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25" yWindow="375" windowWidth="15180" windowHeight="7800" tabRatio="957" activeTab="2"/>
  </bookViews>
  <sheets>
    <sheet name="TemBilling" sheetId="10" r:id="rId1"/>
    <sheet name="Database" sheetId="4" r:id="rId2"/>
    <sheet name="Form" sheetId="5" r:id="rId3"/>
    <sheet name="AR" sheetId="7" r:id="rId4"/>
    <sheet name="Report" sheetId="6" r:id="rId5"/>
    <sheet name="Bank" sheetId="23" r:id="rId6"/>
    <sheet name="Suppliers" sheetId="22" r:id="rId7"/>
  </sheets>
  <externalReferences>
    <externalReference r:id="rId8"/>
    <externalReference r:id="rId9"/>
    <externalReference r:id="rId10"/>
  </externalReferences>
  <definedNames>
    <definedName name="_xlnm._FilterDatabase" localSheetId="3" hidden="1">AR!$A$1:$N$1</definedName>
    <definedName name="_xlnm._FilterDatabase" localSheetId="5" hidden="1">Bank!$A$1:$G$9</definedName>
    <definedName name="_xlnm._FilterDatabase" localSheetId="1" hidden="1">Database!$B$1:$AD$13</definedName>
    <definedName name="_xlnm._FilterDatabase" localSheetId="4" hidden="1">Report!$A$1:$G$34</definedName>
    <definedName name="_xlnm._FilterDatabase" localSheetId="6" hidden="1">Suppliers!$A$1:$D$5</definedName>
    <definedName name="Company_Name">Suppliers!$C$2:$C$6</definedName>
    <definedName name="Discount">#REF!</definedName>
    <definedName name="Group">OFFSET(#REF!,0,0,#REF!)</definedName>
    <definedName name="Name">[1]Suppliers!$B$2:$B$5</definedName>
    <definedName name="Note.">#REF!</definedName>
    <definedName name="P">Suppliers!$P$5</definedName>
    <definedName name="P.O._No.">Database!$E:$E</definedName>
    <definedName name="Payment">Suppliers!$D$2:$D$6</definedName>
    <definedName name="_xlnm.Print_Area" localSheetId="4">Report!$A$1:$H$37</definedName>
    <definedName name="Product_Name">OFFSET(#REF!,MATCH(#REF!,#REF!,0)-1,0,COUNTIF(#REF!,#REF!))</definedName>
    <definedName name="Product_NameEN">OFFSET(#REF!,MATCH(#REF!,#REF!,0)-1,0,COUNTIF(#REF!,#REF!))</definedName>
    <definedName name="Store">#REF!</definedName>
    <definedName name="SubGroup">OFFSET(#REF!,MATCH(#REF!,#REF!,0)-1,0,COUNTIF(#REF!,#REF!))</definedName>
    <definedName name="SubGroupEN">OFFSET(#REF!,MATCH(#REF!,#REF!,0)-1,0,COUNTIF(#REF!,#REF!))</definedName>
    <definedName name="Supplier_ID">Suppliers!$A$2:$A$6</definedName>
    <definedName name="Unit">#REF!</definedName>
    <definedName name="Unit_Price">#REF!</definedName>
    <definedName name="ValDataBank">OFFSET(Bank!$G$2,0,0,Bank!$G$1)</definedName>
    <definedName name="ValDataBranch">OFFSET(Bank!$K$2,0,0,Bank!$K$1)</definedName>
    <definedName name="ValDataProducts">OFFSET(#REF!,MATCH(#REF!,#REF!,0)-1,0,COUNTIF(#REF!,#REF!))</definedName>
    <definedName name="ValDataSuppliers">OFFSET(Suppliers!$Q$2,0,0,Suppliers!$Q$1)</definedName>
    <definedName name="Z_3AE1DAA4_B8BA_43DB_B3E3_6FF2A342D402_.wvu.FilterData" localSheetId="3" hidden="1">AR!$A$1:$N$1</definedName>
    <definedName name="Z_3AE1DAA4_B8BA_43DB_B3E3_6FF2A342D402_.wvu.FilterData" localSheetId="5" hidden="1">Bank!$A$1:$G$9</definedName>
    <definedName name="Z_3AE1DAA4_B8BA_43DB_B3E3_6FF2A342D402_.wvu.FilterData" localSheetId="1" hidden="1">Database!$B$1:$AD$7</definedName>
    <definedName name="Z_3AE1DAA4_B8BA_43DB_B3E3_6FF2A342D402_.wvu.FilterData" localSheetId="6" hidden="1">Suppliers!$A$1:$M$5</definedName>
    <definedName name="Z_3AE1DAA4_B8BA_43DB_B3E3_6FF2A342D402_.wvu.PrintArea" localSheetId="4" hidden="1">Report!$A$1:$H$37</definedName>
    <definedName name="Z_AD03A4A0_F6B9_422E_BC61_989EA86C81E4_.wvu.FilterData" localSheetId="1" hidden="1">Database!$B$1:$AD$7</definedName>
    <definedName name="Z_BDDB137D_211C_4220_A84B_E1E9E7F2CAA8_.wvu.FilterData" localSheetId="1" hidden="1">Database!$B$1:$AB$7</definedName>
    <definedName name="Z_BDDB137D_211C_4220_A84B_E1E9E7F2CAA8_.wvu.FilterData" localSheetId="6" hidden="1">Suppliers!$A$1:$M$5</definedName>
    <definedName name="กลุ่ม">Database!$AK$2:$AK$4</definedName>
    <definedName name="กลุ่มเอกสาร">#REF!</definedName>
    <definedName name="กลุ่มเอกสาร_AR">#REF!</definedName>
    <definedName name="คลองสาน">OFFSET(Bank!$K$2,0,0,Bank!$K$1)</definedName>
    <definedName name="ชำระโดย">#REF!</definedName>
    <definedName name="ชื่อร้าค้า">'[2]ลูกค้าใช้เช็คธนาคาร DATA'!$G$1:$G$65536</definedName>
    <definedName name="เดือน">#REF!</definedName>
    <definedName name="ประเภท">#REF!</definedName>
    <definedName name="ผู้บันทึก">#REF!</definedName>
    <definedName name="ฟa3">Database!$D$46567</definedName>
    <definedName name="ภาษี">#REF!</definedName>
    <definedName name="เลขที่">#REF!</definedName>
    <definedName name="เลขที่_AR">#REF!</definedName>
  </definedNames>
  <calcPr calcId="124519"/>
  <customWorkbookViews>
    <customWorkbookView name="SAMAUNG - มุมมองส่วนบุคคล" guid="{3AE1DAA4-B8BA-43DB-B3E3-6FF2A342D402}" mergeInterval="0" personalView="1" xWindow="5" yWindow="31" windowWidth="1010" windowHeight="549" tabRatio="959" activeSheetId="4"/>
    <customWorkbookView name="Sukanda - มุมมองส่วนบุคคล" guid="{BDDB137D-211C-4220-A84B-E1E9E7F2CAA8}" mergeInterval="0" personalView="1" xWindow="6" yWindow="33" windowWidth="1008" windowHeight="514" tabRatio="944" activeSheetId="1"/>
  </customWorkbookViews>
</workbook>
</file>

<file path=xl/calcChain.xml><?xml version="1.0" encoding="utf-8"?>
<calcChain xmlns="http://schemas.openxmlformats.org/spreadsheetml/2006/main">
  <c r="G1" i="5"/>
  <c r="A2" s="1"/>
  <c r="O2" i="22"/>
  <c r="O3"/>
  <c r="O4"/>
  <c r="Q1" s="1"/>
  <c r="O5"/>
  <c r="O6"/>
  <c r="E2" i="23"/>
  <c r="E3" s="1"/>
  <c r="I2"/>
  <c r="I3" s="1"/>
  <c r="L2" i="5"/>
  <c r="A12" i="10" s="1"/>
  <c r="C12"/>
  <c r="D12"/>
  <c r="E12"/>
  <c r="F12"/>
  <c r="G12"/>
  <c r="H4" i="5"/>
  <c r="R12" i="10" s="1"/>
  <c r="I12"/>
  <c r="J12"/>
  <c r="K12"/>
  <c r="L12"/>
  <c r="M12"/>
  <c r="N12"/>
  <c r="O12"/>
  <c r="P12"/>
  <c r="Q12"/>
  <c r="S12"/>
  <c r="T12"/>
  <c r="U12"/>
  <c r="V12"/>
  <c r="W12"/>
  <c r="I8" i="5"/>
  <c r="K8"/>
  <c r="I4" i="23" l="1"/>
  <c r="Q5" i="22"/>
  <c r="Q2"/>
  <c r="Q3"/>
  <c r="Q4"/>
  <c r="Q6"/>
  <c r="E4" i="23"/>
  <c r="E6" s="1"/>
  <c r="E5"/>
  <c r="E7" s="1"/>
  <c r="M2" i="5"/>
  <c r="B12" i="10" s="1"/>
  <c r="I5" i="23"/>
  <c r="I6" s="1"/>
  <c r="H12" i="10"/>
  <c r="A5" i="5" a="1"/>
  <c r="A5" s="1"/>
  <c r="A9" a="1"/>
  <c r="A9" s="1"/>
  <c r="A13" a="1"/>
  <c r="A13" s="1"/>
  <c r="A17" a="1"/>
  <c r="A17" s="1"/>
  <c r="A21" a="1"/>
  <c r="A21" s="1"/>
  <c r="A25" a="1"/>
  <c r="A25" s="1"/>
  <c r="A29" a="1"/>
  <c r="A29" s="1"/>
  <c r="A33" a="1"/>
  <c r="A33" s="1"/>
  <c r="A37" a="1"/>
  <c r="A37" s="1"/>
  <c r="A41" a="1"/>
  <c r="A41" s="1"/>
  <c r="A45" a="1"/>
  <c r="A45" s="1"/>
  <c r="B48"/>
  <c r="H8" s="1"/>
  <c r="A6" a="1"/>
  <c r="A6" s="1"/>
  <c r="A10" a="1"/>
  <c r="A10" s="1"/>
  <c r="A14" a="1"/>
  <c r="A14" s="1"/>
  <c r="A18" a="1"/>
  <c r="A18" s="1"/>
  <c r="A22" a="1"/>
  <c r="A22" s="1"/>
  <c r="A26" a="1"/>
  <c r="A26" s="1"/>
  <c r="A30" a="1"/>
  <c r="A30" s="1"/>
  <c r="A34" a="1"/>
  <c r="A34" s="1"/>
  <c r="A38" a="1"/>
  <c r="A38" s="1"/>
  <c r="A42" a="1"/>
  <c r="A42" s="1"/>
  <c r="A46" a="1"/>
  <c r="A46" s="1"/>
  <c r="A7" a="1"/>
  <c r="A7" s="1"/>
  <c r="A11" a="1"/>
  <c r="A11" s="1"/>
  <c r="A15" a="1"/>
  <c r="A15" s="1"/>
  <c r="A19" a="1"/>
  <c r="A19" s="1"/>
  <c r="A23" a="1"/>
  <c r="A23" s="1"/>
  <c r="A27" a="1"/>
  <c r="A27" s="1"/>
  <c r="A31" a="1"/>
  <c r="A31" s="1"/>
  <c r="A35" a="1"/>
  <c r="A35" s="1"/>
  <c r="A39" a="1"/>
  <c r="A39" s="1"/>
  <c r="A43" a="1"/>
  <c r="A43" s="1"/>
  <c r="A47" a="1"/>
  <c r="A47" s="1"/>
  <c r="A4" a="1"/>
  <c r="A4" s="1"/>
  <c r="A8" a="1"/>
  <c r="A8" s="1"/>
  <c r="A12" a="1"/>
  <c r="A12" s="1"/>
  <c r="A16" a="1"/>
  <c r="A16" s="1"/>
  <c r="A20" a="1"/>
  <c r="A20" s="1"/>
  <c r="A24" a="1"/>
  <c r="A24" s="1"/>
  <c r="A28" a="1"/>
  <c r="A28" s="1"/>
  <c r="A32" a="1"/>
  <c r="A32" s="1"/>
  <c r="A36" a="1"/>
  <c r="A36" s="1"/>
  <c r="A40" a="1"/>
  <c r="A40" s="1"/>
  <c r="A44" a="1"/>
  <c r="A44" s="1"/>
  <c r="A3" a="1"/>
  <c r="A3" s="1"/>
  <c r="I7" i="23" l="1"/>
  <c r="I8" s="1"/>
  <c r="E8"/>
  <c r="E9"/>
  <c r="B5" i="5"/>
  <c r="D5" s="1"/>
  <c r="B3"/>
  <c r="C3" s="1"/>
  <c r="B32"/>
  <c r="C32"/>
  <c r="D32"/>
  <c r="C16"/>
  <c r="D16"/>
  <c r="B16"/>
  <c r="C47"/>
  <c r="D47"/>
  <c r="B47"/>
  <c r="D31"/>
  <c r="B31"/>
  <c r="C31"/>
  <c r="C15"/>
  <c r="D15"/>
  <c r="B15"/>
  <c r="D42"/>
  <c r="B42"/>
  <c r="C42"/>
  <c r="C26"/>
  <c r="D26"/>
  <c r="B26"/>
  <c r="D10"/>
  <c r="B10"/>
  <c r="C10"/>
  <c r="C41"/>
  <c r="D41"/>
  <c r="B41"/>
  <c r="B25"/>
  <c r="C25"/>
  <c r="D25"/>
  <c r="D9"/>
  <c r="B9"/>
  <c r="C9"/>
  <c r="B4"/>
  <c r="C4" s="1"/>
  <c r="C35"/>
  <c r="D35"/>
  <c r="B35"/>
  <c r="D19"/>
  <c r="B19"/>
  <c r="C19"/>
  <c r="C46"/>
  <c r="D46"/>
  <c r="B46"/>
  <c r="B30"/>
  <c r="C30"/>
  <c r="D30"/>
  <c r="C14"/>
  <c r="D14"/>
  <c r="B14"/>
  <c r="C45"/>
  <c r="D45"/>
  <c r="B45"/>
  <c r="D29"/>
  <c r="B29"/>
  <c r="C29"/>
  <c r="B13"/>
  <c r="C13"/>
  <c r="D13"/>
  <c r="C44"/>
  <c r="D44"/>
  <c r="B44"/>
  <c r="B28"/>
  <c r="C28"/>
  <c r="D28"/>
  <c r="C12"/>
  <c r="D12"/>
  <c r="B12"/>
  <c r="C43"/>
  <c r="D43"/>
  <c r="B43"/>
  <c r="B27"/>
  <c r="C27"/>
  <c r="D27"/>
  <c r="C11"/>
  <c r="D11"/>
  <c r="B11"/>
  <c r="C38"/>
  <c r="D38"/>
  <c r="B38"/>
  <c r="D22"/>
  <c r="B22"/>
  <c r="C22"/>
  <c r="D6"/>
  <c r="B6"/>
  <c r="C6"/>
  <c r="B37"/>
  <c r="C37"/>
  <c r="D37"/>
  <c r="D21"/>
  <c r="B21"/>
  <c r="C21"/>
  <c r="B36"/>
  <c r="C36"/>
  <c r="D36"/>
  <c r="D20"/>
  <c r="B20"/>
  <c r="C20"/>
  <c r="B40"/>
  <c r="C40"/>
  <c r="D40"/>
  <c r="D24"/>
  <c r="B24"/>
  <c r="C24"/>
  <c r="B8"/>
  <c r="C8"/>
  <c r="D8"/>
  <c r="B39"/>
  <c r="C39"/>
  <c r="D39"/>
  <c r="C23"/>
  <c r="D23"/>
  <c r="B23"/>
  <c r="B7"/>
  <c r="C7"/>
  <c r="D7"/>
  <c r="C34"/>
  <c r="D34"/>
  <c r="B34"/>
  <c r="B18"/>
  <c r="C18"/>
  <c r="D18"/>
  <c r="C33"/>
  <c r="D33"/>
  <c r="B33"/>
  <c r="B17"/>
  <c r="C17"/>
  <c r="D17"/>
  <c r="C5" l="1"/>
  <c r="D4"/>
  <c r="D3"/>
  <c r="I9" i="23"/>
  <c r="K1" s="1"/>
  <c r="G1"/>
  <c r="K3" l="1"/>
  <c r="K2"/>
  <c r="K5"/>
  <c r="K9"/>
  <c r="K8"/>
  <c r="K7"/>
  <c r="K6"/>
  <c r="K4"/>
  <c r="G4"/>
  <c r="G9"/>
  <c r="G6"/>
  <c r="G7"/>
  <c r="G8"/>
  <c r="G5"/>
  <c r="G2"/>
  <c r="G3"/>
  <c r="D48" i="5"/>
  <c r="J8" s="1"/>
  <c r="H9" l="1"/>
  <c r="L8"/>
</calcChain>
</file>

<file path=xl/sharedStrings.xml><?xml version="1.0" encoding="utf-8"?>
<sst xmlns="http://schemas.openxmlformats.org/spreadsheetml/2006/main" count="327" uniqueCount="163">
  <si>
    <t>KAT011</t>
  </si>
  <si>
    <t>KAT012</t>
  </si>
  <si>
    <t>KC001</t>
  </si>
  <si>
    <t xml:space="preserve">ธนาคาร </t>
  </si>
  <si>
    <t xml:space="preserve"> สาขา</t>
  </si>
  <si>
    <t>สาขา</t>
  </si>
  <si>
    <t>กรุงเกษม</t>
  </si>
  <si>
    <t>xxxxxxxxxxxxxxxxxxxx</t>
  </si>
  <si>
    <t>ตรอกจันทน์</t>
  </si>
  <si>
    <t>Total</t>
  </si>
  <si>
    <t>Discount</t>
  </si>
  <si>
    <t>กล่อง</t>
  </si>
  <si>
    <t>Supplier ID</t>
  </si>
  <si>
    <t>วันที่บันทึก</t>
  </si>
  <si>
    <t>วันที่เช็ค</t>
  </si>
  <si>
    <t>จำนวนเงิน</t>
  </si>
  <si>
    <t>หัก</t>
  </si>
  <si>
    <t>เลขที่เช็ค</t>
  </si>
  <si>
    <t>B001</t>
  </si>
  <si>
    <t>ช003</t>
  </si>
  <si>
    <t>ก001</t>
  </si>
  <si>
    <t>พพพ</t>
  </si>
  <si>
    <t>ลลลล</t>
  </si>
  <si>
    <t>อออ</t>
  </si>
  <si>
    <t>ชชช</t>
  </si>
  <si>
    <t>A</t>
  </si>
  <si>
    <t>กกก</t>
  </si>
  <si>
    <t>bb</t>
  </si>
  <si>
    <t>aa</t>
  </si>
  <si>
    <t>dd</t>
  </si>
  <si>
    <t>cc</t>
  </si>
  <si>
    <t>oo</t>
  </si>
  <si>
    <t>nn</t>
  </si>
  <si>
    <t>mm</t>
  </si>
  <si>
    <t>yy</t>
  </si>
  <si>
    <t>M</t>
  </si>
  <si>
    <t xml:space="preserve">Terms of Payment </t>
  </si>
  <si>
    <t>เม.ย</t>
  </si>
  <si>
    <t>อักษรย่อ</t>
  </si>
  <si>
    <t>BOT</t>
  </si>
  <si>
    <t>แบงค์ชาติ</t>
  </si>
  <si>
    <t>UOB</t>
  </si>
  <si>
    <t>ยูโอบี</t>
  </si>
  <si>
    <t>BBL</t>
  </si>
  <si>
    <t>กรุงเทพ</t>
  </si>
  <si>
    <t>TFB</t>
  </si>
  <si>
    <t>กสิกรไทย</t>
  </si>
  <si>
    <t>KTB</t>
  </si>
  <si>
    <t>กรุงไทย</t>
  </si>
  <si>
    <t>SCB</t>
  </si>
  <si>
    <t>ไทยพาณิชย์</t>
  </si>
  <si>
    <t>TMB</t>
  </si>
  <si>
    <t>ทหารไทย</t>
  </si>
  <si>
    <t>บัญชีเดือน</t>
  </si>
  <si>
    <t>รับคืน</t>
  </si>
  <si>
    <t>Type</t>
  </si>
  <si>
    <t>Special</t>
  </si>
  <si>
    <t>บางมด</t>
  </si>
  <si>
    <t>Year</t>
  </si>
  <si>
    <t>A170817</t>
  </si>
  <si>
    <t>ขาย</t>
  </si>
  <si>
    <t>ย่อ</t>
  </si>
  <si>
    <t>Company Name</t>
  </si>
  <si>
    <t>ตัว</t>
  </si>
  <si>
    <t>Pack/Subpack</t>
  </si>
  <si>
    <t>โหล</t>
  </si>
  <si>
    <t>No.</t>
  </si>
  <si>
    <t>Y</t>
  </si>
  <si>
    <t>บาท</t>
  </si>
  <si>
    <t>Date</t>
  </si>
  <si>
    <t>SubGroup</t>
  </si>
  <si>
    <t>Description</t>
  </si>
  <si>
    <t>Transaction</t>
  </si>
  <si>
    <t>Qty</t>
  </si>
  <si>
    <t>Unit</t>
  </si>
  <si>
    <t>ลัง</t>
  </si>
  <si>
    <t>Unit Price</t>
  </si>
  <si>
    <t>Amount</t>
  </si>
  <si>
    <t>ถนนจันทน์</t>
  </si>
  <si>
    <t>สามแยก 601 ถนนเจริญกรุง</t>
  </si>
  <si>
    <t>ปี</t>
  </si>
  <si>
    <t>Note</t>
  </si>
  <si>
    <t xml:space="preserve"> Payment </t>
  </si>
  <si>
    <t>เงินสด</t>
  </si>
  <si>
    <t>60 วัน</t>
  </si>
  <si>
    <t>A003</t>
  </si>
  <si>
    <t>A004</t>
  </si>
  <si>
    <t>วันที่เอกสาร</t>
  </si>
  <si>
    <t>บันทึกรับชำระ</t>
  </si>
  <si>
    <t>ถึงวันที่</t>
  </si>
  <si>
    <t>ผู้บันทึก</t>
  </si>
  <si>
    <t>เลขบันทึก</t>
  </si>
  <si>
    <t>เป็นเงิน</t>
  </si>
  <si>
    <t>เลขวางบิล</t>
  </si>
  <si>
    <t>อักษรย่อย</t>
  </si>
  <si>
    <t>ใบสั่งสินค้าที่โรงงาน</t>
  </si>
  <si>
    <t>สามแยกไฟฉาย</t>
  </si>
  <si>
    <t>ย่อยถนนบางขุนเทียน-ชายทะเล</t>
  </si>
  <si>
    <t>บางบอน</t>
  </si>
  <si>
    <t>อ001</t>
  </si>
  <si>
    <t>PO. No.</t>
  </si>
  <si>
    <t>**</t>
  </si>
  <si>
    <t>ผุ้บันทึก</t>
  </si>
  <si>
    <t>B2001</t>
  </si>
  <si>
    <t>No</t>
  </si>
  <si>
    <t>ธนาคาร</t>
  </si>
  <si>
    <t>วันที่รับบันทึก</t>
  </si>
  <si>
    <t xml:space="preserve">ประจำปี </t>
  </si>
  <si>
    <t>เลขที่เอกสาร</t>
  </si>
  <si>
    <t>กลุ่มเอกสาร</t>
  </si>
  <si>
    <t>ประเภท</t>
  </si>
  <si>
    <t>ใบลดหนี้</t>
  </si>
  <si>
    <t>รับชำระเงิน</t>
  </si>
  <si>
    <t>รับชำระ</t>
  </si>
  <si>
    <t>KA2002</t>
  </si>
  <si>
    <t>เข้า Com No</t>
  </si>
  <si>
    <t>ชื่อร้านค้า</t>
  </si>
  <si>
    <t xml:space="preserve">    Dim rSource As Range</t>
  </si>
  <si>
    <t xml:space="preserve">    Dim rTarget As Range</t>
  </si>
  <si>
    <t xml:space="preserve">    Dim rs As Range</t>
  </si>
  <si>
    <t xml:space="preserve">    Dim rt As Range</t>
  </si>
  <si>
    <t xml:space="preserve">    With Sheets("Form")</t>
  </si>
  <si>
    <t xml:space="preserve">        Set rSource = .Range("B3:B47")</t>
  </si>
  <si>
    <t xml:space="preserve">    End With</t>
  </si>
  <si>
    <t xml:space="preserve">    With Sheets("Database")</t>
  </si>
  <si>
    <t xml:space="preserve">        Set rTarget = .Range("D2", .Range("D" &amp; Rows.Count).End(xlUp))</t>
  </si>
  <si>
    <t xml:space="preserve">    Application.Calculation = xlCalculationManual</t>
  </si>
  <si>
    <t xml:space="preserve">    For Each rs In rSource</t>
  </si>
  <si>
    <t xml:space="preserve">        For Each rt In rTarget</t>
  </si>
  <si>
    <t xml:space="preserve">            If rt = rs Then rt.Offset(0, 25) = "Y"</t>
  </si>
  <si>
    <t xml:space="preserve">        Next rt</t>
  </si>
  <si>
    <t xml:space="preserve">    Next rs</t>
  </si>
  <si>
    <t xml:space="preserve">    Application.Calculation = xlCalculationAutomatic</t>
  </si>
  <si>
    <t xml:space="preserve">    Application.ScreenUpdating = False</t>
  </si>
  <si>
    <t xml:space="preserve">    Sheets("TemBilling").Range("A12:O12").Copy</t>
  </si>
  <si>
    <t xml:space="preserve">    Sheets("AR").Range("A" &amp; Rows.Count).End(xlUp) _</t>
  </si>
  <si>
    <t xml:space="preserve">        .Offset(1, 0).PasteSpecial xlPasteValues</t>
  </si>
  <si>
    <t xml:space="preserve">    Sheets("TemBilling").Range("P12:W12").Copy</t>
  </si>
  <si>
    <t xml:space="preserve">    Sheets("Report").Range("A" &amp; Rows.Count).End(xlUp) _</t>
  </si>
  <si>
    <t xml:space="preserve">    Sheets("Form").Range("H1,J2,I4:L4,L6,G4").ClearContents</t>
  </si>
  <si>
    <t xml:space="preserve">            .Range("J6") = .Range("J6") + 1</t>
  </si>
  <si>
    <t xml:space="preserve">        End With</t>
  </si>
  <si>
    <t xml:space="preserve">        Application.ScreenUpdating = True</t>
  </si>
  <si>
    <t>End Sub</t>
  </si>
  <si>
    <t>Sub BeenArL()                               ' ปุ่มบันทึกรับชำระ ชีท Form</t>
  </si>
  <si>
    <t>ป001</t>
  </si>
  <si>
    <t>ป.วัฒนา ฮาร์ดแวร์</t>
  </si>
  <si>
    <t>ใบกำกับภาษี</t>
  </si>
  <si>
    <t>กลุ่ม</t>
  </si>
  <si>
    <t>วันเริ่มต้น</t>
  </si>
  <si>
    <t>เงื่อนไข</t>
  </si>
  <si>
    <t>ช0031ใบกำกับภาษี</t>
  </si>
  <si>
    <t>ช0032ใบกำกับภาษี</t>
  </si>
  <si>
    <t>ช0033ใบกำกับภาษี</t>
  </si>
  <si>
    <t>ช0034ใบกำกับภาษี</t>
  </si>
  <si>
    <t>ช0031ใบสั่งสินค้าที่โรงงาน</t>
  </si>
  <si>
    <t>ช0031ใบลดหนี้</t>
  </si>
  <si>
    <t>ช0031ใบกำกับภาษีY</t>
  </si>
  <si>
    <t>ช0032ใบกำกับภาษีY</t>
  </si>
  <si>
    <t>ช0033ใบกำกับภาษีY</t>
  </si>
  <si>
    <t>ช0034ใบกำกับภาษีY</t>
  </si>
  <si>
    <t>ช0035ใบกำกับภาษีY</t>
  </si>
  <si>
    <t>รหัสสร้างใหม่</t>
  </si>
</sst>
</file>

<file path=xl/styles.xml><?xml version="1.0" encoding="utf-8"?>
<styleSheet xmlns="http://schemas.openxmlformats.org/spreadsheetml/2006/main">
  <numFmts count="7">
    <numFmt numFmtId="187" formatCode="[$-101041E]d\ mmm\ yy;@"/>
    <numFmt numFmtId="188" formatCode="yyyy"/>
    <numFmt numFmtId="189" formatCode="[$-107041E]d\ mmm\ yy;@"/>
    <numFmt numFmtId="190" formatCode="m"/>
    <numFmt numFmtId="191" formatCode="ดดด"/>
    <numFmt numFmtId="192" formatCode="[$-107041E]\ yy;@"/>
    <numFmt numFmtId="193" formatCode="[$-101041E]\ mmm\ ;@"/>
  </numFmts>
  <fonts count="37">
    <font>
      <sz val="14"/>
      <color theme="1"/>
      <name val="AngsanaUPC"/>
      <family val="2"/>
      <charset val="222"/>
    </font>
    <font>
      <sz val="14"/>
      <color indexed="8"/>
      <name val="AngsanaUPC"/>
      <family val="2"/>
      <charset val="222"/>
    </font>
    <font>
      <sz val="14"/>
      <color indexed="15"/>
      <name val="AngsanaUPC"/>
      <family val="1"/>
      <charset val="222"/>
    </font>
    <font>
      <sz val="14"/>
      <color indexed="9"/>
      <name val="AngsanaUPC"/>
      <family val="2"/>
      <charset val="222"/>
    </font>
    <font>
      <sz val="14"/>
      <color indexed="10"/>
      <name val="AngsanaUPC"/>
      <family val="2"/>
      <charset val="222"/>
    </font>
    <font>
      <sz val="14"/>
      <color indexed="17"/>
      <name val="AngsanaUPC"/>
      <family val="2"/>
      <charset val="222"/>
    </font>
    <font>
      <sz val="8"/>
      <name val="AngsanaUPC"/>
      <family val="2"/>
      <charset val="222"/>
    </font>
    <font>
      <sz val="14"/>
      <name val="AngsanaUPC"/>
      <family val="1"/>
      <charset val="222"/>
    </font>
    <font>
      <sz val="14"/>
      <name val="AngsanaUPC"/>
      <family val="2"/>
      <charset val="222"/>
    </font>
    <font>
      <u/>
      <sz val="14"/>
      <color indexed="12"/>
      <name val="AngsanaUPC"/>
      <family val="2"/>
      <charset val="222"/>
    </font>
    <font>
      <sz val="14"/>
      <color indexed="14"/>
      <name val="AngsanaUPC"/>
      <family val="2"/>
      <charset val="222"/>
    </font>
    <font>
      <b/>
      <sz val="14"/>
      <name val="AngsanaUPC"/>
      <family val="1"/>
      <charset val="222"/>
    </font>
    <font>
      <sz val="16"/>
      <color indexed="8"/>
      <name val="AngsanaUPC"/>
      <family val="2"/>
      <charset val="222"/>
    </font>
    <font>
      <sz val="16"/>
      <color indexed="17"/>
      <name val="AngsanaUPC"/>
      <family val="2"/>
      <charset val="222"/>
    </font>
    <font>
      <sz val="16"/>
      <name val="AngsanaUPC"/>
      <family val="1"/>
      <charset val="222"/>
    </font>
    <font>
      <sz val="12"/>
      <color indexed="8"/>
      <name val="AngsanaUPC"/>
      <family val="2"/>
      <charset val="222"/>
    </font>
    <font>
      <sz val="11.9"/>
      <color indexed="17"/>
      <name val="Courier New"/>
      <family val="3"/>
    </font>
    <font>
      <sz val="12"/>
      <name val="Angsana New"/>
      <family val="1"/>
    </font>
    <font>
      <b/>
      <sz val="14"/>
      <color indexed="10"/>
      <name val="AngsanaUPC"/>
      <family val="2"/>
      <charset val="222"/>
    </font>
    <font>
      <sz val="14"/>
      <color indexed="53"/>
      <name val="AngsanaUPC"/>
      <family val="2"/>
      <charset val="222"/>
    </font>
    <font>
      <b/>
      <i/>
      <sz val="18"/>
      <color indexed="17"/>
      <name val="AngsanaUPC"/>
      <family val="2"/>
      <charset val="222"/>
    </font>
    <font>
      <sz val="18"/>
      <color indexed="17"/>
      <name val="AngsanaUPC"/>
      <family val="1"/>
      <charset val="222"/>
    </font>
    <font>
      <sz val="16"/>
      <color indexed="8"/>
      <name val="AngsanaUPC"/>
      <family val="1"/>
      <charset val="222"/>
    </font>
    <font>
      <sz val="16"/>
      <color indexed="10"/>
      <name val="AngsanaUPC"/>
      <family val="1"/>
      <charset val="222"/>
    </font>
    <font>
      <sz val="16"/>
      <name val="AngsanaUPC"/>
      <family val="2"/>
      <charset val="222"/>
    </font>
    <font>
      <sz val="12"/>
      <color indexed="10"/>
      <name val="AngsanaUPC"/>
      <family val="2"/>
      <charset val="222"/>
    </font>
    <font>
      <b/>
      <sz val="14"/>
      <color indexed="14"/>
      <name val="AngsanaUPC"/>
      <family val="1"/>
      <charset val="222"/>
    </font>
    <font>
      <b/>
      <i/>
      <sz val="14"/>
      <color indexed="17"/>
      <name val="AngsanaUPC"/>
      <family val="2"/>
      <charset val="222"/>
    </font>
    <font>
      <sz val="16"/>
      <color indexed="12"/>
      <name val="AngsanaUPC"/>
      <family val="2"/>
      <charset val="222"/>
    </font>
    <font>
      <sz val="14"/>
      <color indexed="11"/>
      <name val="AngsanaUPC"/>
      <family val="2"/>
      <charset val="222"/>
    </font>
    <font>
      <sz val="10"/>
      <color indexed="8"/>
      <name val="Arial Unicode MS"/>
    </font>
    <font>
      <sz val="14"/>
      <color indexed="17"/>
      <name val="AngsanaUPC"/>
      <family val="1"/>
      <charset val="222"/>
    </font>
    <font>
      <sz val="14"/>
      <color indexed="12"/>
      <name val="AngsanaUPC"/>
      <family val="1"/>
      <charset val="222"/>
    </font>
    <font>
      <b/>
      <i/>
      <sz val="12"/>
      <color indexed="17"/>
      <name val="AngsanaUPC"/>
      <family val="2"/>
      <charset val="222"/>
    </font>
    <font>
      <sz val="12"/>
      <color indexed="12"/>
      <name val="AngsanaUPC"/>
      <family val="1"/>
      <charset val="222"/>
    </font>
    <font>
      <sz val="14"/>
      <color indexed="12"/>
      <name val="AngsanaUPC"/>
      <family val="2"/>
      <charset val="222"/>
    </font>
    <font>
      <sz val="14"/>
      <color rgb="FF000000"/>
      <name val="AngsanaUPC"/>
      <family val="1"/>
      <charset val="222"/>
    </font>
  </fonts>
  <fills count="11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53"/>
      </left>
      <right/>
      <top style="dotted">
        <color indexed="53"/>
      </top>
      <bottom style="dotted">
        <color indexed="53"/>
      </bottom>
      <diagonal/>
    </border>
    <border>
      <left/>
      <right/>
      <top style="dotted">
        <color indexed="53"/>
      </top>
      <bottom style="dotted">
        <color indexed="53"/>
      </bottom>
      <diagonal/>
    </border>
    <border>
      <left/>
      <right style="dotted">
        <color indexed="53"/>
      </right>
      <top style="dotted">
        <color indexed="53"/>
      </top>
      <bottom style="dotted">
        <color indexed="53"/>
      </bottom>
      <diagonal/>
    </border>
    <border>
      <left/>
      <right style="dotted">
        <color indexed="53"/>
      </right>
      <top/>
      <bottom style="dotted">
        <color indexed="53"/>
      </bottom>
      <diagonal/>
    </border>
    <border>
      <left/>
      <right/>
      <top/>
      <bottom style="dotted">
        <color indexed="53"/>
      </bottom>
      <diagonal/>
    </border>
    <border>
      <left style="dotted">
        <color indexed="53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top"/>
    </xf>
    <xf numFmtId="0" fontId="9" fillId="0" borderId="0" applyNumberFormat="0" applyFill="0" applyBorder="0" applyAlignment="0" applyProtection="0">
      <alignment vertical="top"/>
      <protection locked="0"/>
    </xf>
  </cellStyleXfs>
  <cellXfs count="149">
    <xf numFmtId="0" fontId="0" fillId="0" borderId="0" xfId="0" applyAlignment="1"/>
    <xf numFmtId="14" fontId="0" fillId="0" borderId="0" xfId="0" applyNumberFormat="1" applyAlignment="1"/>
    <xf numFmtId="0" fontId="0" fillId="0" borderId="1" xfId="0" applyBorder="1" applyAlignment="1"/>
    <xf numFmtId="0" fontId="2" fillId="2" borderId="1" xfId="0" applyFont="1" applyFill="1" applyBorder="1" applyAlignment="1"/>
    <xf numFmtId="0" fontId="7" fillId="0" borderId="1" xfId="0" applyFont="1" applyBorder="1" applyAlignment="1">
      <alignment horizontal="left"/>
    </xf>
    <xf numFmtId="0" fontId="4" fillId="0" borderId="0" xfId="0" applyFont="1" applyAlignment="1"/>
    <xf numFmtId="0" fontId="0" fillId="0" borderId="0" xfId="0" applyBorder="1" applyAlignment="1"/>
    <xf numFmtId="40" fontId="0" fillId="0" borderId="0" xfId="0" applyNumberFormat="1" applyAlignment="1"/>
    <xf numFmtId="0" fontId="0" fillId="3" borderId="1" xfId="0" applyFill="1" applyBorder="1" applyAlignment="1"/>
    <xf numFmtId="0" fontId="0" fillId="0" borderId="0" xfId="0" applyNumberFormat="1" applyAlignment="1"/>
    <xf numFmtId="0" fontId="2" fillId="2" borderId="2" xfId="0" applyFont="1" applyFill="1" applyBorder="1" applyAlignment="1"/>
    <xf numFmtId="40" fontId="10" fillId="4" borderId="0" xfId="0" applyNumberFormat="1" applyFont="1" applyFill="1" applyAlignment="1"/>
    <xf numFmtId="9" fontId="0" fillId="0" borderId="0" xfId="0" applyNumberFormat="1" applyAlignment="1">
      <alignment horizontal="center"/>
    </xf>
    <xf numFmtId="40" fontId="10" fillId="0" borderId="0" xfId="0" applyNumberFormat="1" applyFont="1" applyAlignment="1"/>
    <xf numFmtId="189" fontId="0" fillId="0" borderId="0" xfId="0" applyNumberFormat="1" applyAlignment="1"/>
    <xf numFmtId="190" fontId="0" fillId="0" borderId="0" xfId="0" applyNumberFormat="1" applyAlignment="1"/>
    <xf numFmtId="191" fontId="0" fillId="0" borderId="0" xfId="0" applyNumberFormat="1" applyAlignment="1"/>
    <xf numFmtId="0" fontId="5" fillId="0" borderId="0" xfId="0" applyFont="1" applyAlignment="1"/>
    <xf numFmtId="0" fontId="0" fillId="0" borderId="0" xfId="0" applyFill="1" applyBorder="1" applyAlignment="1"/>
    <xf numFmtId="0" fontId="14" fillId="0" borderId="0" xfId="0" applyFont="1" applyBorder="1" applyAlignment="1"/>
    <xf numFmtId="0" fontId="7" fillId="0" borderId="1" xfId="0" applyFont="1" applyBorder="1" applyAlignment="1"/>
    <xf numFmtId="0" fontId="7" fillId="4" borderId="1" xfId="0" applyNumberFormat="1" applyFont="1" applyFill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3" xfId="0" applyFont="1" applyBorder="1" applyAlignment="1"/>
    <xf numFmtId="0" fontId="11" fillId="5" borderId="1" xfId="0" applyFont="1" applyFill="1" applyBorder="1" applyAlignment="1">
      <alignment horizontal="left"/>
    </xf>
    <xf numFmtId="0" fontId="11" fillId="5" borderId="1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17" fillId="6" borderId="0" xfId="0" applyFont="1" applyFill="1" applyBorder="1" applyAlignment="1"/>
    <xf numFmtId="0" fontId="18" fillId="4" borderId="1" xfId="0" applyFont="1" applyFill="1" applyBorder="1" applyAlignment="1">
      <alignment horizontal="center" vertical="center"/>
    </xf>
    <xf numFmtId="189" fontId="18" fillId="4" borderId="1" xfId="0" applyNumberFormat="1" applyFont="1" applyFill="1" applyBorder="1" applyAlignment="1">
      <alignment horizontal="center" vertical="center"/>
    </xf>
    <xf numFmtId="40" fontId="18" fillId="4" borderId="1" xfId="0" applyNumberFormat="1" applyFont="1" applyFill="1" applyBorder="1" applyAlignment="1">
      <alignment horizontal="center" vertical="center"/>
    </xf>
    <xf numFmtId="0" fontId="18" fillId="4" borderId="1" xfId="0" applyNumberFormat="1" applyFont="1" applyFill="1" applyBorder="1" applyAlignment="1">
      <alignment horizontal="center" vertical="center"/>
    </xf>
    <xf numFmtId="187" fontId="7" fillId="7" borderId="1" xfId="0" applyNumberFormat="1" applyFont="1" applyFill="1" applyBorder="1" applyAlignment="1">
      <alignment vertical="top"/>
    </xf>
    <xf numFmtId="0" fontId="7" fillId="7" borderId="1" xfId="0" applyFont="1" applyFill="1" applyBorder="1" applyAlignment="1">
      <alignment vertical="top"/>
    </xf>
    <xf numFmtId="189" fontId="7" fillId="7" borderId="1" xfId="0" applyNumberFormat="1" applyFont="1" applyFill="1" applyBorder="1" applyAlignment="1">
      <alignment vertical="top"/>
    </xf>
    <xf numFmtId="40" fontId="7" fillId="7" borderId="1" xfId="0" applyNumberFormat="1" applyFont="1" applyFill="1" applyBorder="1" applyAlignment="1">
      <alignment vertical="top"/>
    </xf>
    <xf numFmtId="0" fontId="7" fillId="7" borderId="1" xfId="0" applyNumberFormat="1" applyFont="1" applyFill="1" applyBorder="1" applyAlignment="1">
      <alignment vertical="top"/>
    </xf>
    <xf numFmtId="0" fontId="19" fillId="0" borderId="0" xfId="0" applyFont="1" applyAlignment="1"/>
    <xf numFmtId="0" fontId="0" fillId="8" borderId="1" xfId="0" applyFill="1" applyBorder="1" applyAlignment="1">
      <alignment horizontal="center"/>
    </xf>
    <xf numFmtId="188" fontId="0" fillId="0" borderId="0" xfId="0" applyNumberFormat="1" applyAlignment="1"/>
    <xf numFmtId="0" fontId="8" fillId="9" borderId="1" xfId="0" applyFont="1" applyFill="1" applyBorder="1" applyAlignment="1">
      <alignment horizontal="center" vertical="center"/>
    </xf>
    <xf numFmtId="0" fontId="0" fillId="8" borderId="0" xfId="0" applyFill="1" applyAlignment="1"/>
    <xf numFmtId="0" fontId="20" fillId="8" borderId="0" xfId="0" applyFont="1" applyFill="1" applyBorder="1" applyAlignment="1"/>
    <xf numFmtId="0" fontId="12" fillId="0" borderId="1" xfId="0" applyFont="1" applyBorder="1" applyAlignment="1">
      <alignment horizontal="center"/>
    </xf>
    <xf numFmtId="0" fontId="17" fillId="4" borderId="0" xfId="0" applyFont="1" applyFill="1" applyBorder="1" applyAlignment="1"/>
    <xf numFmtId="0" fontId="17" fillId="3" borderId="0" xfId="0" applyFont="1" applyFill="1" applyBorder="1" applyAlignment="1"/>
    <xf numFmtId="0" fontId="16" fillId="0" borderId="0" xfId="0" applyFont="1" applyBorder="1" applyAlignment="1"/>
    <xf numFmtId="0" fontId="5" fillId="8" borderId="0" xfId="0" applyFont="1" applyFill="1" applyBorder="1" applyAlignment="1">
      <alignment horizontal="center" vertical="center"/>
    </xf>
    <xf numFmtId="40" fontId="8" fillId="9" borderId="4" xfId="0" applyNumberFormat="1" applyFont="1" applyFill="1" applyBorder="1" applyAlignment="1">
      <alignment horizontal="center" vertical="center"/>
    </xf>
    <xf numFmtId="188" fontId="5" fillId="8" borderId="5" xfId="0" applyNumberFormat="1" applyFont="1" applyFill="1" applyBorder="1" applyAlignment="1">
      <alignment horizontal="center"/>
    </xf>
    <xf numFmtId="0" fontId="20" fillId="8" borderId="5" xfId="0" applyFont="1" applyFill="1" applyBorder="1" applyAlignment="1"/>
    <xf numFmtId="0" fontId="8" fillId="3" borderId="6" xfId="0" applyNumberFormat="1" applyFont="1" applyFill="1" applyBorder="1" applyAlignment="1">
      <alignment horizontal="center" vertical="center"/>
    </xf>
    <xf numFmtId="40" fontId="8" fillId="3" borderId="6" xfId="0" applyNumberFormat="1" applyFont="1" applyFill="1" applyBorder="1" applyAlignment="1">
      <alignment horizontal="center" vertical="center"/>
    </xf>
    <xf numFmtId="189" fontId="14" fillId="8" borderId="0" xfId="0" applyNumberFormat="1" applyFont="1" applyFill="1" applyBorder="1" applyAlignment="1" applyProtection="1">
      <protection locked="0"/>
    </xf>
    <xf numFmtId="4" fontId="0" fillId="0" borderId="1" xfId="0" applyNumberFormat="1" applyBorder="1" applyAlignment="1" applyProtection="1">
      <protection locked="0"/>
    </xf>
    <xf numFmtId="0" fontId="0" fillId="10" borderId="7" xfId="0" applyFill="1" applyBorder="1" applyAlignment="1" applyProtection="1">
      <alignment horizontal="center"/>
      <protection locked="0"/>
    </xf>
    <xf numFmtId="4" fontId="0" fillId="0" borderId="7" xfId="0" applyNumberFormat="1" applyBorder="1" applyAlignment="1" applyProtection="1">
      <protection locked="0"/>
    </xf>
    <xf numFmtId="0" fontId="0" fillId="8" borderId="0" xfId="0" applyFill="1" applyBorder="1" applyAlignment="1" applyProtection="1">
      <protection locked="0"/>
    </xf>
    <xf numFmtId="0" fontId="0" fillId="8" borderId="0" xfId="0" applyFill="1" applyAlignment="1" applyProtection="1">
      <protection locked="0"/>
    </xf>
    <xf numFmtId="14" fontId="0" fillId="8" borderId="0" xfId="0" applyNumberFormat="1" applyFill="1" applyAlignment="1" applyProtection="1">
      <protection locked="0"/>
    </xf>
    <xf numFmtId="0" fontId="8" fillId="4" borderId="1" xfId="0" applyNumberFormat="1" applyFont="1" applyFill="1" applyBorder="1" applyAlignment="1" applyProtection="1">
      <alignment horizontal="center" vertical="center"/>
      <protection locked="0"/>
    </xf>
    <xf numFmtId="188" fontId="18" fillId="4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/>
    </xf>
    <xf numFmtId="0" fontId="0" fillId="8" borderId="1" xfId="0" applyFill="1" applyBorder="1" applyAlignment="1" applyProtection="1"/>
    <xf numFmtId="187" fontId="0" fillId="8" borderId="1" xfId="0" applyNumberFormat="1" applyFill="1" applyBorder="1" applyAlignment="1" applyProtection="1"/>
    <xf numFmtId="0" fontId="0" fillId="8" borderId="0" xfId="0" applyFill="1" applyAlignment="1" applyProtection="1"/>
    <xf numFmtId="0" fontId="0" fillId="8" borderId="0" xfId="0" applyFill="1" applyAlignment="1" applyProtection="1">
      <alignment horizontal="center"/>
    </xf>
    <xf numFmtId="189" fontId="4" fillId="4" borderId="1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8" fillId="4" borderId="1" xfId="0" applyFont="1" applyFill="1" applyBorder="1" applyAlignment="1">
      <alignment horizontal="left" vertical="center"/>
    </xf>
    <xf numFmtId="0" fontId="12" fillId="0" borderId="1" xfId="0" applyFont="1" applyBorder="1" applyAlignment="1"/>
    <xf numFmtId="189" fontId="12" fillId="0" borderId="1" xfId="0" applyNumberFormat="1" applyFont="1" applyBorder="1" applyAlignment="1"/>
    <xf numFmtId="40" fontId="12" fillId="0" borderId="1" xfId="0" applyNumberFormat="1" applyFont="1" applyBorder="1" applyAlignment="1"/>
    <xf numFmtId="0" fontId="12" fillId="0" borderId="4" xfId="0" applyFont="1" applyBorder="1" applyAlignment="1"/>
    <xf numFmtId="0" fontId="0" fillId="3" borderId="4" xfId="0" applyFill="1" applyBorder="1" applyAlignment="1" applyProtection="1">
      <alignment horizontal="center"/>
    </xf>
    <xf numFmtId="0" fontId="5" fillId="8" borderId="8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14" fontId="0" fillId="8" borderId="9" xfId="0" applyNumberFormat="1" applyFill="1" applyBorder="1" applyAlignment="1" applyProtection="1">
      <protection locked="0"/>
    </xf>
    <xf numFmtId="0" fontId="20" fillId="8" borderId="10" xfId="0" applyFont="1" applyFill="1" applyBorder="1" applyAlignment="1">
      <alignment horizontal="center"/>
    </xf>
    <xf numFmtId="0" fontId="0" fillId="8" borderId="0" xfId="0" applyFill="1" applyBorder="1" applyAlignment="1" applyProtection="1"/>
    <xf numFmtId="0" fontId="8" fillId="9" borderId="8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4" borderId="8" xfId="0" applyFont="1" applyFill="1" applyBorder="1" applyAlignment="1" applyProtection="1">
      <alignment horizontal="center" vertical="center"/>
      <protection locked="0"/>
    </xf>
    <xf numFmtId="0" fontId="0" fillId="10" borderId="12" xfId="0" applyFill="1" applyBorder="1" applyAlignment="1" applyProtection="1">
      <alignment horizontal="center"/>
      <protection locked="0"/>
    </xf>
    <xf numFmtId="0" fontId="8" fillId="3" borderId="13" xfId="0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 vertical="center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/>
    <xf numFmtId="189" fontId="0" fillId="8" borderId="0" xfId="0" applyNumberFormat="1" applyFill="1" applyAlignment="1" applyProtection="1">
      <protection locked="0"/>
    </xf>
    <xf numFmtId="189" fontId="0" fillId="4" borderId="1" xfId="0" applyNumberFormat="1" applyFill="1" applyBorder="1" applyAlignment="1" applyProtection="1">
      <protection locked="0"/>
    </xf>
    <xf numFmtId="0" fontId="12" fillId="0" borderId="8" xfId="0" applyFont="1" applyBorder="1" applyAlignment="1"/>
    <xf numFmtId="189" fontId="5" fillId="7" borderId="4" xfId="0" applyNumberFormat="1" applyFont="1" applyFill="1" applyBorder="1" applyAlignment="1" applyProtection="1"/>
    <xf numFmtId="0" fontId="9" fillId="0" borderId="0" xfId="1" applyAlignment="1" applyProtection="1"/>
    <xf numFmtId="0" fontId="15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5" fillId="7" borderId="8" xfId="0" applyFont="1" applyFill="1" applyBorder="1" applyAlignment="1" applyProtection="1">
      <alignment horizontal="center" vertical="center"/>
    </xf>
    <xf numFmtId="0" fontId="4" fillId="0" borderId="0" xfId="0" applyFont="1" applyBorder="1" applyAlignment="1"/>
    <xf numFmtId="0" fontId="26" fillId="0" borderId="0" xfId="0" applyFont="1" applyBorder="1" applyAlignment="1">
      <alignment horizontal="center"/>
    </xf>
    <xf numFmtId="0" fontId="7" fillId="7" borderId="4" xfId="0" applyNumberFormat="1" applyFont="1" applyFill="1" applyBorder="1" applyAlignment="1">
      <alignment vertical="top"/>
    </xf>
    <xf numFmtId="0" fontId="8" fillId="4" borderId="16" xfId="0" applyNumberFormat="1" applyFont="1" applyFill="1" applyBorder="1" applyAlignment="1" applyProtection="1">
      <alignment horizontal="center" vertical="center"/>
      <protection locked="0"/>
    </xf>
    <xf numFmtId="191" fontId="0" fillId="10" borderId="12" xfId="0" applyNumberFormat="1" applyFill="1" applyBorder="1" applyAlignment="1" applyProtection="1">
      <alignment horizontal="center"/>
      <protection locked="0"/>
    </xf>
    <xf numFmtId="191" fontId="18" fillId="4" borderId="1" xfId="0" applyNumberFormat="1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40" fontId="0" fillId="8" borderId="0" xfId="0" applyNumberFormat="1" applyFill="1" applyAlignment="1" applyProtection="1">
      <alignment horizontal="center"/>
    </xf>
    <xf numFmtId="0" fontId="3" fillId="8" borderId="0" xfId="0" applyFont="1" applyFill="1" applyAlignment="1" applyProtection="1"/>
    <xf numFmtId="40" fontId="0" fillId="8" borderId="1" xfId="0" applyNumberFormat="1" applyFill="1" applyBorder="1" applyAlignment="1" applyProtection="1"/>
    <xf numFmtId="0" fontId="28" fillId="8" borderId="18" xfId="0" applyFont="1" applyFill="1" applyBorder="1" applyAlignment="1" applyProtection="1">
      <alignment horizontal="center"/>
    </xf>
    <xf numFmtId="40" fontId="28" fillId="8" borderId="19" xfId="0" applyNumberFormat="1" applyFont="1" applyFill="1" applyBorder="1" applyAlignment="1" applyProtection="1">
      <alignment horizontal="center"/>
      <protection locked="0"/>
    </xf>
    <xf numFmtId="189" fontId="22" fillId="8" borderId="0" xfId="0" applyNumberFormat="1" applyFont="1" applyFill="1" applyBorder="1" applyAlignment="1" applyProtection="1">
      <protection locked="0"/>
    </xf>
    <xf numFmtId="0" fontId="0" fillId="8" borderId="0" xfId="0" applyFill="1" applyBorder="1" applyAlignment="1" applyProtection="1">
      <alignment horizontal="left"/>
    </xf>
    <xf numFmtId="0" fontId="7" fillId="6" borderId="1" xfId="0" applyFont="1" applyFill="1" applyBorder="1" applyAlignment="1">
      <alignment vertical="top"/>
    </xf>
    <xf numFmtId="189" fontId="7" fillId="6" borderId="1" xfId="0" applyNumberFormat="1" applyFont="1" applyFill="1" applyBorder="1" applyAlignment="1">
      <alignment vertical="top"/>
    </xf>
    <xf numFmtId="40" fontId="7" fillId="6" borderId="1" xfId="0" applyNumberFormat="1" applyFont="1" applyFill="1" applyBorder="1" applyAlignment="1">
      <alignment vertical="top"/>
    </xf>
    <xf numFmtId="0" fontId="7" fillId="6" borderId="1" xfId="0" applyNumberFormat="1" applyFont="1" applyFill="1" applyBorder="1" applyAlignment="1">
      <alignment vertical="top"/>
    </xf>
    <xf numFmtId="14" fontId="0" fillId="10" borderId="7" xfId="0" applyNumberFormat="1" applyFill="1" applyBorder="1" applyAlignment="1" applyProtection="1">
      <alignment horizontal="center"/>
      <protection locked="0"/>
    </xf>
    <xf numFmtId="0" fontId="9" fillId="8" borderId="0" xfId="1" applyFill="1" applyAlignment="1" applyProtection="1">
      <protection locked="0"/>
    </xf>
    <xf numFmtId="0" fontId="12" fillId="0" borderId="1" xfId="0" applyFont="1" applyBorder="1">
      <alignment vertical="top"/>
    </xf>
    <xf numFmtId="189" fontId="12" fillId="0" borderId="1" xfId="0" applyNumberFormat="1" applyFont="1" applyBorder="1">
      <alignment vertical="top"/>
    </xf>
    <xf numFmtId="0" fontId="12" fillId="0" borderId="8" xfId="0" applyFont="1" applyBorder="1">
      <alignment vertical="top"/>
    </xf>
    <xf numFmtId="40" fontId="12" fillId="0" borderId="1" xfId="0" applyNumberFormat="1" applyFont="1" applyBorder="1">
      <alignment vertical="top"/>
    </xf>
    <xf numFmtId="0" fontId="12" fillId="0" borderId="4" xfId="0" applyFont="1" applyBorder="1">
      <alignment vertical="top"/>
    </xf>
    <xf numFmtId="0" fontId="12" fillId="0" borderId="8" xfId="0" applyFont="1" applyBorder="1" applyAlignment="1">
      <alignment horizontal="left"/>
    </xf>
    <xf numFmtId="192" fontId="0" fillId="0" borderId="0" xfId="0" applyNumberFormat="1" applyAlignment="1"/>
    <xf numFmtId="193" fontId="0" fillId="0" borderId="0" xfId="0" applyNumberFormat="1" applyAlignment="1"/>
    <xf numFmtId="0" fontId="1" fillId="0" borderId="8" xfId="0" applyFont="1" applyBorder="1" applyAlignment="1">
      <alignment horizontal="left"/>
    </xf>
    <xf numFmtId="0" fontId="12" fillId="0" borderId="8" xfId="0" applyFont="1" applyBorder="1" applyAlignment="1">
      <alignment horizontal="left" vertical="top"/>
    </xf>
    <xf numFmtId="189" fontId="4" fillId="0" borderId="0" xfId="0" applyNumberFormat="1" applyFont="1" applyAlignment="1"/>
    <xf numFmtId="0" fontId="28" fillId="8" borderId="20" xfId="0" applyFont="1" applyFill="1" applyBorder="1" applyAlignment="1" applyProtection="1">
      <protection locked="0"/>
    </xf>
    <xf numFmtId="0" fontId="28" fillId="8" borderId="18" xfId="0" applyFont="1" applyFill="1" applyBorder="1" applyAlignment="1" applyProtection="1">
      <protection locked="0"/>
    </xf>
    <xf numFmtId="0" fontId="30" fillId="0" borderId="0" xfId="0" applyFont="1" applyAlignment="1"/>
    <xf numFmtId="0" fontId="28" fillId="8" borderId="21" xfId="0" applyFont="1" applyFill="1" applyBorder="1" applyAlignment="1" applyProtection="1">
      <protection locked="0"/>
    </xf>
    <xf numFmtId="0" fontId="0" fillId="8" borderId="15" xfId="0" applyFill="1" applyBorder="1" applyAlignment="1"/>
    <xf numFmtId="14" fontId="28" fillId="8" borderId="22" xfId="0" applyNumberFormat="1" applyFont="1" applyFill="1" applyBorder="1" applyAlignment="1" applyProtection="1">
      <protection locked="0"/>
    </xf>
    <xf numFmtId="0" fontId="28" fillId="8" borderId="22" xfId="0" applyFont="1" applyFill="1" applyBorder="1" applyAlignment="1" applyProtection="1">
      <protection locked="0"/>
    </xf>
    <xf numFmtId="0" fontId="28" fillId="8" borderId="18" xfId="0" applyFont="1" applyFill="1" applyBorder="1" applyAlignment="1" applyProtection="1">
      <alignment horizontal="center"/>
      <protection locked="0"/>
    </xf>
    <xf numFmtId="2" fontId="29" fillId="8" borderId="23" xfId="0" applyNumberFormat="1" applyFont="1" applyFill="1" applyBorder="1" applyAlignment="1" applyProtection="1">
      <protection locked="0"/>
    </xf>
    <xf numFmtId="0" fontId="0" fillId="8" borderId="24" xfId="0" applyFill="1" applyBorder="1" applyAlignment="1">
      <alignment horizontal="center"/>
    </xf>
    <xf numFmtId="189" fontId="8" fillId="8" borderId="25" xfId="0" applyNumberFormat="1" applyFont="1" applyFill="1" applyBorder="1" applyAlignment="1">
      <alignment horizontal="center" vertical="center"/>
    </xf>
    <xf numFmtId="59" fontId="24" fillId="4" borderId="26" xfId="0" applyNumberFormat="1" applyFont="1" applyFill="1" applyBorder="1" applyAlignment="1" applyProtection="1">
      <alignment horizontal="left"/>
      <protection locked="0"/>
    </xf>
    <xf numFmtId="0" fontId="13" fillId="7" borderId="26" xfId="0" applyFont="1" applyFill="1" applyBorder="1" applyAlignment="1" applyProtection="1">
      <alignment horizontal="center"/>
    </xf>
    <xf numFmtId="0" fontId="13" fillId="8" borderId="10" xfId="0" applyFont="1" applyFill="1" applyBorder="1" applyAlignment="1">
      <alignment horizontal="center"/>
    </xf>
    <xf numFmtId="0" fontId="27" fillId="4" borderId="27" xfId="0" applyFont="1" applyFill="1" applyBorder="1" applyAlignment="1">
      <alignment horizontal="center"/>
    </xf>
    <xf numFmtId="0" fontId="33" fillId="8" borderId="0" xfId="0" applyFont="1" applyFill="1" applyBorder="1" applyAlignment="1">
      <alignment horizontal="center"/>
    </xf>
    <xf numFmtId="189" fontId="34" fillId="0" borderId="0" xfId="0" applyNumberFormat="1" applyFont="1" applyAlignment="1">
      <alignment horizontal="center"/>
    </xf>
    <xf numFmtId="189" fontId="35" fillId="0" borderId="0" xfId="0" applyNumberFormat="1" applyFont="1" applyAlignment="1"/>
    <xf numFmtId="0" fontId="0" fillId="8" borderId="1" xfId="0" applyNumberFormat="1" applyFill="1" applyBorder="1" applyAlignment="1" applyProtection="1"/>
    <xf numFmtId="0" fontId="20" fillId="8" borderId="28" xfId="0" applyFont="1" applyFill="1" applyBorder="1" applyAlignment="1">
      <alignment horizontal="center"/>
    </xf>
    <xf numFmtId="0" fontId="20" fillId="8" borderId="9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3493"/>
  <ax:ocxPr ax:name="_ExtentY" ax:value="3836"/>
  <ax:ocxPr ax:name="_StockProps" ax:value="1"/>
  <ax:ocxPr ax:name="BackColor" ax:value="-2147483633"/>
  <ax:ocxPr ax:name="Year" ax:value="2013"/>
  <ax:ocxPr ax:name="Month" ax:value="6"/>
  <ax:ocxPr ax:name="Day" ax:value="1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Documents%20and%20Settings\Sukanda\Desktop\&#3604;&#3638;&#3591;&#3586;&#3657;&#3629;&#3617;&#3641;&#3621;&#3605;&#3634;&#3617;&#3648;&#3591;&#3639;&#3629;&#3609;&#3652;&#358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\DATA%20(E)\My%20P%20S%20%20Project.xls\&#3610;&#3633;&#3609;&#3607;&#3638;&#3585;&#3619;&#3633;&#3610;&#3592;&#3656;&#3634;&#3618;&#3621;&#3641;&#3585;&#3627;&#3609;&#3637;&#3657;&#3619;&#3634;&#3618;&#3648;&#3604;&#3639;&#3629;&#3609;\&#3614;&#3636;&#3617;&#3614;&#3660;&#3615;&#3629;&#3619;&#3660;&#3617;&#3610;&#3633;&#3609;&#3607;&#3638;&#3585;&#3619;&#3633;&#3610;&#3592;&#3656;&#3634;&#3618;&#3592;&#3634;&#3585;&#3621;&#3641;&#3585;&#3588;&#3657;&#3634;&#3651;&#3594;&#3657;&#3648;&#3594;&#3655;&#3588;&#3608;&#3609;&#3634;&#3588;&#3634;&#3619;%20Samsun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&#3610;&#3633;&#3609;&#3607;&#3638;&#3585;&#3619;&#3633;&#3610;&#3592;&#3656;&#3634;&#3618;&#3621;&#3641;&#3585;&#3627;&#3609;&#3637;&#3657;&#3619;&#3634;&#3618;&#3648;&#3604;&#3639;&#3629;&#3609;\Inventory.&#3586;&#3634;&#3618;%202554-555.FormEN.Su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base"/>
      <sheetName val="Form"/>
      <sheetName val="Suppliers"/>
    </sheetNames>
    <sheetDataSet>
      <sheetData sheetId="0"/>
      <sheetData sheetId="1"/>
      <sheetData sheetId="2" refreshError="1">
        <row r="2">
          <cell r="B2" t="str">
            <v>สส</v>
          </cell>
        </row>
        <row r="3">
          <cell r="B3" t="str">
            <v>โฮมโพรดักส์</v>
          </cell>
        </row>
        <row r="4">
          <cell r="B4" t="str">
            <v>Best</v>
          </cell>
        </row>
        <row r="5">
          <cell r="B5" t="str">
            <v>P.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พิมพ์ไม่มีตาราง"/>
      <sheetName val="พิมพ์มีตาราง"/>
      <sheetName val="บันทึกข้อมูลตารางรับจ่าย"/>
      <sheetName val="ลูกค้าใช้เช็คธนาคาร DATA"/>
      <sheetName val="ชื่อย่อธนาคาร DATA"/>
      <sheetName val="Data"/>
      <sheetName val="หนี้รอจ่าย"/>
      <sheetName val="บันทึกการส่งสินค้าประจำวัน"/>
      <sheetName val="พิมพ์การส่งสินค้า"/>
      <sheetName val="พิมพ์แจ้งราคาใหม่"/>
      <sheetName val="รายงานค่าใช้จ่าย"/>
      <sheetName val="ตัวอย่างวางบิลเก็บเช็ค"/>
      <sheetName val="โอนเข้าบัญชี"/>
      <sheetName val="คงค้าง"/>
      <sheetName val="ยอดจ่าย"/>
      <sheetName val="เตือนคาวมจำวันนี้ต้องทำอะไร"/>
      <sheetName val="สรุปจ่ายประจำเดือ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G1" t="str">
            <v>ชื่อร้าน</v>
          </cell>
        </row>
        <row r="3">
          <cell r="G3" t="str">
            <v>เบญจฮาร์ดแวร์</v>
          </cell>
        </row>
        <row r="4">
          <cell r="G4" t="str">
            <v>เบญจฮาร์ดแวร์ B</v>
          </cell>
        </row>
        <row r="5">
          <cell r="G5" t="str">
            <v>เบญจฮาร์ดแวร์ C</v>
          </cell>
        </row>
        <row r="6">
          <cell r="G6" t="str">
            <v xml:space="preserve">ลิ้มเจริญเพาเวอร์ทูลส์ </v>
          </cell>
        </row>
        <row r="7">
          <cell r="G7" t="str">
            <v>พี เอส ฮาร์ดแวร์</v>
          </cell>
        </row>
        <row r="8">
          <cell r="G8" t="str">
            <v xml:space="preserve">เค.เจ ฮาร์ดแวร์ </v>
          </cell>
        </row>
        <row r="9">
          <cell r="G9" t="str">
            <v>โลหะกิจ</v>
          </cell>
        </row>
        <row r="10">
          <cell r="G10" t="str">
            <v>เลียวฮั่วเฮง</v>
          </cell>
        </row>
        <row r="11">
          <cell r="G11" t="str">
            <v>เอสแอลโฮมโพรดักส์</v>
          </cell>
        </row>
        <row r="12">
          <cell r="G12" t="str">
            <v>ร่วมเจริญโลหะกิจ</v>
          </cell>
        </row>
        <row r="13">
          <cell r="G13" t="str">
            <v>ร่วมเจริญโลหะกิจ *</v>
          </cell>
        </row>
        <row r="14">
          <cell r="G14" t="str">
            <v xml:space="preserve">สมเกียรติสากลการค้า </v>
          </cell>
        </row>
        <row r="15">
          <cell r="G15" t="str">
            <v>เค.เอ็น.เค</v>
          </cell>
        </row>
        <row r="16">
          <cell r="G16" t="str">
            <v>ส.ธนภัณฑ์</v>
          </cell>
        </row>
        <row r="17">
          <cell r="G17" t="str">
            <v xml:space="preserve">มิตรเจริญเคเบิลเวอร์คส์ </v>
          </cell>
        </row>
        <row r="18">
          <cell r="G18" t="str">
            <v>มิตรเจริญเคเบิลเวอร์คส์ Vat</v>
          </cell>
        </row>
        <row r="19">
          <cell r="G19" t="str">
            <v>ต.กิตติอมร/Vat.</v>
          </cell>
        </row>
        <row r="20">
          <cell r="G20" t="str">
            <v>ต.กิตติอมร</v>
          </cell>
        </row>
        <row r="21">
          <cell r="G21" t="str">
            <v>ฮุยแสง โลหะกิจ</v>
          </cell>
        </row>
        <row r="22">
          <cell r="G22" t="str">
            <v>เอนกทรัพย์ ฮาร์ดแวร์</v>
          </cell>
        </row>
        <row r="23">
          <cell r="G23" t="str">
            <v>เอส.เอส.พี</v>
          </cell>
        </row>
        <row r="24">
          <cell r="G24" t="str">
            <v>ป.วัฒนา ฮาร์ดแวร์</v>
          </cell>
        </row>
        <row r="25">
          <cell r="G25" t="str">
            <v>ซื่อตรงมั่งคงดี</v>
          </cell>
        </row>
        <row r="26">
          <cell r="G26" t="str">
            <v>ช.อารีย์ ฮาร์ดแวร์</v>
          </cell>
        </row>
        <row r="27">
          <cell r="G27" t="str">
            <v>สยามยูไนเต็ด</v>
          </cell>
        </row>
        <row r="28">
          <cell r="G28" t="str">
            <v>เรืองทวีซัพพลาย</v>
          </cell>
        </row>
        <row r="29">
          <cell r="G29" t="str">
            <v>ชัยเจริญกิจ</v>
          </cell>
        </row>
        <row r="30">
          <cell r="G30" t="str">
            <v>ชัยเจริญกิจ *</v>
          </cell>
        </row>
        <row r="31">
          <cell r="G31" t="str">
            <v>พี.เอ.ซัพพลาย</v>
          </cell>
        </row>
        <row r="32">
          <cell r="G32" t="str">
            <v>สมเกียรติ ฮาร์ดแวร์ *</v>
          </cell>
        </row>
        <row r="33">
          <cell r="G33" t="str">
            <v xml:space="preserve">สมเกียรติ ฮาร์ดแวร์ </v>
          </cell>
        </row>
        <row r="34">
          <cell r="G34" t="str">
            <v xml:space="preserve">สมชัย ฮาร์ดแวร์ </v>
          </cell>
        </row>
        <row r="35">
          <cell r="G35" t="str">
            <v>สมชัย ฮาร์ดแวร์  **</v>
          </cell>
        </row>
        <row r="36">
          <cell r="G36" t="str">
            <v>สมชัย ฮาร์ดแวร์ *</v>
          </cell>
        </row>
        <row r="37">
          <cell r="G37" t="str">
            <v>สมชัย ฮาร์ดแวร์ Vat</v>
          </cell>
        </row>
        <row r="38">
          <cell r="G38" t="str">
            <v>พรสิน</v>
          </cell>
        </row>
        <row r="39">
          <cell r="G39" t="str">
            <v>เอส.บี.พรสิน</v>
          </cell>
        </row>
        <row r="40">
          <cell r="G40" t="str">
            <v>พี.บี.เอ็ม.เอ็นเตอร์ไพร์ส</v>
          </cell>
        </row>
        <row r="41">
          <cell r="G41" t="str">
            <v>ศ.กิตติเจริญ ซัพพลาย</v>
          </cell>
        </row>
        <row r="42">
          <cell r="G42" t="str">
            <v>ไพโรจน์ *</v>
          </cell>
        </row>
        <row r="43">
          <cell r="G43" t="str">
            <v>ไพโรจน์</v>
          </cell>
        </row>
        <row r="44">
          <cell r="G44" t="str">
            <v>สยามยูเนียนโกล์ด</v>
          </cell>
        </row>
        <row r="45">
          <cell r="G45" t="str">
            <v>สยามยูเนียนโกล์ด Vat</v>
          </cell>
        </row>
        <row r="46">
          <cell r="G46" t="str">
            <v>พรเจริญ ฮาร์ดแวร์</v>
          </cell>
        </row>
        <row r="47">
          <cell r="G47" t="str">
            <v>กรุงเทพสกรูไทย</v>
          </cell>
        </row>
        <row r="48">
          <cell r="G48" t="str">
            <v>กรุงเทพสกรูไทย vat</v>
          </cell>
        </row>
        <row r="49">
          <cell r="G49" t="str">
            <v>ยศ ฮาร์ดแวร์</v>
          </cell>
        </row>
        <row r="50">
          <cell r="G50" t="str">
            <v>นำไทยเจริญโลหะภัณฑ์</v>
          </cell>
        </row>
        <row r="51">
          <cell r="G51" t="str">
            <v>ไชยธรณ์พาณิชย์ *</v>
          </cell>
        </row>
        <row r="52">
          <cell r="G52" t="str">
            <v>ไชยธรณ์พาณิชย์</v>
          </cell>
        </row>
        <row r="53">
          <cell r="G53" t="str">
            <v>บุญเฮียบเฮง อิมปอร์ต Vat</v>
          </cell>
        </row>
        <row r="54">
          <cell r="G54" t="str">
            <v>บุญเฮียบเฮง อิมปอร์ต</v>
          </cell>
        </row>
        <row r="55">
          <cell r="G55" t="str">
            <v>ฮงหยูจั่น</v>
          </cell>
        </row>
        <row r="56">
          <cell r="G56" t="str">
            <v>รุ่งโรจน์</v>
          </cell>
        </row>
        <row r="57">
          <cell r="G57" t="str">
            <v>เอ็ม.ซี.เค</v>
          </cell>
        </row>
        <row r="58">
          <cell r="G58" t="str">
            <v>ไกรวิวัฒน์</v>
          </cell>
        </row>
        <row r="59">
          <cell r="G59" t="str">
            <v>เกรียงไกร แมชชินเนอรี่</v>
          </cell>
        </row>
        <row r="60">
          <cell r="G60" t="str">
            <v>เค.วี.เอส.เอ็นจิเนอริ่ง</v>
          </cell>
        </row>
        <row r="61">
          <cell r="G61" t="str">
            <v>เค วี เอส อิมปอร์ต</v>
          </cell>
        </row>
        <row r="62">
          <cell r="G62" t="str">
            <v>ฮะฮั่ว</v>
          </cell>
        </row>
        <row r="63">
          <cell r="G63" t="str">
            <v>ไทยซิตี้</v>
          </cell>
        </row>
        <row r="64">
          <cell r="G64" t="str">
            <v>เค.เค.เทรดดิ้ง</v>
          </cell>
        </row>
        <row r="65">
          <cell r="G65" t="str">
            <v>ลิ้มเจริญ ฮาร์ดแวร์</v>
          </cell>
        </row>
        <row r="66">
          <cell r="G66" t="str">
            <v>ทรงพล</v>
          </cell>
        </row>
        <row r="67">
          <cell r="G67" t="str">
            <v>มั่งคงจงเจริญ</v>
          </cell>
        </row>
        <row r="68">
          <cell r="G68" t="str">
            <v>มั่งคงจงเจริญ *</v>
          </cell>
        </row>
        <row r="69">
          <cell r="G69" t="str">
            <v>มั่งคงจงเจริญ *.</v>
          </cell>
        </row>
        <row r="70">
          <cell r="G70" t="str">
            <v>เฮียบฮก***</v>
          </cell>
        </row>
        <row r="71">
          <cell r="G71" t="str">
            <v>เฮียบฮก**</v>
          </cell>
        </row>
        <row r="72">
          <cell r="G72" t="str">
            <v>เฮียบฮก*</v>
          </cell>
        </row>
        <row r="73">
          <cell r="G73" t="str">
            <v>เฮียบฮก</v>
          </cell>
        </row>
        <row r="74">
          <cell r="G74" t="str">
            <v>เซ่งหลี</v>
          </cell>
        </row>
        <row r="75">
          <cell r="G75" t="str">
            <v>ตั้งธนไพศาล</v>
          </cell>
        </row>
        <row r="76">
          <cell r="G76" t="str">
            <v>ตั้งธนไพศาล.</v>
          </cell>
        </row>
        <row r="77">
          <cell r="G77" t="str">
            <v>เอส วาย มาร์เก็ตติ้ง</v>
          </cell>
        </row>
        <row r="78">
          <cell r="G78" t="str">
            <v>บางกอกออิงค์</v>
          </cell>
        </row>
        <row r="79">
          <cell r="G79" t="str">
            <v>จตุวัฒน์</v>
          </cell>
        </row>
        <row r="80">
          <cell r="G80" t="str">
            <v>จตุวัฒน์.</v>
          </cell>
        </row>
        <row r="81">
          <cell r="G81" t="str">
            <v>จตุวัฒน์..</v>
          </cell>
        </row>
        <row r="82">
          <cell r="G82" t="str">
            <v>ทีเอสแอล เอเชีย  Vat</v>
          </cell>
        </row>
        <row r="83">
          <cell r="G83" t="str">
            <v>ทีเอสแอล  เอเชีย</v>
          </cell>
        </row>
        <row r="84">
          <cell r="G84" t="str">
            <v>ทีเอสแอล  เอเชีย   NoVat</v>
          </cell>
        </row>
        <row r="85">
          <cell r="G85" t="str">
            <v>ทีเอสแอล  เอเชีย  Vat</v>
          </cell>
        </row>
        <row r="86">
          <cell r="G86" t="str">
            <v>พี .เอส .ซัพพลาย</v>
          </cell>
        </row>
        <row r="87">
          <cell r="G87" t="str">
            <v>นิกร</v>
          </cell>
        </row>
        <row r="88">
          <cell r="G88" t="str">
            <v>ซ้งฮวด ฮาร์ดแวร์</v>
          </cell>
        </row>
        <row r="89">
          <cell r="G89" t="str">
            <v>เอส.เจ.สกรูไทย</v>
          </cell>
        </row>
        <row r="90">
          <cell r="G90" t="str">
            <v>เอส.เจ.สกรูไทย / Vat.</v>
          </cell>
        </row>
        <row r="91">
          <cell r="G91" t="str">
            <v>เจริญวิช ฮาร์ดแวร์</v>
          </cell>
        </row>
        <row r="92">
          <cell r="G92" t="str">
            <v>อมตะสุวรรณ โลหะกิจ</v>
          </cell>
        </row>
        <row r="93">
          <cell r="G93" t="str">
            <v>แสงธรรม</v>
          </cell>
        </row>
        <row r="94">
          <cell r="G94" t="str">
            <v>ชัยพฤกษ์</v>
          </cell>
        </row>
        <row r="95">
          <cell r="G95" t="str">
            <v>นามเจริญ *</v>
          </cell>
        </row>
        <row r="96">
          <cell r="G96" t="str">
            <v>นามเจริญ **</v>
          </cell>
        </row>
        <row r="97">
          <cell r="G97" t="str">
            <v>นามเจริญ</v>
          </cell>
        </row>
        <row r="98">
          <cell r="G98" t="str">
            <v>นามเจริญ .</v>
          </cell>
        </row>
        <row r="99">
          <cell r="G99" t="str">
            <v>ศิริรัตนา</v>
          </cell>
        </row>
        <row r="100">
          <cell r="G100" t="str">
            <v>ศิริรัตนา *</v>
          </cell>
        </row>
        <row r="101">
          <cell r="G101" t="str">
            <v>ภิญโญกิจฮาร์ดแวร์แอนด์อีเล็คทริคซัพพลาย</v>
          </cell>
        </row>
        <row r="102">
          <cell r="G102" t="str">
            <v>ไทยพิพัฒน์ อิมปอร์ต</v>
          </cell>
        </row>
        <row r="103">
          <cell r="G103" t="str">
            <v>สมบูรณ์สรรพกิจ</v>
          </cell>
        </row>
        <row r="104">
          <cell r="G104" t="str">
            <v>สมนึก</v>
          </cell>
        </row>
        <row r="105">
          <cell r="G105" t="str">
            <v>คอนแทรคเตอร์ ช๊อป</v>
          </cell>
        </row>
        <row r="106">
          <cell r="G106" t="str">
            <v>กิจเจริญ</v>
          </cell>
        </row>
        <row r="107">
          <cell r="G107" t="str">
            <v>มณวรา</v>
          </cell>
        </row>
        <row r="108">
          <cell r="G108" t="str">
            <v>แน็ค ส เจริญกิจ</v>
          </cell>
        </row>
        <row r="109">
          <cell r="G109" t="str">
            <v>จอมทองโลหะภัณฑ์</v>
          </cell>
        </row>
        <row r="110">
          <cell r="G110" t="str">
            <v>เค.แอล.เครื่องเหล็ก</v>
          </cell>
        </row>
        <row r="111">
          <cell r="G111" t="str">
            <v>ธีระพัฒน์</v>
          </cell>
        </row>
        <row r="112">
          <cell r="G112" t="str">
            <v>บุญถึงฮาร์ดแวร์</v>
          </cell>
        </row>
        <row r="113">
          <cell r="G113" t="str">
            <v>ทีเคแอล</v>
          </cell>
        </row>
        <row r="114">
          <cell r="G114" t="str">
            <v>พี ที ออยเซ็นเตอร์</v>
          </cell>
        </row>
        <row r="115">
          <cell r="G115" t="str">
            <v>ยรรยงค์โลหะการ</v>
          </cell>
        </row>
        <row r="116">
          <cell r="G116" t="str">
            <v>บุญธรรม</v>
          </cell>
        </row>
        <row r="117">
          <cell r="G117" t="str">
            <v>สกาล่า</v>
          </cell>
        </row>
        <row r="118">
          <cell r="G118" t="str">
            <v>ไพริน</v>
          </cell>
        </row>
        <row r="119">
          <cell r="G119" t="str">
            <v>สยามใบโก้</v>
          </cell>
        </row>
        <row r="120">
          <cell r="G120" t="str">
            <v>เอกชัยสลักภัณฑ์</v>
          </cell>
        </row>
        <row r="121">
          <cell r="G121" t="str">
            <v>แต้น่ำไถ่</v>
          </cell>
        </row>
        <row r="122">
          <cell r="G122" t="str">
            <v>พี.เอ็ม.โลหะภัณฑ์</v>
          </cell>
        </row>
        <row r="123">
          <cell r="G123" t="str">
            <v>ที.เอส.เทรดดิ้ง</v>
          </cell>
        </row>
        <row r="124">
          <cell r="G124" t="str">
            <v>วีระซัพพลาย</v>
          </cell>
        </row>
        <row r="125">
          <cell r="G125" t="str">
            <v>หงส์ทอง</v>
          </cell>
        </row>
        <row r="126">
          <cell r="G126" t="str">
            <v>หงส์ทอง</v>
          </cell>
        </row>
        <row r="127">
          <cell r="G127" t="str">
            <v>ไพบูลย์</v>
          </cell>
        </row>
        <row r="128">
          <cell r="G128" t="str">
            <v>ยู.ที.ลิฟท์ติ้ง เทค</v>
          </cell>
        </row>
        <row r="129">
          <cell r="G129" t="str">
            <v>ศิริวัฒน์</v>
          </cell>
        </row>
        <row r="130">
          <cell r="G130" t="str">
            <v>พงษ์</v>
          </cell>
        </row>
        <row r="131">
          <cell r="G131" t="str">
            <v>อ.รุ่งโรจน์</v>
          </cell>
        </row>
        <row r="132">
          <cell r="G132" t="str">
            <v>ณัฐฮาร์ดแวร์</v>
          </cell>
        </row>
        <row r="133">
          <cell r="G133" t="str">
            <v>เอ็น.พี</v>
          </cell>
        </row>
        <row r="134">
          <cell r="G134" t="str">
            <v>108 พันเก้าเครื่องมือ</v>
          </cell>
        </row>
        <row r="135">
          <cell r="G135" t="str">
            <v>ลี้จินหยู</v>
          </cell>
        </row>
        <row r="136">
          <cell r="G136" t="str">
            <v>วุฒิกร</v>
          </cell>
        </row>
        <row r="137">
          <cell r="G137" t="str">
            <v>สยาม 5 เค</v>
          </cell>
        </row>
        <row r="138">
          <cell r="G138" t="str">
            <v>วิวัฒน์พานิชย์</v>
          </cell>
        </row>
        <row r="139">
          <cell r="G139" t="str">
            <v>บี.เจ.พี.สตีล</v>
          </cell>
        </row>
        <row r="140">
          <cell r="G140" t="str">
            <v>ชุนย้ง</v>
          </cell>
        </row>
        <row r="141">
          <cell r="G141" t="str">
            <v>ชุนย้ง .</v>
          </cell>
        </row>
        <row r="142">
          <cell r="G142" t="str">
            <v>สว่าง ฮาร์ดแวร์</v>
          </cell>
        </row>
        <row r="143">
          <cell r="G143" t="str">
            <v>พี.วี ฮาร์ดแวร์</v>
          </cell>
        </row>
        <row r="144">
          <cell r="G144" t="str">
            <v>สินขอนแก่น</v>
          </cell>
        </row>
        <row r="145">
          <cell r="G145" t="str">
            <v>ดำรงค์ชัยเคหะภัณท์</v>
          </cell>
        </row>
        <row r="146">
          <cell r="G146" t="str">
            <v>กรุงเทพสกรูไทย</v>
          </cell>
        </row>
        <row r="147">
          <cell r="G147" t="str">
            <v>ธนโชค</v>
          </cell>
        </row>
        <row r="148">
          <cell r="G148" t="str">
            <v>ธนโชค .</v>
          </cell>
        </row>
        <row r="149">
          <cell r="G149" t="str">
            <v>ศ.ไทยเอเซีย</v>
          </cell>
        </row>
        <row r="150">
          <cell r="G150" t="str">
            <v>อ.สมพงษ์</v>
          </cell>
        </row>
        <row r="151">
          <cell r="G151" t="str">
            <v>อ.สมพงษ์ .</v>
          </cell>
        </row>
        <row r="152">
          <cell r="G152" t="str">
            <v>ลิ้มเฮง</v>
          </cell>
        </row>
        <row r="153">
          <cell r="G153" t="str">
            <v>พรชัยวัสดุ</v>
          </cell>
        </row>
        <row r="154">
          <cell r="G154" t="str">
            <v>ช.อุดม</v>
          </cell>
        </row>
        <row r="155">
          <cell r="G155" t="str">
            <v>รุ่งเจริญฮาร์ดแวร์</v>
          </cell>
        </row>
        <row r="156">
          <cell r="G156" t="str">
            <v>ช.โลหะภัณฑ์..</v>
          </cell>
        </row>
        <row r="157">
          <cell r="G157" t="str">
            <v>ช.โลหะภัณฑ์ .</v>
          </cell>
        </row>
        <row r="158">
          <cell r="G158" t="str">
            <v>ช.โลหะภัณฑ์</v>
          </cell>
        </row>
        <row r="159">
          <cell r="G159" t="str">
            <v>ย่งกิมเฮียง</v>
          </cell>
        </row>
        <row r="160">
          <cell r="G160" t="str">
            <v>เอส.เอ.แมนทีเนนช์</v>
          </cell>
        </row>
        <row r="161">
          <cell r="G161" t="str">
            <v>ป.วนา</v>
          </cell>
        </row>
        <row r="162">
          <cell r="G162" t="str">
            <v>เคมีไทย โปรดักส์</v>
          </cell>
        </row>
        <row r="163">
          <cell r="G163" t="str">
            <v>ทวีสินค้า</v>
          </cell>
        </row>
        <row r="164">
          <cell r="G164" t="str">
            <v>กิจเจริญรุ่งเรืองการค้า</v>
          </cell>
        </row>
        <row r="165">
          <cell r="G165" t="str">
            <v>อมรแอร์เซลส์แอนด์เซอร์วิส</v>
          </cell>
        </row>
        <row r="166">
          <cell r="G166" t="str">
            <v xml:space="preserve">ทีรกร อินดัสทรี </v>
          </cell>
        </row>
        <row r="167">
          <cell r="G167" t="str">
            <v>เอ็ม.เค.โลหะกิจ</v>
          </cell>
        </row>
        <row r="168">
          <cell r="G168" t="str">
            <v>ชัยโรจน์มงคล</v>
          </cell>
        </row>
        <row r="169">
          <cell r="G169" t="str">
            <v>ธนะสิทธิ์ ฮาร์ดแวร์</v>
          </cell>
        </row>
        <row r="170">
          <cell r="G170" t="str">
            <v>แสงไทยเคหะภัณฑ์</v>
          </cell>
        </row>
        <row r="171">
          <cell r="G171" t="str">
            <v>สยามอินเตอร์ล็อกเทค</v>
          </cell>
        </row>
        <row r="172">
          <cell r="G172" t="str">
            <v>ควอลิตี้ แซนด์ คอร์ปอเรชั่น</v>
          </cell>
        </row>
        <row r="173">
          <cell r="G173" t="str">
            <v>ทรัพย์อนันต์การค้า</v>
          </cell>
        </row>
        <row r="174">
          <cell r="G174" t="str">
            <v>ลิ้มเจริญโลหะกิจ</v>
          </cell>
        </row>
        <row r="176">
          <cell r="G176" t="str">
            <v>เงินสด</v>
          </cell>
        </row>
        <row r="177">
          <cell r="G177" t="str">
            <v>xxxxxx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ข้อความจำของไฟล์งานนี้"/>
      <sheetName val="FormEN"/>
      <sheetName val="Enterthedata"/>
      <sheetName val="Database"/>
      <sheetName val="Template"/>
      <sheetName val="Sheet1"/>
      <sheetName val="TemplateEN"/>
      <sheetName val="Suppliers ร้านค้า"/>
      <sheetName val="Products สินค้า"/>
      <sheetName val="Other"/>
      <sheetName val="Document"/>
      <sheetName val="รอพิมพ์"/>
      <sheetName val="พิมพ์รายงานรับชำระ"/>
      <sheetName val="Formรับชำระ"/>
      <sheetName val="บันทึกรับชำระAR"/>
      <sheetName val="Print out"/>
      <sheetName val="FormPaid"/>
      <sheetName val="DataPaid"/>
      <sheetName val="TemBilling"/>
      <sheetName val="FormBilling"/>
      <sheetName val="วางบิลรายเดือน"/>
      <sheetName val="Formบันทึกส่งสินค้า"/>
      <sheetName val="พิมพ์ส่งสินค้ารายวัน"/>
      <sheetName val="ข้อมูลส่งสินค้ารายวัน"/>
      <sheetName val="โค๊ดศึกษา"/>
      <sheetName val="สรุปสต๊อก"/>
      <sheetName val="ใบวางบิล"/>
      <sheetName val="ข้อมูลธนาคาร"/>
      <sheetName val="ใบราตาเบญจ"/>
      <sheetName val="พิมพใบราคา.1อื่นๆ"/>
      <sheetName val="พิมพ์ใบราคา.2"/>
      <sheetName val="พิมพ์ใบราคา.3"/>
      <sheetName val="Sheet6"/>
      <sheetName val="ราคาก่อนหน้านี้"/>
      <sheetName val="เรียกดูการผลิต&amp;เบิก"/>
      <sheetName val="FormManufacture"/>
      <sheetName val="TempM"/>
      <sheetName val="DataM"/>
      <sheetName val="สูตรหาจำนวนสินค้า"/>
      <sheetName val="สัญญาลักษณ์"/>
      <sheetName val="Sheet2"/>
      <sheetName val="Codeล่าสุด"/>
      <sheetName val="Inventory.ขาย 2554-555.FormEN"/>
    </sheetNames>
    <definedNames>
      <definedName name="PasteData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2" enableFormatConditionsCalculation="0">
    <tabColor indexed="11"/>
  </sheetPr>
  <dimension ref="A1:W14"/>
  <sheetViews>
    <sheetView topLeftCell="A11" workbookViewId="0">
      <selection activeCell="D12" sqref="D12"/>
    </sheetView>
  </sheetViews>
  <sheetFormatPr defaultRowHeight="21"/>
  <cols>
    <col min="1" max="1" width="12.6640625" bestFit="1" customWidth="1"/>
    <col min="2" max="2" width="8.5" bestFit="1" customWidth="1"/>
    <col min="3" max="3" width="12.6640625" bestFit="1" customWidth="1"/>
    <col min="4" max="4" width="10.33203125" customWidth="1"/>
    <col min="5" max="5" width="10.33203125" bestFit="1" customWidth="1"/>
    <col min="6" max="6" width="13.5" bestFit="1" customWidth="1"/>
    <col min="7" max="7" width="8" bestFit="1" customWidth="1"/>
    <col min="9" max="9" width="11.5" customWidth="1"/>
    <col min="11" max="11" width="10" customWidth="1"/>
    <col min="12" max="12" width="10.83203125" bestFit="1" customWidth="1"/>
    <col min="13" max="13" width="11" bestFit="1" customWidth="1"/>
    <col min="14" max="14" width="8.5" customWidth="1"/>
    <col min="15" max="15" width="11.33203125" bestFit="1" customWidth="1"/>
    <col min="19" max="19" width="10.33203125" bestFit="1" customWidth="1"/>
    <col min="20" max="20" width="10.1640625" bestFit="1" customWidth="1"/>
    <col min="23" max="23" width="11.1640625" bestFit="1" customWidth="1"/>
    <col min="24" max="24" width="4.6640625" bestFit="1" customWidth="1"/>
    <col min="25" max="26" width="11.1640625" bestFit="1" customWidth="1"/>
    <col min="27" max="27" width="22.6640625" customWidth="1"/>
    <col min="28" max="28" width="3.6640625" customWidth="1"/>
    <col min="29" max="29" width="5.5" customWidth="1"/>
    <col min="30" max="30" width="5.83203125" customWidth="1"/>
    <col min="31" max="31" width="9.6640625" bestFit="1" customWidth="1"/>
    <col min="34" max="34" width="14.83203125" bestFit="1" customWidth="1"/>
    <col min="35" max="35" width="14.1640625" bestFit="1" customWidth="1"/>
    <col min="36" max="36" width="10.33203125" bestFit="1" customWidth="1"/>
    <col min="37" max="37" width="9.6640625" bestFit="1" customWidth="1"/>
  </cols>
  <sheetData>
    <row r="1" spans="1:23">
      <c r="B1" s="93"/>
      <c r="E1" s="6"/>
      <c r="F1" s="6"/>
      <c r="G1" s="6"/>
      <c r="H1" s="6"/>
      <c r="I1" s="6"/>
      <c r="J1" s="6"/>
      <c r="K1" s="6"/>
      <c r="L1" s="6"/>
      <c r="M1" s="6"/>
      <c r="N1" s="6"/>
      <c r="O1" s="5"/>
      <c r="P1" s="97"/>
    </row>
    <row r="2" spans="1:23">
      <c r="B2" s="93"/>
      <c r="E2" s="6"/>
      <c r="F2" s="6"/>
      <c r="G2" s="6"/>
      <c r="H2" s="6"/>
      <c r="I2" s="6"/>
      <c r="J2" s="6"/>
      <c r="K2" s="6"/>
      <c r="L2" s="6"/>
      <c r="M2" s="6"/>
      <c r="N2" s="6"/>
      <c r="O2" s="5"/>
      <c r="P2" s="97"/>
      <c r="V2" s="46"/>
    </row>
    <row r="3" spans="1:23">
      <c r="B3" s="93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3">
      <c r="B4" s="93"/>
      <c r="E4" s="6"/>
      <c r="F4" s="6"/>
      <c r="G4" s="98"/>
      <c r="H4" s="6"/>
      <c r="I4" s="6"/>
      <c r="J4" s="6"/>
      <c r="K4" s="6"/>
      <c r="L4" s="6"/>
      <c r="M4" s="6"/>
      <c r="N4" s="6"/>
      <c r="O4" s="6"/>
      <c r="P4" s="6"/>
    </row>
    <row r="5" spans="1:23">
      <c r="B5" s="93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3">
      <c r="B6" s="9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23">
      <c r="B7" s="9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3">
      <c r="B8" s="9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3">
      <c r="B9" s="93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1" spans="1:23">
      <c r="A11" s="32" t="s">
        <v>106</v>
      </c>
      <c r="B11" s="32" t="s">
        <v>107</v>
      </c>
      <c r="C11" s="32" t="s">
        <v>53</v>
      </c>
      <c r="D11" s="32" t="s">
        <v>110</v>
      </c>
      <c r="E11" s="33" t="s">
        <v>93</v>
      </c>
      <c r="F11" s="33" t="s">
        <v>116</v>
      </c>
      <c r="G11" s="34" t="s">
        <v>14</v>
      </c>
      <c r="H11" s="33" t="s">
        <v>38</v>
      </c>
      <c r="I11" s="33" t="s">
        <v>17</v>
      </c>
      <c r="J11" s="33" t="s">
        <v>3</v>
      </c>
      <c r="K11" s="33" t="s">
        <v>4</v>
      </c>
      <c r="L11" s="35" t="s">
        <v>112</v>
      </c>
      <c r="M11" s="35" t="s">
        <v>16</v>
      </c>
      <c r="N11" s="36" t="s">
        <v>102</v>
      </c>
      <c r="O11" s="99" t="s">
        <v>115</v>
      </c>
      <c r="P11" s="111" t="s">
        <v>116</v>
      </c>
      <c r="Q11" s="112" t="s">
        <v>14</v>
      </c>
      <c r="R11" s="111" t="s">
        <v>38</v>
      </c>
      <c r="S11" s="111" t="s">
        <v>17</v>
      </c>
      <c r="T11" s="111" t="s">
        <v>3</v>
      </c>
      <c r="U11" s="111" t="s">
        <v>4</v>
      </c>
      <c r="V11" s="113" t="s">
        <v>112</v>
      </c>
      <c r="W11" s="114" t="s">
        <v>115</v>
      </c>
    </row>
    <row r="12" spans="1:23">
      <c r="A12" s="1">
        <f ca="1">Form!$L$2</f>
        <v>41458</v>
      </c>
      <c r="B12" s="39">
        <f ca="1">Form!$M$2</f>
        <v>41458</v>
      </c>
      <c r="C12" s="1">
        <f>Form!$I$6</f>
        <v>0</v>
      </c>
      <c r="D12" s="1" t="str">
        <f>Form!$H$6</f>
        <v>รับชำระ</v>
      </c>
      <c r="E12" s="9">
        <f>Form!$J$6</f>
        <v>1618</v>
      </c>
      <c r="F12" t="str">
        <f>Form!$H$1</f>
        <v>ชชช</v>
      </c>
      <c r="G12" s="9">
        <f>Form!$J$2</f>
        <v>0</v>
      </c>
      <c r="H12" s="9" t="str">
        <f>Form!$H$4</f>
        <v xml:space="preserve"> </v>
      </c>
      <c r="I12" s="9">
        <f>Form!$K$4</f>
        <v>0</v>
      </c>
      <c r="J12" s="9">
        <f>Form!$I$4</f>
        <v>0</v>
      </c>
      <c r="K12" s="9">
        <f>Form!$J$4</f>
        <v>0</v>
      </c>
      <c r="L12" s="9">
        <f>Form!$L$4</f>
        <v>0</v>
      </c>
      <c r="M12" s="9">
        <f>Form!$L$6</f>
        <v>0</v>
      </c>
      <c r="N12" s="9">
        <f>Form!$K$6</f>
        <v>0</v>
      </c>
      <c r="O12">
        <f>Form!$G$4</f>
        <v>0</v>
      </c>
      <c r="P12" t="str">
        <f>Form!$H$1</f>
        <v>ชชช</v>
      </c>
      <c r="Q12" s="9">
        <f>Form!$J$2</f>
        <v>0</v>
      </c>
      <c r="R12" s="9" t="str">
        <f>Form!$H$4</f>
        <v xml:space="preserve"> </v>
      </c>
      <c r="S12" s="9">
        <f>Form!$K$4</f>
        <v>0</v>
      </c>
      <c r="T12" s="9">
        <f>Form!$I$4</f>
        <v>0</v>
      </c>
      <c r="U12" s="9">
        <f>Form!$J$4</f>
        <v>0</v>
      </c>
      <c r="V12" s="9">
        <f>Form!$L$4</f>
        <v>0</v>
      </c>
      <c r="W12">
        <f>Form!$G$4</f>
        <v>0</v>
      </c>
    </row>
    <row r="13" spans="1:23">
      <c r="A13" s="17"/>
      <c r="E13" s="46"/>
      <c r="F13" s="37"/>
    </row>
    <row r="14" spans="1:23">
      <c r="A14" s="17"/>
      <c r="E14" s="46"/>
      <c r="F14" s="37"/>
    </row>
  </sheetData>
  <customSheetViews>
    <customSheetView guid="{3AE1DAA4-B8BA-43DB-B3E3-6FF2A342D402}" showRuler="0" topLeftCell="A10">
      <pane xSplit="1" ySplit="7" topLeftCell="B44" activePane="bottomRight" state="frozen"/>
      <selection pane="bottomRight" activeCell="C50" sqref="C50"/>
      <pageMargins left="0.75" right="0.75" top="1" bottom="1" header="0.5" footer="0.5"/>
      <pageSetup paperSize="9" orientation="portrait" r:id="rId1"/>
      <headerFooter alignWithMargins="0"/>
    </customSheetView>
  </customSheetViews>
  <phoneticPr fontId="6" type="noConversion"/>
  <dataValidations count="1">
    <dataValidation type="list" allowBlank="1" showInputMessage="1" showErrorMessage="1" sqref="J11 T11">
      <formula1>ธนาคาร</formula1>
    </dataValidation>
  </dataValidations>
  <pageMargins left="0.75" right="0.75" top="1" bottom="1" header="0.5" footer="0.5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11"/>
  </sheetPr>
  <dimension ref="A1:AK13"/>
  <sheetViews>
    <sheetView workbookViewId="0">
      <pane xSplit="8" ySplit="1" topLeftCell="Y8" activePane="bottomRight" state="frozen"/>
      <selection pane="topRight" activeCell="H1" sqref="H1"/>
      <selection pane="bottomLeft" activeCell="A2" sqref="A2"/>
      <selection pane="bottomRight" activeCell="AD14" sqref="AD14"/>
    </sheetView>
  </sheetViews>
  <sheetFormatPr defaultRowHeight="21"/>
  <cols>
    <col min="1" max="1" width="9.33203125" style="127"/>
    <col min="2" max="2" width="11.33203125" style="14" bestFit="1" customWidth="1"/>
    <col min="3" max="3" width="24" style="14" bestFit="1" customWidth="1"/>
    <col min="4" max="4" width="16.33203125" customWidth="1"/>
    <col min="5" max="5" width="10.5" customWidth="1"/>
    <col min="6" max="6" width="3" customWidth="1"/>
    <col min="7" max="7" width="5.33203125" customWidth="1"/>
    <col min="8" max="8" width="17.1640625" customWidth="1"/>
    <col min="9" max="9" width="4.5" customWidth="1"/>
    <col min="11" max="11" width="6.33203125" bestFit="1" customWidth="1"/>
    <col min="12" max="12" width="7.83203125" customWidth="1"/>
    <col min="13" max="13" width="7.33203125" customWidth="1"/>
    <col min="14" max="14" width="21" customWidth="1"/>
    <col min="15" max="15" width="4.83203125" customWidth="1"/>
    <col min="16" max="16" width="5.6640625" bestFit="1" customWidth="1"/>
    <col min="17" max="17" width="8" customWidth="1"/>
    <col min="18" max="18" width="5.83203125" customWidth="1"/>
    <col min="19" max="19" width="4.6640625" bestFit="1" customWidth="1"/>
    <col min="20" max="20" width="6" customWidth="1"/>
    <col min="21" max="21" width="5.5" customWidth="1"/>
    <col min="22" max="22" width="4.6640625" customWidth="1"/>
    <col min="23" max="23" width="7.83203125" customWidth="1"/>
    <col min="24" max="24" width="3.83203125" bestFit="1" customWidth="1"/>
    <col min="25" max="25" width="10.1640625" bestFit="1" customWidth="1"/>
    <col min="26" max="26" width="4.83203125" customWidth="1"/>
    <col min="27" max="27" width="7.83203125" customWidth="1"/>
    <col min="28" max="28" width="6.6640625" style="124" bestFit="1" customWidth="1"/>
    <col min="29" max="29" width="5.33203125" style="123" bestFit="1" customWidth="1"/>
    <col min="30" max="30" width="4.33203125" style="15" bestFit="1" customWidth="1"/>
    <col min="31" max="31" width="7.83203125" customWidth="1"/>
    <col min="32" max="32" width="72.1640625" bestFit="1" customWidth="1"/>
    <col min="33" max="33" width="9.1640625" bestFit="1" customWidth="1"/>
    <col min="34" max="34" width="6.83203125" customWidth="1"/>
    <col min="35" max="37" width="9.83203125" bestFit="1" customWidth="1"/>
    <col min="39" max="39" width="9.83203125" bestFit="1" customWidth="1"/>
  </cols>
  <sheetData>
    <row r="1" spans="1:37">
      <c r="A1" s="67" t="s">
        <v>13</v>
      </c>
      <c r="B1" s="14" t="s">
        <v>69</v>
      </c>
      <c r="C1" s="144" t="s">
        <v>162</v>
      </c>
      <c r="D1" t="s">
        <v>109</v>
      </c>
      <c r="E1" t="s">
        <v>100</v>
      </c>
      <c r="F1" t="s">
        <v>66</v>
      </c>
      <c r="G1" t="s">
        <v>12</v>
      </c>
      <c r="H1" t="s">
        <v>62</v>
      </c>
      <c r="I1" t="s">
        <v>82</v>
      </c>
      <c r="L1" t="s">
        <v>70</v>
      </c>
      <c r="M1" t="s">
        <v>72</v>
      </c>
      <c r="N1" t="s">
        <v>71</v>
      </c>
      <c r="O1" t="s">
        <v>73</v>
      </c>
      <c r="P1" t="s">
        <v>74</v>
      </c>
      <c r="Q1" t="s">
        <v>64</v>
      </c>
      <c r="R1" t="s">
        <v>73</v>
      </c>
      <c r="S1" t="s">
        <v>74</v>
      </c>
      <c r="T1" t="s">
        <v>76</v>
      </c>
      <c r="U1" t="s">
        <v>10</v>
      </c>
      <c r="V1" t="s">
        <v>56</v>
      </c>
      <c r="W1" t="s">
        <v>77</v>
      </c>
      <c r="X1" s="12">
        <v>7.0000000000000007E-2</v>
      </c>
      <c r="Y1" t="s">
        <v>9</v>
      </c>
      <c r="Z1" t="s">
        <v>90</v>
      </c>
      <c r="AA1" t="s">
        <v>81</v>
      </c>
      <c r="AB1" s="124" t="s">
        <v>35</v>
      </c>
      <c r="AC1" s="123" t="s">
        <v>58</v>
      </c>
      <c r="AD1" s="15" t="s">
        <v>67</v>
      </c>
      <c r="AE1" s="13"/>
      <c r="AF1" s="11"/>
      <c r="AG1" s="13"/>
      <c r="AK1" t="s">
        <v>148</v>
      </c>
    </row>
    <row r="2" spans="1:37">
      <c r="A2" s="127">
        <v>41428</v>
      </c>
      <c r="B2" s="14">
        <v>41426</v>
      </c>
      <c r="C2" s="145" t="s">
        <v>157</v>
      </c>
      <c r="D2" t="s">
        <v>147</v>
      </c>
      <c r="E2">
        <v>54001001</v>
      </c>
      <c r="F2">
        <v>1</v>
      </c>
      <c r="G2" t="s">
        <v>19</v>
      </c>
      <c r="H2" t="s">
        <v>24</v>
      </c>
      <c r="L2" t="s">
        <v>18</v>
      </c>
      <c r="M2" t="s">
        <v>60</v>
      </c>
      <c r="N2" t="s">
        <v>27</v>
      </c>
      <c r="O2">
        <v>20</v>
      </c>
      <c r="P2" t="s">
        <v>11</v>
      </c>
      <c r="Q2">
        <v>100</v>
      </c>
      <c r="R2">
        <v>2000</v>
      </c>
      <c r="S2" t="s">
        <v>63</v>
      </c>
      <c r="T2">
        <v>7.5</v>
      </c>
      <c r="U2">
        <v>0.53</v>
      </c>
      <c r="W2">
        <v>7050</v>
      </c>
      <c r="Y2">
        <v>17900.5</v>
      </c>
      <c r="Z2" t="s">
        <v>25</v>
      </c>
      <c r="AA2">
        <v>0</v>
      </c>
      <c r="AB2" s="124">
        <v>41426</v>
      </c>
      <c r="AC2" s="123">
        <v>41426</v>
      </c>
      <c r="AD2" s="15" t="s">
        <v>67</v>
      </c>
      <c r="AK2" t="s">
        <v>147</v>
      </c>
    </row>
    <row r="3" spans="1:37">
      <c r="A3" s="127">
        <v>41428</v>
      </c>
      <c r="B3" s="14">
        <v>41426</v>
      </c>
      <c r="C3" s="145" t="s">
        <v>157</v>
      </c>
      <c r="D3" t="s">
        <v>147</v>
      </c>
      <c r="E3">
        <v>54001002</v>
      </c>
      <c r="F3" s="6">
        <v>1</v>
      </c>
      <c r="G3" t="s">
        <v>19</v>
      </c>
      <c r="H3" t="s">
        <v>24</v>
      </c>
      <c r="L3" t="s">
        <v>0</v>
      </c>
      <c r="M3" t="s">
        <v>60</v>
      </c>
      <c r="N3" t="s">
        <v>28</v>
      </c>
      <c r="O3">
        <v>10</v>
      </c>
      <c r="P3" t="s">
        <v>65</v>
      </c>
      <c r="Q3">
        <v>1</v>
      </c>
      <c r="R3">
        <v>10</v>
      </c>
      <c r="S3" t="s">
        <v>65</v>
      </c>
      <c r="T3">
        <v>1020</v>
      </c>
      <c r="U3">
        <v>0</v>
      </c>
      <c r="W3">
        <v>10200</v>
      </c>
      <c r="Y3">
        <v>17900.5</v>
      </c>
      <c r="Z3" t="s">
        <v>25</v>
      </c>
      <c r="AA3">
        <v>0</v>
      </c>
      <c r="AB3" s="124">
        <v>41426</v>
      </c>
      <c r="AC3" s="123">
        <v>41426</v>
      </c>
      <c r="AD3" s="15" t="s">
        <v>67</v>
      </c>
      <c r="AK3" t="s">
        <v>95</v>
      </c>
    </row>
    <row r="4" spans="1:37">
      <c r="A4" s="127">
        <v>41428</v>
      </c>
      <c r="B4" s="14">
        <v>41426</v>
      </c>
      <c r="C4" s="145" t="s">
        <v>158</v>
      </c>
      <c r="D4" t="s">
        <v>147</v>
      </c>
      <c r="E4">
        <v>54001002</v>
      </c>
      <c r="F4" s="6">
        <v>2</v>
      </c>
      <c r="G4" t="s">
        <v>19</v>
      </c>
      <c r="H4" t="s">
        <v>24</v>
      </c>
      <c r="L4" t="s">
        <v>1</v>
      </c>
      <c r="M4" t="s">
        <v>60</v>
      </c>
      <c r="N4" t="s">
        <v>29</v>
      </c>
      <c r="O4">
        <v>10</v>
      </c>
      <c r="P4" t="s">
        <v>65</v>
      </c>
      <c r="Q4">
        <v>1</v>
      </c>
      <c r="R4">
        <v>10</v>
      </c>
      <c r="S4" t="s">
        <v>65</v>
      </c>
      <c r="T4">
        <v>960</v>
      </c>
      <c r="U4">
        <v>0</v>
      </c>
      <c r="W4">
        <v>9600</v>
      </c>
      <c r="Y4">
        <v>17900.5</v>
      </c>
      <c r="Z4" t="s">
        <v>25</v>
      </c>
      <c r="AA4">
        <v>0</v>
      </c>
      <c r="AB4" s="124">
        <v>41426</v>
      </c>
      <c r="AC4" s="123">
        <v>41426</v>
      </c>
      <c r="AD4" s="15" t="s">
        <v>67</v>
      </c>
      <c r="AE4" s="15"/>
      <c r="AK4" t="s">
        <v>111</v>
      </c>
    </row>
    <row r="5" spans="1:37">
      <c r="A5" s="127">
        <v>41428</v>
      </c>
      <c r="B5" s="14">
        <v>41426</v>
      </c>
      <c r="C5" s="145" t="s">
        <v>159</v>
      </c>
      <c r="D5" t="s">
        <v>147</v>
      </c>
      <c r="E5">
        <v>54001002</v>
      </c>
      <c r="F5" s="6">
        <v>3</v>
      </c>
      <c r="G5" t="s">
        <v>19</v>
      </c>
      <c r="H5" t="s">
        <v>24</v>
      </c>
      <c r="L5" t="s">
        <v>2</v>
      </c>
      <c r="M5" t="s">
        <v>60</v>
      </c>
      <c r="N5" t="s">
        <v>30</v>
      </c>
      <c r="O5">
        <v>5</v>
      </c>
      <c r="P5" t="s">
        <v>75</v>
      </c>
      <c r="Q5">
        <v>2</v>
      </c>
      <c r="R5">
        <v>10</v>
      </c>
      <c r="S5" t="s">
        <v>65</v>
      </c>
      <c r="T5">
        <v>450</v>
      </c>
      <c r="U5">
        <v>0</v>
      </c>
      <c r="W5">
        <v>4500</v>
      </c>
      <c r="Y5">
        <v>17900.5</v>
      </c>
      <c r="Z5" t="s">
        <v>25</v>
      </c>
      <c r="AA5">
        <v>0</v>
      </c>
      <c r="AB5" s="124">
        <v>41426</v>
      </c>
      <c r="AC5" s="123">
        <v>41426</v>
      </c>
      <c r="AD5" s="15" t="s">
        <v>67</v>
      </c>
      <c r="AE5" s="14"/>
    </row>
    <row r="6" spans="1:37">
      <c r="A6" s="127">
        <v>41428</v>
      </c>
      <c r="B6" s="14">
        <v>41426</v>
      </c>
      <c r="C6" s="145" t="s">
        <v>160</v>
      </c>
      <c r="D6" t="s">
        <v>147</v>
      </c>
      <c r="E6">
        <v>54001002</v>
      </c>
      <c r="F6" s="6">
        <v>4</v>
      </c>
      <c r="G6" t="s">
        <v>19</v>
      </c>
      <c r="H6" t="s">
        <v>24</v>
      </c>
      <c r="L6" t="s">
        <v>85</v>
      </c>
      <c r="M6" t="s">
        <v>60</v>
      </c>
      <c r="N6" t="s">
        <v>31</v>
      </c>
      <c r="O6">
        <v>1</v>
      </c>
      <c r="P6" t="s">
        <v>75</v>
      </c>
      <c r="Q6">
        <v>1000</v>
      </c>
      <c r="R6">
        <v>1000</v>
      </c>
      <c r="S6" t="s">
        <v>63</v>
      </c>
      <c r="T6">
        <v>3.5</v>
      </c>
      <c r="U6">
        <v>0.48</v>
      </c>
      <c r="W6">
        <v>1820</v>
      </c>
      <c r="Y6">
        <v>17900.5</v>
      </c>
      <c r="Z6" t="s">
        <v>25</v>
      </c>
      <c r="AA6">
        <v>0</v>
      </c>
      <c r="AB6" s="124">
        <v>41426</v>
      </c>
      <c r="AC6" s="123">
        <v>41426</v>
      </c>
      <c r="AD6" s="15" t="s">
        <v>67</v>
      </c>
    </row>
    <row r="7" spans="1:37">
      <c r="A7" s="127">
        <v>41428</v>
      </c>
      <c r="B7" s="14">
        <v>41426</v>
      </c>
      <c r="C7" s="145" t="s">
        <v>161</v>
      </c>
      <c r="D7" t="s">
        <v>147</v>
      </c>
      <c r="E7">
        <v>54001002</v>
      </c>
      <c r="F7" s="6">
        <v>5</v>
      </c>
      <c r="G7" t="s">
        <v>19</v>
      </c>
      <c r="H7" t="s">
        <v>24</v>
      </c>
      <c r="L7" t="s">
        <v>86</v>
      </c>
      <c r="M7" t="s">
        <v>60</v>
      </c>
      <c r="N7" t="s">
        <v>32</v>
      </c>
      <c r="O7">
        <v>1</v>
      </c>
      <c r="P7" t="s">
        <v>75</v>
      </c>
      <c r="Q7">
        <v>750</v>
      </c>
      <c r="R7">
        <v>750</v>
      </c>
      <c r="S7" t="s">
        <v>63</v>
      </c>
      <c r="T7">
        <v>5.5</v>
      </c>
      <c r="U7">
        <v>0.48</v>
      </c>
      <c r="W7">
        <v>2145</v>
      </c>
      <c r="Y7">
        <v>5294.64</v>
      </c>
      <c r="Z7" t="s">
        <v>25</v>
      </c>
      <c r="AA7">
        <v>0</v>
      </c>
      <c r="AB7" s="124">
        <v>41426</v>
      </c>
      <c r="AC7" s="123">
        <v>41426</v>
      </c>
      <c r="AD7" s="15" t="s">
        <v>67</v>
      </c>
    </row>
    <row r="8" spans="1:37">
      <c r="A8" s="127">
        <v>41428</v>
      </c>
      <c r="B8" s="14">
        <v>41426</v>
      </c>
      <c r="C8" s="145" t="s">
        <v>151</v>
      </c>
      <c r="D8" t="s">
        <v>147</v>
      </c>
      <c r="E8">
        <v>54001003</v>
      </c>
      <c r="F8" s="6">
        <v>1</v>
      </c>
      <c r="G8" t="s">
        <v>19</v>
      </c>
      <c r="H8" t="s">
        <v>24</v>
      </c>
      <c r="L8" t="s">
        <v>86</v>
      </c>
      <c r="M8" t="s">
        <v>60</v>
      </c>
      <c r="N8" t="s">
        <v>32</v>
      </c>
      <c r="O8">
        <v>1</v>
      </c>
      <c r="P8" t="s">
        <v>75</v>
      </c>
      <c r="Q8">
        <v>750</v>
      </c>
      <c r="R8">
        <v>750</v>
      </c>
      <c r="S8" t="s">
        <v>63</v>
      </c>
      <c r="T8">
        <v>5.5</v>
      </c>
      <c r="U8">
        <v>0.48</v>
      </c>
      <c r="W8">
        <v>2145</v>
      </c>
      <c r="Y8">
        <v>5294.64</v>
      </c>
      <c r="Z8" t="s">
        <v>25</v>
      </c>
      <c r="AA8">
        <v>0</v>
      </c>
      <c r="AB8" s="124">
        <v>41426</v>
      </c>
      <c r="AC8" s="123">
        <v>41426</v>
      </c>
      <c r="AD8" s="15" t="s">
        <v>67</v>
      </c>
    </row>
    <row r="9" spans="1:37">
      <c r="A9" s="127">
        <v>41428</v>
      </c>
      <c r="B9" s="14">
        <v>41426</v>
      </c>
      <c r="C9" s="145" t="s">
        <v>152</v>
      </c>
      <c r="D9" t="s">
        <v>147</v>
      </c>
      <c r="E9">
        <v>54001003</v>
      </c>
      <c r="F9" s="6">
        <v>2</v>
      </c>
      <c r="G9" t="s">
        <v>19</v>
      </c>
      <c r="H9" t="s">
        <v>24</v>
      </c>
      <c r="L9" t="s">
        <v>86</v>
      </c>
      <c r="M9" t="s">
        <v>60</v>
      </c>
      <c r="N9" t="s">
        <v>32</v>
      </c>
      <c r="O9">
        <v>1</v>
      </c>
      <c r="P9" t="s">
        <v>75</v>
      </c>
      <c r="Q9">
        <v>750</v>
      </c>
      <c r="R9">
        <v>750</v>
      </c>
      <c r="S9" t="s">
        <v>63</v>
      </c>
      <c r="T9">
        <v>5.5</v>
      </c>
      <c r="U9">
        <v>0.48</v>
      </c>
      <c r="W9">
        <v>2145</v>
      </c>
      <c r="Y9">
        <v>5294.64</v>
      </c>
      <c r="Z9" t="s">
        <v>25</v>
      </c>
      <c r="AA9">
        <v>0</v>
      </c>
      <c r="AB9" s="124">
        <v>41426</v>
      </c>
      <c r="AC9" s="123">
        <v>41426</v>
      </c>
      <c r="AD9" s="15" t="s">
        <v>67</v>
      </c>
    </row>
    <row r="10" spans="1:37">
      <c r="A10" s="127">
        <v>41428</v>
      </c>
      <c r="B10" s="14">
        <v>41426</v>
      </c>
      <c r="C10" s="145" t="s">
        <v>153</v>
      </c>
      <c r="D10" t="s">
        <v>147</v>
      </c>
      <c r="E10">
        <v>54001003</v>
      </c>
      <c r="F10" s="6">
        <v>3</v>
      </c>
      <c r="G10" t="s">
        <v>19</v>
      </c>
      <c r="H10" t="s">
        <v>24</v>
      </c>
      <c r="L10" t="s">
        <v>86</v>
      </c>
      <c r="M10" t="s">
        <v>60</v>
      </c>
      <c r="N10" t="s">
        <v>32</v>
      </c>
      <c r="O10">
        <v>1</v>
      </c>
      <c r="P10" t="s">
        <v>75</v>
      </c>
      <c r="Q10">
        <v>750</v>
      </c>
      <c r="R10">
        <v>750</v>
      </c>
      <c r="S10" t="s">
        <v>63</v>
      </c>
      <c r="T10">
        <v>5.5</v>
      </c>
      <c r="U10">
        <v>0.48</v>
      </c>
      <c r="W10">
        <v>2145</v>
      </c>
      <c r="Y10">
        <v>5294.64</v>
      </c>
      <c r="Z10" t="s">
        <v>25</v>
      </c>
      <c r="AA10">
        <v>0</v>
      </c>
      <c r="AB10" s="124">
        <v>41426</v>
      </c>
      <c r="AC10" s="123">
        <v>41426</v>
      </c>
      <c r="AD10" s="15" t="s">
        <v>67</v>
      </c>
    </row>
    <row r="11" spans="1:37">
      <c r="A11" s="127">
        <v>41428</v>
      </c>
      <c r="B11" s="14">
        <v>41426</v>
      </c>
      <c r="C11" s="145" t="s">
        <v>154</v>
      </c>
      <c r="D11" t="s">
        <v>147</v>
      </c>
      <c r="E11">
        <v>54001003</v>
      </c>
      <c r="F11" s="6">
        <v>4</v>
      </c>
      <c r="G11" t="s">
        <v>19</v>
      </c>
      <c r="H11" t="s">
        <v>24</v>
      </c>
      <c r="L11" t="s">
        <v>86</v>
      </c>
      <c r="M11" t="s">
        <v>60</v>
      </c>
      <c r="N11" t="s">
        <v>32</v>
      </c>
      <c r="O11">
        <v>1</v>
      </c>
      <c r="P11" t="s">
        <v>75</v>
      </c>
      <c r="Q11">
        <v>750</v>
      </c>
      <c r="R11">
        <v>750</v>
      </c>
      <c r="S11" t="s">
        <v>63</v>
      </c>
      <c r="T11">
        <v>5.5</v>
      </c>
      <c r="U11">
        <v>0.48</v>
      </c>
      <c r="W11">
        <v>2145</v>
      </c>
      <c r="Y11">
        <v>5294.64</v>
      </c>
      <c r="Z11" t="s">
        <v>25</v>
      </c>
      <c r="AA11">
        <v>0</v>
      </c>
      <c r="AB11" s="124">
        <v>41426</v>
      </c>
      <c r="AC11" s="123">
        <v>41426</v>
      </c>
      <c r="AD11" s="15" t="s">
        <v>67</v>
      </c>
    </row>
    <row r="12" spans="1:37">
      <c r="A12" s="127">
        <v>41428</v>
      </c>
      <c r="B12" s="14">
        <v>41426</v>
      </c>
      <c r="C12" s="145" t="s">
        <v>155</v>
      </c>
      <c r="D12" t="s">
        <v>95</v>
      </c>
      <c r="E12" t="s">
        <v>59</v>
      </c>
      <c r="F12">
        <v>1</v>
      </c>
      <c r="G12" t="s">
        <v>19</v>
      </c>
      <c r="H12" t="s">
        <v>24</v>
      </c>
      <c r="L12" t="s">
        <v>114</v>
      </c>
      <c r="M12" t="s">
        <v>60</v>
      </c>
      <c r="N12" t="s">
        <v>33</v>
      </c>
      <c r="O12">
        <v>2</v>
      </c>
      <c r="P12" t="s">
        <v>65</v>
      </c>
      <c r="Q12">
        <v>1</v>
      </c>
      <c r="R12">
        <v>2</v>
      </c>
      <c r="S12" t="s">
        <v>65</v>
      </c>
      <c r="T12">
        <v>1250</v>
      </c>
      <c r="U12">
        <v>0</v>
      </c>
      <c r="V12">
        <v>0</v>
      </c>
      <c r="W12">
        <v>2500</v>
      </c>
      <c r="Y12">
        <v>5294.64</v>
      </c>
      <c r="Z12" t="s">
        <v>25</v>
      </c>
      <c r="AA12">
        <v>0</v>
      </c>
      <c r="AB12" s="124">
        <v>41426</v>
      </c>
      <c r="AC12" s="123">
        <v>41426</v>
      </c>
      <c r="AD12" s="15" t="s">
        <v>67</v>
      </c>
    </row>
    <row r="13" spans="1:37">
      <c r="A13" s="127">
        <v>41428</v>
      </c>
      <c r="B13" s="14">
        <v>41426</v>
      </c>
      <c r="C13" s="145" t="s">
        <v>156</v>
      </c>
      <c r="D13" t="s">
        <v>111</v>
      </c>
      <c r="E13">
        <v>5600332</v>
      </c>
      <c r="F13">
        <v>1</v>
      </c>
      <c r="G13" t="s">
        <v>19</v>
      </c>
      <c r="H13" t="s">
        <v>24</v>
      </c>
      <c r="L13" t="s">
        <v>103</v>
      </c>
      <c r="M13" t="s">
        <v>54</v>
      </c>
      <c r="N13" t="s">
        <v>34</v>
      </c>
      <c r="O13">
        <v>-2</v>
      </c>
      <c r="P13" t="s">
        <v>11</v>
      </c>
      <c r="Q13">
        <v>100</v>
      </c>
      <c r="R13">
        <v>-200</v>
      </c>
      <c r="S13" t="s">
        <v>63</v>
      </c>
      <c r="T13">
        <v>7.5</v>
      </c>
      <c r="U13">
        <v>0.5</v>
      </c>
      <c r="V13">
        <v>0</v>
      </c>
      <c r="W13">
        <v>-750</v>
      </c>
      <c r="Y13">
        <v>-750</v>
      </c>
      <c r="Z13" t="s">
        <v>25</v>
      </c>
      <c r="AA13">
        <v>0</v>
      </c>
      <c r="AB13" s="124">
        <v>41426</v>
      </c>
      <c r="AC13" s="123">
        <v>41426</v>
      </c>
      <c r="AD13" s="15" t="s">
        <v>67</v>
      </c>
    </row>
  </sheetData>
  <customSheetViews>
    <customSheetView guid="{3AE1DAA4-B8BA-43DB-B3E3-6FF2A342D402}" filter="1" showAutoFilter="1" showRuler="0">
      <pane xSplit="6" ySplit="1" topLeftCell="X8961" activePane="bottomRight" state="frozen"/>
      <selection pane="bottomRight" activeCell="F8965" sqref="F8965"/>
      <pageMargins left="0.75" right="0.75" top="1" bottom="1" header="0.5" footer="0.5"/>
      <pageSetup paperSize="9" orientation="portrait" r:id="rId1"/>
      <headerFooter alignWithMargins="0"/>
      <autoFilter ref="B1:AC1">
        <filterColumn colId="26">
          <filters>
            <filter val="๕๕"/>
          </filters>
        </filterColumn>
      </autoFilter>
    </customSheetView>
    <customSheetView guid="{BDDB137D-211C-4220-A84B-E1E9E7F2CAA8}" filter="1" showAutoFilter="1" showRuler="0">
      <pane xSplit="5" ySplit="3063" topLeftCell="K3197" activePane="bottomRight" state="frozen"/>
      <selection pane="bottomRight" activeCell="P3209" sqref="P3209"/>
      <pageMargins left="0.75" right="0.75" top="1" bottom="1" header="0.5" footer="0.5"/>
      <pageSetup paperSize="9" orientation="portrait" r:id="rId2"/>
      <headerFooter alignWithMargins="0"/>
      <autoFilter ref="B1:Z1">
        <filterColumn colId="0">
          <filters>
            <filter val="40696"/>
          </filters>
        </filterColumn>
        <filterColumn colId="24">
          <filters>
            <filter val="6"/>
          </filters>
        </filterColumn>
      </autoFilter>
    </customSheetView>
  </customSheetViews>
  <phoneticPr fontId="6" type="noConversion"/>
  <pageMargins left="0.75" right="0.75" top="1" bottom="1" header="0.5" footer="0.5"/>
  <pageSetup paperSize="9" orientation="portrait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6" enableFormatConditionsCalculation="0">
    <tabColor indexed="13"/>
  </sheetPr>
  <dimension ref="A1:N113"/>
  <sheetViews>
    <sheetView tabSelected="1" workbookViewId="0">
      <selection activeCell="B3" sqref="B3"/>
    </sheetView>
  </sheetViews>
  <sheetFormatPr defaultRowHeight="21"/>
  <cols>
    <col min="1" max="1" width="8.33203125" customWidth="1"/>
    <col min="2" max="2" width="10.6640625" customWidth="1"/>
    <col min="3" max="3" width="11.1640625" bestFit="1" customWidth="1"/>
    <col min="4" max="4" width="12" customWidth="1"/>
    <col min="5" max="5" width="19.33203125" customWidth="1"/>
    <col min="6" max="6" width="10.83203125" customWidth="1"/>
    <col min="7" max="7" width="6.1640625" bestFit="1" customWidth="1"/>
    <col min="8" max="8" width="16.6640625" customWidth="1"/>
    <col min="9" max="9" width="15.6640625" customWidth="1"/>
    <col min="10" max="10" width="16.33203125" customWidth="1"/>
    <col min="11" max="11" width="12.6640625" bestFit="1" customWidth="1"/>
    <col min="12" max="12" width="10.83203125" bestFit="1" customWidth="1"/>
    <col min="13" max="13" width="5.1640625" bestFit="1" customWidth="1"/>
  </cols>
  <sheetData>
    <row r="1" spans="1:14" ht="26.25">
      <c r="A1" s="143" t="s">
        <v>149</v>
      </c>
      <c r="B1" s="53">
        <v>41426</v>
      </c>
      <c r="C1" s="143" t="s">
        <v>89</v>
      </c>
      <c r="D1" s="53">
        <v>41455</v>
      </c>
      <c r="E1" s="142" t="s">
        <v>147</v>
      </c>
      <c r="F1" s="141" t="s">
        <v>116</v>
      </c>
      <c r="G1" s="140" t="str">
        <f>IF($H$1="","",INDEX(Supplier_ID,MATCH($H$1,Company_Name,0)))</f>
        <v>ช003</v>
      </c>
      <c r="H1" s="139" t="s">
        <v>24</v>
      </c>
      <c r="I1" s="79" t="s">
        <v>67</v>
      </c>
      <c r="J1" s="38" t="s">
        <v>14</v>
      </c>
      <c r="K1" s="147" t="s">
        <v>88</v>
      </c>
      <c r="L1" s="148"/>
      <c r="M1" s="47" t="s">
        <v>80</v>
      </c>
      <c r="N1" s="41"/>
    </row>
    <row r="2" spans="1:14">
      <c r="A2" s="62">
        <f>SUMPRODUCT(--($G$1&amp;1&amp;$E$1&amp;$I$1=Database!$C$2:$C$65536),--($B$1&lt;=Database!$B$2:$B$65536),--($D$1&gt;=Database!$B$2:$B$65536))</f>
        <v>2</v>
      </c>
      <c r="B2" s="62" t="s">
        <v>108</v>
      </c>
      <c r="C2" s="62" t="s">
        <v>87</v>
      </c>
      <c r="D2" s="62" t="s">
        <v>15</v>
      </c>
      <c r="E2" s="75" t="s">
        <v>150</v>
      </c>
      <c r="F2" s="137"/>
      <c r="G2" s="47"/>
      <c r="H2" s="77"/>
      <c r="I2" s="78"/>
      <c r="J2" s="90"/>
      <c r="K2" s="76" t="s">
        <v>106</v>
      </c>
      <c r="L2" s="92">
        <f ca="1">TODAY()</f>
        <v>41458</v>
      </c>
      <c r="M2" s="49">
        <f ca="1">L2</f>
        <v>41458</v>
      </c>
      <c r="N2" s="41"/>
    </row>
    <row r="3" spans="1:14" ht="21" customHeight="1">
      <c r="A3" s="63">
        <f t="array" ref="A3">IF(ROWS(A$3:A3)&gt;$A$2,"",SMALL(IF($G$1&amp;1&amp;$E$1&amp;$I$1=Database!$C$2:$C$65536,IF(Form!$B$1&lt;=Database!$B$2:$B$65536,IF(Form!$D$1&gt;=Database!$B$2:$B$65536,ROW(Database!$B$2:$B$65536)-ROW(Database!$B$2)+1))),ROWS(B$3:B3)))</f>
        <v>1</v>
      </c>
      <c r="B3" s="63">
        <f>IF(ISNUMBER(A3),INDEX(Database!$E$2:$E$1157,$A3),"")</f>
        <v>54001001</v>
      </c>
      <c r="C3" s="64">
        <f>IF(ISNUMBER(A3),LOOKUP(2,1/(Database!$E$2:$E$1157=$B3),Database!$B$2:$B$1157),"")</f>
        <v>41426</v>
      </c>
      <c r="D3" s="106">
        <f>IF(ISNUMBER(A3),LOOKUP(2,1/(Database!$E$2:$E$1157=$B3),Database!$Y$2:$Y$1157),"")</f>
        <v>17900.5</v>
      </c>
      <c r="E3" s="146"/>
      <c r="F3" s="138"/>
      <c r="G3" s="103"/>
      <c r="H3" s="81" t="s">
        <v>94</v>
      </c>
      <c r="I3" s="81" t="s">
        <v>105</v>
      </c>
      <c r="J3" s="40" t="s">
        <v>4</v>
      </c>
      <c r="K3" s="40" t="s">
        <v>17</v>
      </c>
      <c r="L3" s="48" t="s">
        <v>112</v>
      </c>
      <c r="M3" s="50"/>
      <c r="N3" s="41"/>
    </row>
    <row r="4" spans="1:14" ht="21" customHeight="1">
      <c r="A4" s="63">
        <f t="array" ref="A4">IF(ROWS(A$3:A4)&gt;$A$2,"",SMALL(IF($G$1&amp;1&amp;$E$1&amp;$I$1=Database!$C$2:$C$65536,IF(Form!$B$1&lt;=Database!$B$2:$B$65536,IF(Form!$D$1&gt;=Database!$B$2:$B$65536,ROW(Database!$B$2:$B$65536)-ROW(Database!$B$2)+1))),ROWS(B$3:B4)))</f>
        <v>2</v>
      </c>
      <c r="B4" s="63">
        <f>IF(ISNUMBER(A4),INDEX(Database!$E$2:$E$1157,$A4),"")</f>
        <v>54001002</v>
      </c>
      <c r="C4" s="64">
        <f>IF(ISNUMBER(A4),LOOKUP(2,1/(Database!$E$2:$E$1157=$B4),Database!$B$2:$B$1157),"")</f>
        <v>41426</v>
      </c>
      <c r="D4" s="106">
        <f>IF(ISNUMBER(A4),LOOKUP(2,1/(Database!$E$2:$E$1157=$B4),Database!$Y$2:$Y$1157),"")</f>
        <v>5294.64</v>
      </c>
      <c r="E4" s="146"/>
      <c r="F4" s="109"/>
      <c r="G4" s="100"/>
      <c r="H4" s="96" t="str">
        <f>IF(ISBLANK($I$4)," ",VLOOKUP($I$4,Bank!$A$2:$B$9,2,FALSE))</f>
        <v xml:space="preserve"> </v>
      </c>
      <c r="I4" s="83"/>
      <c r="J4" s="60"/>
      <c r="K4" s="60"/>
      <c r="L4" s="54"/>
      <c r="M4" s="42"/>
      <c r="N4" s="41"/>
    </row>
    <row r="5" spans="1:14" ht="21" customHeight="1">
      <c r="A5" s="63" t="str">
        <f t="array" ref="A5">IF(ROWS(A$3:A5)&gt;$A$2,"",SMALL(IF($G$1&amp;1&amp;$E$1&amp;$I$1=Database!$C$2:$C$65536,IF(Form!$B$1&lt;=Database!$B$2:$B$65536,IF(Form!$D$1&gt;=Database!$B$2:$B$65536,ROW(Database!$B$2:$B$65536)-ROW(Database!$B$2)+1))),ROWS(B$3:B5)))</f>
        <v/>
      </c>
      <c r="B5" s="63" t="str">
        <f>IF(ISNUMBER(A5),INDEX(Database!$E$2:$E$1157,$A5),"")</f>
        <v/>
      </c>
      <c r="C5" s="64" t="str">
        <f>IF(ISNUMBER(A5),LOOKUP(2,1/(Database!$E$2:$E$1157=$B5),Database!$B$2:$B$1157),"")</f>
        <v/>
      </c>
      <c r="D5" s="106" t="str">
        <f>IF(ISNUMBER(A5),LOOKUP(2,1/(Database!$E$2:$E$1157=$B5),Database!$Y$2:$Y$1157),"")</f>
        <v/>
      </c>
      <c r="E5" s="146"/>
      <c r="F5" s="110"/>
      <c r="G5" s="86"/>
      <c r="H5" s="85" t="s">
        <v>110</v>
      </c>
      <c r="I5" s="82"/>
      <c r="J5" s="51" t="s">
        <v>91</v>
      </c>
      <c r="K5" s="51"/>
      <c r="L5" s="52"/>
      <c r="M5" s="42"/>
      <c r="N5" s="41"/>
    </row>
    <row r="6" spans="1:14">
      <c r="A6" s="63" t="str">
        <f t="array" ref="A6">IF(ROWS(A$3:A6)&gt;$A$2,"",SMALL(IF($G$1&amp;1&amp;$E$1&amp;$I$1=Database!$C$2:$C$65536,IF(Form!$B$1&lt;=Database!$B$2:$B$65536,IF(Form!$D$1&gt;=Database!$B$2:$B$65536,ROW(Database!$B$2:$B$65536)-ROW(Database!$B$2)+1))),ROWS(B$3:B6)))</f>
        <v/>
      </c>
      <c r="B6" s="63" t="str">
        <f>IF(ISNUMBER(A6),INDEX(Database!$E$2:$E$1157,$A6),"")</f>
        <v/>
      </c>
      <c r="C6" s="64" t="str">
        <f>IF(ISNUMBER(A6),LOOKUP(2,1/(Database!$E$2:$E$1157=$B6),Database!$B$2:$B$1157),"")</f>
        <v/>
      </c>
      <c r="D6" s="106" t="str">
        <f>IF(ISNUMBER(A6),LOOKUP(2,1/(Database!$E$2:$E$1157=$B6),Database!$Y$2:$Y$1157),"")</f>
        <v/>
      </c>
      <c r="E6" s="146"/>
      <c r="F6" s="110"/>
      <c r="G6" s="87"/>
      <c r="H6" s="84" t="s">
        <v>113</v>
      </c>
      <c r="I6" s="101"/>
      <c r="J6" s="55">
        <v>1618</v>
      </c>
      <c r="K6" s="115"/>
      <c r="L6" s="56"/>
      <c r="M6" s="41"/>
      <c r="N6" s="41"/>
    </row>
    <row r="7" spans="1:14">
      <c r="A7" s="63" t="str">
        <f t="array" ref="A7">IF(ROWS(A$3:A7)&gt;$A$2,"",SMALL(IF($G$1&amp;1&amp;$E$1&amp;$I$1=Database!$C$2:$C$65536,IF(Form!$B$1&lt;=Database!$B$2:$B$65536,IF(Form!$D$1&gt;=Database!$B$2:$B$65536,ROW(Database!$B$2:$B$65536)-ROW(Database!$B$2)+1))),ROWS(B$3:B7)))</f>
        <v/>
      </c>
      <c r="B7" s="63" t="str">
        <f>IF(ISNUMBER(A7),INDEX(Database!$E$2:$E$1157,$A7),"")</f>
        <v/>
      </c>
      <c r="C7" s="64" t="str">
        <f>IF(ISNUMBER(A7),LOOKUP(2,1/(Database!$E$2:$E$1157=$B7),Database!$B$2:$B$1157),"")</f>
        <v/>
      </c>
      <c r="D7" s="106" t="str">
        <f>IF(ISNUMBER(A7),LOOKUP(2,1/(Database!$E$2:$E$1157=$B7),Database!$Y$2:$Y$1157),"")</f>
        <v/>
      </c>
      <c r="E7" s="146"/>
      <c r="F7" s="110"/>
      <c r="G7" s="80"/>
      <c r="H7" s="88"/>
      <c r="I7" s="132"/>
      <c r="J7" s="132"/>
      <c r="K7" s="132"/>
      <c r="L7" s="132"/>
      <c r="M7" s="41"/>
      <c r="N7" s="41"/>
    </row>
    <row r="8" spans="1:14" ht="23.25">
      <c r="A8" s="63" t="str">
        <f t="array" ref="A8">IF(ROWS(A$3:A8)&gt;$A$2,"",SMALL(IF($G$1&amp;1&amp;$E$1&amp;$I$1=Database!$C$2:$C$65536,IF(Form!$B$1&lt;=Database!$B$2:$B$65536,IF(Form!$D$1&gt;=Database!$B$2:$B$65536,ROW(Database!$B$2:$B$65536)-ROW(Database!$B$2)+1))),ROWS(B$3:B8)))</f>
        <v/>
      </c>
      <c r="B8" s="63" t="str">
        <f>IF(ISNUMBER(A8),INDEX(Database!$E$2:$E$1157,$A8),"")</f>
        <v/>
      </c>
      <c r="C8" s="64" t="str">
        <f>IF(ISNUMBER(A8),LOOKUP(2,1/(Database!$E$2:$E$1157=$B8),Database!$B$2:$B$1157),"")</f>
        <v/>
      </c>
      <c r="D8" s="106" t="str">
        <f>IF(ISNUMBER(A8),LOOKUP(2,1/(Database!$E$2:$E$1157=$B8),Database!$Y$2:$Y$1157),"")</f>
        <v/>
      </c>
      <c r="E8" s="146"/>
      <c r="F8" s="110"/>
      <c r="G8" s="80"/>
      <c r="H8" s="107" t="str">
        <f>B48</f>
        <v>จำนวน  2  ฉบับ</v>
      </c>
      <c r="I8" s="135" t="str">
        <f>C48</f>
        <v>เป็นเงิน</v>
      </c>
      <c r="J8" s="108">
        <f>ROUND(D48,2)</f>
        <v>23195.14</v>
      </c>
      <c r="K8" s="128" t="str">
        <f>E48</f>
        <v>บาท</v>
      </c>
      <c r="L8" s="136">
        <f>SUM(J8)-L4-L6</f>
        <v>23195.14</v>
      </c>
      <c r="M8" s="41"/>
      <c r="N8" s="41"/>
    </row>
    <row r="9" spans="1:14" ht="23.25">
      <c r="A9" s="63" t="str">
        <f t="array" ref="A9">IF(ROWS(A$3:A9)&gt;$A$2,"",SMALL(IF($G$1&amp;1&amp;$E$1&amp;$I$1=Database!$C$2:$C$65536,IF(Form!$B$1&lt;=Database!$B$2:$B$65536,IF(Form!$D$1&gt;=Database!$B$2:$B$65536,ROW(Database!$B$2:$B$65536)-ROW(Database!$B$2)+1))),ROWS(B$3:B9)))</f>
        <v/>
      </c>
      <c r="B9" s="63" t="str">
        <f>IF(ISNUMBER(A9),INDEX(Database!$E$2:$E$1157,$A9),"")</f>
        <v/>
      </c>
      <c r="C9" s="64" t="str">
        <f>IF(ISNUMBER(A9),LOOKUP(2,1/(Database!$E$2:$E$1157=$B9),Database!$B$2:$B$1157),"")</f>
        <v/>
      </c>
      <c r="D9" s="106" t="str">
        <f>IF(ISNUMBER(A9),LOOKUP(2,1/(Database!$E$2:$E$1157=$B9),Database!$Y$2:$Y$1157),"")</f>
        <v/>
      </c>
      <c r="E9" s="146"/>
      <c r="F9" s="57"/>
      <c r="G9" s="80"/>
      <c r="H9" s="129" t="str">
        <f>"(** "&amp;BAHTTEXT($J$8)&amp;" **)"</f>
        <v>(** สองหมื่นสามพันหนึ่งร้อยเก้าสิบห้าบาทสิบสี่สตางค์ **)</v>
      </c>
      <c r="I9" s="133"/>
      <c r="J9" s="134"/>
      <c r="K9" s="131"/>
      <c r="L9" s="58"/>
      <c r="M9" s="58"/>
      <c r="N9" s="41"/>
    </row>
    <row r="10" spans="1:14">
      <c r="A10" s="63" t="str">
        <f t="array" ref="A10">IF(ROWS(A$3:A10)&gt;$A$2,"",SMALL(IF($G$1&amp;1&amp;$E$1&amp;$I$1=Database!$C$2:$C$65536,IF(Form!$B$1&lt;=Database!$B$2:$B$65536,IF(Form!$D$1&gt;=Database!$B$2:$B$65536,ROW(Database!$B$2:$B$65536)-ROW(Database!$B$2)+1))),ROWS(B$3:B10)))</f>
        <v/>
      </c>
      <c r="B10" s="63" t="str">
        <f>IF(ISNUMBER(A10),INDEX(Database!$E$2:$E$1157,$A10),"")</f>
        <v/>
      </c>
      <c r="C10" s="64" t="str">
        <f>IF(ISNUMBER(A10),LOOKUP(2,1/(Database!$E$2:$E$1157=$B10),Database!$B$2:$B$1157),"")</f>
        <v/>
      </c>
      <c r="D10" s="106" t="str">
        <f>IF(ISNUMBER(A10),LOOKUP(2,1/(Database!$E$2:$E$1157=$B10),Database!$Y$2:$Y$1157),"")</f>
        <v/>
      </c>
      <c r="E10" s="146"/>
      <c r="F10" s="57"/>
      <c r="G10" s="58"/>
      <c r="H10" s="58"/>
      <c r="I10" s="59"/>
      <c r="J10" s="58"/>
      <c r="K10" s="58"/>
      <c r="L10" s="58"/>
      <c r="M10" s="58"/>
      <c r="N10" s="41"/>
    </row>
    <row r="11" spans="1:14">
      <c r="A11" s="63" t="str">
        <f t="array" ref="A11">IF(ROWS(A$3:A11)&gt;$A$2,"",SMALL(IF($G$1&amp;1&amp;$E$1&amp;$I$1=Database!$C$2:$C$65536,IF(Form!$B$1&lt;=Database!$B$2:$B$65536,IF(Form!$D$1&gt;=Database!$B$2:$B$65536,ROW(Database!$B$2:$B$65536)-ROW(Database!$B$2)+1))),ROWS(B$3:B11)))</f>
        <v/>
      </c>
      <c r="B11" s="63" t="str">
        <f>IF(ISNUMBER(A11),INDEX(Database!$E$2:$E$1157,$A11),"")</f>
        <v/>
      </c>
      <c r="C11" s="64" t="str">
        <f>IF(ISNUMBER(A11),LOOKUP(2,1/(Database!$E$2:$E$1157=$B11),Database!$B$2:$B$1157),"")</f>
        <v/>
      </c>
      <c r="D11" s="106" t="str">
        <f>IF(ISNUMBER(A11),LOOKUP(2,1/(Database!$E$2:$E$1157=$B11),Database!$Y$2:$Y$1157),"")</f>
        <v/>
      </c>
      <c r="E11" s="146"/>
      <c r="F11" s="57"/>
      <c r="G11" s="89"/>
      <c r="H11" s="58"/>
      <c r="I11" s="58"/>
      <c r="J11" s="58"/>
      <c r="K11" s="58"/>
      <c r="L11" s="58"/>
      <c r="M11" s="58"/>
      <c r="N11" s="41"/>
    </row>
    <row r="12" spans="1:14">
      <c r="A12" s="63" t="str">
        <f t="array" ref="A12">IF(ROWS(A$3:A12)&gt;$A$2,"",SMALL(IF($G$1&amp;1&amp;$E$1&amp;$I$1=Database!$C$2:$C$65536,IF(Form!$B$1&lt;=Database!$B$2:$B$65536,IF(Form!$D$1&gt;=Database!$B$2:$B$65536,ROW(Database!$B$2:$B$65536)-ROW(Database!$B$2)+1))),ROWS(B$3:B12)))</f>
        <v/>
      </c>
      <c r="B12" s="63" t="str">
        <f>IF(ISNUMBER(A12),INDEX(Database!$E$2:$E$1157,$A12),"")</f>
        <v/>
      </c>
      <c r="C12" s="64" t="str">
        <f>IF(ISNUMBER(A12),LOOKUP(2,1/(Database!$E$2:$E$1157=$B12),Database!$B$2:$B$1157),"")</f>
        <v/>
      </c>
      <c r="D12" s="106" t="str">
        <f>IF(ISNUMBER(A12),LOOKUP(2,1/(Database!$E$2:$E$1157=$B12),Database!$Y$2:$Y$1157),"")</f>
        <v/>
      </c>
      <c r="E12" s="146"/>
      <c r="F12" s="57"/>
      <c r="G12" s="58"/>
      <c r="H12" s="58"/>
      <c r="I12" s="58"/>
      <c r="J12" s="58"/>
      <c r="K12" s="116"/>
      <c r="L12" s="58"/>
      <c r="M12" s="58"/>
      <c r="N12" s="41"/>
    </row>
    <row r="13" spans="1:14">
      <c r="A13" s="63" t="str">
        <f t="array" ref="A13">IF(ROWS(A$3:A13)&gt;$A$2,"",SMALL(IF($G$1&amp;1&amp;$E$1&amp;$I$1=Database!$C$2:$C$65536,IF(Form!$B$1&lt;=Database!$B$2:$B$65536,IF(Form!$D$1&gt;=Database!$B$2:$B$65536,ROW(Database!$B$2:$B$65536)-ROW(Database!$B$2)+1))),ROWS(B$3:B13)))</f>
        <v/>
      </c>
      <c r="B13" s="63" t="str">
        <f>IF(ISNUMBER(A13),INDEX(Database!$E$2:$E$1157,$A13),"")</f>
        <v/>
      </c>
      <c r="C13" s="64" t="str">
        <f>IF(ISNUMBER(A13),LOOKUP(2,1/(Database!$E$2:$E$1157=$B13),Database!$B$2:$B$1157),"")</f>
        <v/>
      </c>
      <c r="D13" s="106" t="str">
        <f>IF(ISNUMBER(A13),LOOKUP(2,1/(Database!$E$2:$E$1157=$B13),Database!$Y$2:$Y$1157),"")</f>
        <v/>
      </c>
      <c r="E13" s="146"/>
      <c r="F13" s="57"/>
      <c r="G13" s="58"/>
      <c r="H13" s="58"/>
      <c r="I13" s="58"/>
      <c r="J13" s="59"/>
      <c r="K13" s="58"/>
      <c r="L13" s="58"/>
      <c r="M13" s="58"/>
      <c r="N13" s="41"/>
    </row>
    <row r="14" spans="1:14">
      <c r="A14" s="63" t="str">
        <f t="array" ref="A14">IF(ROWS(A$3:A14)&gt;$A$2,"",SMALL(IF($G$1&amp;1&amp;$E$1&amp;$I$1=Database!$C$2:$C$65536,IF(Form!$B$1&lt;=Database!$B$2:$B$65536,IF(Form!$D$1&gt;=Database!$B$2:$B$65536,ROW(Database!$B$2:$B$65536)-ROW(Database!$B$2)+1))),ROWS(B$3:B14)))</f>
        <v/>
      </c>
      <c r="B14" s="63" t="str">
        <f>IF(ISNUMBER(A14),INDEX(Database!$E$2:$E$1157,$A14),"")</f>
        <v/>
      </c>
      <c r="C14" s="64" t="str">
        <f>IF(ISNUMBER(A14),LOOKUP(2,1/(Database!$E$2:$E$1157=$B14),Database!$B$2:$B$1157),"")</f>
        <v/>
      </c>
      <c r="D14" s="106" t="str">
        <f>IF(ISNUMBER(A14),LOOKUP(2,1/(Database!$E$2:$E$1157=$B14),Database!$Y$2:$Y$1157),"")</f>
        <v/>
      </c>
      <c r="E14" s="146"/>
      <c r="F14" s="57"/>
      <c r="G14" s="58"/>
      <c r="H14" s="58"/>
      <c r="I14" s="58"/>
      <c r="J14" s="58"/>
      <c r="K14" s="58"/>
      <c r="L14" s="58"/>
      <c r="M14" s="58"/>
      <c r="N14" s="41"/>
    </row>
    <row r="15" spans="1:14">
      <c r="A15" s="63" t="str">
        <f t="array" ref="A15">IF(ROWS(A$3:A15)&gt;$A$2,"",SMALL(IF($G$1&amp;1&amp;$E$1&amp;$I$1=Database!$C$2:$C$65536,IF(Form!$B$1&lt;=Database!$B$2:$B$65536,IF(Form!$D$1&gt;=Database!$B$2:$B$65536,ROW(Database!$B$2:$B$65536)-ROW(Database!$B$2)+1))),ROWS(B$3:B15)))</f>
        <v/>
      </c>
      <c r="B15" s="63" t="str">
        <f>IF(ISNUMBER(A15),INDEX(Database!$E$2:$E$1157,$A15),"")</f>
        <v/>
      </c>
      <c r="C15" s="64" t="str">
        <f>IF(ISNUMBER(A15),LOOKUP(2,1/(Database!$E$2:$E$1157=$B15),Database!$B$2:$B$1157),"")</f>
        <v/>
      </c>
      <c r="D15" s="106" t="str">
        <f>IF(ISNUMBER(A15),LOOKUP(2,1/(Database!$E$2:$E$1157=$B15),Database!$Y$2:$Y$1157),"")</f>
        <v/>
      </c>
      <c r="E15" s="146"/>
      <c r="F15" s="57"/>
      <c r="G15" s="57"/>
      <c r="H15" s="58"/>
      <c r="I15" s="58"/>
      <c r="J15" s="58"/>
      <c r="K15" s="59"/>
      <c r="L15" s="59"/>
      <c r="M15" s="58"/>
      <c r="N15" s="41"/>
    </row>
    <row r="16" spans="1:14">
      <c r="A16" s="63" t="str">
        <f t="array" ref="A16">IF(ROWS(A$3:A16)&gt;$A$2,"",SMALL(IF($G$1&amp;1&amp;$E$1&amp;$I$1=Database!$C$2:$C$65536,IF(Form!$B$1&lt;=Database!$B$2:$B$65536,IF(Form!$D$1&gt;=Database!$B$2:$B$65536,ROW(Database!$B$2:$B$65536)-ROW(Database!$B$2)+1))),ROWS(B$3:B16)))</f>
        <v/>
      </c>
      <c r="B16" s="63" t="str">
        <f>IF(ISNUMBER(A16),INDEX(Database!$E$2:$E$1157,$A16),"")</f>
        <v/>
      </c>
      <c r="C16" s="64" t="str">
        <f>IF(ISNUMBER(A16),LOOKUP(2,1/(Database!$E$2:$E$1157=$B16),Database!$B$2:$B$1157),"")</f>
        <v/>
      </c>
      <c r="D16" s="106" t="str">
        <f>IF(ISNUMBER(A16),LOOKUP(2,1/(Database!$E$2:$E$1157=$B16),Database!$Y$2:$Y$1157),"")</f>
        <v/>
      </c>
      <c r="E16" s="146"/>
      <c r="F16" s="57"/>
      <c r="G16" s="57"/>
      <c r="H16" s="57"/>
      <c r="I16" s="58"/>
      <c r="J16" s="58"/>
      <c r="K16" s="59"/>
      <c r="L16" s="59"/>
      <c r="M16" s="58"/>
      <c r="N16" s="41"/>
    </row>
    <row r="17" spans="1:14">
      <c r="A17" s="63" t="str">
        <f t="array" ref="A17">IF(ROWS(A$3:A17)&gt;$A$2,"",SMALL(IF($G$1&amp;1&amp;$E$1&amp;$I$1=Database!$C$2:$C$65536,IF(Form!$B$1&lt;=Database!$B$2:$B$65536,IF(Form!$D$1&gt;=Database!$B$2:$B$65536,ROW(Database!$B$2:$B$65536)-ROW(Database!$B$2)+1))),ROWS(B$3:B17)))</f>
        <v/>
      </c>
      <c r="B17" s="63" t="str">
        <f>IF(ISNUMBER(A17),INDEX(Database!$E$2:$E$1157,$A17),"")</f>
        <v/>
      </c>
      <c r="C17" s="64" t="str">
        <f>IF(ISNUMBER(A17),LOOKUP(2,1/(Database!$E$2:$E$1157=$B17),Database!$B$2:$B$1157),"")</f>
        <v/>
      </c>
      <c r="D17" s="106" t="str">
        <f>IF(ISNUMBER(A17),LOOKUP(2,1/(Database!$E$2:$E$1157=$B17),Database!$Y$2:$Y$1157),"")</f>
        <v/>
      </c>
      <c r="E17" s="146"/>
      <c r="F17" s="57"/>
      <c r="G17" s="58"/>
      <c r="H17" s="58"/>
      <c r="I17" s="58"/>
      <c r="J17" s="58"/>
      <c r="K17" s="59"/>
      <c r="L17" s="59"/>
      <c r="M17" s="58"/>
      <c r="N17" s="41"/>
    </row>
    <row r="18" spans="1:14">
      <c r="A18" s="63" t="str">
        <f t="array" ref="A18">IF(ROWS(A$3:A18)&gt;$A$2,"",SMALL(IF($G$1&amp;1&amp;$E$1&amp;$I$1=Database!$C$2:$C$65536,IF(Form!$B$1&lt;=Database!$B$2:$B$65536,IF(Form!$D$1&gt;=Database!$B$2:$B$65536,ROW(Database!$B$2:$B$65536)-ROW(Database!$B$2)+1))),ROWS(B$3:B18)))</f>
        <v/>
      </c>
      <c r="B18" s="63" t="str">
        <f>IF(ISNUMBER(A18),INDEX(Database!$E$2:$E$1157,$A18),"")</f>
        <v/>
      </c>
      <c r="C18" s="64" t="str">
        <f>IF(ISNUMBER(A18),LOOKUP(2,1/(Database!$E$2:$E$1157=$B18),Database!$B$2:$B$1157),"")</f>
        <v/>
      </c>
      <c r="D18" s="106" t="str">
        <f>IF(ISNUMBER(A18),LOOKUP(2,1/(Database!$E$2:$E$1157=$B18),Database!$Y$2:$Y$1157),"")</f>
        <v/>
      </c>
      <c r="E18" s="146"/>
      <c r="F18" s="57"/>
      <c r="G18" s="58"/>
      <c r="H18" s="58"/>
      <c r="I18" s="58"/>
      <c r="J18" s="58"/>
      <c r="K18" s="59"/>
      <c r="L18" s="59"/>
      <c r="M18" s="58"/>
      <c r="N18" s="41"/>
    </row>
    <row r="19" spans="1:14">
      <c r="A19" s="63" t="str">
        <f t="array" ref="A19">IF(ROWS(A$3:A19)&gt;$A$2,"",SMALL(IF($G$1&amp;1&amp;$E$1&amp;$I$1=Database!$C$2:$C$65536,IF(Form!$B$1&lt;=Database!$B$2:$B$65536,IF(Form!$D$1&gt;=Database!$B$2:$B$65536,ROW(Database!$B$2:$B$65536)-ROW(Database!$B$2)+1))),ROWS(B$3:B19)))</f>
        <v/>
      </c>
      <c r="B19" s="63" t="str">
        <f>IF(ISNUMBER(A19),INDEX(Database!$E$2:$E$1157,$A19),"")</f>
        <v/>
      </c>
      <c r="C19" s="64" t="str">
        <f>IF(ISNUMBER(A19),LOOKUP(2,1/(Database!$E$2:$E$1157=$B19),Database!$B$2:$B$1157),"")</f>
        <v/>
      </c>
      <c r="D19" s="106" t="str">
        <f>IF(ISNUMBER(A19),LOOKUP(2,1/(Database!$E$2:$E$1157=$B19),Database!$Y$2:$Y$1157),"")</f>
        <v/>
      </c>
      <c r="E19" s="146"/>
      <c r="F19" s="57"/>
      <c r="G19" s="58"/>
      <c r="H19" s="58"/>
      <c r="I19" s="58"/>
      <c r="J19" s="58"/>
      <c r="K19" s="59"/>
      <c r="L19" s="59"/>
      <c r="M19" s="58"/>
      <c r="N19" s="41"/>
    </row>
    <row r="20" spans="1:14">
      <c r="A20" s="63" t="str">
        <f t="array" ref="A20">IF(ROWS(A$3:A20)&gt;$A$2,"",SMALL(IF($G$1&amp;1&amp;$E$1&amp;$I$1=Database!$C$2:$C$65536,IF(Form!$B$1&lt;=Database!$B$2:$B$65536,IF(Form!$D$1&gt;=Database!$B$2:$B$65536,ROW(Database!$B$2:$B$65536)-ROW(Database!$B$2)+1))),ROWS(B$3:B20)))</f>
        <v/>
      </c>
      <c r="B20" s="63" t="str">
        <f>IF(ISNUMBER(A20),INDEX(Database!$E$2:$E$1157,$A20),"")</f>
        <v/>
      </c>
      <c r="C20" s="64" t="str">
        <f>IF(ISNUMBER(A20),LOOKUP(2,1/(Database!$E$2:$E$1157=$B20),Database!$B$2:$B$1157),"")</f>
        <v/>
      </c>
      <c r="D20" s="106" t="str">
        <f>IF(ISNUMBER(A20),LOOKUP(2,1/(Database!$E$2:$E$1157=$B20),Database!$Y$2:$Y$1157),"")</f>
        <v/>
      </c>
      <c r="E20" s="146"/>
      <c r="F20" s="57"/>
      <c r="G20" s="58"/>
      <c r="H20" s="58"/>
      <c r="I20" s="58"/>
      <c r="J20" s="58"/>
      <c r="K20" s="59"/>
      <c r="L20" s="59"/>
      <c r="M20" s="58"/>
      <c r="N20" s="41"/>
    </row>
    <row r="21" spans="1:14">
      <c r="A21" s="63" t="str">
        <f t="array" ref="A21">IF(ROWS(A$3:A21)&gt;$A$2,"",SMALL(IF($G$1&amp;1&amp;$E$1&amp;$I$1=Database!$C$2:$C$65536,IF(Form!$B$1&lt;=Database!$B$2:$B$65536,IF(Form!$D$1&gt;=Database!$B$2:$B$65536,ROW(Database!$B$2:$B$65536)-ROW(Database!$B$2)+1))),ROWS(B$3:B21)))</f>
        <v/>
      </c>
      <c r="B21" s="63" t="str">
        <f>IF(ISNUMBER(A21),INDEX(Database!$E$2:$E$1157,$A21),"")</f>
        <v/>
      </c>
      <c r="C21" s="64" t="str">
        <f>IF(ISNUMBER(A21),LOOKUP(2,1/(Database!$E$2:$E$1157=$B21),Database!$B$2:$B$1157),"")</f>
        <v/>
      </c>
      <c r="D21" s="106" t="str">
        <f>IF(ISNUMBER(A21),LOOKUP(2,1/(Database!$E$2:$E$1157=$B21),Database!$Y$2:$Y$1157),"")</f>
        <v/>
      </c>
      <c r="E21" s="146"/>
      <c r="F21" s="57"/>
      <c r="G21" s="58"/>
      <c r="H21" s="58"/>
      <c r="I21" s="58"/>
      <c r="J21" s="58"/>
      <c r="K21" s="59"/>
      <c r="L21" s="59"/>
      <c r="M21" s="58"/>
      <c r="N21" s="41"/>
    </row>
    <row r="22" spans="1:14">
      <c r="A22" s="63" t="str">
        <f t="array" ref="A22">IF(ROWS(A$3:A22)&gt;$A$2,"",SMALL(IF($G$1&amp;1&amp;$E$1&amp;$I$1=Database!$C$2:$C$65536,IF(Form!$B$1&lt;=Database!$B$2:$B$65536,IF(Form!$D$1&gt;=Database!$B$2:$B$65536,ROW(Database!$B$2:$B$65536)-ROW(Database!$B$2)+1))),ROWS(B$3:B22)))</f>
        <v/>
      </c>
      <c r="B22" s="63" t="str">
        <f>IF(ISNUMBER(A22),INDEX(Database!$E$2:$E$1157,$A22),"")</f>
        <v/>
      </c>
      <c r="C22" s="64" t="str">
        <f>IF(ISNUMBER(A22),LOOKUP(2,1/(Database!$E$2:$E$1157=$B22),Database!$B$2:$B$1157),"")</f>
        <v/>
      </c>
      <c r="D22" s="106" t="str">
        <f>IF(ISNUMBER(A22),LOOKUP(2,1/(Database!$E$2:$E$1157=$B22),Database!$Y$2:$Y$1157),"")</f>
        <v/>
      </c>
      <c r="E22" s="146"/>
      <c r="F22" s="57"/>
      <c r="G22" s="58"/>
      <c r="H22" s="58"/>
      <c r="I22" s="58"/>
      <c r="J22" s="58"/>
      <c r="K22" s="59"/>
      <c r="L22" s="59"/>
      <c r="M22" s="58"/>
      <c r="N22" s="41"/>
    </row>
    <row r="23" spans="1:14">
      <c r="A23" s="63" t="str">
        <f t="array" ref="A23">IF(ROWS(A$3:A23)&gt;$A$2,"",SMALL(IF($G$1&amp;1&amp;$E$1&amp;$I$1=Database!$C$2:$C$65536,IF(Form!$B$1&lt;=Database!$B$2:$B$65536,IF(Form!$D$1&gt;=Database!$B$2:$B$65536,ROW(Database!$B$2:$B$65536)-ROW(Database!$B$2)+1))),ROWS(B$3:B23)))</f>
        <v/>
      </c>
      <c r="B23" s="63" t="str">
        <f>IF(ISNUMBER(A23),INDEX(Database!$E$2:$E$1157,$A23),"")</f>
        <v/>
      </c>
      <c r="C23" s="64" t="str">
        <f>IF(ISNUMBER(A23),LOOKUP(2,1/(Database!$E$2:$E$1157=$B23),Database!$B$2:$B$1157),"")</f>
        <v/>
      </c>
      <c r="D23" s="106" t="str">
        <f>IF(ISNUMBER(A23),LOOKUP(2,1/(Database!$E$2:$E$1157=$B23),Database!$Y$2:$Y$1157),"")</f>
        <v/>
      </c>
      <c r="E23" s="146"/>
      <c r="F23" s="57"/>
      <c r="G23" s="58"/>
      <c r="H23" s="58"/>
      <c r="I23" s="58"/>
      <c r="J23" s="58"/>
      <c r="K23" s="59"/>
      <c r="L23" s="59"/>
      <c r="M23" s="58"/>
      <c r="N23" s="41"/>
    </row>
    <row r="24" spans="1:14">
      <c r="A24" s="63" t="str">
        <f t="array" ref="A24">IF(ROWS(A$3:A24)&gt;$A$2,"",SMALL(IF($G$1&amp;1&amp;$E$1&amp;$I$1=Database!$C$2:$C$65536,IF(Form!$B$1&lt;=Database!$B$2:$B$65536,IF(Form!$D$1&gt;=Database!$B$2:$B$65536,ROW(Database!$B$2:$B$65536)-ROW(Database!$B$2)+1))),ROWS(B$3:B24)))</f>
        <v/>
      </c>
      <c r="B24" s="63" t="str">
        <f>IF(ISNUMBER(A24),INDEX(Database!$E$2:$E$1157,$A24),"")</f>
        <v/>
      </c>
      <c r="C24" s="64" t="str">
        <f>IF(ISNUMBER(A24),LOOKUP(2,1/(Database!$E$2:$E$1157=$B24),Database!$B$2:$B$1157),"")</f>
        <v/>
      </c>
      <c r="D24" s="106" t="str">
        <f>IF(ISNUMBER(A24),LOOKUP(2,1/(Database!$E$2:$E$1157=$B24),Database!$Y$2:$Y$1157),"")</f>
        <v/>
      </c>
      <c r="E24" s="146"/>
      <c r="F24" s="57"/>
      <c r="G24" s="58"/>
      <c r="H24" s="58"/>
      <c r="I24" s="58"/>
      <c r="J24" s="58"/>
      <c r="K24" s="59"/>
      <c r="L24" s="59"/>
      <c r="M24" s="58"/>
      <c r="N24" s="41"/>
    </row>
    <row r="25" spans="1:14">
      <c r="A25" s="63" t="str">
        <f t="array" ref="A25">IF(ROWS(A$3:A25)&gt;$A$2,"",SMALL(IF($G$1&amp;1&amp;$E$1&amp;$I$1=Database!$C$2:$C$65536,IF(Form!$B$1&lt;=Database!$B$2:$B$65536,IF(Form!$D$1&gt;=Database!$B$2:$B$65536,ROW(Database!$B$2:$B$65536)-ROW(Database!$B$2)+1))),ROWS(B$3:B25)))</f>
        <v/>
      </c>
      <c r="B25" s="63" t="str">
        <f>IF(ISNUMBER(A25),INDEX(Database!$E$2:$E$1157,$A25),"")</f>
        <v/>
      </c>
      <c r="C25" s="64" t="str">
        <f>IF(ISNUMBER(A25),LOOKUP(2,1/(Database!$E$2:$E$1157=$B25),Database!$B$2:$B$1157),"")</f>
        <v/>
      </c>
      <c r="D25" s="106" t="str">
        <f>IF(ISNUMBER(A25),LOOKUP(2,1/(Database!$E$2:$E$1157=$B25),Database!$Y$2:$Y$1157),"")</f>
        <v/>
      </c>
      <c r="E25" s="146"/>
      <c r="F25" s="57"/>
      <c r="G25" s="58"/>
      <c r="H25" s="58"/>
      <c r="I25" s="58"/>
      <c r="J25" s="58"/>
      <c r="K25" s="59"/>
      <c r="L25" s="59"/>
      <c r="M25" s="58"/>
      <c r="N25" s="41"/>
    </row>
    <row r="26" spans="1:14">
      <c r="A26" s="63" t="str">
        <f t="array" ref="A26">IF(ROWS(A$3:A26)&gt;$A$2,"",SMALL(IF($G$1&amp;1&amp;$E$1&amp;$I$1=Database!$C$2:$C$65536,IF(Form!$B$1&lt;=Database!$B$2:$B$65536,IF(Form!$D$1&gt;=Database!$B$2:$B$65536,ROW(Database!$B$2:$B$65536)-ROW(Database!$B$2)+1))),ROWS(B$3:B26)))</f>
        <v/>
      </c>
      <c r="B26" s="63" t="str">
        <f>IF(ISNUMBER(A26),INDEX(Database!$E$2:$E$1157,$A26),"")</f>
        <v/>
      </c>
      <c r="C26" s="64" t="str">
        <f>IF(ISNUMBER(A26),LOOKUP(2,1/(Database!$E$2:$E$1157=$B26),Database!$B$2:$B$1157),"")</f>
        <v/>
      </c>
      <c r="D26" s="106" t="str">
        <f>IF(ISNUMBER(A26),LOOKUP(2,1/(Database!$E$2:$E$1157=$B26),Database!$Y$2:$Y$1157),"")</f>
        <v/>
      </c>
      <c r="E26" s="146"/>
      <c r="F26" s="57"/>
      <c r="G26" s="58"/>
      <c r="H26" s="58"/>
      <c r="I26" s="58"/>
      <c r="J26" s="58"/>
      <c r="K26" s="59"/>
      <c r="L26" s="59"/>
      <c r="M26" s="58"/>
      <c r="N26" s="41"/>
    </row>
    <row r="27" spans="1:14">
      <c r="A27" s="63" t="str">
        <f t="array" ref="A27">IF(ROWS(A$3:A27)&gt;$A$2,"",SMALL(IF($G$1&amp;1&amp;$E$1&amp;$I$1=Database!$C$2:$C$65536,IF(Form!$B$1&lt;=Database!$B$2:$B$65536,IF(Form!$D$1&gt;=Database!$B$2:$B$65536,ROW(Database!$B$2:$B$65536)-ROW(Database!$B$2)+1))),ROWS(B$3:B27)))</f>
        <v/>
      </c>
      <c r="B27" s="63" t="str">
        <f>IF(ISNUMBER(A27),INDEX(Database!$E$2:$E$1157,$A27),"")</f>
        <v/>
      </c>
      <c r="C27" s="64" t="str">
        <f>IF(ISNUMBER(A27),LOOKUP(2,1/(Database!$E$2:$E$1157=$B27),Database!$B$2:$B$1157),"")</f>
        <v/>
      </c>
      <c r="D27" s="106" t="str">
        <f>IF(ISNUMBER(A27),LOOKUP(2,1/(Database!$E$2:$E$1157=$B27),Database!$Y$2:$Y$1157),"")</f>
        <v/>
      </c>
      <c r="E27" s="146"/>
      <c r="F27" s="57"/>
      <c r="G27" s="58"/>
      <c r="H27" s="58"/>
      <c r="I27" s="58"/>
      <c r="J27" s="58"/>
      <c r="K27" s="59"/>
      <c r="L27" s="59"/>
      <c r="M27" s="58"/>
      <c r="N27" s="41"/>
    </row>
    <row r="28" spans="1:14">
      <c r="A28" s="63" t="str">
        <f t="array" ref="A28">IF(ROWS(A$3:A28)&gt;$A$2,"",SMALL(IF($G$1&amp;1&amp;$E$1&amp;$I$1=Database!$C$2:$C$65536,IF(Form!$B$1&lt;=Database!$B$2:$B$65536,IF(Form!$D$1&gt;=Database!$B$2:$B$65536,ROW(Database!$B$2:$B$65536)-ROW(Database!$B$2)+1))),ROWS(B$3:B28)))</f>
        <v/>
      </c>
      <c r="B28" s="63" t="str">
        <f>IF(ISNUMBER(A28),INDEX(Database!$E$2:$E$1157,$A28),"")</f>
        <v/>
      </c>
      <c r="C28" s="64" t="str">
        <f>IF(ISNUMBER(A28),LOOKUP(2,1/(Database!$E$2:$E$1157=$B28),Database!$B$2:$B$1157),"")</f>
        <v/>
      </c>
      <c r="D28" s="106" t="str">
        <f>IF(ISNUMBER(A28),LOOKUP(2,1/(Database!$E$2:$E$1157=$B28),Database!$Y$2:$Y$1157),"")</f>
        <v/>
      </c>
      <c r="E28" s="146"/>
      <c r="F28" s="57"/>
      <c r="G28" s="58"/>
      <c r="H28" s="58"/>
      <c r="I28" s="58"/>
      <c r="J28" s="58"/>
      <c r="K28" s="59"/>
      <c r="L28" s="59"/>
      <c r="M28" s="58"/>
      <c r="N28" s="41"/>
    </row>
    <row r="29" spans="1:14">
      <c r="A29" s="63" t="str">
        <f t="array" ref="A29">IF(ROWS(A$3:A29)&gt;$A$2,"",SMALL(IF($G$1&amp;1&amp;$E$1&amp;$I$1=Database!$C$2:$C$65536,IF(Form!$B$1&lt;=Database!$B$2:$B$65536,IF(Form!$D$1&gt;=Database!$B$2:$B$65536,ROW(Database!$B$2:$B$65536)-ROW(Database!$B$2)+1))),ROWS(B$3:B29)))</f>
        <v/>
      </c>
      <c r="B29" s="63" t="str">
        <f>IF(ISNUMBER(A29),INDEX(Database!$E$2:$E$1157,$A29),"")</f>
        <v/>
      </c>
      <c r="C29" s="64" t="str">
        <f>IF(ISNUMBER(A29),LOOKUP(2,1/(Database!$E$2:$E$1157=$B29),Database!$B$2:$B$1157),"")</f>
        <v/>
      </c>
      <c r="D29" s="106" t="str">
        <f>IF(ISNUMBER(A29),LOOKUP(2,1/(Database!$E$2:$E$1157=$B29),Database!$Y$2:$Y$1157),"")</f>
        <v/>
      </c>
      <c r="E29" s="146"/>
      <c r="F29" s="57"/>
      <c r="G29" s="58"/>
      <c r="H29" s="58"/>
      <c r="I29" s="58"/>
      <c r="J29" s="58"/>
      <c r="K29" s="59"/>
      <c r="L29" s="59"/>
      <c r="M29" s="58"/>
      <c r="N29" s="41"/>
    </row>
    <row r="30" spans="1:14">
      <c r="A30" s="63" t="str">
        <f t="array" ref="A30">IF(ROWS(A$3:A30)&gt;$A$2,"",SMALL(IF($G$1&amp;1&amp;$E$1&amp;$I$1=Database!$C$2:$C$65536,IF(Form!$B$1&lt;=Database!$B$2:$B$65536,IF(Form!$D$1&gt;=Database!$B$2:$B$65536,ROW(Database!$B$2:$B$65536)-ROW(Database!$B$2)+1))),ROWS(B$3:B30)))</f>
        <v/>
      </c>
      <c r="B30" s="63" t="str">
        <f>IF(ISNUMBER(A30),INDEX(Database!$E$2:$E$1157,$A30),"")</f>
        <v/>
      </c>
      <c r="C30" s="64" t="str">
        <f>IF(ISNUMBER(A30),LOOKUP(2,1/(Database!$E$2:$E$1157=$B30),Database!$B$2:$B$1157),"")</f>
        <v/>
      </c>
      <c r="D30" s="106" t="str">
        <f>IF(ISNUMBER(A30),LOOKUP(2,1/(Database!$E$2:$E$1157=$B30),Database!$Y$2:$Y$1157),"")</f>
        <v/>
      </c>
      <c r="E30" s="146"/>
      <c r="F30" s="57"/>
      <c r="G30" s="58"/>
      <c r="H30" s="58"/>
      <c r="I30" s="58"/>
      <c r="J30" s="58"/>
      <c r="K30" s="59"/>
      <c r="L30" s="59"/>
      <c r="M30" s="58"/>
      <c r="N30" s="41"/>
    </row>
    <row r="31" spans="1:14">
      <c r="A31" s="63" t="str">
        <f t="array" ref="A31">IF(ROWS(A$3:A31)&gt;$A$2,"",SMALL(IF($G$1&amp;1&amp;$E$1&amp;$I$1=Database!$C$2:$C$65536,IF(Form!$B$1&lt;=Database!$B$2:$B$65536,IF(Form!$D$1&gt;=Database!$B$2:$B$65536,ROW(Database!$B$2:$B$65536)-ROW(Database!$B$2)+1))),ROWS(B$3:B31)))</f>
        <v/>
      </c>
      <c r="B31" s="63" t="str">
        <f>IF(ISNUMBER(A31),INDEX(Database!$E$2:$E$1157,$A31),"")</f>
        <v/>
      </c>
      <c r="C31" s="64" t="str">
        <f>IF(ISNUMBER(A31),LOOKUP(2,1/(Database!$E$2:$E$1157=$B31),Database!$B$2:$B$1157),"")</f>
        <v/>
      </c>
      <c r="D31" s="106" t="str">
        <f>IF(ISNUMBER(A31),LOOKUP(2,1/(Database!$E$2:$E$1157=$B31),Database!$Y$2:$Y$1157),"")</f>
        <v/>
      </c>
      <c r="E31" s="146"/>
      <c r="F31" s="57"/>
      <c r="G31" s="58"/>
      <c r="H31" s="58"/>
      <c r="I31" s="58"/>
      <c r="J31" s="58"/>
      <c r="K31" s="59"/>
      <c r="L31" s="59"/>
      <c r="M31" s="58"/>
      <c r="N31" s="41"/>
    </row>
    <row r="32" spans="1:14">
      <c r="A32" s="63" t="str">
        <f t="array" ref="A32">IF(ROWS(A$3:A32)&gt;$A$2,"",SMALL(IF($G$1&amp;1&amp;$E$1&amp;$I$1=Database!$C$2:$C$65536,IF(Form!$B$1&lt;=Database!$B$2:$B$65536,IF(Form!$D$1&gt;=Database!$B$2:$B$65536,ROW(Database!$B$2:$B$65536)-ROW(Database!$B$2)+1))),ROWS(B$3:B32)))</f>
        <v/>
      </c>
      <c r="B32" s="63" t="str">
        <f>IF(ISNUMBER(A32),INDEX(Database!$E$2:$E$1157,$A32),"")</f>
        <v/>
      </c>
      <c r="C32" s="64" t="str">
        <f>IF(ISNUMBER(A32),LOOKUP(2,1/(Database!$E$2:$E$1157=$B32),Database!$B$2:$B$1157),"")</f>
        <v/>
      </c>
      <c r="D32" s="106" t="str">
        <f>IF(ISNUMBER(A32),LOOKUP(2,1/(Database!$E$2:$E$1157=$B32),Database!$Y$2:$Y$1157),"")</f>
        <v/>
      </c>
      <c r="E32" s="146"/>
      <c r="F32" s="57"/>
      <c r="G32" s="58"/>
      <c r="H32" s="58"/>
      <c r="I32" s="58"/>
      <c r="J32" s="58"/>
      <c r="K32" s="59"/>
      <c r="L32" s="59"/>
      <c r="M32" s="58"/>
      <c r="N32" s="41"/>
    </row>
    <row r="33" spans="1:14">
      <c r="A33" s="63" t="str">
        <f t="array" ref="A33">IF(ROWS(A$3:A33)&gt;$A$2,"",SMALL(IF($G$1&amp;1&amp;$E$1&amp;$I$1=Database!$C$2:$C$65536,IF(Form!$B$1&lt;=Database!$B$2:$B$65536,IF(Form!$D$1&gt;=Database!$B$2:$B$65536,ROW(Database!$B$2:$B$65536)-ROW(Database!$B$2)+1))),ROWS(B$3:B33)))</f>
        <v/>
      </c>
      <c r="B33" s="63" t="str">
        <f>IF(ISNUMBER(A33),INDEX(Database!$E$2:$E$1157,$A33),"")</f>
        <v/>
      </c>
      <c r="C33" s="64" t="str">
        <f>IF(ISNUMBER(A33),LOOKUP(2,1/(Database!$E$2:$E$1157=$B33),Database!$B$2:$B$1157),"")</f>
        <v/>
      </c>
      <c r="D33" s="106" t="str">
        <f>IF(ISNUMBER(A33),LOOKUP(2,1/(Database!$E$2:$E$1157=$B33),Database!$Y$2:$Y$1157),"")</f>
        <v/>
      </c>
      <c r="E33" s="146"/>
      <c r="F33" s="57"/>
      <c r="G33" s="58"/>
      <c r="H33" s="58"/>
      <c r="I33" s="58"/>
      <c r="J33" s="58"/>
      <c r="K33" s="59"/>
      <c r="L33" s="59"/>
      <c r="M33" s="58"/>
      <c r="N33" s="41"/>
    </row>
    <row r="34" spans="1:14">
      <c r="A34" s="63" t="str">
        <f t="array" ref="A34">IF(ROWS(A$3:A34)&gt;$A$2,"",SMALL(IF($G$1&amp;1&amp;$E$1&amp;$I$1=Database!$C$2:$C$65536,IF(Form!$B$1&lt;=Database!$B$2:$B$65536,IF(Form!$D$1&gt;=Database!$B$2:$B$65536,ROW(Database!$B$2:$B$65536)-ROW(Database!$B$2)+1))),ROWS(B$3:B34)))</f>
        <v/>
      </c>
      <c r="B34" s="63" t="str">
        <f>IF(ISNUMBER(A34),INDEX(Database!$E$2:$E$1157,$A34),"")</f>
        <v/>
      </c>
      <c r="C34" s="64" t="str">
        <f>IF(ISNUMBER(A34),LOOKUP(2,1/(Database!$E$2:$E$1157=$B34),Database!$B$2:$B$1157),"")</f>
        <v/>
      </c>
      <c r="D34" s="106" t="str">
        <f>IF(ISNUMBER(A34),LOOKUP(2,1/(Database!$E$2:$E$1157=$B34),Database!$Y$2:$Y$1157),"")</f>
        <v/>
      </c>
      <c r="E34" s="146"/>
      <c r="F34" s="57"/>
      <c r="G34" s="58"/>
      <c r="H34" s="58"/>
      <c r="I34" s="58"/>
      <c r="J34" s="58"/>
      <c r="K34" s="59"/>
      <c r="L34" s="59"/>
      <c r="M34" s="58"/>
      <c r="N34" s="41"/>
    </row>
    <row r="35" spans="1:14">
      <c r="A35" s="63" t="str">
        <f t="array" ref="A35">IF(ROWS(A$3:A35)&gt;$A$2,"",SMALL(IF($G$1&amp;1&amp;$E$1&amp;$I$1=Database!$C$2:$C$65536,IF(Form!$B$1&lt;=Database!$B$2:$B$65536,IF(Form!$D$1&gt;=Database!$B$2:$B$65536,ROW(Database!$B$2:$B$65536)-ROW(Database!$B$2)+1))),ROWS(B$3:B35)))</f>
        <v/>
      </c>
      <c r="B35" s="63" t="str">
        <f>IF(ISNUMBER(A35),INDEX(Database!$E$2:$E$1157,$A35),"")</f>
        <v/>
      </c>
      <c r="C35" s="64" t="str">
        <f>IF(ISNUMBER(A35),LOOKUP(2,1/(Database!$E$2:$E$1157=$B35),Database!$B$2:$B$1157),"")</f>
        <v/>
      </c>
      <c r="D35" s="106" t="str">
        <f>IF(ISNUMBER(A35),LOOKUP(2,1/(Database!$E$2:$E$1157=$B35),Database!$Y$2:$Y$1157),"")</f>
        <v/>
      </c>
      <c r="E35" s="146"/>
      <c r="F35" s="57"/>
      <c r="G35" s="58"/>
      <c r="H35" s="58"/>
      <c r="I35" s="58"/>
      <c r="J35" s="58"/>
      <c r="K35" s="59"/>
      <c r="L35" s="59"/>
      <c r="M35" s="58"/>
      <c r="N35" s="41"/>
    </row>
    <row r="36" spans="1:14">
      <c r="A36" s="63" t="str">
        <f t="array" ref="A36">IF(ROWS(A$3:A36)&gt;$A$2,"",SMALL(IF($G$1&amp;1&amp;$E$1&amp;$I$1=Database!$C$2:$C$65536,IF(Form!$B$1&lt;=Database!$B$2:$B$65536,IF(Form!$D$1&gt;=Database!$B$2:$B$65536,ROW(Database!$B$2:$B$65536)-ROW(Database!$B$2)+1))),ROWS(B$3:B36)))</f>
        <v/>
      </c>
      <c r="B36" s="63" t="str">
        <f>IF(ISNUMBER(A36),INDEX(Database!$E$2:$E$1157,$A36),"")</f>
        <v/>
      </c>
      <c r="C36" s="64" t="str">
        <f>IF(ISNUMBER(A36),LOOKUP(2,1/(Database!$E$2:$E$1157=$B36),Database!$B$2:$B$1157),"")</f>
        <v/>
      </c>
      <c r="D36" s="106" t="str">
        <f>IF(ISNUMBER(A36),LOOKUP(2,1/(Database!$E$2:$E$1157=$B36),Database!$Y$2:$Y$1157),"")</f>
        <v/>
      </c>
      <c r="E36" s="146"/>
      <c r="F36" s="57"/>
      <c r="G36" s="58"/>
      <c r="H36" s="58"/>
      <c r="I36" s="58"/>
      <c r="J36" s="58"/>
      <c r="K36" s="59"/>
      <c r="L36" s="59"/>
      <c r="M36" s="58"/>
      <c r="N36" s="41"/>
    </row>
    <row r="37" spans="1:14">
      <c r="A37" s="63" t="str">
        <f t="array" ref="A37">IF(ROWS(A$3:A37)&gt;$A$2,"",SMALL(IF($G$1&amp;1&amp;$E$1&amp;$I$1=Database!$C$2:$C$65536,IF(Form!$B$1&lt;=Database!$B$2:$B$65536,IF(Form!$D$1&gt;=Database!$B$2:$B$65536,ROW(Database!$B$2:$B$65536)-ROW(Database!$B$2)+1))),ROWS(B$3:B37)))</f>
        <v/>
      </c>
      <c r="B37" s="63" t="str">
        <f>IF(ISNUMBER(A37),INDEX(Database!$E$2:$E$1157,$A37),"")</f>
        <v/>
      </c>
      <c r="C37" s="64" t="str">
        <f>IF(ISNUMBER(A37),LOOKUP(2,1/(Database!$E$2:$E$1157=$B37),Database!$B$2:$B$1157),"")</f>
        <v/>
      </c>
      <c r="D37" s="106" t="str">
        <f>IF(ISNUMBER(A37),LOOKUP(2,1/(Database!$E$2:$E$1157=$B37),Database!$Y$2:$Y$1157),"")</f>
        <v/>
      </c>
      <c r="E37" s="146"/>
      <c r="F37" s="57"/>
      <c r="G37" s="58"/>
      <c r="H37" s="58"/>
      <c r="I37" s="58"/>
      <c r="J37" s="58"/>
      <c r="K37" s="59"/>
      <c r="L37" s="59"/>
      <c r="M37" s="58"/>
      <c r="N37" s="41"/>
    </row>
    <row r="38" spans="1:14">
      <c r="A38" s="63" t="str">
        <f t="array" ref="A38">IF(ROWS(A$3:A38)&gt;$A$2,"",SMALL(IF($G$1&amp;1&amp;$E$1&amp;$I$1=Database!$C$2:$C$65536,IF(Form!$B$1&lt;=Database!$B$2:$B$65536,IF(Form!$D$1&gt;=Database!$B$2:$B$65536,ROW(Database!$B$2:$B$65536)-ROW(Database!$B$2)+1))),ROWS(B$3:B38)))</f>
        <v/>
      </c>
      <c r="B38" s="63" t="str">
        <f>IF(ISNUMBER(A38),INDEX(Database!$E$2:$E$1157,$A38),"")</f>
        <v/>
      </c>
      <c r="C38" s="64" t="str">
        <f>IF(ISNUMBER(A38),LOOKUP(2,1/(Database!$E$2:$E$1157=$B38),Database!$B$2:$B$1157),"")</f>
        <v/>
      </c>
      <c r="D38" s="106" t="str">
        <f>IF(ISNUMBER(A38),LOOKUP(2,1/(Database!$E$2:$E$1157=$B38),Database!$Y$2:$Y$1157),"")</f>
        <v/>
      </c>
      <c r="E38" s="146"/>
      <c r="F38" s="57"/>
      <c r="G38" s="58"/>
      <c r="H38" s="58"/>
      <c r="I38" s="58"/>
      <c r="J38" s="58"/>
      <c r="K38" s="59"/>
      <c r="L38" s="59"/>
      <c r="M38" s="58"/>
      <c r="N38" s="41"/>
    </row>
    <row r="39" spans="1:14">
      <c r="A39" s="63" t="str">
        <f t="array" ref="A39">IF(ROWS(A$3:A39)&gt;$A$2,"",SMALL(IF($G$1&amp;1&amp;$E$1&amp;$I$1=Database!$C$2:$C$65536,IF(Form!$B$1&lt;=Database!$B$2:$B$65536,IF(Form!$D$1&gt;=Database!$B$2:$B$65536,ROW(Database!$B$2:$B$65536)-ROW(Database!$B$2)+1))),ROWS(B$3:B39)))</f>
        <v/>
      </c>
      <c r="B39" s="63" t="str">
        <f>IF(ISNUMBER(A39),INDEX(Database!$E$2:$E$1157,$A39),"")</f>
        <v/>
      </c>
      <c r="C39" s="64" t="str">
        <f>IF(ISNUMBER(A39),LOOKUP(2,1/(Database!$E$2:$E$1157=$B39),Database!$B$2:$B$1157),"")</f>
        <v/>
      </c>
      <c r="D39" s="106" t="str">
        <f>IF(ISNUMBER(A39),LOOKUP(2,1/(Database!$E$2:$E$1157=$B39),Database!$Y$2:$Y$1157),"")</f>
        <v/>
      </c>
      <c r="E39" s="146"/>
      <c r="F39" s="57"/>
      <c r="G39" s="58"/>
      <c r="H39" s="58"/>
      <c r="I39" s="58"/>
      <c r="J39" s="58"/>
      <c r="K39" s="59"/>
      <c r="L39" s="59"/>
      <c r="M39" s="58"/>
      <c r="N39" s="41"/>
    </row>
    <row r="40" spans="1:14">
      <c r="A40" s="63" t="str">
        <f t="array" ref="A40">IF(ROWS(A$3:A40)&gt;$A$2,"",SMALL(IF($G$1&amp;1&amp;$E$1&amp;$I$1=Database!$C$2:$C$65536,IF(Form!$B$1&lt;=Database!$B$2:$B$65536,IF(Form!$D$1&gt;=Database!$B$2:$B$65536,ROW(Database!$B$2:$B$65536)-ROW(Database!$B$2)+1))),ROWS(B$3:B40)))</f>
        <v/>
      </c>
      <c r="B40" s="63" t="str">
        <f>IF(ISNUMBER(A40),INDEX(Database!$E$2:$E$1157,$A40),"")</f>
        <v/>
      </c>
      <c r="C40" s="64" t="str">
        <f>IF(ISNUMBER(A40),LOOKUP(2,1/(Database!$E$2:$E$1157=$B40),Database!$B$2:$B$1157),"")</f>
        <v/>
      </c>
      <c r="D40" s="106" t="str">
        <f>IF(ISNUMBER(A40),LOOKUP(2,1/(Database!$E$2:$E$1157=$B40),Database!$Y$2:$Y$1157),"")</f>
        <v/>
      </c>
      <c r="E40" s="146"/>
      <c r="F40" s="57"/>
      <c r="G40" s="58"/>
      <c r="H40" s="58"/>
      <c r="I40" s="58"/>
      <c r="J40" s="58"/>
      <c r="K40" s="59"/>
      <c r="L40" s="59"/>
      <c r="M40" s="58"/>
      <c r="N40" s="41"/>
    </row>
    <row r="41" spans="1:14">
      <c r="A41" s="63" t="str">
        <f t="array" ref="A41">IF(ROWS(A$3:A41)&gt;$A$2,"",SMALL(IF($G$1&amp;1&amp;$E$1&amp;$I$1=Database!$C$2:$C$65536,IF(Form!$B$1&lt;=Database!$B$2:$B$65536,IF(Form!$D$1&gt;=Database!$B$2:$B$65536,ROW(Database!$B$2:$B$65536)-ROW(Database!$B$2)+1))),ROWS(B$3:B41)))</f>
        <v/>
      </c>
      <c r="B41" s="63" t="str">
        <f>IF(ISNUMBER(A41),INDEX(Database!$E$2:$E$1157,$A41),"")</f>
        <v/>
      </c>
      <c r="C41" s="64" t="str">
        <f>IF(ISNUMBER(A41),LOOKUP(2,1/(Database!$E$2:$E$1157=$B41),Database!$B$2:$B$1157),"")</f>
        <v/>
      </c>
      <c r="D41" s="106" t="str">
        <f>IF(ISNUMBER(A41),LOOKUP(2,1/(Database!$E$2:$E$1157=$B41),Database!$Y$2:$Y$1157),"")</f>
        <v/>
      </c>
      <c r="E41" s="146"/>
      <c r="F41" s="57"/>
      <c r="G41" s="58"/>
      <c r="H41" s="58"/>
      <c r="I41" s="58"/>
      <c r="J41" s="58"/>
      <c r="K41" s="59"/>
      <c r="L41" s="59"/>
      <c r="M41" s="58"/>
      <c r="N41" s="41"/>
    </row>
    <row r="42" spans="1:14">
      <c r="A42" s="63" t="str">
        <f t="array" ref="A42">IF(ROWS(A$3:A42)&gt;$A$2,"",SMALL(IF($G$1&amp;1&amp;$E$1&amp;$I$1=Database!$C$2:$C$65536,IF(Form!$B$1&lt;=Database!$B$2:$B$65536,IF(Form!$D$1&gt;=Database!$B$2:$B$65536,ROW(Database!$B$2:$B$65536)-ROW(Database!$B$2)+1))),ROWS(B$3:B42)))</f>
        <v/>
      </c>
      <c r="B42" s="63" t="str">
        <f>IF(ISNUMBER(A42),INDEX(Database!$E$2:$E$1157,$A42),"")</f>
        <v/>
      </c>
      <c r="C42" s="64" t="str">
        <f>IF(ISNUMBER(A42),LOOKUP(2,1/(Database!$E$2:$E$1157=$B42),Database!$B$2:$B$1157),"")</f>
        <v/>
      </c>
      <c r="D42" s="106" t="str">
        <f>IF(ISNUMBER(A42),LOOKUP(2,1/(Database!$E$2:$E$1157=$B42),Database!$Y$2:$Y$1157),"")</f>
        <v/>
      </c>
      <c r="E42" s="146"/>
      <c r="F42" s="57"/>
      <c r="G42" s="58"/>
      <c r="H42" s="58"/>
      <c r="I42" s="58"/>
      <c r="J42" s="58"/>
      <c r="K42" s="59"/>
      <c r="L42" s="59"/>
      <c r="M42" s="58"/>
      <c r="N42" s="41"/>
    </row>
    <row r="43" spans="1:14">
      <c r="A43" s="63" t="str">
        <f t="array" ref="A43">IF(ROWS(A$3:A43)&gt;$A$2,"",SMALL(IF($G$1&amp;1&amp;$E$1&amp;$I$1=Database!$C$2:$C$65536,IF(Form!$B$1&lt;=Database!$B$2:$B$65536,IF(Form!$D$1&gt;=Database!$B$2:$B$65536,ROW(Database!$B$2:$B$65536)-ROW(Database!$B$2)+1))),ROWS(B$3:B43)))</f>
        <v/>
      </c>
      <c r="B43" s="63" t="str">
        <f>IF(ISNUMBER(A43),INDEX(Database!$E$2:$E$1157,$A43),"")</f>
        <v/>
      </c>
      <c r="C43" s="64" t="str">
        <f>IF(ISNUMBER(A43),LOOKUP(2,1/(Database!$E$2:$E$1157=$B43),Database!$B$2:$B$1157),"")</f>
        <v/>
      </c>
      <c r="D43" s="106" t="str">
        <f>IF(ISNUMBER(A43),LOOKUP(2,1/(Database!$E$2:$E$1157=$B43),Database!$Y$2:$Y$1157),"")</f>
        <v/>
      </c>
      <c r="E43" s="146"/>
      <c r="F43" s="57"/>
      <c r="G43" s="58"/>
      <c r="H43" s="58"/>
      <c r="I43" s="58"/>
      <c r="J43" s="58"/>
      <c r="K43" s="59"/>
      <c r="L43" s="59"/>
      <c r="M43" s="58"/>
      <c r="N43" s="41"/>
    </row>
    <row r="44" spans="1:14">
      <c r="A44" s="63" t="str">
        <f t="array" ref="A44">IF(ROWS(A$3:A44)&gt;$A$2,"",SMALL(IF($G$1&amp;1&amp;$E$1&amp;$I$1=Database!$C$2:$C$65536,IF(Form!$B$1&lt;=Database!$B$2:$B$65536,IF(Form!$D$1&gt;=Database!$B$2:$B$65536,ROW(Database!$B$2:$B$65536)-ROW(Database!$B$2)+1))),ROWS(B$3:B44)))</f>
        <v/>
      </c>
      <c r="B44" s="63" t="str">
        <f>IF(ISNUMBER(A44),INDEX(Database!$E$2:$E$1157,$A44),"")</f>
        <v/>
      </c>
      <c r="C44" s="64" t="str">
        <f>IF(ISNUMBER(A44),LOOKUP(2,1/(Database!$E$2:$E$1157=$B44),Database!$B$2:$B$1157),"")</f>
        <v/>
      </c>
      <c r="D44" s="106" t="str">
        <f>IF(ISNUMBER(A44),LOOKUP(2,1/(Database!$E$2:$E$1157=$B44),Database!$Y$2:$Y$1157),"")</f>
        <v/>
      </c>
      <c r="E44" s="146"/>
      <c r="F44" s="57"/>
      <c r="G44" s="58"/>
      <c r="H44" s="58"/>
      <c r="I44" s="58"/>
      <c r="J44" s="58"/>
      <c r="K44" s="59"/>
      <c r="L44" s="59"/>
      <c r="M44" s="58"/>
      <c r="N44" s="41"/>
    </row>
    <row r="45" spans="1:14">
      <c r="A45" s="63" t="str">
        <f t="array" ref="A45">IF(ROWS(A$3:A45)&gt;$A$2,"",SMALL(IF($G$1&amp;1&amp;$E$1&amp;$I$1=Database!$C$2:$C$65536,IF(Form!$B$1&lt;=Database!$B$2:$B$65536,IF(Form!$D$1&gt;=Database!$B$2:$B$65536,ROW(Database!$B$2:$B$65536)-ROW(Database!$B$2)+1))),ROWS(B$3:B45)))</f>
        <v/>
      </c>
      <c r="B45" s="63" t="str">
        <f>IF(ISNUMBER(A45),INDEX(Database!$E$2:$E$1157,$A45),"")</f>
        <v/>
      </c>
      <c r="C45" s="64" t="str">
        <f>IF(ISNUMBER(A45),LOOKUP(2,1/(Database!$E$2:$E$1157=$B45),Database!$B$2:$B$1157),"")</f>
        <v/>
      </c>
      <c r="D45" s="106" t="str">
        <f>IF(ISNUMBER(A45),LOOKUP(2,1/(Database!$E$2:$E$1157=$B45),Database!$Y$2:$Y$1157),"")</f>
        <v/>
      </c>
      <c r="E45" s="146"/>
      <c r="F45" s="57"/>
      <c r="G45" s="58"/>
      <c r="H45" s="58"/>
      <c r="I45" s="58"/>
      <c r="J45" s="58"/>
      <c r="K45" s="59"/>
      <c r="L45" s="59"/>
      <c r="M45" s="58"/>
      <c r="N45" s="41"/>
    </row>
    <row r="46" spans="1:14">
      <c r="A46" s="63" t="str">
        <f t="array" ref="A46">IF(ROWS(A$3:A46)&gt;$A$2,"",SMALL(IF($G$1&amp;1&amp;$E$1&amp;$I$1=Database!$C$2:$C$65536,IF(Form!$B$1&lt;=Database!$B$2:$B$65536,IF(Form!$D$1&gt;=Database!$B$2:$B$65536,ROW(Database!$B$2:$B$65536)-ROW(Database!$B$2)+1))),ROWS(B$3:B46)))</f>
        <v/>
      </c>
      <c r="B46" s="63" t="str">
        <f>IF(ISNUMBER(A46),INDEX(Database!$E$2:$E$1157,$A46),"")</f>
        <v/>
      </c>
      <c r="C46" s="64" t="str">
        <f>IF(ISNUMBER(A46),LOOKUP(2,1/(Database!$E$2:$E$1157=$B46),Database!$B$2:$B$1157),"")</f>
        <v/>
      </c>
      <c r="D46" s="106" t="str">
        <f>IF(ISNUMBER(A46),LOOKUP(2,1/(Database!$E$2:$E$1157=$B46),Database!$Y$2:$Y$1157),"")</f>
        <v/>
      </c>
      <c r="E46" s="146"/>
      <c r="F46" s="57"/>
      <c r="G46" s="58"/>
      <c r="H46" s="58"/>
      <c r="I46" s="58"/>
      <c r="J46" s="58"/>
      <c r="K46" s="59"/>
      <c r="L46" s="59"/>
      <c r="M46" s="58"/>
      <c r="N46" s="41"/>
    </row>
    <row r="47" spans="1:14">
      <c r="A47" s="63" t="str">
        <f t="array" ref="A47">IF(ROWS(A$3:A47)&gt;$A$2,"",SMALL(IF($G$1&amp;1&amp;$E$1&amp;$I$1=Database!$C$2:$C$65536,IF(Form!$B$1&lt;=Database!$B$2:$B$65536,IF(Form!$D$1&gt;=Database!$B$2:$B$65536,ROW(Database!$B$2:$B$65536)-ROW(Database!$B$2)+1))),ROWS(B$3:B47)))</f>
        <v/>
      </c>
      <c r="B47" s="63" t="str">
        <f>IF(ISNUMBER(A47),INDEX(Database!$E$2:$E$1157,$A47),"")</f>
        <v/>
      </c>
      <c r="C47" s="64" t="str">
        <f>IF(ISNUMBER(A47),LOOKUP(2,1/(Database!$E$2:$E$1157=$B47),Database!$B$2:$B$1157),"")</f>
        <v/>
      </c>
      <c r="D47" s="106" t="str">
        <f>IF(ISNUMBER(A47),LOOKUP(2,1/(Database!$E$2:$E$1157=$B47),Database!$Y$2:$Y$1157),"")</f>
        <v/>
      </c>
      <c r="E47" s="146"/>
      <c r="F47" s="57"/>
      <c r="G47" s="58"/>
      <c r="H47" s="58"/>
      <c r="I47" s="58"/>
      <c r="J47" s="58"/>
      <c r="K47" s="59"/>
      <c r="L47" s="58"/>
      <c r="M47" s="58"/>
      <c r="N47" s="41"/>
    </row>
    <row r="48" spans="1:14">
      <c r="A48" s="105"/>
      <c r="B48" s="65" t="str">
        <f>"จำนวน  "&amp;SUM(A2)&amp;"  ฉบับ"</f>
        <v>จำนวน  2  ฉบับ</v>
      </c>
      <c r="C48" s="66" t="s">
        <v>92</v>
      </c>
      <c r="D48" s="104">
        <f>SUM(D3:D47)</f>
        <v>23195.14</v>
      </c>
      <c r="E48" s="65" t="s">
        <v>68</v>
      </c>
      <c r="F48" s="58"/>
      <c r="G48" s="58"/>
      <c r="H48" s="58"/>
      <c r="I48" s="59"/>
      <c r="J48" s="58"/>
      <c r="K48" s="58"/>
      <c r="L48" s="58"/>
      <c r="M48" s="41"/>
      <c r="N48" s="41"/>
    </row>
    <row r="49" spans="1:14">
      <c r="A49" s="65"/>
      <c r="B49" s="65"/>
      <c r="C49" s="65"/>
      <c r="D49" s="65"/>
      <c r="E49" s="65"/>
      <c r="F49" s="58"/>
      <c r="G49" s="58"/>
      <c r="H49" s="58"/>
      <c r="I49" s="58"/>
      <c r="J49" s="58"/>
      <c r="K49" s="58"/>
      <c r="L49" s="58"/>
      <c r="M49" s="41"/>
      <c r="N49" s="41"/>
    </row>
    <row r="113" spans="5:5">
      <c r="E113">
        <v>1</v>
      </c>
    </row>
  </sheetData>
  <sheetProtection selectLockedCells="1"/>
  <customSheetViews>
    <customSheetView guid="{3AE1DAA4-B8BA-43DB-B3E3-6FF2A342D402}" showRuler="0">
      <pane xSplit="12" ySplit="13" topLeftCell="M74" activePane="bottomRight" state="frozen"/>
      <selection pane="bottomRight" activeCell="H1" sqref="H1 J2 I4:L4 L6 G4"/>
      <pageMargins left="0.78740157480314965" right="0.78740157480314965" top="0.19685039370078741" bottom="0.19685039370078741" header="0.51181102362204722" footer="0.51181102362204722"/>
      <pageSetup paperSize="9" orientation="portrait" r:id="rId1"/>
      <headerFooter alignWithMargins="0"/>
    </customSheetView>
  </customSheetViews>
  <mergeCells count="1">
    <mergeCell ref="K1:L1"/>
  </mergeCells>
  <phoneticPr fontId="6" type="noConversion"/>
  <dataValidations count="9">
    <dataValidation type="list" allowBlank="1" showInputMessage="1" showErrorMessage="1" sqref="H6">
      <formula1>กลุ่มเอกสาร_AR</formula1>
    </dataValidation>
    <dataValidation type="list" allowBlank="1" showInputMessage="1" showErrorMessage="1" sqref="I3">
      <formula1>ธนาคาร</formula1>
    </dataValidation>
    <dataValidation type="list" allowBlank="1" showInputMessage="1" sqref="I4">
      <formula1>ValDataBank</formula1>
    </dataValidation>
    <dataValidation type="list" allowBlank="1" showInputMessage="1" sqref="J4">
      <formula1>ValDataBranch</formula1>
    </dataValidation>
    <dataValidation type="list" allowBlank="1" showInputMessage="1" sqref="H1">
      <formula1>ValDataSuppliers</formula1>
    </dataValidation>
    <dataValidation type="list" allowBlank="1" showInputMessage="1" showErrorMessage="1" sqref="I6">
      <formula1>เดือน</formula1>
    </dataValidation>
    <dataValidation type="list" allowBlank="1" showInputMessage="1" sqref="G4">
      <formula1>$G$5:$G$6</formula1>
    </dataValidation>
    <dataValidation type="list" allowBlank="1" showInputMessage="1" showErrorMessage="1" sqref="E1">
      <formula1>กลุ่ม</formula1>
    </dataValidation>
    <dataValidation type="list" allowBlank="1" showInputMessage="1" showErrorMessage="1" sqref="I1">
      <formula1>"Y"</formula1>
    </dataValidation>
  </dataValidations>
  <pageMargins left="0.78740157480314965" right="0.78740157480314965" top="0.19685039370078741" bottom="0.19685039370078741" header="0.51181102362204722" footer="0.51181102362204722"/>
  <pageSetup paperSize="9" orientation="portrait" r:id="rId2"/>
  <headerFooter alignWithMargins="0"/>
  <legacyDrawing r:id="rId3"/>
  <controls>
    <control shapeId="30774" r:id="rId4" name="Calendar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5" enableFormatConditionsCalculation="0">
    <tabColor indexed="13"/>
  </sheetPr>
  <dimension ref="A1:O4"/>
  <sheetViews>
    <sheetView workbookViewId="0">
      <pane xSplit="6" ySplit="1" topLeftCell="H2" activePane="bottomRight" state="frozen"/>
      <selection activeCell="F4" sqref="E4:F3660"/>
      <selection pane="topRight" activeCell="F4" sqref="E4:F3660"/>
      <selection pane="bottomLeft" activeCell="F4" sqref="E4:F3660"/>
      <selection pane="bottomRight" activeCell="E15" sqref="E15"/>
    </sheetView>
  </sheetViews>
  <sheetFormatPr defaultRowHeight="21"/>
  <cols>
    <col min="1" max="1" width="10.6640625" style="127" customWidth="1"/>
    <col min="2" max="2" width="6.1640625" style="39" bestFit="1" customWidth="1"/>
    <col min="3" max="3" width="5.1640625" style="16" customWidth="1"/>
    <col min="4" max="4" width="8.1640625" style="14" bestFit="1" customWidth="1"/>
    <col min="5" max="5" width="6.6640625" style="9" customWidth="1"/>
    <col min="6" max="6" width="23.1640625" customWidth="1"/>
    <col min="7" max="7" width="11.1640625" style="14" customWidth="1"/>
    <col min="8" max="8" width="5.33203125" customWidth="1"/>
    <col min="9" max="9" width="9.6640625" bestFit="1" customWidth="1"/>
    <col min="10" max="10" width="9.5" customWidth="1"/>
    <col min="11" max="11" width="23.83203125" customWidth="1"/>
    <col min="12" max="12" width="12.6640625" style="7" bestFit="1" customWidth="1"/>
    <col min="13" max="13" width="10" style="7" customWidth="1"/>
    <col min="14" max="14" width="7.83203125" customWidth="1"/>
    <col min="16" max="16" width="10.1640625" bestFit="1" customWidth="1"/>
  </cols>
  <sheetData>
    <row r="1" spans="1:15" ht="30" customHeight="1">
      <c r="A1" s="67" t="s">
        <v>13</v>
      </c>
      <c r="B1" s="61" t="s">
        <v>80</v>
      </c>
      <c r="C1" s="102" t="s">
        <v>53</v>
      </c>
      <c r="D1" s="28" t="s">
        <v>110</v>
      </c>
      <c r="E1" s="31" t="s">
        <v>91</v>
      </c>
      <c r="F1" s="28" t="s">
        <v>116</v>
      </c>
      <c r="G1" s="29" t="s">
        <v>14</v>
      </c>
      <c r="H1" s="28" t="s">
        <v>94</v>
      </c>
      <c r="I1" s="28" t="s">
        <v>17</v>
      </c>
      <c r="J1" s="28" t="s">
        <v>3</v>
      </c>
      <c r="K1" s="70" t="s">
        <v>4</v>
      </c>
      <c r="L1" s="30" t="s">
        <v>112</v>
      </c>
      <c r="M1" s="30" t="s">
        <v>16</v>
      </c>
      <c r="N1" s="31" t="s">
        <v>102</v>
      </c>
      <c r="O1" s="95" t="s">
        <v>115</v>
      </c>
    </row>
    <row r="2" spans="1:15">
      <c r="A2" s="127">
        <v>41428</v>
      </c>
      <c r="B2" s="39">
        <v>41428</v>
      </c>
      <c r="C2" s="16">
        <v>0</v>
      </c>
      <c r="D2" s="14" t="s">
        <v>113</v>
      </c>
      <c r="E2" s="9">
        <v>1598</v>
      </c>
      <c r="F2" t="s">
        <v>22</v>
      </c>
      <c r="G2" s="14">
        <v>41455</v>
      </c>
      <c r="H2" t="s">
        <v>45</v>
      </c>
      <c r="I2">
        <v>5986219</v>
      </c>
      <c r="J2" t="s">
        <v>46</v>
      </c>
      <c r="K2" t="s">
        <v>98</v>
      </c>
      <c r="L2" s="7">
        <v>331520</v>
      </c>
      <c r="M2" s="7">
        <v>0</v>
      </c>
      <c r="N2" t="s">
        <v>25</v>
      </c>
      <c r="O2">
        <v>0</v>
      </c>
    </row>
    <row r="3" spans="1:15">
      <c r="A3" s="127">
        <v>41428</v>
      </c>
      <c r="B3" s="39">
        <v>41428</v>
      </c>
      <c r="C3" s="16">
        <v>0</v>
      </c>
      <c r="D3" s="14" t="s">
        <v>113</v>
      </c>
      <c r="E3" s="9">
        <v>1599</v>
      </c>
      <c r="F3" t="s">
        <v>21</v>
      </c>
      <c r="G3" s="14">
        <v>41428</v>
      </c>
      <c r="H3">
        <v>0</v>
      </c>
      <c r="I3">
        <v>0</v>
      </c>
      <c r="J3" t="s">
        <v>83</v>
      </c>
      <c r="K3" t="s">
        <v>37</v>
      </c>
      <c r="L3" s="7">
        <v>22040</v>
      </c>
      <c r="M3" s="7">
        <v>0</v>
      </c>
      <c r="N3" t="s">
        <v>25</v>
      </c>
      <c r="O3">
        <v>0</v>
      </c>
    </row>
    <row r="4" spans="1:15">
      <c r="A4" s="127">
        <v>41436</v>
      </c>
      <c r="B4" s="39">
        <v>41436</v>
      </c>
      <c r="C4" s="16">
        <v>0</v>
      </c>
      <c r="D4" s="14" t="s">
        <v>113</v>
      </c>
      <c r="E4" s="9">
        <v>1606</v>
      </c>
      <c r="F4" t="s">
        <v>24</v>
      </c>
      <c r="G4" s="14">
        <v>0</v>
      </c>
      <c r="H4" t="s">
        <v>47</v>
      </c>
      <c r="I4">
        <v>55555</v>
      </c>
      <c r="J4" t="s">
        <v>48</v>
      </c>
      <c r="K4" t="s">
        <v>57</v>
      </c>
      <c r="L4" s="7">
        <v>10589</v>
      </c>
      <c r="M4" s="7">
        <v>0.28000000000000003</v>
      </c>
      <c r="N4">
        <v>0</v>
      </c>
      <c r="O4">
        <v>0</v>
      </c>
    </row>
  </sheetData>
  <autoFilter ref="A1:N1"/>
  <customSheetViews>
    <customSheetView guid="{3AE1DAA4-B8BA-43DB-B3E3-6FF2A342D402}" showAutoFilter="1" showRuler="0">
      <pane ySplit="1" topLeftCell="A949" activePane="bottomLeft" state="frozen"/>
      <selection pane="bottomLeft" activeCell="A953" sqref="A953:O953"/>
      <pageMargins left="0.75" right="0.75" top="1" bottom="1" header="0.5" footer="0.5"/>
      <pageSetup paperSize="9" orientation="portrait" r:id="rId1"/>
      <headerFooter alignWithMargins="0"/>
      <autoFilter ref="B1:O1"/>
    </customSheetView>
  </customSheetViews>
  <phoneticPr fontId="6" type="noConversion"/>
  <dataValidations count="1">
    <dataValidation type="list" allowBlank="1" showInputMessage="1" showErrorMessage="1" sqref="J1">
      <formula1>ธนาคาร</formula1>
    </dataValidation>
  </dataValidations>
  <pageMargins left="0.75" right="0.75" top="1" bottom="1" header="0.5" footer="0.5"/>
  <pageSetup paperSize="9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7" enableFormatConditionsCalculation="0">
    <tabColor indexed="13"/>
  </sheetPr>
  <dimension ref="A1:J37"/>
  <sheetViews>
    <sheetView workbookViewId="0">
      <pane xSplit="8" ySplit="6" topLeftCell="I7" activePane="bottomRight" state="frozen"/>
      <selection activeCell="A3" sqref="A3:D15"/>
      <selection pane="topRight" activeCell="A3" sqref="A3:D15"/>
      <selection pane="bottomLeft" activeCell="A3" sqref="A3:D15"/>
      <selection pane="bottomRight" activeCell="D14" sqref="D14"/>
    </sheetView>
  </sheetViews>
  <sheetFormatPr defaultRowHeight="21"/>
  <cols>
    <col min="1" max="1" width="23" customWidth="1"/>
    <col min="2" max="2" width="10.83203125" bestFit="1" customWidth="1"/>
    <col min="3" max="3" width="6.33203125" bestFit="1" customWidth="1"/>
    <col min="4" max="4" width="12.83203125" bestFit="1" customWidth="1"/>
    <col min="5" max="5" width="13.5" bestFit="1" customWidth="1"/>
    <col min="6" max="6" width="25.1640625" customWidth="1"/>
    <col min="7" max="7" width="11.5" bestFit="1" customWidth="1"/>
    <col min="8" max="8" width="9" customWidth="1"/>
    <col min="10" max="10" width="23" customWidth="1"/>
  </cols>
  <sheetData>
    <row r="1" spans="1:10" ht="23.25">
      <c r="A1" s="43" t="s">
        <v>116</v>
      </c>
      <c r="B1" s="43" t="s">
        <v>14</v>
      </c>
      <c r="C1" s="69" t="s">
        <v>61</v>
      </c>
      <c r="D1" s="68" t="s">
        <v>17</v>
      </c>
      <c r="E1" s="69" t="s">
        <v>3</v>
      </c>
      <c r="F1" s="122" t="s">
        <v>5</v>
      </c>
      <c r="G1" s="43" t="s">
        <v>92</v>
      </c>
      <c r="H1" s="94" t="s">
        <v>104</v>
      </c>
    </row>
    <row r="2" spans="1:10" ht="23.25">
      <c r="A2" s="117"/>
      <c r="B2" s="118"/>
      <c r="C2" s="121"/>
      <c r="D2" s="119"/>
      <c r="E2" s="121"/>
      <c r="F2" s="126"/>
      <c r="G2" s="120"/>
      <c r="H2" s="43"/>
    </row>
    <row r="3" spans="1:10" ht="23.25">
      <c r="A3" s="117"/>
      <c r="B3" s="118"/>
      <c r="C3" s="121"/>
      <c r="D3" s="119"/>
      <c r="E3" s="121"/>
      <c r="F3" s="126"/>
      <c r="G3" s="120"/>
      <c r="H3" s="43"/>
    </row>
    <row r="4" spans="1:10" ht="23.25">
      <c r="A4" s="117"/>
      <c r="B4" s="118"/>
      <c r="C4" s="121"/>
      <c r="D4" s="119"/>
      <c r="E4" s="121"/>
      <c r="F4" s="126"/>
      <c r="G4" s="120"/>
      <c r="H4" s="43"/>
      <c r="J4" s="130"/>
    </row>
    <row r="5" spans="1:10" ht="23.25">
      <c r="A5" s="117"/>
      <c r="B5" s="118"/>
      <c r="C5" s="121"/>
      <c r="D5" s="119"/>
      <c r="E5" s="121"/>
      <c r="F5" s="126"/>
      <c r="G5" s="120"/>
      <c r="H5" s="43"/>
    </row>
    <row r="6" spans="1:10" ht="23.25">
      <c r="A6" s="117"/>
      <c r="B6" s="118"/>
      <c r="C6" s="121"/>
      <c r="D6" s="119"/>
      <c r="E6" s="121"/>
      <c r="F6" s="126"/>
      <c r="G6" s="120"/>
      <c r="H6" s="43"/>
    </row>
    <row r="7" spans="1:10" ht="23.25">
      <c r="A7" s="117"/>
      <c r="B7" s="118"/>
      <c r="C7" s="121"/>
      <c r="D7" s="119"/>
      <c r="E7" s="121"/>
      <c r="F7" s="126"/>
      <c r="G7" s="120"/>
      <c r="H7" s="43"/>
    </row>
    <row r="8" spans="1:10" ht="23.25">
      <c r="A8" s="117"/>
      <c r="B8" s="118"/>
      <c r="C8" s="121"/>
      <c r="D8" s="119"/>
      <c r="E8" s="121"/>
      <c r="F8" s="126"/>
      <c r="G8" s="120"/>
      <c r="H8" s="43"/>
    </row>
    <row r="9" spans="1:10" ht="23.25">
      <c r="A9" s="117"/>
      <c r="B9" s="118"/>
      <c r="C9" s="121"/>
      <c r="D9" s="119"/>
      <c r="E9" s="121"/>
      <c r="F9" s="126"/>
      <c r="G9" s="120"/>
      <c r="H9" s="43"/>
    </row>
    <row r="10" spans="1:10" ht="23.25">
      <c r="A10" s="71"/>
      <c r="B10" s="72"/>
      <c r="C10" s="74"/>
      <c r="D10" s="91"/>
      <c r="E10" s="74"/>
      <c r="F10" s="122"/>
      <c r="G10" s="73"/>
      <c r="H10" s="43"/>
    </row>
    <row r="11" spans="1:10" ht="23.25">
      <c r="A11" s="71"/>
      <c r="B11" s="72"/>
      <c r="C11" s="74"/>
      <c r="D11" s="91"/>
      <c r="E11" s="74"/>
      <c r="F11" s="122"/>
      <c r="G11" s="73"/>
      <c r="H11" s="43"/>
    </row>
    <row r="12" spans="1:10" ht="23.25">
      <c r="A12" s="71"/>
      <c r="B12" s="72"/>
      <c r="C12" s="74"/>
      <c r="D12" s="91"/>
      <c r="E12" s="74"/>
      <c r="F12" s="122"/>
      <c r="G12" s="73"/>
      <c r="H12" s="43"/>
    </row>
    <row r="13" spans="1:10" ht="23.25">
      <c r="A13" s="117"/>
      <c r="B13" s="118"/>
      <c r="C13" s="121"/>
      <c r="D13" s="119"/>
      <c r="E13" s="121"/>
      <c r="F13" s="126"/>
      <c r="G13" s="120"/>
      <c r="H13" s="43"/>
    </row>
    <row r="14" spans="1:10" ht="23.25">
      <c r="A14" s="117"/>
      <c r="B14" s="118"/>
      <c r="C14" s="121"/>
      <c r="D14" s="119"/>
      <c r="E14" s="121"/>
      <c r="F14" s="126"/>
      <c r="G14" s="120"/>
      <c r="H14" s="43"/>
    </row>
    <row r="15" spans="1:10" ht="23.25">
      <c r="A15" s="71"/>
      <c r="B15" s="72"/>
      <c r="C15" s="74"/>
      <c r="D15" s="91"/>
      <c r="E15" s="74"/>
      <c r="F15" s="122"/>
      <c r="G15" s="73"/>
      <c r="H15" s="43"/>
    </row>
    <row r="16" spans="1:10" ht="23.25">
      <c r="A16" s="71"/>
      <c r="B16" s="72"/>
      <c r="C16" s="74"/>
      <c r="D16" s="91"/>
      <c r="E16" s="74"/>
      <c r="F16" s="125"/>
      <c r="G16" s="71"/>
      <c r="H16" s="43"/>
    </row>
    <row r="17" spans="1:8" ht="23.25">
      <c r="A17" s="71"/>
      <c r="B17" s="72"/>
      <c r="C17" s="74"/>
      <c r="D17" s="91"/>
      <c r="E17" s="74"/>
      <c r="F17" s="122"/>
      <c r="G17" s="73"/>
      <c r="H17" s="43"/>
    </row>
    <row r="18" spans="1:8" ht="23.25">
      <c r="A18" s="71"/>
      <c r="B18" s="72"/>
      <c r="C18" s="74"/>
      <c r="D18" s="91"/>
      <c r="E18" s="74"/>
      <c r="F18" s="125"/>
      <c r="G18" s="71"/>
      <c r="H18" s="43"/>
    </row>
    <row r="19" spans="1:8" ht="23.25">
      <c r="A19" s="71"/>
      <c r="B19" s="72"/>
      <c r="C19" s="74"/>
      <c r="D19" s="91"/>
      <c r="E19" s="74"/>
      <c r="F19" s="125"/>
      <c r="G19" s="71"/>
      <c r="H19" s="43"/>
    </row>
    <row r="20" spans="1:8" ht="23.25">
      <c r="A20" s="71"/>
      <c r="B20" s="72"/>
      <c r="C20" s="74"/>
      <c r="D20" s="91"/>
      <c r="E20" s="74"/>
      <c r="F20" s="125"/>
      <c r="G20" s="73"/>
      <c r="H20" s="43"/>
    </row>
    <row r="21" spans="1:8" ht="23.25">
      <c r="A21" s="71"/>
      <c r="B21" s="72"/>
      <c r="C21" s="74"/>
      <c r="D21" s="91"/>
      <c r="E21" s="74"/>
      <c r="F21" s="125"/>
      <c r="G21" s="73"/>
      <c r="H21" s="43"/>
    </row>
    <row r="22" spans="1:8" ht="23.25">
      <c r="A22" s="71"/>
      <c r="B22" s="72"/>
      <c r="C22" s="74"/>
      <c r="D22" s="91"/>
      <c r="E22" s="74"/>
      <c r="F22" s="125"/>
      <c r="G22" s="73"/>
      <c r="H22" s="43"/>
    </row>
    <row r="23" spans="1:8" ht="23.25">
      <c r="A23" s="71"/>
      <c r="B23" s="72"/>
      <c r="C23" s="74"/>
      <c r="D23" s="91"/>
      <c r="E23" s="74"/>
      <c r="F23" s="125"/>
      <c r="G23" s="73"/>
      <c r="H23" s="43"/>
    </row>
    <row r="24" spans="1:8" ht="23.25">
      <c r="A24" s="71"/>
      <c r="B24" s="72"/>
      <c r="C24" s="74"/>
      <c r="D24" s="91"/>
      <c r="E24" s="74"/>
      <c r="F24" s="125"/>
      <c r="G24" s="73"/>
      <c r="H24" s="43"/>
    </row>
    <row r="25" spans="1:8" ht="23.25">
      <c r="A25" s="71"/>
      <c r="B25" s="72"/>
      <c r="C25" s="74"/>
      <c r="D25" s="91"/>
      <c r="E25" s="74"/>
      <c r="F25" s="125"/>
      <c r="G25" s="73"/>
      <c r="H25" s="43"/>
    </row>
    <row r="26" spans="1:8" ht="23.25">
      <c r="A26" s="71"/>
      <c r="B26" s="72"/>
      <c r="C26" s="74"/>
      <c r="D26" s="91"/>
      <c r="E26" s="74"/>
      <c r="F26" s="125"/>
      <c r="G26" s="73"/>
      <c r="H26" s="43"/>
    </row>
    <row r="27" spans="1:8" ht="23.25">
      <c r="A27" s="71"/>
      <c r="B27" s="72"/>
      <c r="C27" s="74"/>
      <c r="D27" s="91"/>
      <c r="E27" s="74"/>
      <c r="F27" s="125"/>
      <c r="G27" s="73"/>
      <c r="H27" s="43"/>
    </row>
    <row r="28" spans="1:8" ht="23.25">
      <c r="A28" s="71"/>
      <c r="B28" s="72"/>
      <c r="C28" s="74"/>
      <c r="D28" s="91"/>
      <c r="E28" s="74"/>
      <c r="F28" s="125"/>
      <c r="G28" s="73"/>
      <c r="H28" s="43"/>
    </row>
    <row r="29" spans="1:8" ht="23.25">
      <c r="A29" s="71"/>
      <c r="B29" s="72"/>
      <c r="C29" s="74"/>
      <c r="D29" s="91"/>
      <c r="E29" s="74"/>
      <c r="F29" s="125"/>
      <c r="G29" s="73"/>
      <c r="H29" s="43"/>
    </row>
    <row r="30" spans="1:8" ht="23.25">
      <c r="A30" s="71"/>
      <c r="B30" s="72"/>
      <c r="C30" s="74"/>
      <c r="D30" s="91"/>
      <c r="E30" s="74"/>
      <c r="F30" s="125"/>
      <c r="G30" s="73"/>
      <c r="H30" s="43"/>
    </row>
    <row r="31" spans="1:8" ht="23.25">
      <c r="A31" s="71"/>
      <c r="B31" s="72"/>
      <c r="C31" s="74"/>
      <c r="D31" s="91"/>
      <c r="E31" s="74"/>
      <c r="F31" s="125"/>
      <c r="G31" s="73"/>
      <c r="H31" s="43"/>
    </row>
    <row r="32" spans="1:8" ht="23.25">
      <c r="A32" s="71"/>
      <c r="B32" s="72"/>
      <c r="C32" s="74"/>
      <c r="D32" s="91"/>
      <c r="E32" s="74"/>
      <c r="F32" s="125"/>
      <c r="G32" s="73"/>
      <c r="H32" s="43"/>
    </row>
    <row r="33" spans="1:8" ht="23.25">
      <c r="A33" s="71"/>
      <c r="B33" s="72"/>
      <c r="C33" s="74"/>
      <c r="D33" s="91"/>
      <c r="E33" s="74"/>
      <c r="F33" s="125"/>
      <c r="G33" s="73"/>
      <c r="H33" s="43"/>
    </row>
    <row r="34" spans="1:8" ht="23.25">
      <c r="A34" s="71"/>
      <c r="B34" s="72"/>
      <c r="C34" s="74"/>
      <c r="D34" s="91"/>
      <c r="E34" s="74"/>
      <c r="F34" s="125"/>
      <c r="G34" s="73"/>
      <c r="H34" s="43"/>
    </row>
    <row r="35" spans="1:8" ht="23.25">
      <c r="A35" s="71"/>
      <c r="B35" s="72"/>
      <c r="C35" s="74"/>
      <c r="D35" s="91"/>
      <c r="E35" s="74"/>
      <c r="F35" s="125"/>
      <c r="G35" s="73"/>
      <c r="H35" s="43"/>
    </row>
    <row r="36" spans="1:8" ht="23.25">
      <c r="A36" s="71"/>
      <c r="B36" s="72"/>
      <c r="C36" s="74"/>
      <c r="D36" s="91"/>
      <c r="E36" s="74"/>
      <c r="F36" s="125"/>
      <c r="G36" s="73"/>
      <c r="H36" s="43"/>
    </row>
    <row r="37" spans="1:8" ht="23.25">
      <c r="A37" s="71"/>
      <c r="B37" s="72"/>
      <c r="C37" s="74"/>
      <c r="D37" s="91"/>
      <c r="E37" s="74"/>
      <c r="F37" s="125"/>
      <c r="G37" s="73"/>
      <c r="H37" s="43"/>
    </row>
  </sheetData>
  <customSheetViews>
    <customSheetView guid="{3AE1DAA4-B8BA-43DB-B3E3-6FF2A342D402}" showRuler="0">
      <pane xSplit="10" ySplit="6" topLeftCell="K36" activePane="bottomRight" state="frozen"/>
      <selection pane="bottomRight" activeCell="E41" sqref="E41"/>
      <pageMargins left="0.82677165354330717" right="0.19685039370078741" top="0.19685039370078741" bottom="0.19685039370078741" header="0.31496062992125984" footer="0.31496062992125984"/>
      <pageSetup paperSize="9" orientation="portrait" r:id="rId1"/>
      <headerFooter alignWithMargins="0"/>
    </customSheetView>
  </customSheetViews>
  <phoneticPr fontId="6" type="noConversion"/>
  <conditionalFormatting sqref="H2:H37">
    <cfRule type="expression" dxfId="2" priority="1" stopIfTrue="1">
      <formula>$H2=0</formula>
    </cfRule>
  </conditionalFormatting>
  <conditionalFormatting sqref="C2:C37">
    <cfRule type="expression" dxfId="1" priority="2" stopIfTrue="1">
      <formula>$C2=0</formula>
    </cfRule>
  </conditionalFormatting>
  <conditionalFormatting sqref="D2:D37">
    <cfRule type="expression" dxfId="0" priority="3" stopIfTrue="1">
      <formula>$D2=0</formula>
    </cfRule>
  </conditionalFormatting>
  <pageMargins left="0.62992125984251968" right="0.19685039370078741" top="0.19685039370078741" bottom="0.19685039370078741" header="0.31496062992125984" footer="0.31496062992125984"/>
  <pageSetup paperSize="9" orientation="portrait" r:id="rId2"/>
  <headerFooter alignWithMargins="0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5" enableFormatConditionsCalculation="0">
    <tabColor indexed="45"/>
  </sheetPr>
  <dimension ref="A1:K9"/>
  <sheetViews>
    <sheetView workbookViewId="0">
      <pane ySplit="1" topLeftCell="A2" activePane="bottomLeft" state="frozen"/>
      <selection pane="bottomLeft" activeCell="C11" sqref="C11:C12"/>
    </sheetView>
  </sheetViews>
  <sheetFormatPr defaultRowHeight="21"/>
  <cols>
    <col min="1" max="1" width="32.1640625" bestFit="1" customWidth="1"/>
    <col min="2" max="2" width="8.6640625" bestFit="1" customWidth="1"/>
    <col min="3" max="3" width="31.33203125" bestFit="1" customWidth="1"/>
    <col min="4" max="4" width="2.33203125" customWidth="1"/>
    <col min="5" max="5" width="2.83203125" bestFit="1" customWidth="1"/>
    <col min="6" max="6" width="8.1640625" bestFit="1" customWidth="1"/>
    <col min="8" max="8" width="11.5" customWidth="1"/>
    <col min="9" max="9" width="3.6640625" bestFit="1" customWidth="1"/>
  </cols>
  <sheetData>
    <row r="1" spans="1:11" ht="23.25">
      <c r="A1" s="25" t="s">
        <v>3</v>
      </c>
      <c r="B1" s="24" t="s">
        <v>38</v>
      </c>
      <c r="C1" s="26" t="s">
        <v>5</v>
      </c>
      <c r="E1" s="27">
        <v>0</v>
      </c>
      <c r="F1" s="27"/>
      <c r="G1" s="27">
        <f>LOOKUP(9.99999999999999E+307,E:E)</f>
        <v>8</v>
      </c>
      <c r="H1" s="44"/>
      <c r="I1" s="45">
        <v>0</v>
      </c>
      <c r="J1" s="45"/>
      <c r="K1" s="45">
        <f>LOOKUP(9.99999999999999E+307,I:I)</f>
        <v>8</v>
      </c>
    </row>
    <row r="2" spans="1:11" ht="23.25">
      <c r="A2" s="23" t="s">
        <v>40</v>
      </c>
      <c r="B2" s="22" t="s">
        <v>39</v>
      </c>
      <c r="C2" s="19" t="s">
        <v>6</v>
      </c>
      <c r="E2" s="27">
        <f>IF(ISNUMBER(SEARCH($F$1,A2)),LOOKUP(9.99999999999999E+307,E$1:E1)+1,"")</f>
        <v>1</v>
      </c>
      <c r="F2" s="27"/>
      <c r="G2" s="27" t="str">
        <f>IF(ROWS(G$2:G2)&gt;$G$1,"",LOOKUP(ROWS(G$2:G2),E:E,A:A))</f>
        <v>แบงค์ชาติ</v>
      </c>
      <c r="H2" s="44"/>
      <c r="I2" s="45">
        <f>IF(ISNUMBER(SEARCH($J$1,C2)),LOOKUP(9.99999999999999E+307,I$1:I1)+1,"")</f>
        <v>1</v>
      </c>
      <c r="J2" s="45"/>
      <c r="K2" s="45" t="str">
        <f>IF(ROWS(K$2:K2)&gt;K$1,"",LOOKUP(ROWS(K$2:K2),I:I,C:C))</f>
        <v>กรุงเกษม</v>
      </c>
    </row>
    <row r="3" spans="1:11" ht="23.25">
      <c r="A3" s="20" t="s">
        <v>42</v>
      </c>
      <c r="B3" s="4" t="s">
        <v>41</v>
      </c>
      <c r="C3" s="19" t="s">
        <v>96</v>
      </c>
      <c r="E3" s="27">
        <f>IF(ISNUMBER(SEARCH($F$1,A3)),LOOKUP(9.99999999999999E+307,E$1:E2)+1,"")</f>
        <v>2</v>
      </c>
      <c r="F3" s="27"/>
      <c r="G3" s="27" t="str">
        <f>IF(ROWS(G$2:G3)&gt;$G$1,"",LOOKUP(ROWS(G$2:G3),E:E,A:A))</f>
        <v>ยูโอบี</v>
      </c>
      <c r="H3" s="44"/>
      <c r="I3" s="45">
        <f>IF(ISNUMBER(SEARCH($J$1,C3)),LOOKUP(9.99999999999999E+307,I$1:I2)+1,"")</f>
        <v>2</v>
      </c>
      <c r="J3" s="45"/>
      <c r="K3" s="45" t="str">
        <f>IF(ROWS(K$2:K3)&gt;K$1,"",LOOKUP(ROWS(K$2:K3),I:I,C:C))</f>
        <v>สามแยกไฟฉาย</v>
      </c>
    </row>
    <row r="4" spans="1:11" ht="23.25">
      <c r="A4" s="20" t="s">
        <v>44</v>
      </c>
      <c r="B4" s="4" t="s">
        <v>43</v>
      </c>
      <c r="C4" s="19" t="s">
        <v>57</v>
      </c>
      <c r="E4" s="27">
        <f>IF(ISNUMBER(SEARCH($F$1,A4)),LOOKUP(9.99999999999999E+307,E$1:E3)+1,"")</f>
        <v>3</v>
      </c>
      <c r="F4" s="27"/>
      <c r="G4" s="27" t="str">
        <f>IF(ROWS(G$2:G4)&gt;$G$1,"",LOOKUP(ROWS(G$2:G4),E:E,A:A))</f>
        <v>กรุงเทพ</v>
      </c>
      <c r="H4" s="44"/>
      <c r="I4" s="45">
        <f>IF(ISNUMBER(SEARCH($J$1,C4)),LOOKUP(9.99999999999999E+307,I$1:I3)+1,"")</f>
        <v>3</v>
      </c>
      <c r="J4" s="45"/>
      <c r="K4" s="45" t="str">
        <f>IF(ROWS(K$2:K4)&gt;K$1,"",LOOKUP(ROWS(K$2:K4),I:I,C:C))</f>
        <v>บางมด</v>
      </c>
    </row>
    <row r="5" spans="1:11" ht="23.25">
      <c r="A5" s="20" t="s">
        <v>46</v>
      </c>
      <c r="B5" s="4" t="s">
        <v>45</v>
      </c>
      <c r="C5" s="19" t="s">
        <v>97</v>
      </c>
      <c r="E5" s="27">
        <f>IF(ISNUMBER(SEARCH($F$1,A5)),LOOKUP(9.99999999999999E+307,E$1:E4)+1,"")</f>
        <v>4</v>
      </c>
      <c r="F5" s="27"/>
      <c r="G5" s="27" t="str">
        <f>IF(ROWS(G$2:G5)&gt;$G$1,"",LOOKUP(ROWS(G$2:G5),E:E,A:A))</f>
        <v>กสิกรไทย</v>
      </c>
      <c r="H5" s="44"/>
      <c r="I5" s="45">
        <f>IF(ISNUMBER(SEARCH($J$1,C5)),LOOKUP(9.99999999999999E+307,I$1:I4)+1,"")</f>
        <v>4</v>
      </c>
      <c r="J5" s="45"/>
      <c r="K5" s="45" t="str">
        <f>IF(ROWS(K$2:K5)&gt;K$1,"",LOOKUP(ROWS(K$2:K5),I:I,C:C))</f>
        <v>ย่อยถนนบางขุนเทียน-ชายทะเล</v>
      </c>
    </row>
    <row r="6" spans="1:11" ht="23.25">
      <c r="A6" s="20" t="s">
        <v>48</v>
      </c>
      <c r="B6" s="4" t="s">
        <v>47</v>
      </c>
      <c r="C6" s="19" t="s">
        <v>98</v>
      </c>
      <c r="E6" s="27">
        <f>IF(ISNUMBER(SEARCH($F$1,A6)),LOOKUP(9.99999999999999E+307,E$1:E5)+1,"")</f>
        <v>5</v>
      </c>
      <c r="F6" s="27"/>
      <c r="G6" s="27" t="str">
        <f>IF(ROWS(G$2:G6)&gt;$G$1,"",LOOKUP(ROWS(G$2:G6),E:E,A:A))</f>
        <v>กรุงไทย</v>
      </c>
      <c r="H6" s="44"/>
      <c r="I6" s="45">
        <f>IF(ISNUMBER(SEARCH($J$1,C6)),LOOKUP(9.99999999999999E+307,I$1:I5)+1,"")</f>
        <v>5</v>
      </c>
      <c r="J6" s="45"/>
      <c r="K6" s="45" t="str">
        <f>IF(ROWS(K$2:K6)&gt;K$1,"",LOOKUP(ROWS(K$2:K6),I:I,C:C))</f>
        <v>บางบอน</v>
      </c>
    </row>
    <row r="7" spans="1:11" ht="23.25">
      <c r="A7" s="20" t="s">
        <v>50</v>
      </c>
      <c r="B7" s="4" t="s">
        <v>49</v>
      </c>
      <c r="C7" s="19" t="s">
        <v>78</v>
      </c>
      <c r="E7" s="27">
        <f>IF(ISNUMBER(SEARCH($F$1,A7)),LOOKUP(9.99999999999999E+307,E$1:E6)+1,"")</f>
        <v>6</v>
      </c>
      <c r="F7" s="27"/>
      <c r="G7" s="27" t="str">
        <f>IF(ROWS(G$2:G7)&gt;$G$1,"",LOOKUP(ROWS(G$2:G7),E:E,A:A))</f>
        <v>ไทยพาณิชย์</v>
      </c>
      <c r="H7" s="44"/>
      <c r="I7" s="45">
        <f>IF(ISNUMBER(SEARCH($J$1,C7)),LOOKUP(9.99999999999999E+307,I$1:I6)+1,"")</f>
        <v>6</v>
      </c>
      <c r="J7" s="45"/>
      <c r="K7" s="45" t="str">
        <f>IF(ROWS(K$2:K7)&gt;K$1,"",LOOKUP(ROWS(K$2:K7),I:I,C:C))</f>
        <v>ถนนจันทน์</v>
      </c>
    </row>
    <row r="8" spans="1:11" ht="23.25">
      <c r="A8" s="20" t="s">
        <v>52</v>
      </c>
      <c r="B8" s="4" t="s">
        <v>51</v>
      </c>
      <c r="C8" s="19" t="s">
        <v>79</v>
      </c>
      <c r="E8" s="27">
        <f>IF(ISNUMBER(SEARCH($F$1,A8)),LOOKUP(9.99999999999999E+307,E$1:E7)+1,"")</f>
        <v>7</v>
      </c>
      <c r="F8" s="27"/>
      <c r="G8" s="27" t="str">
        <f>IF(ROWS(G$2:G8)&gt;$G$1,"",LOOKUP(ROWS(G$2:G8),E:E,A:A))</f>
        <v>ทหารไทย</v>
      </c>
      <c r="H8" s="44"/>
      <c r="I8" s="45">
        <f>IF(ISNUMBER(SEARCH($J$1,C8)),LOOKUP(9.99999999999999E+307,I$1:I7)+1,"")</f>
        <v>7</v>
      </c>
      <c r="J8" s="45"/>
      <c r="K8" s="45" t="str">
        <f>IF(ROWS(K$2:K8)&gt;K$1,"",LOOKUP(ROWS(K$2:K8),I:I,C:C))</f>
        <v>สามแยก 601 ถนนเจริญกรุง</v>
      </c>
    </row>
    <row r="9" spans="1:11" ht="23.25">
      <c r="A9" s="21" t="s">
        <v>7</v>
      </c>
      <c r="B9" s="4"/>
      <c r="C9" s="19" t="s">
        <v>8</v>
      </c>
      <c r="E9" s="27">
        <f>IF(ISNUMBER(SEARCH($F$1,A9)),LOOKUP(9.99999999999999E+307,E$1:E8)+1,"")</f>
        <v>8</v>
      </c>
      <c r="F9" s="27"/>
      <c r="G9" s="27" t="str">
        <f>IF(ROWS(G$2:G9)&gt;$G$1,"",LOOKUP(ROWS(G$2:G9),E:E,A:A))</f>
        <v>xxxxxxxxxxxxxxxxxxxx</v>
      </c>
      <c r="H9" s="44"/>
      <c r="I9" s="45">
        <f>IF(ISNUMBER(SEARCH($J$1,C9)),LOOKUP(9.99999999999999E+307,I$1:I8)+1,"")</f>
        <v>8</v>
      </c>
      <c r="J9" s="45"/>
      <c r="K9" s="45" t="str">
        <f>IF(ROWS(K$2:K9)&gt;K$1,"",LOOKUP(ROWS(K$2:K9),I:I,C:C))</f>
        <v>ตรอกจันทน์</v>
      </c>
    </row>
  </sheetData>
  <autoFilter ref="A1:G9"/>
  <customSheetViews>
    <customSheetView guid="{3AE1DAA4-B8BA-43DB-B3E3-6FF2A342D402}" showAutoFilter="1" showRuler="0" topLeftCell="A110">
      <selection activeCell="F1" sqref="F1"/>
      <pageMargins left="0.75" right="0.75" top="1" bottom="1" header="0.5" footer="0.5"/>
      <pageSetup paperSize="9" orientation="portrait" r:id="rId1"/>
      <headerFooter alignWithMargins="0"/>
      <autoFilter ref="B1:H1"/>
    </customSheetView>
    <customSheetView guid="{BDDB137D-211C-4220-A84B-E1E9E7F2CAA8}" showRuler="0" topLeftCell="C1">
      <selection activeCell="G13" sqref="G13"/>
      <pageMargins left="0.75" right="0.75" top="1" bottom="1" header="0.5" footer="0.5"/>
      <pageSetup paperSize="9" orientation="portrait" r:id="rId2"/>
      <headerFooter alignWithMargins="0"/>
    </customSheetView>
  </customSheetViews>
  <phoneticPr fontId="6" type="noConversion"/>
  <pageMargins left="0.75" right="0.75" top="1" bottom="1" header="0.5" footer="0.5"/>
  <pageSetup paperSize="9" orientation="portrait" r:id="rId3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6" enableFormatConditionsCalculation="0">
    <tabColor indexed="16"/>
  </sheetPr>
  <dimension ref="A1:S285"/>
  <sheetViews>
    <sheetView workbookViewId="0">
      <pane xSplit="3" ySplit="1" topLeftCell="E2" activePane="bottomRight" state="frozen"/>
      <selection activeCell="C201" sqref="C201"/>
      <selection pane="topRight" activeCell="C201" sqref="C201"/>
      <selection pane="bottomLeft" activeCell="C201" sqref="C201"/>
      <selection pane="bottomRight" activeCell="F28" sqref="F28"/>
    </sheetView>
  </sheetViews>
  <sheetFormatPr defaultRowHeight="21"/>
  <cols>
    <col min="1" max="1" width="10.6640625" bestFit="1" customWidth="1"/>
    <col min="2" max="2" width="9" bestFit="1" customWidth="1"/>
    <col min="3" max="3" width="25.1640625" customWidth="1"/>
    <col min="4" max="4" width="10.6640625" bestFit="1" customWidth="1"/>
    <col min="5" max="5" width="10.6640625" customWidth="1"/>
    <col min="6" max="6" width="18.33203125" bestFit="1" customWidth="1"/>
    <col min="7" max="10" width="10.6640625" customWidth="1"/>
    <col min="11" max="12" width="20.1640625" bestFit="1" customWidth="1"/>
    <col min="13" max="13" width="17.83203125" bestFit="1" customWidth="1"/>
    <col min="14" max="14" width="2.1640625" customWidth="1"/>
    <col min="15" max="15" width="5.33203125" customWidth="1"/>
    <col min="16" max="17" width="4.1640625" bestFit="1" customWidth="1"/>
    <col min="19" max="19" width="25.33203125" customWidth="1"/>
  </cols>
  <sheetData>
    <row r="1" spans="1:19">
      <c r="A1" s="3" t="s">
        <v>12</v>
      </c>
      <c r="B1" s="8" t="s">
        <v>55</v>
      </c>
      <c r="C1" s="3" t="s">
        <v>62</v>
      </c>
      <c r="D1" s="3" t="s">
        <v>82</v>
      </c>
      <c r="E1" s="10"/>
      <c r="F1" s="10"/>
      <c r="G1" s="10"/>
      <c r="H1" s="10"/>
      <c r="I1" s="10"/>
      <c r="J1" s="10"/>
      <c r="K1" s="10"/>
      <c r="L1" s="10"/>
      <c r="M1" s="10"/>
      <c r="O1" s="27">
        <v>0</v>
      </c>
      <c r="P1" s="27" t="s">
        <v>24</v>
      </c>
      <c r="Q1" s="27">
        <f>LOOKUP(9.99999999999999E+307,O:O)</f>
        <v>1</v>
      </c>
    </row>
    <row r="2" spans="1:19">
      <c r="A2" s="2" t="s">
        <v>20</v>
      </c>
      <c r="B2" s="2"/>
      <c r="C2" s="2" t="s">
        <v>26</v>
      </c>
      <c r="D2" s="2" t="s">
        <v>83</v>
      </c>
      <c r="E2" s="6"/>
      <c r="F2" s="6"/>
      <c r="G2" s="6"/>
      <c r="H2" s="18"/>
      <c r="I2" s="18"/>
      <c r="J2" s="18"/>
      <c r="O2" s="27" t="str">
        <f>IF(ISNUMBER(SEARCH($P$1,C2)),LOOKUP(9.99999999999999E+307,O$1:O1)+1,"")</f>
        <v/>
      </c>
      <c r="P2" s="27"/>
      <c r="Q2" s="27" t="str">
        <f>IF(ROWS(Q$2:Q2)&gt;$Q$1,"",LOOKUP(ROWS(Q$2:Q2),O:O,C:C))</f>
        <v>ชชช</v>
      </c>
    </row>
    <row r="3" spans="1:19">
      <c r="A3" t="s">
        <v>99</v>
      </c>
      <c r="B3" s="2"/>
      <c r="C3" t="s">
        <v>23</v>
      </c>
      <c r="D3" s="2" t="s">
        <v>84</v>
      </c>
      <c r="E3" s="6"/>
      <c r="F3" s="6"/>
      <c r="G3" s="6"/>
      <c r="H3" s="6"/>
      <c r="I3" s="6"/>
      <c r="J3" s="6"/>
      <c r="O3" s="27" t="str">
        <f>IF(ISNUMBER(SEARCH($P$1,C3)),LOOKUP(9.99999999999999E+307,O$1:O2)+1,"")</f>
        <v/>
      </c>
      <c r="P3" s="27"/>
      <c r="Q3" s="27" t="str">
        <f>IF(ROWS(Q$2:Q3)&gt;$Q$1,"",LOOKUP(ROWS(Q$2:Q3),O:O,C:C))</f>
        <v/>
      </c>
    </row>
    <row r="4" spans="1:19">
      <c r="A4" t="s">
        <v>19</v>
      </c>
      <c r="B4" s="2"/>
      <c r="C4" t="s">
        <v>24</v>
      </c>
      <c r="D4" s="2" t="s">
        <v>83</v>
      </c>
      <c r="E4" s="6"/>
      <c r="F4" s="6"/>
      <c r="G4" s="6"/>
      <c r="H4" s="6"/>
      <c r="I4" s="6"/>
      <c r="J4" s="6"/>
      <c r="O4" s="27">
        <f>IF(ISNUMBER(SEARCH($P$1,C4)),LOOKUP(9.99999999999999E+307,O$1:O3)+1,"")</f>
        <v>1</v>
      </c>
      <c r="P4" s="27"/>
      <c r="Q4" s="27" t="str">
        <f>IF(ROWS(Q$2:Q4)&gt;$Q$1,"",LOOKUP(ROWS(Q$2:Q4),O:O,C:C))</f>
        <v/>
      </c>
    </row>
    <row r="5" spans="1:19">
      <c r="A5" t="s">
        <v>145</v>
      </c>
      <c r="B5" s="2"/>
      <c r="C5" t="s">
        <v>146</v>
      </c>
      <c r="D5" s="2" t="s">
        <v>84</v>
      </c>
      <c r="E5" s="6"/>
      <c r="F5" s="6"/>
      <c r="G5" s="6"/>
      <c r="H5" s="6"/>
      <c r="I5" s="6"/>
      <c r="J5" s="6"/>
      <c r="O5" s="27" t="str">
        <f>IF(ISNUMBER(SEARCH($P$1,C5)),LOOKUP(9.99999999999999E+307,O$1:O4)+1,"")</f>
        <v/>
      </c>
      <c r="P5" s="27"/>
      <c r="Q5" s="27" t="str">
        <f>IF(ROWS(Q$2:Q5)&gt;$Q$1,"",LOOKUP(ROWS(Q$2:Q5),O:O,C:C))</f>
        <v/>
      </c>
    </row>
    <row r="6" spans="1:19">
      <c r="A6" s="2"/>
      <c r="B6" s="2"/>
      <c r="C6" s="2" t="s">
        <v>101</v>
      </c>
      <c r="D6" s="2" t="s">
        <v>101</v>
      </c>
      <c r="E6" s="6"/>
      <c r="F6" s="6"/>
      <c r="G6" s="6"/>
      <c r="H6" s="6"/>
      <c r="I6" s="6"/>
      <c r="J6" s="6"/>
      <c r="O6" s="27" t="str">
        <f>IF(ISNUMBER(SEARCH($P$1,C6)),LOOKUP(9.99999999999999E+307,O$1:O5)+1,"")</f>
        <v/>
      </c>
      <c r="P6" s="27"/>
      <c r="Q6" s="27" t="str">
        <f>IF(ROWS(Q$2:Q6)&gt;$Q$1,"",LOOKUP(ROWS(Q$2:Q6),O:O,C:C))</f>
        <v/>
      </c>
    </row>
    <row r="7" spans="1:19">
      <c r="D7" t="s">
        <v>36</v>
      </c>
      <c r="F7" s="6"/>
      <c r="G7" s="6"/>
      <c r="H7" s="6"/>
      <c r="I7" s="6"/>
      <c r="J7" s="6"/>
      <c r="S7" s="17" t="s">
        <v>144</v>
      </c>
    </row>
    <row r="8" spans="1:19">
      <c r="G8" s="6"/>
      <c r="H8" s="6"/>
      <c r="I8" s="6"/>
      <c r="J8" s="6"/>
      <c r="S8" s="17" t="s">
        <v>117</v>
      </c>
    </row>
    <row r="9" spans="1:19">
      <c r="G9" s="6"/>
      <c r="H9" s="6"/>
      <c r="I9" s="6"/>
      <c r="J9" s="6"/>
      <c r="S9" s="17" t="s">
        <v>118</v>
      </c>
    </row>
    <row r="10" spans="1:19">
      <c r="G10" s="6"/>
      <c r="H10" s="6"/>
      <c r="I10" s="6"/>
      <c r="J10" s="6"/>
      <c r="S10" s="17" t="s">
        <v>119</v>
      </c>
    </row>
    <row r="11" spans="1:19">
      <c r="G11" s="6"/>
      <c r="H11" s="6"/>
      <c r="I11" s="6"/>
      <c r="J11" s="6"/>
      <c r="S11" s="17" t="s">
        <v>120</v>
      </c>
    </row>
    <row r="12" spans="1:19">
      <c r="G12" s="6"/>
      <c r="H12" s="6"/>
      <c r="I12" s="6"/>
      <c r="J12" s="6"/>
      <c r="S12" s="17" t="s">
        <v>121</v>
      </c>
    </row>
    <row r="13" spans="1:19">
      <c r="G13" s="6"/>
      <c r="H13" s="6"/>
      <c r="I13" s="6"/>
      <c r="J13" s="6"/>
      <c r="S13" s="17" t="s">
        <v>122</v>
      </c>
    </row>
    <row r="14" spans="1:19">
      <c r="G14" s="6"/>
      <c r="H14" s="6"/>
      <c r="I14" s="6"/>
      <c r="J14" s="6"/>
      <c r="S14" s="17" t="s">
        <v>123</v>
      </c>
    </row>
    <row r="15" spans="1:19">
      <c r="G15" s="6"/>
      <c r="H15" s="6"/>
      <c r="I15" s="6"/>
      <c r="J15" s="6"/>
      <c r="S15" s="17" t="s">
        <v>124</v>
      </c>
    </row>
    <row r="16" spans="1:19">
      <c r="G16" s="6"/>
      <c r="H16" s="6"/>
      <c r="I16" s="6"/>
      <c r="J16" s="6"/>
      <c r="S16" s="17" t="s">
        <v>125</v>
      </c>
    </row>
    <row r="17" spans="6:19">
      <c r="G17" s="6"/>
      <c r="H17" s="6"/>
      <c r="I17" s="6"/>
      <c r="J17" s="6"/>
      <c r="S17" s="17" t="s">
        <v>123</v>
      </c>
    </row>
    <row r="18" spans="6:19">
      <c r="G18" s="6"/>
      <c r="H18" s="6"/>
      <c r="I18" s="6"/>
      <c r="J18" s="6"/>
      <c r="S18" s="17" t="s">
        <v>126</v>
      </c>
    </row>
    <row r="19" spans="6:19">
      <c r="F19" s="6"/>
      <c r="G19" s="6"/>
      <c r="H19" s="6"/>
      <c r="I19" s="6"/>
      <c r="J19" s="6"/>
      <c r="S19" s="17" t="s">
        <v>127</v>
      </c>
    </row>
    <row r="20" spans="6:19">
      <c r="F20" s="6"/>
      <c r="G20" s="6"/>
      <c r="H20" s="6"/>
      <c r="I20" s="6"/>
      <c r="J20" s="6"/>
      <c r="S20" s="17" t="s">
        <v>128</v>
      </c>
    </row>
    <row r="21" spans="6:19">
      <c r="F21" s="6"/>
      <c r="G21" s="6"/>
      <c r="H21" s="6"/>
      <c r="I21" s="6"/>
      <c r="J21" s="6"/>
      <c r="S21" s="17" t="s">
        <v>129</v>
      </c>
    </row>
    <row r="22" spans="6:19">
      <c r="F22" s="6"/>
      <c r="G22" s="6"/>
      <c r="H22" s="6"/>
      <c r="I22" s="6"/>
      <c r="J22" s="6"/>
      <c r="S22" s="17" t="s">
        <v>130</v>
      </c>
    </row>
    <row r="23" spans="6:19">
      <c r="F23" s="6"/>
      <c r="G23" s="6"/>
      <c r="H23" s="6"/>
      <c r="I23" s="6"/>
      <c r="J23" s="6"/>
      <c r="S23" s="17" t="s">
        <v>131</v>
      </c>
    </row>
    <row r="24" spans="6:19">
      <c r="F24" s="6"/>
      <c r="G24" s="6"/>
      <c r="H24" s="6"/>
      <c r="I24" s="6"/>
      <c r="J24" s="6"/>
      <c r="S24" s="17" t="s">
        <v>132</v>
      </c>
    </row>
    <row r="25" spans="6:19">
      <c r="F25" s="6"/>
      <c r="G25" s="6"/>
      <c r="H25" s="6"/>
      <c r="I25" s="6"/>
      <c r="J25" s="6"/>
      <c r="S25" s="17" t="s">
        <v>133</v>
      </c>
    </row>
    <row r="26" spans="6:19">
      <c r="F26" s="6"/>
      <c r="G26" s="6"/>
      <c r="H26" s="6"/>
      <c r="I26" s="6"/>
      <c r="J26" s="6"/>
      <c r="S26" s="17" t="s">
        <v>134</v>
      </c>
    </row>
    <row r="27" spans="6:19">
      <c r="F27" s="6"/>
      <c r="G27" s="6"/>
      <c r="H27" s="6"/>
      <c r="I27" s="6"/>
      <c r="J27" s="6"/>
      <c r="S27" s="17" t="s">
        <v>135</v>
      </c>
    </row>
    <row r="28" spans="6:19">
      <c r="F28" s="6"/>
      <c r="G28" s="6"/>
      <c r="H28" s="6"/>
      <c r="I28" s="6"/>
      <c r="J28" s="6"/>
      <c r="S28" s="17" t="s">
        <v>136</v>
      </c>
    </row>
    <row r="29" spans="6:19">
      <c r="F29" s="6"/>
      <c r="G29" s="6"/>
      <c r="H29" s="6"/>
      <c r="I29" s="6"/>
      <c r="J29" s="6"/>
      <c r="S29" s="17" t="s">
        <v>137</v>
      </c>
    </row>
    <row r="30" spans="6:19">
      <c r="F30" s="6"/>
      <c r="G30" s="6"/>
      <c r="H30" s="6"/>
      <c r="I30" s="6"/>
      <c r="J30" s="6"/>
      <c r="S30" s="17" t="s">
        <v>138</v>
      </c>
    </row>
    <row r="31" spans="6:19">
      <c r="F31" s="6"/>
      <c r="G31" s="6"/>
      <c r="H31" s="6"/>
      <c r="I31" s="6"/>
      <c r="J31" s="6"/>
      <c r="S31" s="17" t="s">
        <v>136</v>
      </c>
    </row>
    <row r="32" spans="6:19">
      <c r="F32" s="6"/>
      <c r="G32" s="6"/>
      <c r="H32" s="6"/>
      <c r="I32" s="6"/>
      <c r="J32" s="6"/>
      <c r="S32" s="17" t="s">
        <v>139</v>
      </c>
    </row>
    <row r="33" spans="6:19">
      <c r="F33" s="6"/>
      <c r="G33" s="6"/>
      <c r="H33" s="6"/>
      <c r="I33" s="6"/>
      <c r="J33" s="6"/>
      <c r="S33" s="17" t="s">
        <v>121</v>
      </c>
    </row>
    <row r="34" spans="6:19">
      <c r="F34" s="6"/>
      <c r="G34" s="6"/>
      <c r="H34" s="6"/>
      <c r="I34" s="6"/>
      <c r="J34" s="6"/>
      <c r="S34" s="17" t="s">
        <v>140</v>
      </c>
    </row>
    <row r="35" spans="6:19">
      <c r="F35" s="6"/>
      <c r="G35" s="6"/>
      <c r="H35" s="6"/>
      <c r="I35" s="6"/>
      <c r="J35" s="6"/>
      <c r="S35" s="17" t="s">
        <v>141</v>
      </c>
    </row>
    <row r="36" spans="6:19">
      <c r="F36" s="6"/>
      <c r="G36" s="6"/>
      <c r="H36" s="6"/>
      <c r="I36" s="6"/>
      <c r="J36" s="6"/>
      <c r="S36" s="17" t="s">
        <v>142</v>
      </c>
    </row>
    <row r="37" spans="6:19">
      <c r="F37" s="6"/>
      <c r="G37" s="6"/>
      <c r="H37" s="6"/>
      <c r="I37" s="6"/>
      <c r="J37" s="6"/>
      <c r="S37" s="17" t="s">
        <v>143</v>
      </c>
    </row>
    <row r="38" spans="6:19">
      <c r="F38" s="6"/>
      <c r="G38" s="6"/>
      <c r="H38" s="6"/>
      <c r="I38" s="6"/>
      <c r="J38" s="6"/>
    </row>
    <row r="39" spans="6:19">
      <c r="F39" s="6"/>
      <c r="G39" s="6"/>
      <c r="H39" s="6"/>
      <c r="I39" s="6"/>
      <c r="J39" s="6"/>
    </row>
    <row r="40" spans="6:19">
      <c r="F40" s="6"/>
      <c r="G40" s="6"/>
      <c r="H40" s="6"/>
      <c r="I40" s="6"/>
      <c r="J40" s="6"/>
    </row>
    <row r="41" spans="6:19">
      <c r="F41" s="6"/>
      <c r="G41" s="6"/>
      <c r="H41" s="6"/>
      <c r="I41" s="6"/>
      <c r="J41" s="6"/>
    </row>
    <row r="42" spans="6:19">
      <c r="F42" s="6"/>
      <c r="G42" s="6"/>
      <c r="H42" s="6"/>
      <c r="I42" s="6"/>
      <c r="J42" s="6"/>
    </row>
    <row r="43" spans="6:19">
      <c r="F43" s="6"/>
      <c r="G43" s="6"/>
      <c r="H43" s="6"/>
      <c r="I43" s="6"/>
      <c r="J43" s="6"/>
    </row>
    <row r="44" spans="6:19">
      <c r="F44" s="6"/>
      <c r="G44" s="6"/>
      <c r="H44" s="6"/>
      <c r="I44" s="6"/>
      <c r="J44" s="6"/>
    </row>
    <row r="45" spans="6:19">
      <c r="F45" s="6"/>
      <c r="G45" s="6"/>
      <c r="H45" s="6"/>
      <c r="I45" s="6"/>
      <c r="J45" s="6"/>
    </row>
    <row r="46" spans="6:19">
      <c r="F46" s="6"/>
      <c r="G46" s="6"/>
      <c r="H46" s="6"/>
      <c r="I46" s="6"/>
      <c r="J46" s="6"/>
    </row>
    <row r="47" spans="6:19">
      <c r="F47" s="6"/>
      <c r="G47" s="6"/>
      <c r="H47" s="6"/>
      <c r="I47" s="6"/>
      <c r="J47" s="6"/>
    </row>
    <row r="48" spans="6:19">
      <c r="F48" s="6"/>
      <c r="G48" s="6"/>
      <c r="H48" s="6"/>
      <c r="I48" s="6"/>
      <c r="J48" s="6"/>
    </row>
    <row r="49" spans="6:10">
      <c r="F49" s="6"/>
      <c r="G49" s="6"/>
      <c r="H49" s="6"/>
      <c r="I49" s="6"/>
      <c r="J49" s="6"/>
    </row>
    <row r="50" spans="6:10">
      <c r="F50" s="6"/>
      <c r="G50" s="6"/>
      <c r="H50" s="6"/>
      <c r="I50" s="6"/>
      <c r="J50" s="6"/>
    </row>
    <row r="51" spans="6:10">
      <c r="F51" s="6"/>
      <c r="G51" s="6"/>
      <c r="H51" s="6"/>
      <c r="I51" s="6"/>
      <c r="J51" s="6"/>
    </row>
    <row r="52" spans="6:10">
      <c r="F52" s="6"/>
      <c r="G52" s="6"/>
      <c r="H52" s="6"/>
      <c r="I52" s="6"/>
      <c r="J52" s="6"/>
    </row>
    <row r="53" spans="6:10">
      <c r="F53" s="6"/>
      <c r="G53" s="6"/>
      <c r="H53" s="6"/>
      <c r="I53" s="6"/>
      <c r="J53" s="6"/>
    </row>
    <row r="54" spans="6:10">
      <c r="F54" s="6"/>
      <c r="G54" s="6"/>
      <c r="H54" s="6"/>
      <c r="I54" s="6"/>
      <c r="J54" s="6"/>
    </row>
    <row r="55" spans="6:10">
      <c r="F55" s="6"/>
      <c r="G55" s="6"/>
      <c r="H55" s="6"/>
      <c r="I55" s="6"/>
      <c r="J55" s="6"/>
    </row>
    <row r="56" spans="6:10">
      <c r="F56" s="6"/>
      <c r="G56" s="6"/>
      <c r="H56" s="6"/>
      <c r="I56" s="6"/>
      <c r="J56" s="6"/>
    </row>
    <row r="57" spans="6:10">
      <c r="F57" s="6"/>
      <c r="G57" s="6"/>
      <c r="H57" s="6"/>
      <c r="I57" s="6"/>
      <c r="J57" s="6"/>
    </row>
    <row r="58" spans="6:10">
      <c r="F58" s="6"/>
      <c r="G58" s="6"/>
      <c r="H58" s="6"/>
      <c r="I58" s="6"/>
      <c r="J58" s="6"/>
    </row>
    <row r="59" spans="6:10">
      <c r="F59" s="6"/>
      <c r="G59" s="6"/>
      <c r="H59" s="6"/>
      <c r="I59" s="6"/>
      <c r="J59" s="6"/>
    </row>
    <row r="60" spans="6:10">
      <c r="F60" s="6"/>
      <c r="G60" s="6"/>
      <c r="H60" s="6"/>
      <c r="I60" s="6"/>
      <c r="J60" s="6"/>
    </row>
    <row r="61" spans="6:10">
      <c r="F61" s="6"/>
      <c r="G61" s="6"/>
      <c r="H61" s="6"/>
      <c r="I61" s="6"/>
      <c r="J61" s="6"/>
    </row>
    <row r="62" spans="6:10">
      <c r="F62" s="6"/>
      <c r="G62" s="6"/>
      <c r="H62" s="6"/>
      <c r="I62" s="6"/>
      <c r="J62" s="6"/>
    </row>
    <row r="63" spans="6:10">
      <c r="F63" s="6"/>
      <c r="G63" s="6"/>
      <c r="H63" s="6"/>
      <c r="I63" s="6"/>
      <c r="J63" s="6"/>
    </row>
    <row r="64" spans="6:10">
      <c r="F64" s="6"/>
      <c r="G64" s="6"/>
      <c r="H64" s="6"/>
      <c r="I64" s="6"/>
      <c r="J64" s="6"/>
    </row>
    <row r="65" spans="6:10">
      <c r="F65" s="6"/>
      <c r="G65" s="6"/>
      <c r="H65" s="6"/>
      <c r="I65" s="6"/>
      <c r="J65" s="6"/>
    </row>
    <row r="66" spans="6:10">
      <c r="F66" s="6"/>
      <c r="G66" s="6"/>
      <c r="H66" s="6"/>
      <c r="I66" s="6"/>
      <c r="J66" s="6"/>
    </row>
    <row r="67" spans="6:10">
      <c r="F67" s="6"/>
      <c r="G67" s="6"/>
      <c r="H67" s="6"/>
      <c r="I67" s="6"/>
      <c r="J67" s="6"/>
    </row>
    <row r="68" spans="6:10">
      <c r="F68" s="6"/>
      <c r="G68" s="6"/>
      <c r="H68" s="6"/>
      <c r="I68" s="6"/>
      <c r="J68" s="6"/>
    </row>
    <row r="69" spans="6:10">
      <c r="F69" s="6"/>
      <c r="G69" s="6"/>
      <c r="H69" s="6"/>
      <c r="I69" s="6"/>
      <c r="J69" s="6"/>
    </row>
    <row r="70" spans="6:10">
      <c r="F70" s="6"/>
      <c r="G70" s="6"/>
      <c r="H70" s="6"/>
      <c r="I70" s="6"/>
      <c r="J70" s="6"/>
    </row>
    <row r="71" spans="6:10">
      <c r="F71" s="6"/>
      <c r="G71" s="6"/>
      <c r="H71" s="6"/>
      <c r="I71" s="6"/>
      <c r="J71" s="6"/>
    </row>
    <row r="72" spans="6:10">
      <c r="F72" s="6"/>
      <c r="G72" s="6"/>
      <c r="H72" s="6"/>
      <c r="I72" s="6"/>
      <c r="J72" s="6"/>
    </row>
    <row r="73" spans="6:10">
      <c r="F73" s="6"/>
      <c r="G73" s="6"/>
      <c r="H73" s="6"/>
      <c r="I73" s="6"/>
      <c r="J73" s="6"/>
    </row>
    <row r="74" spans="6:10">
      <c r="F74" s="6"/>
      <c r="G74" s="6"/>
      <c r="H74" s="6"/>
      <c r="I74" s="6"/>
      <c r="J74" s="6"/>
    </row>
    <row r="75" spans="6:10">
      <c r="F75" s="6"/>
      <c r="G75" s="6"/>
      <c r="H75" s="6"/>
      <c r="I75" s="6"/>
      <c r="J75" s="6"/>
    </row>
    <row r="76" spans="6:10">
      <c r="F76" s="6"/>
      <c r="G76" s="6"/>
      <c r="H76" s="6"/>
      <c r="I76" s="6"/>
      <c r="J76" s="6"/>
    </row>
    <row r="77" spans="6:10">
      <c r="F77" s="6"/>
      <c r="G77" s="6"/>
      <c r="H77" s="6"/>
      <c r="I77" s="6"/>
      <c r="J77" s="6"/>
    </row>
    <row r="78" spans="6:10">
      <c r="F78" s="6"/>
      <c r="G78" s="6"/>
      <c r="H78" s="6"/>
      <c r="I78" s="6"/>
      <c r="J78" s="6"/>
    </row>
    <row r="79" spans="6:10">
      <c r="F79" s="6"/>
      <c r="G79" s="6"/>
      <c r="H79" s="6"/>
      <c r="I79" s="6"/>
      <c r="J79" s="6"/>
    </row>
    <row r="80" spans="6:10">
      <c r="F80" s="6"/>
      <c r="G80" s="6"/>
      <c r="H80" s="6"/>
      <c r="I80" s="6"/>
      <c r="J80" s="6"/>
    </row>
    <row r="81" spans="6:10">
      <c r="F81" s="6"/>
      <c r="G81" s="6"/>
      <c r="H81" s="6"/>
      <c r="I81" s="6"/>
      <c r="J81" s="6"/>
    </row>
    <row r="82" spans="6:10">
      <c r="F82" s="6"/>
      <c r="G82" s="6"/>
      <c r="H82" s="6"/>
      <c r="I82" s="6"/>
      <c r="J82" s="6"/>
    </row>
    <row r="83" spans="6:10">
      <c r="F83" s="6"/>
      <c r="G83" s="6"/>
      <c r="H83" s="6"/>
      <c r="I83" s="6"/>
      <c r="J83" s="6"/>
    </row>
    <row r="84" spans="6:10">
      <c r="F84" s="6"/>
      <c r="G84" s="6"/>
      <c r="H84" s="6"/>
      <c r="I84" s="6"/>
      <c r="J84" s="6"/>
    </row>
    <row r="85" spans="6:10">
      <c r="F85" s="6"/>
      <c r="G85" s="6"/>
      <c r="H85" s="6"/>
      <c r="I85" s="6"/>
      <c r="J85" s="6"/>
    </row>
    <row r="86" spans="6:10">
      <c r="F86" s="6"/>
      <c r="G86" s="6"/>
      <c r="H86" s="6"/>
      <c r="I86" s="6"/>
      <c r="J86" s="6"/>
    </row>
    <row r="87" spans="6:10">
      <c r="F87" s="6"/>
      <c r="G87" s="6"/>
      <c r="H87" s="6"/>
      <c r="I87" s="6"/>
      <c r="J87" s="6"/>
    </row>
    <row r="88" spans="6:10">
      <c r="F88" s="6"/>
      <c r="G88" s="6"/>
      <c r="H88" s="6"/>
      <c r="I88" s="6"/>
      <c r="J88" s="6"/>
    </row>
    <row r="89" spans="6:10">
      <c r="F89" s="6"/>
      <c r="G89" s="6"/>
      <c r="H89" s="6"/>
      <c r="I89" s="6"/>
      <c r="J89" s="6"/>
    </row>
    <row r="90" spans="6:10">
      <c r="F90" s="6"/>
      <c r="G90" s="6"/>
      <c r="H90" s="6"/>
      <c r="I90" s="6"/>
      <c r="J90" s="6"/>
    </row>
    <row r="91" spans="6:10">
      <c r="F91" s="6"/>
      <c r="G91" s="6"/>
      <c r="H91" s="6"/>
      <c r="I91" s="6"/>
      <c r="J91" s="6"/>
    </row>
    <row r="92" spans="6:10">
      <c r="F92" s="6"/>
      <c r="G92" s="6"/>
      <c r="H92" s="6"/>
      <c r="I92" s="6"/>
      <c r="J92" s="6"/>
    </row>
    <row r="93" spans="6:10">
      <c r="F93" s="6"/>
      <c r="G93" s="6"/>
      <c r="H93" s="6"/>
      <c r="I93" s="6"/>
      <c r="J93" s="6"/>
    </row>
    <row r="94" spans="6:10">
      <c r="F94" s="6"/>
      <c r="G94" s="6"/>
      <c r="H94" s="6"/>
      <c r="I94" s="6"/>
      <c r="J94" s="6"/>
    </row>
    <row r="95" spans="6:10">
      <c r="F95" s="6"/>
      <c r="G95" s="6"/>
      <c r="H95" s="6"/>
      <c r="I95" s="6"/>
      <c r="J95" s="6"/>
    </row>
    <row r="96" spans="6:10">
      <c r="F96" s="6"/>
      <c r="G96" s="6"/>
      <c r="H96" s="6"/>
      <c r="I96" s="6"/>
      <c r="J96" s="6"/>
    </row>
    <row r="97" spans="6:10">
      <c r="F97" s="6"/>
      <c r="G97" s="6"/>
      <c r="H97" s="6"/>
      <c r="I97" s="6"/>
      <c r="J97" s="6"/>
    </row>
    <row r="98" spans="6:10">
      <c r="F98" s="6"/>
      <c r="G98" s="6"/>
      <c r="H98" s="6"/>
      <c r="I98" s="6"/>
      <c r="J98" s="6"/>
    </row>
    <row r="99" spans="6:10">
      <c r="F99" s="6"/>
      <c r="G99" s="6"/>
      <c r="H99" s="6"/>
      <c r="I99" s="6"/>
      <c r="J99" s="6"/>
    </row>
    <row r="100" spans="6:10">
      <c r="F100" s="6"/>
      <c r="G100" s="6"/>
      <c r="H100" s="6"/>
      <c r="I100" s="6"/>
      <c r="J100" s="6"/>
    </row>
    <row r="101" spans="6:10">
      <c r="F101" s="6"/>
      <c r="G101" s="6"/>
      <c r="H101" s="6"/>
      <c r="I101" s="6"/>
      <c r="J101" s="6"/>
    </row>
    <row r="102" spans="6:10">
      <c r="F102" s="6"/>
      <c r="G102" s="6"/>
      <c r="H102" s="6"/>
      <c r="I102" s="6"/>
      <c r="J102" s="6"/>
    </row>
    <row r="103" spans="6:10">
      <c r="F103" s="6"/>
      <c r="G103" s="6"/>
      <c r="H103" s="6"/>
      <c r="I103" s="6"/>
      <c r="J103" s="6"/>
    </row>
    <row r="104" spans="6:10">
      <c r="F104" s="6"/>
      <c r="G104" s="6"/>
      <c r="H104" s="6"/>
      <c r="I104" s="6"/>
      <c r="J104" s="6"/>
    </row>
    <row r="105" spans="6:10">
      <c r="F105" s="6"/>
      <c r="G105" s="6"/>
      <c r="H105" s="6"/>
      <c r="I105" s="6"/>
      <c r="J105" s="6"/>
    </row>
    <row r="106" spans="6:10">
      <c r="F106" s="6"/>
      <c r="G106" s="6"/>
      <c r="H106" s="6"/>
      <c r="I106" s="6"/>
      <c r="J106" s="6"/>
    </row>
    <row r="107" spans="6:10">
      <c r="F107" s="6"/>
      <c r="G107" s="6"/>
      <c r="H107" s="6"/>
      <c r="I107" s="6"/>
      <c r="J107" s="6"/>
    </row>
    <row r="108" spans="6:10">
      <c r="F108" s="6"/>
      <c r="G108" s="6"/>
      <c r="H108" s="6"/>
      <c r="I108" s="6"/>
      <c r="J108" s="6"/>
    </row>
    <row r="109" spans="6:10">
      <c r="F109" s="6"/>
      <c r="G109" s="6"/>
      <c r="H109" s="6"/>
      <c r="I109" s="6"/>
      <c r="J109" s="6"/>
    </row>
    <row r="110" spans="6:10">
      <c r="F110" s="6"/>
      <c r="G110" s="6"/>
      <c r="H110" s="6"/>
      <c r="I110" s="6"/>
      <c r="J110" s="6"/>
    </row>
    <row r="111" spans="6:10">
      <c r="F111" s="6"/>
      <c r="G111" s="6"/>
      <c r="H111" s="6"/>
      <c r="I111" s="6"/>
      <c r="J111" s="6"/>
    </row>
    <row r="112" spans="6:10">
      <c r="F112" s="6"/>
      <c r="G112" s="6"/>
      <c r="H112" s="6"/>
      <c r="I112" s="6"/>
      <c r="J112" s="6"/>
    </row>
    <row r="113" spans="6:10">
      <c r="F113" s="6"/>
      <c r="G113" s="6"/>
      <c r="H113" s="6"/>
      <c r="I113" s="6"/>
      <c r="J113" s="6"/>
    </row>
    <row r="114" spans="6:10">
      <c r="F114" s="6"/>
      <c r="G114" s="6"/>
      <c r="H114" s="6"/>
      <c r="I114" s="6"/>
      <c r="J114" s="6"/>
    </row>
    <row r="115" spans="6:10">
      <c r="F115" s="6"/>
      <c r="G115" s="6"/>
      <c r="H115" s="6"/>
      <c r="I115" s="6"/>
      <c r="J115" s="6"/>
    </row>
    <row r="116" spans="6:10">
      <c r="F116" s="6"/>
      <c r="G116" s="6"/>
      <c r="H116" s="6"/>
      <c r="I116" s="6"/>
      <c r="J116" s="6"/>
    </row>
    <row r="117" spans="6:10">
      <c r="F117" s="6"/>
      <c r="G117" s="6"/>
      <c r="H117" s="6"/>
      <c r="I117" s="6"/>
      <c r="J117" s="6"/>
    </row>
    <row r="118" spans="6:10">
      <c r="F118" s="6"/>
      <c r="G118" s="6"/>
      <c r="H118" s="6"/>
      <c r="I118" s="6"/>
      <c r="J118" s="6"/>
    </row>
    <row r="119" spans="6:10">
      <c r="F119" s="6"/>
      <c r="G119" s="6"/>
      <c r="H119" s="6"/>
      <c r="I119" s="6"/>
      <c r="J119" s="6"/>
    </row>
    <row r="120" spans="6:10">
      <c r="F120" s="6"/>
      <c r="G120" s="6"/>
      <c r="H120" s="6"/>
      <c r="I120" s="6"/>
      <c r="J120" s="6"/>
    </row>
    <row r="121" spans="6:10">
      <c r="F121" s="6"/>
      <c r="G121" s="6"/>
      <c r="H121" s="6"/>
      <c r="I121" s="6"/>
      <c r="J121" s="6"/>
    </row>
    <row r="122" spans="6:10">
      <c r="F122" s="6"/>
      <c r="G122" s="6"/>
      <c r="H122" s="6"/>
      <c r="I122" s="6"/>
      <c r="J122" s="6"/>
    </row>
    <row r="123" spans="6:10">
      <c r="F123" s="6"/>
      <c r="G123" s="6"/>
      <c r="H123" s="6"/>
      <c r="I123" s="6"/>
      <c r="J123" s="6"/>
    </row>
    <row r="124" spans="6:10">
      <c r="F124" s="6"/>
      <c r="G124" s="6"/>
      <c r="H124" s="6"/>
      <c r="I124" s="6"/>
      <c r="J124" s="6"/>
    </row>
    <row r="125" spans="6:10">
      <c r="F125" s="6"/>
      <c r="G125" s="6"/>
      <c r="H125" s="6"/>
      <c r="I125" s="6"/>
      <c r="J125" s="6"/>
    </row>
    <row r="126" spans="6:10">
      <c r="F126" s="6"/>
      <c r="G126" s="6"/>
      <c r="H126" s="6"/>
      <c r="I126" s="6"/>
      <c r="J126" s="6"/>
    </row>
    <row r="127" spans="6:10">
      <c r="F127" s="6"/>
      <c r="G127" s="6"/>
      <c r="H127" s="6"/>
      <c r="I127" s="6"/>
      <c r="J127" s="6"/>
    </row>
    <row r="128" spans="6:10">
      <c r="F128" s="6"/>
      <c r="G128" s="6"/>
      <c r="H128" s="6"/>
      <c r="I128" s="6"/>
      <c r="J128" s="6"/>
    </row>
    <row r="129" spans="6:10">
      <c r="F129" s="6"/>
      <c r="G129" s="6"/>
      <c r="H129" s="6"/>
      <c r="I129" s="6"/>
      <c r="J129" s="6"/>
    </row>
    <row r="130" spans="6:10">
      <c r="F130" s="6"/>
      <c r="G130" s="6"/>
      <c r="H130" s="6"/>
      <c r="I130" s="6"/>
      <c r="J130" s="6"/>
    </row>
    <row r="131" spans="6:10">
      <c r="F131" s="6"/>
      <c r="G131" s="6"/>
      <c r="H131" s="6"/>
      <c r="I131" s="6"/>
      <c r="J131" s="6"/>
    </row>
    <row r="132" spans="6:10">
      <c r="F132" s="6"/>
      <c r="G132" s="6"/>
      <c r="H132" s="6"/>
      <c r="I132" s="6"/>
      <c r="J132" s="6"/>
    </row>
    <row r="133" spans="6:10">
      <c r="F133" s="6"/>
      <c r="G133" s="6"/>
      <c r="H133" s="6"/>
      <c r="I133" s="6"/>
      <c r="J133" s="6"/>
    </row>
    <row r="134" spans="6:10">
      <c r="F134" s="6"/>
      <c r="G134" s="6"/>
      <c r="H134" s="6"/>
      <c r="I134" s="6"/>
      <c r="J134" s="6"/>
    </row>
    <row r="135" spans="6:10">
      <c r="F135" s="6"/>
      <c r="G135" s="6"/>
      <c r="H135" s="6"/>
      <c r="I135" s="6"/>
      <c r="J135" s="6"/>
    </row>
    <row r="136" spans="6:10">
      <c r="F136" s="6"/>
      <c r="G136" s="6"/>
      <c r="H136" s="6"/>
      <c r="I136" s="6"/>
      <c r="J136" s="6"/>
    </row>
    <row r="137" spans="6:10">
      <c r="F137" s="6"/>
      <c r="G137" s="6"/>
      <c r="H137" s="6"/>
      <c r="I137" s="6"/>
      <c r="J137" s="6"/>
    </row>
    <row r="138" spans="6:10">
      <c r="F138" s="6"/>
      <c r="G138" s="6"/>
      <c r="H138" s="6"/>
      <c r="I138" s="6"/>
      <c r="J138" s="6"/>
    </row>
    <row r="139" spans="6:10">
      <c r="F139" s="6"/>
      <c r="G139" s="6"/>
      <c r="H139" s="6"/>
      <c r="I139" s="6"/>
      <c r="J139" s="6"/>
    </row>
    <row r="140" spans="6:10">
      <c r="F140" s="6"/>
      <c r="G140" s="6"/>
      <c r="H140" s="6"/>
      <c r="I140" s="6"/>
      <c r="J140" s="6"/>
    </row>
    <row r="141" spans="6:10">
      <c r="F141" s="6"/>
      <c r="G141" s="6"/>
      <c r="H141" s="6"/>
      <c r="I141" s="6"/>
      <c r="J141" s="6"/>
    </row>
    <row r="142" spans="6:10">
      <c r="F142" s="6"/>
      <c r="G142" s="6"/>
      <c r="H142" s="6"/>
      <c r="I142" s="6"/>
      <c r="J142" s="6"/>
    </row>
    <row r="143" spans="6:10">
      <c r="F143" s="6"/>
      <c r="G143" s="6"/>
      <c r="H143" s="6"/>
      <c r="I143" s="6"/>
      <c r="J143" s="6"/>
    </row>
    <row r="144" spans="6:10">
      <c r="F144" s="6"/>
      <c r="G144" s="6"/>
      <c r="H144" s="6"/>
      <c r="I144" s="6"/>
      <c r="J144" s="6"/>
    </row>
    <row r="145" spans="6:10">
      <c r="F145" s="6"/>
      <c r="G145" s="6"/>
      <c r="H145" s="6"/>
      <c r="I145" s="6"/>
      <c r="J145" s="6"/>
    </row>
    <row r="146" spans="6:10">
      <c r="F146" s="6"/>
      <c r="G146" s="6"/>
      <c r="H146" s="6"/>
      <c r="I146" s="6"/>
      <c r="J146" s="6"/>
    </row>
    <row r="147" spans="6:10">
      <c r="F147" s="6"/>
      <c r="G147" s="6"/>
      <c r="H147" s="6"/>
      <c r="I147" s="6"/>
      <c r="J147" s="6"/>
    </row>
    <row r="148" spans="6:10">
      <c r="F148" s="6"/>
      <c r="G148" s="6"/>
      <c r="H148" s="6"/>
      <c r="I148" s="6"/>
      <c r="J148" s="6"/>
    </row>
    <row r="149" spans="6:10">
      <c r="F149" s="6"/>
      <c r="G149" s="6"/>
      <c r="H149" s="6"/>
      <c r="I149" s="6"/>
      <c r="J149" s="6"/>
    </row>
    <row r="150" spans="6:10">
      <c r="F150" s="6"/>
      <c r="G150" s="6"/>
      <c r="H150" s="6"/>
      <c r="I150" s="6"/>
      <c r="J150" s="6"/>
    </row>
    <row r="151" spans="6:10">
      <c r="F151" s="6"/>
      <c r="G151" s="6"/>
      <c r="H151" s="6"/>
      <c r="I151" s="6"/>
      <c r="J151" s="6"/>
    </row>
    <row r="152" spans="6:10">
      <c r="F152" s="6"/>
      <c r="G152" s="6"/>
      <c r="H152" s="6"/>
      <c r="I152" s="6"/>
      <c r="J152" s="6"/>
    </row>
    <row r="153" spans="6:10">
      <c r="F153" s="6"/>
      <c r="G153" s="6"/>
      <c r="H153" s="6"/>
      <c r="I153" s="6"/>
      <c r="J153" s="6"/>
    </row>
    <row r="154" spans="6:10">
      <c r="F154" s="6"/>
      <c r="G154" s="6"/>
      <c r="H154" s="6"/>
      <c r="I154" s="6"/>
      <c r="J154" s="6"/>
    </row>
    <row r="155" spans="6:10">
      <c r="F155" s="6"/>
      <c r="G155" s="6"/>
      <c r="H155" s="6"/>
      <c r="I155" s="6"/>
      <c r="J155" s="6"/>
    </row>
    <row r="156" spans="6:10">
      <c r="F156" s="6"/>
      <c r="G156" s="6"/>
      <c r="H156" s="6"/>
      <c r="I156" s="6"/>
      <c r="J156" s="6"/>
    </row>
    <row r="157" spans="6:10">
      <c r="F157" s="6"/>
      <c r="G157" s="6"/>
      <c r="H157" s="6"/>
      <c r="I157" s="6"/>
      <c r="J157" s="6"/>
    </row>
    <row r="158" spans="6:10">
      <c r="F158" s="6"/>
      <c r="G158" s="6"/>
      <c r="H158" s="6"/>
      <c r="I158" s="6"/>
      <c r="J158" s="6"/>
    </row>
    <row r="159" spans="6:10">
      <c r="F159" s="6"/>
      <c r="G159" s="6"/>
      <c r="H159" s="6"/>
      <c r="I159" s="6"/>
      <c r="J159" s="6"/>
    </row>
    <row r="160" spans="6:10">
      <c r="F160" s="6"/>
      <c r="G160" s="6"/>
      <c r="H160" s="6"/>
      <c r="I160" s="6"/>
      <c r="J160" s="6"/>
    </row>
    <row r="161" spans="6:10">
      <c r="F161" s="6"/>
      <c r="G161" s="6"/>
      <c r="H161" s="6"/>
      <c r="I161" s="6"/>
      <c r="J161" s="6"/>
    </row>
    <row r="162" spans="6:10">
      <c r="F162" s="6"/>
      <c r="G162" s="6"/>
      <c r="H162" s="6"/>
      <c r="I162" s="6"/>
      <c r="J162" s="6"/>
    </row>
    <row r="163" spans="6:10">
      <c r="F163" s="6"/>
      <c r="G163" s="6"/>
      <c r="H163" s="6"/>
      <c r="I163" s="6"/>
      <c r="J163" s="6"/>
    </row>
    <row r="164" spans="6:10">
      <c r="F164" s="6"/>
      <c r="G164" s="6"/>
      <c r="H164" s="6"/>
      <c r="I164" s="6"/>
      <c r="J164" s="6"/>
    </row>
    <row r="165" spans="6:10">
      <c r="F165" s="6"/>
      <c r="G165" s="6"/>
      <c r="H165" s="6"/>
      <c r="I165" s="6"/>
      <c r="J165" s="6"/>
    </row>
    <row r="166" spans="6:10">
      <c r="F166" s="6"/>
      <c r="G166" s="6"/>
      <c r="H166" s="6"/>
      <c r="I166" s="6"/>
      <c r="J166" s="6"/>
    </row>
    <row r="167" spans="6:10">
      <c r="F167" s="6"/>
      <c r="G167" s="6"/>
      <c r="H167" s="6"/>
      <c r="I167" s="6"/>
      <c r="J167" s="6"/>
    </row>
    <row r="168" spans="6:10">
      <c r="F168" s="6"/>
      <c r="G168" s="6"/>
      <c r="H168" s="6"/>
      <c r="I168" s="6"/>
      <c r="J168" s="6"/>
    </row>
    <row r="169" spans="6:10">
      <c r="F169" s="6"/>
      <c r="G169" s="6"/>
      <c r="H169" s="6"/>
      <c r="I169" s="6"/>
      <c r="J169" s="6"/>
    </row>
    <row r="170" spans="6:10">
      <c r="F170" s="6"/>
      <c r="G170" s="6"/>
      <c r="H170" s="6"/>
      <c r="I170" s="6"/>
      <c r="J170" s="6"/>
    </row>
    <row r="171" spans="6:10">
      <c r="F171" s="6"/>
      <c r="G171" s="6"/>
      <c r="H171" s="6"/>
      <c r="I171" s="6"/>
      <c r="J171" s="6"/>
    </row>
    <row r="172" spans="6:10">
      <c r="F172" s="6"/>
      <c r="G172" s="6"/>
      <c r="H172" s="6"/>
      <c r="I172" s="6"/>
      <c r="J172" s="6"/>
    </row>
    <row r="173" spans="6:10">
      <c r="F173" s="6"/>
      <c r="G173" s="6"/>
      <c r="H173" s="6"/>
      <c r="I173" s="6"/>
      <c r="J173" s="6"/>
    </row>
    <row r="174" spans="6:10">
      <c r="F174" s="6"/>
      <c r="G174" s="6"/>
      <c r="H174" s="6"/>
      <c r="I174" s="6"/>
      <c r="J174" s="6"/>
    </row>
    <row r="175" spans="6:10">
      <c r="F175" s="6"/>
      <c r="G175" s="6"/>
      <c r="H175" s="6"/>
      <c r="I175" s="6"/>
      <c r="J175" s="6"/>
    </row>
    <row r="176" spans="6:10">
      <c r="F176" s="6"/>
      <c r="G176" s="6"/>
      <c r="H176" s="6"/>
      <c r="I176" s="6"/>
      <c r="J176" s="6"/>
    </row>
    <row r="177" spans="6:10">
      <c r="F177" s="6"/>
      <c r="G177" s="6"/>
      <c r="H177" s="6"/>
      <c r="I177" s="6"/>
      <c r="J177" s="6"/>
    </row>
    <row r="178" spans="6:10">
      <c r="F178" s="6"/>
      <c r="G178" s="6"/>
      <c r="H178" s="6"/>
      <c r="I178" s="6"/>
      <c r="J178" s="6"/>
    </row>
    <row r="179" spans="6:10">
      <c r="F179" s="6"/>
      <c r="G179" s="6"/>
      <c r="H179" s="6"/>
      <c r="I179" s="6"/>
      <c r="J179" s="6"/>
    </row>
    <row r="180" spans="6:10">
      <c r="F180" s="6"/>
      <c r="G180" s="6"/>
      <c r="H180" s="6"/>
      <c r="I180" s="6"/>
      <c r="J180" s="6"/>
    </row>
    <row r="181" spans="6:10">
      <c r="F181" s="6"/>
      <c r="G181" s="6"/>
      <c r="H181" s="6"/>
      <c r="I181" s="6"/>
      <c r="J181" s="6"/>
    </row>
    <row r="182" spans="6:10">
      <c r="F182" s="6"/>
      <c r="G182" s="6"/>
      <c r="H182" s="6"/>
      <c r="I182" s="6"/>
      <c r="J182" s="6"/>
    </row>
    <row r="183" spans="6:10">
      <c r="F183" s="6"/>
      <c r="G183" s="6"/>
      <c r="H183" s="6"/>
      <c r="I183" s="6"/>
      <c r="J183" s="6"/>
    </row>
    <row r="184" spans="6:10">
      <c r="F184" s="6"/>
      <c r="G184" s="6"/>
      <c r="H184" s="6"/>
      <c r="I184" s="6"/>
      <c r="J184" s="6"/>
    </row>
    <row r="185" spans="6:10">
      <c r="F185" s="6"/>
      <c r="G185" s="6"/>
      <c r="H185" s="6"/>
      <c r="I185" s="6"/>
      <c r="J185" s="6"/>
    </row>
    <row r="186" spans="6:10">
      <c r="F186" s="6"/>
      <c r="G186" s="6"/>
      <c r="H186" s="6"/>
      <c r="I186" s="6"/>
      <c r="J186" s="6"/>
    </row>
    <row r="187" spans="6:10">
      <c r="F187" s="6"/>
      <c r="G187" s="6"/>
      <c r="H187" s="6"/>
      <c r="I187" s="6"/>
      <c r="J187" s="6"/>
    </row>
    <row r="188" spans="6:10">
      <c r="F188" s="6"/>
      <c r="G188" s="6"/>
      <c r="H188" s="6"/>
      <c r="I188" s="6"/>
      <c r="J188" s="6"/>
    </row>
    <row r="189" spans="6:10">
      <c r="F189" s="6"/>
      <c r="G189" s="6"/>
      <c r="H189" s="6"/>
      <c r="I189" s="6"/>
      <c r="J189" s="6"/>
    </row>
    <row r="190" spans="6:10">
      <c r="F190" s="6"/>
      <c r="G190" s="6"/>
      <c r="H190" s="6"/>
      <c r="I190" s="6"/>
      <c r="J190" s="6"/>
    </row>
    <row r="191" spans="6:10">
      <c r="F191" s="6"/>
      <c r="G191" s="6"/>
      <c r="H191" s="6"/>
      <c r="I191" s="6"/>
      <c r="J191" s="6"/>
    </row>
    <row r="192" spans="6:10">
      <c r="F192" s="6"/>
      <c r="G192" s="6"/>
      <c r="H192" s="6"/>
      <c r="I192" s="6"/>
      <c r="J192" s="6"/>
    </row>
    <row r="193" spans="6:10">
      <c r="F193" s="6"/>
      <c r="G193" s="6"/>
      <c r="H193" s="6"/>
      <c r="I193" s="6"/>
      <c r="J193" s="6"/>
    </row>
    <row r="194" spans="6:10">
      <c r="F194" s="6"/>
      <c r="G194" s="6"/>
      <c r="H194" s="6"/>
      <c r="I194" s="6"/>
      <c r="J194" s="6"/>
    </row>
    <row r="195" spans="6:10">
      <c r="F195" s="6"/>
      <c r="G195" s="6"/>
      <c r="H195" s="6"/>
      <c r="I195" s="6"/>
      <c r="J195" s="6"/>
    </row>
    <row r="196" spans="6:10">
      <c r="F196" s="6"/>
      <c r="G196" s="6"/>
      <c r="H196" s="6"/>
      <c r="I196" s="6"/>
      <c r="J196" s="6"/>
    </row>
    <row r="197" spans="6:10">
      <c r="F197" s="6"/>
      <c r="G197" s="6"/>
      <c r="H197" s="6"/>
      <c r="I197" s="6"/>
      <c r="J197" s="6"/>
    </row>
    <row r="198" spans="6:10">
      <c r="F198" s="6"/>
      <c r="G198" s="6"/>
      <c r="H198" s="6"/>
      <c r="I198" s="6"/>
      <c r="J198" s="6"/>
    </row>
    <row r="199" spans="6:10">
      <c r="F199" s="6"/>
      <c r="G199" s="6"/>
      <c r="H199" s="6"/>
      <c r="I199" s="6"/>
      <c r="J199" s="6"/>
    </row>
    <row r="200" spans="6:10">
      <c r="F200" s="6"/>
      <c r="G200" s="6"/>
      <c r="H200" s="6"/>
      <c r="I200" s="6"/>
      <c r="J200" s="6"/>
    </row>
    <row r="201" spans="6:10">
      <c r="F201" s="6"/>
      <c r="G201" s="6"/>
      <c r="H201" s="6"/>
      <c r="I201" s="6"/>
      <c r="J201" s="6"/>
    </row>
    <row r="202" spans="6:10">
      <c r="F202" s="6"/>
      <c r="G202" s="6"/>
      <c r="H202" s="6"/>
      <c r="I202" s="6"/>
      <c r="J202" s="6"/>
    </row>
    <row r="203" spans="6:10">
      <c r="F203" s="6"/>
      <c r="G203" s="6"/>
      <c r="H203" s="6"/>
      <c r="I203" s="6"/>
      <c r="J203" s="6"/>
    </row>
    <row r="204" spans="6:10">
      <c r="F204" s="6"/>
      <c r="G204" s="6"/>
      <c r="H204" s="6"/>
      <c r="I204" s="6"/>
      <c r="J204" s="6"/>
    </row>
    <row r="205" spans="6:10">
      <c r="F205" s="6"/>
      <c r="G205" s="6"/>
      <c r="H205" s="6"/>
      <c r="I205" s="6"/>
      <c r="J205" s="6"/>
    </row>
    <row r="206" spans="6:10">
      <c r="F206" s="6"/>
      <c r="G206" s="6"/>
      <c r="H206" s="6"/>
      <c r="I206" s="6"/>
      <c r="J206" s="6"/>
    </row>
    <row r="207" spans="6:10">
      <c r="F207" s="6"/>
      <c r="G207" s="6"/>
      <c r="H207" s="6"/>
      <c r="I207" s="6"/>
      <c r="J207" s="6"/>
    </row>
    <row r="208" spans="6:10">
      <c r="F208" s="6"/>
      <c r="G208" s="6"/>
      <c r="H208" s="6"/>
      <c r="I208" s="6"/>
      <c r="J208" s="6"/>
    </row>
    <row r="209" spans="6:10">
      <c r="F209" s="6"/>
      <c r="G209" s="6"/>
      <c r="H209" s="6"/>
      <c r="I209" s="6"/>
      <c r="J209" s="6"/>
    </row>
    <row r="210" spans="6:10">
      <c r="F210" s="6"/>
      <c r="G210" s="6"/>
      <c r="H210" s="6"/>
      <c r="I210" s="6"/>
      <c r="J210" s="6"/>
    </row>
    <row r="211" spans="6:10">
      <c r="F211" s="6"/>
      <c r="G211" s="6"/>
      <c r="H211" s="6"/>
      <c r="I211" s="6"/>
      <c r="J211" s="6"/>
    </row>
    <row r="212" spans="6:10">
      <c r="F212" s="6"/>
      <c r="G212" s="6"/>
      <c r="H212" s="6"/>
      <c r="I212" s="6"/>
      <c r="J212" s="6"/>
    </row>
    <row r="213" spans="6:10">
      <c r="F213" s="6"/>
      <c r="G213" s="6"/>
      <c r="H213" s="6"/>
      <c r="I213" s="6"/>
      <c r="J213" s="6"/>
    </row>
    <row r="214" spans="6:10">
      <c r="F214" s="6"/>
      <c r="G214" s="6"/>
      <c r="H214" s="6"/>
      <c r="I214" s="6"/>
      <c r="J214" s="6"/>
    </row>
    <row r="215" spans="6:10">
      <c r="F215" s="6"/>
      <c r="G215" s="6"/>
      <c r="H215" s="6"/>
      <c r="I215" s="6"/>
      <c r="J215" s="6"/>
    </row>
    <row r="216" spans="6:10">
      <c r="F216" s="6"/>
      <c r="G216" s="6"/>
      <c r="H216" s="6"/>
      <c r="I216" s="6"/>
      <c r="J216" s="6"/>
    </row>
    <row r="217" spans="6:10">
      <c r="F217" s="6"/>
      <c r="G217" s="6"/>
      <c r="H217" s="6"/>
      <c r="I217" s="6"/>
      <c r="J217" s="6"/>
    </row>
    <row r="218" spans="6:10">
      <c r="F218" s="6"/>
      <c r="G218" s="6"/>
      <c r="H218" s="6"/>
      <c r="I218" s="6"/>
      <c r="J218" s="6"/>
    </row>
    <row r="219" spans="6:10">
      <c r="F219" s="6"/>
      <c r="G219" s="6"/>
      <c r="H219" s="6"/>
      <c r="I219" s="6"/>
      <c r="J219" s="6"/>
    </row>
    <row r="220" spans="6:10">
      <c r="F220" s="6"/>
      <c r="G220" s="6"/>
      <c r="H220" s="6"/>
      <c r="I220" s="6"/>
      <c r="J220" s="6"/>
    </row>
    <row r="221" spans="6:10">
      <c r="F221" s="6"/>
      <c r="G221" s="6"/>
      <c r="H221" s="6"/>
      <c r="I221" s="6"/>
      <c r="J221" s="6"/>
    </row>
    <row r="222" spans="6:10">
      <c r="F222" s="6"/>
      <c r="G222" s="6"/>
      <c r="H222" s="6"/>
      <c r="I222" s="6"/>
      <c r="J222" s="6"/>
    </row>
    <row r="223" spans="6:10">
      <c r="F223" s="6"/>
      <c r="G223" s="6"/>
      <c r="H223" s="6"/>
      <c r="I223" s="6"/>
      <c r="J223" s="6"/>
    </row>
    <row r="224" spans="6:10">
      <c r="F224" s="6"/>
      <c r="G224" s="6"/>
      <c r="H224" s="6"/>
      <c r="I224" s="6"/>
      <c r="J224" s="6"/>
    </row>
    <row r="225" spans="6:10">
      <c r="F225" s="6"/>
      <c r="G225" s="6"/>
      <c r="H225" s="6"/>
      <c r="I225" s="6"/>
      <c r="J225" s="6"/>
    </row>
    <row r="226" spans="6:10">
      <c r="F226" s="6"/>
      <c r="G226" s="6"/>
      <c r="H226" s="6"/>
      <c r="I226" s="6"/>
      <c r="J226" s="6"/>
    </row>
    <row r="227" spans="6:10">
      <c r="F227" s="6"/>
      <c r="G227" s="6"/>
      <c r="H227" s="6"/>
      <c r="I227" s="6"/>
      <c r="J227" s="6"/>
    </row>
    <row r="228" spans="6:10">
      <c r="F228" s="6"/>
      <c r="G228" s="6"/>
      <c r="H228" s="6"/>
      <c r="I228" s="6"/>
      <c r="J228" s="6"/>
    </row>
    <row r="229" spans="6:10">
      <c r="F229" s="6"/>
      <c r="G229" s="6"/>
      <c r="H229" s="6"/>
      <c r="I229" s="6"/>
      <c r="J229" s="6"/>
    </row>
    <row r="230" spans="6:10">
      <c r="F230" s="6"/>
      <c r="G230" s="6"/>
      <c r="H230" s="6"/>
      <c r="I230" s="6"/>
      <c r="J230" s="6"/>
    </row>
    <row r="231" spans="6:10">
      <c r="F231" s="6"/>
      <c r="G231" s="6"/>
      <c r="H231" s="6"/>
      <c r="I231" s="6"/>
      <c r="J231" s="6"/>
    </row>
    <row r="232" spans="6:10">
      <c r="F232" s="6"/>
      <c r="G232" s="6"/>
      <c r="H232" s="6"/>
      <c r="I232" s="6"/>
      <c r="J232" s="6"/>
    </row>
    <row r="233" spans="6:10">
      <c r="F233" s="6"/>
      <c r="G233" s="6"/>
      <c r="H233" s="6"/>
      <c r="I233" s="6"/>
      <c r="J233" s="6"/>
    </row>
    <row r="234" spans="6:10">
      <c r="F234" s="6"/>
      <c r="G234" s="6"/>
      <c r="H234" s="6"/>
      <c r="I234" s="6"/>
      <c r="J234" s="6"/>
    </row>
    <row r="235" spans="6:10">
      <c r="F235" s="6"/>
      <c r="G235" s="6"/>
      <c r="H235" s="6"/>
      <c r="I235" s="6"/>
      <c r="J235" s="6"/>
    </row>
    <row r="236" spans="6:10">
      <c r="F236" s="6"/>
      <c r="G236" s="6"/>
      <c r="H236" s="6"/>
      <c r="I236" s="6"/>
      <c r="J236" s="6"/>
    </row>
    <row r="237" spans="6:10">
      <c r="F237" s="6"/>
      <c r="G237" s="6"/>
      <c r="H237" s="6"/>
      <c r="I237" s="6"/>
      <c r="J237" s="6"/>
    </row>
    <row r="238" spans="6:10">
      <c r="F238" s="6"/>
      <c r="G238" s="6"/>
      <c r="H238" s="6"/>
      <c r="I238" s="6"/>
      <c r="J238" s="6"/>
    </row>
    <row r="239" spans="6:10">
      <c r="F239" s="6"/>
      <c r="G239" s="6"/>
      <c r="H239" s="6"/>
      <c r="I239" s="6"/>
      <c r="J239" s="6"/>
    </row>
    <row r="240" spans="6:10">
      <c r="F240" s="6"/>
      <c r="G240" s="6"/>
      <c r="H240" s="6"/>
      <c r="I240" s="6"/>
      <c r="J240" s="6"/>
    </row>
    <row r="241" spans="6:10">
      <c r="F241" s="6"/>
      <c r="G241" s="6"/>
      <c r="H241" s="6"/>
      <c r="I241" s="6"/>
      <c r="J241" s="6"/>
    </row>
    <row r="242" spans="6:10">
      <c r="F242" s="6"/>
      <c r="G242" s="6"/>
      <c r="H242" s="6"/>
      <c r="I242" s="6"/>
      <c r="J242" s="6"/>
    </row>
    <row r="243" spans="6:10">
      <c r="F243" s="6"/>
      <c r="G243" s="6"/>
      <c r="H243" s="6"/>
      <c r="I243" s="6"/>
      <c r="J243" s="6"/>
    </row>
    <row r="244" spans="6:10">
      <c r="F244" s="6"/>
      <c r="G244" s="6"/>
      <c r="H244" s="6"/>
      <c r="I244" s="6"/>
      <c r="J244" s="6"/>
    </row>
    <row r="245" spans="6:10">
      <c r="F245" s="6"/>
      <c r="G245" s="6"/>
      <c r="H245" s="6"/>
      <c r="I245" s="6"/>
      <c r="J245" s="6"/>
    </row>
    <row r="246" spans="6:10">
      <c r="F246" s="6"/>
      <c r="G246" s="6"/>
      <c r="H246" s="6"/>
      <c r="I246" s="6"/>
      <c r="J246" s="6"/>
    </row>
    <row r="247" spans="6:10">
      <c r="F247" s="6"/>
      <c r="G247" s="6"/>
      <c r="H247" s="6"/>
      <c r="I247" s="6"/>
      <c r="J247" s="6"/>
    </row>
    <row r="248" spans="6:10">
      <c r="F248" s="6"/>
      <c r="G248" s="6"/>
      <c r="H248" s="6"/>
      <c r="I248" s="6"/>
      <c r="J248" s="6"/>
    </row>
    <row r="249" spans="6:10">
      <c r="F249" s="6"/>
      <c r="G249" s="6"/>
      <c r="H249" s="6"/>
      <c r="I249" s="6"/>
      <c r="J249" s="6"/>
    </row>
    <row r="250" spans="6:10">
      <c r="F250" s="6"/>
      <c r="G250" s="6"/>
      <c r="H250" s="6"/>
      <c r="I250" s="6"/>
      <c r="J250" s="6"/>
    </row>
    <row r="251" spans="6:10">
      <c r="F251" s="6"/>
      <c r="G251" s="6"/>
      <c r="H251" s="6"/>
      <c r="I251" s="6"/>
      <c r="J251" s="6"/>
    </row>
    <row r="252" spans="6:10">
      <c r="F252" s="6"/>
      <c r="G252" s="6"/>
      <c r="H252" s="6"/>
      <c r="I252" s="6"/>
      <c r="J252" s="6"/>
    </row>
    <row r="253" spans="6:10">
      <c r="F253" s="6"/>
      <c r="G253" s="6"/>
      <c r="H253" s="6"/>
      <c r="I253" s="6"/>
      <c r="J253" s="6"/>
    </row>
    <row r="254" spans="6:10">
      <c r="F254" s="6"/>
      <c r="G254" s="6"/>
      <c r="H254" s="6"/>
      <c r="I254" s="6"/>
      <c r="J254" s="6"/>
    </row>
    <row r="255" spans="6:10">
      <c r="F255" s="6"/>
      <c r="G255" s="6"/>
      <c r="H255" s="6"/>
      <c r="I255" s="6"/>
      <c r="J255" s="6"/>
    </row>
    <row r="256" spans="6:10">
      <c r="F256" s="6"/>
      <c r="G256" s="6"/>
      <c r="H256" s="6"/>
      <c r="I256" s="6"/>
      <c r="J256" s="6"/>
    </row>
    <row r="257" spans="6:10">
      <c r="F257" s="6"/>
      <c r="G257" s="6"/>
      <c r="H257" s="6"/>
      <c r="I257" s="6"/>
      <c r="J257" s="6"/>
    </row>
    <row r="258" spans="6:10">
      <c r="F258" s="6"/>
      <c r="G258" s="6"/>
      <c r="H258" s="6"/>
      <c r="I258" s="6"/>
      <c r="J258" s="6"/>
    </row>
    <row r="259" spans="6:10">
      <c r="F259" s="6"/>
      <c r="G259" s="6"/>
      <c r="H259" s="6"/>
      <c r="I259" s="6"/>
      <c r="J259" s="6"/>
    </row>
    <row r="260" spans="6:10">
      <c r="F260" s="6"/>
      <c r="G260" s="6"/>
      <c r="H260" s="6"/>
      <c r="I260" s="6"/>
      <c r="J260" s="6"/>
    </row>
    <row r="261" spans="6:10">
      <c r="F261" s="6"/>
      <c r="G261" s="6"/>
      <c r="H261" s="6"/>
      <c r="I261" s="6"/>
      <c r="J261" s="6"/>
    </row>
    <row r="262" spans="6:10">
      <c r="F262" s="6"/>
      <c r="G262" s="6"/>
      <c r="H262" s="6"/>
      <c r="I262" s="6"/>
      <c r="J262" s="6"/>
    </row>
    <row r="263" spans="6:10">
      <c r="F263" s="6"/>
      <c r="G263" s="6"/>
      <c r="H263" s="6"/>
      <c r="I263" s="6"/>
      <c r="J263" s="6"/>
    </row>
    <row r="264" spans="6:10">
      <c r="F264" s="6"/>
      <c r="G264" s="6"/>
      <c r="H264" s="6"/>
      <c r="I264" s="6"/>
      <c r="J264" s="6"/>
    </row>
    <row r="265" spans="6:10">
      <c r="F265" s="6"/>
      <c r="G265" s="6"/>
      <c r="H265" s="6"/>
      <c r="I265" s="6"/>
      <c r="J265" s="6"/>
    </row>
    <row r="266" spans="6:10">
      <c r="F266" s="6"/>
      <c r="G266" s="6"/>
      <c r="H266" s="6"/>
      <c r="I266" s="6"/>
      <c r="J266" s="6"/>
    </row>
    <row r="267" spans="6:10">
      <c r="F267" s="6"/>
      <c r="G267" s="6"/>
      <c r="H267" s="6"/>
      <c r="I267" s="6"/>
      <c r="J267" s="6"/>
    </row>
    <row r="268" spans="6:10">
      <c r="F268" s="6"/>
      <c r="G268" s="6"/>
      <c r="H268" s="6"/>
      <c r="I268" s="6"/>
      <c r="J268" s="6"/>
    </row>
    <row r="269" spans="6:10">
      <c r="F269" s="6"/>
      <c r="G269" s="6"/>
      <c r="H269" s="6"/>
      <c r="I269" s="6"/>
      <c r="J269" s="6"/>
    </row>
    <row r="270" spans="6:10">
      <c r="F270" s="6"/>
      <c r="G270" s="6"/>
      <c r="H270" s="6"/>
      <c r="I270" s="6"/>
      <c r="J270" s="6"/>
    </row>
    <row r="271" spans="6:10">
      <c r="F271" s="6"/>
      <c r="G271" s="6"/>
      <c r="H271" s="6"/>
      <c r="I271" s="6"/>
      <c r="J271" s="6"/>
    </row>
    <row r="272" spans="6:10">
      <c r="F272" s="6"/>
      <c r="G272" s="6"/>
      <c r="H272" s="6"/>
      <c r="I272" s="6"/>
      <c r="J272" s="6"/>
    </row>
    <row r="273" spans="6:10">
      <c r="F273" s="6"/>
      <c r="G273" s="6"/>
      <c r="H273" s="6"/>
      <c r="I273" s="6"/>
      <c r="J273" s="6"/>
    </row>
    <row r="274" spans="6:10">
      <c r="F274" s="6"/>
      <c r="G274" s="6"/>
      <c r="H274" s="6"/>
      <c r="I274" s="6"/>
      <c r="J274" s="6"/>
    </row>
    <row r="275" spans="6:10">
      <c r="F275" s="6"/>
      <c r="G275" s="6"/>
      <c r="H275" s="6"/>
      <c r="I275" s="6"/>
      <c r="J275" s="6"/>
    </row>
    <row r="276" spans="6:10">
      <c r="F276" s="6"/>
      <c r="G276" s="6"/>
      <c r="H276" s="6"/>
      <c r="I276" s="6"/>
      <c r="J276" s="6"/>
    </row>
    <row r="277" spans="6:10">
      <c r="F277" s="6"/>
      <c r="G277" s="6"/>
      <c r="H277" s="6"/>
      <c r="I277" s="6"/>
      <c r="J277" s="6"/>
    </row>
    <row r="278" spans="6:10">
      <c r="F278" s="6"/>
      <c r="G278" s="6"/>
      <c r="H278" s="6"/>
      <c r="I278" s="6"/>
      <c r="J278" s="6"/>
    </row>
    <row r="279" spans="6:10">
      <c r="F279" s="6"/>
      <c r="G279" s="6"/>
      <c r="H279" s="6"/>
      <c r="I279" s="6"/>
      <c r="J279" s="6"/>
    </row>
    <row r="280" spans="6:10">
      <c r="F280" s="6"/>
      <c r="G280" s="6"/>
      <c r="H280" s="6"/>
      <c r="I280" s="6"/>
      <c r="J280" s="6"/>
    </row>
    <row r="281" spans="6:10">
      <c r="F281" s="6"/>
      <c r="G281" s="6"/>
      <c r="H281" s="6"/>
      <c r="I281" s="6"/>
      <c r="J281" s="6"/>
    </row>
    <row r="282" spans="6:10">
      <c r="F282" s="6"/>
      <c r="G282" s="6"/>
      <c r="H282" s="6"/>
      <c r="I282" s="6"/>
      <c r="J282" s="6"/>
    </row>
    <row r="283" spans="6:10">
      <c r="F283" s="6"/>
      <c r="G283" s="6"/>
      <c r="H283" s="6"/>
      <c r="I283" s="6"/>
      <c r="J283" s="6"/>
    </row>
    <row r="284" spans="6:10">
      <c r="F284" s="6"/>
      <c r="G284" s="6"/>
      <c r="H284" s="6"/>
      <c r="I284" s="6"/>
      <c r="J284" s="6"/>
    </row>
    <row r="285" spans="6:10">
      <c r="F285" s="6"/>
      <c r="G285" s="6"/>
      <c r="H285" s="6"/>
      <c r="I285" s="6"/>
      <c r="J285" s="6"/>
    </row>
  </sheetData>
  <autoFilter ref="A1:D5"/>
  <customSheetViews>
    <customSheetView guid="{3AE1DAA4-B8BA-43DB-B3E3-6FF2A342D402}" showRuler="0">
      <pane xSplit="3" ySplit="1" topLeftCell="D155" activePane="bottomRight" state="frozen"/>
      <selection pane="bottomRight" activeCell="F163" sqref="F163"/>
      <pageMargins left="0.75" right="0.75" top="1" bottom="1" header="0.5" footer="0.5"/>
      <pageSetup paperSize="9" orientation="portrait" r:id="rId1"/>
      <headerFooter alignWithMargins="0"/>
    </customSheetView>
    <customSheetView guid="{BDDB137D-211C-4220-A84B-E1E9E7F2CAA8}" showAutoFilter="1" showRuler="0">
      <pane xSplit="4" ySplit="1" topLeftCell="N77" activePane="bottomRight" state="frozen"/>
      <selection pane="bottomRight" activeCell="N1" sqref="N1"/>
      <pageMargins left="0.75" right="0.75" top="1" bottom="1" header="0.5" footer="0.5"/>
      <pageSetup paperSize="9" orientation="portrait" r:id="rId2"/>
      <headerFooter alignWithMargins="0"/>
      <autoFilter ref="B1:N1"/>
    </customSheetView>
  </customSheetViews>
  <phoneticPr fontId="6" type="noConversion"/>
  <pageMargins left="0.75" right="0.75" top="1" bottom="1" header="0.5" footer="0.5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TemBilling</vt:lpstr>
      <vt:lpstr>Database</vt:lpstr>
      <vt:lpstr>Form</vt:lpstr>
      <vt:lpstr>AR</vt:lpstr>
      <vt:lpstr>Report</vt:lpstr>
      <vt:lpstr>Bank</vt:lpstr>
      <vt:lpstr>Suppliers</vt:lpstr>
      <vt:lpstr>Company_Name</vt:lpstr>
      <vt:lpstr>P</vt:lpstr>
      <vt:lpstr>P.O._No.</vt:lpstr>
      <vt:lpstr>Payment</vt:lpstr>
      <vt:lpstr>Report!Print_Area</vt:lpstr>
      <vt:lpstr>Supplier_ID</vt:lpstr>
      <vt:lpstr>กลุ่ม</vt:lpstr>
      <vt:lpstr>ฟa3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</dc:creator>
  <cp:lastModifiedBy>...</cp:lastModifiedBy>
  <cp:lastPrinted>2013-06-13T05:55:28Z</cp:lastPrinted>
  <dcterms:created xsi:type="dcterms:W3CDTF">2010-11-26T07:28:46Z</dcterms:created>
  <dcterms:modified xsi:type="dcterms:W3CDTF">2013-07-03T08:06:49Z</dcterms:modified>
</cp:coreProperties>
</file>