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-15" yWindow="-15" windowWidth="11955" windowHeight="6900" tabRatio="763" activeTab="3"/>
  </bookViews>
  <sheets>
    <sheet name="Help" sheetId="66" r:id="rId1"/>
    <sheet name="TX_Entry" sheetId="63" r:id="rId2"/>
    <sheet name="Transaction" sheetId="6" r:id="rId3"/>
    <sheet name="M_Sheet" sheetId="23" r:id="rId4"/>
    <sheet name="M_AP" sheetId="5" r:id="rId5"/>
    <sheet name="M_Office" sheetId="64" r:id="rId6"/>
    <sheet name="Report1" sheetId="19" r:id="rId7"/>
    <sheet name="WhTax" sheetId="17" r:id="rId8"/>
    <sheet name="Form1" sheetId="46" r:id="rId9"/>
    <sheet name="Form2" sheetId="65" r:id="rId10"/>
    <sheet name="Temp" sheetId="60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4" hidden="1">M_AP!$A$1:$F$100</definedName>
    <definedName name="_xlnm._FilterDatabase" localSheetId="2" hidden="1">Transaction!$A$1:$Q$19</definedName>
    <definedName name="_xlnm._FilterDatabase" localSheetId="7" hidden="1">WhTax!$A$1:$I$4</definedName>
    <definedName name="DReport1">M_Sheet!$73:$73</definedName>
    <definedName name="EndNo">TX_Entry!$Y$5</definedName>
    <definedName name="Fm2TAX53">M_Sheet!$59:$62</definedName>
    <definedName name="FmTAX53">M_Sheet!$56:$57</definedName>
    <definedName name="Form353">M_Sheet!$A$51</definedName>
    <definedName name="H_TAX53_3">M_Sheet!$50:$53</definedName>
    <definedName name="HReport1">M_Sheet!$69:$71</definedName>
    <definedName name="ITEM">M_Sheet!$B$7:$B$21</definedName>
    <definedName name="LAPNo" localSheetId="9">OFFSET(ulAp,0,0,COUNTA(M_AP!$B:$B),1)</definedName>
    <definedName name="LAPNo">OFFSET(INDIRECT(TX_Entry!$Y$8),0,0,COUNTA(M_AP!$B:$B),1)</definedName>
    <definedName name="LOffice">OFFSET(INDIRECT(TX_Entry!$Y$9),0,0,COUNTA(M_Office!$A:$A),1)</definedName>
    <definedName name="LTxNo" localSheetId="9">OFFSET(ulTxNo,0,0,COUNTA(Transaction!$A:$A),1)</definedName>
    <definedName name="LTxNo">OFFSET(INDIRECT(TX_Entry!$Y$7),0,0,COUNTA(Transaction!$A:$A),1)</definedName>
    <definedName name="_xlnm.Print_Area" localSheetId="8">Form1!$A:$O</definedName>
    <definedName name="_xlnm.Print_Area" localSheetId="9">Form2!$A:$G</definedName>
    <definedName name="_xlnm.Print_Area" localSheetId="0">Help!$A:$D</definedName>
    <definedName name="_xlnm.Print_Area" localSheetId="6">Report1!$A:$N</definedName>
    <definedName name="_xlnm.Print_Area" localSheetId="7">WhTax!$A$1:$I$45</definedName>
    <definedName name="_xlnm.Print_Titles" localSheetId="6">Report1!$1:$3</definedName>
    <definedName name="_xlnm.Print_Titles" localSheetId="2">Transaction!$1:$1</definedName>
    <definedName name="_xlnm.Print_Titles" localSheetId="7">WhTax!$1:$4</definedName>
    <definedName name="StartNo">TX_Entry!$Y$3</definedName>
    <definedName name="TaxList">OFFSET(M_Sheet!$C$7,0,0,COUNTA(M_Sheet!$C$7:$C$30),1)</definedName>
    <definedName name="TX_Data">M_Sheet!$42:$42</definedName>
    <definedName name="TxNo">TX_Entry!$Y$4</definedName>
    <definedName name="จำนวนเงินรวม" localSheetId="6">[1]Sheet1!#REF!</definedName>
    <definedName name="จำนวนเงินรวม" localSheetId="7">[2]Sheet1!#REF!</definedName>
    <definedName name="จำนวนเงินสุทธิ" localSheetId="6">[1]Sheet1!#REF!</definedName>
    <definedName name="จำนวนเงินสุทธิ" localSheetId="7">[2]Sheet1!#REF!</definedName>
    <definedName name="ภาษีมูลค่าเพิ่ม" localSheetId="6">[1]Sheet1!#REF!</definedName>
    <definedName name="ภาษีมูลค่าเพิ่ม" localSheetId="7">[2]Sheet1!#REF!</definedName>
  </definedNames>
  <calcPr calcId="144525"/>
  <customWorkbookViews>
    <customWorkbookView name="OPEY A. - Personal View" guid="{FC865140-15D7-11D4-B338-00104B195C10}" mergeInterval="0" personalView="1" maximized="1" windowWidth="796" windowHeight="413" activeSheetId="2"/>
  </customWorkbookViews>
</workbook>
</file>

<file path=xl/calcChain.xml><?xml version="1.0" encoding="utf-8"?>
<calcChain xmlns="http://schemas.openxmlformats.org/spreadsheetml/2006/main">
  <c r="H41" i="17" l="1"/>
  <c r="G41" i="17"/>
  <c r="D1" i="17"/>
  <c r="A1" i="19"/>
  <c r="B42" i="23" l="1"/>
  <c r="C42" i="23" s="1"/>
  <c r="P42" i="23"/>
  <c r="G2" i="46"/>
  <c r="O2" i="46" s="1"/>
  <c r="G3" i="46"/>
  <c r="O3" i="46" s="1"/>
  <c r="A29" i="46"/>
  <c r="I29" i="46" s="1"/>
  <c r="E39" i="46"/>
  <c r="F29" i="46"/>
  <c r="N29" i="46" s="1"/>
  <c r="B7" i="46"/>
  <c r="J7" i="46" s="1"/>
  <c r="B29" i="46"/>
  <c r="J29" i="46" s="1"/>
  <c r="J4" i="46"/>
  <c r="B4" i="46"/>
  <c r="J5" i="46"/>
  <c r="B5" i="46"/>
  <c r="E29" i="46"/>
  <c r="M29" i="46" s="1"/>
  <c r="M39" i="46" s="1"/>
  <c r="Y4" i="63"/>
  <c r="G1" i="46" s="1"/>
  <c r="O1" i="46" s="1"/>
  <c r="D10" i="63"/>
  <c r="G7" i="46" s="1"/>
  <c r="O7" i="46" s="1"/>
  <c r="D11" i="63"/>
  <c r="G6" i="46" s="1"/>
  <c r="O6" i="46" s="1"/>
  <c r="D9" i="63"/>
  <c r="B8" i="46" s="1"/>
  <c r="J8" i="46" s="1"/>
  <c r="D9" i="46"/>
  <c r="L9" i="46" s="1"/>
  <c r="G29" i="46"/>
  <c r="G30" i="46" s="1"/>
  <c r="E37" i="65"/>
  <c r="G2" i="65"/>
  <c r="B7" i="65"/>
  <c r="B13" i="65"/>
  <c r="F13" i="65"/>
  <c r="F30" i="65" s="1"/>
  <c r="E13" i="65"/>
  <c r="G10" i="65"/>
  <c r="G13" i="65"/>
  <c r="G30" i="65" s="1"/>
  <c r="D32" i="65" s="1"/>
  <c r="A69" i="23"/>
  <c r="F42" i="23"/>
  <c r="I42" i="23" s="1"/>
  <c r="M42" i="23"/>
  <c r="L42" i="23"/>
  <c r="E42" i="23"/>
  <c r="D42" i="23"/>
  <c r="D50" i="23"/>
  <c r="K42" i="23"/>
  <c r="N42" i="23"/>
  <c r="O42" i="23"/>
  <c r="H42" i="23" l="1"/>
  <c r="G7" i="65"/>
  <c r="F30" i="46"/>
  <c r="N30" i="46" s="1"/>
  <c r="G6" i="65"/>
  <c r="G42" i="23"/>
  <c r="B8" i="65"/>
  <c r="A42" i="23"/>
  <c r="D32" i="46"/>
  <c r="L32" i="46" s="1"/>
  <c r="O30" i="46"/>
  <c r="J42" i="23"/>
  <c r="G1" i="65"/>
  <c r="O29" i="46"/>
</calcChain>
</file>

<file path=xl/sharedStrings.xml><?xml version="1.0" encoding="utf-8"?>
<sst xmlns="http://schemas.openxmlformats.org/spreadsheetml/2006/main" count="687" uniqueCount="272">
  <si>
    <t>สำนักงานใหญ่</t>
  </si>
  <si>
    <t>สาขาระยอง</t>
  </si>
  <si>
    <t>สาขาเชียงใหม่</t>
  </si>
  <si>
    <t>บริษัท 111 จำกัด</t>
  </si>
  <si>
    <t>บริษัท 222 จำกัด</t>
  </si>
  <si>
    <t>บริษัท 333 จำกัด</t>
  </si>
  <si>
    <t>บริษัท 444 จำกัด</t>
  </si>
  <si>
    <t>บริษัท 555 จำกัด</t>
  </si>
  <si>
    <t>บริษัท 888 จำกัด</t>
  </si>
  <si>
    <t>บริษัท 1332 จำกัด</t>
  </si>
  <si>
    <t>บริษัท 1554 จำกัด</t>
  </si>
  <si>
    <t>929/49 ตรอกวัดจันทร์ใน ถนนจันทน์ บางโพงพาง ยานนาวา กรุงเทพฯ</t>
  </si>
  <si>
    <t>23/23 หมู่ 3 ซ.วัดเทียนดัด ถ.เพชรเกษม ต.อ้อมใหญ่ อ.สามพราน จ.นครปฐม</t>
  </si>
  <si>
    <t>23/11 ซ.หมู่บ้านเสรี-อ่อนนุช แขวงประเวศ เขตประเวศ กรุงเทพฯ</t>
  </si>
  <si>
    <t>23/2 ซอยวังหลัง ถนนอรุณอมรินทร์ แขวงศิริราช เขตบางกอกน้อย กรุงเทพฯ</t>
  </si>
  <si>
    <t>23/20 ซ.8 ถ.ลาดพร้าว แขวงจอมพล เขตจตุจักร กรุงเทพฯ 23900</t>
  </si>
  <si>
    <t>23/39 ซ.ลาดพร้าว 28 ถ.ลาดพร้าว แขวงจันทรเกษม เขตจตุจักร กรุงเทพฯ</t>
  </si>
  <si>
    <t>23 ถนนนนทบุรี แขวงช่องนนทรี เขตยานาวา กรุงเทพฯ 23120</t>
  </si>
  <si>
    <t>23/1-2 ถนนสาธุประดิษฐ์ (ซอย 34) ยานนาวา กรุงเทพฯ</t>
  </si>
  <si>
    <t>23/380-381 ถ.นวมินทร์ คลองกุ่ม บึงกุ่ม กรุงเทพฯ 23230</t>
  </si>
  <si>
    <t>93 ซอยพึ่งมี 29 ถนนสุขุมวิท แขวงบางจาก เขตพระโขนง กรุงเทพฯ 23250</t>
  </si>
  <si>
    <t>51 ซอยอิสสระชัย สวนหลวง กรุงเทพฯ 23250</t>
  </si>
  <si>
    <t>511/1-2 ถนนประชาราษฏร์บำเพ็ญ แขวงห้วยขวาง เขตห้วยขวาง กรุงเทพฯ 23320</t>
  </si>
  <si>
    <t>519/14 ถนนจรัญสนิทวงศ์ บางพลัด กรุงเทพฯ</t>
  </si>
  <si>
    <t>นางสาวอนุพงษ์  คคคคคค</t>
  </si>
  <si>
    <t>นายอุกฤษณ์  ถถถถถถถ</t>
  </si>
  <si>
    <t>นายอนุพงษ์  ณณณณณ</t>
  </si>
  <si>
    <t>นางสาววรรธนกร  ขขขขขข</t>
  </si>
  <si>
    <t>นายชัยรัตน์  ปปปปปป</t>
  </si>
  <si>
    <t>ปี-เดือน</t>
  </si>
  <si>
    <t>Sheet "M_Office" เป็นข้อมูลของหน่วยงานที่ออกหนังสือรับรองภาษี</t>
  </si>
  <si>
    <t>388/82 ถนนสุขุมวิท เขตคลองเตย กรุงเทพ 10550</t>
  </si>
  <si>
    <t xml:space="preserve">          TX - ชื่อย่อใบรับรองภาษี ใช้สำหรับสำนักงานใหญ่   TY -ใช้สำหรับหน่วยงานอื่น</t>
  </si>
  <si>
    <t xml:space="preserve"> - กรองข้อมูล "หน่วยงาน" = สำนักงานใหญ่</t>
  </si>
  <si>
    <t>วิธีการพิมพ์รายงานต่าง ๆ (แก้ไข Format Cells ได้ที่ Sheet"M_Sheet")</t>
  </si>
  <si>
    <t>ภาษีหักณที่จ่าย</t>
  </si>
  <si>
    <t>ลำดับที่</t>
  </si>
  <si>
    <t>เงินคำนวณภาษี</t>
  </si>
  <si>
    <t>ผู้จ่ายเงิน</t>
  </si>
  <si>
    <t>(ลงชื่อ)</t>
  </si>
  <si>
    <t>ภาษีที่หัก
และนำส่งไว้</t>
  </si>
  <si>
    <t>จำนวนเงิน
ที่จ่าย</t>
  </si>
  <si>
    <t xml:space="preserve">         ขอรับรองว่าข้อความและตัวเลขดังกล่าวข้างต้นถูกต้องตรงกับความจริงทุกประการ</t>
  </si>
  <si>
    <t>ภาษีหัก ณ ที่จ่าย</t>
  </si>
  <si>
    <t>รหัส</t>
  </si>
  <si>
    <t>ชื่อเจ้าหนี้</t>
  </si>
  <si>
    <t>หนังสือรับรองการหักภาษี  ณ  ที่จ่าย</t>
  </si>
  <si>
    <t>เลขประจำตัวผู้เสียภาษีอากร</t>
  </si>
  <si>
    <t>กดปุ่ม [4.พิมพ์-2 ใบรับรองภาษี] เพื่อพิมพ์ใบรับรองภาษีจาก Sheet "Form2" ตามช่วงข้อมูลที่เลือก</t>
  </si>
  <si>
    <t xml:space="preserve"> - กรองข้อมูล "ภงด3-53" = 53</t>
  </si>
  <si>
    <t xml:space="preserve"> - โปรแกรมจะแสดง(Print Preview) ตามข้อมูลที่กรอง ใบต่อ ภงด.53 ใน Sheet "TAX3_53" </t>
  </si>
  <si>
    <t>Sheet "Transaction" กำหนดตัวกรองเฉพาะข้อมูลที่ต้องการเพื่อพิมพ์ทะเบียนใบรับรองภาษี</t>
  </si>
  <si>
    <t xml:space="preserve"> - โปรแกรมจะแสดง(Print Preview) ตามข้อมูลที่กรอง ทะเบียนใบรับรองภาษี  ใน Sheet "Report1" </t>
  </si>
  <si>
    <t>Save File ทุกครั้งที่ออกจาก EXCEL เพราะข้อมูลต่างๆ ที่บันทึก แก้ไข เพิ่มเติม  จะยังไม่มีการบันทึกลงในแฟ้มข้อมูลจริงจนกว่าจะ Save File</t>
  </si>
  <si>
    <t>Transaction!$A$2</t>
  </si>
  <si>
    <t>M_AP!$B$2</t>
  </si>
  <si>
    <t>ค่าประกอบโรคศิลป์</t>
  </si>
  <si>
    <t>M_Office!$B$2</t>
  </si>
  <si>
    <t xml:space="preserve">         (2) กิจการที่ได้รับยกเว้นภาษีเงินได้นิติบุคคลซึ่งผู้รับเงินปันผลไม่ได้รับเครดิตภาษี</t>
  </si>
  <si>
    <t xml:space="preserve">         (3) กำไรเฉพาะส่วนที่ได้รับยกเว้นไม่ต้องนำมารวมคำนวณ</t>
  </si>
  <si>
    <t xml:space="preserve">         (1) กิจการที่ต้องเสียภาษีเงินได้นิติบุคคลในอัตราดังนี้</t>
  </si>
  <si>
    <t xml:space="preserve">Sheet "M_AP" เป็นข้อมูลของผู้ถูกหักภาษี ณ ที่จ่าย ประกอบด้วย </t>
  </si>
  <si>
    <t>ชื่อ</t>
  </si>
  <si>
    <t>ที่อยู่</t>
  </si>
  <si>
    <t>เลขประจำตัวผู้เสียภาษี</t>
  </si>
  <si>
    <t>ข้อมุล</t>
  </si>
  <si>
    <t>ชื่อใบรับรองหักภาษี ณ ที่จ่าย</t>
  </si>
  <si>
    <t>4.  (ก)  ค่าดอกเบี้ย  ฯลฯ  ตามมาตรา  40 (4)  (ก)</t>
  </si>
  <si>
    <r>
      <t>ตามมาตรา  50 ทวิ  แห่งประมวลรัษฎากร</t>
    </r>
    <r>
      <rPr>
        <sz val="14"/>
        <rFont val="Cordia New"/>
        <family val="2"/>
        <charset val="222"/>
      </rPr>
      <t xml:space="preserve">         </t>
    </r>
  </si>
  <si>
    <t xml:space="preserve">     (ยางพารา  มันสำปะหลัง  ปอ  ข้าว  ฯลฯ)  รางวัลในการประกวด</t>
  </si>
  <si>
    <t>เลขประจำตัวประชาชน
เจ้าหนี้</t>
  </si>
  <si>
    <t>(ฉบับที่ 2 สำหรับผู้ถูกหัก ณ ที่จ่าย เก็บไว้เป็นหลักฐาน)</t>
  </si>
  <si>
    <t>(ฉบับที่ 1 สำหรับผู้ถูกหัก ณ ที่จ่าย ใช้แนบพร้อมกับแบบแสดงรายการภาษี)</t>
  </si>
  <si>
    <t>เลขประจำตัวผู้เสียภาษีอากร
(ของผู้มีเงินได้)</t>
  </si>
  <si>
    <t>ลงชื่อ.......................................................................ผู้จ่ายเงิน</t>
  </si>
  <si>
    <t xml:space="preserve">  -รหัส ให้เรียงลำดับเริ่มตั้งแต่ 1 2 3 ...... ห้ามบันทึกซ้ำ ห้ามลบแถว เพราะจะทำให้ข้อมูลเสียหาย</t>
  </si>
  <si>
    <t xml:space="preserve"> -แถบสีเหลืองสำหรับกรอกข้อมูล (สามารถบันทึกทับสุตรได้)</t>
  </si>
  <si>
    <t xml:space="preserve"> -เริ่มบันทึกข้อมูลโดยกดปุ่ม [เพิ่มข้อมูล]</t>
  </si>
  <si>
    <t xml:space="preserve"> -บันทึกข้อมูลต่าง ๆ ให้ถูกต้อง ครบถ้วน </t>
  </si>
  <si>
    <t xml:space="preserve"> -กดปุ่ม [บันทึกข้อมูล] ข้อมูลจะถูกบันทึกไว้ที่ Sheet "Transaction"</t>
  </si>
  <si>
    <t xml:space="preserve"> -กรอกเลขที่ใบรับรองภาษี แล้วกดปุ่ม [แก้ไขข้อมูล]</t>
  </si>
  <si>
    <t xml:space="preserve"> -โปรแกรมจะนำข้อมูลที่เคยบันทึกแล้วซึ่งอยุ่ใน Sheet "Transaction" มาแสดง</t>
  </si>
  <si>
    <t>เพิ่มข้อมูลใหม่</t>
  </si>
  <si>
    <t xml:space="preserve">  -ชื่อผู้ถูกหักภาษี </t>
  </si>
  <si>
    <t xml:space="preserve">  -เลขประจำตัวผุ้เสียภาษี กรณีเป็นนิติบุคคล</t>
  </si>
  <si>
    <t xml:space="preserve">  -เลขประจำตัวประชาชน กรณีเป็นบุคคลธรรมดา</t>
  </si>
  <si>
    <t xml:space="preserve">  -แบบภงด. แบ่งเป็น 3 สำหรับบุคคลธรรมดา และ 53 สำหรับนิติบุคคล หรือคณะบุคคล</t>
  </si>
  <si>
    <t xml:space="preserve"> -เลือกหน่วยงานที่ออกใบรับรองภาษี</t>
  </si>
  <si>
    <t xml:space="preserve"> -กรอกเลขที่ใบรับรองภาษี แล้วกดปุ่ม [ลบข้อมูล]</t>
  </si>
  <si>
    <t xml:space="preserve"> -และจะมีข้อความให้ยืนยันลบข้อมูลเดิม ถ้ากด "Yes" จะลบข้อมูล แต่ถ้ากด "No" จะไม่ลบข้อมูล</t>
  </si>
  <si>
    <t>กดปุ่ม [1.พิมพ์-1 ใบรับรองภาษี] เพื่อพิมพ์ใบรับรองภาษีจาก Sheet "Form1" เฉพาะข้อมูลที่ปรากฎในปัจจุบัน</t>
  </si>
  <si>
    <t xml:space="preserve">Sheet "Transaction" กำหนดตัวกรองเฉพาะข้อมูลที่ต้องการเพื่อพิมพ์ใบต่อภงด 3 หรือ 53 </t>
  </si>
  <si>
    <r>
      <t>คำเตือน</t>
    </r>
    <r>
      <rPr>
        <sz val="12"/>
        <rFont val="Cordia New"/>
        <family val="2"/>
        <charset val="222"/>
      </rPr>
      <t xml:space="preserve">  ผู้มีหน้าที่ออกหนังสือรับรองการหักภาษีณที่จ่าย ฝ่าฝืนไม่ปฎิบัติตามมาตรา 50 ทวิแห่งประมวลรัษฎากรต้องรับโทษทางอาญาตามมาตรา 35 แห่งประมวลรัษฎากร</t>
    </r>
  </si>
  <si>
    <t>(1)</t>
  </si>
  <si>
    <t>[X] (1) หักภาษี ณ ที่จ่าย            [  ] (2) ออกภาษีให้ตลอดไป        [  ] (3) ออกภาษีให้ครั้งเดียว       [  ] (4) อื่น ๆ (ระบุ)……………</t>
  </si>
  <si>
    <t>วัน เดือน ปี ที่ออกหนังสือรับรองฯ</t>
  </si>
  <si>
    <t>วัน เดือน
หรือปีภาษีที่จ่าย</t>
  </si>
  <si>
    <t>ปี/เดือน</t>
  </si>
  <si>
    <t>ผู้ถูกหักภาษี  ณ  ที่จ่าย  :</t>
  </si>
  <si>
    <t>ในแบบ</t>
  </si>
  <si>
    <t>ทะเบียนหนังสือรับรองหัก ณ ที่จ่าย</t>
  </si>
  <si>
    <t>เลขที่</t>
  </si>
  <si>
    <t>หน่วยงานที่ออกภาษี</t>
  </si>
  <si>
    <t>พิมพ์ทะเบียนใบรับรองภาษี</t>
  </si>
  <si>
    <t xml:space="preserve"> - กดปุ่ม [ทะเบียนใบภาษี] ใน Sheet "TX_Entry"</t>
  </si>
  <si>
    <t>การ Save File และ การสำรองข้อมูล</t>
  </si>
  <si>
    <t>แก้ไขข้อมูล</t>
  </si>
  <si>
    <t xml:space="preserve">บันทึกข้อมูลหลักต่าง ๆ </t>
  </si>
  <si>
    <t>เลขประจำตัว
ประชาชน</t>
  </si>
  <si>
    <t>ภงด.
3-53</t>
  </si>
  <si>
    <t>ภาษีหัก
ณ ที่จ่าย</t>
  </si>
  <si>
    <t>วันที่
จ่ายภาษี</t>
  </si>
  <si>
    <t>อัตรา
ภาษี</t>
  </si>
  <si>
    <t>รายการ
ภาษี</t>
  </si>
  <si>
    <t>วันที่
ออกภาษี</t>
  </si>
  <si>
    <t>กดปุ่ม [2.พิมพ์-2 ใบรับรองภาษี] เพื่อพิมพ์ใบรับรองภาษีจาก Sheet "Form2" เฉพาะข้อมูลที่ปรากฎในปัจจุบัน</t>
  </si>
  <si>
    <t>เลือกช่วงเลขที่ใบรับรองภาษีเริ่มต้น และสิ้นสุด เฉพาะข้อมูลที่บันทึกแล้วใน Sheet "Transaction"</t>
  </si>
  <si>
    <t>กดปุ่ม [ดูก่อนพิมพ์ ใบรับรองภาษี] เพื่อ Preview ใบรับรองภาษีจาก Sheet "Form1" ตามช่วงข้อมูลที่เลือก</t>
  </si>
  <si>
    <t>กดปุ่ม [3.พิมพ์-1 ใบรับรองภาษี] เพื่อพิมพ์ใบรับรองภาษีจาก Sheet "Form1" ตามช่วงข้อมูลที่เลือก</t>
  </si>
  <si>
    <t>Sheet "M_Sheet"  บันทึกข้อมูลต่างๆ เช่น ชื่อ ที่อยู่ เลขประจำตัวผุ้เสียภาษี และชื่อใบรับรองหักภาษี ชื่อย่อใบรับรองจะปรากฎในเลขที่ใบรับรองภาษีทุกครั้งที่ กดปุ่ม[เพิ่มข้อมูล] และให้ใช้ตัวอักษร 2 ตัวเท่านั้น</t>
  </si>
  <si>
    <t>TX</t>
  </si>
  <si>
    <t xml:space="preserve"> [         ]</t>
  </si>
  <si>
    <t>รหัส-ชื่อผู้ถูกหักภาษี</t>
  </si>
  <si>
    <t>หน่วยงาน</t>
  </si>
  <si>
    <t>ใบภาษีเลขที่</t>
  </si>
  <si>
    <t>วันที่จ่ายภาษี</t>
  </si>
  <si>
    <t>วันที่ออกภาษี</t>
  </si>
  <si>
    <t>ภงด.3-53</t>
  </si>
  <si>
    <t>แก้ไขข้อมูลสุดท้าย</t>
  </si>
  <si>
    <t xml:space="preserve">          0001 - เลขลำดับที่ของใบรับรองภาษี (ทุกครั้งที่กดปุ่ม[เพิ่มข้อมูล] โปรแกรมจะ + 1 ให้</t>
  </si>
  <si>
    <t>วิธีการพิมพ์ใบรับรองหักภาษี ใน Sheet "TX_Entry"</t>
  </si>
  <si>
    <t>คำแนะนำในการทำงาน</t>
  </si>
  <si>
    <t>Sheet"Help" - คำแนะนำในการทำงาน</t>
  </si>
  <si>
    <t xml:space="preserve">วิธีการบันทึก แก้ไข เพิ่มเติม สำหรับออกหนังสือรับรองภาษี ใน Sheet "TX_Entry" </t>
  </si>
  <si>
    <t xml:space="preserve">พิมพ์ใบต่อภงด.3,53 </t>
  </si>
  <si>
    <t xml:space="preserve"> - กดปุ่ม [ใบต่อภงด.3,53]</t>
  </si>
  <si>
    <t xml:space="preserve"> - เลือก Sheet "Transaction"</t>
  </si>
  <si>
    <t>ตำแหน่ง................................................................................</t>
  </si>
  <si>
    <t>ยื่นวันที่ .................เดือน.............................พ.ศ......................</t>
  </si>
  <si>
    <t>รวมเงินที่จ่ายและภาษีที่หักนำส่ง</t>
  </si>
  <si>
    <t>รวมเงินภาษีที่หักนำส่ง  (ตัวอักษร)</t>
  </si>
  <si>
    <t>รายละเอียดเกี่ยวกับการจ่ายเงินได้พึงประเมิน</t>
  </si>
  <si>
    <t>เงื่อนไข</t>
  </si>
  <si>
    <t>วัน  เดือน  ปี  ที่จ่าย</t>
  </si>
  <si>
    <t>ประเภทเงินได้พึงประเมินที่จ่าย</t>
  </si>
  <si>
    <t>รายการ</t>
  </si>
  <si>
    <t xml:space="preserve">      ค่าจ้างทำของ  ค่าจ้างโฆษณา  ค่าเช่า  ฯลฯ</t>
  </si>
  <si>
    <t>ชื่อผู้รับเงินได้พึงประเมิน
(ให้ระบุว่าเป็นบริษัทจำกัด  ห้างหุ้นส่วนจำกัด หรือห้างหุ้นส่วนสามัญนิติบุคคล)</t>
  </si>
  <si>
    <t>อัตราภาษี
ร้อยละ</t>
  </si>
  <si>
    <t>จำนวนเงินที่จ่าย
ในครั้งนี้(บาท)</t>
  </si>
  <si>
    <t xml:space="preserve">จำนวนเงินภาษีที่หัก
และนำส่งในครั้งนี้            </t>
  </si>
  <si>
    <t>สาขาที่……………..…</t>
  </si>
  <si>
    <t xml:space="preserve">     (ข)  เงินปันผล  เงินส่วนแบ่งกำไร  ฯลฯ  ตามมาตรา  40 (4)  (ข)  </t>
  </si>
  <si>
    <t>ภาษีเงินได้นิติบุคคลซึ่งผู้รับเงินปันผลไม่ได้รับเครดิตภาษี</t>
  </si>
  <si>
    <t>ผู้มีหน้าที่หักภาษี  ณ  ที่จ่าย  :</t>
  </si>
  <si>
    <t>เอกสารเริ่มต้น</t>
  </si>
  <si>
    <t>เอกสารสิ้นสุด</t>
  </si>
  <si>
    <t>แบบ ภงด.(3,53)</t>
  </si>
  <si>
    <t>วันเดือนปี ภาษีที่จ่าย</t>
  </si>
  <si>
    <t>จำนวนเงินที่จ่าย</t>
  </si>
  <si>
    <t xml:space="preserve"> -แก้ไข เพิ่มเติมข้อมูลตามต้องการ แล้ว กดปุ่ม[บันทึกข้อมูล]</t>
  </si>
  <si>
    <t xml:space="preserve"> -จะมีข้อความให้ยืนยันบันทึกแทนที่ข้อมูลเดิม ถ้ากด "Yes" จะบันทึกข้อมูล แต่ถ้ากด "No" จะไม่บันทึกข้อมูล</t>
  </si>
  <si>
    <t xml:space="preserve"> -กดปุ่ม [แก้ไขข้อมูลสุดท้าย] โปรแกรมจะนำข้อมูลที่ถูกบันทึกเป็นข้อมูลท้ายสุดใน Sheet "Transaction" มาแสดง</t>
  </si>
  <si>
    <t>ลบข้อมูล</t>
  </si>
  <si>
    <t>[  ](1.4)อัตราอื่น ๆ (ระบุ)……..ของกำไรสุทธิ</t>
  </si>
  <si>
    <t>ค่าเช่า</t>
  </si>
  <si>
    <t>ค่าจ้างทำของ</t>
  </si>
  <si>
    <t>ค่าโฆษณา</t>
  </si>
  <si>
    <t>ค่านักแสดงสาธารณะ</t>
  </si>
  <si>
    <t>ค่ารางวัลชิงโชค</t>
  </si>
  <si>
    <t>คำอธิบายรายการ</t>
  </si>
  <si>
    <t xml:space="preserve">เลขประจำตัวประชาชน
</t>
  </si>
  <si>
    <t>ค่าขนส่ง</t>
  </si>
  <si>
    <t>ค่าเบี้ยประกันภัย</t>
  </si>
  <si>
    <t>ค่าบริการ</t>
  </si>
  <si>
    <t>หมายเหตุ</t>
  </si>
  <si>
    <t>ใบสำคัญจ่าย
เลขที่</t>
  </si>
  <si>
    <t>ชื่อผู้ถูกหักภาษี</t>
  </si>
  <si>
    <t>เลขประจำตัว
ผู้เสียภาษี</t>
  </si>
  <si>
    <t>[  ](1.1)อัตราร้อยละ 30 ของกำไรสุทธิ</t>
  </si>
  <si>
    <t>[  ](1.2)อัตราร้อยละ 25 ของกำไรสุทธิ</t>
  </si>
  <si>
    <t>[  ](1.3)อัตราร้อยละ 20 ของกำไรสุทธิ</t>
  </si>
  <si>
    <t>รวมยอดเงินได้และภาษีที่นำส่ง</t>
  </si>
  <si>
    <t>จำนวนเงิน</t>
  </si>
  <si>
    <t>เลขประจำตัวประชาชน</t>
  </si>
  <si>
    <t>ที่อยู่ของผู้มีเงินได้
(ให้ระบุเลขที่  ตรอก/ซอย  ถนน ตำบล/แขวง  อำเภอ/เขต  จังหวัด)</t>
  </si>
  <si>
    <t>บาท</t>
  </si>
  <si>
    <t>อัตราภาษี</t>
  </si>
  <si>
    <t>รายการภาษี</t>
  </si>
  <si>
    <r>
      <t>หมายเหตุ</t>
    </r>
    <r>
      <rPr>
        <sz val="12"/>
        <rFont val="Cordia New"/>
        <family val="2"/>
        <charset val="222"/>
      </rPr>
      <t xml:space="preserve"> ให้สามารถอ้างอิงหรือสอบยันกันได้ระหว่างลำดับที่ตามหนังสือรับรองฯ กับแบบยื่นรายการหักภาษี ณ ที่จ่าย</t>
    </r>
  </si>
  <si>
    <t>วันที่ออกใบรับรองภาษี</t>
  </si>
  <si>
    <t>หนังสือรับรองหักภาษี ณ ที่จ่าย</t>
  </si>
  <si>
    <t xml:space="preserve">   </t>
  </si>
  <si>
    <t>ชื่อลูกหนี้/รับเงินจาก</t>
  </si>
  <si>
    <t>รหัสหน่วยงาน</t>
  </si>
  <si>
    <t>2.  ค่าธรรมเนียม  ค่านายหน้า  ฯลฯ  ตามมาตรา  40 (2)</t>
  </si>
  <si>
    <t>1.  เงินเดือน  ค่าจ้าง  เบี้ยเลี้ยง  โบนัส  ฯลฯ  ตามมาตรา  40 (1)</t>
  </si>
  <si>
    <t>3.  ค่าแห่งลิขสิทธิ์  ฯลฯ  ตามมาตรา  40 (3)</t>
  </si>
  <si>
    <t>5.  การจ่ายเงินได้ที่ต้องหักภาษี  ณ  ที่จ่ายตามคำสั่งกรมสรรพากร</t>
  </si>
  <si>
    <t xml:space="preserve">     ที่ออกตามมาตรา  3  เตรส  เช่น  ค่าซื้อพืชผลทางเกษตร  </t>
  </si>
  <si>
    <t xml:space="preserve">      การแข่งขัน  การชิงโชค  ค่าแสดงภาพยนต์  ร้องเพลง  ดนตรี</t>
  </si>
  <si>
    <t>รหัสเจ้าหนี้</t>
  </si>
  <si>
    <t>ใบสำคัญจ่ายเลขที่</t>
  </si>
  <si>
    <t>ใบรับรองหักภาษีเลขที่</t>
  </si>
  <si>
    <t>หน่วยงานที่ออกใบรับรองภาษี</t>
  </si>
  <si>
    <t>ชื่อผู้ถูกหักภาษี ณ ที่จ่าย</t>
  </si>
  <si>
    <t>แบบ ภงด.</t>
  </si>
  <si>
    <t xml:space="preserve">          56 - ปีปฎิทินที่ออกใบรับรองภาษี (เท่ากับ พ.ศ. 2556)</t>
  </si>
  <si>
    <t>ตัวอย่าง - ต้องการพิมพ์ใบต่อภงด 53 เดือนกรกฎาคม 2556</t>
  </si>
  <si>
    <t>ตัวอย่าง - ต้องการพิมพ์ทะเบียนใบรับรองภาษี เดือนกรกฎาคม 2556 ของสำนักงานใหญ่</t>
  </si>
  <si>
    <t>TX56010001</t>
  </si>
  <si>
    <t>TX56010002</t>
  </si>
  <si>
    <t>TX56010003</t>
  </si>
  <si>
    <t>TX56010004</t>
  </si>
  <si>
    <t>TX56010005</t>
  </si>
  <si>
    <t>TX56010006</t>
  </si>
  <si>
    <t>TX56010007</t>
  </si>
  <si>
    <t>TX56010008</t>
  </si>
  <si>
    <t>TX56010009</t>
  </si>
  <si>
    <t>TX56010010</t>
  </si>
  <si>
    <t>TX56010011</t>
  </si>
  <si>
    <t>TX56010012</t>
  </si>
  <si>
    <t>TX56010013</t>
  </si>
  <si>
    <t>TX56010014</t>
  </si>
  <si>
    <t>TX56010015</t>
  </si>
  <si>
    <t>TX56010016</t>
  </si>
  <si>
    <t>TX56010017</t>
  </si>
  <si>
    <t>TX56010018</t>
  </si>
  <si>
    <t>PV5610004</t>
  </si>
  <si>
    <t>PV5610005</t>
  </si>
  <si>
    <t>PV5610006</t>
  </si>
  <si>
    <t>PV5610007</t>
  </si>
  <si>
    <t>PV5610008</t>
  </si>
  <si>
    <t>PV5610009</t>
  </si>
  <si>
    <t>PV5610010</t>
  </si>
  <si>
    <t>PV5610011</t>
  </si>
  <si>
    <t>PV5610012</t>
  </si>
  <si>
    <t>PV5610013</t>
  </si>
  <si>
    <t>PV5610014</t>
  </si>
  <si>
    <t>PV5610015</t>
  </si>
  <si>
    <t>PV5610016</t>
  </si>
  <si>
    <t>PV5610017</t>
  </si>
  <si>
    <t>PV5610018</t>
  </si>
  <si>
    <t>2013-08</t>
  </si>
  <si>
    <t xml:space="preserve"> -บันทึกเลขที่ใบรับรองภาษี โดยมีโครงสร้างดังตัวอย่างนี้   "TX 56 01 0001"</t>
  </si>
  <si>
    <t xml:space="preserve">          01 - หน่วยงานที่ออกใบรับรองภาษี ซึ่งเป็นข้อมูลที่เลือกจาก Sheet "M_Office" </t>
  </si>
  <si>
    <t xml:space="preserve"> - กรองข้อมูล "ปี-เดือน" = 2013-08</t>
  </si>
  <si>
    <t>เมื่อขึ้นเดือนใหม่ ให้ Save As File โดยเปลี่ยนเลขเดือนเป็นเดือนใหม่ เช่น เดือนสิงหาคม 2556 ให้ Save As File ชื่อ "WTAX2013_09" เพื่อเป็นการสำรองข้อมูล และใช้ Fileใหม่นี้ในการทำงานต่อไป</t>
  </si>
  <si>
    <t>ก่อนเริ่มการใช้งานโปรแกรม</t>
  </si>
  <si>
    <t>ดังนี้นก่อนการใช้งานต้อง Enable Macro ดังนี้</t>
  </si>
  <si>
    <t>1.1 Excel 2003</t>
  </si>
  <si>
    <t>Tools &gt; Options &gt; Security &gt; Macro Security &gt; Security Level &gt; Low(not recomended)</t>
  </si>
  <si>
    <t>1.2 Excel 2007</t>
  </si>
  <si>
    <t>office Logo &gt; Excel Options &gt; Trust Center &gt; Trust Center Settings &gt; Macro Setting &gt; เลือก Enable all macros...</t>
  </si>
  <si>
    <t>1.3 Excel 2010</t>
  </si>
  <si>
    <t>File &gt; Options &gt; Trust Center &gt; Trust Center Settings &gt; Macro Settings &gt; เลือก Enable all macros...</t>
  </si>
  <si>
    <t>ปิด Excel แล้วเปิดใหม่</t>
  </si>
  <si>
    <t>โปรแกรมนี้ เขียนด้วย VBA (Macro)</t>
  </si>
  <si>
    <t>บริษัท ใจดี จำกัด</t>
  </si>
  <si>
    <t>PV5607001</t>
  </si>
  <si>
    <t>2013-07</t>
  </si>
  <si>
    <t>PV5607002</t>
  </si>
  <si>
    <t>PV5607003</t>
  </si>
  <si>
    <t xml:space="preserve">0-0111-67890-12-3
</t>
  </si>
  <si>
    <t>0000567890123</t>
  </si>
  <si>
    <t>0011167890123</t>
  </si>
  <si>
    <t>0234567890123</t>
  </si>
  <si>
    <t>ใบต่อ  ภ.ง.ด.53</t>
  </si>
  <si>
    <t xml:space="preserve">0-0005-67890-12-3
</t>
  </si>
  <si>
    <t xml:space="preserve">0-2345-67890-12-3
</t>
  </si>
  <si>
    <t xml:space="preserve">1-2345-67890-12-3
</t>
  </si>
  <si>
    <t>1234567890123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</si>
</sst>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87" formatCode="d\ ดดด\ bbbb"/>
    <numFmt numFmtId="188" formatCode="00"/>
    <numFmt numFmtId="189" formatCode="0000000"/>
    <numFmt numFmtId="190" formatCode="0\ 0\ 0\ 0\ 0\ 0\ 0\ 0\ 0\ 0"/>
    <numFmt numFmtId="191" formatCode="#\ \ #\ \ 0\ \ 0\ \ 0\ \ 0\ \ 0\ \ 0\ \ 0\ \ 0"/>
    <numFmt numFmtId="192" formatCode="d\ ดดดด\ bbbb"/>
    <numFmt numFmtId="193" formatCode="0000"/>
    <numFmt numFmtId="194" formatCode="[$-107041E]d\ mmm\ yy;@"/>
    <numFmt numFmtId="195" formatCode="#\ ####\ ####\ #"/>
    <numFmt numFmtId="196" formatCode="#\ ####\ #####\ ##\ #"/>
    <numFmt numFmtId="197" formatCode="0000000000"/>
    <numFmt numFmtId="198" formatCode="[$-1000000]0\ 0000\ 00000\ 00\ 0"/>
  </numFmts>
  <fonts count="39" x14ac:knownFonts="1">
    <font>
      <sz val="14"/>
      <name val="Cordia New"/>
      <charset val="222"/>
    </font>
    <font>
      <sz val="14"/>
      <name val="Cordia New"/>
      <charset val="222"/>
    </font>
    <font>
      <b/>
      <sz val="14"/>
      <name val="Cordia New"/>
      <family val="2"/>
      <charset val="222"/>
    </font>
    <font>
      <sz val="16"/>
      <name val="Cordia New"/>
      <family val="2"/>
    </font>
    <font>
      <b/>
      <sz val="14"/>
      <name val="Cordia New"/>
      <family val="2"/>
    </font>
    <font>
      <sz val="14"/>
      <name val="Cordia New"/>
      <family val="2"/>
    </font>
    <font>
      <sz val="12"/>
      <name val="Cordia New"/>
      <family val="2"/>
    </font>
    <font>
      <sz val="12"/>
      <name val="Cordia New"/>
      <family val="2"/>
      <charset val="222"/>
    </font>
    <font>
      <sz val="10"/>
      <name val="Cordia New"/>
      <family val="2"/>
      <charset val="222"/>
    </font>
    <font>
      <sz val="10"/>
      <name val="MS Sans Serif"/>
      <family val="2"/>
      <charset val="222"/>
    </font>
    <font>
      <sz val="12"/>
      <name val="MS Sans Serif"/>
      <family val="2"/>
      <charset val="222"/>
    </font>
    <font>
      <sz val="14"/>
      <name val="Cordia New"/>
      <family val="2"/>
      <charset val="222"/>
    </font>
    <font>
      <b/>
      <sz val="12"/>
      <name val="Cordia New"/>
      <family val="2"/>
      <charset val="222"/>
    </font>
    <font>
      <sz val="14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name val="Tahoma"/>
      <family val="2"/>
    </font>
    <font>
      <b/>
      <i/>
      <sz val="10"/>
      <name val="Tahoma"/>
      <family val="2"/>
    </font>
    <font>
      <b/>
      <sz val="12"/>
      <name val="Tahoma"/>
      <family val="2"/>
    </font>
    <font>
      <b/>
      <sz val="12"/>
      <name val="Cordia New"/>
      <charset val="222"/>
    </font>
    <font>
      <sz val="8"/>
      <name val="Tahoma"/>
      <family val="2"/>
    </font>
    <font>
      <b/>
      <sz val="16"/>
      <name val="Tahoma"/>
      <family val="2"/>
    </font>
    <font>
      <b/>
      <sz val="11"/>
      <color indexed="10"/>
      <name val="Tahoma"/>
      <family val="2"/>
    </font>
    <font>
      <sz val="12"/>
      <name val="Tahoma"/>
      <family val="2"/>
    </font>
    <font>
      <sz val="8.5"/>
      <name val="Tahoma"/>
      <family val="2"/>
    </font>
    <font>
      <b/>
      <sz val="14"/>
      <name val="Tahoma"/>
      <family val="2"/>
    </font>
    <font>
      <b/>
      <sz val="16"/>
      <name val="Cordia New"/>
      <family val="2"/>
      <charset val="222"/>
    </font>
    <font>
      <sz val="14"/>
      <color indexed="10"/>
      <name val="Tahoma"/>
      <family val="2"/>
    </font>
    <font>
      <b/>
      <sz val="11"/>
      <name val="Tahoma"/>
      <family val="2"/>
    </font>
    <font>
      <sz val="9"/>
      <color indexed="10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8"/>
      <color rgb="FF000000"/>
      <name val="Tahoma"/>
      <family val="2"/>
    </font>
    <font>
      <sz val="8"/>
      <color rgb="FF800000"/>
      <name val="Tahoma"/>
      <family val="2"/>
    </font>
    <font>
      <sz val="8"/>
      <color rgb="FF0000FF"/>
      <name val="Tahoma"/>
      <family val="2"/>
    </font>
    <font>
      <sz val="8"/>
      <color rgb="FF339966"/>
      <name val="Tahoma"/>
      <family val="2"/>
    </font>
    <font>
      <sz val="8"/>
      <color rgb="FFFF0000"/>
      <name val="Tahoma"/>
      <family val="2"/>
    </font>
    <font>
      <sz val="14"/>
      <color rgb="FF000000"/>
      <name val="Cordia New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5" fillId="0" borderId="0" applyNumberFormat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13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6" fillId="0" borderId="0" xfId="0" applyFont="1"/>
    <xf numFmtId="0" fontId="4" fillId="0" borderId="0" xfId="0" applyFont="1"/>
    <xf numFmtId="0" fontId="0" fillId="0" borderId="0" xfId="0" applyBorder="1"/>
    <xf numFmtId="0" fontId="0" fillId="0" borderId="1" xfId="0" applyBorder="1"/>
    <xf numFmtId="0" fontId="4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4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 applyAlignment="1">
      <alignment horizontal="left"/>
    </xf>
    <xf numFmtId="0" fontId="6" fillId="0" borderId="5" xfId="0" applyFont="1" applyBorder="1"/>
    <xf numFmtId="0" fontId="6" fillId="0" borderId="5" xfId="0" quotePrefix="1" applyFont="1" applyBorder="1"/>
    <xf numFmtId="0" fontId="4" fillId="0" borderId="0" xfId="0" applyFont="1" applyBorder="1"/>
    <xf numFmtId="187" fontId="0" fillId="0" borderId="6" xfId="0" applyNumberFormat="1" applyBorder="1" applyAlignment="1">
      <alignment horizontal="center"/>
    </xf>
    <xf numFmtId="0" fontId="0" fillId="0" borderId="1" xfId="0" applyBorder="1" applyAlignment="1"/>
    <xf numFmtId="0" fontId="0" fillId="0" borderId="7" xfId="0" applyBorder="1" applyAlignment="1"/>
    <xf numFmtId="0" fontId="0" fillId="0" borderId="6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Border="1" applyAlignment="1"/>
    <xf numFmtId="0" fontId="4" fillId="0" borderId="7" xfId="0" applyFont="1" applyBorder="1" applyAlignment="1">
      <alignment horizontal="center"/>
    </xf>
    <xf numFmtId="190" fontId="4" fillId="0" borderId="7" xfId="0" applyNumberFormat="1" applyFont="1" applyBorder="1" applyAlignment="1">
      <alignment horizontal="center"/>
    </xf>
    <xf numFmtId="0" fontId="6" fillId="0" borderId="1" xfId="0" applyFont="1" applyBorder="1"/>
    <xf numFmtId="0" fontId="5" fillId="0" borderId="0" xfId="0" applyFont="1"/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43" fontId="1" fillId="0" borderId="6" xfId="1" applyBorder="1" applyAlignment="1">
      <alignment horizontal="center"/>
    </xf>
    <xf numFmtId="43" fontId="1" fillId="0" borderId="7" xfId="1" applyBorder="1" applyAlignment="1">
      <alignment horizontal="center"/>
    </xf>
    <xf numFmtId="43" fontId="1" fillId="0" borderId="8" xfId="1" applyBorder="1" applyAlignment="1">
      <alignment horizontal="center"/>
    </xf>
    <xf numFmtId="0" fontId="7" fillId="0" borderId="0" xfId="4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189" fontId="10" fillId="0" borderId="0" xfId="0" applyNumberFormat="1" applyFont="1" applyAlignment="1">
      <alignment horizontal="center"/>
    </xf>
    <xf numFmtId="0" fontId="10" fillId="0" borderId="9" xfId="0" applyFont="1" applyBorder="1"/>
    <xf numFmtId="0" fontId="11" fillId="0" borderId="0" xfId="0" applyFont="1"/>
    <xf numFmtId="0" fontId="11" fillId="0" borderId="0" xfId="0" applyFont="1" applyBorder="1" applyAlignment="1"/>
    <xf numFmtId="0" fontId="11" fillId="0" borderId="0" xfId="0" applyFont="1" applyBorder="1"/>
    <xf numFmtId="0" fontId="11" fillId="0" borderId="7" xfId="0" applyFont="1" applyBorder="1" applyAlignment="1"/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/>
    <xf numFmtId="0" fontId="7" fillId="0" borderId="1" xfId="0" applyFont="1" applyBorder="1"/>
    <xf numFmtId="0" fontId="11" fillId="0" borderId="1" xfId="0" applyFont="1" applyBorder="1"/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0" xfId="0" applyFont="1" applyBorder="1"/>
    <xf numFmtId="0" fontId="11" fillId="0" borderId="5" xfId="0" applyFont="1" applyBorder="1"/>
    <xf numFmtId="0" fontId="11" fillId="0" borderId="5" xfId="0" applyFont="1" applyBorder="1" applyAlignment="1"/>
    <xf numFmtId="0" fontId="11" fillId="0" borderId="11" xfId="0" applyFont="1" applyBorder="1" applyAlignment="1"/>
    <xf numFmtId="0" fontId="11" fillId="0" borderId="7" xfId="0" applyFont="1" applyFill="1" applyBorder="1" applyAlignment="1">
      <alignment horizontal="center"/>
    </xf>
    <xf numFmtId="0" fontId="8" fillId="0" borderId="0" xfId="0" applyFont="1" applyBorder="1"/>
    <xf numFmtId="0" fontId="11" fillId="0" borderId="7" xfId="0" applyFont="1" applyBorder="1" applyAlignment="1">
      <alignment horizontal="center"/>
    </xf>
    <xf numFmtId="0" fontId="11" fillId="0" borderId="6" xfId="0" applyFont="1" applyBorder="1"/>
    <xf numFmtId="0" fontId="7" fillId="0" borderId="1" xfId="0" applyFont="1" applyFill="1" applyBorder="1"/>
    <xf numFmtId="0" fontId="11" fillId="0" borderId="0" xfId="0" applyFont="1" applyAlignment="1"/>
    <xf numFmtId="0" fontId="2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horizontal="left"/>
    </xf>
    <xf numFmtId="187" fontId="11" fillId="0" borderId="1" xfId="0" applyNumberFormat="1" applyFont="1" applyBorder="1" applyAlignment="1">
      <alignment horizontal="left"/>
    </xf>
    <xf numFmtId="0" fontId="12" fillId="0" borderId="0" xfId="0" applyFont="1" applyFill="1" applyBorder="1"/>
    <xf numFmtId="0" fontId="0" fillId="0" borderId="3" xfId="0" applyBorder="1" applyAlignment="1">
      <alignment horizontal="centerContinuous"/>
    </xf>
    <xf numFmtId="0" fontId="2" fillId="0" borderId="10" xfId="0" applyFont="1" applyBorder="1" applyAlignment="1">
      <alignment horizontal="centerContinuous" vertical="center"/>
    </xf>
    <xf numFmtId="0" fontId="2" fillId="0" borderId="12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43" fontId="11" fillId="0" borderId="10" xfId="0" applyNumberFormat="1" applyFont="1" applyFill="1" applyBorder="1" applyAlignment="1">
      <alignment horizontal="centerContinuous"/>
    </xf>
    <xf numFmtId="43" fontId="11" fillId="0" borderId="12" xfId="0" applyNumberFormat="1" applyFont="1" applyFill="1" applyBorder="1" applyAlignment="1">
      <alignment horizontal="centerContinuous"/>
    </xf>
    <xf numFmtId="43" fontId="11" fillId="0" borderId="13" xfId="0" applyNumberFormat="1" applyFont="1" applyFill="1" applyBorder="1" applyAlignment="1">
      <alignment horizontal="centerContinuous"/>
    </xf>
    <xf numFmtId="0" fontId="0" fillId="0" borderId="2" xfId="0" applyBorder="1" applyAlignment="1"/>
    <xf numFmtId="1" fontId="3" fillId="0" borderId="1" xfId="0" applyNumberFormat="1" applyFont="1" applyBorder="1" applyAlignment="1">
      <alignment horizontal="left"/>
    </xf>
    <xf numFmtId="0" fontId="0" fillId="0" borderId="14" xfId="0" applyBorder="1" applyAlignment="1"/>
    <xf numFmtId="0" fontId="2" fillId="0" borderId="9" xfId="0" applyFont="1" applyBorder="1" applyAlignment="1">
      <alignment horizontal="center" vertical="center" wrapText="1"/>
    </xf>
    <xf numFmtId="43" fontId="1" fillId="0" borderId="15" xfId="1" applyBorder="1" applyAlignment="1">
      <alignment horizontal="center"/>
    </xf>
    <xf numFmtId="43" fontId="1" fillId="0" borderId="16" xfId="1" applyBorder="1" applyAlignment="1">
      <alignment horizontal="center"/>
    </xf>
    <xf numFmtId="0" fontId="11" fillId="0" borderId="17" xfId="0" applyFont="1" applyBorder="1" applyAlignment="1"/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11" fillId="0" borderId="14" xfId="0" applyFont="1" applyBorder="1" applyAlignment="1"/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right"/>
    </xf>
    <xf numFmtId="191" fontId="9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0" fontId="15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15" fillId="0" borderId="18" xfId="0" applyFont="1" applyBorder="1" applyAlignment="1">
      <alignment vertical="center"/>
    </xf>
    <xf numFmtId="0" fontId="21" fillId="0" borderId="19" xfId="0" quotePrefix="1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5" fillId="2" borderId="21" xfId="0" applyFont="1" applyFill="1" applyBorder="1" applyAlignment="1">
      <alignment vertical="center"/>
    </xf>
    <xf numFmtId="0" fontId="17" fillId="2" borderId="21" xfId="0" applyFont="1" applyFill="1" applyBorder="1"/>
    <xf numFmtId="0" fontId="16" fillId="3" borderId="22" xfId="0" applyFont="1" applyFill="1" applyBorder="1"/>
    <xf numFmtId="0" fontId="15" fillId="3" borderId="23" xfId="0" applyFont="1" applyFill="1" applyBorder="1"/>
    <xf numFmtId="0" fontId="15" fillId="3" borderId="24" xfId="0" applyFont="1" applyFill="1" applyBorder="1"/>
    <xf numFmtId="0" fontId="22" fillId="4" borderId="25" xfId="0" applyFont="1" applyFill="1" applyBorder="1" applyAlignment="1">
      <alignment horizontal="centerContinuous"/>
    </xf>
    <xf numFmtId="0" fontId="16" fillId="4" borderId="26" xfId="0" applyFont="1" applyFill="1" applyBorder="1" applyAlignment="1">
      <alignment horizontal="centerContinuous"/>
    </xf>
    <xf numFmtId="0" fontId="15" fillId="4" borderId="26" xfId="0" applyFont="1" applyFill="1" applyBorder="1" applyAlignment="1">
      <alignment horizontal="centerContinuous"/>
    </xf>
    <xf numFmtId="0" fontId="15" fillId="4" borderId="27" xfId="0" applyFont="1" applyFill="1" applyBorder="1" applyAlignment="1">
      <alignment horizontal="centerContinuous"/>
    </xf>
    <xf numFmtId="0" fontId="0" fillId="0" borderId="0" xfId="0" applyBorder="1" applyAlignment="1" applyProtection="1">
      <alignment vertical="center"/>
    </xf>
    <xf numFmtId="194" fontId="15" fillId="0" borderId="0" xfId="0" applyNumberFormat="1" applyFont="1" applyFill="1" applyBorder="1" applyAlignment="1" applyProtection="1">
      <alignment vertical="center"/>
    </xf>
    <xf numFmtId="0" fontId="15" fillId="0" borderId="0" xfId="0" applyFont="1" applyProtection="1"/>
    <xf numFmtId="0" fontId="15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  <protection locked="0"/>
    </xf>
    <xf numFmtId="188" fontId="9" fillId="0" borderId="0" xfId="0" applyNumberFormat="1" applyFont="1" applyAlignment="1"/>
    <xf numFmtId="0" fontId="9" fillId="0" borderId="0" xfId="0" applyFont="1" applyAlignment="1"/>
    <xf numFmtId="0" fontId="15" fillId="0" borderId="0" xfId="0" applyFont="1" applyProtection="1">
      <protection locked="0"/>
    </xf>
    <xf numFmtId="197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92" fontId="15" fillId="0" borderId="0" xfId="0" applyNumberFormat="1" applyFont="1"/>
    <xf numFmtId="0" fontId="15" fillId="0" borderId="0" xfId="0" applyFont="1" applyAlignment="1">
      <alignment horizontal="center"/>
    </xf>
    <xf numFmtId="43" fontId="15" fillId="0" borderId="0" xfId="1" applyFont="1"/>
    <xf numFmtId="9" fontId="15" fillId="0" borderId="0" xfId="5" applyFont="1"/>
    <xf numFmtId="43" fontId="15" fillId="0" borderId="0" xfId="1" applyNumberFormat="1" applyFont="1"/>
    <xf numFmtId="0" fontId="15" fillId="5" borderId="28" xfId="0" applyFont="1" applyFill="1" applyBorder="1"/>
    <xf numFmtId="0" fontId="15" fillId="5" borderId="21" xfId="0" applyFont="1" applyFill="1" applyBorder="1"/>
    <xf numFmtId="0" fontId="15" fillId="5" borderId="29" xfId="0" applyFont="1" applyFill="1" applyBorder="1"/>
    <xf numFmtId="195" fontId="4" fillId="0" borderId="0" xfId="0" applyNumberFormat="1" applyFont="1" applyBorder="1" applyAlignment="1">
      <alignment horizontal="right"/>
    </xf>
    <xf numFmtId="196" fontId="4" fillId="0" borderId="0" xfId="0" applyNumberFormat="1" applyFont="1" applyBorder="1" applyAlignment="1">
      <alignment horizontal="right"/>
    </xf>
    <xf numFmtId="0" fontId="15" fillId="0" borderId="0" xfId="0" applyNumberFormat="1" applyFont="1"/>
    <xf numFmtId="0" fontId="15" fillId="6" borderId="9" xfId="0" applyFont="1" applyFill="1" applyBorder="1" applyAlignment="1">
      <alignment horizontal="center" vertical="center"/>
    </xf>
    <xf numFmtId="192" fontId="15" fillId="6" borderId="9" xfId="0" applyNumberFormat="1" applyFont="1" applyFill="1" applyBorder="1" applyAlignment="1">
      <alignment horizontal="center" vertical="center"/>
    </xf>
    <xf numFmtId="1" fontId="15" fillId="6" borderId="9" xfId="0" applyNumberFormat="1" applyFont="1" applyFill="1" applyBorder="1" applyAlignment="1">
      <alignment horizontal="center" vertical="center"/>
    </xf>
    <xf numFmtId="1" fontId="15" fillId="6" borderId="9" xfId="0" applyNumberFormat="1" applyFont="1" applyFill="1" applyBorder="1" applyAlignment="1">
      <alignment horizontal="center" vertical="center" wrapText="1"/>
    </xf>
    <xf numFmtId="43" fontId="15" fillId="6" borderId="9" xfId="1" applyFont="1" applyFill="1" applyBorder="1" applyAlignment="1">
      <alignment horizontal="center" vertical="center"/>
    </xf>
    <xf numFmtId="9" fontId="15" fillId="6" borderId="9" xfId="5" applyFont="1" applyFill="1" applyBorder="1" applyAlignment="1">
      <alignment horizontal="center" vertical="center"/>
    </xf>
    <xf numFmtId="43" fontId="15" fillId="6" borderId="9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Continuous"/>
    </xf>
    <xf numFmtId="187" fontId="19" fillId="0" borderId="0" xfId="0" applyNumberFormat="1" applyFont="1" applyAlignment="1">
      <alignment horizontal="centerContinuous"/>
    </xf>
    <xf numFmtId="0" fontId="19" fillId="0" borderId="0" xfId="0" applyNumberFormat="1" applyFont="1" applyAlignment="1">
      <alignment horizontal="centerContinuous"/>
    </xf>
    <xf numFmtId="0" fontId="24" fillId="0" borderId="0" xfId="0" applyFont="1"/>
    <xf numFmtId="0" fontId="25" fillId="0" borderId="30" xfId="0" applyFont="1" applyBorder="1"/>
    <xf numFmtId="189" fontId="25" fillId="0" borderId="30" xfId="0" applyNumberFormat="1" applyFont="1" applyBorder="1" applyAlignment="1">
      <alignment horizontal="center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43" fontId="24" fillId="0" borderId="0" xfId="1" applyFont="1"/>
    <xf numFmtId="9" fontId="24" fillId="0" borderId="0" xfId="0" applyNumberFormat="1" applyFont="1"/>
    <xf numFmtId="194" fontId="25" fillId="0" borderId="30" xfId="0" applyNumberFormat="1" applyFont="1" applyBorder="1" applyAlignment="1">
      <alignment horizontal="center"/>
    </xf>
    <xf numFmtId="196" fontId="25" fillId="0" borderId="30" xfId="0" applyNumberFormat="1" applyFont="1" applyBorder="1" applyAlignment="1">
      <alignment horizontal="center"/>
    </xf>
    <xf numFmtId="0" fontId="25" fillId="0" borderId="30" xfId="0" applyFont="1" applyBorder="1" applyAlignment="1">
      <alignment horizontal="center"/>
    </xf>
    <xf numFmtId="43" fontId="25" fillId="0" borderId="30" xfId="1" applyFont="1" applyBorder="1"/>
    <xf numFmtId="10" fontId="25" fillId="0" borderId="30" xfId="5" applyNumberFormat="1" applyFont="1" applyBorder="1"/>
    <xf numFmtId="196" fontId="4" fillId="0" borderId="31" xfId="0" applyNumberFormat="1" applyFont="1" applyBorder="1" applyAlignment="1">
      <alignment horizontal="right"/>
    </xf>
    <xf numFmtId="0" fontId="21" fillId="0" borderId="30" xfId="0" applyFont="1" applyBorder="1"/>
    <xf numFmtId="189" fontId="21" fillId="0" borderId="30" xfId="0" applyNumberFormat="1" applyFont="1" applyBorder="1" applyAlignment="1">
      <alignment horizontal="center"/>
    </xf>
    <xf numFmtId="196" fontId="21" fillId="0" borderId="30" xfId="0" applyNumberFormat="1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43" fontId="21" fillId="0" borderId="30" xfId="1" applyFont="1" applyBorder="1"/>
    <xf numFmtId="10" fontId="21" fillId="0" borderId="30" xfId="5" applyNumberFormat="1" applyFont="1" applyBorder="1"/>
    <xf numFmtId="0" fontId="21" fillId="0" borderId="0" xfId="0" applyFont="1"/>
    <xf numFmtId="194" fontId="15" fillId="0" borderId="0" xfId="0" applyNumberFormat="1" applyFont="1" applyAlignment="1">
      <alignment horizontal="center"/>
    </xf>
    <xf numFmtId="10" fontId="15" fillId="0" borderId="0" xfId="5" applyNumberFormat="1" applyFont="1"/>
    <xf numFmtId="10" fontId="15" fillId="0" borderId="0" xfId="0" applyNumberFormat="1" applyFont="1"/>
    <xf numFmtId="0" fontId="5" fillId="0" borderId="0" xfId="0" applyFont="1" applyBorder="1"/>
    <xf numFmtId="0" fontId="6" fillId="0" borderId="0" xfId="0" applyFont="1" applyBorder="1"/>
    <xf numFmtId="1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43" fontId="4" fillId="0" borderId="0" xfId="1" applyFont="1" applyBorder="1" applyAlignment="1">
      <alignment horizontal="center"/>
    </xf>
    <xf numFmtId="187" fontId="4" fillId="0" borderId="0" xfId="0" applyNumberFormat="1" applyFont="1" applyBorder="1" applyAlignment="1">
      <alignment horizontal="center"/>
    </xf>
    <xf numFmtId="43" fontId="11" fillId="0" borderId="0" xfId="0" applyNumberFormat="1" applyFont="1" applyFill="1" applyBorder="1" applyAlignment="1">
      <alignment horizontal="centerContinuous"/>
    </xf>
    <xf numFmtId="0" fontId="2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7" fillId="0" borderId="0" xfId="0" applyFont="1" applyFill="1" applyBorder="1"/>
    <xf numFmtId="187" fontId="11" fillId="0" borderId="0" xfId="0" applyNumberFormat="1" applyFont="1" applyBorder="1" applyAlignment="1">
      <alignment horizontal="left"/>
    </xf>
    <xf numFmtId="0" fontId="6" fillId="0" borderId="0" xfId="0" quotePrefix="1" applyFont="1" applyBorder="1"/>
    <xf numFmtId="0" fontId="15" fillId="0" borderId="0" xfId="4" applyFont="1"/>
    <xf numFmtId="0" fontId="15" fillId="0" borderId="0" xfId="4" applyFont="1" applyAlignment="1">
      <alignment horizontal="right"/>
    </xf>
    <xf numFmtId="0" fontId="15" fillId="0" borderId="32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Continuous" vertical="center"/>
    </xf>
    <xf numFmtId="0" fontId="15" fillId="0" borderId="32" xfId="4" applyFont="1" applyBorder="1" applyAlignment="1">
      <alignment horizontal="center" textRotation="90"/>
    </xf>
    <xf numFmtId="0" fontId="15" fillId="0" borderId="15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Continuous" vertical="center" wrapText="1"/>
    </xf>
    <xf numFmtId="0" fontId="15" fillId="0" borderId="13" xfId="4" applyFont="1" applyBorder="1" applyAlignment="1">
      <alignment horizontal="centerContinuous" vertical="center"/>
    </xf>
    <xf numFmtId="0" fontId="15" fillId="0" borderId="9" xfId="4" applyFont="1" applyBorder="1" applyAlignment="1">
      <alignment horizontal="center" vertical="center"/>
    </xf>
    <xf numFmtId="0" fontId="15" fillId="0" borderId="1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/>
    </xf>
    <xf numFmtId="0" fontId="17" fillId="0" borderId="1" xfId="4" applyFont="1" applyBorder="1"/>
    <xf numFmtId="0" fontId="13" fillId="0" borderId="0" xfId="0" applyFont="1"/>
    <xf numFmtId="0" fontId="26" fillId="0" borderId="0" xfId="4" applyFont="1"/>
    <xf numFmtId="0" fontId="13" fillId="0" borderId="0" xfId="4" applyFont="1"/>
    <xf numFmtId="0" fontId="13" fillId="0" borderId="0" xfId="4" applyFont="1" applyAlignment="1">
      <alignment horizontal="left"/>
    </xf>
    <xf numFmtId="0" fontId="13" fillId="0" borderId="0" xfId="4" applyFont="1" applyAlignment="1">
      <alignment horizontal="right"/>
    </xf>
    <xf numFmtId="0" fontId="17" fillId="0" borderId="32" xfId="4" applyFont="1" applyBorder="1" applyAlignment="1">
      <alignment horizontal="center" vertical="center"/>
    </xf>
    <xf numFmtId="0" fontId="17" fillId="0" borderId="3" xfId="4" applyFont="1" applyBorder="1" applyAlignment="1">
      <alignment vertical="center"/>
    </xf>
    <xf numFmtId="187" fontId="17" fillId="0" borderId="32" xfId="4" applyNumberFormat="1" applyFont="1" applyBorder="1" applyAlignment="1">
      <alignment horizontal="center" vertical="center"/>
    </xf>
    <xf numFmtId="0" fontId="17" fillId="0" borderId="32" xfId="4" applyFont="1" applyBorder="1" applyAlignment="1">
      <alignment vertical="center"/>
    </xf>
    <xf numFmtId="10" fontId="17" fillId="0" borderId="3" xfId="5" applyNumberFormat="1" applyFont="1" applyBorder="1" applyAlignment="1">
      <alignment vertical="center"/>
    </xf>
    <xf numFmtId="43" fontId="17" fillId="0" borderId="32" xfId="4" applyNumberFormat="1" applyFont="1" applyBorder="1" applyAlignment="1">
      <alignment vertical="center"/>
    </xf>
    <xf numFmtId="43" fontId="17" fillId="0" borderId="3" xfId="4" applyNumberFormat="1" applyFont="1" applyBorder="1" applyAlignment="1">
      <alignment vertical="center"/>
    </xf>
    <xf numFmtId="0" fontId="17" fillId="0" borderId="0" xfId="4" applyFont="1"/>
    <xf numFmtId="0" fontId="17" fillId="0" borderId="15" xfId="4" applyFont="1" applyBorder="1"/>
    <xf numFmtId="14" fontId="17" fillId="0" borderId="15" xfId="4" applyNumberFormat="1" applyFont="1" applyBorder="1"/>
    <xf numFmtId="10" fontId="17" fillId="0" borderId="1" xfId="5" applyNumberFormat="1" applyFont="1" applyBorder="1"/>
    <xf numFmtId="0" fontId="21" fillId="0" borderId="1" xfId="4" applyFont="1" applyBorder="1"/>
    <xf numFmtId="43" fontId="17" fillId="0" borderId="16" xfId="0" applyNumberFormat="1" applyFont="1" applyBorder="1"/>
    <xf numFmtId="49" fontId="17" fillId="0" borderId="32" xfId="4" quotePrefix="1" applyNumberFormat="1" applyFont="1" applyBorder="1" applyAlignment="1">
      <alignment horizontal="center" vertical="center"/>
    </xf>
    <xf numFmtId="49" fontId="17" fillId="0" borderId="15" xfId="4" quotePrefix="1" applyNumberFormat="1" applyFont="1" applyBorder="1"/>
    <xf numFmtId="0" fontId="16" fillId="2" borderId="28" xfId="0" applyFont="1" applyFill="1" applyBorder="1" applyAlignment="1">
      <alignment horizontal="center" vertical="top"/>
    </xf>
    <xf numFmtId="0" fontId="15" fillId="2" borderId="21" xfId="0" applyFont="1" applyFill="1" applyBorder="1"/>
    <xf numFmtId="0" fontId="15" fillId="0" borderId="0" xfId="0" applyFont="1" applyAlignment="1">
      <alignment vertical="top"/>
    </xf>
    <xf numFmtId="0" fontId="16" fillId="2" borderId="21" xfId="0" applyFont="1" applyFill="1" applyBorder="1" applyAlignment="1">
      <alignment horizontal="center" vertical="top"/>
    </xf>
    <xf numFmtId="0" fontId="27" fillId="0" borderId="0" xfId="0" applyFont="1" applyBorder="1" applyAlignment="1">
      <alignment horizontal="left"/>
    </xf>
    <xf numFmtId="0" fontId="10" fillId="0" borderId="0" xfId="0" applyNumberFormat="1" applyFont="1"/>
    <xf numFmtId="0" fontId="10" fillId="0" borderId="0" xfId="0" applyFont="1" applyProtection="1"/>
    <xf numFmtId="0" fontId="16" fillId="0" borderId="0" xfId="0" applyFont="1" applyProtection="1"/>
    <xf numFmtId="0" fontId="9" fillId="6" borderId="9" xfId="0" applyFont="1" applyFill="1" applyBorder="1" applyAlignment="1">
      <alignment horizontal="center"/>
    </xf>
    <xf numFmtId="0" fontId="9" fillId="6" borderId="9" xfId="0" applyFont="1" applyFill="1" applyBorder="1" applyAlignment="1"/>
    <xf numFmtId="0" fontId="25" fillId="6" borderId="9" xfId="0" applyFont="1" applyFill="1" applyBorder="1" applyAlignment="1">
      <alignment horizontal="center" vertical="top"/>
    </xf>
    <xf numFmtId="196" fontId="25" fillId="6" borderId="9" xfId="0" applyNumberFormat="1" applyFont="1" applyFill="1" applyBorder="1" applyAlignment="1">
      <alignment horizontal="center" vertical="top" wrapText="1"/>
    </xf>
    <xf numFmtId="0" fontId="25" fillId="0" borderId="0" xfId="0" applyFont="1" applyAlignment="1">
      <alignment horizontal="center"/>
    </xf>
    <xf numFmtId="196" fontId="25" fillId="0" borderId="0" xfId="0" applyNumberFormat="1" applyFont="1" applyAlignment="1">
      <alignment horizontal="center"/>
    </xf>
    <xf numFmtId="0" fontId="17" fillId="0" borderId="0" xfId="0" applyFont="1" applyAlignment="1">
      <alignment wrapText="1"/>
    </xf>
    <xf numFmtId="0" fontId="17" fillId="0" borderId="0" xfId="0" applyFont="1" applyAlignment="1">
      <alignment vertical="top"/>
    </xf>
    <xf numFmtId="0" fontId="28" fillId="0" borderId="0" xfId="0" applyFont="1"/>
    <xf numFmtId="0" fontId="29" fillId="0" borderId="0" xfId="0" applyFont="1"/>
    <xf numFmtId="0" fontId="10" fillId="0" borderId="12" xfId="0" applyFont="1" applyBorder="1"/>
    <xf numFmtId="0" fontId="14" fillId="0" borderId="0" xfId="0" applyFont="1" applyProtection="1"/>
    <xf numFmtId="187" fontId="21" fillId="0" borderId="30" xfId="0" applyNumberFormat="1" applyFont="1" applyBorder="1" applyAlignment="1"/>
    <xf numFmtId="187" fontId="21" fillId="0" borderId="19" xfId="0" applyNumberFormat="1" applyFont="1" applyBorder="1" applyAlignment="1"/>
    <xf numFmtId="0" fontId="21" fillId="0" borderId="20" xfId="0" applyFont="1" applyBorder="1"/>
    <xf numFmtId="0" fontId="10" fillId="0" borderId="33" xfId="0" applyFont="1" applyBorder="1" applyProtection="1"/>
    <xf numFmtId="9" fontId="10" fillId="0" borderId="34" xfId="5" applyFont="1" applyBorder="1" applyAlignment="1">
      <alignment horizontal="center"/>
    </xf>
    <xf numFmtId="0" fontId="10" fillId="0" borderId="35" xfId="0" applyFont="1" applyBorder="1" applyProtection="1"/>
    <xf numFmtId="9" fontId="10" fillId="0" borderId="36" xfId="5" applyFont="1" applyBorder="1" applyAlignment="1">
      <alignment horizontal="center"/>
    </xf>
    <xf numFmtId="0" fontId="10" fillId="0" borderId="35" xfId="0" applyNumberFormat="1" applyFont="1" applyBorder="1"/>
    <xf numFmtId="0" fontId="10" fillId="0" borderId="37" xfId="0" applyNumberFormat="1" applyFont="1" applyBorder="1"/>
    <xf numFmtId="189" fontId="10" fillId="0" borderId="38" xfId="0" applyNumberFormat="1" applyFont="1" applyBorder="1" applyAlignment="1">
      <alignment horizontal="center"/>
    </xf>
    <xf numFmtId="196" fontId="15" fillId="0" borderId="0" xfId="0" applyNumberFormat="1" applyFont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189" fontId="14" fillId="0" borderId="9" xfId="0" applyNumberFormat="1" applyFont="1" applyBorder="1" applyAlignment="1">
      <alignment horizontal="center" vertical="center" wrapText="1"/>
    </xf>
    <xf numFmtId="187" fontId="14" fillId="0" borderId="9" xfId="0" applyNumberFormat="1" applyFont="1" applyBorder="1" applyAlignment="1">
      <alignment horizontal="center" vertical="center" wrapText="1"/>
    </xf>
    <xf numFmtId="43" fontId="14" fillId="0" borderId="9" xfId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30" fillId="6" borderId="9" xfId="0" applyFont="1" applyFill="1" applyBorder="1" applyAlignment="1" applyProtection="1">
      <alignment vertical="center"/>
      <protection locked="0"/>
    </xf>
    <xf numFmtId="188" fontId="30" fillId="6" borderId="9" xfId="0" applyNumberFormat="1" applyFont="1" applyFill="1" applyBorder="1" applyAlignment="1" applyProtection="1">
      <alignment vertical="center"/>
      <protection locked="0"/>
    </xf>
    <xf numFmtId="193" fontId="30" fillId="6" borderId="9" xfId="0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/>
    <xf numFmtId="0" fontId="15" fillId="6" borderId="9" xfId="0" applyFont="1" applyFill="1" applyBorder="1" applyAlignment="1">
      <alignment horizontal="center" vertical="top" wrapText="1" shrinkToFit="1"/>
    </xf>
    <xf numFmtId="194" fontId="15" fillId="6" borderId="9" xfId="0" applyNumberFormat="1" applyFont="1" applyFill="1" applyBorder="1" applyAlignment="1">
      <alignment horizontal="center" vertical="top" wrapText="1" shrinkToFit="1"/>
    </xf>
    <xf numFmtId="49" fontId="15" fillId="6" borderId="9" xfId="0" applyNumberFormat="1" applyFont="1" applyFill="1" applyBorder="1" applyAlignment="1">
      <alignment horizontal="center" vertical="top" wrapText="1" shrinkToFit="1"/>
    </xf>
    <xf numFmtId="43" fontId="15" fillId="6" borderId="9" xfId="1" applyFont="1" applyFill="1" applyBorder="1" applyAlignment="1">
      <alignment horizontal="center" vertical="top" wrapText="1" shrinkToFit="1"/>
    </xf>
    <xf numFmtId="10" fontId="15" fillId="6" borderId="9" xfId="5" applyNumberFormat="1" applyFont="1" applyFill="1" applyBorder="1" applyAlignment="1">
      <alignment horizontal="center" vertical="top" wrapText="1" shrinkToFit="1"/>
    </xf>
    <xf numFmtId="43" fontId="15" fillId="6" borderId="9" xfId="1" applyNumberFormat="1" applyFont="1" applyFill="1" applyBorder="1" applyAlignment="1">
      <alignment horizontal="center" vertical="top" wrapText="1" shrinkToFit="1"/>
    </xf>
    <xf numFmtId="0" fontId="15" fillId="0" borderId="0" xfId="0" applyFont="1" applyAlignment="1">
      <alignment horizontal="center" vertical="center" wrapText="1" shrinkToFit="1"/>
    </xf>
    <xf numFmtId="0" fontId="10" fillId="6" borderId="9" xfId="0" applyFont="1" applyFill="1" applyBorder="1"/>
    <xf numFmtId="1" fontId="10" fillId="6" borderId="9" xfId="0" applyNumberFormat="1" applyFont="1" applyFill="1" applyBorder="1"/>
    <xf numFmtId="0" fontId="10" fillId="6" borderId="32" xfId="0" applyFont="1" applyFill="1" applyBorder="1"/>
    <xf numFmtId="0" fontId="10" fillId="5" borderId="9" xfId="0" applyFont="1" applyFill="1" applyBorder="1" applyAlignment="1">
      <alignment horizontal="center"/>
    </xf>
    <xf numFmtId="0" fontId="10" fillId="5" borderId="12" xfId="0" applyFont="1" applyFill="1" applyBorder="1"/>
    <xf numFmtId="189" fontId="10" fillId="5" borderId="9" xfId="0" applyNumberFormat="1" applyFont="1" applyFill="1" applyBorder="1" applyAlignment="1">
      <alignment horizontal="center"/>
    </xf>
    <xf numFmtId="0" fontId="17" fillId="0" borderId="9" xfId="4" applyFont="1" applyBorder="1"/>
    <xf numFmtId="0" fontId="17" fillId="0" borderId="9" xfId="4" applyFont="1" applyBorder="1" applyAlignment="1">
      <alignment wrapText="1"/>
    </xf>
    <xf numFmtId="0" fontId="14" fillId="0" borderId="0" xfId="2" applyFont="1"/>
    <xf numFmtId="0" fontId="17" fillId="0" borderId="0" xfId="2" applyFont="1" applyAlignment="1">
      <alignment vertical="top" wrapText="1"/>
    </xf>
    <xf numFmtId="0" fontId="17" fillId="0" borderId="0" xfId="2" applyFont="1"/>
    <xf numFmtId="0" fontId="14" fillId="0" borderId="0" xfId="3" applyFont="1"/>
    <xf numFmtId="189" fontId="17" fillId="0" borderId="0" xfId="3" applyNumberFormat="1" applyFont="1" applyAlignment="1">
      <alignment horizontal="center"/>
    </xf>
    <xf numFmtId="0" fontId="32" fillId="0" borderId="0" xfId="2" applyFont="1" applyAlignment="1"/>
    <xf numFmtId="0" fontId="17" fillId="0" borderId="0" xfId="0" applyFont="1" applyAlignment="1"/>
    <xf numFmtId="0" fontId="31" fillId="0" borderId="0" xfId="2" applyFont="1" applyAlignment="1"/>
    <xf numFmtId="0" fontId="14" fillId="0" borderId="0" xfId="2" applyFont="1" applyAlignment="1">
      <alignment horizontal="center" vertical="top" wrapText="1"/>
    </xf>
    <xf numFmtId="0" fontId="14" fillId="0" borderId="0" xfId="3" applyFont="1" applyAlignment="1">
      <alignment horizontal="center" vertical="top" wrapText="1"/>
    </xf>
    <xf numFmtId="198" fontId="4" fillId="0" borderId="0" xfId="0" applyNumberFormat="1" applyFont="1" applyBorder="1" applyAlignment="1">
      <alignment horizontal="right"/>
    </xf>
    <xf numFmtId="14" fontId="15" fillId="6" borderId="10" xfId="0" applyNumberFormat="1" applyFont="1" applyFill="1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187" fontId="15" fillId="6" borderId="32" xfId="0" applyNumberFormat="1" applyFont="1" applyFill="1" applyBorder="1" applyAlignment="1" applyProtection="1">
      <alignment vertical="center"/>
      <protection locked="0"/>
    </xf>
    <xf numFmtId="0" fontId="17" fillId="6" borderId="10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9" fillId="0" borderId="9" xfId="0" applyFont="1" applyBorder="1" applyAlignment="1">
      <alignment horizontal="center" vertical="center"/>
    </xf>
    <xf numFmtId="0" fontId="20" fillId="0" borderId="9" xfId="0" applyFont="1" applyBorder="1" applyAlignment="1"/>
    <xf numFmtId="187" fontId="15" fillId="6" borderId="10" xfId="0" applyNumberFormat="1" applyFont="1" applyFill="1" applyBorder="1" applyAlignment="1" applyProtection="1">
      <alignment vertical="center"/>
      <protection locked="0"/>
    </xf>
    <xf numFmtId="187" fontId="15" fillId="6" borderId="12" xfId="0" applyNumberFormat="1" applyFont="1" applyFill="1" applyBorder="1" applyAlignment="1" applyProtection="1">
      <alignment vertical="center"/>
      <protection locked="0"/>
    </xf>
    <xf numFmtId="187" fontId="15" fillId="6" borderId="13" xfId="0" applyNumberFormat="1" applyFont="1" applyFill="1" applyBorder="1" applyAlignment="1" applyProtection="1">
      <alignment vertical="center"/>
      <protection locked="0"/>
    </xf>
    <xf numFmtId="4" fontId="15" fillId="6" borderId="9" xfId="1" applyNumberFormat="1" applyFont="1" applyFill="1" applyBorder="1" applyAlignment="1" applyProtection="1">
      <alignment vertical="center"/>
      <protection locked="0"/>
    </xf>
    <xf numFmtId="4" fontId="13" fillId="0" borderId="9" xfId="0" applyNumberFormat="1" applyFont="1" applyBorder="1" applyAlignment="1" applyProtection="1">
      <alignment vertical="center"/>
      <protection locked="0"/>
    </xf>
    <xf numFmtId="10" fontId="15" fillId="6" borderId="9" xfId="5" applyNumberFormat="1" applyFont="1" applyFill="1" applyBorder="1" applyAlignment="1" applyProtection="1">
      <alignment vertical="center"/>
      <protection locked="0"/>
    </xf>
    <xf numFmtId="10" fontId="13" fillId="0" borderId="9" xfId="0" applyNumberFormat="1" applyFont="1" applyBorder="1" applyAlignment="1" applyProtection="1">
      <alignment vertical="center"/>
      <protection locked="0"/>
    </xf>
    <xf numFmtId="195" fontId="15" fillId="0" borderId="39" xfId="0" applyNumberFormat="1" applyFont="1" applyBorder="1" applyAlignment="1">
      <alignment horizontal="left" vertical="center"/>
    </xf>
    <xf numFmtId="195" fontId="13" fillId="0" borderId="40" xfId="0" applyNumberFormat="1" applyFont="1" applyBorder="1" applyAlignment="1">
      <alignment horizontal="left" vertical="center"/>
    </xf>
    <xf numFmtId="195" fontId="13" fillId="0" borderId="41" xfId="0" applyNumberFormat="1" applyFont="1" applyBorder="1" applyAlignment="1">
      <alignment horizontal="left" vertical="center"/>
    </xf>
    <xf numFmtId="196" fontId="15" fillId="0" borderId="42" xfId="0" applyNumberFormat="1" applyFont="1" applyBorder="1" applyAlignment="1">
      <alignment horizontal="left" vertical="center"/>
    </xf>
    <xf numFmtId="196" fontId="13" fillId="0" borderId="43" xfId="0" applyNumberFormat="1" applyFont="1" applyBorder="1" applyAlignment="1">
      <alignment horizontal="left" vertical="center"/>
    </xf>
    <xf numFmtId="196" fontId="13" fillId="0" borderId="40" xfId="0" applyNumberFormat="1" applyFont="1" applyBorder="1" applyAlignment="1">
      <alignment horizontal="left" vertical="center"/>
    </xf>
    <xf numFmtId="196" fontId="13" fillId="0" borderId="41" xfId="0" applyNumberFormat="1" applyFont="1" applyBorder="1" applyAlignment="1">
      <alignment horizontal="left" vertical="center"/>
    </xf>
    <xf numFmtId="0" fontId="17" fillId="6" borderId="9" xfId="0" applyFont="1" applyFill="1" applyBorder="1" applyAlignment="1" applyProtection="1">
      <protection locked="0"/>
    </xf>
    <xf numFmtId="0" fontId="13" fillId="0" borderId="9" xfId="0" applyFont="1" applyBorder="1" applyAlignment="1" applyProtection="1">
      <protection locked="0"/>
    </xf>
    <xf numFmtId="198" fontId="15" fillId="0" borderId="0" xfId="0" quotePrefix="1" applyNumberFormat="1" applyFont="1" applyAlignment="1">
      <alignment horizontal="center"/>
    </xf>
    <xf numFmtId="1" fontId="25" fillId="6" borderId="9" xfId="0" applyNumberFormat="1" applyFont="1" applyFill="1" applyBorder="1" applyAlignment="1">
      <alignment horizontal="center" vertical="top" wrapText="1"/>
    </xf>
    <xf numFmtId="1" fontId="25" fillId="0" borderId="0" xfId="0" quotePrefix="1" applyNumberFormat="1" applyFont="1" applyAlignment="1">
      <alignment horizontal="center"/>
    </xf>
    <xf numFmtId="1" fontId="25" fillId="0" borderId="0" xfId="0" applyNumberFormat="1" applyFont="1" applyAlignment="1">
      <alignment horizontal="center"/>
    </xf>
    <xf numFmtId="196" fontId="15" fillId="0" borderId="0" xfId="0" quotePrefix="1" applyNumberFormat="1" applyFont="1" applyAlignment="1">
      <alignment horizontal="center"/>
    </xf>
    <xf numFmtId="0" fontId="15" fillId="6" borderId="9" xfId="0" quotePrefix="1" applyFont="1" applyFill="1" applyBorder="1" applyAlignment="1">
      <alignment horizontal="center" vertical="top" wrapText="1" shrinkToFit="1"/>
    </xf>
    <xf numFmtId="198" fontId="10" fillId="6" borderId="9" xfId="0" quotePrefix="1" applyNumberFormat="1" applyFont="1" applyFill="1" applyBorder="1" applyAlignment="1">
      <alignment horizontal="left"/>
    </xf>
  </cellXfs>
  <cellStyles count="6">
    <cellStyle name="Comma" xfId="1" builtinId="3"/>
    <cellStyle name="Normal" xfId="0" builtinId="0"/>
    <cellStyle name="Normal_Help" xfId="2"/>
    <cellStyle name="Normal_PV2548" xfId="3"/>
    <cellStyle name="Normal_แบบฟอร์ม" xfId="4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Lines="20" dropStyle="combo" dx="18" fmlaLink="$F$4" fmlaRange="LOffice" noThreeD="1" val="0"/>
</file>

<file path=xl/ctrlProps/ctrlProp4.xml><?xml version="1.0" encoding="utf-8"?>
<formControlPr xmlns="http://schemas.microsoft.com/office/spreadsheetml/2009/9/main" objectType="Drop" dropLines="20" dropStyle="combo" dx="18" fmlaLink="$D$7" fmlaRange="LAPNo" noThreeD="1" sel="3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Lines="20" dropStyle="combo" dx="18" fmlaLink="EndNo" fmlaRange="LTxNo" noThreeD="1" sel="2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Lines="20" dropStyle="combo" dx="18" fmlaLink="StartNo" fmlaRange="LTxNo" noThreeD="1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1485900</xdr:colOff>
          <xdr:row>2</xdr:row>
          <xdr:rowOff>200025</xdr:rowOff>
        </xdr:from>
        <xdr:to>
          <xdr:col>2</xdr:col>
          <xdr:colOff>9525</xdr:colOff>
          <xdr:row>3</xdr:row>
          <xdr:rowOff>142875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18288" rIns="18288" bIns="18288" anchor="ctr" upright="1">
              <a:spAutoFit/>
            </a:bodyPr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1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1295400</xdr:colOff>
          <xdr:row>2</xdr:row>
          <xdr:rowOff>200025</xdr:rowOff>
        </xdr:from>
        <xdr:to>
          <xdr:col>1</xdr:col>
          <xdr:colOff>1504950</xdr:colOff>
          <xdr:row>3</xdr:row>
          <xdr:rowOff>142875</xdr:rowOff>
        </xdr:to>
        <xdr:sp macro="" textlink="">
          <xdr:nvSpPr>
            <xdr:cNvPr id="61442" name="Button 2" hidden="1">
              <a:extLst>
                <a:ext uri="{63B3BB69-23CF-44E3-9099-C40C66FF867C}">
                  <a14:compatExt spid="_x0000_s6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18288" rIns="18288" bIns="18288" anchor="ctr" upright="1">
              <a:spAutoFit/>
            </a:bodyPr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&lt;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9525</xdr:rowOff>
        </xdr:from>
        <xdr:to>
          <xdr:col>9</xdr:col>
          <xdr:colOff>609600</xdr:colOff>
          <xdr:row>2</xdr:row>
          <xdr:rowOff>219075</xdr:rowOff>
        </xdr:to>
        <xdr:sp macro="" textlink="">
          <xdr:nvSpPr>
            <xdr:cNvPr id="61444" name="DropDown1" hidden="1">
              <a:extLst>
                <a:ext uri="{63B3BB69-23CF-44E3-9099-C40C66FF867C}">
                  <a14:compatExt spid="_x0000_s6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9</xdr:col>
          <xdr:colOff>609600</xdr:colOff>
          <xdr:row>7</xdr:row>
          <xdr:rowOff>219075</xdr:rowOff>
        </xdr:to>
        <xdr:sp macro="" textlink="">
          <xdr:nvSpPr>
            <xdr:cNvPr id="61445" name="Drop Down 5" hidden="1">
              <a:extLst>
                <a:ext uri="{63B3BB69-23CF-44E3-9099-C40C66FF867C}">
                  <a14:compatExt spid="_x0000_s6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57150</xdr:colOff>
          <xdr:row>1</xdr:row>
          <xdr:rowOff>66675</xdr:rowOff>
        </xdr:from>
        <xdr:to>
          <xdr:col>1</xdr:col>
          <xdr:colOff>762000</xdr:colOff>
          <xdr:row>1</xdr:row>
          <xdr:rowOff>400050</xdr:rowOff>
        </xdr:to>
        <xdr:sp macro="" textlink="">
          <xdr:nvSpPr>
            <xdr:cNvPr id="61449" name="Button 9" hidden="1">
              <a:extLst>
                <a:ext uri="{63B3BB69-23CF-44E3-9099-C40C66FF867C}">
                  <a14:compatExt spid="_x0000_s6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1.พิมพ์-1 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</xdr:row>
          <xdr:rowOff>95250</xdr:rowOff>
        </xdr:from>
        <xdr:to>
          <xdr:col>8</xdr:col>
          <xdr:colOff>333375</xdr:colOff>
          <xdr:row>1</xdr:row>
          <xdr:rowOff>371475</xdr:rowOff>
        </xdr:to>
        <xdr:sp macro="" textlink="">
          <xdr:nvSpPr>
            <xdr:cNvPr id="61450" name="Button 10" hidden="1">
              <a:extLst>
                <a:ext uri="{63B3BB69-23CF-44E3-9099-C40C66FF867C}">
                  <a14:compatExt spid="_x0000_s6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cs typeface="Tahoma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1</xdr:row>
          <xdr:rowOff>95250</xdr:rowOff>
        </xdr:from>
        <xdr:to>
          <xdr:col>10</xdr:col>
          <xdr:colOff>66675</xdr:colOff>
          <xdr:row>1</xdr:row>
          <xdr:rowOff>371475</xdr:rowOff>
        </xdr:to>
        <xdr:sp macro="" textlink="">
          <xdr:nvSpPr>
            <xdr:cNvPr id="61451" name="Button 11" hidden="1">
              <a:extLst>
                <a:ext uri="{63B3BB69-23CF-44E3-9099-C40C66FF867C}">
                  <a14:compatExt spid="_x0000_s6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cs typeface="Tahoma"/>
                </a:rPr>
                <a:t>แก้ไขข้อมูล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95250</xdr:rowOff>
        </xdr:from>
        <xdr:to>
          <xdr:col>6</xdr:col>
          <xdr:colOff>304800</xdr:colOff>
          <xdr:row>1</xdr:row>
          <xdr:rowOff>371475</xdr:rowOff>
        </xdr:to>
        <xdr:sp macro="" textlink="">
          <xdr:nvSpPr>
            <xdr:cNvPr id="61452" name="Button 12" hidden="1">
              <a:extLst>
                <a:ext uri="{63B3BB69-23CF-44E3-9099-C40C66FF867C}">
                  <a14:compatExt spid="_x0000_s6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cs typeface="Tahoma"/>
                </a:rPr>
                <a:t>เพิ่มข้อมูล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1</xdr:row>
          <xdr:rowOff>95250</xdr:rowOff>
        </xdr:from>
        <xdr:to>
          <xdr:col>11</xdr:col>
          <xdr:colOff>238125</xdr:colOff>
          <xdr:row>1</xdr:row>
          <xdr:rowOff>371475</xdr:rowOff>
        </xdr:to>
        <xdr:sp macro="" textlink="">
          <xdr:nvSpPr>
            <xdr:cNvPr id="61453" name="Button 13" hidden="1">
              <a:extLst>
                <a:ext uri="{63B3BB69-23CF-44E3-9099-C40C66FF867C}">
                  <a14:compatExt spid="_x0000_s6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cs typeface="Tahoma"/>
                </a:rPr>
                <a:t>แก้ไขข้อมูลสุดท้าย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16</xdr:row>
          <xdr:rowOff>38100</xdr:rowOff>
        </xdr:from>
        <xdr:to>
          <xdr:col>1</xdr:col>
          <xdr:colOff>1619250</xdr:colOff>
          <xdr:row>16</xdr:row>
          <xdr:rowOff>200025</xdr:rowOff>
        </xdr:to>
        <xdr:sp macro="" textlink="">
          <xdr:nvSpPr>
            <xdr:cNvPr id="61454" name="Button 14" hidden="1">
              <a:extLst>
                <a:ext uri="{63B3BB69-23CF-44E3-9099-C40C66FF867C}">
                  <a14:compatExt spid="_x0000_s6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7</xdr:row>
          <xdr:rowOff>142875</xdr:rowOff>
        </xdr:from>
        <xdr:to>
          <xdr:col>13</xdr:col>
          <xdr:colOff>1038225</xdr:colOff>
          <xdr:row>9</xdr:row>
          <xdr:rowOff>57150</xdr:rowOff>
        </xdr:to>
        <xdr:sp macro="" textlink="">
          <xdr:nvSpPr>
            <xdr:cNvPr id="61457" name="Button 17" hidden="1">
              <a:extLst>
                <a:ext uri="{63B3BB69-23CF-44E3-9099-C40C66FF867C}">
                  <a14:compatExt spid="_x0000_s6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3.พิมพ์-1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171450</xdr:colOff>
          <xdr:row>4</xdr:row>
          <xdr:rowOff>161925</xdr:rowOff>
        </xdr:from>
        <xdr:to>
          <xdr:col>13</xdr:col>
          <xdr:colOff>1104900</xdr:colOff>
          <xdr:row>5</xdr:row>
          <xdr:rowOff>142875</xdr:rowOff>
        </xdr:to>
        <xdr:sp macro="" textlink="">
          <xdr:nvSpPr>
            <xdr:cNvPr id="61458" name="Drop Down 18" hidden="1">
              <a:extLst>
                <a:ext uri="{63B3BB69-23CF-44E3-9099-C40C66FF867C}">
                  <a14:compatExt spid="_x0000_s6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5</xdr:row>
          <xdr:rowOff>228600</xdr:rowOff>
        </xdr:from>
        <xdr:to>
          <xdr:col>13</xdr:col>
          <xdr:colOff>1038225</xdr:colOff>
          <xdr:row>7</xdr:row>
          <xdr:rowOff>76200</xdr:rowOff>
        </xdr:to>
        <xdr:sp macro="" textlink="">
          <xdr:nvSpPr>
            <xdr:cNvPr id="61459" name="Button 19" hidden="1">
              <a:extLst>
                <a:ext uri="{63B3BB69-23CF-44E3-9099-C40C66FF867C}">
                  <a14:compatExt spid="_x0000_s6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339966"/>
                  </a:solidFill>
                  <a:latin typeface="Tahoma"/>
                  <a:cs typeface="Tahoma"/>
                </a:rPr>
                <a:t>ดูก่อนพิมพ์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339966"/>
                  </a:solidFill>
                  <a:latin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171450</xdr:colOff>
          <xdr:row>2</xdr:row>
          <xdr:rowOff>180975</xdr:rowOff>
        </xdr:from>
        <xdr:to>
          <xdr:col>13</xdr:col>
          <xdr:colOff>1104900</xdr:colOff>
          <xdr:row>3</xdr:row>
          <xdr:rowOff>142875</xdr:rowOff>
        </xdr:to>
        <xdr:sp macro="" textlink="">
          <xdr:nvSpPr>
            <xdr:cNvPr id="61460" name="Drop Down 20" hidden="1">
              <a:extLst>
                <a:ext uri="{63B3BB69-23CF-44E3-9099-C40C66FF867C}">
                  <a14:compatExt spid="_x0000_s6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228600</xdr:colOff>
          <xdr:row>12</xdr:row>
          <xdr:rowOff>152400</xdr:rowOff>
        </xdr:from>
        <xdr:to>
          <xdr:col>13</xdr:col>
          <xdr:colOff>1057275</xdr:colOff>
          <xdr:row>14</xdr:row>
          <xdr:rowOff>76200</xdr:rowOff>
        </xdr:to>
        <xdr:sp macro="" textlink="">
          <xdr:nvSpPr>
            <xdr:cNvPr id="61461" name="Button 21" hidden="1">
              <a:extLst>
                <a:ext uri="{63B3BB69-23CF-44E3-9099-C40C66FF867C}">
                  <a14:compatExt spid="_x0000_s6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ใบต่อภงด 3,53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228600</xdr:colOff>
          <xdr:row>14</xdr:row>
          <xdr:rowOff>180975</xdr:rowOff>
        </xdr:from>
        <xdr:to>
          <xdr:col>13</xdr:col>
          <xdr:colOff>1057275</xdr:colOff>
          <xdr:row>16</xdr:row>
          <xdr:rowOff>47625</xdr:rowOff>
        </xdr:to>
        <xdr:sp macro="" textlink="">
          <xdr:nvSpPr>
            <xdr:cNvPr id="61462" name="Button 22" hidden="1">
              <a:extLst>
                <a:ext uri="{63B3BB69-23CF-44E3-9099-C40C66FF867C}">
                  <a14:compatExt spid="_x0000_s6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ทะเบียนใบภาษี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</xdr:row>
          <xdr:rowOff>95250</xdr:rowOff>
        </xdr:from>
        <xdr:to>
          <xdr:col>12</xdr:col>
          <xdr:colOff>342900</xdr:colOff>
          <xdr:row>1</xdr:row>
          <xdr:rowOff>371475</xdr:rowOff>
        </xdr:to>
        <xdr:sp macro="" textlink="">
          <xdr:nvSpPr>
            <xdr:cNvPr id="61463" name="Button 23" hidden="1">
              <a:extLst>
                <a:ext uri="{63B3BB69-23CF-44E3-9099-C40C66FF867C}">
                  <a14:compatExt spid="_x0000_s6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FF0000"/>
                  </a:solidFill>
                  <a:latin typeface="Tahoma"/>
                  <a:cs typeface="Tahoma"/>
                </a:rPr>
                <a:t>ลบข้อมูล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9</xdr:row>
          <xdr:rowOff>123825</xdr:rowOff>
        </xdr:from>
        <xdr:to>
          <xdr:col>13</xdr:col>
          <xdr:colOff>1038225</xdr:colOff>
          <xdr:row>11</xdr:row>
          <xdr:rowOff>104775</xdr:rowOff>
        </xdr:to>
        <xdr:sp macro="" textlink="">
          <xdr:nvSpPr>
            <xdr:cNvPr id="61464" name="Button 24" hidden="1">
              <a:extLst>
                <a:ext uri="{63B3BB69-23CF-44E3-9099-C40C66FF867C}">
                  <a14:compatExt spid="_x0000_s6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4.พิมพ์-2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838200</xdr:colOff>
          <xdr:row>1</xdr:row>
          <xdr:rowOff>66675</xdr:rowOff>
        </xdr:from>
        <xdr:to>
          <xdr:col>1</xdr:col>
          <xdr:colOff>1543050</xdr:colOff>
          <xdr:row>1</xdr:row>
          <xdr:rowOff>400050</xdr:rowOff>
        </xdr:to>
        <xdr:sp macro="" textlink="">
          <xdr:nvSpPr>
            <xdr:cNvPr id="61474" name="Button 34" hidden="1">
              <a:extLst>
                <a:ext uri="{63B3BB69-23CF-44E3-9099-C40C66FF867C}">
                  <a14:compatExt spid="_x0000_s6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2.พิมพ์-2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89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0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1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2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180975</xdr:rowOff>
    </xdr:from>
    <xdr:to>
      <xdr:col>8</xdr:col>
      <xdr:colOff>0</xdr:colOff>
      <xdr:row>50</xdr:row>
      <xdr:rowOff>180975</xdr:rowOff>
    </xdr:to>
    <xdr:sp macro="" textlink="">
      <xdr:nvSpPr>
        <xdr:cNvPr id="37893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4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5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6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7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180975</xdr:rowOff>
    </xdr:from>
    <xdr:to>
      <xdr:col>8</xdr:col>
      <xdr:colOff>0</xdr:colOff>
      <xdr:row>50</xdr:row>
      <xdr:rowOff>180975</xdr:rowOff>
    </xdr:to>
    <xdr:sp macro="" textlink="">
      <xdr:nvSpPr>
        <xdr:cNvPr id="37898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0</xdr:rowOff>
        </xdr:from>
        <xdr:to>
          <xdr:col>27</xdr:col>
          <xdr:colOff>19050</xdr:colOff>
          <xdr:row>0</xdr:row>
          <xdr:rowOff>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ใบต่อภงด 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0</xdr:rowOff>
        </xdr:from>
        <xdr:to>
          <xdr:col>27</xdr:col>
          <xdr:colOff>19050</xdr:colOff>
          <xdr:row>0</xdr:row>
          <xdr:rowOff>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ใบต่อภงด 53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697" name="Line 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698" name="Line 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699" name="Line 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00" name="Line 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701" name="Line 5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2" name="Line 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3" name="Line 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4" name="Line 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5" name="Line 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6" name="Line 1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7" name="Line 1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8" name="Line 1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9" name="Line 1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0" name="Line 1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1" name="Line 1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2" name="Line 1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3" name="Line 1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4" name="Line 1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5" name="Line 1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6" name="Line 2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7" name="Line 2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8" name="Line 2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9" name="Line 2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0" name="Line 2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1" name="Line 2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2" name="Line 2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3" name="Line 2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4" name="Line 2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5" name="Line 2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6" name="Line 3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7" name="Line 3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8" name="Line 3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9" name="Line 3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0" name="Line 3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1" name="Line 3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2" name="Line 3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3" name="Line 3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4" name="Line 3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5" name="Line 3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6" name="Line 4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7" name="Line 4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8" name="Line 4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9" name="Line 4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0" name="Line 4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1" name="Line 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2" name="Line 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3" name="Line 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744" name="Line 48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5" name="Line 4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6" name="Line 5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7" name="Line 5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8" name="Line 5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9" name="Line 5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0" name="Line 5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1" name="Line 5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2" name="Line 5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3" name="Line 5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4" name="Line 5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5" name="Line 5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6" name="Line 6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7" name="Line 6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8" name="Line 6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9" name="Line 6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0" name="Line 6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1" name="Line 6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2" name="Line 6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3" name="Line 6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4" name="Line 6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5" name="Line 6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6" name="Line 7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7" name="Line 7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8" name="Line 7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9" name="Line 7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0" name="Line 7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1" name="Line 7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2" name="Line 7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3" name="Line 7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4" name="Line 7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5" name="Line 7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6" name="Line 8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7" name="Line 8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8" name="Line 8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9" name="Line 8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80" name="Line 8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81" name="Line 8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82" name="Line 8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5" name="Line 89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6" name="Line 90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7" name="Line 91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8" name="Line 92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9" name="Line 93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0" name="Line 94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1" name="Line 95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2" name="Line 96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3" name="Line 97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4" name="Line 98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5" name="Line 99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6" name="Line 1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7" name="Line 1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8" name="Line 1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799" name="Line 103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0" name="Line 10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1" name="Line 1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2" name="Line 1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3" name="Line 1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804" name="Line 108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5" name="Line 109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6" name="Line 1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7" name="Line 1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8" name="Line 1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809" name="Line 113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0" name="Line 11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1" name="Line 11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2" name="Line 11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3" name="Line 11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4" name="Line 11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5" name="Line 11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6" name="Line 12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7" name="Line 12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8" name="Line 12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9" name="Line 12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0" name="Line 12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1" name="Line 12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2" name="Line 12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3" name="Line 12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4" name="Line 12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5" name="Line 12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6" name="Line 13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7" name="Line 13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8" name="Line 13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9" name="Line 13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0" name="Line 13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1" name="Line 13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2" name="Line 13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3" name="Line 13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4" name="Line 13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5" name="Line 13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6" name="Line 14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7" name="Line 14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8" name="Line 14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9" name="Line 14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0" name="Line 14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1" name="Line 14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2" name="Line 14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3" name="Line 14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4" name="Line 14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5" name="Line 14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6" name="Line 15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7" name="Line 15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48" name="Line 1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49" name="Line 1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50" name="Line 15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51" name="Line 1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852" name="Line 156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3" name="Line 15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4" name="Line 15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5" name="Line 15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6" name="Line 16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7" name="Line 16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8" name="Line 16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9" name="Line 16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0" name="Line 16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1" name="Line 16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2" name="Line 16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3" name="Line 16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4" name="Line 16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5" name="Line 16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6" name="Line 17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7" name="Line 17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8" name="Line 17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9" name="Line 17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0" name="Line 17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1" name="Line 17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2" name="Line 17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3" name="Line 17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4" name="Line 17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5" name="Line 17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6" name="Line 18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7" name="Line 18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8" name="Line 18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9" name="Line 18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0" name="Line 18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1" name="Line 18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2" name="Line 18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3" name="Line 18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4" name="Line 18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5" name="Line 18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6" name="Line 19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7" name="Line 19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8" name="Line 19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9" name="Line 19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90" name="Line 19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1" name="Line 195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2" name="Line 196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3" name="Line 197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4" name="Line 198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5" name="Line 199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6" name="Line 200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7" name="Line 201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8" name="Line 202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9" name="Line 203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900" name="Line 204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1" name="Line 2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2" name="Line 2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3" name="Line 2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4" name="Line 2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05" name="Line 2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6" name="Line 2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7" name="Line 2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8" name="Line 2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9" name="Line 2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10" name="Line 2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1" name="Line 2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2" name="Line 2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3" name="Line 2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4" name="Line 2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15" name="Line 2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6" name="Line 2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7" name="Line 2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8" name="Line 2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9" name="Line 2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20" name="Line 2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1" name="Line 2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2" name="Line 2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3" name="Line 2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4" name="Line 2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25" name="Line 2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6" name="Line 2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7" name="Line 2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8" name="Line 2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9" name="Line 2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30" name="Line 2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1" name="Line 2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2" name="Line 2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3" name="Line 2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4" name="Line 2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35" name="Line 2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6" name="Line 2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7" name="Line 2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8" name="Line 2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9" name="Line 2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40" name="Line 2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1" name="Line 2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2" name="Line 2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3" name="Line 2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4" name="Line 2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45" name="Line 2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6" name="Line 2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7" name="Line 2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8" name="Line 2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9" name="Line 2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50" name="Line 2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1" name="Line 2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2" name="Line 2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3" name="Line 2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4" name="Line 2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55" name="Line 2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6" name="Line 2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7" name="Line 2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8" name="Line 2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9" name="Line 2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60" name="Line 2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1" name="Line 2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2" name="Line 2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3" name="Line 2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4" name="Line 2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65" name="Line 2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6" name="Line 2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7" name="Line 2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8" name="Line 2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9" name="Line 2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70" name="Line 2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1" name="Line 2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2" name="Line 2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3" name="Line 2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4" name="Line 2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75" name="Line 2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6" name="Line 2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7" name="Line 2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8" name="Line 2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9" name="Line 2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80" name="Line 2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1" name="Line 2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2" name="Line 2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3" name="Line 2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4" name="Line 2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85" name="Line 2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6" name="Line 2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7" name="Line 2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8" name="Line 2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9" name="Line 2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90" name="Line 2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1" name="Line 2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2" name="Line 2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3" name="Line 2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4" name="Line 2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95" name="Line 2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6" name="Line 3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7" name="Line 3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8" name="Line 3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9" name="Line 3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00" name="Line 3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1" name="Line 3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2" name="Line 3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3" name="Line 3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4" name="Line 3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05" name="Line 3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6" name="Line 3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7" name="Line 3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8" name="Line 3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9" name="Line 3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10" name="Line 3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1" name="Line 3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2" name="Line 3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3" name="Line 3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4" name="Line 3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15" name="Line 3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6" name="Line 3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7" name="Line 3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8" name="Line 3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9" name="Line 3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20" name="Line 3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1" name="Line 3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2" name="Line 3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3" name="Line 3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4" name="Line 3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25" name="Line 3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6" name="Line 3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7" name="Line 3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8" name="Line 3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9" name="Line 3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30" name="Line 3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1" name="Line 3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2" name="Line 3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3" name="Line 3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4" name="Line 3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35" name="Line 3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6" name="Line 3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7" name="Line 3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8" name="Line 3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9" name="Line 3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40" name="Line 3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1" name="Line 3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2" name="Line 3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3" name="Line 3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4" name="Line 3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45" name="Line 3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6" name="Line 3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7" name="Line 3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8" name="Line 3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9" name="Line 3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50" name="Line 3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1" name="Line 3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2" name="Line 3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3" name="Line 3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4" name="Line 3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55" name="Line 3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6" name="Line 3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7" name="Line 3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8" name="Line 3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9" name="Line 3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60" name="Line 3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1" name="Line 3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2" name="Line 3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3" name="Line 3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4" name="Line 3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65" name="Line 3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6" name="Line 3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7" name="Line 3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8" name="Line 3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9" name="Line 3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70" name="Line 3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1" name="Line 3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2" name="Line 3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3" name="Line 3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4" name="Line 3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75" name="Line 3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6" name="Line 3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7" name="Line 3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8" name="Line 3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9" name="Line 3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80" name="Line 3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1" name="Line 3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2" name="Line 3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3" name="Line 3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4" name="Line 3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85" name="Line 3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6" name="Line 3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7" name="Line 3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8" name="Line 3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9" name="Line 3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90" name="Line 3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1" name="Line 3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2" name="Line 3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3" name="Line 3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4" name="Line 3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95" name="Line 3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6" name="Line 4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7" name="Line 4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8" name="Line 4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9" name="Line 4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00" name="Line 4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1" name="Line 4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2" name="Line 4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3" name="Line 4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4" name="Line 4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05" name="Line 4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6" name="Line 4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7" name="Line 4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8" name="Line 4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9" name="Line 4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10" name="Line 4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1" name="Line 4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2" name="Line 4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3" name="Line 4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4" name="Line 4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15" name="Line 4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6" name="Line 4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7" name="Line 4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8" name="Line 4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9" name="Line 4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20" name="Line 4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1" name="Line 4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2" name="Line 4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3" name="Line 4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4" name="Line 4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25" name="Line 4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6" name="Line 4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7" name="Line 4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8" name="Line 4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9" name="Line 4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30" name="Line 4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1" name="Line 4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2" name="Line 4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3" name="Line 4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4" name="Line 4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35" name="Line 4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6" name="Line 4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7" name="Line 4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8" name="Line 4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9" name="Line 4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40" name="Line 4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1" name="Line 4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2" name="Line 4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3" name="Line 4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4" name="Line 4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45" name="Line 4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6" name="Line 4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7" name="Line 4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8" name="Line 4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9" name="Line 4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50" name="Line 4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1" name="Line 4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2" name="Line 4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3" name="Line 4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4" name="Line 4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55" name="Line 4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6" name="Line 4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7" name="Line 4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8" name="Line 4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9" name="Line 4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60" name="Line 4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1" name="Line 4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2" name="Line 4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3" name="Line 4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4" name="Line 4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65" name="Line 4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6" name="Line 4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7" name="Line 4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8" name="Line 4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9" name="Line 4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70" name="Line 4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1" name="Line 4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2" name="Line 4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3" name="Line 4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4" name="Line 4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75" name="Line 4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6" name="Line 4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7" name="Line 4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8" name="Line 4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9" name="Line 4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80" name="Line 4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1" name="Line 4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2" name="Line 4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3" name="Line 4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4" name="Line 4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85" name="Line 4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6" name="Line 4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7" name="Line 4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8" name="Line 4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9" name="Line 4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90" name="Line 4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1" name="Line 4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2" name="Line 4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3" name="Line 4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4" name="Line 4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95" name="Line 4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6" name="Line 5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7" name="Line 5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8" name="Line 5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9" name="Line 5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00" name="Line 5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1" name="Line 5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2" name="Line 5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3" name="Line 5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4" name="Line 5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05" name="Line 5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6" name="Line 5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7" name="Line 5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8" name="Line 5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9" name="Line 5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10" name="Line 5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1" name="Line 5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2" name="Line 5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3" name="Line 5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4" name="Line 5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15" name="Line 5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6" name="Line 5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7" name="Line 5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8" name="Line 5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9" name="Line 5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20" name="Line 5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1" name="Line 5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2" name="Line 5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3" name="Line 5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4" name="Line 5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25" name="Line 5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6" name="Line 5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7" name="Line 5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8" name="Line 5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9" name="Line 5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30" name="Line 5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1" name="Line 5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2" name="Line 5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3" name="Line 5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4" name="Line 5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35" name="Line 5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6" name="Line 5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7" name="Line 5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8" name="Line 5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9" name="Line 5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40" name="Line 5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1" name="Line 5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2" name="Line 5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3" name="Line 5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4" name="Line 5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45" name="Line 5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6" name="Line 5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7" name="Line 5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8" name="Line 5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9" name="Line 5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50" name="Line 5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1" name="Line 5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2" name="Line 5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3" name="Line 5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4" name="Line 5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55" name="Line 5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6" name="Line 5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7" name="Line 5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8" name="Line 5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9" name="Line 5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60" name="Line 5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1" name="Line 5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2" name="Line 5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3" name="Line 5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4" name="Line 5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65" name="Line 5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6" name="Line 5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7" name="Line 5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8" name="Line 5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9" name="Line 5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70" name="Line 5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1" name="Line 5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2" name="Line 5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3" name="Line 5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4" name="Line 5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75" name="Line 5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6" name="Line 5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7" name="Line 5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8" name="Line 5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9" name="Line 5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80" name="Line 5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1" name="Line 5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2" name="Line 5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3" name="Line 5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4" name="Line 5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85" name="Line 5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6" name="Line 5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7" name="Line 5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8" name="Line 5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9" name="Line 5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90" name="Line 5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1" name="Line 5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2" name="Line 5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3" name="Line 5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4" name="Line 5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95" name="Line 5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6" name="Line 6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7" name="Line 6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8" name="Line 6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9" name="Line 6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00" name="Line 6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1" name="Line 6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2" name="Line 6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3" name="Line 6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4" name="Line 6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05" name="Line 6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6" name="Line 6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7" name="Line 6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8" name="Line 6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9" name="Line 6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10" name="Line 6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1" name="Line 6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2" name="Line 6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3" name="Line 6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4" name="Line 6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15" name="Line 6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6" name="Line 6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7" name="Line 6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8" name="Line 6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9" name="Line 6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20" name="Line 6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1" name="Line 6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2" name="Line 6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3" name="Line 6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4" name="Line 6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25" name="Line 6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6" name="Line 6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7" name="Line 6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8" name="Line 6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9" name="Line 6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30" name="Line 6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1" name="Line 6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2" name="Line 6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3" name="Line 6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4" name="Line 6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35" name="Line 6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6" name="Line 6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7" name="Line 6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8" name="Line 6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9" name="Line 6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40" name="Line 6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1" name="Line 6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2" name="Line 6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3" name="Line 6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4" name="Line 6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45" name="Line 6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6" name="Line 6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7" name="Line 6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8" name="Line 6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9" name="Line 6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50" name="Line 6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1" name="Line 6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2" name="Line 6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3" name="Line 6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4" name="Line 6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55" name="Line 6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6" name="Line 6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7" name="Line 6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8" name="Line 6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9" name="Line 6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60" name="Line 6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1" name="Line 6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2" name="Line 6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3" name="Line 6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4" name="Line 6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65" name="Line 6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6" name="Line 6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7" name="Line 6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8" name="Line 6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9" name="Line 6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70" name="Line 6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1" name="Line 6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2" name="Line 6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3" name="Line 6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4" name="Line 6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75" name="Line 6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6" name="Line 6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7" name="Line 6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8" name="Line 6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9" name="Line 6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80" name="Line 6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1" name="Line 6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2" name="Line 6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3" name="Line 6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4" name="Line 6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85" name="Line 6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6" name="Line 6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7" name="Line 6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8" name="Line 6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9" name="Line 6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90" name="Line 6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1" name="Line 6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2" name="Line 6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3" name="Line 6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4" name="Line 6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95" name="Line 6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6" name="Line 7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7" name="Line 7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8" name="Line 7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9" name="Line 7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00" name="Line 7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1" name="Line 7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2" name="Line 7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3" name="Line 7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4" name="Line 7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05" name="Line 7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6" name="Line 7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7" name="Line 7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8" name="Line 7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9" name="Line 7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10" name="Line 7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1" name="Line 7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2" name="Line 7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3" name="Line 7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4" name="Line 7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15" name="Line 7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6" name="Line 7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7" name="Line 7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8" name="Line 7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9" name="Line 7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20" name="Line 7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1" name="Line 7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2" name="Line 7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3" name="Line 7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4" name="Line 7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25" name="Line 7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6" name="Line 7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7" name="Line 7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8" name="Line 7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9" name="Line 7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30" name="Line 7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1" name="Line 7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2" name="Line 7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3" name="Line 7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4" name="Line 7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35" name="Line 7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6" name="Line 7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7" name="Line 7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8" name="Line 7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9" name="Line 7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40" name="Line 7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1" name="Line 7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2" name="Line 7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3" name="Line 7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4" name="Line 7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45" name="Line 7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6" name="Line 7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7" name="Line 7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8" name="Line 7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9" name="Line 7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50" name="Line 7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1" name="Line 7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2" name="Line 7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3" name="Line 7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4" name="Line 7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55" name="Line 7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6" name="Line 7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7" name="Line 7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8" name="Line 7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9" name="Line 7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60" name="Line 7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1" name="Line 7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2" name="Line 7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3" name="Line 7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4" name="Line 7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65" name="Line 7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6" name="Line 7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7" name="Line 7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8" name="Line 7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9" name="Line 7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70" name="Line 7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1" name="Line 7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2" name="Line 7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3" name="Line 7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4" name="Line 7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75" name="Line 7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6" name="Line 7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7" name="Line 7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8" name="Line 7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9" name="Line 7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80" name="Line 7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1" name="Line 7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2" name="Line 7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3" name="Line 7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4" name="Line 7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85" name="Line 7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6" name="Line 7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7" name="Line 7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8" name="Line 7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9" name="Line 7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90" name="Line 7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1" name="Line 7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2" name="Line 7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3" name="Line 7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4" name="Line 7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95" name="Line 7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6" name="Line 8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7" name="Line 8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8" name="Line 8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9" name="Line 8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00" name="Line 8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1" name="Line 8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2" name="Line 8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3" name="Line 8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4" name="Line 8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05" name="Line 8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6" name="Line 8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7" name="Line 8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8" name="Line 8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9" name="Line 8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10" name="Line 8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1" name="Line 8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2" name="Line 8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3" name="Line 8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4" name="Line 8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15" name="Line 8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6" name="Line 8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7" name="Line 8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8" name="Line 8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9" name="Line 8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20" name="Line 8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1" name="Line 8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2" name="Line 8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3" name="Line 8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4" name="Line 8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25" name="Line 8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6" name="Line 8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7" name="Line 8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8" name="Line 8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9" name="Line 8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30" name="Line 8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1" name="Line 8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2" name="Line 8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3" name="Line 8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4" name="Line 8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35" name="Line 8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6" name="Line 8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7" name="Line 8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8" name="Line 8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9" name="Line 8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40" name="Line 8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1" name="Line 8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2" name="Line 8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3" name="Line 8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4" name="Line 8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45" name="Line 8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6" name="Line 8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7" name="Line 8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8" name="Line 8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9" name="Line 8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50" name="Line 8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1" name="Line 8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2" name="Line 8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3" name="Line 8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4" name="Line 8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55" name="Line 8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6" name="Line 8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7" name="Line 8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8" name="Line 8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9" name="Line 8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60" name="Line 8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1" name="Line 8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2" name="Line 8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3" name="Line 8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4" name="Line 8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65" name="Line 8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6" name="Line 8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7" name="Line 8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8" name="Line 8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9" name="Line 8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70" name="Line 8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1" name="Line 8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2" name="Line 8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3" name="Line 8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4" name="Line 8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75" name="Line 8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6" name="Line 8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7" name="Line 8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8" name="Line 8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9" name="Line 8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80" name="Line 8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1" name="Line 8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2" name="Line 8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3" name="Line 8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4" name="Line 8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85" name="Line 8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6" name="Line 8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7" name="Line 8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8" name="Line 8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9" name="Line 8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90" name="Line 8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1" name="Line 8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2" name="Line 8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3" name="Line 8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4" name="Line 8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95" name="Line 8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6" name="Line 9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7" name="Line 9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8" name="Line 9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9" name="Line 9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00" name="Line 9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1" name="Line 9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2" name="Line 9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3" name="Line 9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4" name="Line 9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05" name="Line 9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6" name="Line 9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7" name="Line 9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8" name="Line 9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9" name="Line 9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10" name="Line 9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1" name="Line 9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2" name="Line 9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3" name="Line 9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4" name="Line 9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15" name="Line 9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6" name="Line 9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7" name="Line 9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8" name="Line 9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9" name="Line 9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20" name="Line 9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1" name="Line 9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2" name="Line 9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3" name="Line 9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4" name="Line 9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25" name="Line 9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6" name="Line 9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7" name="Line 9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8" name="Line 9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9" name="Line 9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30" name="Line 9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1" name="Line 9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2" name="Line 9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3" name="Line 9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4" name="Line 9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35" name="Line 9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6" name="Line 9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7" name="Line 9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8" name="Line 9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9" name="Line 9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40" name="Line 9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1" name="Line 9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2" name="Line 9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3" name="Line 9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4" name="Line 9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45" name="Line 9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6" name="Line 9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7" name="Line 9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8" name="Line 9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9" name="Line 9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50" name="Line 9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1" name="Line 9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2" name="Line 9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3" name="Line 9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4" name="Line 9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55" name="Line 9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6" name="Line 9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7" name="Line 9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8" name="Line 9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9" name="Line 9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60" name="Line 9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1" name="Line 9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2" name="Line 9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3" name="Line 9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4" name="Line 9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65" name="Line 9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6" name="Line 9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7" name="Line 9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8" name="Line 9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9" name="Line 9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70" name="Line 9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1" name="Line 9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2" name="Line 9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3" name="Line 9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4" name="Line 9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75" name="Line 9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6" name="Line 9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7" name="Line 9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8" name="Line 9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9" name="Line 9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80" name="Line 9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1" name="Line 9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2" name="Line 9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3" name="Line 9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4" name="Line 9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85" name="Line 9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6" name="Line 9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7" name="Line 9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8" name="Line 9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9" name="Line 9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90" name="Line 9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1" name="Line 9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2" name="Line 9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3" name="Line 9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4" name="Line 9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95" name="Line 9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6" name="Line 10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7" name="Line 10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8" name="Line 10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9" name="Line 10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00" name="Line 10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1" name="Line 10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2" name="Line 10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3" name="Line 10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4" name="Line 10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05" name="Line 10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6" name="Line 10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7" name="Line 10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8" name="Line 10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9" name="Line 10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10" name="Line 10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1" name="Line 10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2" name="Line 10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3" name="Line 10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4" name="Line 10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15" name="Line 10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6" name="Line 10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7" name="Line 10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8" name="Line 10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9" name="Line 10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488" name="Line 10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89" name="Line 10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0" name="Line 10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1" name="Line 10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2" name="Line 10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493" name="Line 10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4" name="Line 10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5" name="Line 10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6" name="Line 10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7" name="Line 10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498" name="Line 10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9" name="Line 10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0" name="Line 10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1" name="Line 10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2" name="Line 10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03" name="Line 10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4" name="Line 10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5" name="Line 10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6" name="Line 10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7" name="Line 10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08" name="Line 10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9" name="Line 10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0" name="Line 10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1" name="Line 10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2" name="Line 10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13" name="Line 10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4" name="Line 10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5" name="Line 10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6" name="Line 10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7" name="Line 10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18" name="Line 10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9" name="Line 10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0" name="Line 10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1" name="Line 10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2" name="Line 10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23" name="Line 10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4" name="Line 10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5" name="Line 10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6" name="Line 10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7" name="Line 10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28" name="Line 10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9" name="Line 10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0" name="Line 10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1" name="Line 10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2" name="Line 10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33" name="Line 10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4" name="Line 10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5" name="Line 10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6" name="Line 10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7" name="Line 10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38" name="Line 10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9" name="Line 10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0" name="Line 10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1" name="Line 10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2" name="Line 10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43" name="Line 10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4" name="Line 10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5" name="Line 10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6" name="Line 10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7" name="Line 10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48" name="Line 10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9" name="Line 10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0" name="Line 10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1" name="Line 10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2" name="Line 10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53" name="Line 10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4" name="Line 10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5" name="Line 10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6" name="Line 10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7" name="Line 10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58" name="Line 10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9" name="Line 10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0" name="Line 10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1" name="Line 10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2" name="Line 10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63" name="Line 10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4" name="Line 11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5" name="Line 11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6" name="Line 11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7" name="Line 11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68" name="Line 11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9" name="Line 11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0" name="Line 11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1" name="Line 11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2" name="Line 11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73" name="Line 11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4" name="Line 11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5" name="Line 11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6" name="Line 11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7" name="Line 11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78" name="Line 11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9" name="Line 11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0" name="Line 11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1" name="Line 11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2" name="Line 11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83" name="Line 11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4" name="Line 11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5" name="Line 11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6" name="Line 11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7" name="Line 11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88" name="Line 11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9" name="Line 11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0" name="Line 11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1" name="Line 11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2" name="Line 11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93" name="Line 11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4" name="Line 11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5" name="Line 11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6" name="Line 11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7" name="Line 11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98" name="Line 11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9" name="Line 11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0" name="Line 11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1" name="Line 11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2" name="Line 11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03" name="Line 11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4" name="Line 11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5" name="Line 11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6" name="Line 11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7" name="Line 11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08" name="Line 11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9" name="Line 11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0" name="Line 11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1" name="Line 11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2" name="Line 11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13" name="Line 11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4" name="Line 11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5" name="Line 11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6" name="Line 11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7" name="Line 11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18" name="Line 11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9" name="Line 11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0" name="Line 11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1" name="Line 11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2" name="Line 11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23" name="Line 11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4" name="Line 11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5" name="Line 11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6" name="Line 11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7" name="Line 11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28" name="Line 11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9" name="Line 11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0" name="Line 11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1" name="Line 11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2" name="Line 11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33" name="Line 11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4" name="Line 11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5" name="Line 11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6" name="Line 11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7" name="Line 11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38" name="Line 11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9" name="Line 11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0" name="Line 11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1" name="Line 11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2" name="Line 11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43" name="Line 11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4" name="Line 11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5" name="Line 11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6" name="Line 11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7" name="Line 11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48" name="Line 11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9" name="Line 11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0" name="Line 11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1" name="Line 11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2" name="Line 11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53" name="Line 11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4" name="Line 11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5" name="Line 11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6" name="Line 11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7" name="Line 11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58" name="Line 11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9" name="Line 11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0" name="Line 11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1" name="Line 11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2" name="Line 11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63" name="Line 11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4" name="Line 12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5" name="Line 12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6" name="Line 12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7" name="Line 12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68" name="Line 12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9" name="Line 12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0" name="Line 12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1" name="Line 12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2" name="Line 12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73" name="Line 12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4" name="Line 12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5" name="Line 12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6" name="Line 12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7" name="Line 12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78" name="Line 12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9" name="Line 12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0" name="Line 12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1" name="Line 12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2" name="Line 12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83" name="Line 12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4" name="Line 12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5" name="Line 12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6" name="Line 12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7" name="Line 12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88" name="Line 12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9" name="Line 12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0" name="Line 12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1" name="Line 12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2" name="Line 12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93" name="Line 12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4" name="Line 12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5" name="Line 12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6" name="Line 12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7" name="Line 12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98" name="Line 12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9" name="Line 12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0" name="Line 12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1" name="Line 12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2" name="Line 12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03" name="Line 12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4" name="Line 12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5" name="Line 12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6" name="Line 12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7" name="Line 12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08" name="Line 12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9" name="Line 12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0" name="Line 12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1" name="Line 12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2" name="Line 12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13" name="Line 12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4" name="Line 12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5" name="Line 12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6" name="Line 12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7" name="Line 12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18" name="Line 12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9" name="Line 12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0" name="Line 12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1" name="Line 12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2" name="Line 12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23" name="Line 12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4" name="Line 12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5" name="Line 12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6" name="Line 12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7" name="Line 12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28" name="Line 12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9" name="Line 12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0" name="Line 12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1" name="Line 12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2" name="Line 12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33" name="Line 12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4" name="Line 12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5" name="Line 12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6" name="Line 12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7" name="Line 12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38" name="Line 12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9" name="Line 12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0" name="Line 12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1" name="Line 12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2" name="Line 12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43" name="Line 12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4" name="Line 12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5" name="Line 12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6" name="Line 12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7" name="Line 12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48" name="Line 12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9" name="Line 12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0" name="Line 12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1" name="Line 12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2" name="Line 12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53" name="Line 12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4" name="Line 12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5" name="Line 12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6" name="Line 12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7" name="Line 12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58" name="Line 12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9" name="Line 12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0" name="Line 12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1" name="Line 12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2" name="Line 12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63" name="Line 12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4" name="Line 13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5" name="Line 13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6" name="Line 13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7" name="Line 13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68" name="Line 13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9" name="Line 13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0" name="Line 13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1" name="Line 13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2" name="Line 13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73" name="Line 13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4" name="Line 13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5" name="Line 13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6" name="Line 13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7" name="Line 13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78" name="Line 13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9" name="Line 13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0" name="Line 13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1" name="Line 13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2" name="Line 13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83" name="Line 13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4" name="Line 13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5" name="Line 13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6" name="Line 13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7" name="Line 13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88" name="Line 13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9" name="Line 13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0" name="Line 13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1" name="Line 13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2" name="Line 13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93" name="Line 13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4" name="Line 13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5" name="Line 13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6" name="Line 13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7" name="Line 13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98" name="Line 13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9" name="Line 13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0" name="Line 13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1" name="Line 13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2" name="Line 13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03" name="Line 13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4" name="Line 13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5" name="Line 13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6" name="Line 13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7" name="Line 13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08" name="Line 13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9" name="Line 13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0" name="Line 13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1" name="Line 13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2" name="Line 13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13" name="Line 13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4" name="Line 13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5" name="Line 13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6" name="Line 13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7" name="Line 13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18" name="Line 13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9" name="Line 13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0" name="Line 13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1" name="Line 13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2" name="Line 13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23" name="Line 13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4" name="Line 13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5" name="Line 13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6" name="Line 13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7" name="Line 13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28" name="Line 13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9" name="Line 13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0" name="Line 13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1" name="Line 13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2" name="Line 13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33" name="Line 13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4" name="Line 13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5" name="Line 13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6" name="Line 13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7" name="Line 13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38" name="Line 13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9" name="Line 13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0" name="Line 13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1" name="Line 13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2" name="Line 13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43" name="Line 13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4" name="Line 13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5" name="Line 13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6" name="Line 13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7" name="Line 13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48" name="Line 13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9" name="Line 13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0" name="Line 13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1" name="Line 13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2" name="Line 13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53" name="Line 13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4" name="Line 13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5" name="Line 13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6" name="Line 13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7" name="Line 13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58" name="Line 13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9" name="Line 13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0" name="Line 13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1" name="Line 13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2" name="Line 13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63" name="Line 13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4" name="Line 14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5" name="Line 14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6" name="Line 14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7" name="Line 14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68" name="Line 14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9" name="Line 14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0" name="Line 14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1" name="Line 14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2" name="Line 14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73" name="Line 14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4" name="Line 14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5" name="Line 14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6" name="Line 14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7" name="Line 14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78" name="Line 14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9" name="Line 14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0" name="Line 14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1" name="Line 14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2" name="Line 14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83" name="Line 14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4" name="Line 14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5" name="Line 14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6" name="Line 14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7" name="Line 14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88" name="Line 14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9" name="Line 14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0" name="Line 14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1" name="Line 14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2" name="Line 14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93" name="Line 14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4" name="Line 14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5" name="Line 14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6" name="Line 14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7" name="Line 14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98" name="Line 14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9" name="Line 14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0" name="Line 14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1" name="Line 14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2" name="Line 14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03" name="Line 14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4" name="Line 14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5" name="Line 14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6" name="Line 14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7" name="Line 14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08" name="Line 14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9" name="Line 14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0" name="Line 14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1" name="Line 14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2" name="Line 14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13" name="Line 14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4" name="Line 14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5" name="Line 14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6" name="Line 14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7" name="Line 14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18" name="Line 14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9" name="Line 14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0" name="Line 14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1" name="Line 14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2" name="Line 14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23" name="Line 14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4" name="Line 14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5" name="Line 14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6" name="Line 14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7" name="Line 14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28" name="Line 14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9" name="Line 14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0" name="Line 14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1" name="Line 14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2" name="Line 14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33" name="Line 14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4" name="Line 14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5" name="Line 14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6" name="Line 14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7" name="Line 14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38" name="Line 14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4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5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6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7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78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9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0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1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2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83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4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5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6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7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88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9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0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1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2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93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4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5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6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7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98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9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0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1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2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03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6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7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8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9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10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1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2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3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4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15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6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7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8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9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20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1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2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3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4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25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6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7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8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29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30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1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2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3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4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35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6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7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8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39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40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41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42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43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44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45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37</xdr:row>
      <xdr:rowOff>209550</xdr:rowOff>
    </xdr:from>
    <xdr:to>
      <xdr:col>4</xdr:col>
      <xdr:colOff>819150</xdr:colOff>
      <xdr:row>37</xdr:row>
      <xdr:rowOff>219075</xdr:rowOff>
    </xdr:to>
    <xdr:sp macro="" textlink="">
      <xdr:nvSpPr>
        <xdr:cNvPr id="50178" name="Line 2"/>
        <xdr:cNvSpPr>
          <a:spLocks noChangeShapeType="1"/>
        </xdr:cNvSpPr>
      </xdr:nvSpPr>
      <xdr:spPr bwMode="auto">
        <a:xfrm>
          <a:off x="1933575" y="9534525"/>
          <a:ext cx="2724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1933575</xdr:colOff>
      <xdr:row>38</xdr:row>
      <xdr:rowOff>209550</xdr:rowOff>
    </xdr:from>
    <xdr:to>
      <xdr:col>5</xdr:col>
      <xdr:colOff>47625</xdr:colOff>
      <xdr:row>38</xdr:row>
      <xdr:rowOff>209550</xdr:rowOff>
    </xdr:to>
    <xdr:sp macro="" textlink="">
      <xdr:nvSpPr>
        <xdr:cNvPr id="50179" name="Line 3"/>
        <xdr:cNvSpPr>
          <a:spLocks noChangeShapeType="1"/>
        </xdr:cNvSpPr>
      </xdr:nvSpPr>
      <xdr:spPr bwMode="auto">
        <a:xfrm>
          <a:off x="3457575" y="9810750"/>
          <a:ext cx="1352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1933575</xdr:colOff>
      <xdr:row>38</xdr:row>
      <xdr:rowOff>209550</xdr:rowOff>
    </xdr:from>
    <xdr:to>
      <xdr:col>13</xdr:col>
      <xdr:colOff>47625</xdr:colOff>
      <xdr:row>38</xdr:row>
      <xdr:rowOff>209550</xdr:rowOff>
    </xdr:to>
    <xdr:sp macro="" textlink="">
      <xdr:nvSpPr>
        <xdr:cNvPr id="50184" name="Line 8"/>
        <xdr:cNvSpPr>
          <a:spLocks noChangeShapeType="1"/>
        </xdr:cNvSpPr>
      </xdr:nvSpPr>
      <xdr:spPr bwMode="auto">
        <a:xfrm>
          <a:off x="11468100" y="9810750"/>
          <a:ext cx="1352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1704975</xdr:colOff>
      <xdr:row>14</xdr:row>
      <xdr:rowOff>219075</xdr:rowOff>
    </xdr:from>
    <xdr:to>
      <xdr:col>13</xdr:col>
      <xdr:colOff>923925</xdr:colOff>
      <xdr:row>18</xdr:row>
      <xdr:rowOff>219075</xdr:rowOff>
    </xdr:to>
    <xdr:sp macro="" textlink="">
      <xdr:nvSpPr>
        <xdr:cNvPr id="50188" name="WordArt 12"/>
        <xdr:cNvSpPr>
          <a:spLocks noChangeArrowheads="1" noChangeShapeType="1" noTextEdit="1"/>
        </xdr:cNvSpPr>
      </xdr:nvSpPr>
      <xdr:spPr bwMode="auto">
        <a:xfrm>
          <a:off x="11239500" y="4143375"/>
          <a:ext cx="2457450" cy="91440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204"/>
            </a:avLst>
          </a:prstTxWarp>
        </a:bodyPr>
        <a:lstStyle/>
        <a:p>
          <a:pPr algn="ctr" rtl="0">
            <a:buNone/>
          </a:pPr>
          <a:r>
            <a:rPr lang="th-TH" sz="7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Microsoft Sans Serif"/>
              <a:cs typeface="Microsoft Sans Serif"/>
            </a:rPr>
            <a:t>สำเนา</a:t>
          </a:r>
        </a:p>
      </xdr:txBody>
    </xdr:sp>
    <xdr:clientData/>
  </xdr:twoCellAnchor>
  <xdr:twoCellAnchor>
    <xdr:from>
      <xdr:col>11</xdr:col>
      <xdr:colOff>419100</xdr:colOff>
      <xdr:row>37</xdr:row>
      <xdr:rowOff>209550</xdr:rowOff>
    </xdr:from>
    <xdr:to>
      <xdr:col>12</xdr:col>
      <xdr:colOff>828675</xdr:colOff>
      <xdr:row>37</xdr:row>
      <xdr:rowOff>219075</xdr:rowOff>
    </xdr:to>
    <xdr:sp macro="" textlink="">
      <xdr:nvSpPr>
        <xdr:cNvPr id="50189" name="Line 13"/>
        <xdr:cNvSpPr>
          <a:spLocks noChangeShapeType="1"/>
        </xdr:cNvSpPr>
      </xdr:nvSpPr>
      <xdr:spPr bwMode="auto">
        <a:xfrm>
          <a:off x="9953625" y="9534525"/>
          <a:ext cx="2724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3651;&#3610;&#3626;&#3635;&#3588;&#3633;&#3597;&#3592;&#3656;&#3634;&#3618;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3651;&#3610;&#3626;&#3635;&#3588;&#3633;&#3597;&#3592;&#3656;&#3634;&#3618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3651;&#3610;&#3626;&#3635;&#3588;&#3633;&#3597;&#3592;&#3656;&#3634;&#3618;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ransaction"/>
      <sheetName val="ข้อมูลเจ้าหนี้"/>
      <sheetName val="ชื่อบัญชี"/>
      <sheetName val="ทะเบียนเช็ค"/>
      <sheetName val="ภงด53"/>
      <sheetName val="บจ."/>
      <sheetName val="เช็ค"/>
      <sheetName val="ภงด."/>
      <sheetName val="บร."/>
      <sheetName val="บจ. (2)"/>
      <sheetName val="ภงด. (2)"/>
      <sheetName val="ภงด. (3)"/>
      <sheetName val="ใบสำคัญจ่าย6"/>
    </sheetNames>
    <definedNames>
      <definedName name="_xlbgnm.TAX53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ชื่อบัญชี"/>
      <sheetName val="ข้อมูลเจ้าหนี้"/>
      <sheetName val="Transaction"/>
      <sheetName val="บจ."/>
      <sheetName val="เช็ค"/>
      <sheetName val="ภงด."/>
      <sheetName val="ภงด53"/>
      <sheetName val="บจ. (2)"/>
      <sheetName val="ภงด. (2)"/>
      <sheetName val="ภงด. (3)"/>
      <sheetName val="ภงด53 (2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ransaction"/>
      <sheetName val="ข้อมูลเจ้าหนี้"/>
      <sheetName val="ชื่อบัญชี"/>
      <sheetName val="ทะเบียนเช็ค"/>
      <sheetName val="ภงด53"/>
      <sheetName val="บจ."/>
      <sheetName val="เช็ค"/>
      <sheetName val="ภงด."/>
      <sheetName val="บร."/>
      <sheetName val="บจ. (2)"/>
      <sheetName val="ภงด. (2)"/>
      <sheetName val="ภงด. (3)"/>
      <sheetName val="ใบสำคัญจ่าย6"/>
    </sheetNames>
    <definedNames>
      <definedName name="_xlbgnm.TAX53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14"/>
    <pageSetUpPr fitToPage="1"/>
  </sheetPr>
  <dimension ref="A1:E72"/>
  <sheetViews>
    <sheetView workbookViewId="0"/>
  </sheetViews>
  <sheetFormatPr defaultRowHeight="12.75" x14ac:dyDescent="0.2"/>
  <cols>
    <col min="1" max="1" width="5" style="94" customWidth="1"/>
    <col min="2" max="2" width="2" style="89" bestFit="1" customWidth="1"/>
    <col min="3" max="3" width="4" style="231" customWidth="1"/>
    <col min="4" max="4" width="95.42578125" style="230" bestFit="1" customWidth="1"/>
    <col min="5" max="16384" width="9.140625" style="94"/>
  </cols>
  <sheetData>
    <row r="1" spans="1:5" x14ac:dyDescent="0.2">
      <c r="A1" s="271" t="s">
        <v>248</v>
      </c>
      <c r="B1" s="279"/>
      <c r="C1" s="272"/>
      <c r="D1" s="273"/>
      <c r="E1" s="273"/>
    </row>
    <row r="2" spans="1:5" x14ac:dyDescent="0.2">
      <c r="A2" s="274"/>
      <c r="B2" s="280">
        <v>1</v>
      </c>
      <c r="C2" s="278" t="s">
        <v>257</v>
      </c>
      <c r="D2" s="94"/>
      <c r="E2" s="275"/>
    </row>
    <row r="3" spans="1:5" x14ac:dyDescent="0.2">
      <c r="A3" s="274"/>
      <c r="B3" s="280"/>
      <c r="C3" s="278" t="s">
        <v>249</v>
      </c>
      <c r="D3" s="94"/>
      <c r="E3" s="275"/>
    </row>
    <row r="4" spans="1:5" x14ac:dyDescent="0.2">
      <c r="A4" s="274"/>
      <c r="B4" s="280"/>
      <c r="C4" s="276" t="s">
        <v>250</v>
      </c>
      <c r="D4" s="277"/>
      <c r="E4" s="275"/>
    </row>
    <row r="5" spans="1:5" x14ac:dyDescent="0.2">
      <c r="A5" s="274"/>
      <c r="B5" s="280"/>
      <c r="D5" s="278" t="s">
        <v>251</v>
      </c>
      <c r="E5" s="275"/>
    </row>
    <row r="6" spans="1:5" x14ac:dyDescent="0.2">
      <c r="A6" s="274"/>
      <c r="B6" s="280"/>
      <c r="C6" s="276" t="s">
        <v>252</v>
      </c>
      <c r="D6" s="277"/>
      <c r="E6" s="275"/>
    </row>
    <row r="7" spans="1:5" x14ac:dyDescent="0.2">
      <c r="A7" s="274"/>
      <c r="B7" s="280"/>
      <c r="D7" s="278" t="s">
        <v>253</v>
      </c>
      <c r="E7" s="275"/>
    </row>
    <row r="8" spans="1:5" x14ac:dyDescent="0.2">
      <c r="A8" s="274"/>
      <c r="B8" s="280"/>
      <c r="C8" s="276" t="s">
        <v>254</v>
      </c>
      <c r="D8" s="277"/>
      <c r="E8" s="275"/>
    </row>
    <row r="9" spans="1:5" x14ac:dyDescent="0.2">
      <c r="A9" s="274"/>
      <c r="B9" s="280"/>
      <c r="D9" s="278" t="s">
        <v>255</v>
      </c>
      <c r="E9" s="275"/>
    </row>
    <row r="10" spans="1:5" x14ac:dyDescent="0.2">
      <c r="A10" s="274"/>
      <c r="B10" s="280">
        <v>2</v>
      </c>
      <c r="C10" s="276" t="s">
        <v>256</v>
      </c>
      <c r="D10" s="94"/>
      <c r="E10" s="275"/>
    </row>
    <row r="11" spans="1:5" ht="14.25" x14ac:dyDescent="0.2">
      <c r="A11" s="233" t="s">
        <v>131</v>
      </c>
    </row>
    <row r="12" spans="1:5" x14ac:dyDescent="0.2">
      <c r="B12" s="89">
        <v>1</v>
      </c>
      <c r="C12" s="231" t="s">
        <v>107</v>
      </c>
    </row>
    <row r="13" spans="1:5" ht="25.5" x14ac:dyDescent="0.2">
      <c r="C13" s="231">
        <v>1.1000000000000001</v>
      </c>
      <c r="D13" s="230" t="s">
        <v>119</v>
      </c>
    </row>
    <row r="14" spans="1:5" x14ac:dyDescent="0.2">
      <c r="C14" s="231">
        <v>1.2</v>
      </c>
      <c r="D14" s="230" t="s">
        <v>30</v>
      </c>
    </row>
    <row r="15" spans="1:5" x14ac:dyDescent="0.2">
      <c r="C15" s="231">
        <v>1.3</v>
      </c>
      <c r="D15" s="230" t="s">
        <v>61</v>
      </c>
    </row>
    <row r="16" spans="1:5" x14ac:dyDescent="0.2">
      <c r="D16" s="230" t="s">
        <v>75</v>
      </c>
    </row>
    <row r="17" spans="2:4" x14ac:dyDescent="0.2">
      <c r="D17" s="230" t="s">
        <v>83</v>
      </c>
    </row>
    <row r="18" spans="2:4" x14ac:dyDescent="0.2">
      <c r="D18" s="230" t="s">
        <v>84</v>
      </c>
    </row>
    <row r="19" spans="2:4" x14ac:dyDescent="0.2">
      <c r="D19" s="230" t="s">
        <v>85</v>
      </c>
    </row>
    <row r="20" spans="2:4" x14ac:dyDescent="0.2">
      <c r="D20" s="230" t="s">
        <v>86</v>
      </c>
    </row>
    <row r="21" spans="2:4" x14ac:dyDescent="0.2">
      <c r="B21" s="89">
        <v>2</v>
      </c>
      <c r="C21" s="231" t="s">
        <v>133</v>
      </c>
    </row>
    <row r="22" spans="2:4" x14ac:dyDescent="0.2">
      <c r="C22" s="231">
        <v>2.1</v>
      </c>
      <c r="D22" s="230" t="s">
        <v>82</v>
      </c>
    </row>
    <row r="23" spans="2:4" x14ac:dyDescent="0.2">
      <c r="C23" s="94"/>
      <c r="D23" s="230" t="s">
        <v>76</v>
      </c>
    </row>
    <row r="24" spans="2:4" x14ac:dyDescent="0.2">
      <c r="D24" s="230" t="s">
        <v>77</v>
      </c>
    </row>
    <row r="25" spans="2:4" x14ac:dyDescent="0.2">
      <c r="D25" s="230" t="s">
        <v>87</v>
      </c>
    </row>
    <row r="26" spans="2:4" x14ac:dyDescent="0.2">
      <c r="D26" s="230" t="s">
        <v>244</v>
      </c>
    </row>
    <row r="27" spans="2:4" x14ac:dyDescent="0.2">
      <c r="D27" s="230" t="s">
        <v>32</v>
      </c>
    </row>
    <row r="28" spans="2:4" x14ac:dyDescent="0.2">
      <c r="D28" s="230" t="s">
        <v>207</v>
      </c>
    </row>
    <row r="29" spans="2:4" x14ac:dyDescent="0.2">
      <c r="D29" s="230" t="s">
        <v>245</v>
      </c>
    </row>
    <row r="30" spans="2:4" x14ac:dyDescent="0.2">
      <c r="D30" s="230" t="s">
        <v>129</v>
      </c>
    </row>
    <row r="31" spans="2:4" x14ac:dyDescent="0.2">
      <c r="D31" s="230" t="s">
        <v>78</v>
      </c>
    </row>
    <row r="32" spans="2:4" x14ac:dyDescent="0.2">
      <c r="D32" s="230" t="s">
        <v>79</v>
      </c>
    </row>
    <row r="33" spans="2:4" x14ac:dyDescent="0.2">
      <c r="C33" s="231">
        <v>2.2000000000000002</v>
      </c>
      <c r="D33" s="230" t="s">
        <v>106</v>
      </c>
    </row>
    <row r="34" spans="2:4" x14ac:dyDescent="0.2">
      <c r="D34" s="230" t="s">
        <v>80</v>
      </c>
    </row>
    <row r="35" spans="2:4" x14ac:dyDescent="0.2">
      <c r="D35" s="230" t="s">
        <v>81</v>
      </c>
    </row>
    <row r="36" spans="2:4" x14ac:dyDescent="0.2">
      <c r="D36" s="230" t="s">
        <v>160</v>
      </c>
    </row>
    <row r="37" spans="2:4" x14ac:dyDescent="0.2">
      <c r="D37" s="230" t="s">
        <v>161</v>
      </c>
    </row>
    <row r="38" spans="2:4" x14ac:dyDescent="0.2">
      <c r="C38" s="231">
        <v>2.2999999999999998</v>
      </c>
      <c r="D38" s="230" t="s">
        <v>128</v>
      </c>
    </row>
    <row r="39" spans="2:4" ht="13.5" customHeight="1" x14ac:dyDescent="0.2">
      <c r="D39" s="230" t="s">
        <v>162</v>
      </c>
    </row>
    <row r="40" spans="2:4" x14ac:dyDescent="0.2">
      <c r="C40" s="231">
        <v>2.4</v>
      </c>
      <c r="D40" s="230" t="s">
        <v>163</v>
      </c>
    </row>
    <row r="41" spans="2:4" x14ac:dyDescent="0.2">
      <c r="D41" s="230" t="s">
        <v>88</v>
      </c>
    </row>
    <row r="42" spans="2:4" x14ac:dyDescent="0.2">
      <c r="D42" s="230" t="s">
        <v>81</v>
      </c>
    </row>
    <row r="43" spans="2:4" x14ac:dyDescent="0.2">
      <c r="D43" s="230" t="s">
        <v>89</v>
      </c>
    </row>
    <row r="44" spans="2:4" x14ac:dyDescent="0.2">
      <c r="B44" s="89">
        <v>3</v>
      </c>
      <c r="C44" s="231" t="s">
        <v>130</v>
      </c>
    </row>
    <row r="45" spans="2:4" x14ac:dyDescent="0.2">
      <c r="C45" s="231">
        <v>3.1</v>
      </c>
      <c r="D45" s="230" t="s">
        <v>90</v>
      </c>
    </row>
    <row r="46" spans="2:4" x14ac:dyDescent="0.2">
      <c r="C46" s="231">
        <v>3.2</v>
      </c>
      <c r="D46" s="230" t="s">
        <v>115</v>
      </c>
    </row>
    <row r="47" spans="2:4" x14ac:dyDescent="0.2">
      <c r="C47" s="231">
        <v>3.3</v>
      </c>
      <c r="D47" s="230" t="s">
        <v>116</v>
      </c>
    </row>
    <row r="48" spans="2:4" x14ac:dyDescent="0.2">
      <c r="D48" s="230" t="s">
        <v>117</v>
      </c>
    </row>
    <row r="49" spans="2:4" x14ac:dyDescent="0.2">
      <c r="C49" s="231">
        <v>3.4</v>
      </c>
      <c r="D49" s="230" t="s">
        <v>116</v>
      </c>
    </row>
    <row r="50" spans="2:4" x14ac:dyDescent="0.2">
      <c r="D50" s="230" t="s">
        <v>118</v>
      </c>
    </row>
    <row r="51" spans="2:4" x14ac:dyDescent="0.2">
      <c r="C51" s="231">
        <v>3.5</v>
      </c>
      <c r="D51" s="230" t="s">
        <v>116</v>
      </c>
    </row>
    <row r="52" spans="2:4" x14ac:dyDescent="0.2">
      <c r="D52" s="230" t="s">
        <v>48</v>
      </c>
    </row>
    <row r="53" spans="2:4" x14ac:dyDescent="0.2">
      <c r="B53" s="89">
        <v>4</v>
      </c>
      <c r="C53" s="231" t="s">
        <v>34</v>
      </c>
    </row>
    <row r="54" spans="2:4" x14ac:dyDescent="0.2">
      <c r="C54" s="231">
        <v>4.0999999999999996</v>
      </c>
      <c r="D54" s="230" t="s">
        <v>134</v>
      </c>
    </row>
    <row r="55" spans="2:4" x14ac:dyDescent="0.2">
      <c r="D55" s="230" t="s">
        <v>91</v>
      </c>
    </row>
    <row r="56" spans="2:4" x14ac:dyDescent="0.2">
      <c r="D56" s="230" t="s">
        <v>208</v>
      </c>
    </row>
    <row r="57" spans="2:4" x14ac:dyDescent="0.2">
      <c r="D57" s="230" t="s">
        <v>136</v>
      </c>
    </row>
    <row r="58" spans="2:4" x14ac:dyDescent="0.2">
      <c r="D58" s="230" t="s">
        <v>246</v>
      </c>
    </row>
    <row r="59" spans="2:4" x14ac:dyDescent="0.2">
      <c r="D59" s="230" t="s">
        <v>49</v>
      </c>
    </row>
    <row r="60" spans="2:4" x14ac:dyDescent="0.2">
      <c r="D60" s="230" t="s">
        <v>135</v>
      </c>
    </row>
    <row r="61" spans="2:4" x14ac:dyDescent="0.2">
      <c r="D61" s="230" t="s">
        <v>50</v>
      </c>
    </row>
    <row r="62" spans="2:4" x14ac:dyDescent="0.2">
      <c r="C62" s="231">
        <v>4.2</v>
      </c>
      <c r="D62" s="230" t="s">
        <v>103</v>
      </c>
    </row>
    <row r="63" spans="2:4" x14ac:dyDescent="0.2">
      <c r="D63" s="230" t="s">
        <v>51</v>
      </c>
    </row>
    <row r="64" spans="2:4" x14ac:dyDescent="0.2">
      <c r="D64" s="230" t="s">
        <v>209</v>
      </c>
    </row>
    <row r="65" spans="2:4" x14ac:dyDescent="0.2">
      <c r="D65" s="230" t="s">
        <v>136</v>
      </c>
    </row>
    <row r="66" spans="2:4" x14ac:dyDescent="0.2">
      <c r="D66" s="230" t="s">
        <v>246</v>
      </c>
    </row>
    <row r="67" spans="2:4" x14ac:dyDescent="0.2">
      <c r="D67" s="230" t="s">
        <v>33</v>
      </c>
    </row>
    <row r="68" spans="2:4" x14ac:dyDescent="0.2">
      <c r="D68" s="230" t="s">
        <v>104</v>
      </c>
    </row>
    <row r="69" spans="2:4" x14ac:dyDescent="0.2">
      <c r="D69" s="230" t="s">
        <v>52</v>
      </c>
    </row>
    <row r="70" spans="2:4" x14ac:dyDescent="0.2">
      <c r="B70" s="89">
        <v>5</v>
      </c>
      <c r="C70" s="231" t="s">
        <v>105</v>
      </c>
    </row>
    <row r="71" spans="2:4" ht="25.5" x14ac:dyDescent="0.2">
      <c r="C71" s="231">
        <v>5.0999999999999996</v>
      </c>
      <c r="D71" s="230" t="s">
        <v>53</v>
      </c>
    </row>
    <row r="72" spans="2:4" ht="25.5" x14ac:dyDescent="0.2">
      <c r="C72" s="231">
        <v>5.2</v>
      </c>
      <c r="D72" s="230" t="s">
        <v>247</v>
      </c>
    </row>
  </sheetData>
  <phoneticPr fontId="0" type="noConversion"/>
  <pageMargins left="0.52" right="0.34" top="0.5" bottom="0.52" header="0.33" footer="0.3"/>
  <pageSetup paperSize="9" scale="97" orientation="portrait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 enableFormatConditionsCalculation="0">
    <tabColor indexed="13"/>
  </sheetPr>
  <dimension ref="A1:Y64"/>
  <sheetViews>
    <sheetView showGridLines="0" showRowColHeaders="0" workbookViewId="0">
      <pane xSplit="14" ySplit="18" topLeftCell="O19" activePane="bottomRight" state="frozen"/>
      <selection pane="topRight" activeCell="O1" sqref="O1"/>
      <selection pane="bottomLeft" activeCell="A19" sqref="A19"/>
      <selection pane="bottomRight" activeCell="D12" sqref="D12:E12"/>
    </sheetView>
  </sheetViews>
  <sheetFormatPr defaultRowHeight="11.25" x14ac:dyDescent="0.15"/>
  <cols>
    <col min="1" max="1" width="9.140625" style="90"/>
    <col min="2" max="2" width="25.28515625" style="92" customWidth="1"/>
    <col min="3" max="3" width="2.28515625" style="90" customWidth="1"/>
    <col min="4" max="6" width="3" style="90" customWidth="1"/>
    <col min="7" max="7" width="4.7109375" style="90" customWidth="1"/>
    <col min="8" max="8" width="9.140625" style="90"/>
    <col min="9" max="9" width="8.7109375" style="90" customWidth="1"/>
    <col min="10" max="10" width="9.42578125" style="90" customWidth="1"/>
    <col min="11" max="11" width="11.7109375" style="90" customWidth="1"/>
    <col min="12" max="12" width="12.85546875" style="90" customWidth="1"/>
    <col min="13" max="13" width="7.42578125" style="90" customWidth="1"/>
    <col min="14" max="14" width="18.85546875" style="90" customWidth="1"/>
    <col min="15" max="24" width="9.140625" style="90"/>
    <col min="25" max="25" width="11.140625" style="90" hidden="1" customWidth="1"/>
    <col min="26" max="16384" width="9.140625" style="90"/>
  </cols>
  <sheetData>
    <row r="1" spans="1:25" ht="24.75" customHeight="1" thickBot="1" x14ac:dyDescent="0.3">
      <c r="A1" s="109" t="s">
        <v>191</v>
      </c>
      <c r="B1" s="110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2"/>
      <c r="Q1" s="115"/>
    </row>
    <row r="2" spans="1:25" ht="36.75" customHeight="1" thickBot="1" x14ac:dyDescent="0.2"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8"/>
      <c r="N2" s="117" t="s">
        <v>106</v>
      </c>
      <c r="Q2" s="115"/>
    </row>
    <row r="3" spans="1:25" ht="18.75" customHeight="1" x14ac:dyDescent="0.15">
      <c r="B3" s="91" t="s">
        <v>204</v>
      </c>
      <c r="H3" s="90">
        <v>1</v>
      </c>
      <c r="N3" s="216" t="s">
        <v>155</v>
      </c>
      <c r="Q3" s="115"/>
      <c r="Y3" s="120">
        <v>1</v>
      </c>
    </row>
    <row r="4" spans="1:25" s="93" customFormat="1" ht="18" customHeight="1" x14ac:dyDescent="0.15">
      <c r="B4" s="91" t="s">
        <v>203</v>
      </c>
      <c r="D4" s="252" t="s">
        <v>120</v>
      </c>
      <c r="E4" s="252">
        <v>56</v>
      </c>
      <c r="F4" s="253">
        <v>1</v>
      </c>
      <c r="G4" s="254">
        <v>3</v>
      </c>
      <c r="N4" s="217"/>
      <c r="Q4" s="116"/>
      <c r="Y4" s="121" t="str">
        <f>D4&amp;TEXT(E4,"00")&amp;TEXT(F4,"00")&amp;TEXT(G4,"0000")</f>
        <v>TX56010003</v>
      </c>
    </row>
    <row r="5" spans="1:25" s="93" customFormat="1" ht="17.25" customHeight="1" x14ac:dyDescent="0.2">
      <c r="B5" s="89" t="s">
        <v>190</v>
      </c>
      <c r="D5" s="285">
        <v>41458</v>
      </c>
      <c r="E5" s="285"/>
      <c r="F5" s="285"/>
      <c r="G5" s="285"/>
      <c r="M5" s="218"/>
      <c r="N5" s="219" t="s">
        <v>156</v>
      </c>
      <c r="Q5" s="116"/>
      <c r="Y5" s="122">
        <v>2</v>
      </c>
    </row>
    <row r="6" spans="1:25" s="93" customFormat="1" ht="18.75" customHeight="1" x14ac:dyDescent="0.5">
      <c r="B6" s="91" t="s">
        <v>202</v>
      </c>
      <c r="D6" s="282" t="s">
        <v>262</v>
      </c>
      <c r="E6" s="283"/>
      <c r="F6" s="283"/>
      <c r="G6" s="283"/>
      <c r="H6" s="283"/>
      <c r="I6" s="283"/>
      <c r="J6" s="284"/>
      <c r="N6" s="104"/>
      <c r="Q6" s="116"/>
    </row>
    <row r="7" spans="1:25" s="93" customFormat="1" ht="18.75" customHeight="1" x14ac:dyDescent="0.25">
      <c r="B7" s="98" t="s">
        <v>122</v>
      </c>
      <c r="D7" s="286">
        <v>3</v>
      </c>
      <c r="E7" s="287"/>
      <c r="F7" s="113"/>
      <c r="G7" s="113"/>
      <c r="H7" s="113"/>
      <c r="I7" s="113"/>
      <c r="J7" s="113"/>
      <c r="K7" s="116"/>
      <c r="L7" s="116"/>
      <c r="M7" s="116"/>
      <c r="N7" s="104"/>
      <c r="Q7" s="116"/>
      <c r="Y7" s="221" t="s">
        <v>54</v>
      </c>
    </row>
    <row r="8" spans="1:25" s="94" customFormat="1" ht="18" customHeight="1" x14ac:dyDescent="0.25">
      <c r="A8" s="90"/>
      <c r="B8" s="98" t="s">
        <v>205</v>
      </c>
      <c r="C8" s="90"/>
      <c r="D8" s="90"/>
      <c r="E8" s="90"/>
      <c r="F8" s="90"/>
      <c r="G8" s="90"/>
      <c r="M8" s="93"/>
      <c r="N8" s="105"/>
      <c r="Q8" s="222"/>
      <c r="Y8" s="221" t="s">
        <v>55</v>
      </c>
    </row>
    <row r="9" spans="1:25" s="94" customFormat="1" ht="14.25" customHeight="1" x14ac:dyDescent="0.25">
      <c r="A9" s="90"/>
      <c r="B9" s="99" t="s">
        <v>63</v>
      </c>
      <c r="C9" s="90"/>
      <c r="D9" s="102" t="str">
        <f>IF(VLOOKUP($D$7,M_AP!$A$2:$E$5595,3,FALSE)="","",VLOOKUP($D$7,M_AP!$A$2:$E$5595,3,FALSE))</f>
        <v>23/1-2 ถนนสาธุประดิษฐ์ (ซอย 34) ยานนาวา กรุงเทพฯ</v>
      </c>
      <c r="E9" s="101"/>
      <c r="F9" s="101"/>
      <c r="G9" s="101"/>
      <c r="H9" s="101"/>
      <c r="I9" s="101"/>
      <c r="J9" s="101"/>
      <c r="K9" s="101"/>
      <c r="L9" s="103"/>
      <c r="M9" s="93"/>
      <c r="N9" s="105" t="s">
        <v>192</v>
      </c>
      <c r="O9" s="95"/>
      <c r="Q9" s="222"/>
      <c r="Y9" s="221" t="s">
        <v>57</v>
      </c>
    </row>
    <row r="10" spans="1:25" s="94" customFormat="1" ht="13.5" customHeight="1" x14ac:dyDescent="0.25">
      <c r="B10" s="99" t="s">
        <v>64</v>
      </c>
      <c r="D10" s="297" t="str">
        <f>VLOOKUP($D$7,M_AP!$A$2:$E$5595,4,FALSE)</f>
        <v>0234567890123</v>
      </c>
      <c r="E10" s="298"/>
      <c r="F10" s="298"/>
      <c r="G10" s="298"/>
      <c r="H10" s="299"/>
      <c r="I10" s="95"/>
      <c r="J10" s="95"/>
      <c r="K10" s="96"/>
      <c r="M10" s="93"/>
      <c r="N10" s="105"/>
      <c r="Q10" s="222"/>
    </row>
    <row r="11" spans="1:25" s="94" customFormat="1" ht="13.5" customHeight="1" x14ac:dyDescent="0.25">
      <c r="B11" s="99" t="s">
        <v>184</v>
      </c>
      <c r="D11" s="300">
        <f>VLOOKUP($D$7,M_AP!$A$2:$E$5595,5,FALSE)</f>
        <v>0</v>
      </c>
      <c r="E11" s="301"/>
      <c r="F11" s="302"/>
      <c r="G11" s="302"/>
      <c r="H11" s="303"/>
      <c r="K11" s="97"/>
      <c r="M11" s="93"/>
      <c r="N11" s="105"/>
      <c r="Q11" s="222"/>
    </row>
    <row r="12" spans="1:25" s="94" customFormat="1" ht="18.75" customHeight="1" thickBot="1" x14ac:dyDescent="0.3">
      <c r="B12" s="98" t="s">
        <v>157</v>
      </c>
      <c r="D12" s="286">
        <v>53</v>
      </c>
      <c r="E12" s="287"/>
      <c r="N12" s="105"/>
      <c r="Q12" s="222"/>
    </row>
    <row r="13" spans="1:25" ht="14.25" customHeight="1" x14ac:dyDescent="0.4">
      <c r="D13" s="288" t="s">
        <v>145</v>
      </c>
      <c r="E13" s="289"/>
      <c r="F13" s="289"/>
      <c r="G13" s="289"/>
      <c r="H13" s="289"/>
      <c r="I13" s="289"/>
      <c r="N13" s="128"/>
      <c r="Q13" s="222"/>
    </row>
    <row r="14" spans="1:25" ht="18" x14ac:dyDescent="0.25">
      <c r="B14" s="89" t="s">
        <v>144</v>
      </c>
      <c r="D14" s="304" t="s">
        <v>174</v>
      </c>
      <c r="E14" s="305"/>
      <c r="F14" s="305"/>
      <c r="G14" s="305"/>
      <c r="H14" s="305"/>
      <c r="I14" s="305"/>
      <c r="N14" s="129"/>
      <c r="Q14" s="222"/>
    </row>
    <row r="15" spans="1:25" ht="18" x14ac:dyDescent="0.25">
      <c r="B15" s="89" t="s">
        <v>159</v>
      </c>
      <c r="D15" s="293">
        <v>15556</v>
      </c>
      <c r="E15" s="293"/>
      <c r="F15" s="293"/>
      <c r="G15" s="293"/>
      <c r="H15" s="294"/>
      <c r="I15" s="114"/>
      <c r="J15" s="115"/>
      <c r="K15" s="115"/>
      <c r="M15" s="115"/>
      <c r="N15" s="129"/>
      <c r="Q15" s="222"/>
    </row>
    <row r="16" spans="1:25" ht="18" x14ac:dyDescent="0.2">
      <c r="B16" s="89" t="s">
        <v>187</v>
      </c>
      <c r="D16" s="295">
        <v>0.03</v>
      </c>
      <c r="E16" s="295"/>
      <c r="F16" s="295"/>
      <c r="G16" s="295"/>
      <c r="H16" s="296"/>
      <c r="I16" s="114"/>
      <c r="K16" s="115"/>
      <c r="M16" s="115"/>
      <c r="N16" s="129"/>
      <c r="Q16" s="115"/>
    </row>
    <row r="17" spans="1:17" ht="18.75" thickBot="1" x14ac:dyDescent="0.25">
      <c r="B17" s="89" t="s">
        <v>43</v>
      </c>
      <c r="D17" s="293">
        <v>466.68</v>
      </c>
      <c r="E17" s="293"/>
      <c r="F17" s="293"/>
      <c r="G17" s="293"/>
      <c r="H17" s="294"/>
      <c r="I17" s="114"/>
      <c r="J17" s="115"/>
      <c r="K17" s="115"/>
      <c r="M17" s="115"/>
      <c r="N17" s="130"/>
      <c r="Q17" s="115"/>
    </row>
    <row r="18" spans="1:17" ht="18" x14ac:dyDescent="0.25">
      <c r="B18" s="89" t="s">
        <v>158</v>
      </c>
      <c r="D18" s="290">
        <v>41458</v>
      </c>
      <c r="E18" s="291"/>
      <c r="F18" s="291"/>
      <c r="G18" s="291"/>
      <c r="H18" s="292"/>
      <c r="J18" s="232" t="s">
        <v>132</v>
      </c>
      <c r="K18" s="115"/>
      <c r="L18" s="115"/>
      <c r="M18" s="115"/>
      <c r="Q18" s="115"/>
    </row>
    <row r="19" spans="1:17" ht="12.75" x14ac:dyDescent="0.2">
      <c r="A19" s="115"/>
      <c r="B19" s="23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Q19" s="115"/>
    </row>
    <row r="20" spans="1:17" x14ac:dyDescent="0.15">
      <c r="A20" s="115"/>
      <c r="B20" s="223"/>
      <c r="C20" s="115"/>
      <c r="D20" s="115"/>
      <c r="E20" s="115"/>
      <c r="F20" s="115"/>
      <c r="G20" s="115"/>
      <c r="H20" s="115"/>
      <c r="Q20" s="115"/>
    </row>
    <row r="21" spans="1:17" x14ac:dyDescent="0.15">
      <c r="A21" s="115"/>
      <c r="B21" s="223"/>
      <c r="C21" s="115"/>
      <c r="D21" s="115"/>
      <c r="E21" s="115"/>
      <c r="F21" s="115"/>
      <c r="G21" s="115"/>
      <c r="H21" s="115"/>
      <c r="Q21" s="115"/>
    </row>
    <row r="22" spans="1:17" x14ac:dyDescent="0.15">
      <c r="A22" s="115"/>
      <c r="B22" s="223"/>
      <c r="C22" s="115"/>
      <c r="D22" s="115"/>
      <c r="E22" s="115"/>
      <c r="F22" s="115"/>
      <c r="G22" s="115"/>
      <c r="H22" s="115"/>
      <c r="Q22" s="115"/>
    </row>
    <row r="23" spans="1:17" x14ac:dyDescent="0.15">
      <c r="A23" s="115"/>
      <c r="B23" s="223"/>
      <c r="C23" s="115"/>
      <c r="D23" s="115"/>
      <c r="E23" s="115"/>
      <c r="F23" s="115"/>
      <c r="G23" s="115"/>
      <c r="H23" s="115"/>
      <c r="Q23" s="115"/>
    </row>
    <row r="24" spans="1:17" x14ac:dyDescent="0.15">
      <c r="A24" s="115"/>
      <c r="B24" s="223"/>
      <c r="C24" s="115"/>
      <c r="D24" s="115"/>
      <c r="E24" s="115"/>
      <c r="F24" s="115"/>
      <c r="G24" s="115"/>
      <c r="H24" s="115"/>
      <c r="Q24" s="115"/>
    </row>
    <row r="25" spans="1:17" x14ac:dyDescent="0.15">
      <c r="A25" s="115"/>
      <c r="B25" s="223"/>
      <c r="C25" s="115"/>
      <c r="D25" s="115"/>
      <c r="E25" s="115"/>
      <c r="F25" s="115"/>
      <c r="G25" s="115"/>
      <c r="H25" s="115"/>
      <c r="Q25" s="115"/>
    </row>
    <row r="26" spans="1:17" x14ac:dyDescent="0.15">
      <c r="A26" s="115"/>
      <c r="B26" s="223"/>
      <c r="C26" s="115"/>
      <c r="D26" s="115"/>
      <c r="E26" s="115"/>
      <c r="F26" s="115"/>
      <c r="G26" s="115"/>
      <c r="H26" s="115"/>
      <c r="Q26" s="115"/>
    </row>
    <row r="27" spans="1:17" x14ac:dyDescent="0.15">
      <c r="A27" s="115"/>
      <c r="B27" s="223"/>
      <c r="C27" s="115"/>
      <c r="D27" s="115"/>
      <c r="E27" s="115"/>
      <c r="F27" s="115"/>
      <c r="G27" s="115"/>
      <c r="H27" s="115"/>
      <c r="Q27" s="115"/>
    </row>
    <row r="28" spans="1:17" x14ac:dyDescent="0.15">
      <c r="A28" s="115"/>
      <c r="B28" s="223"/>
      <c r="C28" s="115"/>
      <c r="D28" s="115"/>
      <c r="E28" s="115"/>
      <c r="F28" s="115"/>
      <c r="G28" s="115"/>
      <c r="H28" s="115"/>
      <c r="Q28" s="115"/>
    </row>
    <row r="29" spans="1:17" x14ac:dyDescent="0.15">
      <c r="A29" s="115"/>
      <c r="B29" s="223"/>
      <c r="C29" s="115"/>
      <c r="D29" s="115"/>
      <c r="E29" s="115"/>
      <c r="F29" s="115"/>
      <c r="G29" s="115"/>
      <c r="H29" s="115"/>
      <c r="Q29" s="115"/>
    </row>
    <row r="30" spans="1:17" x14ac:dyDescent="0.15">
      <c r="A30" s="115"/>
      <c r="B30" s="223"/>
      <c r="C30" s="115"/>
      <c r="D30" s="115"/>
      <c r="E30" s="115"/>
      <c r="F30" s="115"/>
      <c r="G30" s="115"/>
      <c r="H30" s="115"/>
      <c r="Q30" s="115"/>
    </row>
    <row r="31" spans="1:17" x14ac:dyDescent="0.15">
      <c r="A31" s="115"/>
      <c r="B31" s="223"/>
      <c r="C31" s="115"/>
      <c r="D31" s="115"/>
      <c r="E31" s="115"/>
      <c r="F31" s="115"/>
      <c r="G31" s="115"/>
      <c r="H31" s="115"/>
      <c r="Q31" s="115"/>
    </row>
    <row r="32" spans="1:17" x14ac:dyDescent="0.15">
      <c r="A32" s="115"/>
      <c r="B32" s="223"/>
      <c r="C32" s="115"/>
      <c r="D32" s="115"/>
      <c r="E32" s="115"/>
      <c r="F32" s="115"/>
      <c r="G32" s="115"/>
      <c r="H32" s="115"/>
      <c r="Q32" s="115"/>
    </row>
    <row r="33" spans="1:17" x14ac:dyDescent="0.15">
      <c r="A33" s="115"/>
      <c r="B33" s="223"/>
      <c r="C33" s="115"/>
      <c r="D33" s="115"/>
      <c r="E33" s="115"/>
      <c r="F33" s="115"/>
      <c r="G33" s="115"/>
      <c r="H33" s="115"/>
      <c r="Q33" s="115"/>
    </row>
    <row r="34" spans="1:17" x14ac:dyDescent="0.15">
      <c r="A34" s="115"/>
      <c r="B34" s="223"/>
      <c r="C34" s="115"/>
      <c r="D34" s="115"/>
      <c r="E34" s="115"/>
      <c r="F34" s="115"/>
      <c r="G34" s="115"/>
      <c r="H34" s="115"/>
      <c r="Q34" s="115"/>
    </row>
    <row r="35" spans="1:17" x14ac:dyDescent="0.15">
      <c r="A35" s="115"/>
      <c r="B35" s="223"/>
      <c r="C35" s="115"/>
      <c r="D35" s="115"/>
      <c r="E35" s="115"/>
      <c r="F35" s="115"/>
      <c r="G35" s="115"/>
      <c r="H35" s="115"/>
      <c r="Q35" s="115"/>
    </row>
    <row r="36" spans="1:17" x14ac:dyDescent="0.15">
      <c r="A36" s="115"/>
      <c r="B36" s="223"/>
      <c r="C36" s="115"/>
      <c r="D36" s="115"/>
      <c r="E36" s="115"/>
      <c r="F36" s="115"/>
      <c r="G36" s="115"/>
      <c r="H36" s="115"/>
    </row>
    <row r="37" spans="1:17" x14ac:dyDescent="0.15">
      <c r="A37" s="115"/>
      <c r="B37" s="223"/>
      <c r="C37" s="115"/>
      <c r="D37" s="115"/>
      <c r="E37" s="115"/>
      <c r="F37" s="115"/>
      <c r="G37" s="115"/>
      <c r="H37" s="115"/>
    </row>
    <row r="38" spans="1:17" x14ac:dyDescent="0.15">
      <c r="A38" s="115"/>
      <c r="B38" s="223"/>
      <c r="C38" s="115"/>
      <c r="D38" s="115"/>
      <c r="E38" s="115"/>
      <c r="F38" s="115"/>
      <c r="G38" s="115"/>
      <c r="H38" s="115"/>
    </row>
    <row r="39" spans="1:17" x14ac:dyDescent="0.15">
      <c r="A39" s="115"/>
      <c r="B39" s="223"/>
      <c r="C39" s="115"/>
      <c r="D39" s="115"/>
      <c r="E39" s="115"/>
      <c r="F39" s="115"/>
      <c r="G39" s="115"/>
      <c r="H39" s="115"/>
    </row>
    <row r="40" spans="1:17" x14ac:dyDescent="0.15">
      <c r="A40" s="115"/>
      <c r="B40" s="223"/>
      <c r="C40" s="115"/>
      <c r="D40" s="115"/>
      <c r="E40" s="115"/>
      <c r="F40" s="115"/>
      <c r="G40" s="115"/>
      <c r="H40" s="115"/>
    </row>
    <row r="41" spans="1:17" ht="15.75" x14ac:dyDescent="0.25">
      <c r="A41" s="115"/>
      <c r="B41" s="222"/>
      <c r="C41" s="115"/>
      <c r="D41" s="115"/>
      <c r="E41" s="115"/>
      <c r="F41" s="115"/>
      <c r="G41" s="115"/>
      <c r="H41" s="115"/>
    </row>
    <row r="42" spans="1:17" ht="15.75" x14ac:dyDescent="0.25">
      <c r="A42" s="115"/>
      <c r="B42" s="222"/>
      <c r="C42" s="115"/>
      <c r="D42" s="115"/>
      <c r="E42" s="115"/>
      <c r="F42" s="115"/>
      <c r="G42" s="115"/>
      <c r="H42" s="115"/>
    </row>
    <row r="43" spans="1:17" ht="15.75" x14ac:dyDescent="0.25">
      <c r="A43" s="115"/>
      <c r="B43" s="222"/>
      <c r="C43" s="115"/>
      <c r="D43" s="115"/>
      <c r="E43" s="115"/>
      <c r="F43" s="115"/>
      <c r="G43" s="115"/>
      <c r="H43" s="115"/>
    </row>
    <row r="44" spans="1:17" ht="15.75" x14ac:dyDescent="0.25">
      <c r="A44" s="115"/>
      <c r="B44" s="222"/>
      <c r="C44" s="115"/>
      <c r="D44" s="115"/>
      <c r="E44" s="115"/>
      <c r="F44" s="115"/>
      <c r="G44" s="115"/>
      <c r="H44" s="115"/>
    </row>
    <row r="45" spans="1:17" ht="15.75" x14ac:dyDescent="0.25">
      <c r="A45" s="115"/>
      <c r="B45" s="222"/>
      <c r="C45" s="115"/>
      <c r="D45" s="115"/>
      <c r="E45" s="115"/>
      <c r="F45" s="115"/>
      <c r="G45" s="115"/>
      <c r="H45" s="115"/>
    </row>
    <row r="46" spans="1:17" ht="15.75" x14ac:dyDescent="0.25">
      <c r="A46" s="115"/>
      <c r="B46" s="222"/>
      <c r="C46" s="115"/>
      <c r="D46" s="115"/>
      <c r="E46" s="115"/>
      <c r="F46" s="115"/>
      <c r="G46" s="115"/>
      <c r="H46" s="115"/>
    </row>
    <row r="47" spans="1:17" ht="15.75" x14ac:dyDescent="0.25">
      <c r="A47" s="115"/>
      <c r="B47" s="222"/>
      <c r="C47" s="115"/>
      <c r="D47" s="115"/>
      <c r="E47" s="115"/>
      <c r="F47" s="115"/>
      <c r="G47" s="115"/>
      <c r="H47" s="115"/>
    </row>
    <row r="48" spans="1:17" ht="15.75" x14ac:dyDescent="0.25">
      <c r="A48" s="115"/>
      <c r="B48" s="222"/>
      <c r="C48" s="115"/>
      <c r="D48" s="115"/>
      <c r="E48" s="115"/>
      <c r="F48" s="115"/>
      <c r="G48" s="115"/>
      <c r="H48" s="115"/>
    </row>
    <row r="49" spans="1:8" x14ac:dyDescent="0.15">
      <c r="A49" s="115"/>
      <c r="B49" s="223"/>
      <c r="C49" s="115"/>
      <c r="D49" s="115"/>
      <c r="E49" s="115"/>
      <c r="F49" s="115"/>
      <c r="G49" s="115"/>
      <c r="H49" s="115"/>
    </row>
    <row r="50" spans="1:8" x14ac:dyDescent="0.15">
      <c r="A50" s="115"/>
      <c r="B50" s="223"/>
      <c r="C50" s="115"/>
      <c r="D50" s="115"/>
      <c r="E50" s="115"/>
      <c r="F50" s="115"/>
      <c r="G50" s="115"/>
      <c r="H50" s="115"/>
    </row>
    <row r="51" spans="1:8" x14ac:dyDescent="0.15">
      <c r="A51" s="115"/>
      <c r="B51" s="223"/>
      <c r="C51" s="115"/>
      <c r="D51" s="115"/>
      <c r="E51" s="115"/>
      <c r="F51" s="115"/>
      <c r="G51" s="115"/>
      <c r="H51" s="115"/>
    </row>
    <row r="52" spans="1:8" x14ac:dyDescent="0.15">
      <c r="A52" s="115"/>
      <c r="B52" s="223"/>
      <c r="C52" s="115"/>
      <c r="D52" s="115"/>
      <c r="E52" s="115"/>
      <c r="F52" s="115"/>
      <c r="G52" s="115"/>
      <c r="H52" s="115"/>
    </row>
    <row r="53" spans="1:8" x14ac:dyDescent="0.15">
      <c r="A53" s="115"/>
      <c r="B53" s="223"/>
      <c r="C53" s="115"/>
      <c r="D53" s="115"/>
      <c r="E53" s="115"/>
      <c r="F53" s="115"/>
      <c r="G53" s="115"/>
      <c r="H53" s="115"/>
    </row>
    <row r="54" spans="1:8" x14ac:dyDescent="0.15">
      <c r="A54" s="115"/>
      <c r="B54" s="223"/>
      <c r="C54" s="115"/>
      <c r="D54" s="115"/>
      <c r="E54" s="115"/>
      <c r="F54" s="115"/>
      <c r="G54" s="115"/>
      <c r="H54" s="115"/>
    </row>
    <row r="55" spans="1:8" x14ac:dyDescent="0.15">
      <c r="A55" s="115"/>
      <c r="B55" s="223"/>
      <c r="C55" s="115"/>
      <c r="D55" s="115"/>
      <c r="E55" s="115"/>
      <c r="F55" s="115"/>
      <c r="G55" s="115"/>
      <c r="H55" s="115"/>
    </row>
    <row r="56" spans="1:8" x14ac:dyDescent="0.15">
      <c r="A56" s="115"/>
      <c r="B56" s="223"/>
      <c r="C56" s="115"/>
      <c r="D56" s="115"/>
      <c r="E56" s="115"/>
      <c r="F56" s="115"/>
      <c r="G56" s="115"/>
      <c r="H56" s="115"/>
    </row>
    <row r="57" spans="1:8" x14ac:dyDescent="0.15">
      <c r="A57" s="115"/>
      <c r="B57" s="223"/>
      <c r="C57" s="115"/>
      <c r="D57" s="115"/>
      <c r="E57" s="115"/>
      <c r="F57" s="115"/>
      <c r="G57" s="115"/>
      <c r="H57" s="115"/>
    </row>
    <row r="58" spans="1:8" x14ac:dyDescent="0.15">
      <c r="A58" s="115"/>
      <c r="B58" s="223"/>
      <c r="C58" s="115"/>
      <c r="D58" s="115"/>
      <c r="E58" s="115"/>
      <c r="F58" s="115"/>
      <c r="G58" s="115"/>
      <c r="H58" s="115"/>
    </row>
    <row r="59" spans="1:8" x14ac:dyDescent="0.15">
      <c r="A59" s="115"/>
      <c r="B59" s="223"/>
      <c r="C59" s="115"/>
      <c r="D59" s="115"/>
      <c r="E59" s="115"/>
      <c r="F59" s="115"/>
      <c r="G59" s="115"/>
      <c r="H59" s="115"/>
    </row>
    <row r="60" spans="1:8" x14ac:dyDescent="0.15">
      <c r="A60" s="115"/>
      <c r="B60" s="223"/>
      <c r="C60" s="115"/>
      <c r="D60" s="115"/>
      <c r="E60" s="115"/>
      <c r="F60" s="115"/>
      <c r="G60" s="115"/>
      <c r="H60" s="115"/>
    </row>
    <row r="61" spans="1:8" x14ac:dyDescent="0.15">
      <c r="A61" s="115"/>
      <c r="B61" s="223"/>
      <c r="C61" s="115"/>
      <c r="D61" s="115"/>
      <c r="E61" s="115"/>
      <c r="F61" s="115"/>
      <c r="G61" s="115"/>
      <c r="H61" s="115"/>
    </row>
    <row r="62" spans="1:8" x14ac:dyDescent="0.15">
      <c r="A62" s="115"/>
      <c r="B62" s="223"/>
      <c r="C62" s="115"/>
      <c r="D62" s="115"/>
      <c r="E62" s="115"/>
      <c r="F62" s="115"/>
      <c r="G62" s="115"/>
      <c r="H62" s="115"/>
    </row>
    <row r="63" spans="1:8" x14ac:dyDescent="0.15">
      <c r="A63" s="115"/>
      <c r="B63" s="223"/>
      <c r="C63" s="115"/>
      <c r="D63" s="115"/>
      <c r="E63" s="115"/>
      <c r="F63" s="115"/>
      <c r="G63" s="115"/>
      <c r="H63" s="115"/>
    </row>
    <row r="64" spans="1:8" x14ac:dyDescent="0.15">
      <c r="A64" s="115"/>
      <c r="B64" s="223"/>
      <c r="C64" s="115"/>
      <c r="D64" s="115"/>
      <c r="E64" s="115"/>
      <c r="F64" s="115"/>
      <c r="G64" s="115"/>
      <c r="H64" s="115"/>
    </row>
  </sheetData>
  <sheetProtection sheet="1" objects="1" scenarios="1" selectLockedCells="1"/>
  <mergeCells count="12">
    <mergeCell ref="D6:J6"/>
    <mergeCell ref="D5:G5"/>
    <mergeCell ref="D12:E12"/>
    <mergeCell ref="D13:I13"/>
    <mergeCell ref="D18:H18"/>
    <mergeCell ref="D7:E7"/>
    <mergeCell ref="D15:H15"/>
    <mergeCell ref="D16:H16"/>
    <mergeCell ref="D17:H17"/>
    <mergeCell ref="D10:H10"/>
    <mergeCell ref="D11:H11"/>
    <mergeCell ref="D14:I14"/>
  </mergeCells>
  <phoneticPr fontId="0" type="noConversion"/>
  <dataValidations count="1">
    <dataValidation type="list" allowBlank="1" showInputMessage="1" showErrorMessage="1" sqref="D14:I14">
      <formula1>TaxList</formula1>
    </dataValidation>
  </dataValidations>
  <pageMargins left="0.91" right="0.85" top="1" bottom="1" header="0.5" footer="0.5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Add_vTXNo">
                <anchor>
                  <from>
                    <xdr:col>1</xdr:col>
                    <xdr:colOff>1485900</xdr:colOff>
                    <xdr:row>2</xdr:row>
                    <xdr:rowOff>200025</xdr:rowOff>
                  </from>
                  <to>
                    <xdr:col>2</xdr:col>
                    <xdr:colOff>9525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2" r:id="rId5" name="Button 2">
              <controlPr defaultSize="0" print="0" autoFill="0" autoPict="0" macro="[0]!Less_vTXNo">
                <anchor>
                  <from>
                    <xdr:col>1</xdr:col>
                    <xdr:colOff>1295400</xdr:colOff>
                    <xdr:row>2</xdr:row>
                    <xdr:rowOff>200025</xdr:rowOff>
                  </from>
                  <to>
                    <xdr:col>1</xdr:col>
                    <xdr:colOff>1504950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4" r:id="rId6" name="DropDown1">
              <controlPr defaultSize="0" autoLine="0" autoPict="0">
                <anchor mov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9</xdr:col>
                    <xdr:colOff>609600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5" r:id="rId7" name="Drop Down 5">
              <controlPr defaultSize="0" autoLine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9</xdr:col>
                    <xdr:colOff>609600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9" r:id="rId8" name="Button 9">
              <controlPr defaultSize="0" print="0" autoFill="0" autoPict="0" macro="[0]!Print_WhTax">
                <anchor>
                  <from>
                    <xdr:col>1</xdr:col>
                    <xdr:colOff>57150</xdr:colOff>
                    <xdr:row>1</xdr:row>
                    <xdr:rowOff>66675</xdr:rowOff>
                  </from>
                  <to>
                    <xdr:col>1</xdr:col>
                    <xdr:colOff>762000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0" r:id="rId9" name="Button 10">
              <controlPr defaultSize="0" print="0" autoFill="0" autoPict="0" macro="[0]!Save_Data">
                <anchor moveWithCells="1">
                  <from>
                    <xdr:col>7</xdr:col>
                    <xdr:colOff>47625</xdr:colOff>
                    <xdr:row>1</xdr:row>
                    <xdr:rowOff>95250</xdr:rowOff>
                  </from>
                  <to>
                    <xdr:col>8</xdr:col>
                    <xdr:colOff>333375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1" r:id="rId10" name="Button 11">
              <controlPr defaultSize="0" print="0" autoFill="0" autoPict="0" macro="[0]!UpdateData">
                <anchor moveWithCells="1">
                  <from>
                    <xdr:col>8</xdr:col>
                    <xdr:colOff>381000</xdr:colOff>
                    <xdr:row>1</xdr:row>
                    <xdr:rowOff>95250</xdr:rowOff>
                  </from>
                  <to>
                    <xdr:col>10</xdr:col>
                    <xdr:colOff>66675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2" r:id="rId11" name="Button 12">
              <controlPr defaultSize="0" print="0" autoFill="0" autoPict="0" macro="[0]!ClearData">
                <anchor moveWithCells="1">
                  <from>
                    <xdr:col>3</xdr:col>
                    <xdr:colOff>9525</xdr:colOff>
                    <xdr:row>1</xdr:row>
                    <xdr:rowOff>95250</xdr:rowOff>
                  </from>
                  <to>
                    <xdr:col>6</xdr:col>
                    <xdr:colOff>304800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3" r:id="rId12" name="Button 13">
              <controlPr defaultSize="0" print="0" autoFill="0" autoPict="0" macro="[0]!GoToLastRecord">
                <anchor moveWithCells="1">
                  <from>
                    <xdr:col>10</xdr:col>
                    <xdr:colOff>123825</xdr:colOff>
                    <xdr:row>1</xdr:row>
                    <xdr:rowOff>95250</xdr:rowOff>
                  </from>
                  <to>
                    <xdr:col>11</xdr:col>
                    <xdr:colOff>238125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4" r:id="rId13" name="Button 14">
              <controlPr defaultSize="0" print="0" autoFill="0" autoPict="0" macro="[0]!WT_Cal">
                <anchor moveWithCells="1">
                  <from>
                    <xdr:col>1</xdr:col>
                    <xdr:colOff>1181100</xdr:colOff>
                    <xdr:row>16</xdr:row>
                    <xdr:rowOff>38100</xdr:rowOff>
                  </from>
                  <to>
                    <xdr:col>1</xdr:col>
                    <xdr:colOff>1619250</xdr:colOff>
                    <xdr:row>16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7" r:id="rId14" name="Button 17">
              <controlPr defaultSize="0" print="0" autoFill="0" autoPict="0" macro="[0]!Tax_Printing">
                <anchor>
                  <from>
                    <xdr:col>13</xdr:col>
                    <xdr:colOff>219075</xdr:colOff>
                    <xdr:row>7</xdr:row>
                    <xdr:rowOff>142875</xdr:rowOff>
                  </from>
                  <to>
                    <xdr:col>13</xdr:col>
                    <xdr:colOff>1038225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8" r:id="rId15" name="Drop Down 18">
              <controlPr defaultSize="0" print="0" autoLine="0" autoPict="0">
                <anchor>
                  <from>
                    <xdr:col>13</xdr:col>
                    <xdr:colOff>171450</xdr:colOff>
                    <xdr:row>4</xdr:row>
                    <xdr:rowOff>161925</xdr:rowOff>
                  </from>
                  <to>
                    <xdr:col>13</xdr:col>
                    <xdr:colOff>1104900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9" r:id="rId16" name="Button 19">
              <controlPr defaultSize="0" print="0" autoFill="0" autoPict="0" macro="[0]!Tax_PrintPreview">
                <anchor>
                  <from>
                    <xdr:col>13</xdr:col>
                    <xdr:colOff>219075</xdr:colOff>
                    <xdr:row>5</xdr:row>
                    <xdr:rowOff>228600</xdr:rowOff>
                  </from>
                  <to>
                    <xdr:col>13</xdr:col>
                    <xdr:colOff>1038225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0" r:id="rId17" name="Drop Down 20">
              <controlPr defaultSize="0" print="0" autoLine="0" autoPict="0">
                <anchor>
                  <from>
                    <xdr:col>13</xdr:col>
                    <xdr:colOff>171450</xdr:colOff>
                    <xdr:row>2</xdr:row>
                    <xdr:rowOff>180975</xdr:rowOff>
                  </from>
                  <to>
                    <xdr:col>13</xdr:col>
                    <xdr:colOff>1104900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1" r:id="rId18" name="Button 21">
              <controlPr defaultSize="0" print="0" autoFill="0" autoPict="0" macro="[0]!TAX53Fm">
                <anchor>
                  <from>
                    <xdr:col>13</xdr:col>
                    <xdr:colOff>228600</xdr:colOff>
                    <xdr:row>12</xdr:row>
                    <xdr:rowOff>152400</xdr:rowOff>
                  </from>
                  <to>
                    <xdr:col>13</xdr:col>
                    <xdr:colOff>1057275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2" r:id="rId19" name="Button 22">
              <controlPr defaultSize="0" print="0" autoFill="0" autoPict="0" macro="[0]!Report1">
                <anchor>
                  <from>
                    <xdr:col>13</xdr:col>
                    <xdr:colOff>228600</xdr:colOff>
                    <xdr:row>14</xdr:row>
                    <xdr:rowOff>180975</xdr:rowOff>
                  </from>
                  <to>
                    <xdr:col>13</xdr:col>
                    <xdr:colOff>1057275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3" r:id="rId20" name="Button 23">
              <controlPr defaultSize="0" print="0" autoFill="0" autoPict="0" macro="[0]!DeleteData">
                <anchor moveWithCells="1">
                  <from>
                    <xdr:col>11</xdr:col>
                    <xdr:colOff>304800</xdr:colOff>
                    <xdr:row>1</xdr:row>
                    <xdr:rowOff>95250</xdr:rowOff>
                  </from>
                  <to>
                    <xdr:col>12</xdr:col>
                    <xdr:colOff>342900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4" r:id="rId21" name="Button 24">
              <controlPr defaultSize="0" print="0" autoFill="0" autoPict="0" macro="[0]!Tax_Printing_2">
                <anchor>
                  <from>
                    <xdr:col>13</xdr:col>
                    <xdr:colOff>219075</xdr:colOff>
                    <xdr:row>9</xdr:row>
                    <xdr:rowOff>123825</xdr:rowOff>
                  </from>
                  <to>
                    <xdr:col>13</xdr:col>
                    <xdr:colOff>1038225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4" r:id="rId22" name="Button 34">
              <controlPr defaultSize="0" print="0" autoFill="0" autoPict="0" macro="[0]!Print_WhTax2">
                <anchor>
                  <from>
                    <xdr:col>1</xdr:col>
                    <xdr:colOff>838200</xdr:colOff>
                    <xdr:row>1</xdr:row>
                    <xdr:rowOff>66675</xdr:rowOff>
                  </from>
                  <to>
                    <xdr:col>1</xdr:col>
                    <xdr:colOff>1543050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tabColor indexed="12"/>
  </sheetPr>
  <dimension ref="A1:Q19"/>
  <sheetViews>
    <sheetView zoomScale="115" zoomScaleNormal="115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I2" sqref="I2"/>
    </sheetView>
  </sheetViews>
  <sheetFormatPr defaultColWidth="14.7109375" defaultRowHeight="11.25" x14ac:dyDescent="0.15"/>
  <cols>
    <col min="1" max="1" width="11.85546875" style="90" customWidth="1"/>
    <col min="2" max="2" width="15.140625" style="164" bestFit="1" customWidth="1"/>
    <col min="3" max="3" width="12.140625" style="124" bestFit="1" customWidth="1"/>
    <col min="4" max="5" width="18.42578125" style="255" customWidth="1"/>
    <col min="6" max="6" width="6.42578125" style="124" customWidth="1"/>
    <col min="7" max="7" width="41.5703125" style="90" customWidth="1"/>
    <col min="8" max="8" width="75.140625" style="90" customWidth="1"/>
    <col min="9" max="9" width="17.85546875" style="246" customWidth="1"/>
    <col min="10" max="10" width="12.28515625" style="246" customWidth="1"/>
    <col min="11" max="11" width="10.140625" style="124" customWidth="1"/>
    <col min="12" max="12" width="13.85546875" style="90" bestFit="1" customWidth="1"/>
    <col min="13" max="13" width="17.42578125" style="125" bestFit="1" customWidth="1"/>
    <col min="14" max="14" width="9.42578125" style="165" customWidth="1"/>
    <col min="15" max="15" width="14" style="127" customWidth="1"/>
    <col min="16" max="16" width="15.140625" style="164" bestFit="1" customWidth="1"/>
    <col min="17" max="16384" width="14.7109375" style="90"/>
  </cols>
  <sheetData>
    <row r="1" spans="1:17" s="262" customFormat="1" ht="23.25" customHeight="1" x14ac:dyDescent="0.5">
      <c r="A1" s="256" t="s">
        <v>124</v>
      </c>
      <c r="B1" s="257" t="s">
        <v>126</v>
      </c>
      <c r="C1" s="256" t="s">
        <v>29</v>
      </c>
      <c r="D1" s="258" t="s">
        <v>123</v>
      </c>
      <c r="E1" s="258" t="s">
        <v>202</v>
      </c>
      <c r="F1" s="256" t="s">
        <v>201</v>
      </c>
      <c r="G1" s="256" t="s">
        <v>177</v>
      </c>
      <c r="H1" s="256" t="s">
        <v>63</v>
      </c>
      <c r="I1" s="256" t="s">
        <v>178</v>
      </c>
      <c r="J1" s="256" t="s">
        <v>171</v>
      </c>
      <c r="K1" s="256" t="s">
        <v>127</v>
      </c>
      <c r="L1" s="256" t="s">
        <v>188</v>
      </c>
      <c r="M1" s="259" t="s">
        <v>37</v>
      </c>
      <c r="N1" s="260" t="s">
        <v>187</v>
      </c>
      <c r="O1" s="261" t="s">
        <v>35</v>
      </c>
      <c r="P1" s="257" t="s">
        <v>125</v>
      </c>
      <c r="Q1" s="256" t="s">
        <v>175</v>
      </c>
    </row>
    <row r="2" spans="1:17" x14ac:dyDescent="0.15">
      <c r="A2" s="90" t="s">
        <v>210</v>
      </c>
      <c r="B2" s="164">
        <v>41456</v>
      </c>
      <c r="C2" s="124" t="s">
        <v>260</v>
      </c>
      <c r="D2" s="123" t="s">
        <v>0</v>
      </c>
      <c r="E2" s="123" t="s">
        <v>259</v>
      </c>
      <c r="F2" s="124">
        <v>1</v>
      </c>
      <c r="G2" s="90" t="s">
        <v>3</v>
      </c>
      <c r="H2" s="90" t="s">
        <v>17</v>
      </c>
      <c r="I2" s="306" t="s">
        <v>264</v>
      </c>
      <c r="K2" s="124">
        <v>53</v>
      </c>
      <c r="L2" s="90" t="s">
        <v>174</v>
      </c>
      <c r="M2" s="125">
        <v>40000</v>
      </c>
      <c r="N2" s="165">
        <v>0.03</v>
      </c>
      <c r="O2" s="127">
        <v>1200</v>
      </c>
      <c r="P2" s="164">
        <v>41497</v>
      </c>
    </row>
    <row r="3" spans="1:17" x14ac:dyDescent="0.15">
      <c r="A3" s="90" t="s">
        <v>211</v>
      </c>
      <c r="B3" s="164">
        <v>41457</v>
      </c>
      <c r="C3" s="124" t="s">
        <v>260</v>
      </c>
      <c r="D3" s="123" t="s">
        <v>0</v>
      </c>
      <c r="E3" s="123" t="s">
        <v>261</v>
      </c>
      <c r="F3" s="124">
        <v>2</v>
      </c>
      <c r="G3" s="90" t="s">
        <v>25</v>
      </c>
      <c r="H3" s="90" t="s">
        <v>13</v>
      </c>
      <c r="I3" s="306" t="s">
        <v>265</v>
      </c>
      <c r="K3" s="124">
        <v>3</v>
      </c>
      <c r="L3" s="90" t="s">
        <v>165</v>
      </c>
      <c r="M3" s="125">
        <v>3000</v>
      </c>
      <c r="N3" s="165">
        <v>0.05</v>
      </c>
      <c r="O3" s="127">
        <v>150</v>
      </c>
      <c r="P3" s="164">
        <v>41457</v>
      </c>
    </row>
    <row r="4" spans="1:17" x14ac:dyDescent="0.15">
      <c r="A4" s="90" t="s">
        <v>212</v>
      </c>
      <c r="B4" s="164">
        <v>41458</v>
      </c>
      <c r="C4" s="124" t="s">
        <v>260</v>
      </c>
      <c r="D4" s="123" t="s">
        <v>0</v>
      </c>
      <c r="E4" s="123" t="s">
        <v>262</v>
      </c>
      <c r="F4" s="124">
        <v>3</v>
      </c>
      <c r="G4" s="90" t="s">
        <v>4</v>
      </c>
      <c r="H4" s="90" t="s">
        <v>18</v>
      </c>
      <c r="I4" s="306" t="s">
        <v>266</v>
      </c>
      <c r="K4" s="124">
        <v>53</v>
      </c>
      <c r="L4" s="90" t="s">
        <v>174</v>
      </c>
      <c r="M4" s="125">
        <v>15556</v>
      </c>
      <c r="N4" s="166">
        <v>0.03</v>
      </c>
      <c r="O4" s="127">
        <v>466.68</v>
      </c>
      <c r="P4" s="164">
        <v>41458</v>
      </c>
    </row>
    <row r="5" spans="1:17" x14ac:dyDescent="0.15">
      <c r="A5" s="90" t="s">
        <v>213</v>
      </c>
      <c r="B5" s="164">
        <v>41494</v>
      </c>
      <c r="C5" s="124" t="s">
        <v>243</v>
      </c>
      <c r="D5" s="123" t="s">
        <v>0</v>
      </c>
      <c r="E5" s="123" t="s">
        <v>228</v>
      </c>
      <c r="F5" s="124">
        <v>4</v>
      </c>
      <c r="G5" s="90" t="s">
        <v>24</v>
      </c>
      <c r="H5" s="90" t="s">
        <v>12</v>
      </c>
      <c r="I5" s="310" t="s">
        <v>271</v>
      </c>
      <c r="K5" s="124">
        <v>3</v>
      </c>
      <c r="L5" s="90" t="s">
        <v>174</v>
      </c>
      <c r="M5" s="125">
        <v>41476.81</v>
      </c>
      <c r="N5" s="166">
        <v>0.03</v>
      </c>
      <c r="O5" s="127">
        <v>1244.31</v>
      </c>
      <c r="P5" s="164">
        <v>41494</v>
      </c>
    </row>
    <row r="6" spans="1:17" x14ac:dyDescent="0.15">
      <c r="A6" s="90" t="s">
        <v>214</v>
      </c>
      <c r="B6" s="164">
        <v>41495</v>
      </c>
      <c r="C6" s="124" t="s">
        <v>243</v>
      </c>
      <c r="D6" s="123" t="s">
        <v>0</v>
      </c>
      <c r="E6" s="123" t="s">
        <v>229</v>
      </c>
      <c r="F6" s="124">
        <v>9</v>
      </c>
      <c r="G6" s="90" t="s">
        <v>28</v>
      </c>
      <c r="H6" s="90" t="s">
        <v>16</v>
      </c>
      <c r="I6" s="246">
        <v>1234567890123</v>
      </c>
      <c r="K6" s="124">
        <v>3</v>
      </c>
      <c r="L6" s="90" t="s">
        <v>165</v>
      </c>
      <c r="M6" s="125">
        <v>100</v>
      </c>
      <c r="N6" s="166">
        <v>0.05</v>
      </c>
      <c r="O6" s="127">
        <v>5</v>
      </c>
      <c r="P6" s="164">
        <v>41495</v>
      </c>
    </row>
    <row r="7" spans="1:17" x14ac:dyDescent="0.15">
      <c r="A7" s="90" t="s">
        <v>215</v>
      </c>
      <c r="B7" s="164">
        <v>41495</v>
      </c>
      <c r="C7" s="124" t="s">
        <v>243</v>
      </c>
      <c r="D7" s="123" t="s">
        <v>0</v>
      </c>
      <c r="E7" s="123" t="s">
        <v>230</v>
      </c>
      <c r="F7" s="124">
        <v>11</v>
      </c>
      <c r="G7" s="90" t="s">
        <v>8</v>
      </c>
      <c r="H7" s="90" t="s">
        <v>21</v>
      </c>
      <c r="I7" s="246">
        <v>1234567890123</v>
      </c>
      <c r="K7" s="124">
        <v>53</v>
      </c>
      <c r="L7" s="90" t="s">
        <v>174</v>
      </c>
      <c r="M7" s="125">
        <v>142.5</v>
      </c>
      <c r="N7" s="165">
        <v>0.03</v>
      </c>
      <c r="O7" s="127">
        <v>4.28</v>
      </c>
      <c r="P7" s="164">
        <v>41495</v>
      </c>
    </row>
    <row r="8" spans="1:17" x14ac:dyDescent="0.15">
      <c r="A8" s="90" t="s">
        <v>216</v>
      </c>
      <c r="B8" s="164">
        <v>41495</v>
      </c>
      <c r="C8" s="124" t="s">
        <v>243</v>
      </c>
      <c r="D8" s="123" t="s">
        <v>0</v>
      </c>
      <c r="E8" s="123" t="s">
        <v>231</v>
      </c>
      <c r="F8" s="124">
        <v>24</v>
      </c>
      <c r="G8" s="90" t="s">
        <v>10</v>
      </c>
      <c r="H8" s="90" t="s">
        <v>23</v>
      </c>
      <c r="I8" s="246">
        <v>1234567890123</v>
      </c>
      <c r="K8" s="124">
        <v>53</v>
      </c>
      <c r="L8" s="90" t="s">
        <v>165</v>
      </c>
      <c r="M8" s="125">
        <v>100</v>
      </c>
      <c r="N8" s="165">
        <v>0.05</v>
      </c>
      <c r="O8" s="127">
        <v>5</v>
      </c>
      <c r="P8" s="164">
        <v>41495</v>
      </c>
    </row>
    <row r="9" spans="1:17" x14ac:dyDescent="0.15">
      <c r="A9" s="90" t="s">
        <v>217</v>
      </c>
      <c r="B9" s="164">
        <v>41495</v>
      </c>
      <c r="C9" s="124" t="s">
        <v>243</v>
      </c>
      <c r="D9" s="123" t="s">
        <v>0</v>
      </c>
      <c r="E9" s="123" t="s">
        <v>232</v>
      </c>
      <c r="F9" s="124">
        <v>6</v>
      </c>
      <c r="G9" s="90" t="s">
        <v>27</v>
      </c>
      <c r="H9" s="90" t="s">
        <v>15</v>
      </c>
      <c r="I9" s="246">
        <v>1234567890123</v>
      </c>
      <c r="K9" s="124">
        <v>3</v>
      </c>
      <c r="L9" s="90" t="s">
        <v>174</v>
      </c>
      <c r="M9" s="125">
        <v>1551</v>
      </c>
      <c r="N9" s="165">
        <v>0.03</v>
      </c>
      <c r="O9" s="127">
        <v>46.53</v>
      </c>
      <c r="P9" s="164">
        <v>41495</v>
      </c>
    </row>
    <row r="10" spans="1:17" x14ac:dyDescent="0.15">
      <c r="A10" s="90" t="s">
        <v>218</v>
      </c>
      <c r="B10" s="164">
        <v>41495</v>
      </c>
      <c r="C10" s="124" t="s">
        <v>243</v>
      </c>
      <c r="D10" s="123" t="s">
        <v>0</v>
      </c>
      <c r="E10" s="123" t="s">
        <v>233</v>
      </c>
      <c r="F10" s="124">
        <v>8</v>
      </c>
      <c r="G10" s="90" t="s">
        <v>5</v>
      </c>
      <c r="H10" s="90" t="s">
        <v>19</v>
      </c>
      <c r="I10" s="246">
        <v>1234567890123</v>
      </c>
      <c r="K10" s="124">
        <v>53</v>
      </c>
      <c r="L10" s="90" t="s">
        <v>174</v>
      </c>
      <c r="M10" s="125">
        <v>297</v>
      </c>
      <c r="N10" s="165">
        <v>0.03</v>
      </c>
      <c r="O10" s="127">
        <v>8.91</v>
      </c>
      <c r="P10" s="164">
        <v>41495</v>
      </c>
    </row>
    <row r="11" spans="1:17" x14ac:dyDescent="0.15">
      <c r="A11" s="90" t="s">
        <v>219</v>
      </c>
      <c r="B11" s="164">
        <v>41495</v>
      </c>
      <c r="C11" s="124" t="s">
        <v>243</v>
      </c>
      <c r="D11" s="123" t="s">
        <v>0</v>
      </c>
      <c r="E11" s="123" t="s">
        <v>234</v>
      </c>
      <c r="F11" s="124">
        <v>1</v>
      </c>
      <c r="G11" s="90" t="s">
        <v>3</v>
      </c>
      <c r="H11" s="90" t="s">
        <v>17</v>
      </c>
      <c r="I11" s="246">
        <v>1234567890123</v>
      </c>
      <c r="K11" s="124">
        <v>53</v>
      </c>
      <c r="L11" s="90" t="s">
        <v>174</v>
      </c>
      <c r="M11" s="125">
        <v>1062</v>
      </c>
      <c r="N11" s="165">
        <v>0.03</v>
      </c>
      <c r="O11" s="127">
        <v>31.86</v>
      </c>
      <c r="P11" s="164">
        <v>41495</v>
      </c>
    </row>
    <row r="12" spans="1:17" x14ac:dyDescent="0.15">
      <c r="A12" s="90" t="s">
        <v>220</v>
      </c>
      <c r="B12" s="164">
        <v>41495</v>
      </c>
      <c r="C12" s="124" t="s">
        <v>243</v>
      </c>
      <c r="D12" s="123" t="s">
        <v>0</v>
      </c>
      <c r="E12" s="123" t="s">
        <v>235</v>
      </c>
      <c r="F12" s="124">
        <v>3</v>
      </c>
      <c r="G12" s="90" t="s">
        <v>4</v>
      </c>
      <c r="H12" s="90" t="s">
        <v>18</v>
      </c>
      <c r="I12" s="246">
        <v>1234567890123</v>
      </c>
      <c r="K12" s="124">
        <v>53</v>
      </c>
      <c r="L12" s="90" t="s">
        <v>174</v>
      </c>
      <c r="M12" s="125">
        <v>22000</v>
      </c>
      <c r="N12" s="165">
        <v>0.03</v>
      </c>
      <c r="O12" s="127">
        <v>660</v>
      </c>
      <c r="P12" s="164">
        <v>41495</v>
      </c>
    </row>
    <row r="13" spans="1:17" x14ac:dyDescent="0.15">
      <c r="A13" s="90" t="s">
        <v>221</v>
      </c>
      <c r="B13" s="164">
        <v>41495</v>
      </c>
      <c r="C13" s="124" t="s">
        <v>243</v>
      </c>
      <c r="D13" s="123" t="s">
        <v>0</v>
      </c>
      <c r="E13" s="123" t="s">
        <v>236</v>
      </c>
      <c r="F13" s="124">
        <v>5</v>
      </c>
      <c r="G13" s="90" t="s">
        <v>26</v>
      </c>
      <c r="H13" s="90" t="s">
        <v>14</v>
      </c>
      <c r="I13" s="246">
        <v>1234567890123</v>
      </c>
      <c r="K13" s="124">
        <v>3</v>
      </c>
      <c r="L13" s="90" t="s">
        <v>174</v>
      </c>
      <c r="M13" s="125">
        <v>1156</v>
      </c>
      <c r="N13" s="165">
        <v>0.03</v>
      </c>
      <c r="O13" s="127">
        <v>34.68</v>
      </c>
      <c r="P13" s="164">
        <v>41495</v>
      </c>
    </row>
    <row r="14" spans="1:17" x14ac:dyDescent="0.15">
      <c r="A14" s="90" t="s">
        <v>222</v>
      </c>
      <c r="B14" s="164">
        <v>41495</v>
      </c>
      <c r="C14" s="124" t="s">
        <v>243</v>
      </c>
      <c r="D14" s="123" t="s">
        <v>0</v>
      </c>
      <c r="E14" s="123" t="s">
        <v>237</v>
      </c>
      <c r="F14" s="124">
        <v>7</v>
      </c>
      <c r="G14" s="90" t="s">
        <v>24</v>
      </c>
      <c r="H14" s="90" t="s">
        <v>12</v>
      </c>
      <c r="I14" s="246">
        <v>1234567890123</v>
      </c>
      <c r="K14" s="124">
        <v>3</v>
      </c>
      <c r="L14" s="90" t="s">
        <v>174</v>
      </c>
      <c r="M14" s="125">
        <v>4600</v>
      </c>
      <c r="N14" s="165">
        <v>0.03</v>
      </c>
      <c r="O14" s="127">
        <v>138</v>
      </c>
      <c r="P14" s="164">
        <v>41495</v>
      </c>
    </row>
    <row r="15" spans="1:17" x14ac:dyDescent="0.15">
      <c r="A15" s="90" t="s">
        <v>223</v>
      </c>
      <c r="B15" s="164">
        <v>41495</v>
      </c>
      <c r="C15" s="124" t="s">
        <v>243</v>
      </c>
      <c r="D15" s="123" t="s">
        <v>0</v>
      </c>
      <c r="E15" s="123" t="s">
        <v>238</v>
      </c>
      <c r="F15" s="124">
        <v>9</v>
      </c>
      <c r="G15" s="90" t="s">
        <v>28</v>
      </c>
      <c r="H15" s="90" t="s">
        <v>16</v>
      </c>
      <c r="I15" s="246">
        <v>1234567890123</v>
      </c>
      <c r="K15" s="124">
        <v>3</v>
      </c>
      <c r="L15" s="90" t="s">
        <v>174</v>
      </c>
      <c r="M15" s="125">
        <v>3000</v>
      </c>
      <c r="N15" s="165">
        <v>0.03</v>
      </c>
      <c r="O15" s="127">
        <v>90</v>
      </c>
      <c r="P15" s="164">
        <v>41495</v>
      </c>
    </row>
    <row r="16" spans="1:17" x14ac:dyDescent="0.15">
      <c r="A16" s="90" t="s">
        <v>224</v>
      </c>
      <c r="B16" s="164">
        <v>41495</v>
      </c>
      <c r="C16" s="124" t="s">
        <v>243</v>
      </c>
      <c r="D16" s="123" t="s">
        <v>0</v>
      </c>
      <c r="E16" s="123" t="s">
        <v>239</v>
      </c>
      <c r="F16" s="124">
        <v>11</v>
      </c>
      <c r="G16" s="90" t="s">
        <v>8</v>
      </c>
      <c r="H16" s="90" t="s">
        <v>21</v>
      </c>
      <c r="I16" s="246">
        <v>1234567890123</v>
      </c>
      <c r="K16" s="124">
        <v>53</v>
      </c>
      <c r="L16" s="90" t="s">
        <v>174</v>
      </c>
      <c r="M16" s="125">
        <v>30000</v>
      </c>
      <c r="N16" s="165">
        <v>0.03</v>
      </c>
      <c r="O16" s="127">
        <v>900</v>
      </c>
      <c r="P16" s="164">
        <v>41495</v>
      </c>
    </row>
    <row r="17" spans="1:16" x14ac:dyDescent="0.15">
      <c r="A17" s="90" t="s">
        <v>225</v>
      </c>
      <c r="B17" s="164">
        <v>41495</v>
      </c>
      <c r="C17" s="124" t="s">
        <v>243</v>
      </c>
      <c r="D17" s="123" t="s">
        <v>0</v>
      </c>
      <c r="E17" s="123" t="s">
        <v>240</v>
      </c>
      <c r="F17" s="124">
        <v>21</v>
      </c>
      <c r="G17" s="90" t="s">
        <v>9</v>
      </c>
      <c r="H17" s="90" t="s">
        <v>22</v>
      </c>
      <c r="I17" s="246">
        <v>1234567890123</v>
      </c>
      <c r="K17" s="124">
        <v>53</v>
      </c>
      <c r="L17" s="90" t="s">
        <v>174</v>
      </c>
      <c r="M17" s="125">
        <v>17800</v>
      </c>
      <c r="N17" s="166">
        <v>0.03</v>
      </c>
      <c r="O17" s="127">
        <v>534</v>
      </c>
      <c r="P17" s="164">
        <v>41495</v>
      </c>
    </row>
    <row r="18" spans="1:16" x14ac:dyDescent="0.15">
      <c r="A18" s="90" t="s">
        <v>226</v>
      </c>
      <c r="B18" s="164">
        <v>41497</v>
      </c>
      <c r="C18" s="124" t="s">
        <v>243</v>
      </c>
      <c r="D18" s="123" t="s">
        <v>0</v>
      </c>
      <c r="E18" s="123" t="s">
        <v>241</v>
      </c>
      <c r="F18" s="124">
        <v>25</v>
      </c>
      <c r="G18" s="90" t="s">
        <v>6</v>
      </c>
      <c r="H18" s="90" t="s">
        <v>11</v>
      </c>
      <c r="I18" s="246">
        <v>1234567890123</v>
      </c>
      <c r="K18" s="124">
        <v>53</v>
      </c>
      <c r="L18" s="90" t="s">
        <v>174</v>
      </c>
      <c r="M18" s="125">
        <v>217212.15</v>
      </c>
      <c r="N18" s="165">
        <v>0.03</v>
      </c>
      <c r="O18" s="127">
        <v>6516.36</v>
      </c>
      <c r="P18" s="164">
        <v>41497</v>
      </c>
    </row>
    <row r="19" spans="1:16" x14ac:dyDescent="0.15">
      <c r="A19" s="90" t="s">
        <v>227</v>
      </c>
      <c r="B19" s="164">
        <v>41497</v>
      </c>
      <c r="C19" s="124" t="s">
        <v>243</v>
      </c>
      <c r="D19" s="123" t="s">
        <v>0</v>
      </c>
      <c r="E19" s="123" t="s">
        <v>242</v>
      </c>
      <c r="F19" s="124">
        <v>26</v>
      </c>
      <c r="G19" s="90" t="s">
        <v>7</v>
      </c>
      <c r="H19" s="90" t="s">
        <v>20</v>
      </c>
      <c r="I19" s="246">
        <v>1234567890123</v>
      </c>
      <c r="K19" s="124">
        <v>53</v>
      </c>
      <c r="L19" s="90" t="s">
        <v>174</v>
      </c>
      <c r="M19" s="125">
        <v>40987.660000000003</v>
      </c>
      <c r="N19" s="165">
        <v>0.03</v>
      </c>
      <c r="O19" s="127">
        <v>1229.6300000000001</v>
      </c>
      <c r="P19" s="164">
        <v>41497</v>
      </c>
    </row>
  </sheetData>
  <autoFilter ref="A1:Q19"/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12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 enableFormatConditionsCalculation="0">
    <tabColor indexed="10"/>
  </sheetPr>
  <dimension ref="A1:AD73"/>
  <sheetViews>
    <sheetView tabSelected="1" topLeftCell="A28" workbookViewId="0">
      <selection activeCell="I42" sqref="I42"/>
    </sheetView>
  </sheetViews>
  <sheetFormatPr defaultRowHeight="15.75" x14ac:dyDescent="0.25"/>
  <cols>
    <col min="1" max="1" width="8.7109375" style="36" customWidth="1"/>
    <col min="2" max="2" width="25.140625" style="36" bestFit="1" customWidth="1"/>
    <col min="3" max="3" width="24.140625" style="36" customWidth="1"/>
    <col min="4" max="4" width="14.85546875" style="37" customWidth="1"/>
    <col min="5" max="5" width="12.85546875" style="36" customWidth="1"/>
    <col min="6" max="6" width="9.7109375" style="36" customWidth="1"/>
    <col min="7" max="8" width="9.140625" style="36"/>
    <col min="9" max="9" width="16.7109375" style="36" bestFit="1" customWidth="1"/>
    <col min="10" max="10" width="16.42578125" style="36" bestFit="1" customWidth="1"/>
    <col min="11" max="12" width="9.140625" style="36"/>
    <col min="13" max="13" width="15" style="36" bestFit="1" customWidth="1"/>
    <col min="14" max="14" width="9.140625" style="36"/>
    <col min="15" max="15" width="12.85546875" style="36" bestFit="1" customWidth="1"/>
    <col min="16" max="16" width="16.28515625" style="36" customWidth="1"/>
    <col min="17" max="30" width="9.140625" style="36"/>
    <col min="31" max="31" width="14" style="36" bestFit="1" customWidth="1"/>
    <col min="32" max="16384" width="9.140625" style="36"/>
  </cols>
  <sheetData>
    <row r="1" spans="1:4" s="35" customFormat="1" x14ac:dyDescent="0.25">
      <c r="A1" s="266" t="s">
        <v>36</v>
      </c>
      <c r="B1" s="266" t="s">
        <v>65</v>
      </c>
      <c r="C1" s="266" t="s">
        <v>145</v>
      </c>
      <c r="D1" s="37"/>
    </row>
    <row r="2" spans="1:4" x14ac:dyDescent="0.25">
      <c r="A2" s="38">
        <v>1</v>
      </c>
      <c r="B2" s="38" t="s">
        <v>62</v>
      </c>
      <c r="C2" s="263" t="s">
        <v>258</v>
      </c>
    </row>
    <row r="3" spans="1:4" x14ac:dyDescent="0.25">
      <c r="A3" s="38">
        <v>2</v>
      </c>
      <c r="B3" s="38" t="s">
        <v>63</v>
      </c>
      <c r="C3" s="264" t="s">
        <v>31</v>
      </c>
    </row>
    <row r="4" spans="1:4" x14ac:dyDescent="0.25">
      <c r="A4" s="38">
        <v>3</v>
      </c>
      <c r="B4" s="38" t="s">
        <v>47</v>
      </c>
      <c r="C4" s="312" t="s">
        <v>264</v>
      </c>
    </row>
    <row r="5" spans="1:4" x14ac:dyDescent="0.25">
      <c r="A5" s="38">
        <v>4</v>
      </c>
      <c r="B5" s="38" t="s">
        <v>66</v>
      </c>
      <c r="C5" s="265" t="s">
        <v>120</v>
      </c>
    </row>
    <row r="6" spans="1:4" x14ac:dyDescent="0.25">
      <c r="A6" s="234">
        <v>5</v>
      </c>
      <c r="B6" s="267" t="s">
        <v>170</v>
      </c>
      <c r="C6" s="266" t="s">
        <v>188</v>
      </c>
      <c r="D6" s="268" t="s">
        <v>187</v>
      </c>
    </row>
    <row r="7" spans="1:4" x14ac:dyDescent="0.25">
      <c r="C7" s="239" t="s">
        <v>166</v>
      </c>
      <c r="D7" s="240">
        <v>0.03</v>
      </c>
    </row>
    <row r="8" spans="1:4" x14ac:dyDescent="0.25">
      <c r="C8" s="241" t="s">
        <v>174</v>
      </c>
      <c r="D8" s="242">
        <v>0.03</v>
      </c>
    </row>
    <row r="9" spans="1:4" x14ac:dyDescent="0.25">
      <c r="C9" s="241" t="s">
        <v>165</v>
      </c>
      <c r="D9" s="242">
        <v>0.05</v>
      </c>
    </row>
    <row r="10" spans="1:4" x14ac:dyDescent="0.25">
      <c r="C10" s="241" t="s">
        <v>167</v>
      </c>
      <c r="D10" s="242">
        <v>0.02</v>
      </c>
    </row>
    <row r="11" spans="1:4" x14ac:dyDescent="0.25">
      <c r="C11" s="241" t="s">
        <v>173</v>
      </c>
      <c r="D11" s="242">
        <v>0.01</v>
      </c>
    </row>
    <row r="12" spans="1:4" x14ac:dyDescent="0.25">
      <c r="C12" s="241" t="s">
        <v>168</v>
      </c>
      <c r="D12" s="242">
        <v>0.05</v>
      </c>
    </row>
    <row r="13" spans="1:4" x14ac:dyDescent="0.25">
      <c r="C13" s="241" t="s">
        <v>169</v>
      </c>
      <c r="D13" s="242">
        <v>0.05</v>
      </c>
    </row>
    <row r="14" spans="1:4" x14ac:dyDescent="0.25">
      <c r="C14" s="241" t="s">
        <v>172</v>
      </c>
      <c r="D14" s="242">
        <v>0.01</v>
      </c>
    </row>
    <row r="15" spans="1:4" x14ac:dyDescent="0.25">
      <c r="C15" s="241" t="s">
        <v>56</v>
      </c>
      <c r="D15" s="242">
        <v>0.03</v>
      </c>
    </row>
    <row r="16" spans="1:4" x14ac:dyDescent="0.25">
      <c r="C16" s="243"/>
      <c r="D16" s="242"/>
    </row>
    <row r="17" spans="2:4" x14ac:dyDescent="0.25">
      <c r="B17" s="221"/>
      <c r="C17" s="243"/>
      <c r="D17" s="242"/>
    </row>
    <row r="18" spans="2:4" x14ac:dyDescent="0.25">
      <c r="B18" s="221"/>
      <c r="C18" s="243"/>
      <c r="D18" s="242"/>
    </row>
    <row r="19" spans="2:4" x14ac:dyDescent="0.25">
      <c r="B19" s="221"/>
      <c r="C19" s="243"/>
      <c r="D19" s="242"/>
    </row>
    <row r="20" spans="2:4" x14ac:dyDescent="0.25">
      <c r="B20" s="221"/>
      <c r="C20" s="243"/>
      <c r="D20" s="242"/>
    </row>
    <row r="21" spans="2:4" x14ac:dyDescent="0.25">
      <c r="B21" s="221"/>
      <c r="C21" s="243"/>
      <c r="D21" s="242"/>
    </row>
    <row r="22" spans="2:4" x14ac:dyDescent="0.25">
      <c r="B22" s="221"/>
      <c r="C22" s="243"/>
      <c r="D22" s="242"/>
    </row>
    <row r="23" spans="2:4" x14ac:dyDescent="0.25">
      <c r="B23" s="221"/>
      <c r="C23" s="243"/>
      <c r="D23" s="242"/>
    </row>
    <row r="24" spans="2:4" x14ac:dyDescent="0.25">
      <c r="B24" s="221"/>
      <c r="C24" s="243"/>
      <c r="D24" s="242"/>
    </row>
    <row r="25" spans="2:4" x14ac:dyDescent="0.25">
      <c r="B25" s="221"/>
      <c r="C25" s="243"/>
      <c r="D25" s="242"/>
    </row>
    <row r="26" spans="2:4" x14ac:dyDescent="0.25">
      <c r="B26" s="221"/>
      <c r="C26" s="243"/>
      <c r="D26" s="242"/>
    </row>
    <row r="27" spans="2:4" x14ac:dyDescent="0.25">
      <c r="B27" s="221"/>
      <c r="C27" s="243"/>
      <c r="D27" s="242"/>
    </row>
    <row r="28" spans="2:4" x14ac:dyDescent="0.25">
      <c r="B28" s="221"/>
      <c r="C28" s="243"/>
      <c r="D28" s="242"/>
    </row>
    <row r="29" spans="2:4" x14ac:dyDescent="0.25">
      <c r="B29" s="221"/>
      <c r="C29" s="243"/>
      <c r="D29" s="242"/>
    </row>
    <row r="30" spans="2:4" x14ac:dyDescent="0.25">
      <c r="B30" s="221"/>
      <c r="C30" s="244"/>
      <c r="D30" s="245"/>
    </row>
    <row r="31" spans="2:4" x14ac:dyDescent="0.25">
      <c r="B31" s="221"/>
      <c r="C31" s="221"/>
    </row>
    <row r="32" spans="2:4" x14ac:dyDescent="0.25">
      <c r="B32" s="221"/>
      <c r="C32" s="221"/>
    </row>
    <row r="37" spans="1:16" x14ac:dyDescent="0.25">
      <c r="B37" s="123"/>
      <c r="P37" s="123"/>
    </row>
    <row r="38" spans="1:16" x14ac:dyDescent="0.25">
      <c r="B38" s="123"/>
      <c r="P38" s="123"/>
    </row>
    <row r="39" spans="1:16" x14ac:dyDescent="0.25">
      <c r="B39" s="123"/>
      <c r="P39" s="123"/>
    </row>
    <row r="40" spans="1:16" x14ac:dyDescent="0.25">
      <c r="B40" s="123"/>
    </row>
    <row r="41" spans="1:16" s="100" customFormat="1" ht="33.75" x14ac:dyDescent="0.5">
      <c r="A41" s="134" t="s">
        <v>124</v>
      </c>
      <c r="B41" s="135" t="s">
        <v>126</v>
      </c>
      <c r="C41" s="134" t="s">
        <v>97</v>
      </c>
      <c r="D41" s="135" t="s">
        <v>123</v>
      </c>
      <c r="E41" s="134" t="s">
        <v>202</v>
      </c>
      <c r="F41" s="134" t="s">
        <v>201</v>
      </c>
      <c r="G41" s="134" t="s">
        <v>45</v>
      </c>
      <c r="H41" s="134" t="s">
        <v>63</v>
      </c>
      <c r="I41" s="136" t="s">
        <v>64</v>
      </c>
      <c r="J41" s="137" t="s">
        <v>70</v>
      </c>
      <c r="K41" s="134" t="s">
        <v>127</v>
      </c>
      <c r="L41" s="134" t="s">
        <v>188</v>
      </c>
      <c r="M41" s="138" t="s">
        <v>37</v>
      </c>
      <c r="N41" s="139" t="s">
        <v>187</v>
      </c>
      <c r="O41" s="140" t="s">
        <v>35</v>
      </c>
      <c r="P41" s="135" t="s">
        <v>125</v>
      </c>
    </row>
    <row r="42" spans="1:16" s="90" customFormat="1" ht="11.25" x14ac:dyDescent="0.15">
      <c r="A42" s="90" t="str">
        <f>TxNo</f>
        <v>TX56010003</v>
      </c>
      <c r="B42" s="123">
        <f>TX_Entry!$D$5</f>
        <v>41458</v>
      </c>
      <c r="C42" s="124" t="str">
        <f>TEXT(B42,"yyyy-mm")</f>
        <v>2013-07</v>
      </c>
      <c r="D42" s="123" t="str">
        <f>VLOOKUP(TX_Entry!F4,M_Office!A:C,2,FALSE)</f>
        <v>สำนักงานใหญ่</v>
      </c>
      <c r="E42" s="123" t="str">
        <f>IF(TX_Entry!D6="","",TX_Entry!D6)</f>
        <v>PV5607003</v>
      </c>
      <c r="F42" s="124">
        <f>TX_Entry!D7</f>
        <v>3</v>
      </c>
      <c r="G42" s="90" t="str">
        <f>VLOOKUP($F$42,M_AP!$A:$F,2,FALSE)</f>
        <v>บริษัท 222 จำกัด</v>
      </c>
      <c r="H42" s="133" t="str">
        <f>IF(VLOOKUP($F$42,M_AP!$A:$F,3,FALSE)="","",VLOOKUP($F$42,M_AP!$A:$F,3,FALSE))</f>
        <v>23/1-2 ถนนสาธุประดิษฐ์ (ซอย 34) ยานนาวา กรุงเทพฯ</v>
      </c>
      <c r="I42" s="133" t="str">
        <f>IF(VLOOKUP($F$42,M_AP!$A:$F,4,FALSE)="","",TEXT(VLOOKUP($F$42,M_AP!$A:$F,4,FALSE),"'0000000000000"))</f>
        <v>'0234567890123</v>
      </c>
      <c r="J42" s="255" t="str">
        <f>IF(VLOOKUP($F$42,M_AP!$A:$F,5,FALSE)="","",VLOOKUP($F$42,M_AP!$A:$F,5,FALSE))</f>
        <v/>
      </c>
      <c r="K42" s="124">
        <f>TX_Entry!D12</f>
        <v>53</v>
      </c>
      <c r="L42" s="90" t="str">
        <f>TX_Entry!D14</f>
        <v>ค่าบริการ</v>
      </c>
      <c r="M42" s="125">
        <f>TX_Entry!D15</f>
        <v>15556</v>
      </c>
      <c r="N42" s="126">
        <f>TX_Entry!D16</f>
        <v>0.03</v>
      </c>
      <c r="O42" s="127">
        <f>TX_Entry!D17</f>
        <v>466.68</v>
      </c>
      <c r="P42" s="123">
        <f>TX_Entry!$D$18</f>
        <v>41458</v>
      </c>
    </row>
    <row r="49" spans="1:10" s="32" customFormat="1" ht="18.75" x14ac:dyDescent="0.45"/>
    <row r="50" spans="1:10" s="182" customFormat="1" ht="11.25" x14ac:dyDescent="0.15">
      <c r="D50" s="182" t="str">
        <f>"เลขประจำตัวผู้เสียภาษีอากร  (ของผู้มีหน้าที่หักภาษี  ณ  ที่จ่าย)      "&amp;M_Sheet!$C$4</f>
        <v>เลขประจำตัวผู้เสียภาษีอากร  (ของผู้มีหน้าที่หักภาษี  ณ  ที่จ่าย)      0000567890123</v>
      </c>
      <c r="H50" s="182" t="s">
        <v>151</v>
      </c>
      <c r="I50" s="183"/>
    </row>
    <row r="51" spans="1:10" s="198" customFormat="1" ht="21" customHeight="1" x14ac:dyDescent="0.25">
      <c r="A51" s="197" t="s">
        <v>267</v>
      </c>
      <c r="H51" s="199"/>
      <c r="I51" s="200"/>
      <c r="J51" s="200"/>
    </row>
    <row r="52" spans="1:10" s="182" customFormat="1" ht="45" x14ac:dyDescent="0.15">
      <c r="A52" s="184" t="s">
        <v>36</v>
      </c>
      <c r="B52" s="185" t="s">
        <v>147</v>
      </c>
      <c r="C52" s="186" t="s">
        <v>73</v>
      </c>
      <c r="D52" s="187" t="s">
        <v>141</v>
      </c>
      <c r="E52" s="187"/>
      <c r="F52" s="187"/>
      <c r="G52" s="187"/>
      <c r="H52" s="186" t="s">
        <v>150</v>
      </c>
      <c r="I52" s="188" t="s">
        <v>142</v>
      </c>
    </row>
    <row r="53" spans="1:10" s="182" customFormat="1" ht="37.5" customHeight="1" x14ac:dyDescent="0.15">
      <c r="A53" s="189"/>
      <c r="B53" s="190" t="s">
        <v>185</v>
      </c>
      <c r="C53" s="191"/>
      <c r="D53" s="192" t="s">
        <v>143</v>
      </c>
      <c r="E53" s="192" t="s">
        <v>144</v>
      </c>
      <c r="F53" s="193" t="s">
        <v>148</v>
      </c>
      <c r="G53" s="186" t="s">
        <v>149</v>
      </c>
      <c r="H53" s="192" t="s">
        <v>186</v>
      </c>
      <c r="I53" s="194"/>
    </row>
    <row r="54" spans="1:10" s="32" customFormat="1" ht="18.75" x14ac:dyDescent="0.45"/>
    <row r="56" spans="1:10" s="208" customFormat="1" ht="12.75" x14ac:dyDescent="0.2">
      <c r="A56" s="201"/>
      <c r="B56" s="202"/>
      <c r="C56" s="269"/>
      <c r="D56" s="203"/>
      <c r="E56" s="204"/>
      <c r="F56" s="205"/>
      <c r="G56" s="206"/>
      <c r="H56" s="207"/>
      <c r="I56" s="214"/>
    </row>
    <row r="57" spans="1:10" s="208" customFormat="1" ht="12.75" x14ac:dyDescent="0.2">
      <c r="A57" s="209"/>
      <c r="B57" s="212"/>
      <c r="C57" s="195"/>
      <c r="D57" s="210"/>
      <c r="E57" s="209"/>
      <c r="F57" s="211"/>
      <c r="G57" s="209"/>
      <c r="H57" s="195"/>
      <c r="I57" s="215"/>
    </row>
    <row r="58" spans="1:10" s="32" customFormat="1" ht="18.75" x14ac:dyDescent="0.45"/>
    <row r="59" spans="1:10" s="94" customFormat="1" ht="20.25" customHeight="1" thickBot="1" x14ac:dyDescent="0.25">
      <c r="E59" s="94" t="s">
        <v>182</v>
      </c>
      <c r="G59" s="213"/>
      <c r="H59" s="213"/>
    </row>
    <row r="60" spans="1:10" s="196" customFormat="1" ht="57.75" customHeight="1" thickTop="1" x14ac:dyDescent="0.25">
      <c r="E60" s="94" t="s">
        <v>74</v>
      </c>
      <c r="F60" s="94"/>
      <c r="G60" s="94"/>
      <c r="H60" s="94"/>
      <c r="I60" s="94"/>
    </row>
    <row r="61" spans="1:10" s="196" customFormat="1" ht="28.5" customHeight="1" x14ac:dyDescent="0.25">
      <c r="E61" s="94" t="s">
        <v>137</v>
      </c>
      <c r="F61" s="94"/>
      <c r="G61" s="94"/>
      <c r="H61" s="94"/>
      <c r="I61" s="94"/>
    </row>
    <row r="62" spans="1:10" s="196" customFormat="1" ht="28.5" customHeight="1" x14ac:dyDescent="0.25">
      <c r="E62" s="94" t="s">
        <v>138</v>
      </c>
      <c r="F62" s="94"/>
      <c r="G62" s="94"/>
      <c r="H62" s="94"/>
      <c r="I62" s="94"/>
    </row>
    <row r="63" spans="1:10" s="32" customFormat="1" ht="18.75" x14ac:dyDescent="0.45"/>
    <row r="64" spans="1:10" s="32" customFormat="1" ht="18.75" x14ac:dyDescent="0.45"/>
    <row r="65" spans="1:30" s="32" customFormat="1" ht="18.75" x14ac:dyDescent="0.45"/>
    <row r="69" spans="1:30" s="144" customFormat="1" ht="24" customHeight="1" x14ac:dyDescent="0.2">
      <c r="A69" s="141" t="str">
        <f>M_Sheet!$C$2</f>
        <v>บริษัท ใจดี จำกัด</v>
      </c>
      <c r="B69" s="141"/>
      <c r="C69" s="141"/>
      <c r="D69" s="142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Q69" s="149"/>
      <c r="R69" s="149"/>
      <c r="S69" s="149"/>
      <c r="T69" s="149"/>
      <c r="U69" s="149"/>
      <c r="V69" s="149"/>
      <c r="AB69" s="149"/>
      <c r="AC69" s="150"/>
      <c r="AD69" s="149"/>
    </row>
    <row r="70" spans="1:30" s="144" customFormat="1" ht="24" customHeight="1" x14ac:dyDescent="0.2">
      <c r="A70" s="143" t="s">
        <v>100</v>
      </c>
      <c r="B70" s="143"/>
      <c r="C70" s="143"/>
      <c r="D70" s="142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Q70" s="149"/>
      <c r="R70" s="149"/>
      <c r="S70" s="149"/>
      <c r="T70" s="149"/>
      <c r="U70" s="149"/>
      <c r="V70" s="149"/>
      <c r="AB70" s="149"/>
      <c r="AC70" s="150"/>
      <c r="AD70" s="149"/>
    </row>
    <row r="71" spans="1:30" s="148" customFormat="1" ht="27" customHeight="1" x14ac:dyDescent="0.5">
      <c r="A71" s="247" t="s">
        <v>101</v>
      </c>
      <c r="B71" s="247" t="s">
        <v>114</v>
      </c>
      <c r="C71" s="248" t="s">
        <v>102</v>
      </c>
      <c r="D71" s="249" t="s">
        <v>176</v>
      </c>
      <c r="E71" s="247" t="s">
        <v>177</v>
      </c>
      <c r="F71" s="250" t="s">
        <v>63</v>
      </c>
      <c r="G71" s="247" t="s">
        <v>178</v>
      </c>
      <c r="H71" s="247" t="s">
        <v>108</v>
      </c>
      <c r="I71" s="247" t="s">
        <v>109</v>
      </c>
      <c r="J71" s="247" t="s">
        <v>113</v>
      </c>
      <c r="K71" s="251" t="s">
        <v>183</v>
      </c>
      <c r="L71" s="247" t="s">
        <v>112</v>
      </c>
      <c r="M71" s="247" t="s">
        <v>110</v>
      </c>
      <c r="N71" s="247" t="s">
        <v>111</v>
      </c>
    </row>
    <row r="72" spans="1:30" s="147" customFormat="1" ht="10.5" x14ac:dyDescent="0.15">
      <c r="A72" s="145"/>
      <c r="B72" s="151"/>
      <c r="C72" s="145"/>
      <c r="D72" s="146"/>
      <c r="E72" s="145"/>
      <c r="F72" s="145"/>
      <c r="G72" s="152"/>
      <c r="H72" s="152"/>
      <c r="I72" s="153"/>
      <c r="J72" s="145"/>
      <c r="K72" s="154"/>
      <c r="L72" s="155"/>
      <c r="M72" s="154"/>
      <c r="N72" s="151"/>
    </row>
    <row r="73" spans="1:30" s="163" customFormat="1" ht="10.5" x14ac:dyDescent="0.15">
      <c r="A73" s="238"/>
      <c r="B73" s="236"/>
      <c r="C73" s="157"/>
      <c r="D73" s="158"/>
      <c r="E73" s="157"/>
      <c r="F73" s="157"/>
      <c r="G73" s="159"/>
      <c r="H73" s="159"/>
      <c r="I73" s="160"/>
      <c r="J73" s="157"/>
      <c r="K73" s="161"/>
      <c r="L73" s="162"/>
      <c r="M73" s="161"/>
      <c r="N73" s="237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10"/>
  </sheetPr>
  <dimension ref="A1:F1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" sqref="D2"/>
    </sheetView>
  </sheetViews>
  <sheetFormatPr defaultRowHeight="10.5" x14ac:dyDescent="0.15"/>
  <cols>
    <col min="1" max="1" width="5.7109375" style="147" customWidth="1"/>
    <col min="2" max="2" width="18.85546875" style="147" bestFit="1" customWidth="1"/>
    <col min="3" max="3" width="65.140625" style="147" bestFit="1" customWidth="1"/>
    <col min="4" max="4" width="14" style="309" bestFit="1" customWidth="1"/>
    <col min="5" max="5" width="13.85546875" style="229" bestFit="1" customWidth="1"/>
    <col min="6" max="6" width="12.28515625" style="228" bestFit="1" customWidth="1"/>
    <col min="7" max="16384" width="9.140625" style="147"/>
  </cols>
  <sheetData>
    <row r="1" spans="1:6" s="228" customFormat="1" ht="27" customHeight="1" x14ac:dyDescent="0.15">
      <c r="A1" s="226" t="s">
        <v>44</v>
      </c>
      <c r="B1" s="226" t="s">
        <v>62</v>
      </c>
      <c r="C1" s="226" t="s">
        <v>63</v>
      </c>
      <c r="D1" s="307" t="s">
        <v>178</v>
      </c>
      <c r="E1" s="227" t="s">
        <v>108</v>
      </c>
      <c r="F1" s="226" t="s">
        <v>206</v>
      </c>
    </row>
    <row r="2" spans="1:6" x14ac:dyDescent="0.15">
      <c r="A2" s="147">
        <v>1</v>
      </c>
      <c r="B2" s="147" t="s">
        <v>3</v>
      </c>
      <c r="C2" s="147" t="s">
        <v>17</v>
      </c>
      <c r="D2" s="308" t="s">
        <v>264</v>
      </c>
      <c r="F2" s="228">
        <v>53</v>
      </c>
    </row>
    <row r="3" spans="1:6" x14ac:dyDescent="0.15">
      <c r="A3" s="147">
        <v>2</v>
      </c>
      <c r="B3" s="147" t="s">
        <v>25</v>
      </c>
      <c r="C3" s="147" t="s">
        <v>13</v>
      </c>
      <c r="D3" s="308" t="s">
        <v>265</v>
      </c>
      <c r="F3" s="228">
        <v>3</v>
      </c>
    </row>
    <row r="4" spans="1:6" x14ac:dyDescent="0.15">
      <c r="A4" s="147">
        <v>3</v>
      </c>
      <c r="B4" s="147" t="s">
        <v>4</v>
      </c>
      <c r="C4" s="147" t="s">
        <v>18</v>
      </c>
      <c r="D4" s="308" t="s">
        <v>266</v>
      </c>
      <c r="F4" s="228">
        <v>53</v>
      </c>
    </row>
    <row r="5" spans="1:6" x14ac:dyDescent="0.15">
      <c r="A5" s="147">
        <v>4</v>
      </c>
      <c r="B5" s="147" t="s">
        <v>24</v>
      </c>
      <c r="C5" s="147" t="s">
        <v>12</v>
      </c>
      <c r="D5" s="309">
        <v>1234567890123</v>
      </c>
      <c r="F5" s="228">
        <v>3</v>
      </c>
    </row>
    <row r="6" spans="1:6" x14ac:dyDescent="0.15">
      <c r="A6" s="147">
        <v>5</v>
      </c>
    </row>
    <row r="7" spans="1:6" x14ac:dyDescent="0.15">
      <c r="A7" s="147">
        <v>6</v>
      </c>
    </row>
    <row r="8" spans="1:6" x14ac:dyDescent="0.15">
      <c r="A8" s="147">
        <v>7</v>
      </c>
    </row>
    <row r="9" spans="1:6" x14ac:dyDescent="0.15">
      <c r="A9" s="147">
        <v>8</v>
      </c>
    </row>
    <row r="10" spans="1:6" x14ac:dyDescent="0.15">
      <c r="A10" s="147">
        <v>9</v>
      </c>
    </row>
    <row r="11" spans="1:6" x14ac:dyDescent="0.15">
      <c r="A11" s="147">
        <v>10</v>
      </c>
    </row>
    <row r="12" spans="1:6" x14ac:dyDescent="0.15">
      <c r="A12" s="147">
        <v>11</v>
      </c>
    </row>
    <row r="13" spans="1:6" x14ac:dyDescent="0.15">
      <c r="A13" s="147">
        <v>12</v>
      </c>
    </row>
    <row r="14" spans="1:6" x14ac:dyDescent="0.15">
      <c r="A14" s="147">
        <v>13</v>
      </c>
    </row>
    <row r="15" spans="1:6" x14ac:dyDescent="0.15">
      <c r="A15" s="147">
        <v>14</v>
      </c>
    </row>
  </sheetData>
  <autoFilter ref="A1:F100"/>
  <phoneticPr fontId="0" type="noConversion"/>
  <pageMargins left="0.66" right="0.54" top="0.59" bottom="0.56000000000000005" header="0.5" footer="0.5"/>
  <pageSetup paperSize="9" scale="95" orientation="landscape" horizontalDpi="4294967292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tabColor indexed="1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1" sqref="D31"/>
    </sheetView>
  </sheetViews>
  <sheetFormatPr defaultRowHeight="12.75" x14ac:dyDescent="0.2"/>
  <cols>
    <col min="1" max="1" width="5.7109375" style="33" bestFit="1" customWidth="1"/>
    <col min="2" max="2" width="41.5703125" style="33" bestFit="1" customWidth="1"/>
    <col min="3" max="3" width="10.42578125" style="119" bestFit="1" customWidth="1"/>
    <col min="4" max="4" width="18.7109375" style="88" bestFit="1" customWidth="1"/>
    <col min="5" max="16384" width="9.140625" style="33"/>
  </cols>
  <sheetData>
    <row r="1" spans="1:4" s="34" customFormat="1" x14ac:dyDescent="0.2">
      <c r="A1" s="224" t="s">
        <v>44</v>
      </c>
      <c r="B1" s="224" t="s">
        <v>193</v>
      </c>
      <c r="C1" s="225" t="s">
        <v>194</v>
      </c>
      <c r="D1" s="33"/>
    </row>
    <row r="2" spans="1:4" x14ac:dyDescent="0.2">
      <c r="A2" s="33">
        <v>1</v>
      </c>
      <c r="B2" s="33" t="s">
        <v>0</v>
      </c>
      <c r="C2" s="118">
        <v>1</v>
      </c>
      <c r="D2" s="33"/>
    </row>
    <row r="3" spans="1:4" x14ac:dyDescent="0.2">
      <c r="A3" s="33">
        <v>2</v>
      </c>
      <c r="B3" s="33" t="s">
        <v>1</v>
      </c>
      <c r="C3" s="118">
        <v>2</v>
      </c>
      <c r="D3" s="33"/>
    </row>
    <row r="4" spans="1:4" x14ac:dyDescent="0.2">
      <c r="A4" s="33">
        <v>3</v>
      </c>
      <c r="B4" s="33" t="s">
        <v>2</v>
      </c>
      <c r="C4" s="118">
        <v>3</v>
      </c>
      <c r="D4" s="33"/>
    </row>
    <row r="5" spans="1:4" x14ac:dyDescent="0.2">
      <c r="A5" s="33">
        <v>4</v>
      </c>
      <c r="C5" s="118">
        <v>4</v>
      </c>
    </row>
    <row r="6" spans="1:4" x14ac:dyDescent="0.2">
      <c r="A6" s="33">
        <v>5</v>
      </c>
      <c r="C6" s="118">
        <v>5</v>
      </c>
    </row>
    <row r="7" spans="1:4" x14ac:dyDescent="0.2">
      <c r="A7" s="33">
        <v>6</v>
      </c>
      <c r="C7" s="118">
        <v>6</v>
      </c>
    </row>
    <row r="8" spans="1:4" x14ac:dyDescent="0.2">
      <c r="A8" s="33">
        <v>7</v>
      </c>
      <c r="C8" s="118">
        <v>7</v>
      </c>
    </row>
    <row r="9" spans="1:4" x14ac:dyDescent="0.2">
      <c r="A9" s="33">
        <v>8</v>
      </c>
      <c r="C9" s="118">
        <v>8</v>
      </c>
    </row>
    <row r="10" spans="1:4" x14ac:dyDescent="0.2">
      <c r="A10" s="33">
        <v>9</v>
      </c>
      <c r="C10" s="118">
        <v>9</v>
      </c>
    </row>
    <row r="11" spans="1:4" x14ac:dyDescent="0.2">
      <c r="A11" s="33">
        <v>10</v>
      </c>
      <c r="C11" s="118">
        <v>10</v>
      </c>
    </row>
  </sheetData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1" enableFormatConditionsCalculation="0">
    <tabColor indexed="17"/>
  </sheetPr>
  <dimension ref="A1:AD271"/>
  <sheetViews>
    <sheetView workbookViewId="0">
      <selection activeCell="G4" sqref="G4"/>
    </sheetView>
  </sheetViews>
  <sheetFormatPr defaultRowHeight="30" customHeight="1" x14ac:dyDescent="0.5"/>
  <cols>
    <col min="1" max="1" width="9.5703125" bestFit="1" customWidth="1"/>
    <col min="2" max="4" width="11.7109375" customWidth="1"/>
    <col min="5" max="5" width="9.5703125" bestFit="1" customWidth="1"/>
    <col min="6" max="6" width="32.42578125" customWidth="1"/>
    <col min="7" max="7" width="14.42578125" customWidth="1"/>
    <col min="8" max="8" width="10.5703125" customWidth="1"/>
    <col min="9" max="9" width="8.42578125" bestFit="1" customWidth="1"/>
    <col min="10" max="10" width="9.85546875" customWidth="1"/>
    <col min="11" max="11" width="10.28515625" customWidth="1"/>
    <col min="12" max="13" width="12.42578125" customWidth="1"/>
    <col min="14" max="14" width="11.7109375" customWidth="1"/>
    <col min="15" max="16" width="10" customWidth="1"/>
    <col min="17" max="17" width="12.42578125" customWidth="1"/>
    <col min="18" max="18" width="5.140625" customWidth="1"/>
    <col min="19" max="19" width="8.140625" customWidth="1"/>
    <col min="20" max="20" width="7.85546875" customWidth="1"/>
    <col min="21" max="21" width="6.7109375" customWidth="1"/>
    <col min="22" max="22" width="18.140625" customWidth="1"/>
    <col min="23" max="23" width="12.42578125" customWidth="1"/>
    <col min="24" max="24" width="7.140625" customWidth="1"/>
    <col min="25" max="25" width="11.7109375" customWidth="1"/>
  </cols>
  <sheetData>
    <row r="1" spans="1:30" s="144" customFormat="1" ht="24" customHeight="1" x14ac:dyDescent="0.2">
      <c r="A1" s="141" t="str">
        <f>M_Sheet!$C$2</f>
        <v>บริษัท ใจดี จำกัด</v>
      </c>
      <c r="B1" s="141"/>
      <c r="C1" s="141"/>
      <c r="D1" s="142"/>
      <c r="E1" s="141"/>
      <c r="F1" s="141"/>
      <c r="G1" s="141"/>
      <c r="H1" s="141"/>
      <c r="I1" s="141"/>
      <c r="J1" s="141"/>
      <c r="K1" s="141"/>
      <c r="L1" s="141"/>
      <c r="M1" s="141"/>
      <c r="N1" s="141"/>
      <c r="Q1" s="149"/>
      <c r="R1" s="149"/>
      <c r="S1" s="149"/>
      <c r="T1" s="149"/>
      <c r="U1" s="149"/>
      <c r="V1" s="149"/>
      <c r="AB1" s="149"/>
      <c r="AC1" s="150"/>
      <c r="AD1" s="149"/>
    </row>
    <row r="2" spans="1:30" s="144" customFormat="1" ht="24" customHeight="1" x14ac:dyDescent="0.2">
      <c r="A2" s="143" t="s">
        <v>100</v>
      </c>
      <c r="B2" s="143"/>
      <c r="C2" s="143"/>
      <c r="D2" s="142"/>
      <c r="E2" s="143"/>
      <c r="F2" s="143"/>
      <c r="G2" s="143"/>
      <c r="H2" s="143"/>
      <c r="I2" s="143"/>
      <c r="J2" s="143"/>
      <c r="K2" s="143"/>
      <c r="L2" s="143"/>
      <c r="M2" s="143"/>
      <c r="N2" s="143"/>
      <c r="Q2" s="149"/>
      <c r="R2" s="149"/>
      <c r="S2" s="149"/>
      <c r="T2" s="149"/>
      <c r="U2" s="149"/>
      <c r="V2" s="149"/>
      <c r="AB2" s="149"/>
      <c r="AC2" s="150"/>
      <c r="AD2" s="149"/>
    </row>
    <row r="3" spans="1:30" s="148" customFormat="1" ht="27" customHeight="1" x14ac:dyDescent="0.5">
      <c r="A3" s="247" t="s">
        <v>101</v>
      </c>
      <c r="B3" s="247" t="s">
        <v>114</v>
      </c>
      <c r="C3" s="248" t="s">
        <v>102</v>
      </c>
      <c r="D3" s="249" t="s">
        <v>176</v>
      </c>
      <c r="E3" s="247" t="s">
        <v>177</v>
      </c>
      <c r="F3" s="250" t="s">
        <v>63</v>
      </c>
      <c r="G3" s="247" t="s">
        <v>178</v>
      </c>
      <c r="H3" s="247" t="s">
        <v>108</v>
      </c>
      <c r="I3" s="247" t="s">
        <v>109</v>
      </c>
      <c r="J3" s="247" t="s">
        <v>113</v>
      </c>
      <c r="K3" s="251" t="s">
        <v>183</v>
      </c>
      <c r="L3" s="247" t="s">
        <v>112</v>
      </c>
      <c r="M3" s="247" t="s">
        <v>110</v>
      </c>
      <c r="N3" s="247" t="s">
        <v>111</v>
      </c>
    </row>
    <row r="4" spans="1:30" s="163" customFormat="1" ht="10.5" x14ac:dyDescent="0.15">
      <c r="A4" s="238" t="s">
        <v>210</v>
      </c>
      <c r="B4" s="236">
        <v>41456</v>
      </c>
      <c r="C4" s="157" t="s">
        <v>0</v>
      </c>
      <c r="D4" s="158" t="s">
        <v>259</v>
      </c>
      <c r="E4" s="157" t="s">
        <v>3</v>
      </c>
      <c r="F4" s="157" t="s">
        <v>17</v>
      </c>
      <c r="G4" s="159">
        <v>567890123</v>
      </c>
      <c r="H4" s="159"/>
      <c r="I4" s="160">
        <v>53</v>
      </c>
      <c r="J4" s="157" t="s">
        <v>174</v>
      </c>
      <c r="K4" s="161">
        <v>40000</v>
      </c>
      <c r="L4" s="162">
        <v>0.03</v>
      </c>
      <c r="M4" s="161">
        <v>1200</v>
      </c>
      <c r="N4" s="237">
        <v>41497</v>
      </c>
    </row>
    <row r="5" spans="1:30" s="163" customFormat="1" ht="10.5" x14ac:dyDescent="0.15">
      <c r="A5" s="238" t="s">
        <v>211</v>
      </c>
      <c r="B5" s="236">
        <v>41457</v>
      </c>
      <c r="C5" s="157" t="s">
        <v>0</v>
      </c>
      <c r="D5" s="158" t="s">
        <v>261</v>
      </c>
      <c r="E5" s="157" t="s">
        <v>25</v>
      </c>
      <c r="F5" s="157" t="s">
        <v>13</v>
      </c>
      <c r="G5" s="159" t="s">
        <v>265</v>
      </c>
      <c r="H5" s="159"/>
      <c r="I5" s="160">
        <v>3</v>
      </c>
      <c r="J5" s="157" t="s">
        <v>165</v>
      </c>
      <c r="K5" s="161">
        <v>3000</v>
      </c>
      <c r="L5" s="162">
        <v>0.05</v>
      </c>
      <c r="M5" s="161">
        <v>150</v>
      </c>
      <c r="N5" s="237">
        <v>41457</v>
      </c>
    </row>
    <row r="6" spans="1:30" s="163" customFormat="1" ht="10.5" x14ac:dyDescent="0.15">
      <c r="A6" s="238" t="s">
        <v>212</v>
      </c>
      <c r="B6" s="236">
        <v>41458</v>
      </c>
      <c r="C6" s="157" t="s">
        <v>0</v>
      </c>
      <c r="D6" s="158" t="s">
        <v>262</v>
      </c>
      <c r="E6" s="157" t="s">
        <v>4</v>
      </c>
      <c r="F6" s="157" t="s">
        <v>18</v>
      </c>
      <c r="G6" s="159" t="s">
        <v>266</v>
      </c>
      <c r="H6" s="159"/>
      <c r="I6" s="160">
        <v>53</v>
      </c>
      <c r="J6" s="157" t="s">
        <v>174</v>
      </c>
      <c r="K6" s="161">
        <v>15556</v>
      </c>
      <c r="L6" s="162">
        <v>0.03</v>
      </c>
      <c r="M6" s="161">
        <v>466.68</v>
      </c>
      <c r="N6" s="237">
        <v>41458</v>
      </c>
    </row>
    <row r="7" spans="1:30" s="163" customFormat="1" ht="10.5" x14ac:dyDescent="0.15">
      <c r="A7" s="238" t="s">
        <v>213</v>
      </c>
      <c r="B7" s="236">
        <v>41494</v>
      </c>
      <c r="C7" s="157" t="s">
        <v>0</v>
      </c>
      <c r="D7" s="158" t="s">
        <v>228</v>
      </c>
      <c r="E7" s="157" t="s">
        <v>24</v>
      </c>
      <c r="F7" s="157" t="s">
        <v>12</v>
      </c>
      <c r="G7" s="159">
        <v>1234567890123</v>
      </c>
      <c r="H7" s="159"/>
      <c r="I7" s="160">
        <v>3</v>
      </c>
      <c r="J7" s="157" t="s">
        <v>174</v>
      </c>
      <c r="K7" s="161">
        <v>41476.81</v>
      </c>
      <c r="L7" s="162">
        <v>0.03</v>
      </c>
      <c r="M7" s="161">
        <v>1244.31</v>
      </c>
      <c r="N7" s="237">
        <v>41494</v>
      </c>
    </row>
    <row r="8" spans="1:30" s="163" customFormat="1" ht="10.5" x14ac:dyDescent="0.15">
      <c r="A8" s="238" t="s">
        <v>214</v>
      </c>
      <c r="B8" s="236">
        <v>41495</v>
      </c>
      <c r="C8" s="157" t="s">
        <v>0</v>
      </c>
      <c r="D8" s="158" t="s">
        <v>229</v>
      </c>
      <c r="E8" s="157" t="s">
        <v>28</v>
      </c>
      <c r="F8" s="157" t="s">
        <v>16</v>
      </c>
      <c r="G8" s="159">
        <v>1234567890123</v>
      </c>
      <c r="H8" s="159"/>
      <c r="I8" s="160">
        <v>3</v>
      </c>
      <c r="J8" s="157" t="s">
        <v>165</v>
      </c>
      <c r="K8" s="161">
        <v>100</v>
      </c>
      <c r="L8" s="162">
        <v>0.05</v>
      </c>
      <c r="M8" s="161">
        <v>5</v>
      </c>
      <c r="N8" s="237">
        <v>41495</v>
      </c>
    </row>
    <row r="9" spans="1:30" s="163" customFormat="1" ht="10.5" x14ac:dyDescent="0.15">
      <c r="A9" s="238" t="s">
        <v>215</v>
      </c>
      <c r="B9" s="236">
        <v>41495</v>
      </c>
      <c r="C9" s="157" t="s">
        <v>0</v>
      </c>
      <c r="D9" s="158" t="s">
        <v>230</v>
      </c>
      <c r="E9" s="157" t="s">
        <v>8</v>
      </c>
      <c r="F9" s="157" t="s">
        <v>21</v>
      </c>
      <c r="G9" s="159">
        <v>1234567890123</v>
      </c>
      <c r="H9" s="159"/>
      <c r="I9" s="160">
        <v>53</v>
      </c>
      <c r="J9" s="157" t="s">
        <v>174</v>
      </c>
      <c r="K9" s="161">
        <v>142.5</v>
      </c>
      <c r="L9" s="162">
        <v>0.03</v>
      </c>
      <c r="M9" s="161">
        <v>4.28</v>
      </c>
      <c r="N9" s="237">
        <v>41495</v>
      </c>
    </row>
    <row r="10" spans="1:30" s="163" customFormat="1" ht="10.5" x14ac:dyDescent="0.15">
      <c r="A10" s="238" t="s">
        <v>216</v>
      </c>
      <c r="B10" s="236">
        <v>41495</v>
      </c>
      <c r="C10" s="157" t="s">
        <v>0</v>
      </c>
      <c r="D10" s="158" t="s">
        <v>231</v>
      </c>
      <c r="E10" s="157" t="s">
        <v>10</v>
      </c>
      <c r="F10" s="157" t="s">
        <v>23</v>
      </c>
      <c r="G10" s="159">
        <v>1234567890123</v>
      </c>
      <c r="H10" s="159"/>
      <c r="I10" s="160">
        <v>53</v>
      </c>
      <c r="J10" s="157" t="s">
        <v>165</v>
      </c>
      <c r="K10" s="161">
        <v>100</v>
      </c>
      <c r="L10" s="162">
        <v>0.05</v>
      </c>
      <c r="M10" s="161">
        <v>5</v>
      </c>
      <c r="N10" s="237">
        <v>41495</v>
      </c>
    </row>
    <row r="11" spans="1:30" s="163" customFormat="1" ht="10.5" x14ac:dyDescent="0.15">
      <c r="A11" s="238" t="s">
        <v>217</v>
      </c>
      <c r="B11" s="236">
        <v>41495</v>
      </c>
      <c r="C11" s="157" t="s">
        <v>0</v>
      </c>
      <c r="D11" s="158" t="s">
        <v>232</v>
      </c>
      <c r="E11" s="157" t="s">
        <v>27</v>
      </c>
      <c r="F11" s="157" t="s">
        <v>15</v>
      </c>
      <c r="G11" s="159">
        <v>1234567890123</v>
      </c>
      <c r="H11" s="159"/>
      <c r="I11" s="160">
        <v>3</v>
      </c>
      <c r="J11" s="157" t="s">
        <v>174</v>
      </c>
      <c r="K11" s="161">
        <v>1551</v>
      </c>
      <c r="L11" s="162">
        <v>0.03</v>
      </c>
      <c r="M11" s="161">
        <v>46.53</v>
      </c>
      <c r="N11" s="237">
        <v>41495</v>
      </c>
    </row>
    <row r="12" spans="1:30" s="163" customFormat="1" ht="10.5" x14ac:dyDescent="0.15">
      <c r="A12" s="238" t="s">
        <v>218</v>
      </c>
      <c r="B12" s="236">
        <v>41495</v>
      </c>
      <c r="C12" s="157" t="s">
        <v>0</v>
      </c>
      <c r="D12" s="158" t="s">
        <v>233</v>
      </c>
      <c r="E12" s="157" t="s">
        <v>5</v>
      </c>
      <c r="F12" s="157" t="s">
        <v>19</v>
      </c>
      <c r="G12" s="159">
        <v>1234567890123</v>
      </c>
      <c r="H12" s="159"/>
      <c r="I12" s="160">
        <v>53</v>
      </c>
      <c r="J12" s="157" t="s">
        <v>174</v>
      </c>
      <c r="K12" s="161">
        <v>297</v>
      </c>
      <c r="L12" s="162">
        <v>0.03</v>
      </c>
      <c r="M12" s="161">
        <v>8.91</v>
      </c>
      <c r="N12" s="237">
        <v>41495</v>
      </c>
    </row>
    <row r="13" spans="1:30" s="163" customFormat="1" ht="10.5" x14ac:dyDescent="0.15">
      <c r="A13" s="238" t="s">
        <v>219</v>
      </c>
      <c r="B13" s="236">
        <v>41495</v>
      </c>
      <c r="C13" s="157" t="s">
        <v>0</v>
      </c>
      <c r="D13" s="158" t="s">
        <v>234</v>
      </c>
      <c r="E13" s="157" t="s">
        <v>3</v>
      </c>
      <c r="F13" s="157" t="s">
        <v>17</v>
      </c>
      <c r="G13" s="159">
        <v>1234567890123</v>
      </c>
      <c r="H13" s="159"/>
      <c r="I13" s="160">
        <v>53</v>
      </c>
      <c r="J13" s="157" t="s">
        <v>174</v>
      </c>
      <c r="K13" s="161">
        <v>1062</v>
      </c>
      <c r="L13" s="162">
        <v>0.03</v>
      </c>
      <c r="M13" s="161">
        <v>31.86</v>
      </c>
      <c r="N13" s="237">
        <v>41495</v>
      </c>
    </row>
    <row r="14" spans="1:30" s="163" customFormat="1" ht="10.5" x14ac:dyDescent="0.15">
      <c r="A14" s="238" t="s">
        <v>220</v>
      </c>
      <c r="B14" s="236">
        <v>41495</v>
      </c>
      <c r="C14" s="157" t="s">
        <v>0</v>
      </c>
      <c r="D14" s="158" t="s">
        <v>235</v>
      </c>
      <c r="E14" s="157" t="s">
        <v>4</v>
      </c>
      <c r="F14" s="157" t="s">
        <v>18</v>
      </c>
      <c r="G14" s="159">
        <v>1234567890123</v>
      </c>
      <c r="H14" s="159"/>
      <c r="I14" s="160">
        <v>53</v>
      </c>
      <c r="J14" s="157" t="s">
        <v>174</v>
      </c>
      <c r="K14" s="161">
        <v>22000</v>
      </c>
      <c r="L14" s="162">
        <v>0.03</v>
      </c>
      <c r="M14" s="161">
        <v>660</v>
      </c>
      <c r="N14" s="237">
        <v>41495</v>
      </c>
    </row>
    <row r="15" spans="1:30" s="163" customFormat="1" ht="10.5" x14ac:dyDescent="0.15">
      <c r="A15" s="238" t="s">
        <v>221</v>
      </c>
      <c r="B15" s="236">
        <v>41495</v>
      </c>
      <c r="C15" s="157" t="s">
        <v>0</v>
      </c>
      <c r="D15" s="158" t="s">
        <v>236</v>
      </c>
      <c r="E15" s="157" t="s">
        <v>26</v>
      </c>
      <c r="F15" s="157" t="s">
        <v>14</v>
      </c>
      <c r="G15" s="159">
        <v>1234567890123</v>
      </c>
      <c r="H15" s="159"/>
      <c r="I15" s="160">
        <v>3</v>
      </c>
      <c r="J15" s="157" t="s">
        <v>174</v>
      </c>
      <c r="K15" s="161">
        <v>1156</v>
      </c>
      <c r="L15" s="162">
        <v>0.03</v>
      </c>
      <c r="M15" s="161">
        <v>34.68</v>
      </c>
      <c r="N15" s="237">
        <v>41495</v>
      </c>
    </row>
    <row r="16" spans="1:30" s="163" customFormat="1" ht="10.5" x14ac:dyDescent="0.15">
      <c r="A16" s="238" t="s">
        <v>222</v>
      </c>
      <c r="B16" s="236">
        <v>41495</v>
      </c>
      <c r="C16" s="157" t="s">
        <v>0</v>
      </c>
      <c r="D16" s="158" t="s">
        <v>237</v>
      </c>
      <c r="E16" s="157" t="s">
        <v>24</v>
      </c>
      <c r="F16" s="157" t="s">
        <v>12</v>
      </c>
      <c r="G16" s="159">
        <v>1234567890123</v>
      </c>
      <c r="H16" s="159"/>
      <c r="I16" s="160">
        <v>3</v>
      </c>
      <c r="J16" s="157" t="s">
        <v>174</v>
      </c>
      <c r="K16" s="161">
        <v>4600</v>
      </c>
      <c r="L16" s="162">
        <v>0.03</v>
      </c>
      <c r="M16" s="161">
        <v>138</v>
      </c>
      <c r="N16" s="237">
        <v>41495</v>
      </c>
    </row>
    <row r="17" spans="1:14" s="163" customFormat="1" ht="10.5" x14ac:dyDescent="0.15">
      <c r="A17" s="238" t="s">
        <v>223</v>
      </c>
      <c r="B17" s="236">
        <v>41495</v>
      </c>
      <c r="C17" s="157" t="s">
        <v>0</v>
      </c>
      <c r="D17" s="158" t="s">
        <v>238</v>
      </c>
      <c r="E17" s="157" t="s">
        <v>28</v>
      </c>
      <c r="F17" s="157" t="s">
        <v>16</v>
      </c>
      <c r="G17" s="159">
        <v>1234567890123</v>
      </c>
      <c r="H17" s="159"/>
      <c r="I17" s="160">
        <v>3</v>
      </c>
      <c r="J17" s="157" t="s">
        <v>174</v>
      </c>
      <c r="K17" s="161">
        <v>3000</v>
      </c>
      <c r="L17" s="162">
        <v>0.03</v>
      </c>
      <c r="M17" s="161">
        <v>90</v>
      </c>
      <c r="N17" s="237">
        <v>41495</v>
      </c>
    </row>
    <row r="18" spans="1:14" s="163" customFormat="1" ht="10.5" x14ac:dyDescent="0.15">
      <c r="A18" s="238" t="s">
        <v>224</v>
      </c>
      <c r="B18" s="236">
        <v>41495</v>
      </c>
      <c r="C18" s="157" t="s">
        <v>0</v>
      </c>
      <c r="D18" s="158" t="s">
        <v>239</v>
      </c>
      <c r="E18" s="157" t="s">
        <v>8</v>
      </c>
      <c r="F18" s="157" t="s">
        <v>21</v>
      </c>
      <c r="G18" s="159">
        <v>1234567890123</v>
      </c>
      <c r="H18" s="159"/>
      <c r="I18" s="160">
        <v>53</v>
      </c>
      <c r="J18" s="157" t="s">
        <v>174</v>
      </c>
      <c r="K18" s="161">
        <v>30000</v>
      </c>
      <c r="L18" s="162">
        <v>0.03</v>
      </c>
      <c r="M18" s="161">
        <v>900</v>
      </c>
      <c r="N18" s="237">
        <v>41495</v>
      </c>
    </row>
    <row r="19" spans="1:14" s="163" customFormat="1" ht="10.5" x14ac:dyDescent="0.15">
      <c r="A19" s="238" t="s">
        <v>225</v>
      </c>
      <c r="B19" s="236">
        <v>41495</v>
      </c>
      <c r="C19" s="157" t="s">
        <v>0</v>
      </c>
      <c r="D19" s="158" t="s">
        <v>240</v>
      </c>
      <c r="E19" s="157" t="s">
        <v>9</v>
      </c>
      <c r="F19" s="157" t="s">
        <v>22</v>
      </c>
      <c r="G19" s="159">
        <v>1234567890123</v>
      </c>
      <c r="H19" s="159"/>
      <c r="I19" s="160">
        <v>53</v>
      </c>
      <c r="J19" s="157" t="s">
        <v>174</v>
      </c>
      <c r="K19" s="161">
        <v>17800</v>
      </c>
      <c r="L19" s="162">
        <v>0.03</v>
      </c>
      <c r="M19" s="161">
        <v>534</v>
      </c>
      <c r="N19" s="237">
        <v>41495</v>
      </c>
    </row>
    <row r="20" spans="1:14" s="163" customFormat="1" ht="10.5" x14ac:dyDescent="0.15">
      <c r="A20" s="238" t="s">
        <v>226</v>
      </c>
      <c r="B20" s="236">
        <v>41497</v>
      </c>
      <c r="C20" s="157" t="s">
        <v>0</v>
      </c>
      <c r="D20" s="158" t="s">
        <v>241</v>
      </c>
      <c r="E20" s="157" t="s">
        <v>6</v>
      </c>
      <c r="F20" s="157" t="s">
        <v>11</v>
      </c>
      <c r="G20" s="159">
        <v>1234567890123</v>
      </c>
      <c r="H20" s="159"/>
      <c r="I20" s="160">
        <v>53</v>
      </c>
      <c r="J20" s="157" t="s">
        <v>174</v>
      </c>
      <c r="K20" s="161">
        <v>217212.15</v>
      </c>
      <c r="L20" s="162">
        <v>0.03</v>
      </c>
      <c r="M20" s="161">
        <v>6516.36</v>
      </c>
      <c r="N20" s="237">
        <v>41497</v>
      </c>
    </row>
    <row r="21" spans="1:14" s="163" customFormat="1" ht="10.5" x14ac:dyDescent="0.15">
      <c r="A21" s="238" t="s">
        <v>227</v>
      </c>
      <c r="B21" s="236">
        <v>41497</v>
      </c>
      <c r="C21" s="157" t="s">
        <v>0</v>
      </c>
      <c r="D21" s="158" t="s">
        <v>242</v>
      </c>
      <c r="E21" s="157" t="s">
        <v>7</v>
      </c>
      <c r="F21" s="157" t="s">
        <v>20</v>
      </c>
      <c r="G21" s="159">
        <v>1234567890123</v>
      </c>
      <c r="H21" s="159"/>
      <c r="I21" s="160">
        <v>53</v>
      </c>
      <c r="J21" s="157" t="s">
        <v>174</v>
      </c>
      <c r="K21" s="161">
        <v>40987.660000000003</v>
      </c>
      <c r="L21" s="162">
        <v>0.03</v>
      </c>
      <c r="M21" s="161">
        <v>1229.6300000000001</v>
      </c>
      <c r="N21" s="237">
        <v>41497</v>
      </c>
    </row>
    <row r="22" spans="1:14" ht="21.75" x14ac:dyDescent="0.5"/>
    <row r="23" spans="1:14" ht="21.75" x14ac:dyDescent="0.5"/>
    <row r="24" spans="1:14" ht="21.75" x14ac:dyDescent="0.5"/>
    <row r="25" spans="1:14" ht="21.75" x14ac:dyDescent="0.5"/>
    <row r="26" spans="1:14" ht="21.75" x14ac:dyDescent="0.5"/>
    <row r="27" spans="1:14" ht="21.75" x14ac:dyDescent="0.5"/>
    <row r="28" spans="1:14" ht="21.75" x14ac:dyDescent="0.5"/>
    <row r="29" spans="1:14" ht="21.75" x14ac:dyDescent="0.5"/>
    <row r="30" spans="1:14" ht="21.75" x14ac:dyDescent="0.5"/>
    <row r="31" spans="1:14" ht="21.75" x14ac:dyDescent="0.5"/>
    <row r="32" spans="1:14" ht="21.75" x14ac:dyDescent="0.5"/>
    <row r="33" ht="21.75" x14ac:dyDescent="0.5"/>
    <row r="34" ht="21.75" x14ac:dyDescent="0.5"/>
    <row r="35" ht="21.75" x14ac:dyDescent="0.5"/>
    <row r="36" ht="21.75" x14ac:dyDescent="0.5"/>
    <row r="37" ht="21.75" x14ac:dyDescent="0.5"/>
    <row r="38" ht="21.75" x14ac:dyDescent="0.5"/>
    <row r="39" ht="21.75" x14ac:dyDescent="0.5"/>
    <row r="40" ht="21.75" x14ac:dyDescent="0.5"/>
    <row r="41" ht="21.75" x14ac:dyDescent="0.5"/>
    <row r="42" ht="21.75" x14ac:dyDescent="0.5"/>
    <row r="43" ht="21.75" x14ac:dyDescent="0.5"/>
    <row r="44" ht="21.75" x14ac:dyDescent="0.5"/>
    <row r="45" ht="21.75" x14ac:dyDescent="0.5"/>
    <row r="46" ht="21.75" x14ac:dyDescent="0.5"/>
    <row r="47" ht="21.75" x14ac:dyDescent="0.5"/>
    <row r="48" ht="21.75" x14ac:dyDescent="0.5"/>
    <row r="49" ht="21.75" x14ac:dyDescent="0.5"/>
    <row r="50" ht="21.75" x14ac:dyDescent="0.5"/>
    <row r="51" ht="21.75" x14ac:dyDescent="0.5"/>
    <row r="52" ht="21.75" x14ac:dyDescent="0.5"/>
    <row r="53" ht="21.75" x14ac:dyDescent="0.5"/>
    <row r="54" ht="21.75" x14ac:dyDescent="0.5"/>
    <row r="55" ht="21.75" x14ac:dyDescent="0.5"/>
    <row r="56" ht="21.75" x14ac:dyDescent="0.5"/>
    <row r="57" ht="21.75" x14ac:dyDescent="0.5"/>
    <row r="58" ht="21.75" x14ac:dyDescent="0.5"/>
    <row r="59" ht="21.75" x14ac:dyDescent="0.5"/>
    <row r="60" ht="21.75" x14ac:dyDescent="0.5"/>
    <row r="61" ht="21.75" x14ac:dyDescent="0.5"/>
    <row r="62" ht="21.75" x14ac:dyDescent="0.5"/>
    <row r="63" ht="21.75" x14ac:dyDescent="0.5"/>
    <row r="64" ht="21.75" x14ac:dyDescent="0.5"/>
    <row r="65" ht="21.75" x14ac:dyDescent="0.5"/>
    <row r="66" ht="21.75" x14ac:dyDescent="0.5"/>
    <row r="67" ht="21.75" x14ac:dyDescent="0.5"/>
    <row r="68" ht="21.75" x14ac:dyDescent="0.5"/>
    <row r="69" ht="21.75" x14ac:dyDescent="0.5"/>
    <row r="70" ht="21.75" x14ac:dyDescent="0.5"/>
    <row r="71" ht="21.75" x14ac:dyDescent="0.5"/>
    <row r="72" ht="21.75" x14ac:dyDescent="0.5"/>
    <row r="73" ht="21.75" x14ac:dyDescent="0.5"/>
    <row r="74" ht="21.75" x14ac:dyDescent="0.5"/>
    <row r="75" ht="21.75" x14ac:dyDescent="0.5"/>
    <row r="76" ht="21.75" x14ac:dyDescent="0.5"/>
    <row r="77" ht="21.75" x14ac:dyDescent="0.5"/>
    <row r="78" ht="21.75" x14ac:dyDescent="0.5"/>
    <row r="79" ht="21.75" x14ac:dyDescent="0.5"/>
    <row r="80" ht="21.75" x14ac:dyDescent="0.5"/>
    <row r="81" ht="21.75" x14ac:dyDescent="0.5"/>
    <row r="82" ht="21.75" x14ac:dyDescent="0.5"/>
    <row r="83" ht="21.75" x14ac:dyDescent="0.5"/>
    <row r="84" ht="21.75" x14ac:dyDescent="0.5"/>
    <row r="85" ht="21.75" x14ac:dyDescent="0.5"/>
    <row r="86" ht="21.75" x14ac:dyDescent="0.5"/>
    <row r="87" ht="21.75" x14ac:dyDescent="0.5"/>
    <row r="88" ht="21.75" x14ac:dyDescent="0.5"/>
    <row r="89" ht="21.75" x14ac:dyDescent="0.5"/>
    <row r="90" ht="21.75" x14ac:dyDescent="0.5"/>
    <row r="91" ht="21.75" x14ac:dyDescent="0.5"/>
    <row r="92" ht="21.75" x14ac:dyDescent="0.5"/>
    <row r="93" ht="21.75" x14ac:dyDescent="0.5"/>
    <row r="94" ht="21.75" x14ac:dyDescent="0.5"/>
    <row r="95" ht="21.75" x14ac:dyDescent="0.5"/>
    <row r="96" ht="21.75" x14ac:dyDescent="0.5"/>
    <row r="97" ht="21.75" x14ac:dyDescent="0.5"/>
    <row r="98" ht="21.75" x14ac:dyDescent="0.5"/>
    <row r="99" ht="21.75" x14ac:dyDescent="0.5"/>
    <row r="100" ht="21.75" x14ac:dyDescent="0.5"/>
    <row r="101" ht="21.75" x14ac:dyDescent="0.5"/>
    <row r="102" ht="21.75" x14ac:dyDescent="0.5"/>
    <row r="103" ht="21.75" x14ac:dyDescent="0.5"/>
    <row r="104" ht="21.75" x14ac:dyDescent="0.5"/>
    <row r="105" ht="21.75" x14ac:dyDescent="0.5"/>
    <row r="106" ht="21.75" x14ac:dyDescent="0.5"/>
    <row r="107" ht="21.75" x14ac:dyDescent="0.5"/>
    <row r="108" ht="21.75" x14ac:dyDescent="0.5"/>
    <row r="109" ht="21.75" x14ac:dyDescent="0.5"/>
    <row r="110" ht="21.75" x14ac:dyDescent="0.5"/>
    <row r="111" ht="21.75" x14ac:dyDescent="0.5"/>
    <row r="112" ht="21.75" x14ac:dyDescent="0.5"/>
    <row r="113" ht="21.75" x14ac:dyDescent="0.5"/>
    <row r="114" ht="21.75" x14ac:dyDescent="0.5"/>
    <row r="115" ht="21.75" x14ac:dyDescent="0.5"/>
    <row r="116" ht="21.75" x14ac:dyDescent="0.5"/>
    <row r="117" ht="21.75" x14ac:dyDescent="0.5"/>
    <row r="118" ht="21.75" x14ac:dyDescent="0.5"/>
    <row r="119" ht="21.75" x14ac:dyDescent="0.5"/>
    <row r="120" ht="21.75" x14ac:dyDescent="0.5"/>
    <row r="121" ht="21.75" x14ac:dyDescent="0.5"/>
    <row r="122" ht="21.75" x14ac:dyDescent="0.5"/>
    <row r="123" ht="21.75" x14ac:dyDescent="0.5"/>
    <row r="124" ht="21.75" x14ac:dyDescent="0.5"/>
    <row r="125" ht="21.75" x14ac:dyDescent="0.5"/>
    <row r="126" ht="21.75" x14ac:dyDescent="0.5"/>
    <row r="127" ht="21.75" x14ac:dyDescent="0.5"/>
    <row r="128" ht="21.75" x14ac:dyDescent="0.5"/>
    <row r="129" ht="21.75" x14ac:dyDescent="0.5"/>
    <row r="130" ht="21.75" x14ac:dyDescent="0.5"/>
    <row r="131" ht="21.75" x14ac:dyDescent="0.5"/>
    <row r="132" ht="21.75" x14ac:dyDescent="0.5"/>
    <row r="133" ht="21.75" x14ac:dyDescent="0.5"/>
    <row r="134" ht="21.75" x14ac:dyDescent="0.5"/>
    <row r="135" ht="21.75" x14ac:dyDescent="0.5"/>
    <row r="136" ht="21.75" x14ac:dyDescent="0.5"/>
    <row r="137" ht="21.75" x14ac:dyDescent="0.5"/>
    <row r="138" ht="21.75" x14ac:dyDescent="0.5"/>
    <row r="139" ht="21.75" x14ac:dyDescent="0.5"/>
    <row r="140" ht="21.75" x14ac:dyDescent="0.5"/>
    <row r="141" ht="21.75" x14ac:dyDescent="0.5"/>
    <row r="142" ht="21.75" x14ac:dyDescent="0.5"/>
    <row r="143" ht="21.75" x14ac:dyDescent="0.5"/>
    <row r="144" ht="21.75" x14ac:dyDescent="0.5"/>
    <row r="145" ht="21.75" x14ac:dyDescent="0.5"/>
    <row r="146" ht="21.75" x14ac:dyDescent="0.5"/>
    <row r="147" ht="21.75" x14ac:dyDescent="0.5"/>
    <row r="148" ht="21.75" x14ac:dyDescent="0.5"/>
    <row r="149" ht="21.75" x14ac:dyDescent="0.5"/>
    <row r="150" ht="21.75" x14ac:dyDescent="0.5"/>
    <row r="151" ht="21.75" x14ac:dyDescent="0.5"/>
    <row r="152" ht="21.75" x14ac:dyDescent="0.5"/>
    <row r="153" ht="21.75" x14ac:dyDescent="0.5"/>
    <row r="154" ht="21.75" x14ac:dyDescent="0.5"/>
    <row r="155" ht="21.75" x14ac:dyDescent="0.5"/>
    <row r="156" ht="21.75" x14ac:dyDescent="0.5"/>
    <row r="157" ht="21.75" x14ac:dyDescent="0.5"/>
    <row r="158" ht="21.75" x14ac:dyDescent="0.5"/>
    <row r="159" ht="21.75" x14ac:dyDescent="0.5"/>
    <row r="160" ht="21.75" x14ac:dyDescent="0.5"/>
    <row r="161" ht="21.75" x14ac:dyDescent="0.5"/>
    <row r="162" ht="21.75" x14ac:dyDescent="0.5"/>
    <row r="163" ht="21.75" x14ac:dyDescent="0.5"/>
    <row r="164" ht="21.75" x14ac:dyDescent="0.5"/>
    <row r="165" ht="21.75" x14ac:dyDescent="0.5"/>
    <row r="166" ht="21.75" x14ac:dyDescent="0.5"/>
    <row r="167" ht="21.75" x14ac:dyDescent="0.5"/>
    <row r="168" ht="21.75" x14ac:dyDescent="0.5"/>
    <row r="169" ht="21.75" x14ac:dyDescent="0.5"/>
    <row r="170" ht="21.75" x14ac:dyDescent="0.5"/>
    <row r="171" ht="21.75" x14ac:dyDescent="0.5"/>
    <row r="172" ht="21.75" x14ac:dyDescent="0.5"/>
    <row r="173" ht="21.75" x14ac:dyDescent="0.5"/>
    <row r="174" ht="21.75" x14ac:dyDescent="0.5"/>
    <row r="175" ht="21.75" x14ac:dyDescent="0.5"/>
    <row r="176" ht="21.75" x14ac:dyDescent="0.5"/>
    <row r="177" ht="21.75" x14ac:dyDescent="0.5"/>
    <row r="178" ht="21.75" x14ac:dyDescent="0.5"/>
    <row r="179" ht="21.75" x14ac:dyDescent="0.5"/>
    <row r="180" ht="21.75" x14ac:dyDescent="0.5"/>
    <row r="181" ht="21.75" x14ac:dyDescent="0.5"/>
    <row r="182" ht="21.75" x14ac:dyDescent="0.5"/>
    <row r="183" ht="21.75" x14ac:dyDescent="0.5"/>
    <row r="184" ht="21.75" x14ac:dyDescent="0.5"/>
    <row r="185" ht="21.75" x14ac:dyDescent="0.5"/>
    <row r="186" ht="21.75" x14ac:dyDescent="0.5"/>
    <row r="187" ht="21.75" x14ac:dyDescent="0.5"/>
    <row r="188" ht="21.75" x14ac:dyDescent="0.5"/>
    <row r="189" ht="21.75" x14ac:dyDescent="0.5"/>
    <row r="190" ht="21.75" x14ac:dyDescent="0.5"/>
    <row r="191" ht="21.75" x14ac:dyDescent="0.5"/>
    <row r="192" ht="21.75" x14ac:dyDescent="0.5"/>
    <row r="193" ht="21.75" x14ac:dyDescent="0.5"/>
    <row r="194" ht="21.75" x14ac:dyDescent="0.5"/>
    <row r="195" ht="21.75" x14ac:dyDescent="0.5"/>
    <row r="196" ht="21.75" x14ac:dyDescent="0.5"/>
    <row r="197" ht="21.75" x14ac:dyDescent="0.5"/>
    <row r="198" ht="21.75" x14ac:dyDescent="0.5"/>
    <row r="199" ht="21.75" x14ac:dyDescent="0.5"/>
    <row r="200" ht="21.75" x14ac:dyDescent="0.5"/>
    <row r="201" ht="21.75" x14ac:dyDescent="0.5"/>
    <row r="202" ht="21.75" x14ac:dyDescent="0.5"/>
    <row r="203" ht="21.75" x14ac:dyDescent="0.5"/>
    <row r="204" ht="21.75" x14ac:dyDescent="0.5"/>
    <row r="205" ht="21.75" x14ac:dyDescent="0.5"/>
    <row r="206" ht="21.75" x14ac:dyDescent="0.5"/>
    <row r="207" ht="21.75" x14ac:dyDescent="0.5"/>
    <row r="208" ht="21.75" x14ac:dyDescent="0.5"/>
    <row r="209" ht="21.75" x14ac:dyDescent="0.5"/>
    <row r="210" ht="21.75" x14ac:dyDescent="0.5"/>
    <row r="211" ht="21.75" x14ac:dyDescent="0.5"/>
    <row r="212" ht="21.75" x14ac:dyDescent="0.5"/>
    <row r="213" ht="21.75" x14ac:dyDescent="0.5"/>
    <row r="214" ht="21.75" x14ac:dyDescent="0.5"/>
    <row r="215" ht="21.75" x14ac:dyDescent="0.5"/>
    <row r="216" ht="21.75" x14ac:dyDescent="0.5"/>
    <row r="217" ht="21.75" x14ac:dyDescent="0.5"/>
    <row r="218" ht="21.75" x14ac:dyDescent="0.5"/>
    <row r="219" ht="21.75" x14ac:dyDescent="0.5"/>
    <row r="220" ht="21.75" x14ac:dyDescent="0.5"/>
    <row r="221" ht="21.75" x14ac:dyDescent="0.5"/>
    <row r="222" ht="21.75" x14ac:dyDescent="0.5"/>
    <row r="223" ht="21.75" x14ac:dyDescent="0.5"/>
    <row r="224" ht="21.75" x14ac:dyDescent="0.5"/>
    <row r="225" ht="21.75" x14ac:dyDescent="0.5"/>
    <row r="226" ht="21.75" x14ac:dyDescent="0.5"/>
    <row r="227" ht="21.75" x14ac:dyDescent="0.5"/>
    <row r="228" ht="21.75" x14ac:dyDescent="0.5"/>
    <row r="229" ht="21.75" x14ac:dyDescent="0.5"/>
    <row r="230" ht="21.75" x14ac:dyDescent="0.5"/>
    <row r="231" ht="21.75" x14ac:dyDescent="0.5"/>
    <row r="232" ht="21.75" x14ac:dyDescent="0.5"/>
    <row r="233" ht="21.75" x14ac:dyDescent="0.5"/>
    <row r="234" ht="21.75" x14ac:dyDescent="0.5"/>
    <row r="235" ht="21.75" x14ac:dyDescent="0.5"/>
    <row r="236" ht="21.75" x14ac:dyDescent="0.5"/>
    <row r="237" ht="21.75" x14ac:dyDescent="0.5"/>
    <row r="238" ht="21.75" x14ac:dyDescent="0.5"/>
    <row r="239" ht="21.75" x14ac:dyDescent="0.5"/>
    <row r="240" ht="21.75" x14ac:dyDescent="0.5"/>
    <row r="241" ht="21.75" x14ac:dyDescent="0.5"/>
    <row r="242" ht="21.75" x14ac:dyDescent="0.5"/>
    <row r="243" ht="21.75" x14ac:dyDescent="0.5"/>
    <row r="244" ht="21.75" x14ac:dyDescent="0.5"/>
    <row r="245" ht="21.75" x14ac:dyDescent="0.5"/>
    <row r="246" ht="21.75" x14ac:dyDescent="0.5"/>
    <row r="247" ht="21.75" x14ac:dyDescent="0.5"/>
    <row r="248" ht="21.75" x14ac:dyDescent="0.5"/>
    <row r="249" ht="21.75" x14ac:dyDescent="0.5"/>
    <row r="250" ht="21.75" x14ac:dyDescent="0.5"/>
    <row r="251" ht="21.75" x14ac:dyDescent="0.5"/>
    <row r="252" ht="21.75" x14ac:dyDescent="0.5"/>
    <row r="253" ht="21.75" x14ac:dyDescent="0.5"/>
    <row r="254" ht="21.75" x14ac:dyDescent="0.5"/>
    <row r="255" ht="21.75" x14ac:dyDescent="0.5"/>
    <row r="256" ht="21.75" x14ac:dyDescent="0.5"/>
    <row r="257" ht="21.75" x14ac:dyDescent="0.5"/>
    <row r="258" ht="21.75" x14ac:dyDescent="0.5"/>
    <row r="259" ht="21.75" x14ac:dyDescent="0.5"/>
    <row r="260" ht="21.75" x14ac:dyDescent="0.5"/>
    <row r="261" ht="21.75" x14ac:dyDescent="0.5"/>
    <row r="262" ht="21.75" x14ac:dyDescent="0.5"/>
    <row r="263" ht="21.75" x14ac:dyDescent="0.5"/>
    <row r="264" ht="21.75" x14ac:dyDescent="0.5"/>
    <row r="265" ht="21.75" x14ac:dyDescent="0.5"/>
    <row r="266" ht="21.75" x14ac:dyDescent="0.5"/>
    <row r="267" ht="21.75" x14ac:dyDescent="0.5"/>
    <row r="268" ht="21.75" x14ac:dyDescent="0.5"/>
    <row r="269" ht="21.75" x14ac:dyDescent="0.5"/>
    <row r="270" ht="21.75" x14ac:dyDescent="0.5"/>
    <row r="271" ht="21.75" x14ac:dyDescent="0.5"/>
  </sheetData>
  <phoneticPr fontId="0" type="noConversion"/>
  <printOptions horizontalCentered="1"/>
  <pageMargins left="0.35433070866141736" right="0.13" top="0.59055118110236227" bottom="0.78740157480314965" header="0.51181102362204722" footer="0.51181102362204722"/>
  <pageSetup paperSize="9" scale="95" orientation="landscape" horizontalDpi="4294967292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1]!_xlbgnm.TAX53">
                <anchor moveWithCells="1" sizeWithCells="1">
                  <from>
                    <xdr:col>26</xdr:col>
                    <xdr:colOff>0</xdr:colOff>
                    <xdr:row>0</xdr:row>
                    <xdr:rowOff>0</xdr:rowOff>
                  </from>
                  <to>
                    <xdr:col>27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Button 2">
              <controlPr defaultSize="0" print="0" autoFill="0" autoPict="0" macro="[3]!_xlbgnm.TAX53">
                <anchor moveWithCells="1" sizeWithCells="1">
                  <from>
                    <xdr:col>26</xdr:col>
                    <xdr:colOff>0</xdr:colOff>
                    <xdr:row>0</xdr:row>
                    <xdr:rowOff>0</xdr:rowOff>
                  </from>
                  <to>
                    <xdr:col>27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12" enableFormatConditionsCalculation="0">
    <tabColor indexed="17"/>
  </sheetPr>
  <dimension ref="A1:J1047"/>
  <sheetViews>
    <sheetView zoomScaleNormal="100" workbookViewId="0">
      <selection activeCell="C15" sqref="C15"/>
    </sheetView>
  </sheetViews>
  <sheetFormatPr defaultRowHeight="21.75" x14ac:dyDescent="0.5"/>
  <cols>
    <col min="1" max="1" width="4.85546875" customWidth="1"/>
    <col min="2" max="2" width="29.140625" customWidth="1"/>
    <col min="3" max="3" width="19.28515625" customWidth="1"/>
    <col min="4" max="4" width="15" customWidth="1"/>
    <col min="5" max="5" width="22.140625" customWidth="1"/>
    <col min="6" max="6" width="7.42578125" bestFit="1" customWidth="1"/>
    <col min="7" max="7" width="17.42578125" customWidth="1"/>
    <col min="8" max="8" width="13.5703125" customWidth="1"/>
    <col min="9" max="9" width="4.5703125" customWidth="1"/>
  </cols>
  <sheetData>
    <row r="1" spans="1:10" s="182" customFormat="1" ht="11.25" x14ac:dyDescent="0.15">
      <c r="D1" s="182" t="str">
        <f>"เลขประจำตัวผู้เสียภาษีอากร  (ของผู้มีหน้าที่หักภาษี  ณ  ที่จ่าย)      "&amp;M_Sheet!$C$4</f>
        <v>เลขประจำตัวผู้เสียภาษีอากร  (ของผู้มีหน้าที่หักภาษี  ณ  ที่จ่าย)      0000567890123</v>
      </c>
      <c r="H1" s="182" t="s">
        <v>151</v>
      </c>
      <c r="I1" s="183"/>
    </row>
    <row r="2" spans="1:10" s="198" customFormat="1" ht="21" customHeight="1" x14ac:dyDescent="0.25">
      <c r="A2" s="197" t="s">
        <v>267</v>
      </c>
      <c r="H2" s="199"/>
      <c r="I2" s="200"/>
      <c r="J2" s="200"/>
    </row>
    <row r="3" spans="1:10" s="182" customFormat="1" ht="45" x14ac:dyDescent="0.15">
      <c r="A3" s="184" t="s">
        <v>36</v>
      </c>
      <c r="B3" s="185" t="s">
        <v>147</v>
      </c>
      <c r="C3" s="186" t="s">
        <v>73</v>
      </c>
      <c r="D3" s="187" t="s">
        <v>141</v>
      </c>
      <c r="E3" s="187"/>
      <c r="F3" s="187"/>
      <c r="G3" s="187"/>
      <c r="H3" s="186" t="s">
        <v>150</v>
      </c>
      <c r="I3" s="188" t="s">
        <v>142</v>
      </c>
    </row>
    <row r="4" spans="1:10" s="182" customFormat="1" ht="37.5" customHeight="1" x14ac:dyDescent="0.15">
      <c r="A4" s="189"/>
      <c r="B4" s="190" t="s">
        <v>185</v>
      </c>
      <c r="C4" s="191"/>
      <c r="D4" s="192" t="s">
        <v>143</v>
      </c>
      <c r="E4" s="192" t="s">
        <v>144</v>
      </c>
      <c r="F4" s="193" t="s">
        <v>148</v>
      </c>
      <c r="G4" s="186" t="s">
        <v>149</v>
      </c>
      <c r="H4" s="192" t="s">
        <v>186</v>
      </c>
      <c r="I4" s="194"/>
    </row>
    <row r="5" spans="1:10" s="208" customFormat="1" ht="25.5" x14ac:dyDescent="0.2">
      <c r="A5" s="201">
        <v>1</v>
      </c>
      <c r="B5" s="202" t="s">
        <v>3</v>
      </c>
      <c r="C5" s="270" t="s">
        <v>268</v>
      </c>
      <c r="D5" s="203">
        <v>41497</v>
      </c>
      <c r="E5" s="204" t="s">
        <v>174</v>
      </c>
      <c r="F5" s="205">
        <v>0.03</v>
      </c>
      <c r="G5" s="206">
        <v>40000</v>
      </c>
      <c r="H5" s="207">
        <v>1200</v>
      </c>
      <c r="I5" s="214" t="s">
        <v>93</v>
      </c>
    </row>
    <row r="6" spans="1:10" s="208" customFormat="1" ht="12.75" x14ac:dyDescent="0.2">
      <c r="A6" s="209"/>
      <c r="B6" s="212" t="s">
        <v>17</v>
      </c>
      <c r="C6" s="195"/>
      <c r="D6" s="210"/>
      <c r="E6" s="209" t="s">
        <v>210</v>
      </c>
      <c r="F6" s="211"/>
      <c r="G6" s="209"/>
      <c r="H6" s="195"/>
      <c r="I6" s="215"/>
    </row>
    <row r="7" spans="1:10" s="208" customFormat="1" ht="25.5" x14ac:dyDescent="0.2">
      <c r="A7" s="201">
        <v>2</v>
      </c>
      <c r="B7" s="202" t="s">
        <v>25</v>
      </c>
      <c r="C7" s="270" t="s">
        <v>263</v>
      </c>
      <c r="D7" s="203">
        <v>41457</v>
      </c>
      <c r="E7" s="204" t="s">
        <v>165</v>
      </c>
      <c r="F7" s="205">
        <v>0.05</v>
      </c>
      <c r="G7" s="206">
        <v>3000</v>
      </c>
      <c r="H7" s="207">
        <v>150</v>
      </c>
      <c r="I7" s="214" t="s">
        <v>93</v>
      </c>
    </row>
    <row r="8" spans="1:10" s="208" customFormat="1" ht="12.75" x14ac:dyDescent="0.2">
      <c r="A8" s="209"/>
      <c r="B8" s="212" t="s">
        <v>13</v>
      </c>
      <c r="C8" s="195"/>
      <c r="D8" s="210"/>
      <c r="E8" s="209" t="s">
        <v>211</v>
      </c>
      <c r="F8" s="211"/>
      <c r="G8" s="209"/>
      <c r="H8" s="195"/>
      <c r="I8" s="215"/>
    </row>
    <row r="9" spans="1:10" s="208" customFormat="1" ht="25.5" x14ac:dyDescent="0.2">
      <c r="A9" s="201">
        <v>3</v>
      </c>
      <c r="B9" s="202" t="s">
        <v>4</v>
      </c>
      <c r="C9" s="270" t="s">
        <v>269</v>
      </c>
      <c r="D9" s="203">
        <v>41458</v>
      </c>
      <c r="E9" s="204" t="s">
        <v>174</v>
      </c>
      <c r="F9" s="205">
        <v>0.03</v>
      </c>
      <c r="G9" s="206">
        <v>15556</v>
      </c>
      <c r="H9" s="207">
        <v>466.68</v>
      </c>
      <c r="I9" s="214" t="s">
        <v>93</v>
      </c>
    </row>
    <row r="10" spans="1:10" s="208" customFormat="1" ht="12.75" x14ac:dyDescent="0.2">
      <c r="A10" s="209"/>
      <c r="B10" s="212" t="s">
        <v>18</v>
      </c>
      <c r="C10" s="195"/>
      <c r="D10" s="210"/>
      <c r="E10" s="209" t="s">
        <v>212</v>
      </c>
      <c r="F10" s="211"/>
      <c r="G10" s="209"/>
      <c r="H10" s="195"/>
      <c r="I10" s="215"/>
    </row>
    <row r="11" spans="1:10" s="208" customFormat="1" ht="25.5" x14ac:dyDescent="0.2">
      <c r="A11" s="201">
        <v>4</v>
      </c>
      <c r="B11" s="202" t="s">
        <v>24</v>
      </c>
      <c r="C11" s="270" t="s">
        <v>270</v>
      </c>
      <c r="D11" s="203">
        <v>41494</v>
      </c>
      <c r="E11" s="204" t="s">
        <v>174</v>
      </c>
      <c r="F11" s="205">
        <v>0.03</v>
      </c>
      <c r="G11" s="206">
        <v>41476.81</v>
      </c>
      <c r="H11" s="207">
        <v>1244.31</v>
      </c>
      <c r="I11" s="214" t="s">
        <v>93</v>
      </c>
    </row>
    <row r="12" spans="1:10" s="208" customFormat="1" ht="12.75" x14ac:dyDescent="0.2">
      <c r="A12" s="209"/>
      <c r="B12" s="212" t="s">
        <v>12</v>
      </c>
      <c r="C12" s="195"/>
      <c r="D12" s="210"/>
      <c r="E12" s="209" t="s">
        <v>213</v>
      </c>
      <c r="F12" s="211"/>
      <c r="G12" s="209"/>
      <c r="H12" s="195"/>
      <c r="I12" s="215"/>
    </row>
    <row r="13" spans="1:10" s="208" customFormat="1" ht="25.5" x14ac:dyDescent="0.2">
      <c r="A13" s="201">
        <v>5</v>
      </c>
      <c r="B13" s="202" t="s">
        <v>28</v>
      </c>
      <c r="C13" s="270" t="s">
        <v>270</v>
      </c>
      <c r="D13" s="203">
        <v>41495</v>
      </c>
      <c r="E13" s="204" t="s">
        <v>165</v>
      </c>
      <c r="F13" s="205">
        <v>0.05</v>
      </c>
      <c r="G13" s="206">
        <v>100</v>
      </c>
      <c r="H13" s="207">
        <v>5</v>
      </c>
      <c r="I13" s="214" t="s">
        <v>93</v>
      </c>
    </row>
    <row r="14" spans="1:10" s="208" customFormat="1" ht="12.75" x14ac:dyDescent="0.2">
      <c r="A14" s="209"/>
      <c r="B14" s="212" t="s">
        <v>16</v>
      </c>
      <c r="C14" s="195"/>
      <c r="D14" s="210"/>
      <c r="E14" s="209" t="s">
        <v>214</v>
      </c>
      <c r="F14" s="211"/>
      <c r="G14" s="209"/>
      <c r="H14" s="195"/>
      <c r="I14" s="215"/>
    </row>
    <row r="15" spans="1:10" s="208" customFormat="1" ht="25.5" x14ac:dyDescent="0.2">
      <c r="A15" s="201">
        <v>6</v>
      </c>
      <c r="B15" s="202" t="s">
        <v>8</v>
      </c>
      <c r="C15" s="270" t="s">
        <v>270</v>
      </c>
      <c r="D15" s="203">
        <v>41495</v>
      </c>
      <c r="E15" s="204" t="s">
        <v>174</v>
      </c>
      <c r="F15" s="205">
        <v>0.03</v>
      </c>
      <c r="G15" s="206">
        <v>142.5</v>
      </c>
      <c r="H15" s="207">
        <v>4.28</v>
      </c>
      <c r="I15" s="214" t="s">
        <v>93</v>
      </c>
    </row>
    <row r="16" spans="1:10" s="208" customFormat="1" ht="12.75" x14ac:dyDescent="0.2">
      <c r="A16" s="209"/>
      <c r="B16" s="212" t="s">
        <v>21</v>
      </c>
      <c r="C16" s="195"/>
      <c r="D16" s="210"/>
      <c r="E16" s="209" t="s">
        <v>215</v>
      </c>
      <c r="F16" s="211"/>
      <c r="G16" s="209"/>
      <c r="H16" s="195"/>
      <c r="I16" s="215"/>
    </row>
    <row r="17" spans="1:9" s="208" customFormat="1" ht="25.5" x14ac:dyDescent="0.2">
      <c r="A17" s="201">
        <v>7</v>
      </c>
      <c r="B17" s="202" t="s">
        <v>10</v>
      </c>
      <c r="C17" s="270" t="s">
        <v>270</v>
      </c>
      <c r="D17" s="203">
        <v>41495</v>
      </c>
      <c r="E17" s="204" t="s">
        <v>165</v>
      </c>
      <c r="F17" s="205">
        <v>0.05</v>
      </c>
      <c r="G17" s="206">
        <v>100</v>
      </c>
      <c r="H17" s="207">
        <v>5</v>
      </c>
      <c r="I17" s="214" t="s">
        <v>93</v>
      </c>
    </row>
    <row r="18" spans="1:9" s="208" customFormat="1" ht="12.75" x14ac:dyDescent="0.2">
      <c r="A18" s="209"/>
      <c r="B18" s="212" t="s">
        <v>23</v>
      </c>
      <c r="C18" s="195"/>
      <c r="D18" s="210"/>
      <c r="E18" s="209" t="s">
        <v>216</v>
      </c>
      <c r="F18" s="211"/>
      <c r="G18" s="209"/>
      <c r="H18" s="195"/>
      <c r="I18" s="215"/>
    </row>
    <row r="19" spans="1:9" s="208" customFormat="1" ht="25.5" x14ac:dyDescent="0.2">
      <c r="A19" s="201">
        <v>8</v>
      </c>
      <c r="B19" s="202" t="s">
        <v>27</v>
      </c>
      <c r="C19" s="270" t="s">
        <v>270</v>
      </c>
      <c r="D19" s="203">
        <v>41495</v>
      </c>
      <c r="E19" s="204" t="s">
        <v>174</v>
      </c>
      <c r="F19" s="205">
        <v>0.03</v>
      </c>
      <c r="G19" s="206">
        <v>1551</v>
      </c>
      <c r="H19" s="207">
        <v>46.53</v>
      </c>
      <c r="I19" s="214" t="s">
        <v>93</v>
      </c>
    </row>
    <row r="20" spans="1:9" s="208" customFormat="1" ht="12.75" x14ac:dyDescent="0.2">
      <c r="A20" s="209"/>
      <c r="B20" s="212" t="s">
        <v>15</v>
      </c>
      <c r="C20" s="195"/>
      <c r="D20" s="210"/>
      <c r="E20" s="209" t="s">
        <v>217</v>
      </c>
      <c r="F20" s="211"/>
      <c r="G20" s="209"/>
      <c r="H20" s="195"/>
      <c r="I20" s="215"/>
    </row>
    <row r="21" spans="1:9" s="208" customFormat="1" ht="25.5" x14ac:dyDescent="0.2">
      <c r="A21" s="201">
        <v>9</v>
      </c>
      <c r="B21" s="202" t="s">
        <v>5</v>
      </c>
      <c r="C21" s="270" t="s">
        <v>270</v>
      </c>
      <c r="D21" s="203">
        <v>41495</v>
      </c>
      <c r="E21" s="204" t="s">
        <v>174</v>
      </c>
      <c r="F21" s="205">
        <v>0.03</v>
      </c>
      <c r="G21" s="206">
        <v>297</v>
      </c>
      <c r="H21" s="207">
        <v>8.91</v>
      </c>
      <c r="I21" s="214" t="s">
        <v>93</v>
      </c>
    </row>
    <row r="22" spans="1:9" s="208" customFormat="1" ht="12.75" x14ac:dyDescent="0.2">
      <c r="A22" s="209"/>
      <c r="B22" s="212" t="s">
        <v>19</v>
      </c>
      <c r="C22" s="195"/>
      <c r="D22" s="210"/>
      <c r="E22" s="209" t="s">
        <v>218</v>
      </c>
      <c r="F22" s="211"/>
      <c r="G22" s="209"/>
      <c r="H22" s="195"/>
      <c r="I22" s="215"/>
    </row>
    <row r="23" spans="1:9" s="208" customFormat="1" ht="25.5" x14ac:dyDescent="0.2">
      <c r="A23" s="201">
        <v>10</v>
      </c>
      <c r="B23" s="202" t="s">
        <v>3</v>
      </c>
      <c r="C23" s="270" t="s">
        <v>270</v>
      </c>
      <c r="D23" s="203">
        <v>41495</v>
      </c>
      <c r="E23" s="204" t="s">
        <v>174</v>
      </c>
      <c r="F23" s="205">
        <v>0.03</v>
      </c>
      <c r="G23" s="206">
        <v>1062</v>
      </c>
      <c r="H23" s="207">
        <v>31.86</v>
      </c>
      <c r="I23" s="214" t="s">
        <v>93</v>
      </c>
    </row>
    <row r="24" spans="1:9" s="208" customFormat="1" ht="12.75" x14ac:dyDescent="0.2">
      <c r="A24" s="209"/>
      <c r="B24" s="212" t="s">
        <v>17</v>
      </c>
      <c r="C24" s="195"/>
      <c r="D24" s="210"/>
      <c r="E24" s="209" t="s">
        <v>219</v>
      </c>
      <c r="F24" s="211"/>
      <c r="G24" s="209"/>
      <c r="H24" s="195"/>
      <c r="I24" s="215"/>
    </row>
    <row r="25" spans="1:9" s="208" customFormat="1" ht="25.5" x14ac:dyDescent="0.2">
      <c r="A25" s="201">
        <v>11</v>
      </c>
      <c r="B25" s="202" t="s">
        <v>4</v>
      </c>
      <c r="C25" s="270" t="s">
        <v>270</v>
      </c>
      <c r="D25" s="203">
        <v>41495</v>
      </c>
      <c r="E25" s="204" t="s">
        <v>174</v>
      </c>
      <c r="F25" s="205">
        <v>0.03</v>
      </c>
      <c r="G25" s="206">
        <v>22000</v>
      </c>
      <c r="H25" s="207">
        <v>660</v>
      </c>
      <c r="I25" s="214" t="s">
        <v>93</v>
      </c>
    </row>
    <row r="26" spans="1:9" s="208" customFormat="1" ht="12.75" x14ac:dyDescent="0.2">
      <c r="A26" s="209"/>
      <c r="B26" s="212" t="s">
        <v>18</v>
      </c>
      <c r="C26" s="195"/>
      <c r="D26" s="210"/>
      <c r="E26" s="209" t="s">
        <v>220</v>
      </c>
      <c r="F26" s="211"/>
      <c r="G26" s="209"/>
      <c r="H26" s="195"/>
      <c r="I26" s="215"/>
    </row>
    <row r="27" spans="1:9" s="208" customFormat="1" ht="25.5" x14ac:dyDescent="0.2">
      <c r="A27" s="201">
        <v>12</v>
      </c>
      <c r="B27" s="202" t="s">
        <v>26</v>
      </c>
      <c r="C27" s="270" t="s">
        <v>270</v>
      </c>
      <c r="D27" s="203">
        <v>41495</v>
      </c>
      <c r="E27" s="204" t="s">
        <v>174</v>
      </c>
      <c r="F27" s="205">
        <v>0.03</v>
      </c>
      <c r="G27" s="206">
        <v>1156</v>
      </c>
      <c r="H27" s="207">
        <v>34.68</v>
      </c>
      <c r="I27" s="214" t="s">
        <v>93</v>
      </c>
    </row>
    <row r="28" spans="1:9" s="208" customFormat="1" ht="12.75" x14ac:dyDescent="0.2">
      <c r="A28" s="209"/>
      <c r="B28" s="212" t="s">
        <v>14</v>
      </c>
      <c r="C28" s="195"/>
      <c r="D28" s="210"/>
      <c r="E28" s="209" t="s">
        <v>221</v>
      </c>
      <c r="F28" s="211"/>
      <c r="G28" s="209"/>
      <c r="H28" s="195"/>
      <c r="I28" s="215"/>
    </row>
    <row r="29" spans="1:9" s="208" customFormat="1" ht="25.5" x14ac:dyDescent="0.2">
      <c r="A29" s="201">
        <v>13</v>
      </c>
      <c r="B29" s="202" t="s">
        <v>24</v>
      </c>
      <c r="C29" s="270" t="s">
        <v>270</v>
      </c>
      <c r="D29" s="203">
        <v>41495</v>
      </c>
      <c r="E29" s="204" t="s">
        <v>174</v>
      </c>
      <c r="F29" s="205">
        <v>0.03</v>
      </c>
      <c r="G29" s="206">
        <v>4600</v>
      </c>
      <c r="H29" s="207">
        <v>138</v>
      </c>
      <c r="I29" s="214" t="s">
        <v>93</v>
      </c>
    </row>
    <row r="30" spans="1:9" s="208" customFormat="1" ht="12.75" x14ac:dyDescent="0.2">
      <c r="A30" s="209"/>
      <c r="B30" s="212" t="s">
        <v>12</v>
      </c>
      <c r="C30" s="195"/>
      <c r="D30" s="210"/>
      <c r="E30" s="209" t="s">
        <v>222</v>
      </c>
      <c r="F30" s="211"/>
      <c r="G30" s="209"/>
      <c r="H30" s="195"/>
      <c r="I30" s="215"/>
    </row>
    <row r="31" spans="1:9" s="208" customFormat="1" ht="25.5" x14ac:dyDescent="0.2">
      <c r="A31" s="201">
        <v>14</v>
      </c>
      <c r="B31" s="202" t="s">
        <v>28</v>
      </c>
      <c r="C31" s="270" t="s">
        <v>270</v>
      </c>
      <c r="D31" s="203">
        <v>41495</v>
      </c>
      <c r="E31" s="204" t="s">
        <v>174</v>
      </c>
      <c r="F31" s="205">
        <v>0.03</v>
      </c>
      <c r="G31" s="206">
        <v>3000</v>
      </c>
      <c r="H31" s="207">
        <v>90</v>
      </c>
      <c r="I31" s="214" t="s">
        <v>93</v>
      </c>
    </row>
    <row r="32" spans="1:9" s="208" customFormat="1" ht="12.75" x14ac:dyDescent="0.2">
      <c r="A32" s="209"/>
      <c r="B32" s="212" t="s">
        <v>16</v>
      </c>
      <c r="C32" s="195"/>
      <c r="D32" s="210"/>
      <c r="E32" s="209" t="s">
        <v>223</v>
      </c>
      <c r="F32" s="211"/>
      <c r="G32" s="209"/>
      <c r="H32" s="195"/>
      <c r="I32" s="215"/>
    </row>
    <row r="33" spans="1:9" s="208" customFormat="1" ht="25.5" x14ac:dyDescent="0.2">
      <c r="A33" s="201">
        <v>15</v>
      </c>
      <c r="B33" s="202" t="s">
        <v>8</v>
      </c>
      <c r="C33" s="270" t="s">
        <v>270</v>
      </c>
      <c r="D33" s="203">
        <v>41495</v>
      </c>
      <c r="E33" s="204" t="s">
        <v>174</v>
      </c>
      <c r="F33" s="205">
        <v>0.03</v>
      </c>
      <c r="G33" s="206">
        <v>30000</v>
      </c>
      <c r="H33" s="207">
        <v>900</v>
      </c>
      <c r="I33" s="214" t="s">
        <v>93</v>
      </c>
    </row>
    <row r="34" spans="1:9" s="208" customFormat="1" ht="12.75" x14ac:dyDescent="0.2">
      <c r="A34" s="209"/>
      <c r="B34" s="212" t="s">
        <v>21</v>
      </c>
      <c r="C34" s="195"/>
      <c r="D34" s="210"/>
      <c r="E34" s="209" t="s">
        <v>224</v>
      </c>
      <c r="F34" s="211"/>
      <c r="G34" s="209"/>
      <c r="H34" s="195"/>
      <c r="I34" s="215"/>
    </row>
    <row r="35" spans="1:9" s="208" customFormat="1" ht="25.5" x14ac:dyDescent="0.2">
      <c r="A35" s="201">
        <v>16</v>
      </c>
      <c r="B35" s="202" t="s">
        <v>9</v>
      </c>
      <c r="C35" s="270" t="s">
        <v>270</v>
      </c>
      <c r="D35" s="203">
        <v>41495</v>
      </c>
      <c r="E35" s="204" t="s">
        <v>174</v>
      </c>
      <c r="F35" s="205">
        <v>0.03</v>
      </c>
      <c r="G35" s="206">
        <v>17800</v>
      </c>
      <c r="H35" s="207">
        <v>534</v>
      </c>
      <c r="I35" s="214" t="s">
        <v>93</v>
      </c>
    </row>
    <row r="36" spans="1:9" s="208" customFormat="1" ht="12.75" x14ac:dyDescent="0.2">
      <c r="A36" s="209"/>
      <c r="B36" s="212" t="s">
        <v>22</v>
      </c>
      <c r="C36" s="195"/>
      <c r="D36" s="210"/>
      <c r="E36" s="209" t="s">
        <v>225</v>
      </c>
      <c r="F36" s="211"/>
      <c r="G36" s="209"/>
      <c r="H36" s="195"/>
      <c r="I36" s="215"/>
    </row>
    <row r="37" spans="1:9" s="208" customFormat="1" ht="25.5" x14ac:dyDescent="0.2">
      <c r="A37" s="201">
        <v>17</v>
      </c>
      <c r="B37" s="202" t="s">
        <v>6</v>
      </c>
      <c r="C37" s="270" t="s">
        <v>270</v>
      </c>
      <c r="D37" s="203">
        <v>41497</v>
      </c>
      <c r="E37" s="204" t="s">
        <v>174</v>
      </c>
      <c r="F37" s="205">
        <v>0.03</v>
      </c>
      <c r="G37" s="206">
        <v>217212.15</v>
      </c>
      <c r="H37" s="207">
        <v>6516.36</v>
      </c>
      <c r="I37" s="214" t="s">
        <v>93</v>
      </c>
    </row>
    <row r="38" spans="1:9" s="208" customFormat="1" ht="12.75" x14ac:dyDescent="0.2">
      <c r="A38" s="209"/>
      <c r="B38" s="212" t="s">
        <v>11</v>
      </c>
      <c r="C38" s="195"/>
      <c r="D38" s="210"/>
      <c r="E38" s="209" t="s">
        <v>226</v>
      </c>
      <c r="F38" s="211"/>
      <c r="G38" s="209"/>
      <c r="H38" s="195"/>
      <c r="I38" s="215"/>
    </row>
    <row r="39" spans="1:9" s="208" customFormat="1" ht="25.5" x14ac:dyDescent="0.2">
      <c r="A39" s="201">
        <v>18</v>
      </c>
      <c r="B39" s="202" t="s">
        <v>7</v>
      </c>
      <c r="C39" s="270" t="s">
        <v>270</v>
      </c>
      <c r="D39" s="203">
        <v>41497</v>
      </c>
      <c r="E39" s="204" t="s">
        <v>174</v>
      </c>
      <c r="F39" s="205">
        <v>0.03</v>
      </c>
      <c r="G39" s="206">
        <v>40987.660000000003</v>
      </c>
      <c r="H39" s="207">
        <v>1229.6300000000001</v>
      </c>
      <c r="I39" s="214" t="s">
        <v>93</v>
      </c>
    </row>
    <row r="40" spans="1:9" s="208" customFormat="1" ht="12.75" x14ac:dyDescent="0.2">
      <c r="A40" s="209"/>
      <c r="B40" s="212" t="s">
        <v>20</v>
      </c>
      <c r="C40" s="195"/>
      <c r="D40" s="210"/>
      <c r="E40" s="209" t="s">
        <v>227</v>
      </c>
      <c r="F40" s="211"/>
      <c r="G40" s="209"/>
      <c r="H40" s="195"/>
      <c r="I40" s="215"/>
    </row>
    <row r="41" spans="1:9" s="94" customFormat="1" ht="20.25" customHeight="1" thickBot="1" x14ac:dyDescent="0.25">
      <c r="E41" s="94" t="s">
        <v>182</v>
      </c>
      <c r="G41" s="213">
        <f>SUM(G5:G40)</f>
        <v>440041.12</v>
      </c>
      <c r="H41" s="213">
        <f>SUM(H5:H40)</f>
        <v>13265.240000000002</v>
      </c>
    </row>
    <row r="42" spans="1:9" s="196" customFormat="1" ht="57.75" customHeight="1" thickTop="1" x14ac:dyDescent="0.25">
      <c r="E42" s="94" t="s">
        <v>74</v>
      </c>
      <c r="F42" s="94"/>
      <c r="G42" s="94"/>
      <c r="H42" s="94"/>
      <c r="I42" s="94"/>
    </row>
    <row r="43" spans="1:9" s="196" customFormat="1" ht="28.5" customHeight="1" x14ac:dyDescent="0.25">
      <c r="E43" s="94" t="s">
        <v>137</v>
      </c>
      <c r="F43" s="94"/>
      <c r="G43" s="94"/>
      <c r="H43" s="94"/>
      <c r="I43" s="94"/>
    </row>
    <row r="44" spans="1:9" s="196" customFormat="1" ht="28.5" customHeight="1" x14ac:dyDescent="0.25">
      <c r="E44" s="94" t="s">
        <v>138</v>
      </c>
      <c r="F44" s="94"/>
      <c r="G44" s="94"/>
      <c r="H44" s="94"/>
      <c r="I44" s="94"/>
    </row>
    <row r="45" spans="1:9" ht="28.5" customHeight="1" x14ac:dyDescent="0.5"/>
    <row r="46" spans="1:9" ht="28.5" customHeight="1" x14ac:dyDescent="0.5"/>
    <row r="103" ht="20.25" customHeight="1" x14ac:dyDescent="0.5"/>
    <row r="104" ht="57.75" customHeight="1" x14ac:dyDescent="0.5"/>
    <row r="105" ht="28.5" customHeight="1" x14ac:dyDescent="0.5"/>
    <row r="106" ht="28.5" customHeight="1" x14ac:dyDescent="0.5"/>
    <row r="177" ht="20.25" customHeight="1" x14ac:dyDescent="0.5"/>
    <row r="178" ht="57.75" customHeight="1" x14ac:dyDescent="0.5"/>
    <row r="179" ht="28.5" customHeight="1" x14ac:dyDescent="0.5"/>
    <row r="180" ht="28.5" customHeight="1" x14ac:dyDescent="0.5"/>
    <row r="1045" ht="57.75" customHeight="1" x14ac:dyDescent="0.5"/>
    <row r="1046" ht="28.5" customHeight="1" x14ac:dyDescent="0.5"/>
    <row r="1047" ht="28.5" customHeight="1" x14ac:dyDescent="0.5"/>
  </sheetData>
  <phoneticPr fontId="0" type="noConversion"/>
  <printOptions horizontalCentered="1"/>
  <pageMargins left="0.36" right="0.15" top="0.45" bottom="0.28000000000000003" header="0.26" footer="0.22"/>
  <pageSetup paperSize="9" scale="75" orientation="portrait" r:id="rId1"/>
  <headerFooter alignWithMargins="0">
    <oddHeader>&amp;Rแผ่นที่ : &amp;P  ในจำนวน : &amp;N แผ่น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tabColor indexed="11"/>
  </sheetPr>
  <dimension ref="A1:O56"/>
  <sheetViews>
    <sheetView topLeftCell="E1" workbookViewId="0">
      <selection activeCell="G7" sqref="G7"/>
    </sheetView>
  </sheetViews>
  <sheetFormatPr defaultRowHeight="21.75" x14ac:dyDescent="0.5"/>
  <cols>
    <col min="2" max="2" width="7" customWidth="1"/>
    <col min="3" max="3" width="6.7109375" customWidth="1"/>
    <col min="4" max="4" width="34.7109375" customWidth="1"/>
    <col min="5" max="5" width="13.85546875" customWidth="1"/>
    <col min="6" max="6" width="18.7109375" customWidth="1"/>
    <col min="7" max="7" width="18.7109375" style="1" customWidth="1"/>
    <col min="8" max="8" width="11.28515625" style="2" customWidth="1"/>
    <col min="10" max="10" width="7" customWidth="1"/>
    <col min="11" max="11" width="6.7109375" customWidth="1"/>
    <col min="12" max="12" width="34.7109375" customWidth="1"/>
    <col min="13" max="13" width="13.85546875" customWidth="1"/>
    <col min="14" max="14" width="18.7109375" customWidth="1"/>
    <col min="15" max="15" width="19.140625" style="1" customWidth="1"/>
  </cols>
  <sheetData>
    <row r="1" spans="1:15" x14ac:dyDescent="0.5">
      <c r="A1" s="5" t="s">
        <v>46</v>
      </c>
      <c r="E1" s="4" t="s">
        <v>68</v>
      </c>
      <c r="G1" s="27" t="str">
        <f>+"เลขที่ : "&amp;TxNo</f>
        <v>เลขที่ : TX56010003</v>
      </c>
      <c r="H1" s="22"/>
      <c r="I1" s="5" t="s">
        <v>46</v>
      </c>
      <c r="M1" s="4" t="s">
        <v>68</v>
      </c>
      <c r="O1" s="27" t="str">
        <f>G1</f>
        <v>เลขที่ : TX56010003</v>
      </c>
    </row>
    <row r="2" spans="1:15" ht="19.5" customHeight="1" x14ac:dyDescent="0.5">
      <c r="A2" s="26" t="s">
        <v>72</v>
      </c>
      <c r="E2" s="25"/>
      <c r="F2" s="7"/>
      <c r="G2" s="28" t="str">
        <f>IF(TX_Entry!D6="","","อ้างถึง : "&amp;TX_Entry!D6)</f>
        <v>อ้างถึง : PV5607003</v>
      </c>
      <c r="I2" s="26" t="s">
        <v>71</v>
      </c>
      <c r="M2" s="4"/>
      <c r="N2" s="7"/>
      <c r="O2" s="28" t="str">
        <f>G2</f>
        <v>อ้างถึง : PV5607003</v>
      </c>
    </row>
    <row r="3" spans="1:15" x14ac:dyDescent="0.5">
      <c r="A3" s="10" t="s">
        <v>154</v>
      </c>
      <c r="B3" s="9"/>
      <c r="C3" s="9"/>
      <c r="D3" s="9"/>
      <c r="E3" s="86"/>
      <c r="F3" s="86" t="s">
        <v>64</v>
      </c>
      <c r="G3" s="281" t="str">
        <f>M_Sheet!C4</f>
        <v>0000567890123</v>
      </c>
      <c r="H3" s="23"/>
      <c r="I3" s="10" t="s">
        <v>154</v>
      </c>
      <c r="J3" s="9"/>
      <c r="K3" s="9"/>
      <c r="L3" s="9"/>
      <c r="M3" s="69"/>
      <c r="N3" s="86" t="s">
        <v>64</v>
      </c>
      <c r="O3" s="281" t="str">
        <f>G3</f>
        <v>0000567890123</v>
      </c>
    </row>
    <row r="4" spans="1:15" ht="23.25" x14ac:dyDescent="0.5">
      <c r="A4" s="12" t="s">
        <v>62</v>
      </c>
      <c r="B4" s="220" t="str">
        <f>M_Sheet!$C$2</f>
        <v>บริษัท ใจดี จำกัด</v>
      </c>
      <c r="C4" s="13"/>
      <c r="D4" s="13"/>
      <c r="F4" s="86"/>
      <c r="H4" s="19"/>
      <c r="I4" s="12" t="s">
        <v>62</v>
      </c>
      <c r="J4" s="220" t="str">
        <f>M_Sheet!$C$2</f>
        <v>บริษัท ใจดี จำกัด</v>
      </c>
      <c r="K4" s="13"/>
      <c r="L4" s="13"/>
      <c r="M4" s="6"/>
      <c r="O4" s="76"/>
    </row>
    <row r="5" spans="1:15" ht="24" x14ac:dyDescent="0.55000000000000004">
      <c r="A5" s="20" t="s">
        <v>63</v>
      </c>
      <c r="B5" s="77" t="str">
        <f>M_Sheet!$C$3</f>
        <v>388/82 ถนนสุขุมวิท เขตคลองเตย กรุงเทพ 10550</v>
      </c>
      <c r="C5" s="21"/>
      <c r="D5" s="21"/>
      <c r="E5" s="21"/>
      <c r="F5" s="87"/>
      <c r="G5" s="18"/>
      <c r="H5" s="19"/>
      <c r="I5" s="20" t="s">
        <v>63</v>
      </c>
      <c r="J5" s="77" t="str">
        <f>M_Sheet!$C$3</f>
        <v>388/82 ถนนสุขุมวิท เขตคลองเตย กรุงเทพ 10550</v>
      </c>
      <c r="K5" s="21"/>
      <c r="L5" s="21"/>
      <c r="M5" s="21"/>
      <c r="N5" s="87"/>
      <c r="O5" s="78"/>
    </row>
    <row r="6" spans="1:15" x14ac:dyDescent="0.5">
      <c r="A6" s="10" t="s">
        <v>98</v>
      </c>
      <c r="B6" s="9"/>
      <c r="C6" s="9"/>
      <c r="D6" s="9"/>
      <c r="E6" s="86"/>
      <c r="F6" s="86" t="s">
        <v>184</v>
      </c>
      <c r="G6" s="132">
        <f>IF(TX_Entry!D11="","",TX_Entry!D11)</f>
        <v>0</v>
      </c>
      <c r="H6" s="24"/>
      <c r="I6" s="10" t="s">
        <v>98</v>
      </c>
      <c r="J6" s="9"/>
      <c r="K6" s="9"/>
      <c r="L6" s="9"/>
      <c r="M6" s="69"/>
      <c r="N6" s="86" t="s">
        <v>184</v>
      </c>
      <c r="O6" s="156">
        <f>G6</f>
        <v>0</v>
      </c>
    </row>
    <row r="7" spans="1:15" x14ac:dyDescent="0.5">
      <c r="A7" s="12" t="s">
        <v>62</v>
      </c>
      <c r="B7" s="16" t="str">
        <f>VLOOKUP(TX_Entry!D7,M_AP!A:F,2,FALSE)</f>
        <v>บริษัท 222 จำกัด</v>
      </c>
      <c r="C7" s="6"/>
      <c r="D7" s="6"/>
      <c r="E7" s="86"/>
      <c r="F7" s="86" t="s">
        <v>64</v>
      </c>
      <c r="G7" s="281" t="str">
        <f>IF(TX_Entry!D10="","",TX_Entry!D10)</f>
        <v>0234567890123</v>
      </c>
      <c r="H7" s="19"/>
      <c r="I7" s="12" t="s">
        <v>62</v>
      </c>
      <c r="J7" s="16" t="str">
        <f>+B7</f>
        <v>บริษัท 222 จำกัด</v>
      </c>
      <c r="K7" s="6"/>
      <c r="L7" s="6"/>
      <c r="M7" s="6"/>
      <c r="N7" s="86" t="s">
        <v>64</v>
      </c>
      <c r="O7" s="281" t="str">
        <f>G7</f>
        <v>0234567890123</v>
      </c>
    </row>
    <row r="8" spans="1:15" x14ac:dyDescent="0.5">
      <c r="A8" s="20" t="s">
        <v>63</v>
      </c>
      <c r="B8" s="25" t="str">
        <f>IF(TX_Entry!D9="","",TX_Entry!D9)</f>
        <v>23/1-2 ถนนสาธุประดิษฐ์ (ซอย 34) ยานนาวา กรุงเทพฯ</v>
      </c>
      <c r="C8" s="7"/>
      <c r="D8" s="7"/>
      <c r="E8" s="7"/>
      <c r="F8" s="7"/>
      <c r="G8" s="18"/>
      <c r="H8" s="19"/>
      <c r="I8" s="20" t="s">
        <v>63</v>
      </c>
      <c r="J8" s="25" t="str">
        <f>B8</f>
        <v>23/1-2 ถนนสาธุประดิษฐ์ (ซอย 34) ยานนาวา กรุงเทพฯ</v>
      </c>
      <c r="K8" s="7"/>
      <c r="L8" s="7"/>
      <c r="M8" s="7"/>
      <c r="N8" s="7"/>
      <c r="O8" s="78"/>
    </row>
    <row r="9" spans="1:15" x14ac:dyDescent="0.5">
      <c r="A9" s="12" t="s">
        <v>36</v>
      </c>
      <c r="B9" s="6" t="s">
        <v>121</v>
      </c>
      <c r="C9" s="3" t="s">
        <v>99</v>
      </c>
      <c r="D9" s="6" t="str">
        <f xml:space="preserve"> "ภงด."&amp;TX_Entry!D12</f>
        <v>ภงด.53</v>
      </c>
      <c r="E9" s="6"/>
      <c r="F9" s="6"/>
      <c r="G9" s="2"/>
      <c r="H9" s="19"/>
      <c r="I9" s="12" t="s">
        <v>36</v>
      </c>
      <c r="J9" s="6" t="s">
        <v>121</v>
      </c>
      <c r="K9" s="3" t="s">
        <v>99</v>
      </c>
      <c r="L9" s="6" t="str">
        <f>D9</f>
        <v>ภงด.53</v>
      </c>
      <c r="M9" s="6"/>
      <c r="N9" s="6"/>
      <c r="O9" s="76"/>
    </row>
    <row r="10" spans="1:15" s="39" customFormat="1" ht="39.950000000000003" customHeight="1" x14ac:dyDescent="0.5">
      <c r="A10" s="70" t="s">
        <v>144</v>
      </c>
      <c r="B10" s="71"/>
      <c r="C10" s="71"/>
      <c r="D10" s="72"/>
      <c r="E10" s="47" t="s">
        <v>96</v>
      </c>
      <c r="F10" s="48" t="s">
        <v>41</v>
      </c>
      <c r="G10" s="48" t="s">
        <v>40</v>
      </c>
      <c r="H10" s="49"/>
      <c r="I10" s="70" t="s">
        <v>144</v>
      </c>
      <c r="J10" s="71"/>
      <c r="K10" s="71"/>
      <c r="L10" s="72"/>
      <c r="M10" s="47" t="s">
        <v>96</v>
      </c>
      <c r="N10" s="48" t="s">
        <v>41</v>
      </c>
      <c r="O10" s="79" t="s">
        <v>40</v>
      </c>
    </row>
    <row r="11" spans="1:15" s="39" customFormat="1" ht="18" customHeight="1" x14ac:dyDescent="0.5">
      <c r="A11" s="50" t="s">
        <v>196</v>
      </c>
      <c r="B11" s="51"/>
      <c r="C11" s="51"/>
      <c r="D11" s="51"/>
      <c r="E11" s="52"/>
      <c r="F11" s="52"/>
      <c r="G11" s="53"/>
      <c r="H11" s="42"/>
      <c r="I11" s="50" t="s">
        <v>196</v>
      </c>
      <c r="J11" s="51"/>
      <c r="K11" s="51"/>
      <c r="L11" s="51"/>
      <c r="M11" s="52"/>
      <c r="N11" s="52"/>
      <c r="O11" s="42"/>
    </row>
    <row r="12" spans="1:15" s="39" customFormat="1" ht="18" customHeight="1" x14ac:dyDescent="0.5">
      <c r="A12" s="50" t="s">
        <v>195</v>
      </c>
      <c r="B12" s="51"/>
      <c r="C12" s="51"/>
      <c r="D12" s="51"/>
      <c r="E12" s="52"/>
      <c r="F12" s="52"/>
      <c r="G12" s="53"/>
      <c r="H12" s="42"/>
      <c r="I12" s="50" t="s">
        <v>195</v>
      </c>
      <c r="J12" s="51"/>
      <c r="K12" s="51"/>
      <c r="L12" s="51"/>
      <c r="M12" s="52"/>
      <c r="N12" s="52"/>
      <c r="O12" s="42"/>
    </row>
    <row r="13" spans="1:15" s="39" customFormat="1" ht="18" customHeight="1" x14ac:dyDescent="0.5">
      <c r="A13" s="50" t="s">
        <v>197</v>
      </c>
      <c r="B13" s="51"/>
      <c r="C13" s="51"/>
      <c r="D13" s="51"/>
      <c r="E13" s="52"/>
      <c r="F13" s="52"/>
      <c r="G13" s="53"/>
      <c r="H13" s="42"/>
      <c r="I13" s="50" t="s">
        <v>197</v>
      </c>
      <c r="J13" s="51"/>
      <c r="K13" s="51"/>
      <c r="L13" s="51"/>
      <c r="M13" s="52"/>
      <c r="N13" s="52"/>
      <c r="O13" s="42"/>
    </row>
    <row r="14" spans="1:15" s="39" customFormat="1" ht="18" customHeight="1" x14ac:dyDescent="0.5">
      <c r="A14" s="50" t="s">
        <v>67</v>
      </c>
      <c r="B14" s="51"/>
      <c r="C14" s="51"/>
      <c r="D14" s="51"/>
      <c r="E14" s="52"/>
      <c r="F14" s="52"/>
      <c r="G14" s="53"/>
      <c r="H14" s="42"/>
      <c r="I14" s="50" t="s">
        <v>67</v>
      </c>
      <c r="J14" s="51"/>
      <c r="K14" s="51"/>
      <c r="L14" s="51"/>
      <c r="M14" s="52"/>
      <c r="N14" s="52"/>
      <c r="O14" s="42"/>
    </row>
    <row r="15" spans="1:15" s="39" customFormat="1" ht="18" customHeight="1" x14ac:dyDescent="0.5">
      <c r="A15" s="50" t="s">
        <v>152</v>
      </c>
      <c r="B15" s="51"/>
      <c r="C15" s="51"/>
      <c r="D15" s="51"/>
      <c r="E15" s="52"/>
      <c r="F15" s="52"/>
      <c r="G15" s="53"/>
      <c r="H15" s="42"/>
      <c r="I15" s="50" t="s">
        <v>152</v>
      </c>
      <c r="J15" s="51"/>
      <c r="K15" s="51"/>
      <c r="L15" s="51"/>
      <c r="M15" s="52"/>
      <c r="N15" s="52"/>
      <c r="O15" s="42"/>
    </row>
    <row r="16" spans="1:15" s="39" customFormat="1" ht="18" customHeight="1" x14ac:dyDescent="0.5">
      <c r="A16" s="50" t="s">
        <v>60</v>
      </c>
      <c r="B16" s="51"/>
      <c r="C16" s="51"/>
      <c r="D16" s="51"/>
      <c r="E16" s="52"/>
      <c r="F16" s="52"/>
      <c r="G16" s="53"/>
      <c r="H16" s="42"/>
      <c r="I16" s="50" t="s">
        <v>60</v>
      </c>
      <c r="J16" s="51"/>
      <c r="K16" s="51"/>
      <c r="L16" s="51"/>
      <c r="M16" s="52"/>
      <c r="N16" s="52"/>
      <c r="O16" s="42"/>
    </row>
    <row r="17" spans="1:15" s="39" customFormat="1" ht="18" customHeight="1" x14ac:dyDescent="0.5">
      <c r="A17" s="50"/>
      <c r="B17" s="51" t="s">
        <v>179</v>
      </c>
      <c r="C17" s="51"/>
      <c r="D17" s="51"/>
      <c r="E17" s="52"/>
      <c r="F17" s="52"/>
      <c r="G17" s="53"/>
      <c r="H17" s="42"/>
      <c r="I17" s="50"/>
      <c r="J17" s="51" t="s">
        <v>179</v>
      </c>
      <c r="K17" s="51"/>
      <c r="L17" s="51"/>
      <c r="M17" s="52"/>
      <c r="N17" s="52"/>
      <c r="O17" s="42"/>
    </row>
    <row r="18" spans="1:15" s="39" customFormat="1" ht="18" customHeight="1" x14ac:dyDescent="0.5">
      <c r="A18" s="50"/>
      <c r="B18" s="51" t="s">
        <v>180</v>
      </c>
      <c r="C18" s="51"/>
      <c r="D18" s="51"/>
      <c r="E18" s="52"/>
      <c r="F18" s="52"/>
      <c r="G18" s="53"/>
      <c r="H18" s="42"/>
      <c r="I18" s="50"/>
      <c r="J18" s="51" t="s">
        <v>180</v>
      </c>
      <c r="K18" s="51"/>
      <c r="L18" s="51"/>
      <c r="M18" s="52"/>
      <c r="N18" s="52"/>
      <c r="O18" s="42"/>
    </row>
    <row r="19" spans="1:15" s="39" customFormat="1" ht="18" customHeight="1" x14ac:dyDescent="0.5">
      <c r="A19" s="50"/>
      <c r="B19" s="51" t="s">
        <v>181</v>
      </c>
      <c r="C19" s="51"/>
      <c r="D19" s="51"/>
      <c r="E19" s="52"/>
      <c r="F19" s="52"/>
      <c r="G19" s="53"/>
      <c r="H19" s="42"/>
      <c r="I19" s="50"/>
      <c r="J19" s="51" t="s">
        <v>181</v>
      </c>
      <c r="K19" s="51"/>
      <c r="L19" s="51"/>
      <c r="M19" s="52"/>
      <c r="N19" s="52"/>
      <c r="O19" s="42"/>
    </row>
    <row r="20" spans="1:15" s="39" customFormat="1" ht="18" customHeight="1" x14ac:dyDescent="0.5">
      <c r="A20" s="50"/>
      <c r="B20" s="51" t="s">
        <v>164</v>
      </c>
      <c r="C20" s="51"/>
      <c r="D20" s="51"/>
      <c r="E20" s="52"/>
      <c r="F20" s="52"/>
      <c r="G20" s="53"/>
      <c r="H20" s="42"/>
      <c r="I20" s="50"/>
      <c r="J20" s="51" t="s">
        <v>164</v>
      </c>
      <c r="K20" s="51"/>
      <c r="L20" s="51"/>
      <c r="M20" s="52"/>
      <c r="N20" s="52"/>
      <c r="O20" s="42"/>
    </row>
    <row r="21" spans="1:15" s="39" customFormat="1" ht="18" customHeight="1" x14ac:dyDescent="0.5">
      <c r="A21" s="50" t="s">
        <v>58</v>
      </c>
      <c r="B21" s="51"/>
      <c r="C21" s="51"/>
      <c r="D21" s="51"/>
      <c r="E21" s="52"/>
      <c r="F21" s="52"/>
      <c r="G21" s="53"/>
      <c r="H21" s="42"/>
      <c r="I21" s="50" t="s">
        <v>58</v>
      </c>
      <c r="J21" s="51"/>
      <c r="K21" s="51"/>
      <c r="L21" s="51"/>
      <c r="M21" s="52"/>
      <c r="N21" s="52"/>
      <c r="O21" s="42"/>
    </row>
    <row r="22" spans="1:15" s="39" customFormat="1" ht="18" customHeight="1" x14ac:dyDescent="0.5">
      <c r="A22" s="50" t="s">
        <v>59</v>
      </c>
      <c r="B22" s="51"/>
      <c r="C22" s="51"/>
      <c r="D22" s="51"/>
      <c r="E22" s="52"/>
      <c r="F22" s="52"/>
      <c r="G22" s="53"/>
      <c r="H22" s="42"/>
      <c r="I22" s="50" t="s">
        <v>59</v>
      </c>
      <c r="J22" s="51"/>
      <c r="K22" s="51"/>
      <c r="L22" s="51"/>
      <c r="M22" s="52"/>
      <c r="N22" s="52"/>
      <c r="O22" s="42"/>
    </row>
    <row r="23" spans="1:15" s="39" customFormat="1" ht="18" customHeight="1" x14ac:dyDescent="0.5">
      <c r="A23" s="50"/>
      <c r="B23" s="51" t="s">
        <v>153</v>
      </c>
      <c r="C23" s="51"/>
      <c r="D23" s="51"/>
      <c r="E23" s="52"/>
      <c r="F23" s="52"/>
      <c r="G23" s="53"/>
      <c r="H23" s="42"/>
      <c r="I23" s="50"/>
      <c r="J23" s="51" t="s">
        <v>153</v>
      </c>
      <c r="K23" s="51"/>
      <c r="L23" s="51"/>
      <c r="M23" s="52"/>
      <c r="N23" s="52"/>
      <c r="O23" s="42"/>
    </row>
    <row r="24" spans="1:15" s="39" customFormat="1" ht="18" customHeight="1" x14ac:dyDescent="0.5">
      <c r="A24" s="50" t="s">
        <v>198</v>
      </c>
      <c r="B24" s="51"/>
      <c r="C24" s="51"/>
      <c r="D24" s="51"/>
      <c r="E24" s="52"/>
      <c r="F24" s="52"/>
      <c r="G24" s="53"/>
      <c r="H24" s="42"/>
      <c r="I24" s="50" t="s">
        <v>198</v>
      </c>
      <c r="J24" s="51"/>
      <c r="K24" s="51"/>
      <c r="L24" s="51"/>
      <c r="M24" s="52"/>
      <c r="N24" s="52"/>
      <c r="O24" s="42"/>
    </row>
    <row r="25" spans="1:15" s="39" customFormat="1" ht="18" customHeight="1" x14ac:dyDescent="0.5">
      <c r="A25" s="50" t="s">
        <v>199</v>
      </c>
      <c r="B25" s="41"/>
      <c r="C25" s="41"/>
      <c r="D25" s="41"/>
      <c r="E25" s="52"/>
      <c r="F25" s="52"/>
      <c r="G25" s="53"/>
      <c r="H25" s="42"/>
      <c r="I25" s="50" t="s">
        <v>199</v>
      </c>
      <c r="J25" s="41"/>
      <c r="K25" s="41"/>
      <c r="L25" s="41"/>
      <c r="M25" s="52"/>
      <c r="N25" s="52"/>
      <c r="O25" s="42"/>
    </row>
    <row r="26" spans="1:15" s="39" customFormat="1" ht="18" customHeight="1" x14ac:dyDescent="0.5">
      <c r="A26" s="50" t="s">
        <v>69</v>
      </c>
      <c r="B26" s="41"/>
      <c r="C26" s="41"/>
      <c r="D26" s="41"/>
      <c r="E26" s="52"/>
      <c r="F26" s="52"/>
      <c r="G26" s="53"/>
      <c r="H26" s="42"/>
      <c r="I26" s="50" t="s">
        <v>69</v>
      </c>
      <c r="J26" s="41"/>
      <c r="K26" s="41"/>
      <c r="L26" s="41"/>
      <c r="M26" s="52"/>
      <c r="N26" s="52"/>
      <c r="O26" s="42"/>
    </row>
    <row r="27" spans="1:15" s="39" customFormat="1" ht="18" customHeight="1" x14ac:dyDescent="0.5">
      <c r="A27" s="50" t="s">
        <v>200</v>
      </c>
      <c r="B27" s="41"/>
      <c r="C27" s="41"/>
      <c r="D27" s="41"/>
      <c r="E27" s="52"/>
      <c r="F27" s="52"/>
      <c r="G27" s="53"/>
      <c r="H27" s="42"/>
      <c r="I27" s="50" t="s">
        <v>200</v>
      </c>
      <c r="J27" s="41"/>
      <c r="K27" s="41"/>
      <c r="L27" s="41"/>
      <c r="M27" s="52"/>
      <c r="N27" s="52"/>
      <c r="O27" s="42"/>
    </row>
    <row r="28" spans="1:15" s="39" customFormat="1" ht="18" customHeight="1" x14ac:dyDescent="0.5">
      <c r="A28" s="50" t="s">
        <v>146</v>
      </c>
      <c r="B28" s="41"/>
      <c r="C28" s="41"/>
      <c r="D28" s="41"/>
      <c r="E28" s="52"/>
      <c r="F28" s="52"/>
      <c r="G28" s="53"/>
      <c r="H28" s="42"/>
      <c r="I28" s="50" t="s">
        <v>146</v>
      </c>
      <c r="J28" s="41"/>
      <c r="K28" s="41"/>
      <c r="L28" s="41"/>
      <c r="M28" s="52"/>
      <c r="N28" s="52"/>
      <c r="O28" s="42"/>
    </row>
    <row r="29" spans="1:15" x14ac:dyDescent="0.5">
      <c r="A29" s="14" t="str">
        <f>"6.อื่น ๆ (ระบุ)  "</f>
        <v xml:space="preserve">6.อื่น ๆ (ระบุ)  </v>
      </c>
      <c r="B29" s="6" t="str">
        <f>IF(TX_Entry!D14="","",TX_Entry!D14)</f>
        <v>ค่าบริการ</v>
      </c>
      <c r="C29" s="6"/>
      <c r="D29" s="6"/>
      <c r="E29" s="17">
        <f>TX_Entry!D18</f>
        <v>41458</v>
      </c>
      <c r="F29" s="29">
        <f>TX_Entry!D15</f>
        <v>15556</v>
      </c>
      <c r="G29" s="29">
        <f>TX_Entry!D17</f>
        <v>466.68</v>
      </c>
      <c r="H29" s="30"/>
      <c r="I29" s="14" t="str">
        <f>A29</f>
        <v xml:space="preserve">6.อื่น ๆ (ระบุ)  </v>
      </c>
      <c r="J29" s="41" t="str">
        <f>B29</f>
        <v>ค่าบริการ</v>
      </c>
      <c r="K29" s="6"/>
      <c r="L29" s="6"/>
      <c r="M29" s="17">
        <f>+E29</f>
        <v>41458</v>
      </c>
      <c r="N29" s="29">
        <f>+F29</f>
        <v>15556</v>
      </c>
      <c r="O29" s="80">
        <f>+G29</f>
        <v>466.68</v>
      </c>
    </row>
    <row r="30" spans="1:15" ht="22.5" thickBot="1" x14ac:dyDescent="0.55000000000000004">
      <c r="A30" s="15"/>
      <c r="B30" s="6"/>
      <c r="C30" s="6"/>
      <c r="D30" s="11" t="s">
        <v>139</v>
      </c>
      <c r="E30" s="8"/>
      <c r="F30" s="31">
        <f>SUM(F11:F29)</f>
        <v>15556</v>
      </c>
      <c r="G30" s="31">
        <f>SUM(G11:G29)</f>
        <v>466.68</v>
      </c>
      <c r="H30" s="30"/>
      <c r="I30" s="15"/>
      <c r="J30" s="6"/>
      <c r="K30" s="6"/>
      <c r="L30" s="11" t="s">
        <v>139</v>
      </c>
      <c r="M30" s="8"/>
      <c r="N30" s="31">
        <f>F30</f>
        <v>15556</v>
      </c>
      <c r="O30" s="81">
        <f>G30</f>
        <v>466.68</v>
      </c>
    </row>
    <row r="31" spans="1:15" s="39" customFormat="1" ht="11.25" customHeight="1" thickTop="1" x14ac:dyDescent="0.5">
      <c r="A31" s="52"/>
      <c r="B31" s="41"/>
      <c r="C31" s="41"/>
      <c r="D31" s="41"/>
      <c r="E31" s="41"/>
      <c r="F31" s="41"/>
      <c r="G31" s="54"/>
      <c r="H31" s="42"/>
      <c r="I31" s="52"/>
      <c r="J31" s="41"/>
      <c r="K31" s="41"/>
      <c r="L31" s="41"/>
      <c r="M31" s="41"/>
      <c r="N31" s="41"/>
      <c r="O31" s="82"/>
    </row>
    <row r="32" spans="1:15" s="39" customFormat="1" x14ac:dyDescent="0.5">
      <c r="A32" s="50" t="s">
        <v>140</v>
      </c>
      <c r="B32" s="41"/>
      <c r="C32" s="41"/>
      <c r="D32" s="73" t="str">
        <f>"***"&amp;BAHTTEXT(G30)&amp;"***"</f>
        <v>***สี่ร้อยหกสิบหกบาทหกสิบแปดสตางค์***</v>
      </c>
      <c r="E32" s="74"/>
      <c r="F32" s="74"/>
      <c r="G32" s="75"/>
      <c r="H32" s="55"/>
      <c r="I32" s="50" t="s">
        <v>140</v>
      </c>
      <c r="J32" s="41"/>
      <c r="K32" s="41"/>
      <c r="L32" s="73" t="str">
        <f>D32</f>
        <v>***สี่ร้อยหกสิบหกบาทหกสิบแปดสตางค์***</v>
      </c>
      <c r="M32" s="74"/>
      <c r="N32" s="74"/>
      <c r="O32" s="75"/>
    </row>
    <row r="33" spans="1:15" s="39" customFormat="1" ht="9.9499999999999993" customHeight="1" x14ac:dyDescent="0.5">
      <c r="A33" s="52"/>
      <c r="B33" s="41"/>
      <c r="C33" s="41"/>
      <c r="D33" s="41"/>
      <c r="E33" s="41"/>
      <c r="F33" s="41"/>
      <c r="G33" s="40"/>
      <c r="H33" s="42"/>
      <c r="I33" s="52"/>
      <c r="J33" s="41"/>
      <c r="K33" s="41"/>
      <c r="L33" s="41"/>
      <c r="M33" s="41"/>
      <c r="N33" s="41"/>
      <c r="O33" s="83"/>
    </row>
    <row r="34" spans="1:15" s="39" customFormat="1" ht="9.9499999999999993" customHeight="1" x14ac:dyDescent="0.5">
      <c r="A34" s="52"/>
      <c r="B34" s="41"/>
      <c r="C34" s="41"/>
      <c r="D34" s="41"/>
      <c r="E34" s="41"/>
      <c r="F34" s="41"/>
      <c r="G34" s="40"/>
      <c r="H34" s="42"/>
      <c r="I34" s="52"/>
      <c r="J34" s="41"/>
      <c r="K34" s="41"/>
      <c r="L34" s="41"/>
      <c r="M34" s="41"/>
      <c r="N34" s="41"/>
      <c r="O34" s="83"/>
    </row>
    <row r="35" spans="1:15" s="65" customFormat="1" ht="33" customHeight="1" x14ac:dyDescent="0.5">
      <c r="A35" s="61" t="s">
        <v>38</v>
      </c>
      <c r="B35" s="62" t="s">
        <v>94</v>
      </c>
      <c r="C35" s="62"/>
      <c r="D35" s="62"/>
      <c r="E35" s="62"/>
      <c r="F35" s="62"/>
      <c r="G35" s="63"/>
      <c r="H35" s="64"/>
      <c r="I35" s="61" t="s">
        <v>38</v>
      </c>
      <c r="J35" s="62" t="s">
        <v>94</v>
      </c>
      <c r="K35" s="62"/>
      <c r="L35" s="62"/>
      <c r="M35" s="62"/>
      <c r="N35" s="62"/>
      <c r="O35" s="63"/>
    </row>
    <row r="36" spans="1:15" s="39" customFormat="1" x14ac:dyDescent="0.5">
      <c r="A36" s="52"/>
      <c r="B36" s="56"/>
      <c r="C36" s="51"/>
      <c r="D36" s="40" t="s">
        <v>42</v>
      </c>
      <c r="E36" s="43"/>
      <c r="F36" s="43"/>
      <c r="G36" s="43"/>
      <c r="H36" s="57"/>
      <c r="I36" s="52"/>
      <c r="J36" s="56"/>
      <c r="K36" s="51"/>
      <c r="L36" s="40" t="s">
        <v>42</v>
      </c>
      <c r="M36" s="43"/>
      <c r="N36" s="43"/>
      <c r="O36" s="84"/>
    </row>
    <row r="37" spans="1:15" s="39" customFormat="1" x14ac:dyDescent="0.5">
      <c r="A37" s="52"/>
      <c r="B37" s="56"/>
      <c r="C37" s="51"/>
      <c r="D37" s="41"/>
      <c r="E37" s="41"/>
      <c r="F37" s="41"/>
      <c r="G37" s="40"/>
      <c r="H37" s="42"/>
      <c r="I37" s="52"/>
      <c r="J37" s="56"/>
      <c r="K37" s="51"/>
      <c r="L37" s="41"/>
      <c r="M37" s="41"/>
      <c r="N37" s="41"/>
      <c r="O37" s="83"/>
    </row>
    <row r="38" spans="1:15" s="39" customFormat="1" x14ac:dyDescent="0.5">
      <c r="A38" s="52"/>
      <c r="B38" s="56"/>
      <c r="C38" s="51"/>
      <c r="D38" s="66" t="s">
        <v>39</v>
      </c>
      <c r="E38" s="41"/>
      <c r="F38" s="41" t="s">
        <v>38</v>
      </c>
      <c r="G38" s="40"/>
      <c r="H38" s="42"/>
      <c r="I38" s="52"/>
      <c r="J38" s="56"/>
      <c r="K38" s="51"/>
      <c r="L38" s="66" t="s">
        <v>39</v>
      </c>
      <c r="M38" s="41"/>
      <c r="N38" s="41" t="s">
        <v>38</v>
      </c>
      <c r="O38" s="83"/>
    </row>
    <row r="39" spans="1:15" s="39" customFormat="1" x14ac:dyDescent="0.5">
      <c r="A39" s="58"/>
      <c r="B39" s="59"/>
      <c r="C39" s="45"/>
      <c r="D39" s="46"/>
      <c r="E39" s="67">
        <f>TX_Entry!D5</f>
        <v>41458</v>
      </c>
      <c r="F39" s="46" t="s">
        <v>95</v>
      </c>
      <c r="G39" s="44"/>
      <c r="H39" s="42"/>
      <c r="I39" s="58"/>
      <c r="J39" s="59"/>
      <c r="K39" s="45"/>
      <c r="L39" s="46"/>
      <c r="M39" s="67">
        <f>+M29</f>
        <v>41458</v>
      </c>
      <c r="N39" s="46" t="s">
        <v>95</v>
      </c>
      <c r="O39" s="85"/>
    </row>
    <row r="40" spans="1:15" s="39" customFormat="1" x14ac:dyDescent="0.5">
      <c r="A40" s="68" t="s">
        <v>189</v>
      </c>
      <c r="G40" s="60"/>
      <c r="H40" s="40"/>
      <c r="I40" s="68" t="s">
        <v>189</v>
      </c>
      <c r="O40" s="60"/>
    </row>
    <row r="41" spans="1:15" s="39" customFormat="1" x14ac:dyDescent="0.5">
      <c r="A41" s="68" t="s">
        <v>92</v>
      </c>
      <c r="G41" s="60"/>
      <c r="H41" s="40"/>
      <c r="I41" s="68" t="s">
        <v>92</v>
      </c>
      <c r="O41" s="60"/>
    </row>
    <row r="42" spans="1:15" s="39" customFormat="1" x14ac:dyDescent="0.5">
      <c r="G42" s="60"/>
      <c r="H42" s="40"/>
      <c r="O42" s="60"/>
    </row>
    <row r="43" spans="1:15" s="39" customFormat="1" x14ac:dyDescent="0.5">
      <c r="G43" s="60"/>
      <c r="H43" s="40"/>
      <c r="O43" s="60"/>
    </row>
    <row r="44" spans="1:15" s="39" customFormat="1" x14ac:dyDescent="0.5">
      <c r="G44" s="60"/>
      <c r="H44" s="40"/>
      <c r="O44" s="60"/>
    </row>
    <row r="45" spans="1:15" s="39" customFormat="1" x14ac:dyDescent="0.5">
      <c r="G45" s="60"/>
      <c r="H45" s="40"/>
      <c r="O45" s="60"/>
    </row>
    <row r="46" spans="1:15" s="39" customFormat="1" x14ac:dyDescent="0.5">
      <c r="G46" s="60"/>
      <c r="H46" s="40"/>
      <c r="O46" s="60"/>
    </row>
    <row r="47" spans="1:15" s="39" customFormat="1" x14ac:dyDescent="0.5">
      <c r="G47" s="60"/>
      <c r="H47" s="40"/>
      <c r="O47" s="60"/>
    </row>
    <row r="48" spans="1:15" s="39" customFormat="1" x14ac:dyDescent="0.5">
      <c r="G48" s="60"/>
      <c r="H48" s="40"/>
      <c r="O48" s="60"/>
    </row>
    <row r="49" spans="7:15" s="39" customFormat="1" x14ac:dyDescent="0.5">
      <c r="G49" s="60"/>
      <c r="H49" s="40"/>
      <c r="O49" s="60"/>
    </row>
    <row r="50" spans="7:15" s="39" customFormat="1" x14ac:dyDescent="0.5">
      <c r="G50" s="60"/>
      <c r="H50" s="40"/>
      <c r="O50" s="60"/>
    </row>
    <row r="51" spans="7:15" s="39" customFormat="1" x14ac:dyDescent="0.5">
      <c r="G51" s="60"/>
      <c r="H51" s="40"/>
      <c r="O51" s="60"/>
    </row>
    <row r="52" spans="7:15" s="39" customFormat="1" x14ac:dyDescent="0.5">
      <c r="G52" s="60"/>
      <c r="H52" s="40"/>
      <c r="O52" s="60"/>
    </row>
    <row r="53" spans="7:15" s="39" customFormat="1" x14ac:dyDescent="0.5">
      <c r="G53" s="60"/>
      <c r="H53" s="40"/>
      <c r="O53" s="60"/>
    </row>
    <row r="54" spans="7:15" s="39" customFormat="1" x14ac:dyDescent="0.5">
      <c r="G54" s="60"/>
      <c r="H54" s="40"/>
      <c r="O54" s="60"/>
    </row>
    <row r="55" spans="7:15" s="39" customFormat="1" x14ac:dyDescent="0.5">
      <c r="G55" s="60"/>
      <c r="H55" s="40"/>
      <c r="O55" s="60"/>
    </row>
    <row r="56" spans="7:15" s="39" customFormat="1" x14ac:dyDescent="0.5">
      <c r="G56" s="60"/>
      <c r="H56" s="40"/>
      <c r="O56" s="60"/>
    </row>
  </sheetData>
  <phoneticPr fontId="0" type="noConversion"/>
  <printOptions horizontalCentered="1" verticalCentered="1"/>
  <pageMargins left="0.19685039370078741" right="0.19685039370078741" top="0.31496062992125984" bottom="0.23" header="0.11811023622047245" footer="0.17"/>
  <pageSetup paperSize="9" scale="65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tabColor indexed="11"/>
  </sheetPr>
  <dimension ref="A1:G54"/>
  <sheetViews>
    <sheetView workbookViewId="0">
      <selection activeCell="G7" sqref="G7"/>
    </sheetView>
  </sheetViews>
  <sheetFormatPr defaultRowHeight="21.75" x14ac:dyDescent="0.5"/>
  <cols>
    <col min="1" max="2" width="7" style="6" customWidth="1"/>
    <col min="3" max="3" width="6.7109375" style="6" customWidth="1"/>
    <col min="4" max="4" width="24.85546875" style="6" customWidth="1"/>
    <col min="5" max="5" width="13.85546875" style="6" customWidth="1"/>
    <col min="6" max="6" width="16.5703125" style="6" customWidth="1"/>
    <col min="7" max="7" width="23.140625" style="2" customWidth="1"/>
    <col min="8" max="16384" width="9.140625" style="6"/>
  </cols>
  <sheetData>
    <row r="1" spans="1:7" x14ac:dyDescent="0.5">
      <c r="A1" s="16"/>
      <c r="E1" s="168"/>
      <c r="G1" s="27" t="str">
        <f>"    "&amp;TxNo</f>
        <v xml:space="preserve">    TX56010003</v>
      </c>
    </row>
    <row r="2" spans="1:7" ht="19.5" customHeight="1" x14ac:dyDescent="0.5">
      <c r="A2" s="167"/>
      <c r="E2" s="168"/>
      <c r="G2" s="27" t="str">
        <f>IF(TX_Entry!D6="","",TX_Entry!D6)</f>
        <v>PV5607003</v>
      </c>
    </row>
    <row r="3" spans="1:7" x14ac:dyDescent="0.5">
      <c r="E3" s="86"/>
      <c r="F3" s="86"/>
      <c r="G3" s="131"/>
    </row>
    <row r="4" spans="1:7" x14ac:dyDescent="0.5">
      <c r="A4" s="3"/>
      <c r="B4" s="13"/>
      <c r="C4" s="13"/>
      <c r="D4" s="13"/>
      <c r="F4" s="86"/>
    </row>
    <row r="5" spans="1:7" ht="24" x14ac:dyDescent="0.55000000000000004">
      <c r="A5" s="3"/>
      <c r="B5" s="169"/>
      <c r="C5" s="170"/>
      <c r="D5" s="170"/>
      <c r="E5" s="170"/>
      <c r="F5" s="86"/>
    </row>
    <row r="6" spans="1:7" x14ac:dyDescent="0.5">
      <c r="E6" s="86"/>
      <c r="F6" s="86"/>
      <c r="G6" s="132">
        <f>IF(TX_Entry!D11="","",TX_Entry!D11)</f>
        <v>0</v>
      </c>
    </row>
    <row r="7" spans="1:7" x14ac:dyDescent="0.5">
      <c r="A7" s="3"/>
      <c r="B7" s="16" t="str">
        <f>VLOOKUP(TX_Entry!D7,M_AP!A:F,2,FALSE)</f>
        <v>บริษัท 222 จำกัด</v>
      </c>
      <c r="E7" s="86"/>
      <c r="F7" s="86"/>
      <c r="G7" s="131" t="str">
        <f>IF(TX_Entry!D10="","",TX_Entry!D10)</f>
        <v>0234567890123</v>
      </c>
    </row>
    <row r="8" spans="1:7" x14ac:dyDescent="0.5">
      <c r="A8" s="3"/>
      <c r="B8" s="167" t="str">
        <f>IF(TX_Entry!D9="","",TX_Entry!D9)</f>
        <v>23/1-2 ถนนสาธุประดิษฐ์ (ซอย 34) ยานนาวา กรุงเทพฯ</v>
      </c>
    </row>
    <row r="9" spans="1:7" s="41" customFormat="1" ht="31.5" customHeight="1" x14ac:dyDescent="0.5">
      <c r="A9" s="171"/>
      <c r="B9" s="171"/>
      <c r="C9" s="171"/>
      <c r="D9" s="171"/>
      <c r="E9" s="172"/>
      <c r="F9" s="173"/>
      <c r="G9" s="173"/>
    </row>
    <row r="10" spans="1:7" x14ac:dyDescent="0.5">
      <c r="A10" s="3"/>
      <c r="C10" s="3"/>
      <c r="G10" s="11" t="str">
        <f xml:space="preserve"> "ภงด."&amp;TX_Entry!D12</f>
        <v>ภงด.53</v>
      </c>
    </row>
    <row r="11" spans="1:7" s="41" customFormat="1" ht="18" customHeight="1" x14ac:dyDescent="0.5">
      <c r="A11" s="51"/>
      <c r="B11" s="51"/>
      <c r="C11" s="51"/>
      <c r="D11" s="51"/>
      <c r="G11" s="40"/>
    </row>
    <row r="12" spans="1:7" s="41" customFormat="1" ht="18" customHeight="1" x14ac:dyDescent="0.5">
      <c r="A12" s="51"/>
      <c r="B12" s="51"/>
      <c r="C12" s="51"/>
      <c r="D12" s="51"/>
      <c r="G12" s="40"/>
    </row>
    <row r="13" spans="1:7" s="41" customFormat="1" ht="18" customHeight="1" x14ac:dyDescent="0.5">
      <c r="A13" s="168"/>
      <c r="B13" s="16" t="str">
        <f>IF(TX_Entry!D14="","",TX_Entry!D14)</f>
        <v>ค่าบริการ</v>
      </c>
      <c r="C13" s="16"/>
      <c r="D13" s="16"/>
      <c r="E13" s="175">
        <f>TX_Entry!D18</f>
        <v>41458</v>
      </c>
      <c r="F13" s="174">
        <f>TX_Entry!D15</f>
        <v>15556</v>
      </c>
      <c r="G13" s="174">
        <f>TX_Entry!D17</f>
        <v>466.68</v>
      </c>
    </row>
    <row r="14" spans="1:7" s="41" customFormat="1" ht="18" customHeight="1" x14ac:dyDescent="0.5">
      <c r="A14" s="51"/>
      <c r="B14" s="51"/>
      <c r="C14" s="51"/>
      <c r="D14" s="51"/>
      <c r="G14" s="40"/>
    </row>
    <row r="15" spans="1:7" s="41" customFormat="1" ht="18" customHeight="1" x14ac:dyDescent="0.5">
      <c r="A15" s="51"/>
      <c r="B15" s="51"/>
      <c r="C15" s="51"/>
      <c r="D15" s="51"/>
      <c r="G15" s="40"/>
    </row>
    <row r="16" spans="1:7" s="41" customFormat="1" ht="18" customHeight="1" x14ac:dyDescent="0.5">
      <c r="A16" s="51"/>
      <c r="B16" s="51"/>
      <c r="C16" s="51"/>
      <c r="D16" s="51"/>
      <c r="G16" s="40"/>
    </row>
    <row r="17" spans="1:7" s="41" customFormat="1" ht="18" customHeight="1" x14ac:dyDescent="0.5">
      <c r="A17" s="51"/>
      <c r="B17" s="51"/>
      <c r="C17" s="51"/>
      <c r="D17" s="51"/>
      <c r="G17" s="40"/>
    </row>
    <row r="18" spans="1:7" s="41" customFormat="1" ht="18" customHeight="1" x14ac:dyDescent="0.5">
      <c r="A18" s="51"/>
      <c r="B18" s="51"/>
      <c r="C18" s="51"/>
      <c r="D18" s="51"/>
      <c r="G18" s="40"/>
    </row>
    <row r="19" spans="1:7" s="41" customFormat="1" ht="18" customHeight="1" x14ac:dyDescent="0.5">
      <c r="A19" s="51"/>
      <c r="B19" s="51"/>
      <c r="C19" s="51"/>
      <c r="D19" s="51"/>
      <c r="G19" s="40"/>
    </row>
    <row r="20" spans="1:7" s="41" customFormat="1" ht="18" customHeight="1" x14ac:dyDescent="0.5">
      <c r="A20" s="51"/>
      <c r="B20" s="51"/>
      <c r="C20" s="51"/>
      <c r="D20" s="51"/>
      <c r="G20" s="40"/>
    </row>
    <row r="21" spans="1:7" s="41" customFormat="1" ht="18" customHeight="1" x14ac:dyDescent="0.5">
      <c r="A21" s="51"/>
      <c r="B21" s="51"/>
      <c r="C21" s="51"/>
      <c r="D21" s="51"/>
      <c r="G21" s="40"/>
    </row>
    <row r="22" spans="1:7" s="41" customFormat="1" ht="18" customHeight="1" x14ac:dyDescent="0.5">
      <c r="A22" s="51"/>
      <c r="B22" s="51"/>
      <c r="C22" s="51"/>
      <c r="D22" s="51"/>
      <c r="G22" s="40"/>
    </row>
    <row r="23" spans="1:7" s="41" customFormat="1" ht="18" customHeight="1" x14ac:dyDescent="0.5">
      <c r="A23" s="51"/>
      <c r="B23" s="51"/>
      <c r="C23" s="51"/>
      <c r="D23" s="51"/>
      <c r="G23" s="40"/>
    </row>
    <row r="24" spans="1:7" s="41" customFormat="1" ht="18" customHeight="1" x14ac:dyDescent="0.5">
      <c r="A24" s="51"/>
      <c r="B24" s="51"/>
      <c r="C24" s="51"/>
      <c r="D24" s="51"/>
      <c r="G24" s="40"/>
    </row>
    <row r="25" spans="1:7" s="41" customFormat="1" ht="18" customHeight="1" x14ac:dyDescent="0.5">
      <c r="A25" s="51"/>
      <c r="G25" s="40"/>
    </row>
    <row r="26" spans="1:7" s="41" customFormat="1" ht="18" customHeight="1" x14ac:dyDescent="0.5">
      <c r="A26" s="51"/>
      <c r="G26" s="40"/>
    </row>
    <row r="27" spans="1:7" s="41" customFormat="1" ht="18" customHeight="1" x14ac:dyDescent="0.5">
      <c r="A27" s="51"/>
      <c r="G27" s="40"/>
    </row>
    <row r="28" spans="1:7" s="41" customFormat="1" ht="18" customHeight="1" x14ac:dyDescent="0.5">
      <c r="A28" s="51"/>
      <c r="G28" s="40"/>
    </row>
    <row r="30" spans="1:7" x14ac:dyDescent="0.5">
      <c r="A30" s="181"/>
      <c r="D30" s="11"/>
      <c r="E30" s="11"/>
      <c r="F30" s="174">
        <f>SUM(F12:F28)</f>
        <v>15556</v>
      </c>
      <c r="G30" s="174">
        <f>SUM(G12:G28)</f>
        <v>466.68</v>
      </c>
    </row>
    <row r="31" spans="1:7" s="41" customFormat="1" ht="11.25" customHeight="1" x14ac:dyDescent="0.5">
      <c r="G31" s="40"/>
    </row>
    <row r="32" spans="1:7" s="41" customFormat="1" x14ac:dyDescent="0.5">
      <c r="A32" s="51"/>
      <c r="D32" s="176" t="str">
        <f>"***"&amp;BAHTTEXT(G30)&amp;"***"</f>
        <v>***สี่ร้อยหกสิบหกบาทหกสิบแปดสตางค์***</v>
      </c>
      <c r="E32" s="176"/>
      <c r="F32" s="176"/>
      <c r="G32" s="176"/>
    </row>
    <row r="33" spans="1:7" s="178" customFormat="1" ht="33" customHeight="1" x14ac:dyDescent="0.5">
      <c r="D33" s="177"/>
    </row>
    <row r="34" spans="1:7" s="41" customFormat="1" x14ac:dyDescent="0.5">
      <c r="B34" s="56"/>
      <c r="C34" s="51"/>
      <c r="D34" s="40"/>
      <c r="E34" s="43"/>
      <c r="F34" s="43"/>
      <c r="G34" s="43"/>
    </row>
    <row r="35" spans="1:7" s="41" customFormat="1" x14ac:dyDescent="0.5">
      <c r="B35" s="56"/>
      <c r="C35" s="51"/>
      <c r="G35" s="40"/>
    </row>
    <row r="36" spans="1:7" s="41" customFormat="1" x14ac:dyDescent="0.5">
      <c r="B36" s="56"/>
      <c r="C36" s="51"/>
      <c r="D36" s="66"/>
      <c r="G36" s="40"/>
    </row>
    <row r="37" spans="1:7" s="41" customFormat="1" x14ac:dyDescent="0.5">
      <c r="B37" s="179"/>
      <c r="C37" s="51"/>
      <c r="E37" s="180" t="str">
        <f>TEXT(TX_Entry!D5,"d            ดดดด                     bbbb")</f>
        <v>3            กรกฎาคม                     2556</v>
      </c>
      <c r="G37" s="40"/>
    </row>
    <row r="38" spans="1:7" s="41" customFormat="1" x14ac:dyDescent="0.5">
      <c r="A38" s="68"/>
      <c r="G38" s="40"/>
    </row>
    <row r="39" spans="1:7" s="41" customFormat="1" x14ac:dyDescent="0.5">
      <c r="A39" s="68"/>
      <c r="G39" s="40"/>
    </row>
    <row r="40" spans="1:7" s="41" customFormat="1" x14ac:dyDescent="0.5">
      <c r="G40" s="40"/>
    </row>
    <row r="41" spans="1:7" s="41" customFormat="1" x14ac:dyDescent="0.5">
      <c r="G41" s="40"/>
    </row>
    <row r="42" spans="1:7" s="41" customFormat="1" x14ac:dyDescent="0.5">
      <c r="G42" s="40"/>
    </row>
    <row r="43" spans="1:7" s="41" customFormat="1" x14ac:dyDescent="0.5">
      <c r="G43" s="40"/>
    </row>
    <row r="44" spans="1:7" s="41" customFormat="1" x14ac:dyDescent="0.5">
      <c r="G44" s="40"/>
    </row>
    <row r="45" spans="1:7" s="41" customFormat="1" x14ac:dyDescent="0.5">
      <c r="G45" s="40"/>
    </row>
    <row r="46" spans="1:7" s="41" customFormat="1" x14ac:dyDescent="0.5">
      <c r="G46" s="40"/>
    </row>
    <row r="47" spans="1:7" s="41" customFormat="1" x14ac:dyDescent="0.5">
      <c r="G47" s="40"/>
    </row>
    <row r="48" spans="1:7" s="41" customFormat="1" x14ac:dyDescent="0.5">
      <c r="G48" s="40"/>
    </row>
    <row r="49" spans="7:7" s="41" customFormat="1" x14ac:dyDescent="0.5">
      <c r="G49" s="40"/>
    </row>
    <row r="50" spans="7:7" s="41" customFormat="1" x14ac:dyDescent="0.5">
      <c r="G50" s="40"/>
    </row>
    <row r="51" spans="7:7" s="41" customFormat="1" x14ac:dyDescent="0.5">
      <c r="G51" s="40"/>
    </row>
    <row r="52" spans="7:7" s="41" customFormat="1" x14ac:dyDescent="0.5">
      <c r="G52" s="40"/>
    </row>
    <row r="53" spans="7:7" s="41" customFormat="1" x14ac:dyDescent="0.5">
      <c r="G53" s="40"/>
    </row>
    <row r="54" spans="7:7" s="41" customFormat="1" x14ac:dyDescent="0.5">
      <c r="G54" s="40"/>
    </row>
  </sheetData>
  <phoneticPr fontId="0" type="noConversion"/>
  <printOptions horizontalCentered="1" verticalCentered="1"/>
  <pageMargins left="0.38" right="0.19685039370078741" top="0.22" bottom="0.23" header="0.11811023622047245" footer="0.17"/>
  <pageSetup paperSize="9" orientation="portrait" blackAndWhite="1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0"/>
  <sheetViews>
    <sheetView workbookViewId="0">
      <selection activeCell="A2" sqref="A1:Q20"/>
    </sheetView>
  </sheetViews>
  <sheetFormatPr defaultRowHeight="21.75" x14ac:dyDescent="0.5"/>
  <sheetData>
    <row r="1" spans="1:17" x14ac:dyDescent="0.5">
      <c r="A1" s="256"/>
      <c r="B1" s="257"/>
      <c r="C1" s="256"/>
      <c r="D1" s="258"/>
      <c r="E1" s="258"/>
      <c r="F1" s="256"/>
      <c r="G1" s="256"/>
      <c r="H1" s="256"/>
      <c r="I1" s="311"/>
      <c r="J1" s="256"/>
      <c r="K1" s="256"/>
      <c r="L1" s="256"/>
      <c r="M1" s="259"/>
      <c r="N1" s="260"/>
      <c r="O1" s="261"/>
      <c r="P1" s="257"/>
      <c r="Q1" s="256"/>
    </row>
    <row r="2" spans="1:17" x14ac:dyDescent="0.5">
      <c r="A2" s="90"/>
      <c r="B2" s="164"/>
      <c r="C2" s="124"/>
      <c r="D2" s="123"/>
      <c r="E2" s="123"/>
      <c r="F2" s="124"/>
      <c r="G2" s="90"/>
      <c r="H2" s="90"/>
      <c r="I2" s="306"/>
      <c r="J2" s="246"/>
      <c r="K2" s="124"/>
      <c r="L2" s="90"/>
      <c r="M2" s="125"/>
      <c r="N2" s="165"/>
      <c r="O2" s="127"/>
      <c r="P2" s="164"/>
      <c r="Q2" s="90"/>
    </row>
    <row r="3" spans="1:17" x14ac:dyDescent="0.5">
      <c r="A3" s="90"/>
      <c r="B3" s="164"/>
      <c r="C3" s="124"/>
      <c r="D3" s="123"/>
      <c r="E3" s="123"/>
      <c r="F3" s="124"/>
      <c r="G3" s="90"/>
      <c r="H3" s="90"/>
      <c r="I3" s="306"/>
      <c r="J3" s="246"/>
      <c r="K3" s="124"/>
      <c r="L3" s="90"/>
      <c r="M3" s="125"/>
      <c r="N3" s="165"/>
      <c r="O3" s="127"/>
      <c r="P3" s="164"/>
      <c r="Q3" s="90"/>
    </row>
    <row r="4" spans="1:17" x14ac:dyDescent="0.5">
      <c r="A4" s="90"/>
      <c r="B4" s="164"/>
      <c r="C4" s="124"/>
      <c r="D4" s="123"/>
      <c r="E4" s="123"/>
      <c r="F4" s="124"/>
      <c r="G4" s="90"/>
      <c r="H4" s="90"/>
      <c r="I4" s="306"/>
      <c r="J4" s="246"/>
      <c r="K4" s="124"/>
      <c r="L4" s="90"/>
      <c r="M4" s="125"/>
      <c r="N4" s="166"/>
      <c r="O4" s="127"/>
      <c r="P4" s="164"/>
      <c r="Q4" s="90"/>
    </row>
    <row r="5" spans="1:17" x14ac:dyDescent="0.5">
      <c r="A5" s="90"/>
      <c r="B5" s="164"/>
      <c r="C5" s="124"/>
      <c r="D5" s="123"/>
      <c r="E5" s="123"/>
      <c r="F5" s="124"/>
      <c r="G5" s="90"/>
      <c r="H5" s="90"/>
      <c r="I5" s="310"/>
      <c r="J5" s="246"/>
      <c r="K5" s="124"/>
      <c r="L5" s="90"/>
      <c r="M5" s="125"/>
      <c r="N5" s="166"/>
      <c r="O5" s="127"/>
      <c r="P5" s="164"/>
      <c r="Q5" s="90"/>
    </row>
    <row r="6" spans="1:17" x14ac:dyDescent="0.5">
      <c r="A6" s="90"/>
      <c r="B6" s="164"/>
      <c r="C6" s="124"/>
      <c r="D6" s="123"/>
      <c r="E6" s="123"/>
      <c r="F6" s="124"/>
      <c r="G6" s="90"/>
      <c r="H6" s="90"/>
      <c r="I6" s="246"/>
      <c r="J6" s="246"/>
      <c r="K6" s="124"/>
      <c r="L6" s="90"/>
      <c r="M6" s="125"/>
      <c r="N6" s="166"/>
      <c r="O6" s="127"/>
      <c r="P6" s="164"/>
      <c r="Q6" s="90"/>
    </row>
    <row r="7" spans="1:17" x14ac:dyDescent="0.5">
      <c r="A7" s="90"/>
      <c r="B7" s="164"/>
      <c r="C7" s="124"/>
      <c r="D7" s="123"/>
      <c r="E7" s="123"/>
      <c r="F7" s="124"/>
      <c r="G7" s="90"/>
      <c r="H7" s="90"/>
      <c r="I7" s="246"/>
      <c r="J7" s="246"/>
      <c r="K7" s="124"/>
      <c r="L7" s="90"/>
      <c r="M7" s="125"/>
      <c r="N7" s="165"/>
      <c r="O7" s="127"/>
      <c r="P7" s="164"/>
      <c r="Q7" s="90"/>
    </row>
    <row r="8" spans="1:17" x14ac:dyDescent="0.5">
      <c r="A8" s="90"/>
      <c r="B8" s="164"/>
      <c r="C8" s="124"/>
      <c r="D8" s="123"/>
      <c r="E8" s="123"/>
      <c r="F8" s="124"/>
      <c r="G8" s="90"/>
      <c r="H8" s="90"/>
      <c r="I8" s="246"/>
      <c r="J8" s="246"/>
      <c r="K8" s="124"/>
      <c r="L8" s="90"/>
      <c r="M8" s="125"/>
      <c r="N8" s="165"/>
      <c r="O8" s="127"/>
      <c r="P8" s="164"/>
      <c r="Q8" s="90"/>
    </row>
    <row r="9" spans="1:17" x14ac:dyDescent="0.5">
      <c r="A9" s="90"/>
      <c r="B9" s="164"/>
      <c r="C9" s="124"/>
      <c r="D9" s="123"/>
      <c r="E9" s="123"/>
      <c r="F9" s="124"/>
      <c r="G9" s="90"/>
      <c r="H9" s="90"/>
      <c r="I9" s="246"/>
      <c r="J9" s="246"/>
      <c r="K9" s="124"/>
      <c r="L9" s="90"/>
      <c r="M9" s="125"/>
      <c r="N9" s="165"/>
      <c r="O9" s="127"/>
      <c r="P9" s="164"/>
      <c r="Q9" s="90"/>
    </row>
    <row r="10" spans="1:17" x14ac:dyDescent="0.5">
      <c r="A10" s="90"/>
      <c r="B10" s="164"/>
      <c r="C10" s="124"/>
      <c r="D10" s="123"/>
      <c r="E10" s="123"/>
      <c r="F10" s="124"/>
      <c r="G10" s="90"/>
      <c r="H10" s="90"/>
      <c r="I10" s="246"/>
      <c r="J10" s="246"/>
      <c r="K10" s="124"/>
      <c r="L10" s="90"/>
      <c r="M10" s="125"/>
      <c r="N10" s="165"/>
      <c r="O10" s="127"/>
      <c r="P10" s="164"/>
      <c r="Q10" s="90"/>
    </row>
    <row r="11" spans="1:17" x14ac:dyDescent="0.5">
      <c r="A11" s="90"/>
      <c r="B11" s="164"/>
      <c r="C11" s="124"/>
      <c r="D11" s="123"/>
      <c r="E11" s="123"/>
      <c r="F11" s="124"/>
      <c r="G11" s="90"/>
      <c r="H11" s="90"/>
      <c r="I11" s="246"/>
      <c r="J11" s="246"/>
      <c r="K11" s="124"/>
      <c r="L11" s="90"/>
      <c r="M11" s="125"/>
      <c r="N11" s="165"/>
      <c r="O11" s="127"/>
      <c r="P11" s="164"/>
      <c r="Q11" s="90"/>
    </row>
    <row r="12" spans="1:17" x14ac:dyDescent="0.5">
      <c r="A12" s="90"/>
      <c r="B12" s="164"/>
      <c r="C12" s="124"/>
      <c r="D12" s="123"/>
      <c r="E12" s="123"/>
      <c r="F12" s="124"/>
      <c r="G12" s="90"/>
      <c r="H12" s="90"/>
      <c r="I12" s="246"/>
      <c r="J12" s="246"/>
      <c r="K12" s="124"/>
      <c r="L12" s="90"/>
      <c r="M12" s="125"/>
      <c r="N12" s="165"/>
      <c r="O12" s="127"/>
      <c r="P12" s="164"/>
      <c r="Q12" s="90"/>
    </row>
    <row r="13" spans="1:17" x14ac:dyDescent="0.5">
      <c r="A13" s="90"/>
      <c r="B13" s="164"/>
      <c r="C13" s="124"/>
      <c r="D13" s="123"/>
      <c r="E13" s="123"/>
      <c r="F13" s="124"/>
      <c r="G13" s="90"/>
      <c r="H13" s="90"/>
      <c r="I13" s="246"/>
      <c r="J13" s="246"/>
      <c r="K13" s="124"/>
      <c r="L13" s="90"/>
      <c r="M13" s="125"/>
      <c r="N13" s="165"/>
      <c r="O13" s="127"/>
      <c r="P13" s="164"/>
      <c r="Q13" s="90"/>
    </row>
    <row r="14" spans="1:17" x14ac:dyDescent="0.5">
      <c r="A14" s="90"/>
      <c r="B14" s="164"/>
      <c r="C14" s="124"/>
      <c r="D14" s="123"/>
      <c r="E14" s="123"/>
      <c r="F14" s="124"/>
      <c r="G14" s="90"/>
      <c r="H14" s="90"/>
      <c r="I14" s="246"/>
      <c r="J14" s="246"/>
      <c r="K14" s="124"/>
      <c r="L14" s="90"/>
      <c r="M14" s="125"/>
      <c r="N14" s="165"/>
      <c r="O14" s="127"/>
      <c r="P14" s="164"/>
      <c r="Q14" s="90"/>
    </row>
    <row r="15" spans="1:17" x14ac:dyDescent="0.5">
      <c r="A15" s="90"/>
      <c r="B15" s="164"/>
      <c r="C15" s="124"/>
      <c r="D15" s="123"/>
      <c r="E15" s="123"/>
      <c r="F15" s="124"/>
      <c r="G15" s="90"/>
      <c r="H15" s="90"/>
      <c r="I15" s="246"/>
      <c r="J15" s="246"/>
      <c r="K15" s="124"/>
      <c r="L15" s="90"/>
      <c r="M15" s="125"/>
      <c r="N15" s="165"/>
      <c r="O15" s="127"/>
      <c r="P15" s="164"/>
      <c r="Q15" s="90"/>
    </row>
    <row r="16" spans="1:17" x14ac:dyDescent="0.5">
      <c r="A16" s="90"/>
      <c r="B16" s="164"/>
      <c r="C16" s="124"/>
      <c r="D16" s="123"/>
      <c r="E16" s="123"/>
      <c r="F16" s="124"/>
      <c r="G16" s="90"/>
      <c r="H16" s="90"/>
      <c r="I16" s="246"/>
      <c r="J16" s="246"/>
      <c r="K16" s="124"/>
      <c r="L16" s="90"/>
      <c r="M16" s="125"/>
      <c r="N16" s="165"/>
      <c r="O16" s="127"/>
      <c r="P16" s="164"/>
      <c r="Q16" s="90"/>
    </row>
    <row r="17" spans="1:17" x14ac:dyDescent="0.5">
      <c r="A17" s="90"/>
      <c r="B17" s="164"/>
      <c r="C17" s="124"/>
      <c r="D17" s="123"/>
      <c r="E17" s="123"/>
      <c r="F17" s="124"/>
      <c r="G17" s="90"/>
      <c r="H17" s="90"/>
      <c r="I17" s="246"/>
      <c r="J17" s="246"/>
      <c r="K17" s="124"/>
      <c r="L17" s="90"/>
      <c r="M17" s="125"/>
      <c r="N17" s="166"/>
      <c r="O17" s="127"/>
      <c r="P17" s="164"/>
      <c r="Q17" s="90"/>
    </row>
    <row r="18" spans="1:17" x14ac:dyDescent="0.5">
      <c r="A18" s="90"/>
      <c r="B18" s="164"/>
      <c r="C18" s="124"/>
      <c r="D18" s="123"/>
      <c r="E18" s="123"/>
      <c r="F18" s="124"/>
      <c r="G18" s="90"/>
      <c r="H18" s="90"/>
      <c r="I18" s="246"/>
      <c r="J18" s="246"/>
      <c r="K18" s="124"/>
      <c r="L18" s="90"/>
      <c r="M18" s="125"/>
      <c r="N18" s="165"/>
      <c r="O18" s="127"/>
      <c r="P18" s="164"/>
      <c r="Q18" s="90"/>
    </row>
    <row r="19" spans="1:17" x14ac:dyDescent="0.5">
      <c r="A19" s="90"/>
      <c r="B19" s="164"/>
      <c r="C19" s="124"/>
      <c r="D19" s="123"/>
      <c r="E19" s="123"/>
      <c r="F19" s="124"/>
      <c r="G19" s="90"/>
      <c r="H19" s="90"/>
      <c r="I19" s="246"/>
      <c r="J19" s="246"/>
      <c r="K19" s="124"/>
      <c r="L19" s="90"/>
      <c r="M19" s="125"/>
      <c r="N19" s="165"/>
      <c r="O19" s="127"/>
      <c r="P19" s="164"/>
      <c r="Q19" s="90"/>
    </row>
    <row r="20" spans="1:17" x14ac:dyDescent="0.5">
      <c r="A20" s="90"/>
      <c r="B20" s="164"/>
      <c r="C20" s="124"/>
      <c r="D20" s="123"/>
      <c r="E20" s="123"/>
      <c r="F20" s="124"/>
      <c r="G20" s="90"/>
      <c r="H20" s="90"/>
      <c r="I20" s="246"/>
      <c r="J20" s="246"/>
      <c r="K20" s="124"/>
      <c r="L20" s="90"/>
      <c r="M20" s="125"/>
      <c r="N20" s="165"/>
      <c r="O20" s="127"/>
      <c r="P20" s="164"/>
      <c r="Q20" s="90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11</vt:i4>
      </vt:variant>
      <vt:variant>
        <vt:lpstr>ช่วงที่มีชื่อ</vt:lpstr>
      </vt:variant>
      <vt:variant>
        <vt:i4>19</vt:i4>
      </vt:variant>
    </vt:vector>
  </HeadingPairs>
  <TitlesOfParts>
    <vt:vector size="30" baseType="lpstr">
      <vt:lpstr>Help</vt:lpstr>
      <vt:lpstr>TX_Entry</vt:lpstr>
      <vt:lpstr>Transaction</vt:lpstr>
      <vt:lpstr>M_Sheet</vt:lpstr>
      <vt:lpstr>M_AP</vt:lpstr>
      <vt:lpstr>M_Office</vt:lpstr>
      <vt:lpstr>Report1</vt:lpstr>
      <vt:lpstr>WhTax</vt:lpstr>
      <vt:lpstr>Form1</vt:lpstr>
      <vt:lpstr>Form2</vt:lpstr>
      <vt:lpstr>Temp</vt:lpstr>
      <vt:lpstr>DReport1</vt:lpstr>
      <vt:lpstr>EndNo</vt:lpstr>
      <vt:lpstr>Fm2TAX53</vt:lpstr>
      <vt:lpstr>FmTAX53</vt:lpstr>
      <vt:lpstr>Form353</vt:lpstr>
      <vt:lpstr>H_TAX53_3</vt:lpstr>
      <vt:lpstr>HReport1</vt:lpstr>
      <vt:lpstr>ITEM</vt:lpstr>
      <vt:lpstr>Form1!Print_Area</vt:lpstr>
      <vt:lpstr>Form2!Print_Area</vt:lpstr>
      <vt:lpstr>Help!Print_Area</vt:lpstr>
      <vt:lpstr>Report1!Print_Area</vt:lpstr>
      <vt:lpstr>WhTax!Print_Area</vt:lpstr>
      <vt:lpstr>Report1!Print_Titles</vt:lpstr>
      <vt:lpstr>Transaction!Print_Titles</vt:lpstr>
      <vt:lpstr>WhTax!Print_Titles</vt:lpstr>
      <vt:lpstr>StartNo</vt:lpstr>
      <vt:lpstr>TX_Data</vt:lpstr>
      <vt:lpstr>TxNo</vt:lpstr>
    </vt:vector>
  </TitlesOfParts>
  <Company>College of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OPEY A.</dc:creator>
  <cp:lastModifiedBy>Worauwth</cp:lastModifiedBy>
  <cp:lastPrinted>2013-08-30T17:22:55Z</cp:lastPrinted>
  <dcterms:created xsi:type="dcterms:W3CDTF">2000-03-17T03:14:13Z</dcterms:created>
  <dcterms:modified xsi:type="dcterms:W3CDTF">2013-08-30T17:23:37Z</dcterms:modified>
</cp:coreProperties>
</file>