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75" yWindow="-225" windowWidth="11070" windowHeight="8625" tabRatio="328" activeTab="1"/>
  </bookViews>
  <sheets>
    <sheet name="Data" sheetId="40" r:id="rId1"/>
    <sheet name="PM(Mid)" sheetId="10" r:id="rId2"/>
    <sheet name="Summary" sheetId="41" r:id="rId3"/>
  </sheets>
  <definedNames>
    <definedName name="_xlnm._FilterDatabase" localSheetId="0" hidden="1">Data!$A$1:$M$2</definedName>
    <definedName name="_xlnm.Print_Area" localSheetId="1">'PM(Mid)'!$A$1:$W$78</definedName>
    <definedName name="training" localSheetId="2">#REF!</definedName>
    <definedName name="training">#REF!</definedName>
    <definedName name="บันทึกประวัติการฝึกอบรม_สัมมนา__ม.ค._มิ.ย." localSheetId="2">#REF!</definedName>
    <definedName name="บันทึกประวัติการฝึกอบรม_สัมมนา__ม.ค._มิ.ย.">#REF!</definedName>
  </definedNames>
  <calcPr calcId="125725"/>
</workbook>
</file>

<file path=xl/calcChain.xml><?xml version="1.0" encoding="utf-8"?>
<calcChain xmlns="http://schemas.openxmlformats.org/spreadsheetml/2006/main">
  <c r="R63" i="10"/>
  <c r="B63"/>
  <c r="Q57"/>
  <c r="Q55"/>
  <c r="Q53"/>
  <c r="AL4" s="1"/>
  <c r="Q51"/>
  <c r="M57"/>
  <c r="M55"/>
  <c r="M53"/>
  <c r="M51"/>
  <c r="AO4"/>
  <c r="AN4"/>
  <c r="AM4"/>
  <c r="AG4"/>
  <c r="AK4"/>
  <c r="D13" i="41"/>
  <c r="A13"/>
  <c r="AE5"/>
  <c r="AE6"/>
  <c r="AE7"/>
  <c r="AE4"/>
  <c r="AE3"/>
  <c r="AM4"/>
  <c r="AN4"/>
  <c r="AO4"/>
  <c r="AP4"/>
  <c r="AQ4"/>
  <c r="AR4"/>
  <c r="AM5"/>
  <c r="AN5"/>
  <c r="AO5"/>
  <c r="AP5"/>
  <c r="AQ5"/>
  <c r="AR5"/>
  <c r="AM6"/>
  <c r="AN6"/>
  <c r="AO6"/>
  <c r="AP6"/>
  <c r="AQ6"/>
  <c r="AR6"/>
  <c r="AM7"/>
  <c r="AN7"/>
  <c r="AO7"/>
  <c r="AP7"/>
  <c r="AQ7"/>
  <c r="AR7"/>
  <c r="AM3"/>
  <c r="AO3"/>
  <c r="AP3"/>
  <c r="AQ3"/>
  <c r="AR3"/>
  <c r="AN3"/>
  <c r="AP4" i="10"/>
  <c r="AD4" i="41"/>
  <c r="AD5"/>
  <c r="AD6"/>
  <c r="AD7"/>
  <c r="AD3"/>
  <c r="AC7"/>
  <c r="AC6"/>
  <c r="AC5"/>
  <c r="AC4"/>
  <c r="AC3"/>
  <c r="AF3"/>
  <c r="AG3" s="1"/>
  <c r="AF4"/>
  <c r="AF6"/>
  <c r="AF5"/>
  <c r="AF7"/>
  <c r="AI7" s="1"/>
  <c r="AG7"/>
  <c r="AI5"/>
  <c r="AJ5"/>
  <c r="AG5"/>
  <c r="AI6"/>
  <c r="AJ6" s="1"/>
  <c r="AG6"/>
  <c r="AH6" s="1"/>
  <c r="AI4"/>
  <c r="AJ4"/>
  <c r="AG4"/>
  <c r="J23" i="10"/>
  <c r="F23"/>
  <c r="I26"/>
  <c r="AI3" i="41"/>
  <c r="AJ3" s="1"/>
  <c r="AK6"/>
  <c r="AL6" s="1"/>
  <c r="AH5"/>
  <c r="AK5"/>
  <c r="AL5"/>
  <c r="AH7"/>
  <c r="AH4"/>
  <c r="AK4"/>
  <c r="AL4"/>
  <c r="K44" i="10"/>
  <c r="K41"/>
  <c r="I35"/>
  <c r="I29"/>
  <c r="E6"/>
  <c r="R6"/>
  <c r="AJ4"/>
  <c r="AI4"/>
  <c r="AH4"/>
  <c r="R5"/>
  <c r="E5"/>
  <c r="Q77" s="1"/>
  <c r="N29"/>
  <c r="R28" s="1"/>
  <c r="AC4" s="1"/>
  <c r="N26"/>
  <c r="R25" s="1"/>
  <c r="N35"/>
  <c r="R34" s="1"/>
  <c r="AD4" s="1"/>
  <c r="R43"/>
  <c r="AF4" s="1"/>
  <c r="R40"/>
  <c r="AE4" s="1"/>
  <c r="N32"/>
  <c r="R31"/>
  <c r="R22"/>
  <c r="AA4" s="1"/>
  <c r="U40"/>
  <c r="U43" s="1"/>
  <c r="M58" l="1"/>
  <c r="AH3" i="41"/>
  <c r="AK3"/>
  <c r="AL3" s="1"/>
  <c r="AJ7"/>
  <c r="AK7"/>
  <c r="AL7" s="1"/>
  <c r="U22" i="10"/>
  <c r="R46"/>
  <c r="U46" s="1"/>
  <c r="AB4"/>
  <c r="U25"/>
  <c r="U28" s="1"/>
  <c r="U31" s="1"/>
  <c r="U34" s="1"/>
  <c r="R37"/>
  <c r="U37" s="1"/>
  <c r="M59" l="1"/>
  <c r="R59" s="1"/>
  <c r="M60" l="1"/>
  <c r="N60" s="1"/>
  <c r="O60" s="1"/>
  <c r="P60" s="1"/>
  <c r="R60"/>
  <c r="U59"/>
  <c r="U60" s="1"/>
</calcChain>
</file>

<file path=xl/sharedStrings.xml><?xml version="1.0" encoding="utf-8"?>
<sst xmlns="http://schemas.openxmlformats.org/spreadsheetml/2006/main" count="303" uniqueCount="182">
  <si>
    <t>2.   ให้ประเมินความสามารถของพนักงานเฉพาะช่วงระยะเวลาที่กำหนดไว้ข้างต้น</t>
  </si>
  <si>
    <t>คำอธิบาย</t>
  </si>
  <si>
    <t>คะแนน</t>
  </si>
  <si>
    <t>ความคิดเห็นของผู้บังคับบัญชา</t>
  </si>
  <si>
    <t>ผู้ประเมิน</t>
  </si>
  <si>
    <t>ถึง</t>
  </si>
  <si>
    <t>วัน</t>
  </si>
  <si>
    <t xml:space="preserve">1.   ประเมินความสามารถในการปฏิบัติงานโดยให้คะแนน 1 - 5 ตามระดับความสามารถของพนักงานดังคำอธิบายข้างล่าง </t>
  </si>
  <si>
    <t xml:space="preserve"> /         /</t>
  </si>
  <si>
    <t xml:space="preserve"> /           /</t>
  </si>
  <si>
    <t>ผู้อนุมัติ</t>
  </si>
  <si>
    <t>3.   ให้พิจารณาทีละหัวข้อ โดยไม่นำหัวข้ออื่นมาเกี่ยวโยงกัน</t>
  </si>
  <si>
    <t xml:space="preserve"> ชื่อพนักงาน :</t>
  </si>
  <si>
    <t xml:space="preserve"> วันที่เริ่มงาน :</t>
  </si>
  <si>
    <t>พนักงานรายวัน</t>
  </si>
  <si>
    <t xml:space="preserve"> สังกัด  :</t>
  </si>
  <si>
    <t>จำนวนเงินโบนัสที่ได้รับ</t>
  </si>
  <si>
    <t xml:space="preserve"> 1.  คุณภาพของผลงาน :  </t>
  </si>
  <si>
    <t xml:space="preserve"> 2.  ปริมาณงาน :</t>
  </si>
  <si>
    <t xml:space="preserve"> 3.  การใช้เครื่องมือ/อุปกรณ์/ทรัพย์สินของบริษัท</t>
  </si>
  <si>
    <t>มีความพยายามที่จะทำงานให้สำเร็จ ลุล่วง ไปด้วยดี</t>
  </si>
  <si>
    <t>2.  ลากิจ</t>
  </si>
  <si>
    <t>3.  ลาป่วย  มีใบรับรองแพทย์</t>
  </si>
  <si>
    <t>4.  ลาป่วย  ไม่มีใบรับรองแพทย์</t>
  </si>
  <si>
    <t>คะแนนคงเหลือ</t>
  </si>
  <si>
    <t>คะแนนที่หัก</t>
  </si>
  <si>
    <t>5.  ขาดงาน</t>
  </si>
  <si>
    <t>=</t>
  </si>
  <si>
    <t>เกรด</t>
  </si>
  <si>
    <t>=&gt;</t>
  </si>
  <si>
    <t xml:space="preserve">1.  มาสาย/กลับก่อน </t>
  </si>
  <si>
    <t>นาที</t>
  </si>
  <si>
    <t>ข้อแนะนำการให้คะแนนการประเมินผลการปฏิบัติงาน :</t>
  </si>
  <si>
    <t>-</t>
  </si>
  <si>
    <t>A</t>
  </si>
  <si>
    <t>B</t>
  </si>
  <si>
    <t>C</t>
  </si>
  <si>
    <t>ฉบับ</t>
  </si>
  <si>
    <t>D</t>
  </si>
  <si>
    <t>E</t>
  </si>
  <si>
    <t>หน้า 2</t>
  </si>
  <si>
    <t xml:space="preserve">     (หักคะแนน  นาทีละ  0.05  คะแนน)</t>
  </si>
  <si>
    <t xml:space="preserve">     (หักคะแนน  วันละ  1  คะแนน)</t>
  </si>
  <si>
    <t>1.  หนังสือเตือน  โดยวาจา</t>
  </si>
  <si>
    <t>2.  หนังสือเตือน  ลายลักษณ์อักษร</t>
  </si>
  <si>
    <t xml:space="preserve"> ส่วนที่ 2 :  ประเมินจากการปฏิบัติตามกฎ ระเบียบ</t>
  </si>
  <si>
    <t xml:space="preserve"> 4.  การมุ่งมั่น / ทุ่มเทในการทำงาน</t>
  </si>
  <si>
    <t xml:space="preserve">     (หักคะแนน  ครั้งละ  5  คะแนน)</t>
  </si>
  <si>
    <t xml:space="preserve">     (หักคะแนน  ครั้งละ  10  คะแนน)</t>
  </si>
  <si>
    <t xml:space="preserve"> ส่วนที่ 3 :  ประเมินผลการปฏิบัติงาน</t>
  </si>
  <si>
    <t xml:space="preserve"> ความคิดเห็นผู้ประเมิน : </t>
  </si>
  <si>
    <t xml:space="preserve"> ความละเอียด / ความถูกต้อง / เรียบร้อย เป็นระเบียบของงานที่ทำ  </t>
  </si>
  <si>
    <t>ทำงานได้ครบถ้วนตามปริมาณงานที่ได้รับมอบหมาย ทันเวลา</t>
  </si>
  <si>
    <t>ใช้เครื่องมือ / อุปกรณ์ / ทรัพย์สินของบริษัทฯ ได้ถูกต้อง และดูแลให้อยู่ในสภาพที่สะอาด  พร้อมใช้งานอยู่เสมอ</t>
  </si>
  <si>
    <t>ได้เกรด</t>
  </si>
  <si>
    <t xml:space="preserve">  นำคะแนนที่ได้เทียบกับตาราง</t>
  </si>
  <si>
    <t>หัวหน้างาน / Supervisor</t>
  </si>
  <si>
    <t>ผู้ทบทวน</t>
  </si>
  <si>
    <t>รับทราบ</t>
  </si>
  <si>
    <t>สรุปผลการพิจารณาปรับอัตราค่าจ้าง - โบนัส ประจำปี</t>
  </si>
  <si>
    <t>ค่าจ้างปัจจุบัน</t>
  </si>
  <si>
    <t>ค่าจ้างใหม่</t>
  </si>
  <si>
    <t>(เจ็บป่วยจากการทำงาน  ไม่นำมาคำนวณ)</t>
  </si>
  <si>
    <t>ครั้ง</t>
  </si>
  <si>
    <t xml:space="preserve"> ตำแหน่ง : </t>
  </si>
  <si>
    <t>ส่วนนี้เฉพาะ HR</t>
  </si>
  <si>
    <t>ผลประเมินกลางปี</t>
  </si>
  <si>
    <t xml:space="preserve"> บาท </t>
  </si>
  <si>
    <t xml:space="preserve">   บาท / วัน</t>
  </si>
  <si>
    <t xml:space="preserve">  รวมส่วนที่ 3 :  [ 10 คะแนน ] (คะแนนที่ได้หาร 2)</t>
  </si>
  <si>
    <t>ระดับ</t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</si>
  <si>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 xml:space="preserve">ดีเยี่ยม </t>
    </r>
    <r>
      <rPr>
        <sz val="13"/>
        <rFont val="Cordia New"/>
        <family val="2"/>
      </rPr>
      <t xml:space="preserve"> เกินกว่ามาตรฐานอยู่เสมอ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</si>
  <si>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ดีมาก</t>
    </r>
    <r>
      <rPr>
        <sz val="13"/>
        <rFont val="Cordia New"/>
        <family val="2"/>
      </rPr>
      <t xml:space="preserve">  เกินกว่ามาตรฐานเป็นครั้งคราว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</si>
  <si>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</t>
    </r>
    <r>
      <rPr>
        <b/>
        <sz val="13"/>
        <rFont val="Cordia New"/>
        <family val="2"/>
      </rPr>
      <t xml:space="preserve"> </t>
    </r>
    <r>
      <rPr>
        <sz val="13"/>
        <rFont val="Cordia New"/>
        <family val="2"/>
      </rPr>
      <t xml:space="preserve"> ปฎิบัติงานได้ตามมาตรฐานที่กำหนด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</si>
  <si>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ต้องปรับปรุง</t>
    </r>
    <r>
      <rPr>
        <b/>
        <sz val="13"/>
        <rFont val="Cordia New"/>
        <family val="2"/>
      </rPr>
      <t xml:space="preserve">  </t>
    </r>
    <r>
      <rPr>
        <sz val="13"/>
        <rFont val="Cordia New"/>
        <family val="2"/>
      </rPr>
      <t>ปฎิบัติงานต่ำกว่ามาตรฐาน</t>
    </r>
  </si>
  <si>
    <r>
      <t xml:space="preserve"> ผลการปฏิบัติงานอยู่ในเกณฑ์</t>
    </r>
    <r>
      <rPr>
        <b/>
        <sz val="13"/>
        <rFont val="Cordia New"/>
        <family val="2"/>
      </rPr>
      <t xml:space="preserve"> </t>
    </r>
    <r>
      <rPr>
        <b/>
        <u/>
        <sz val="13"/>
        <rFont val="Cordia New"/>
        <family val="2"/>
      </rPr>
      <t>ต้องปรับปรุงแก้ไขโดยด่วน</t>
    </r>
    <r>
      <rPr>
        <sz val="13"/>
        <rFont val="Cordia New"/>
        <family val="2"/>
      </rPr>
      <t xml:space="preserve">  ปฎิบัติงานต่ำกว่ามาตรฐานมาก</t>
    </r>
  </si>
  <si>
    <t xml:space="preserve">  คะแนนรวมส่วนที่ 1 :    [ 35 คะแนน ]</t>
  </si>
  <si>
    <t xml:space="preserve">  คะแนนรวมส่วนที่ 2 :    [ 5 คะแนน ]</t>
  </si>
  <si>
    <t xml:space="preserve">  สรุปคะแนนที่ได้ = ( ส่วนที่ 1 + ส่วนที่ 2 + ส่วนที่ 3 )</t>
  </si>
  <si>
    <t>S-FM-HR-18  R02</t>
  </si>
  <si>
    <t>รอบระยะเวลาประเมินผล  ตั้งแต่วันที่</t>
  </si>
  <si>
    <t>คะแนนที่ได้</t>
  </si>
  <si>
    <t>คะแนนเต็ม</t>
  </si>
  <si>
    <t>ชม.</t>
  </si>
  <si>
    <t xml:space="preserve"> 1 วัน = 8 ชม.</t>
  </si>
  <si>
    <t xml:space="preserve">     (หักคะแนน  วันละ  1/2   คะแนน) </t>
  </si>
  <si>
    <t xml:space="preserve">     (หักคะแนน  วันละ  5  คะแนน) </t>
  </si>
  <si>
    <t xml:space="preserve">     (หักคะแนน  วันละ  1  คะแนน) </t>
  </si>
  <si>
    <t>รหัส</t>
  </si>
  <si>
    <t>Grade</t>
  </si>
  <si>
    <t>มาสาย</t>
  </si>
  <si>
    <t>ลากิจ</t>
  </si>
  <si>
    <t>ขาดงาน</t>
  </si>
  <si>
    <t>คุณภาพงาน</t>
  </si>
  <si>
    <t>ปริมาณงาน</t>
  </si>
  <si>
    <t>การมุ่งมั่น/ทุ่มเท</t>
  </si>
  <si>
    <t>เฉลี่ย ปี 2556</t>
  </si>
  <si>
    <t xml:space="preserve"> Manager</t>
  </si>
  <si>
    <t>No</t>
  </si>
  <si>
    <t>Division</t>
  </si>
  <si>
    <t>Dept</t>
  </si>
  <si>
    <t>Plant</t>
  </si>
  <si>
    <t>Factory</t>
  </si>
  <si>
    <t xml:space="preserve">EVP </t>
  </si>
  <si>
    <t>ลาป่วย</t>
  </si>
  <si>
    <t>หนังสือเตือน  โดยวาจา</t>
  </si>
  <si>
    <t>หนังสือเตือน  ลายลักษณ์อักษร</t>
  </si>
  <si>
    <t>การใช้เครื่องมือ/อุปกรณ์/ทรัพย์สิน</t>
  </si>
  <si>
    <t>Name</t>
  </si>
  <si>
    <t>Empid</t>
  </si>
  <si>
    <t>Stday</t>
  </si>
  <si>
    <t>Position</t>
  </si>
  <si>
    <t>Title</t>
  </si>
  <si>
    <t>Surname</t>
  </si>
  <si>
    <t>แบบประเมินผลการปฏิบัติงานกลางปี 2557</t>
  </si>
  <si>
    <t>มาสาย(ครั้ง)</t>
  </si>
  <si>
    <t>มาสาย(นาที)</t>
  </si>
  <si>
    <t>เตือน  โดยวาจา</t>
  </si>
  <si>
    <t>เตือน  ลายลักษณ์อักษร</t>
  </si>
  <si>
    <t>การใช้เครื่องมือ</t>
  </si>
  <si>
    <t>นาย</t>
  </si>
  <si>
    <t>พิม</t>
  </si>
  <si>
    <t>สุภา</t>
  </si>
  <si>
    <t>นายพิม      สุภา</t>
  </si>
  <si>
    <t>Operator - Admin. (รายวัน)</t>
  </si>
  <si>
    <t>Corporate Admin.</t>
  </si>
  <si>
    <t>Human Resources</t>
  </si>
  <si>
    <t>Wangnoi</t>
  </si>
  <si>
    <t>Admin.</t>
  </si>
  <si>
    <t>นาง</t>
  </si>
  <si>
    <t>เชิญ</t>
  </si>
  <si>
    <t>แก้วแดง</t>
  </si>
  <si>
    <t>นางเชิญ      แก้วแดง</t>
  </si>
  <si>
    <t>ประกิต</t>
  </si>
  <si>
    <t>อุ่นรอด</t>
  </si>
  <si>
    <t>นายประกิต      อุ่นรอด</t>
  </si>
  <si>
    <t>Operator - SL4 (รายวัน)</t>
  </si>
  <si>
    <t>Production(1)</t>
  </si>
  <si>
    <t>Plants</t>
  </si>
  <si>
    <t>ณัฐพงษ์</t>
  </si>
  <si>
    <t>นายณัฐพงษ์      แก้วแดง</t>
  </si>
  <si>
    <t>Operator - Transportation  (รายวัน)</t>
  </si>
  <si>
    <t>Logistics</t>
  </si>
  <si>
    <t>Transportation</t>
  </si>
  <si>
    <t>นิรุติ</t>
  </si>
  <si>
    <t>ใจแก้ว</t>
  </si>
  <si>
    <t>นายนิรุติ      ใจแก้ว</t>
  </si>
  <si>
    <t>รหัสพนักงาน</t>
  </si>
  <si>
    <t>ชื่อ - สกุล</t>
  </si>
  <si>
    <t>ตำแหน่ง</t>
  </si>
  <si>
    <t>สังกัด</t>
  </si>
  <si>
    <t>อัตราค่าจ้าง</t>
  </si>
  <si>
    <t>ข้อมูลปรับสถานภาพ 53</t>
  </si>
  <si>
    <t>AGE</t>
  </si>
  <si>
    <t>ค่าจ้าง / เดือน</t>
  </si>
  <si>
    <t>ค่าจ้าง / เดือน (Prorate)</t>
  </si>
  <si>
    <t>สรุปคะแนน ส่วนที่
1 + 2 + 3</t>
  </si>
  <si>
    <t>สรุปคะแนนปี2556</t>
  </si>
  <si>
    <t>ธค.53</t>
  </si>
  <si>
    <t>ป่วย มี</t>
  </si>
  <si>
    <t>เตือนวาจา</t>
  </si>
  <si>
    <t>เตือนลายลักษณ์อักษร</t>
  </si>
  <si>
    <t>คะแนนรวม</t>
  </si>
  <si>
    <t>คะแนนส่วนที่ 3 เต็ม 10</t>
  </si>
  <si>
    <t>ส่วนที่ 1 
ประเมินจากสถิติการมาปฏิบัติงาน</t>
  </si>
  <si>
    <t>ส่วนที่ 2 
ประเมินจากการปฏิบัติตามกฏ ระเบียบ</t>
  </si>
  <si>
    <t>ส่วนที่ 3 
ประเมินผลการปฏิบัติงาน</t>
  </si>
  <si>
    <t>คะแนนรวมแต่ละส่วน</t>
  </si>
  <si>
    <t>คะแนนส่วนที่1 
เต็ม35</t>
  </si>
  <si>
    <t>คะแนนส่วนที่ 2 
เต็ม 5</t>
  </si>
  <si>
    <t>ประเมินกลางปี2557</t>
  </si>
  <si>
    <t>ประเมินปลายปี2557</t>
  </si>
  <si>
    <t xml:space="preserve">ความคิดเห็น 1 </t>
  </si>
  <si>
    <t>ความคิดเห็น 2</t>
  </si>
  <si>
    <t>ความคิดเห็น 3</t>
  </si>
  <si>
    <t>ความคิดเห็น 4</t>
  </si>
  <si>
    <t xml:space="preserve"> ความคิดเห็นผู้ประเมิน</t>
  </si>
  <si>
    <t>ความคิดเห็น 1</t>
  </si>
  <si>
    <t>ความคิดเห็นผู้ประเมิน</t>
  </si>
  <si>
    <t>ความคิดเห็น</t>
  </si>
  <si>
    <t>ความคิดเห็น ผู้ประเมิน</t>
  </si>
  <si>
    <t xml:space="preserve"> ส่วนที่ 1 :  ประเมินจากสถิติการมาปฏิบัติงาน  (1 มกราคม 56 - 30 มิถุนายน 57)</t>
  </si>
</sst>
</file>

<file path=xl/styles.xml><?xml version="1.0" encoding="utf-8"?>
<styleSheet xmlns="http://schemas.openxmlformats.org/spreadsheetml/2006/main">
  <numFmts count="9">
    <numFmt numFmtId="43" formatCode="_-* #,##0.00_-;\-* #,##0.00_-;_-* &quot;-&quot;??_-;_-@_-"/>
    <numFmt numFmtId="164" formatCode="_(* #,##0.00_);_(* \(#,##0.00\);_(* &quot;-&quot;??_);_(@_)"/>
    <numFmt numFmtId="165" formatCode="[$-107041E]d\ mmmm\ yyyy;@"/>
    <numFmt numFmtId="166" formatCode="[$-101041E]d\ mmmm\ yyyy;@"/>
    <numFmt numFmtId="167" formatCode="0.000"/>
    <numFmt numFmtId="168" formatCode="_(* #,##0_);_(* \(#,##0\);_(* &quot;-&quot;??_);_(@_)"/>
    <numFmt numFmtId="169" formatCode="[$-1010000]d/m/yyyy;@"/>
    <numFmt numFmtId="170" formatCode="#,##0.\-"/>
    <numFmt numFmtId="171" formatCode="0.0"/>
  </numFmts>
  <fonts count="47">
    <font>
      <sz val="10"/>
      <name val="Arial"/>
    </font>
    <font>
      <sz val="10"/>
      <name val="Arial"/>
      <family val="2"/>
    </font>
    <font>
      <sz val="13"/>
      <name val="Cordia New"/>
      <family val="2"/>
    </font>
    <font>
      <b/>
      <sz val="13"/>
      <name val="Cordia New"/>
      <family val="2"/>
    </font>
    <font>
      <b/>
      <sz val="13"/>
      <color indexed="9"/>
      <name val="Cordia New"/>
      <family val="2"/>
    </font>
    <font>
      <b/>
      <u/>
      <sz val="13"/>
      <name val="Cordia New"/>
      <family val="2"/>
    </font>
    <font>
      <sz val="13"/>
      <color indexed="9"/>
      <name val="Cordia New"/>
      <family val="2"/>
    </font>
    <font>
      <i/>
      <sz val="13"/>
      <name val="Cordia New"/>
      <family val="2"/>
    </font>
    <font>
      <sz val="11"/>
      <name val="Cordia New"/>
      <family val="2"/>
    </font>
    <font>
      <sz val="12"/>
      <name val="Cordia New"/>
      <family val="2"/>
    </font>
    <font>
      <b/>
      <sz val="14"/>
      <name val="Cordia New"/>
      <family val="2"/>
    </font>
    <font>
      <b/>
      <sz val="13"/>
      <color indexed="12"/>
      <name val="Cordia New"/>
      <family val="2"/>
    </font>
    <font>
      <sz val="13"/>
      <color indexed="12"/>
      <name val="Cordia New"/>
      <family val="2"/>
    </font>
    <font>
      <b/>
      <sz val="16"/>
      <color indexed="12"/>
      <name val="Cordia New"/>
      <family val="2"/>
    </font>
    <font>
      <b/>
      <sz val="14"/>
      <color indexed="12"/>
      <name val="Cordia New"/>
      <family val="2"/>
    </font>
    <font>
      <sz val="8"/>
      <name val="Arial"/>
      <family val="2"/>
    </font>
    <font>
      <b/>
      <sz val="16"/>
      <name val="Cordia New"/>
      <family val="2"/>
    </font>
    <font>
      <b/>
      <sz val="18"/>
      <color indexed="12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0"/>
      <name val="Cordia New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Cordia New"/>
      <family val="2"/>
    </font>
    <font>
      <sz val="12"/>
      <color indexed="18"/>
      <name val="Cordia New"/>
      <family val="2"/>
    </font>
    <font>
      <sz val="12"/>
      <color indexed="12"/>
      <name val="Cordia New"/>
      <family val="2"/>
    </font>
    <font>
      <b/>
      <sz val="12"/>
      <color indexed="12"/>
      <name val="Cordia New"/>
      <family val="2"/>
    </font>
    <font>
      <sz val="12"/>
      <color indexed="62"/>
      <name val="Cordia New"/>
      <family val="2"/>
    </font>
    <font>
      <sz val="12"/>
      <color indexed="56"/>
      <name val="Cordia New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Tahoma"/>
      <family val="2"/>
      <charset val="222"/>
    </font>
    <font>
      <sz val="11"/>
      <color theme="1"/>
      <name val="Calibri"/>
      <family val="2"/>
      <charset val="222"/>
    </font>
    <font>
      <sz val="13"/>
      <color theme="0"/>
      <name val="Cordia New"/>
      <family val="2"/>
    </font>
    <font>
      <b/>
      <sz val="14"/>
      <color theme="0"/>
      <name val="Cordia New"/>
      <family val="2"/>
    </font>
    <font>
      <sz val="11"/>
      <color theme="0"/>
      <name val="Cordia New"/>
      <family val="2"/>
    </font>
    <font>
      <sz val="8"/>
      <color theme="0"/>
      <name val="Cordia New"/>
      <family val="2"/>
    </font>
    <font>
      <sz val="12"/>
      <color theme="0"/>
      <name val="Cordia New"/>
      <family val="2"/>
    </font>
    <font>
      <b/>
      <sz val="12"/>
      <color theme="0"/>
      <name val="Cordia New"/>
      <family val="2"/>
    </font>
    <font>
      <sz val="10"/>
      <color theme="0"/>
      <name val="Cordia New"/>
      <family val="2"/>
    </font>
    <font>
      <b/>
      <sz val="13"/>
      <color theme="0"/>
      <name val="Cordia New"/>
      <family val="2"/>
    </font>
    <font>
      <sz val="13"/>
      <color theme="4" tint="-0.249977111117893"/>
      <name val="Cordia New"/>
      <family val="2"/>
    </font>
    <font>
      <b/>
      <sz val="18"/>
      <color rgb="FFFF0000"/>
      <name val="Cordia New"/>
      <family val="2"/>
    </font>
    <font>
      <b/>
      <sz val="13"/>
      <color rgb="FFFF0000"/>
      <name val="Cordia New"/>
      <family val="2"/>
    </font>
    <font>
      <sz val="14"/>
      <color theme="0"/>
      <name val="Cordia New"/>
      <family val="2"/>
    </font>
    <font>
      <b/>
      <sz val="11"/>
      <name val="Cordia New"/>
      <family val="2"/>
    </font>
    <font>
      <b/>
      <sz val="8"/>
      <name val="Cordia New"/>
      <family val="2"/>
    </font>
    <font>
      <b/>
      <sz val="12"/>
      <name val="Cordia New"/>
      <family val="2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lightDown"/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30" fillId="0" borderId="0"/>
    <xf numFmtId="0" fontId="21" fillId="0" borderId="0"/>
    <xf numFmtId="0" fontId="29" fillId="0" borderId="0"/>
    <xf numFmtId="0" fontId="31" fillId="0" borderId="0"/>
    <xf numFmtId="0" fontId="1" fillId="0" borderId="0"/>
    <xf numFmtId="0" fontId="1" fillId="0" borderId="0"/>
    <xf numFmtId="0" fontId="23" fillId="0" borderId="0"/>
    <xf numFmtId="9" fontId="31" fillId="0" borderId="0" applyFont="0" applyFill="0" applyBorder="0" applyAlignment="0" applyProtection="0"/>
  </cellStyleXfs>
  <cellXfs count="454">
    <xf numFmtId="0" fontId="0" fillId="0" borderId="0" xfId="0"/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quotePrefix="1" applyFont="1" applyBorder="1" applyAlignment="1" applyProtection="1">
      <alignment horizontal="right" vertical="center"/>
    </xf>
    <xf numFmtId="0" fontId="2" fillId="0" borderId="3" xfId="0" applyFont="1" applyBorder="1" applyAlignment="1" applyProtection="1">
      <alignment horizontal="centerContinuous" vertical="center"/>
    </xf>
    <xf numFmtId="0" fontId="2" fillId="0" borderId="4" xfId="0" applyFont="1" applyBorder="1" applyAlignment="1" applyProtection="1">
      <alignment horizontal="centerContinuous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Continuous" vertical="center"/>
    </xf>
    <xf numFmtId="0" fontId="3" fillId="0" borderId="5" xfId="0" applyFont="1" applyBorder="1" applyAlignment="1" applyProtection="1">
      <alignment horizontal="centerContinuous" vertical="center"/>
    </xf>
    <xf numFmtId="0" fontId="3" fillId="0" borderId="6" xfId="0" applyFont="1" applyBorder="1" applyAlignment="1" applyProtection="1">
      <alignment horizontal="centerContinuous" vertical="center"/>
    </xf>
    <xf numFmtId="0" fontId="2" fillId="0" borderId="5" xfId="1" applyNumberFormat="1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8" xfId="0" applyFont="1" applyBorder="1" applyAlignment="1" applyProtection="1">
      <alignment horizontal="centerContinuous" vertical="center"/>
    </xf>
    <xf numFmtId="0" fontId="2" fillId="0" borderId="7" xfId="1" applyNumberFormat="1" applyFont="1" applyBorder="1" applyAlignment="1" applyProtection="1">
      <alignment horizontal="left" vertical="center"/>
    </xf>
    <xf numFmtId="0" fontId="2" fillId="0" borderId="7" xfId="0" applyNumberFormat="1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centerContinuous" vertical="center"/>
    </xf>
    <xf numFmtId="0" fontId="3" fillId="0" borderId="10" xfId="0" applyFont="1" applyBorder="1" applyAlignment="1" applyProtection="1">
      <alignment horizontal="centerContinuous" vertical="center"/>
    </xf>
    <xf numFmtId="0" fontId="2" fillId="0" borderId="9" xfId="0" applyNumberFormat="1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right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Continuous"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3" xfId="0" applyFont="1" applyFill="1" applyBorder="1" applyAlignment="1" applyProtection="1">
      <alignment horizontal="centerContinuous" vertical="center"/>
    </xf>
    <xf numFmtId="0" fontId="3" fillId="0" borderId="2" xfId="0" applyFont="1" applyFill="1" applyBorder="1" applyAlignment="1" applyProtection="1">
      <alignment horizontal="centerContinuous" vertical="center"/>
    </xf>
    <xf numFmtId="0" fontId="3" fillId="0" borderId="4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2" fillId="0" borderId="8" xfId="0" applyFont="1" applyBorder="1" applyAlignment="1" applyProtection="1">
      <alignment vertical="center"/>
    </xf>
    <xf numFmtId="0" fontId="3" fillId="0" borderId="7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Continuous" vertical="center"/>
    </xf>
    <xf numFmtId="0" fontId="3" fillId="0" borderId="3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centerContinuous" vertical="center"/>
    </xf>
    <xf numFmtId="0" fontId="2" fillId="0" borderId="4" xfId="0" applyFont="1" applyFill="1" applyBorder="1" applyAlignment="1" applyProtection="1">
      <alignment horizontal="centerContinuous" vertical="center"/>
    </xf>
    <xf numFmtId="0" fontId="2" fillId="0" borderId="3" xfId="0" applyFont="1" applyFill="1" applyBorder="1" applyAlignment="1" applyProtection="1">
      <alignment horizontal="centerContinuous" vertical="center"/>
    </xf>
    <xf numFmtId="0" fontId="3" fillId="0" borderId="3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6" xfId="0" quotePrefix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0" fontId="9" fillId="0" borderId="2" xfId="0" applyFont="1" applyFill="1" applyBorder="1" applyAlignment="1" applyProtection="1">
      <alignment horizontal="right" vertical="center"/>
    </xf>
    <xf numFmtId="0" fontId="2" fillId="0" borderId="12" xfId="0" applyFont="1" applyFill="1" applyBorder="1" applyAlignment="1" applyProtection="1">
      <alignment horizontal="centerContinuous" vertical="center"/>
    </xf>
    <xf numFmtId="0" fontId="2" fillId="0" borderId="13" xfId="0" applyFont="1" applyFill="1" applyBorder="1" applyAlignment="1" applyProtection="1">
      <alignment horizontal="centerContinuous" vertical="center"/>
    </xf>
    <xf numFmtId="0" fontId="4" fillId="3" borderId="12" xfId="0" applyFont="1" applyFill="1" applyBorder="1" applyAlignment="1" applyProtection="1">
      <alignment horizontal="centerContinuous" vertical="center"/>
    </xf>
    <xf numFmtId="0" fontId="4" fillId="3" borderId="13" xfId="0" applyFont="1" applyFill="1" applyBorder="1" applyAlignment="1" applyProtection="1">
      <alignment horizontal="centerContinuous" vertical="center"/>
    </xf>
    <xf numFmtId="0" fontId="4" fillId="3" borderId="14" xfId="0" applyFont="1" applyFill="1" applyBorder="1" applyAlignment="1" applyProtection="1">
      <alignment horizontal="centerContinuous" vertical="center"/>
    </xf>
    <xf numFmtId="0" fontId="3" fillId="4" borderId="3" xfId="0" applyFont="1" applyFill="1" applyBorder="1" applyAlignment="1" applyProtection="1">
      <alignment horizontal="left" vertical="center"/>
    </xf>
    <xf numFmtId="0" fontId="3" fillId="4" borderId="2" xfId="0" applyFont="1" applyFill="1" applyBorder="1" applyAlignment="1" applyProtection="1">
      <alignment horizontal="centerContinuous" vertical="center"/>
    </xf>
    <xf numFmtId="0" fontId="2" fillId="4" borderId="2" xfId="0" applyFont="1" applyFill="1" applyBorder="1" applyAlignment="1" applyProtection="1">
      <alignment horizontal="centerContinuous" vertical="center"/>
    </xf>
    <xf numFmtId="0" fontId="3" fillId="4" borderId="4" xfId="0" quotePrefix="1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horizontal="right" vertical="center"/>
    </xf>
    <xf numFmtId="0" fontId="3" fillId="4" borderId="2" xfId="0" quotePrefix="1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2" fillId="0" borderId="3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vertical="center"/>
    </xf>
    <xf numFmtId="164" fontId="2" fillId="0" borderId="3" xfId="1" applyFont="1" applyFill="1" applyBorder="1" applyAlignment="1" applyProtection="1">
      <alignment vertical="center"/>
    </xf>
    <xf numFmtId="0" fontId="2" fillId="0" borderId="8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horizontal="centerContinuous" vertical="center"/>
    </xf>
    <xf numFmtId="0" fontId="32" fillId="0" borderId="1" xfId="0" applyFont="1" applyBorder="1" applyAlignment="1" applyProtection="1">
      <alignment vertical="center"/>
    </xf>
    <xf numFmtId="0" fontId="32" fillId="0" borderId="0" xfId="0" applyFont="1" applyBorder="1" applyAlignment="1" applyProtection="1">
      <alignment vertical="center"/>
    </xf>
    <xf numFmtId="0" fontId="32" fillId="0" borderId="11" xfId="0" applyFont="1" applyBorder="1" applyAlignment="1" applyProtection="1">
      <alignment vertical="center"/>
    </xf>
    <xf numFmtId="0" fontId="2" fillId="9" borderId="2" xfId="0" applyFont="1" applyFill="1" applyBorder="1" applyAlignment="1" applyProtection="1">
      <alignment vertical="center"/>
    </xf>
    <xf numFmtId="0" fontId="3" fillId="9" borderId="3" xfId="0" applyFont="1" applyFill="1" applyBorder="1" applyAlignment="1" applyProtection="1">
      <alignment horizontal="left" vertical="center"/>
    </xf>
    <xf numFmtId="0" fontId="3" fillId="9" borderId="2" xfId="0" applyFont="1" applyFill="1" applyBorder="1" applyAlignment="1" applyProtection="1">
      <alignment horizontal="centerContinuous" vertical="center"/>
    </xf>
    <xf numFmtId="0" fontId="2" fillId="9" borderId="2" xfId="0" applyFont="1" applyFill="1" applyBorder="1" applyAlignment="1" applyProtection="1">
      <alignment horizontal="centerContinuous" vertical="center"/>
    </xf>
    <xf numFmtId="0" fontId="2" fillId="9" borderId="2" xfId="0" applyFont="1" applyFill="1" applyBorder="1" applyAlignment="1" applyProtection="1">
      <alignment horizontal="left" vertical="center"/>
    </xf>
    <xf numFmtId="0" fontId="2" fillId="9" borderId="4" xfId="0" applyFont="1" applyFill="1" applyBorder="1" applyAlignment="1" applyProtection="1">
      <alignment vertical="center"/>
    </xf>
    <xf numFmtId="0" fontId="3" fillId="9" borderId="15" xfId="0" applyFont="1" applyFill="1" applyBorder="1" applyAlignment="1" applyProtection="1">
      <alignment horizontal="centerContinuous" vertical="center"/>
    </xf>
    <xf numFmtId="0" fontId="3" fillId="9" borderId="16" xfId="0" applyFont="1" applyFill="1" applyBorder="1" applyAlignment="1" applyProtection="1">
      <alignment horizontal="centerContinuous" vertical="center"/>
    </xf>
    <xf numFmtId="0" fontId="2" fillId="9" borderId="16" xfId="0" applyFont="1" applyFill="1" applyBorder="1" applyAlignment="1" applyProtection="1">
      <alignment horizontal="centerContinuous" vertical="center"/>
    </xf>
    <xf numFmtId="0" fontId="2" fillId="9" borderId="17" xfId="0" applyFont="1" applyFill="1" applyBorder="1" applyAlignment="1" applyProtection="1">
      <alignment vertical="center"/>
    </xf>
    <xf numFmtId="0" fontId="3" fillId="9" borderId="9" xfId="0" applyFont="1" applyFill="1" applyBorder="1" applyAlignment="1" applyProtection="1">
      <alignment horizontal="left" vertical="center"/>
    </xf>
    <xf numFmtId="0" fontId="3" fillId="9" borderId="11" xfId="0" applyFont="1" applyFill="1" applyBorder="1" applyAlignment="1" applyProtection="1">
      <alignment horizontal="center" vertical="center"/>
    </xf>
    <xf numFmtId="0" fontId="3" fillId="9" borderId="2" xfId="0" applyFont="1" applyFill="1" applyBorder="1" applyAlignment="1" applyProtection="1">
      <alignment horizontal="center" vertical="center"/>
    </xf>
    <xf numFmtId="0" fontId="3" fillId="9" borderId="4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Continuous" vertical="center"/>
      <protection locked="0"/>
    </xf>
    <xf numFmtId="0" fontId="3" fillId="0" borderId="8" xfId="0" applyFont="1" applyBorder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7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6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2" fillId="0" borderId="11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2" fillId="0" borderId="1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7" xfId="0" applyFont="1" applyBorder="1" applyAlignment="1" applyProtection="1">
      <alignment vertical="center"/>
    </xf>
    <xf numFmtId="0" fontId="3" fillId="6" borderId="15" xfId="0" applyFont="1" applyFill="1" applyBorder="1" applyAlignment="1" applyProtection="1">
      <alignment horizontal="centerContinuous" vertical="center"/>
    </xf>
    <xf numFmtId="0" fontId="3" fillId="6" borderId="16" xfId="0" applyFont="1" applyFill="1" applyBorder="1" applyAlignment="1" applyProtection="1">
      <alignment horizontal="centerContinuous" vertical="center"/>
    </xf>
    <xf numFmtId="0" fontId="3" fillId="6" borderId="17" xfId="0" applyFont="1" applyFill="1" applyBorder="1" applyAlignment="1" applyProtection="1">
      <alignment horizontal="centerContinuous" vertical="center"/>
    </xf>
    <xf numFmtId="0" fontId="3" fillId="6" borderId="18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horizontal="right" vertical="center"/>
    </xf>
    <xf numFmtId="0" fontId="3" fillId="6" borderId="19" xfId="0" applyFont="1" applyFill="1" applyBorder="1" applyAlignment="1" applyProtection="1">
      <alignment horizontal="centerContinuous" vertical="center"/>
    </xf>
    <xf numFmtId="0" fontId="3" fillId="6" borderId="0" xfId="0" applyFont="1" applyFill="1" applyBorder="1" applyAlignment="1" applyProtection="1">
      <alignment horizontal="left" vertical="center"/>
    </xf>
    <xf numFmtId="0" fontId="3" fillId="6" borderId="0" xfId="0" applyFont="1" applyFill="1" applyAlignment="1" applyProtection="1">
      <alignment vertical="center"/>
    </xf>
    <xf numFmtId="0" fontId="3" fillId="6" borderId="19" xfId="0" applyFont="1" applyFill="1" applyBorder="1" applyAlignment="1" applyProtection="1">
      <alignment horizontal="right" vertical="center"/>
    </xf>
    <xf numFmtId="0" fontId="3" fillId="6" borderId="20" xfId="0" applyFont="1" applyFill="1" applyBorder="1" applyAlignment="1" applyProtection="1">
      <alignment vertical="center"/>
    </xf>
    <xf numFmtId="0" fontId="3" fillId="6" borderId="21" xfId="0" applyFont="1" applyFill="1" applyBorder="1" applyAlignment="1" applyProtection="1">
      <alignment vertical="center"/>
    </xf>
    <xf numFmtId="0" fontId="3" fillId="6" borderId="21" xfId="0" applyFont="1" applyFill="1" applyBorder="1" applyAlignment="1" applyProtection="1">
      <alignment horizontal="right" vertical="center"/>
    </xf>
    <xf numFmtId="0" fontId="3" fillId="6" borderId="22" xfId="0" applyFont="1" applyFill="1" applyBorder="1" applyAlignment="1" applyProtection="1">
      <alignment horizontal="centerContinuous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vertical="center"/>
    </xf>
    <xf numFmtId="0" fontId="36" fillId="10" borderId="23" xfId="0" applyFont="1" applyFill="1" applyBorder="1" applyAlignment="1">
      <alignment horizontal="center" vertical="center"/>
    </xf>
    <xf numFmtId="0" fontId="36" fillId="1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36" fillId="10" borderId="24" xfId="0" applyFont="1" applyFill="1" applyBorder="1" applyAlignment="1">
      <alignment horizontal="center" vertical="center"/>
    </xf>
    <xf numFmtId="0" fontId="36" fillId="10" borderId="25" xfId="0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center" vertical="center" textRotation="90"/>
    </xf>
    <xf numFmtId="0" fontId="25" fillId="12" borderId="24" xfId="0" applyFont="1" applyFill="1" applyBorder="1" applyAlignment="1">
      <alignment horizontal="center" vertical="center" textRotation="90"/>
    </xf>
    <xf numFmtId="0" fontId="28" fillId="0" borderId="26" xfId="0" applyFont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left" vertical="center"/>
    </xf>
    <xf numFmtId="0" fontId="28" fillId="5" borderId="26" xfId="0" applyFont="1" applyFill="1" applyBorder="1" applyAlignment="1">
      <alignment vertical="center"/>
    </xf>
    <xf numFmtId="170" fontId="28" fillId="5" borderId="26" xfId="0" applyNumberFormat="1" applyFont="1" applyFill="1" applyBorder="1" applyAlignment="1">
      <alignment vertical="center"/>
    </xf>
    <xf numFmtId="2" fontId="28" fillId="11" borderId="26" xfId="0" applyNumberFormat="1" applyFont="1" applyFill="1" applyBorder="1" applyAlignment="1">
      <alignment horizontal="center" vertical="center"/>
    </xf>
    <xf numFmtId="0" fontId="28" fillId="11" borderId="26" xfId="0" applyFont="1" applyFill="1" applyBorder="1" applyAlignment="1">
      <alignment horizontal="center" vertical="center"/>
    </xf>
    <xf numFmtId="2" fontId="28" fillId="12" borderId="26" xfId="0" applyNumberFormat="1" applyFont="1" applyFill="1" applyBorder="1" applyAlignment="1">
      <alignment horizontal="center" vertical="center"/>
    </xf>
    <xf numFmtId="0" fontId="28" fillId="12" borderId="26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8" fillId="0" borderId="25" xfId="0" applyFont="1" applyBorder="1" applyAlignment="1">
      <alignment horizontal="center" vertical="center"/>
    </xf>
    <xf numFmtId="0" fontId="28" fillId="5" borderId="25" xfId="0" applyFont="1" applyFill="1" applyBorder="1" applyAlignment="1">
      <alignment horizontal="center" vertical="center"/>
    </xf>
    <xf numFmtId="0" fontId="28" fillId="0" borderId="25" xfId="0" applyFont="1" applyFill="1" applyBorder="1" applyAlignment="1">
      <alignment horizontal="left" vertical="center"/>
    </xf>
    <xf numFmtId="0" fontId="28" fillId="5" borderId="25" xfId="0" applyFont="1" applyFill="1" applyBorder="1" applyAlignment="1">
      <alignment vertical="center"/>
    </xf>
    <xf numFmtId="170" fontId="28" fillId="5" borderId="25" xfId="0" applyNumberFormat="1" applyFont="1" applyFill="1" applyBorder="1" applyAlignment="1">
      <alignment vertical="center"/>
    </xf>
    <xf numFmtId="2" fontId="28" fillId="5" borderId="25" xfId="0" applyNumberFormat="1" applyFont="1" applyFill="1" applyBorder="1" applyAlignment="1">
      <alignment horizontal="center" vertical="center"/>
    </xf>
    <xf numFmtId="1" fontId="28" fillId="5" borderId="25" xfId="0" applyNumberFormat="1" applyFont="1" applyFill="1" applyBorder="1" applyAlignment="1">
      <alignment horizontal="center" vertical="center"/>
    </xf>
    <xf numFmtId="0" fontId="28" fillId="5" borderId="25" xfId="0" applyNumberFormat="1" applyFont="1" applyFill="1" applyBorder="1" applyAlignment="1">
      <alignment horizontal="center" vertical="center"/>
    </xf>
    <xf numFmtId="2" fontId="28" fillId="11" borderId="25" xfId="0" applyNumberFormat="1" applyFont="1" applyFill="1" applyBorder="1" applyAlignment="1">
      <alignment horizontal="center" vertical="center"/>
    </xf>
    <xf numFmtId="0" fontId="28" fillId="11" borderId="25" xfId="0" applyFont="1" applyFill="1" applyBorder="1" applyAlignment="1">
      <alignment horizontal="center" vertical="center"/>
    </xf>
    <xf numFmtId="2" fontId="28" fillId="12" borderId="25" xfId="0" applyNumberFormat="1" applyFont="1" applyFill="1" applyBorder="1" applyAlignment="1">
      <alignment horizontal="center" vertical="center"/>
    </xf>
    <xf numFmtId="0" fontId="28" fillId="12" borderId="25" xfId="0" applyFont="1" applyFill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left" vertical="center"/>
    </xf>
    <xf numFmtId="0" fontId="28" fillId="5" borderId="28" xfId="0" applyFont="1" applyFill="1" applyBorder="1" applyAlignment="1">
      <alignment vertical="center"/>
    </xf>
    <xf numFmtId="170" fontId="28" fillId="5" borderId="28" xfId="0" applyNumberFormat="1" applyFont="1" applyFill="1" applyBorder="1" applyAlignment="1">
      <alignment vertical="center"/>
    </xf>
    <xf numFmtId="2" fontId="28" fillId="5" borderId="28" xfId="0" applyNumberFormat="1" applyFont="1" applyFill="1" applyBorder="1" applyAlignment="1">
      <alignment horizontal="center" vertical="center"/>
    </xf>
    <xf numFmtId="1" fontId="28" fillId="5" borderId="28" xfId="0" applyNumberFormat="1" applyFont="1" applyFill="1" applyBorder="1" applyAlignment="1">
      <alignment horizontal="center" vertical="center"/>
    </xf>
    <xf numFmtId="0" fontId="28" fillId="5" borderId="28" xfId="0" applyNumberFormat="1" applyFont="1" applyFill="1" applyBorder="1" applyAlignment="1">
      <alignment horizontal="center" vertical="center"/>
    </xf>
    <xf numFmtId="2" fontId="28" fillId="11" borderId="28" xfId="0" applyNumberFormat="1" applyFont="1" applyFill="1" applyBorder="1" applyAlignment="1">
      <alignment horizontal="center" vertical="center"/>
    </xf>
    <xf numFmtId="0" fontId="28" fillId="11" borderId="28" xfId="0" applyFont="1" applyFill="1" applyBorder="1" applyAlignment="1">
      <alignment horizontal="center" vertical="center"/>
    </xf>
    <xf numFmtId="2" fontId="28" fillId="12" borderId="28" xfId="0" applyNumberFormat="1" applyFont="1" applyFill="1" applyBorder="1" applyAlignment="1">
      <alignment horizontal="center" vertical="center"/>
    </xf>
    <xf numFmtId="0" fontId="28" fillId="12" borderId="28" xfId="0" applyFont="1" applyFill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5" borderId="30" xfId="0" applyFont="1" applyFill="1" applyBorder="1" applyAlignment="1">
      <alignment horizontal="center" vertical="center"/>
    </xf>
    <xf numFmtId="0" fontId="28" fillId="0" borderId="30" xfId="0" applyFont="1" applyFill="1" applyBorder="1" applyAlignment="1">
      <alignment horizontal="left" vertical="center"/>
    </xf>
    <xf numFmtId="0" fontId="28" fillId="5" borderId="30" xfId="0" applyFont="1" applyFill="1" applyBorder="1" applyAlignment="1">
      <alignment vertical="center"/>
    </xf>
    <xf numFmtId="170" fontId="28" fillId="5" borderId="30" xfId="0" applyNumberFormat="1" applyFont="1" applyFill="1" applyBorder="1" applyAlignment="1">
      <alignment vertical="center"/>
    </xf>
    <xf numFmtId="2" fontId="28" fillId="5" borderId="30" xfId="0" applyNumberFormat="1" applyFont="1" applyFill="1" applyBorder="1" applyAlignment="1">
      <alignment horizontal="center" vertical="center"/>
    </xf>
    <xf numFmtId="1" fontId="28" fillId="5" borderId="30" xfId="0" applyNumberFormat="1" applyFont="1" applyFill="1" applyBorder="1" applyAlignment="1">
      <alignment horizontal="center" vertical="center"/>
    </xf>
    <xf numFmtId="0" fontId="28" fillId="5" borderId="30" xfId="0" applyNumberFormat="1" applyFont="1" applyFill="1" applyBorder="1" applyAlignment="1">
      <alignment horizontal="center" vertical="center"/>
    </xf>
    <xf numFmtId="2" fontId="28" fillId="11" borderId="30" xfId="0" applyNumberFormat="1" applyFont="1" applyFill="1" applyBorder="1" applyAlignment="1">
      <alignment horizontal="center" vertical="center"/>
    </xf>
    <xf numFmtId="0" fontId="28" fillId="11" borderId="3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2" fontId="9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6" fillId="10" borderId="31" xfId="0" applyFont="1" applyFill="1" applyBorder="1" applyAlignment="1">
      <alignment vertical="center"/>
    </xf>
    <xf numFmtId="0" fontId="37" fillId="10" borderId="31" xfId="0" applyFont="1" applyFill="1" applyBorder="1" applyAlignment="1">
      <alignment vertical="center"/>
    </xf>
    <xf numFmtId="0" fontId="36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3" fillId="10" borderId="31" xfId="0" applyFont="1" applyFill="1" applyBorder="1" applyAlignment="1">
      <alignment horizontal="center" vertical="center"/>
    </xf>
    <xf numFmtId="2" fontId="28" fillId="5" borderId="32" xfId="0" applyNumberFormat="1" applyFont="1" applyFill="1" applyBorder="1" applyAlignment="1">
      <alignment horizontal="center" vertical="center"/>
    </xf>
    <xf numFmtId="1" fontId="28" fillId="5" borderId="32" xfId="0" applyNumberFormat="1" applyFont="1" applyFill="1" applyBorder="1" applyAlignment="1">
      <alignment horizontal="center" vertical="center"/>
    </xf>
    <xf numFmtId="0" fontId="28" fillId="5" borderId="32" xfId="0" applyNumberFormat="1" applyFont="1" applyFill="1" applyBorder="1" applyAlignment="1">
      <alignment horizontal="center" vertical="center"/>
    </xf>
    <xf numFmtId="2" fontId="36" fillId="13" borderId="23" xfId="0" applyNumberFormat="1" applyFont="1" applyFill="1" applyBorder="1" applyAlignment="1">
      <alignment horizontal="center" vertical="center" textRotation="90" wrapText="1"/>
    </xf>
    <xf numFmtId="0" fontId="34" fillId="13" borderId="23" xfId="0" applyFont="1" applyFill="1" applyBorder="1" applyAlignment="1">
      <alignment horizontal="center" vertical="center" textRotation="90" wrapText="1"/>
    </xf>
    <xf numFmtId="0" fontId="36" fillId="13" borderId="23" xfId="0" applyFont="1" applyFill="1" applyBorder="1" applyAlignment="1">
      <alignment horizontal="center" vertical="center" textRotation="90" wrapText="1"/>
    </xf>
    <xf numFmtId="0" fontId="38" fillId="13" borderId="23" xfId="0" applyFont="1" applyFill="1" applyBorder="1" applyAlignment="1">
      <alignment horizontal="center" vertical="center" textRotation="90" wrapText="1"/>
    </xf>
    <xf numFmtId="2" fontId="9" fillId="14" borderId="32" xfId="0" applyNumberFormat="1" applyFont="1" applyFill="1" applyBorder="1" applyAlignment="1">
      <alignment horizontal="center" vertical="center"/>
    </xf>
    <xf numFmtId="2" fontId="9" fillId="14" borderId="28" xfId="0" applyNumberFormat="1" applyFont="1" applyFill="1" applyBorder="1" applyAlignment="1">
      <alignment horizontal="center" vertical="center"/>
    </xf>
    <xf numFmtId="2" fontId="28" fillId="15" borderId="32" xfId="0" applyNumberFormat="1" applyFont="1" applyFill="1" applyBorder="1" applyAlignment="1">
      <alignment horizontal="center" vertical="center"/>
    </xf>
    <xf numFmtId="2" fontId="28" fillId="15" borderId="25" xfId="0" applyNumberFormat="1" applyFont="1" applyFill="1" applyBorder="1" applyAlignment="1">
      <alignment horizontal="center" vertical="center"/>
    </xf>
    <xf numFmtId="2" fontId="28" fillId="15" borderId="28" xfId="0" applyNumberFormat="1" applyFont="1" applyFill="1" applyBorder="1" applyAlignment="1">
      <alignment horizontal="center" vertical="center"/>
    </xf>
    <xf numFmtId="2" fontId="28" fillId="15" borderId="30" xfId="0" applyNumberFormat="1" applyFont="1" applyFill="1" applyBorder="1" applyAlignment="1">
      <alignment horizontal="center" vertical="center"/>
    </xf>
    <xf numFmtId="0" fontId="37" fillId="13" borderId="26" xfId="0" applyFont="1" applyFill="1" applyBorder="1" applyAlignment="1">
      <alignment horizontal="center" vertical="center" textRotation="90"/>
    </xf>
    <xf numFmtId="2" fontId="36" fillId="13" borderId="24" xfId="0" applyNumberFormat="1" applyFont="1" applyFill="1" applyBorder="1" applyAlignment="1">
      <alignment horizontal="center" vertical="center" textRotation="90" wrapText="1"/>
    </xf>
    <xf numFmtId="1" fontId="28" fillId="14" borderId="32" xfId="0" applyNumberFormat="1" applyFont="1" applyFill="1" applyBorder="1" applyAlignment="1">
      <alignment horizontal="center" vertical="center"/>
    </xf>
    <xf numFmtId="2" fontId="36" fillId="16" borderId="28" xfId="0" applyNumberFormat="1" applyFont="1" applyFill="1" applyBorder="1" applyAlignment="1">
      <alignment horizontal="center" vertical="center"/>
    </xf>
    <xf numFmtId="0" fontId="36" fillId="16" borderId="26" xfId="0" applyFont="1" applyFill="1" applyBorder="1" applyAlignment="1">
      <alignment horizontal="center" vertical="center"/>
    </xf>
    <xf numFmtId="0" fontId="36" fillId="16" borderId="25" xfId="0" applyFont="1" applyFill="1" applyBorder="1" applyAlignment="1">
      <alignment horizontal="center" vertical="center"/>
    </xf>
    <xf numFmtId="0" fontId="36" fillId="16" borderId="28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34" fillId="13" borderId="23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 applyProtection="1">
      <alignment horizontal="left" vertical="center"/>
    </xf>
    <xf numFmtId="0" fontId="3" fillId="6" borderId="19" xfId="0" applyFont="1" applyFill="1" applyBorder="1" applyAlignment="1" applyProtection="1">
      <alignment vertical="center"/>
    </xf>
    <xf numFmtId="0" fontId="3" fillId="6" borderId="22" xfId="0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left" vertical="center"/>
    </xf>
    <xf numFmtId="0" fontId="3" fillId="0" borderId="11" xfId="0" applyFont="1" applyBorder="1" applyAlignment="1" applyProtection="1">
      <alignment horizontal="centerContinuous" vertical="center"/>
    </xf>
    <xf numFmtId="0" fontId="37" fillId="13" borderId="5" xfId="0" applyFont="1" applyFill="1" applyBorder="1" applyAlignment="1">
      <alignment horizontal="center" vertical="center" textRotation="90"/>
    </xf>
    <xf numFmtId="0" fontId="26" fillId="11" borderId="5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Continuous" vertical="center"/>
    </xf>
    <xf numFmtId="0" fontId="2" fillId="0" borderId="6" xfId="0" applyFont="1" applyBorder="1" applyAlignment="1" applyProtection="1">
      <alignment vertical="center"/>
      <protection locked="0"/>
    </xf>
    <xf numFmtId="0" fontId="36" fillId="13" borderId="24" xfId="0" applyFont="1" applyFill="1" applyBorder="1" applyAlignment="1">
      <alignment horizontal="center" vertical="center" textRotation="90" wrapText="1"/>
    </xf>
    <xf numFmtId="0" fontId="34" fillId="13" borderId="24" xfId="0" applyFont="1" applyFill="1" applyBorder="1" applyAlignment="1">
      <alignment horizontal="center" vertical="center" textRotation="90" wrapText="1"/>
    </xf>
    <xf numFmtId="0" fontId="39" fillId="0" borderId="0" xfId="0" applyFont="1" applyBorder="1" applyAlignment="1" applyProtection="1">
      <alignment vertical="center"/>
      <protection locked="0"/>
    </xf>
    <xf numFmtId="0" fontId="39" fillId="0" borderId="0" xfId="0" applyFont="1" applyBorder="1" applyAlignment="1" applyProtection="1">
      <alignment vertical="center"/>
    </xf>
    <xf numFmtId="0" fontId="32" fillId="0" borderId="0" xfId="0" applyFont="1" applyFill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2" fontId="32" fillId="0" borderId="0" xfId="0" applyNumberFormat="1" applyFont="1" applyBorder="1" applyAlignment="1" applyProtection="1">
      <alignment horizontal="center" vertical="center"/>
    </xf>
    <xf numFmtId="167" fontId="34" fillId="0" borderId="0" xfId="0" applyNumberFormat="1" applyFont="1" applyBorder="1" applyAlignment="1" applyProtection="1">
      <alignment vertical="center"/>
      <protection locked="0"/>
    </xf>
    <xf numFmtId="0" fontId="39" fillId="0" borderId="0" xfId="0" applyFont="1" applyAlignment="1" applyProtection="1">
      <alignment vertical="center"/>
    </xf>
    <xf numFmtId="0" fontId="39" fillId="0" borderId="0" xfId="0" applyFont="1" applyAlignment="1" applyProtection="1">
      <alignment vertical="center"/>
      <protection locked="0"/>
    </xf>
    <xf numFmtId="0" fontId="39" fillId="0" borderId="0" xfId="0" applyFont="1" applyBorder="1" applyAlignment="1" applyProtection="1">
      <alignment horizontal="centerContinuous" vertical="center"/>
    </xf>
    <xf numFmtId="0" fontId="40" fillId="17" borderId="0" xfId="0" applyFont="1" applyFill="1" applyBorder="1" applyAlignment="1" applyProtection="1">
      <alignment vertical="center"/>
    </xf>
    <xf numFmtId="165" fontId="40" fillId="17" borderId="0" xfId="0" applyNumberFormat="1" applyFont="1" applyFill="1" applyBorder="1" applyAlignment="1" applyProtection="1">
      <alignment horizontal="center" vertical="center"/>
    </xf>
    <xf numFmtId="165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1" fontId="2" fillId="0" borderId="0" xfId="0" applyNumberFormat="1" applyFont="1" applyBorder="1" applyAlignment="1" applyProtection="1">
      <alignment horizontal="center" vertical="center"/>
      <protection locked="0"/>
    </xf>
    <xf numFmtId="0" fontId="28" fillId="5" borderId="32" xfId="0" applyNumberFormat="1" applyFont="1" applyFill="1" applyBorder="1" applyAlignment="1">
      <alignment horizontal="left" vertical="top" wrapText="1"/>
    </xf>
    <xf numFmtId="0" fontId="8" fillId="0" borderId="0" xfId="0" applyFont="1" applyFill="1" applyBorder="1" applyAlignment="1" applyProtection="1">
      <alignment horizontal="center" vertical="center"/>
    </xf>
    <xf numFmtId="2" fontId="9" fillId="14" borderId="30" xfId="0" applyNumberFormat="1" applyFont="1" applyFill="1" applyBorder="1" applyAlignment="1">
      <alignment horizontal="center" vertical="center"/>
    </xf>
    <xf numFmtId="1" fontId="28" fillId="14" borderId="30" xfId="0" applyNumberFormat="1" applyFont="1" applyFill="1" applyBorder="1" applyAlignment="1">
      <alignment horizontal="center" vertical="center"/>
    </xf>
    <xf numFmtId="2" fontId="36" fillId="16" borderId="30" xfId="0" applyNumberFormat="1" applyFont="1" applyFill="1" applyBorder="1" applyAlignment="1">
      <alignment horizontal="center" vertical="center"/>
    </xf>
    <xf numFmtId="0" fontId="36" fillId="16" borderId="30" xfId="0" applyFont="1" applyFill="1" applyBorder="1" applyAlignment="1">
      <alignment horizontal="center" vertical="center"/>
    </xf>
    <xf numFmtId="2" fontId="28" fillId="12" borderId="30" xfId="0" applyNumberFormat="1" applyFont="1" applyFill="1" applyBorder="1" applyAlignment="1">
      <alignment horizontal="center" vertical="center"/>
    </xf>
    <xf numFmtId="0" fontId="28" fillId="12" borderId="30" xfId="0" applyFont="1" applyFill="1" applyBorder="1" applyAlignment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Continuous" vertical="center"/>
      <protection locked="0"/>
    </xf>
    <xf numFmtId="0" fontId="16" fillId="0" borderId="8" xfId="0" applyFont="1" applyBorder="1" applyAlignment="1" applyProtection="1">
      <alignment horizontal="center" vertical="center"/>
    </xf>
    <xf numFmtId="0" fontId="16" fillId="0" borderId="33" xfId="0" applyFont="1" applyFill="1" applyBorder="1" applyAlignment="1" applyProtection="1">
      <alignment vertical="center"/>
      <protection locked="0"/>
    </xf>
    <xf numFmtId="2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8" fillId="0" borderId="0" xfId="11" applyFont="1" applyFill="1" applyBorder="1" applyAlignment="1" applyProtection="1">
      <alignment horizontal="center" vertical="center"/>
    </xf>
    <xf numFmtId="0" fontId="10" fillId="0" borderId="0" xfId="11" applyFont="1" applyFill="1" applyBorder="1" applyAlignment="1" applyProtection="1">
      <alignment vertical="center"/>
    </xf>
    <xf numFmtId="169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8" fillId="0" borderId="0" xfId="11" applyFont="1" applyFill="1" applyBorder="1" applyAlignment="1">
      <alignment horizontal="center" vertical="center"/>
    </xf>
    <xf numFmtId="2" fontId="8" fillId="0" borderId="0" xfId="11" applyNumberFormat="1" applyFont="1" applyFill="1" applyBorder="1" applyAlignment="1" applyProtection="1">
      <alignment horizontal="center" vertical="center"/>
    </xf>
    <xf numFmtId="0" fontId="8" fillId="0" borderId="0" xfId="11" applyNumberFormat="1" applyFont="1" applyFill="1" applyBorder="1" applyAlignment="1" applyProtection="1">
      <alignment horizontal="left" vertical="top" wrapText="1"/>
    </xf>
    <xf numFmtId="0" fontId="8" fillId="0" borderId="0" xfId="11" applyFont="1" applyFill="1" applyBorder="1" applyAlignment="1" applyProtection="1">
      <alignment vertical="center"/>
    </xf>
    <xf numFmtId="2" fontId="8" fillId="0" borderId="0" xfId="1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16" applyFont="1" applyFill="1" applyBorder="1" applyAlignment="1">
      <alignment horizontal="center" vertical="center"/>
    </xf>
    <xf numFmtId="0" fontId="8" fillId="0" borderId="0" xfId="16" applyFont="1" applyFill="1" applyBorder="1" applyAlignment="1">
      <alignment horizontal="left" vertical="center"/>
    </xf>
    <xf numFmtId="0" fontId="8" fillId="0" borderId="0" xfId="16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8" applyFont="1" applyFill="1" applyBorder="1" applyAlignment="1" applyProtection="1">
      <alignment horizontal="left" vertical="center"/>
    </xf>
    <xf numFmtId="0" fontId="8" fillId="0" borderId="0" xfId="8" applyFont="1" applyFill="1" applyBorder="1" applyAlignment="1">
      <alignment vertical="center"/>
    </xf>
    <xf numFmtId="0" fontId="8" fillId="0" borderId="0" xfId="8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9" fontId="8" fillId="0" borderId="0" xfId="9" applyNumberFormat="1" applyFont="1" applyFill="1" applyBorder="1" applyAlignment="1" applyProtection="1">
      <alignment horizontal="left" vertical="center"/>
    </xf>
    <xf numFmtId="0" fontId="8" fillId="0" borderId="0" xfId="9" applyFont="1" applyFill="1" applyBorder="1" applyAlignment="1" applyProtection="1">
      <alignment vertical="center"/>
    </xf>
    <xf numFmtId="165" fontId="8" fillId="0" borderId="0" xfId="11" applyNumberFormat="1" applyFont="1" applyFill="1" applyBorder="1" applyAlignment="1" applyProtection="1">
      <alignment horizontal="left" vertical="center"/>
    </xf>
    <xf numFmtId="0" fontId="8" fillId="0" borderId="0" xfId="11" applyFont="1" applyFill="1" applyBorder="1" applyAlignment="1" applyProtection="1">
      <alignment horizontal="right" vertical="center"/>
    </xf>
    <xf numFmtId="0" fontId="8" fillId="0" borderId="0" xfId="11" applyNumberFormat="1" applyFont="1" applyFill="1" applyBorder="1" applyAlignment="1" applyProtection="1">
      <alignment vertical="center"/>
    </xf>
    <xf numFmtId="0" fontId="10" fillId="20" borderId="0" xfId="11" applyFont="1" applyFill="1" applyBorder="1" applyAlignment="1" applyProtection="1">
      <alignment horizontal="center" vertical="center"/>
    </xf>
    <xf numFmtId="165" fontId="10" fillId="20" borderId="0" xfId="11" applyNumberFormat="1" applyFont="1" applyFill="1" applyBorder="1" applyAlignment="1" applyProtection="1">
      <alignment horizontal="center" vertical="center"/>
    </xf>
    <xf numFmtId="0" fontId="44" fillId="20" borderId="0" xfId="11" applyFont="1" applyFill="1" applyBorder="1" applyAlignment="1" applyProtection="1">
      <alignment horizontal="center" vertical="center"/>
    </xf>
    <xf numFmtId="0" fontId="45" fillId="20" borderId="0" xfId="11" applyFont="1" applyFill="1" applyBorder="1" applyAlignment="1" applyProtection="1">
      <alignment horizontal="center" vertical="center"/>
    </xf>
    <xf numFmtId="0" fontId="34" fillId="17" borderId="0" xfId="11" applyFont="1" applyFill="1" applyBorder="1" applyAlignment="1" applyProtection="1">
      <alignment horizontal="center" vertical="center"/>
    </xf>
    <xf numFmtId="0" fontId="35" fillId="17" borderId="0" xfId="11" applyFont="1" applyFill="1" applyBorder="1" applyAlignment="1" applyProtection="1">
      <alignment horizontal="center" vertical="center"/>
    </xf>
    <xf numFmtId="0" fontId="38" fillId="17" borderId="0" xfId="11" applyFont="1" applyFill="1" applyBorder="1" applyAlignment="1" applyProtection="1">
      <alignment horizontal="center" vertical="center"/>
    </xf>
    <xf numFmtId="0" fontId="36" fillId="17" borderId="0" xfId="1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/>
      <protection locked="0"/>
    </xf>
    <xf numFmtId="0" fontId="2" fillId="17" borderId="0" xfId="0" applyFont="1" applyFill="1" applyBorder="1" applyAlignment="1" applyProtection="1">
      <alignment vertical="center"/>
    </xf>
    <xf numFmtId="2" fontId="3" fillId="17" borderId="0" xfId="0" applyNumberFormat="1" applyFont="1" applyFill="1" applyBorder="1" applyAlignment="1" applyProtection="1">
      <alignment vertical="center"/>
    </xf>
    <xf numFmtId="2" fontId="3" fillId="17" borderId="0" xfId="0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0" fontId="2" fillId="17" borderId="0" xfId="0" applyFont="1" applyFill="1" applyBorder="1" applyAlignment="1" applyProtection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5" borderId="30" xfId="0" applyNumberFormat="1" applyFont="1" applyFill="1" applyBorder="1" applyAlignment="1">
      <alignment horizontal="left" vertical="top" wrapText="1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168" fontId="16" fillId="6" borderId="0" xfId="1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left" vertical="top" wrapText="1"/>
      <protection locked="0"/>
    </xf>
    <xf numFmtId="0" fontId="9" fillId="0" borderId="0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 wrapText="1"/>
      <protection locked="0"/>
    </xf>
    <xf numFmtId="0" fontId="9" fillId="0" borderId="9" xfId="0" applyFont="1" applyBorder="1" applyAlignment="1" applyProtection="1">
      <alignment horizontal="left" vertical="top" wrapText="1"/>
      <protection locked="0"/>
    </xf>
    <xf numFmtId="0" fontId="9" fillId="0" borderId="11" xfId="0" applyFont="1" applyBorder="1" applyAlignment="1" applyProtection="1">
      <alignment horizontal="left" vertical="top" wrapText="1"/>
      <protection locked="0"/>
    </xf>
    <xf numFmtId="0" fontId="9" fillId="0" borderId="10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0" fillId="0" borderId="38" xfId="0" applyFont="1" applyFill="1" applyBorder="1" applyAlignment="1" applyProtection="1">
      <alignment horizontal="left" vertical="top" wrapText="1"/>
      <protection locked="0"/>
    </xf>
    <xf numFmtId="0" fontId="20" fillId="0" borderId="39" xfId="0" applyFont="1" applyFill="1" applyBorder="1" applyAlignment="1" applyProtection="1">
      <alignment horizontal="left" vertical="top" wrapText="1"/>
      <protection locked="0"/>
    </xf>
    <xf numFmtId="0" fontId="20" fillId="0" borderId="40" xfId="0" applyFont="1" applyFill="1" applyBorder="1" applyAlignment="1" applyProtection="1">
      <alignment horizontal="left" vertical="top" wrapText="1"/>
      <protection locked="0"/>
    </xf>
    <xf numFmtId="0" fontId="13" fillId="0" borderId="3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4" fillId="7" borderId="34" xfId="0" applyFont="1" applyFill="1" applyBorder="1" applyAlignment="1" applyProtection="1">
      <alignment horizontal="center" vertical="center" textRotation="90"/>
    </xf>
    <xf numFmtId="0" fontId="4" fillId="7" borderId="35" xfId="0" applyFont="1" applyFill="1" applyBorder="1" applyAlignment="1" applyProtection="1">
      <alignment horizontal="center" vertical="center" textRotation="90"/>
    </xf>
    <xf numFmtId="0" fontId="4" fillId="7" borderId="36" xfId="0" applyFont="1" applyFill="1" applyBorder="1" applyAlignment="1" applyProtection="1">
      <alignment horizontal="center" vertical="center" textRotation="9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2" fontId="10" fillId="8" borderId="3" xfId="1" applyNumberFormat="1" applyFont="1" applyFill="1" applyBorder="1" applyAlignment="1" applyProtection="1">
      <alignment horizontal="center" vertical="center"/>
    </xf>
    <xf numFmtId="2" fontId="10" fillId="8" borderId="2" xfId="1" applyNumberFormat="1" applyFont="1" applyFill="1" applyBorder="1" applyAlignment="1" applyProtection="1">
      <alignment horizontal="center" vertical="center"/>
    </xf>
    <xf numFmtId="2" fontId="10" fillId="8" borderId="37" xfId="1" applyNumberFormat="1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37" xfId="0" applyFont="1" applyFill="1" applyBorder="1" applyAlignment="1" applyProtection="1">
      <alignment horizontal="center" vertical="center"/>
    </xf>
    <xf numFmtId="0" fontId="10" fillId="8" borderId="38" xfId="0" applyFont="1" applyFill="1" applyBorder="1" applyAlignment="1" applyProtection="1">
      <alignment horizontal="center" vertical="center"/>
    </xf>
    <xf numFmtId="0" fontId="10" fillId="8" borderId="39" xfId="0" applyFont="1" applyFill="1" applyBorder="1" applyAlignment="1" applyProtection="1">
      <alignment horizontal="center" vertical="center"/>
    </xf>
    <xf numFmtId="0" fontId="10" fillId="8" borderId="40" xfId="0" applyFont="1" applyFill="1" applyBorder="1" applyAlignment="1" applyProtection="1">
      <alignment horizontal="center" vertical="center"/>
    </xf>
    <xf numFmtId="0" fontId="10" fillId="8" borderId="41" xfId="0" applyFont="1" applyFill="1" applyBorder="1" applyAlignment="1" applyProtection="1">
      <alignment horizontal="center" vertical="center"/>
    </xf>
    <xf numFmtId="2" fontId="10" fillId="8" borderId="3" xfId="0" applyNumberFormat="1" applyFont="1" applyFill="1" applyBorder="1" applyAlignment="1" applyProtection="1">
      <alignment horizontal="center" vertical="center"/>
    </xf>
    <xf numFmtId="2" fontId="10" fillId="8" borderId="2" xfId="0" applyNumberFormat="1" applyFont="1" applyFill="1" applyBorder="1" applyAlignment="1" applyProtection="1">
      <alignment horizontal="center" vertical="center"/>
    </xf>
    <xf numFmtId="2" fontId="10" fillId="8" borderId="4" xfId="0" applyNumberFormat="1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41" fillId="0" borderId="3" xfId="0" applyFont="1" applyFill="1" applyBorder="1" applyAlignment="1" applyProtection="1">
      <alignment horizontal="left"/>
      <protection locked="0"/>
    </xf>
    <xf numFmtId="0" fontId="41" fillId="0" borderId="4" xfId="0" applyFont="1" applyFill="1" applyBorder="1" applyAlignment="1" applyProtection="1">
      <alignment horizontal="left"/>
      <protection locked="0"/>
    </xf>
    <xf numFmtId="0" fontId="17" fillId="0" borderId="2" xfId="0" applyFont="1" applyFill="1" applyBorder="1" applyAlignment="1" applyProtection="1">
      <alignment horizontal="right"/>
    </xf>
    <xf numFmtId="0" fontId="17" fillId="0" borderId="4" xfId="0" applyFont="1" applyFill="1" applyBorder="1" applyAlignment="1" applyProtection="1">
      <alignment horizontal="right"/>
    </xf>
    <xf numFmtId="0" fontId="20" fillId="0" borderId="3" xfId="0" applyFont="1" applyBorder="1" applyAlignment="1" applyProtection="1">
      <alignment horizontal="left" vertical="top" wrapText="1"/>
      <protection locked="0"/>
    </xf>
    <xf numFmtId="0" fontId="20" fillId="0" borderId="2" xfId="0" applyFont="1" applyBorder="1" applyAlignment="1" applyProtection="1">
      <alignment horizontal="left" vertical="top" wrapText="1"/>
      <protection locked="0"/>
    </xf>
    <xf numFmtId="0" fontId="20" fillId="0" borderId="4" xfId="0" applyFont="1" applyBorder="1" applyAlignment="1" applyProtection="1">
      <alignment horizontal="left" vertical="top" wrapText="1"/>
      <protection locked="0"/>
    </xf>
    <xf numFmtId="0" fontId="20" fillId="0" borderId="3" xfId="0" applyFont="1" applyFill="1" applyBorder="1" applyAlignment="1" applyProtection="1">
      <alignment horizontal="left" vertical="top" wrapText="1"/>
      <protection locked="0"/>
    </xf>
    <xf numFmtId="0" fontId="20" fillId="0" borderId="2" xfId="0" applyFont="1" applyFill="1" applyBorder="1" applyAlignment="1" applyProtection="1">
      <alignment horizontal="left" vertical="top" wrapText="1"/>
      <protection locked="0"/>
    </xf>
    <xf numFmtId="0" fontId="20" fillId="0" borderId="4" xfId="0" applyFont="1" applyFill="1" applyBorder="1" applyAlignment="1" applyProtection="1">
      <alignment horizontal="left" vertical="top" wrapText="1"/>
      <protection locked="0"/>
    </xf>
    <xf numFmtId="2" fontId="13" fillId="9" borderId="3" xfId="0" applyNumberFormat="1" applyFont="1" applyFill="1" applyBorder="1" applyAlignment="1" applyProtection="1">
      <alignment horizontal="center" vertical="center"/>
    </xf>
    <xf numFmtId="2" fontId="13" fillId="9" borderId="2" xfId="0" applyNumberFormat="1" applyFont="1" applyFill="1" applyBorder="1" applyAlignment="1" applyProtection="1">
      <alignment horizontal="center" vertical="center"/>
    </xf>
    <xf numFmtId="2" fontId="13" fillId="9" borderId="4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left" vertical="center" wrapText="1"/>
    </xf>
    <xf numFmtId="2" fontId="11" fillId="0" borderId="5" xfId="0" applyNumberFormat="1" applyFont="1" applyFill="1" applyBorder="1" applyAlignment="1" applyProtection="1">
      <alignment horizontal="center" vertical="center"/>
    </xf>
    <xf numFmtId="2" fontId="11" fillId="0" borderId="1" xfId="0" applyNumberFormat="1" applyFont="1" applyFill="1" applyBorder="1" applyAlignment="1" applyProtection="1">
      <alignment horizontal="center" vertical="center"/>
    </xf>
    <xf numFmtId="2" fontId="11" fillId="0" borderId="6" xfId="0" applyNumberFormat="1" applyFont="1" applyFill="1" applyBorder="1" applyAlignment="1" applyProtection="1">
      <alignment horizontal="center" vertical="center"/>
    </xf>
    <xf numFmtId="2" fontId="11" fillId="0" borderId="7" xfId="0" applyNumberFormat="1" applyFont="1" applyFill="1" applyBorder="1" applyAlignment="1" applyProtection="1">
      <alignment horizontal="center" vertic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2" fontId="11" fillId="0" borderId="8" xfId="0" applyNumberFormat="1" applyFont="1" applyFill="1" applyBorder="1" applyAlignment="1" applyProtection="1">
      <alignment horizontal="center" vertical="center"/>
    </xf>
    <xf numFmtId="2" fontId="11" fillId="0" borderId="9" xfId="0" applyNumberFormat="1" applyFont="1" applyFill="1" applyBorder="1" applyAlignment="1" applyProtection="1">
      <alignment horizontal="center" vertical="center"/>
    </xf>
    <xf numFmtId="2" fontId="11" fillId="0" borderId="11" xfId="0" applyNumberFormat="1" applyFont="1" applyFill="1" applyBorder="1" applyAlignment="1" applyProtection="1">
      <alignment horizontal="center" vertical="center"/>
    </xf>
    <xf numFmtId="2" fontId="11" fillId="0" borderId="10" xfId="0" applyNumberFormat="1" applyFont="1" applyFill="1" applyBorder="1" applyAlignment="1" applyProtection="1">
      <alignment horizontal="center" vertical="center"/>
    </xf>
    <xf numFmtId="0" fontId="3" fillId="18" borderId="4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3" fillId="18" borderId="0" xfId="0" applyFont="1" applyFill="1" applyBorder="1" applyAlignment="1" applyProtection="1">
      <alignment horizontal="center" vertical="center"/>
    </xf>
    <xf numFmtId="0" fontId="11" fillId="0" borderId="42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2" fontId="13" fillId="0" borderId="3" xfId="0" applyNumberFormat="1" applyFont="1" applyBorder="1" applyAlignment="1" applyProtection="1">
      <alignment horizontal="center" vertical="center"/>
    </xf>
    <xf numFmtId="2" fontId="13" fillId="0" borderId="2" xfId="0" applyNumberFormat="1" applyFont="1" applyBorder="1" applyAlignment="1" applyProtection="1">
      <alignment horizontal="center" vertical="center"/>
    </xf>
    <xf numFmtId="2" fontId="13" fillId="0" borderId="4" xfId="0" applyNumberFormat="1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171" fontId="11" fillId="0" borderId="42" xfId="0" applyNumberFormat="1" applyFont="1" applyFill="1" applyBorder="1" applyAlignment="1" applyProtection="1">
      <alignment horizontal="center" vertical="center"/>
    </xf>
    <xf numFmtId="0" fontId="16" fillId="9" borderId="3" xfId="0" applyFont="1" applyFill="1" applyBorder="1" applyAlignment="1" applyProtection="1">
      <alignment horizontal="center" vertical="center"/>
    </xf>
    <xf numFmtId="0" fontId="16" fillId="9" borderId="2" xfId="0" applyFont="1" applyFill="1" applyBorder="1" applyAlignment="1" applyProtection="1">
      <alignment horizontal="center" vertical="center"/>
    </xf>
    <xf numFmtId="0" fontId="16" fillId="9" borderId="4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right" vertical="center"/>
    </xf>
    <xf numFmtId="0" fontId="2" fillId="19" borderId="11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left" vertical="center"/>
    </xf>
    <xf numFmtId="0" fontId="2" fillId="9" borderId="4" xfId="0" applyFont="1" applyFill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165" fontId="2" fillId="9" borderId="2" xfId="0" applyNumberFormat="1" applyFont="1" applyFill="1" applyBorder="1" applyAlignment="1" applyProtection="1">
      <alignment horizontal="left" vertical="center"/>
    </xf>
    <xf numFmtId="165" fontId="2" fillId="9" borderId="4" xfId="0" applyNumberFormat="1" applyFont="1" applyFill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66" fontId="42" fillId="0" borderId="2" xfId="0" applyNumberFormat="1" applyFont="1" applyFill="1" applyBorder="1" applyAlignment="1" applyProtection="1">
      <alignment horizontal="center" vertical="center"/>
    </xf>
    <xf numFmtId="165" fontId="42" fillId="0" borderId="2" xfId="0" applyNumberFormat="1" applyFont="1" applyFill="1" applyBorder="1" applyAlignment="1" applyProtection="1">
      <alignment horizontal="center" vertical="center"/>
    </xf>
    <xf numFmtId="165" fontId="42" fillId="0" borderId="4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6" fillId="10" borderId="6" xfId="0" applyFont="1" applyFill="1" applyBorder="1" applyAlignment="1">
      <alignment horizontal="center" vertical="center"/>
    </xf>
    <xf numFmtId="0" fontId="36" fillId="10" borderId="25" xfId="0" applyFont="1" applyFill="1" applyBorder="1" applyAlignment="1">
      <alignment horizontal="center" vertical="center"/>
    </xf>
    <xf numFmtId="0" fontId="36" fillId="10" borderId="23" xfId="0" applyFont="1" applyFill="1" applyBorder="1" applyAlignment="1">
      <alignment horizontal="center" vertical="center"/>
    </xf>
    <xf numFmtId="0" fontId="36" fillId="10" borderId="24" xfId="0" applyFont="1" applyFill="1" applyBorder="1" applyAlignment="1">
      <alignment horizontal="center" vertical="center"/>
    </xf>
    <xf numFmtId="0" fontId="36" fillId="10" borderId="5" xfId="0" applyFont="1" applyFill="1" applyBorder="1" applyAlignment="1">
      <alignment horizontal="center" vertical="center" wrapText="1"/>
    </xf>
    <xf numFmtId="0" fontId="36" fillId="10" borderId="7" xfId="0" applyFont="1" applyFill="1" applyBorder="1" applyAlignment="1">
      <alignment horizontal="center" vertical="center" wrapText="1"/>
    </xf>
    <xf numFmtId="0" fontId="33" fillId="10" borderId="5" xfId="0" applyFont="1" applyFill="1" applyBorder="1" applyAlignment="1" applyProtection="1">
      <alignment horizontal="center" vertical="center"/>
    </xf>
    <xf numFmtId="0" fontId="33" fillId="10" borderId="1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  <protection locked="0"/>
    </xf>
    <xf numFmtId="14" fontId="10" fillId="0" borderId="11" xfId="0" applyNumberFormat="1" applyFont="1" applyBorder="1" applyAlignment="1" applyProtection="1">
      <alignment horizontal="center" vertical="center"/>
      <protection locked="0"/>
    </xf>
    <xf numFmtId="0" fontId="33" fillId="10" borderId="6" xfId="0" applyFont="1" applyFill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14" fontId="10" fillId="0" borderId="10" xfId="0" applyNumberFormat="1" applyFont="1" applyBorder="1" applyAlignment="1" applyProtection="1">
      <alignment horizontal="center" vertical="center"/>
      <protection locked="0"/>
    </xf>
    <xf numFmtId="0" fontId="16" fillId="0" borderId="42" xfId="0" applyFont="1" applyFill="1" applyBorder="1" applyAlignment="1" applyProtection="1">
      <alignment horizontal="center"/>
      <protection locked="0"/>
    </xf>
    <xf numFmtId="0" fontId="16" fillId="0" borderId="43" xfId="0" applyFont="1" applyFill="1" applyBorder="1" applyAlignment="1" applyProtection="1">
      <alignment horizont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43" fillId="13" borderId="3" xfId="0" applyFont="1" applyFill="1" applyBorder="1" applyAlignment="1">
      <alignment horizontal="center" vertical="center" wrapText="1"/>
    </xf>
    <xf numFmtId="0" fontId="43" fillId="13" borderId="2" xfId="0" applyFont="1" applyFill="1" applyBorder="1" applyAlignment="1">
      <alignment horizontal="center" vertical="center" wrapText="1"/>
    </xf>
    <xf numFmtId="0" fontId="43" fillId="13" borderId="4" xfId="0" applyFont="1" applyFill="1" applyBorder="1" applyAlignment="1">
      <alignment horizontal="center" vertical="center" wrapText="1"/>
    </xf>
    <xf numFmtId="0" fontId="43" fillId="13" borderId="24" xfId="0" applyFont="1" applyFill="1" applyBorder="1" applyAlignment="1">
      <alignment horizontal="center" vertical="center" wrapText="1"/>
    </xf>
    <xf numFmtId="0" fontId="43" fillId="13" borderId="25" xfId="0" applyFont="1" applyFill="1" applyBorder="1" applyAlignment="1">
      <alignment horizontal="center" vertical="center" wrapText="1"/>
    </xf>
    <xf numFmtId="0" fontId="25" fillId="12" borderId="3" xfId="0" applyFont="1" applyFill="1" applyBorder="1" applyAlignment="1">
      <alignment horizontal="center" vertical="center" wrapText="1"/>
    </xf>
    <xf numFmtId="0" fontId="25" fillId="12" borderId="4" xfId="0" applyFont="1" applyFill="1" applyBorder="1" applyAlignment="1">
      <alignment horizontal="center" vertical="center" wrapText="1"/>
    </xf>
    <xf numFmtId="0" fontId="34" fillId="13" borderId="23" xfId="0" applyFont="1" applyFill="1" applyBorder="1" applyAlignment="1">
      <alignment horizontal="center" vertical="center" wrapText="1"/>
    </xf>
    <xf numFmtId="0" fontId="43" fillId="13" borderId="23" xfId="0" applyFont="1" applyFill="1" applyBorder="1" applyAlignment="1">
      <alignment horizontal="center" vertical="center" wrapText="1"/>
    </xf>
    <xf numFmtId="2" fontId="36" fillId="13" borderId="23" xfId="0" applyNumberFormat="1" applyFont="1" applyFill="1" applyBorder="1" applyAlignment="1">
      <alignment horizontal="center" vertical="center" wrapText="1"/>
    </xf>
    <xf numFmtId="0" fontId="37" fillId="13" borderId="3" xfId="0" applyFont="1" applyFill="1" applyBorder="1" applyAlignment="1">
      <alignment horizontal="center" vertical="center" wrapText="1"/>
    </xf>
    <xf numFmtId="0" fontId="37" fillId="13" borderId="4" xfId="0" applyFont="1" applyFill="1" applyBorder="1" applyAlignment="1">
      <alignment horizontal="center" vertical="center" wrapText="1"/>
    </xf>
    <xf numFmtId="0" fontId="36" fillId="13" borderId="23" xfId="0" applyFont="1" applyFill="1" applyBorder="1" applyAlignment="1">
      <alignment horizontal="center" vertical="center" wrapText="1"/>
    </xf>
    <xf numFmtId="0" fontId="26" fillId="11" borderId="3" xfId="0" applyFont="1" applyFill="1" applyBorder="1" applyAlignment="1">
      <alignment horizontal="center" vertical="center" wrapText="1"/>
    </xf>
    <xf numFmtId="0" fontId="26" fillId="11" borderId="4" xfId="0" applyFont="1" applyFill="1" applyBorder="1" applyAlignment="1">
      <alignment horizontal="center" vertical="center" wrapText="1"/>
    </xf>
  </cellXfs>
  <cellStyles count="18">
    <cellStyle name="Comma" xfId="1" builtinId="3"/>
    <cellStyle name="Comma 2" xfId="2"/>
    <cellStyle name="Comma 3" xfId="3"/>
    <cellStyle name="Normal" xfId="0" builtinId="0"/>
    <cellStyle name="Normal 2" xfId="4"/>
    <cellStyle name="Normal 2 2" xfId="5"/>
    <cellStyle name="Normal 2 3" xfId="6"/>
    <cellStyle name="Normal 3" xfId="7"/>
    <cellStyle name="Normal 3 2" xfId="8"/>
    <cellStyle name="Normal 4" xfId="9"/>
    <cellStyle name="Normal 4 2" xfId="10"/>
    <cellStyle name="Normal 5" xfId="11"/>
    <cellStyle name="Normal 6" xfId="12"/>
    <cellStyle name="Normal 7" xfId="13"/>
    <cellStyle name="Normal 8" xfId="14"/>
    <cellStyle name="Normal 9" xfId="15"/>
    <cellStyle name="Normal_Sheet1_TMT_Wongnoi" xfId="16"/>
    <cellStyle name="Percent 2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58</xdr:row>
      <xdr:rowOff>0</xdr:rowOff>
    </xdr:from>
    <xdr:to>
      <xdr:col>23</xdr:col>
      <xdr:colOff>114300</xdr:colOff>
      <xdr:row>58</xdr:row>
      <xdr:rowOff>0</xdr:rowOff>
    </xdr:to>
    <xdr:sp macro="" textlink="">
      <xdr:nvSpPr>
        <xdr:cNvPr id="2" name="Text Box 59"/>
        <xdr:cNvSpPr txBox="1">
          <a:spLocks noChangeArrowheads="1"/>
        </xdr:cNvSpPr>
      </xdr:nvSpPr>
      <xdr:spPr bwMode="auto">
        <a:xfrm>
          <a:off x="5143500" y="14935200"/>
          <a:ext cx="1266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3" name="Text Box 60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4" name="Text Box 61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14</xdr:col>
      <xdr:colOff>0</xdr:colOff>
      <xdr:row>55</xdr:row>
      <xdr:rowOff>0</xdr:rowOff>
    </xdr:from>
    <xdr:to>
      <xdr:col>16</xdr:col>
      <xdr:colOff>0</xdr:colOff>
      <xdr:row>55</xdr:row>
      <xdr:rowOff>0</xdr:rowOff>
    </xdr:to>
    <xdr:sp macro="" textlink="">
      <xdr:nvSpPr>
        <xdr:cNvPr id="2053" name="Line 66"/>
        <xdr:cNvSpPr>
          <a:spLocks noChangeShapeType="1"/>
        </xdr:cNvSpPr>
      </xdr:nvSpPr>
      <xdr:spPr bwMode="auto">
        <a:xfrm flipH="1">
          <a:off x="3714750" y="13649325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29</xdr:col>
      <xdr:colOff>180975</xdr:colOff>
      <xdr:row>67</xdr:row>
      <xdr:rowOff>0</xdr:rowOff>
    </xdr:from>
    <xdr:to>
      <xdr:col>29</xdr:col>
      <xdr:colOff>257175</xdr:colOff>
      <xdr:row>68</xdr:row>
      <xdr:rowOff>47625</xdr:rowOff>
    </xdr:to>
    <xdr:sp macro="" textlink="">
      <xdr:nvSpPr>
        <xdr:cNvPr id="2054" name="Text Box 83"/>
        <xdr:cNvSpPr txBox="1">
          <a:spLocks noChangeArrowheads="1"/>
        </xdr:cNvSpPr>
      </xdr:nvSpPr>
      <xdr:spPr bwMode="auto">
        <a:xfrm>
          <a:off x="9477375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180975</xdr:colOff>
      <xdr:row>67</xdr:row>
      <xdr:rowOff>0</xdr:rowOff>
    </xdr:from>
    <xdr:to>
      <xdr:col>34</xdr:col>
      <xdr:colOff>257175</xdr:colOff>
      <xdr:row>68</xdr:row>
      <xdr:rowOff>47625</xdr:rowOff>
    </xdr:to>
    <xdr:sp macro="" textlink="">
      <xdr:nvSpPr>
        <xdr:cNvPr id="2055" name="Text Box 84"/>
        <xdr:cNvSpPr txBox="1">
          <a:spLocks noChangeArrowheads="1"/>
        </xdr:cNvSpPr>
      </xdr:nvSpPr>
      <xdr:spPr bwMode="auto">
        <a:xfrm>
          <a:off x="14001750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2056" name="Text Box 85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85725</xdr:rowOff>
    </xdr:from>
    <xdr:to>
      <xdr:col>23</xdr:col>
      <xdr:colOff>0</xdr:colOff>
      <xdr:row>71</xdr:row>
      <xdr:rowOff>85725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6296025" y="1828800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VP-Operations</a:t>
          </a:r>
        </a:p>
      </xdr:txBody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2058" name="Line 87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2059" name="Text Box 88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2060" name="Line 89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104775</xdr:rowOff>
    </xdr:from>
    <xdr:to>
      <xdr:col>23</xdr:col>
      <xdr:colOff>0</xdr:colOff>
      <xdr:row>71</xdr:row>
      <xdr:rowOff>104775</xdr:rowOff>
    </xdr:to>
    <xdr:sp macro="" textlink="">
      <xdr:nvSpPr>
        <xdr:cNvPr id="13" name="Text Box 90"/>
        <xdr:cNvSpPr txBox="1">
          <a:spLocks noChangeArrowheads="1"/>
        </xdr:cNvSpPr>
      </xdr:nvSpPr>
      <xdr:spPr bwMode="auto">
        <a:xfrm>
          <a:off x="6296025" y="1830705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(                                            )</a:t>
          </a:r>
        </a:p>
      </xdr:txBody>
    </xdr:sp>
    <xdr:clientData/>
  </xdr:twoCellAnchor>
  <xdr:twoCellAnchor>
    <xdr:from>
      <xdr:col>11</xdr:col>
      <xdr:colOff>47625</xdr:colOff>
      <xdr:row>58</xdr:row>
      <xdr:rowOff>0</xdr:rowOff>
    </xdr:from>
    <xdr:to>
      <xdr:col>15</xdr:col>
      <xdr:colOff>114300</xdr:colOff>
      <xdr:row>58</xdr:row>
      <xdr:rowOff>0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2933700" y="14935200"/>
          <a:ext cx="1171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15" name="Text Box 99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16" name="Text Box 100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0</xdr:rowOff>
    </xdr:from>
    <xdr:to>
      <xdr:col>8</xdr:col>
      <xdr:colOff>171450</xdr:colOff>
      <xdr:row>1</xdr:row>
      <xdr:rowOff>314325</xdr:rowOff>
    </xdr:to>
    <xdr:pic>
      <xdr:nvPicPr>
        <xdr:cNvPr id="2065" name="Picture 104" descr="TMT-Logo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0"/>
          <a:ext cx="21431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123825</xdr:colOff>
      <xdr:row>3</xdr:row>
      <xdr:rowOff>190500</xdr:rowOff>
    </xdr:from>
    <xdr:to>
      <xdr:col>27</xdr:col>
      <xdr:colOff>590550</xdr:colOff>
      <xdr:row>4</xdr:row>
      <xdr:rowOff>323850</xdr:rowOff>
    </xdr:to>
    <xdr:sp macro="[0]!_xludf.Save" textlink="">
      <xdr:nvSpPr>
        <xdr:cNvPr id="18" name="Rectangle 17"/>
        <xdr:cNvSpPr/>
      </xdr:nvSpPr>
      <xdr:spPr>
        <a:xfrm>
          <a:off x="6705600" y="1009650"/>
          <a:ext cx="1752600" cy="400050"/>
        </a:xfrm>
        <a:prstGeom prst="rect">
          <a:avLst/>
        </a:prstGeom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th-TH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Cordia New" pitchFamily="34" charset="-34"/>
              <a:cs typeface="Cordia New" pitchFamily="34" charset="-34"/>
            </a:rPr>
            <a:t>บันทึก</a:t>
          </a:r>
          <a:endParaRPr lang="en-US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Cordia New" pitchFamily="34" charset="-34"/>
            <a:cs typeface="Cordia New" pitchFamily="34" charset="-34"/>
          </a:endParaRPr>
        </a:p>
      </xdr:txBody>
    </xdr:sp>
    <xdr:clientData/>
  </xdr:twoCellAnchor>
  <xdr:twoCellAnchor>
    <xdr:from>
      <xdr:col>24</xdr:col>
      <xdr:colOff>123825</xdr:colOff>
      <xdr:row>5</xdr:row>
      <xdr:rowOff>123825</xdr:rowOff>
    </xdr:from>
    <xdr:to>
      <xdr:col>27</xdr:col>
      <xdr:colOff>590550</xdr:colOff>
      <xdr:row>6</xdr:row>
      <xdr:rowOff>190500</xdr:rowOff>
    </xdr:to>
    <xdr:sp macro="[0]!GoSummary" textlink="">
      <xdr:nvSpPr>
        <xdr:cNvPr id="20" name="Rectangle 19"/>
        <xdr:cNvSpPr/>
      </xdr:nvSpPr>
      <xdr:spPr>
        <a:xfrm>
          <a:off x="6705600" y="1543050"/>
          <a:ext cx="1752600" cy="400050"/>
        </a:xfrm>
        <a:prstGeom prst="rect">
          <a:avLst/>
        </a:prstGeom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en-US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Cordia New" pitchFamily="34" charset="-34"/>
              <a:cs typeface="Cordia New" pitchFamily="34" charset="-34"/>
            </a:rPr>
            <a:t>Summary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11339</xdr:colOff>
      <xdr:row>0</xdr:row>
      <xdr:rowOff>0</xdr:rowOff>
    </xdr:from>
    <xdr:to>
      <xdr:col>3</xdr:col>
      <xdr:colOff>0</xdr:colOff>
      <xdr:row>1</xdr:row>
      <xdr:rowOff>0</xdr:rowOff>
    </xdr:to>
    <xdr:sp macro="[0]!GoPM" textlink="">
      <xdr:nvSpPr>
        <xdr:cNvPr id="2" name="Rectangle 1"/>
        <xdr:cNvSpPr/>
      </xdr:nvSpPr>
      <xdr:spPr>
        <a:xfrm>
          <a:off x="11339" y="0"/>
          <a:ext cx="2358572" cy="703036"/>
        </a:xfrm>
        <a:prstGeom prst="rect">
          <a:avLst/>
        </a:prstGeom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th-TH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Cordia New" pitchFamily="34" charset="-34"/>
              <a:cs typeface="Cordia New" pitchFamily="34" charset="-34"/>
            </a:rPr>
            <a:t>กลับหน้าประเมิน</a:t>
          </a:r>
          <a:endParaRPr lang="en-US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Cordia New" pitchFamily="34" charset="-34"/>
            <a:cs typeface="Cordia New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J486"/>
  <sheetViews>
    <sheetView showGridLines="0" zoomScaleNormal="100" workbookViewId="0">
      <pane ySplit="1" topLeftCell="A2" activePane="bottomLeft" state="frozen"/>
      <selection pane="bottomLeft" activeCell="V5" sqref="V5"/>
    </sheetView>
  </sheetViews>
  <sheetFormatPr defaultRowHeight="17.25" customHeight="1"/>
  <cols>
    <col min="1" max="1" width="5" style="266" customWidth="1"/>
    <col min="2" max="2" width="9.85546875" style="266" customWidth="1"/>
    <col min="3" max="3" width="12.140625" style="293" customWidth="1"/>
    <col min="4" max="4" width="5.28515625" style="294" hidden="1" customWidth="1"/>
    <col min="5" max="5" width="9.7109375" style="276" hidden="1" customWidth="1"/>
    <col min="6" max="6" width="9" style="276" hidden="1" customWidth="1"/>
    <col min="7" max="7" width="17.85546875" style="276" customWidth="1"/>
    <col min="8" max="8" width="22.28515625" style="276" customWidth="1"/>
    <col min="9" max="9" width="16.28515625" style="276" customWidth="1"/>
    <col min="10" max="10" width="12" style="276" customWidth="1"/>
    <col min="11" max="11" width="7.85546875" style="266" customWidth="1"/>
    <col min="12" max="12" width="8.85546875" style="266" customWidth="1"/>
    <col min="13" max="13" width="4.42578125" style="266" customWidth="1"/>
    <col min="14" max="16" width="9.28515625" style="266" customWidth="1"/>
    <col min="17" max="17" width="9.140625" style="276"/>
    <col min="18" max="18" width="11.85546875" style="276" customWidth="1"/>
    <col min="19" max="19" width="14.42578125" style="276" customWidth="1"/>
    <col min="20" max="20" width="16.85546875" style="276" customWidth="1"/>
    <col min="21" max="22" width="9.28515625" style="266" customWidth="1"/>
    <col min="23" max="23" width="9.140625" style="276"/>
    <col min="24" max="24" width="11.85546875" style="276" customWidth="1"/>
    <col min="25" max="25" width="14.42578125" style="276" customWidth="1"/>
    <col min="26" max="26" width="16.85546875" style="276" customWidth="1"/>
    <col min="27" max="28" width="9.140625" style="276"/>
    <col min="29" max="29" width="16.7109375" style="276" customWidth="1"/>
    <col min="30" max="30" width="11.140625" style="276" customWidth="1"/>
    <col min="31" max="31" width="46.5703125" style="295" customWidth="1"/>
    <col min="32" max="35" width="46.5703125" style="276" customWidth="1"/>
    <col min="36" max="36" width="21.28515625" style="276" customWidth="1"/>
    <col min="37" max="16384" width="9.140625" style="276"/>
  </cols>
  <sheetData>
    <row r="1" spans="1:36" s="267" customFormat="1" ht="21">
      <c r="A1" s="296" t="s">
        <v>98</v>
      </c>
      <c r="B1" s="296" t="s">
        <v>109</v>
      </c>
      <c r="C1" s="297" t="s">
        <v>110</v>
      </c>
      <c r="D1" s="296" t="s">
        <v>112</v>
      </c>
      <c r="E1" s="296" t="s">
        <v>108</v>
      </c>
      <c r="F1" s="296" t="s">
        <v>113</v>
      </c>
      <c r="G1" s="296"/>
      <c r="H1" s="296" t="s">
        <v>111</v>
      </c>
      <c r="I1" s="298" t="s">
        <v>99</v>
      </c>
      <c r="J1" s="298" t="s">
        <v>100</v>
      </c>
      <c r="K1" s="298" t="s">
        <v>101</v>
      </c>
      <c r="L1" s="298" t="s">
        <v>102</v>
      </c>
      <c r="M1" s="298" t="s">
        <v>89</v>
      </c>
      <c r="N1" s="298" t="s">
        <v>115</v>
      </c>
      <c r="O1" s="298" t="s">
        <v>116</v>
      </c>
      <c r="P1" s="298" t="s">
        <v>91</v>
      </c>
      <c r="Q1" s="298" t="s">
        <v>104</v>
      </c>
      <c r="R1" s="298" t="s">
        <v>92</v>
      </c>
      <c r="S1" s="299" t="s">
        <v>105</v>
      </c>
      <c r="T1" s="299" t="s">
        <v>106</v>
      </c>
      <c r="U1" s="300" t="s">
        <v>90</v>
      </c>
      <c r="V1" s="300" t="s">
        <v>91</v>
      </c>
      <c r="W1" s="300" t="s">
        <v>104</v>
      </c>
      <c r="X1" s="300" t="s">
        <v>92</v>
      </c>
      <c r="Y1" s="301" t="s">
        <v>105</v>
      </c>
      <c r="Z1" s="301" t="s">
        <v>106</v>
      </c>
      <c r="AA1" s="300" t="s">
        <v>93</v>
      </c>
      <c r="AB1" s="300" t="s">
        <v>94</v>
      </c>
      <c r="AC1" s="301" t="s">
        <v>107</v>
      </c>
      <c r="AD1" s="300" t="s">
        <v>95</v>
      </c>
      <c r="AE1" s="302" t="s">
        <v>172</v>
      </c>
      <c r="AF1" s="302" t="s">
        <v>173</v>
      </c>
      <c r="AG1" s="302" t="s">
        <v>174</v>
      </c>
      <c r="AH1" s="302" t="s">
        <v>175</v>
      </c>
      <c r="AI1" s="303" t="s">
        <v>176</v>
      </c>
      <c r="AJ1" s="303" t="s">
        <v>4</v>
      </c>
    </row>
    <row r="2" spans="1:36" ht="17.25" customHeight="1">
      <c r="A2" s="266">
        <v>1</v>
      </c>
      <c r="B2" s="252">
        <v>51041508</v>
      </c>
      <c r="C2" s="268">
        <v>39545</v>
      </c>
      <c r="D2" s="269" t="s">
        <v>120</v>
      </c>
      <c r="E2" s="269" t="s">
        <v>121</v>
      </c>
      <c r="F2" s="269" t="s">
        <v>122</v>
      </c>
      <c r="G2" s="269" t="s">
        <v>123</v>
      </c>
      <c r="H2" s="269" t="s">
        <v>124</v>
      </c>
      <c r="I2" s="270" t="s">
        <v>125</v>
      </c>
      <c r="J2" s="270" t="s">
        <v>126</v>
      </c>
      <c r="K2" s="271" t="s">
        <v>127</v>
      </c>
      <c r="L2" s="272" t="s">
        <v>128</v>
      </c>
      <c r="M2" s="272" t="s">
        <v>33</v>
      </c>
      <c r="N2" s="273">
        <v>0</v>
      </c>
      <c r="O2" s="273">
        <v>0</v>
      </c>
      <c r="P2" s="273">
        <v>42.75</v>
      </c>
      <c r="Q2" s="266">
        <v>16</v>
      </c>
      <c r="R2" s="266">
        <v>0</v>
      </c>
      <c r="S2" s="266">
        <v>0</v>
      </c>
      <c r="T2" s="266">
        <v>0</v>
      </c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5"/>
      <c r="AF2" s="275"/>
      <c r="AG2" s="275"/>
      <c r="AH2" s="275"/>
      <c r="AI2" s="275"/>
    </row>
    <row r="3" spans="1:36" ht="17.25" customHeight="1">
      <c r="A3" s="266">
        <v>2</v>
      </c>
      <c r="B3" s="252">
        <v>51071630</v>
      </c>
      <c r="C3" s="268">
        <v>39630</v>
      </c>
      <c r="D3" s="269" t="s">
        <v>129</v>
      </c>
      <c r="E3" s="269" t="s">
        <v>130</v>
      </c>
      <c r="F3" s="269" t="s">
        <v>131</v>
      </c>
      <c r="G3" s="269" t="s">
        <v>132</v>
      </c>
      <c r="H3" s="269" t="s">
        <v>124</v>
      </c>
      <c r="I3" s="270" t="s">
        <v>125</v>
      </c>
      <c r="J3" s="270" t="s">
        <v>126</v>
      </c>
      <c r="K3" s="271" t="s">
        <v>127</v>
      </c>
      <c r="L3" s="272" t="s">
        <v>128</v>
      </c>
      <c r="M3" s="272" t="s">
        <v>33</v>
      </c>
      <c r="N3" s="273">
        <v>0</v>
      </c>
      <c r="O3" s="273">
        <v>0</v>
      </c>
      <c r="P3" s="273">
        <v>0</v>
      </c>
      <c r="Q3" s="266">
        <v>0</v>
      </c>
      <c r="R3" s="266">
        <v>0</v>
      </c>
      <c r="S3" s="266">
        <v>0</v>
      </c>
      <c r="T3" s="266">
        <v>0</v>
      </c>
      <c r="U3" s="277"/>
      <c r="AE3" s="275"/>
      <c r="AF3" s="275"/>
      <c r="AG3" s="275"/>
      <c r="AH3" s="275"/>
      <c r="AI3" s="275"/>
    </row>
    <row r="4" spans="1:36" ht="17.25" customHeight="1">
      <c r="A4" s="266">
        <v>3</v>
      </c>
      <c r="B4" s="252">
        <v>52092005</v>
      </c>
      <c r="C4" s="268">
        <v>40057</v>
      </c>
      <c r="D4" s="269" t="s">
        <v>120</v>
      </c>
      <c r="E4" s="269" t="s">
        <v>133</v>
      </c>
      <c r="F4" s="269" t="s">
        <v>134</v>
      </c>
      <c r="G4" s="269" t="s">
        <v>135</v>
      </c>
      <c r="H4" s="269" t="s">
        <v>136</v>
      </c>
      <c r="I4" s="270" t="s">
        <v>137</v>
      </c>
      <c r="J4" s="270" t="s">
        <v>138</v>
      </c>
      <c r="K4" s="272" t="s">
        <v>127</v>
      </c>
      <c r="L4" s="272" t="s">
        <v>36</v>
      </c>
      <c r="M4" s="272" t="s">
        <v>33</v>
      </c>
      <c r="N4" s="273">
        <v>0</v>
      </c>
      <c r="O4" s="273">
        <v>0</v>
      </c>
      <c r="P4" s="273">
        <v>0</v>
      </c>
      <c r="Q4" s="266">
        <v>16</v>
      </c>
      <c r="R4" s="266">
        <v>0</v>
      </c>
      <c r="S4" s="266">
        <v>0</v>
      </c>
      <c r="T4" s="266">
        <v>0</v>
      </c>
      <c r="AE4" s="275"/>
      <c r="AF4" s="275"/>
      <c r="AG4" s="275"/>
      <c r="AH4" s="275"/>
      <c r="AI4" s="275"/>
    </row>
    <row r="5" spans="1:36" ht="17.25" customHeight="1">
      <c r="A5" s="266">
        <v>4</v>
      </c>
      <c r="B5" s="252">
        <v>53042188</v>
      </c>
      <c r="C5" s="268">
        <v>40288</v>
      </c>
      <c r="D5" s="269" t="s">
        <v>120</v>
      </c>
      <c r="E5" s="269" t="s">
        <v>139</v>
      </c>
      <c r="F5" s="269" t="s">
        <v>131</v>
      </c>
      <c r="G5" s="269" t="s">
        <v>140</v>
      </c>
      <c r="H5" s="278" t="s">
        <v>141</v>
      </c>
      <c r="I5" s="270" t="s">
        <v>142</v>
      </c>
      <c r="J5" s="279" t="s">
        <v>142</v>
      </c>
      <c r="K5" s="272" t="s">
        <v>127</v>
      </c>
      <c r="L5" s="271" t="s">
        <v>143</v>
      </c>
      <c r="M5" s="272" t="s">
        <v>33</v>
      </c>
      <c r="N5" s="273">
        <v>0</v>
      </c>
      <c r="O5" s="273">
        <v>0</v>
      </c>
      <c r="P5" s="273">
        <v>32</v>
      </c>
      <c r="Q5" s="266">
        <v>0</v>
      </c>
      <c r="R5" s="266">
        <v>0</v>
      </c>
      <c r="S5" s="266">
        <v>0</v>
      </c>
      <c r="T5" s="266">
        <v>0</v>
      </c>
      <c r="U5" s="274"/>
      <c r="AE5" s="275"/>
      <c r="AF5" s="275"/>
      <c r="AG5" s="275"/>
      <c r="AH5" s="275"/>
      <c r="AI5" s="275"/>
    </row>
    <row r="6" spans="1:36" ht="17.25" customHeight="1">
      <c r="A6" s="266">
        <v>5</v>
      </c>
      <c r="B6" s="252">
        <v>53052247</v>
      </c>
      <c r="C6" s="268">
        <v>40302</v>
      </c>
      <c r="D6" s="269" t="s">
        <v>120</v>
      </c>
      <c r="E6" s="269" t="s">
        <v>144</v>
      </c>
      <c r="F6" s="269" t="s">
        <v>145</v>
      </c>
      <c r="G6" s="269" t="s">
        <v>146</v>
      </c>
      <c r="H6" s="278" t="s">
        <v>136</v>
      </c>
      <c r="I6" s="270" t="s">
        <v>137</v>
      </c>
      <c r="J6" s="278" t="s">
        <v>138</v>
      </c>
      <c r="K6" s="272" t="s">
        <v>127</v>
      </c>
      <c r="L6" s="271" t="s">
        <v>36</v>
      </c>
      <c r="M6" s="271" t="s">
        <v>33</v>
      </c>
      <c r="N6" s="273">
        <v>0</v>
      </c>
      <c r="O6" s="273">
        <v>0</v>
      </c>
      <c r="P6" s="273">
        <v>0</v>
      </c>
      <c r="Q6" s="266">
        <v>36</v>
      </c>
      <c r="R6" s="266">
        <v>0</v>
      </c>
      <c r="S6" s="266">
        <v>0</v>
      </c>
      <c r="T6" s="266">
        <v>0</v>
      </c>
      <c r="AE6" s="275"/>
      <c r="AF6" s="275"/>
      <c r="AG6" s="275"/>
      <c r="AH6" s="275"/>
      <c r="AI6" s="275"/>
    </row>
    <row r="7" spans="1:36" ht="17.25" customHeight="1">
      <c r="B7" s="252"/>
      <c r="C7" s="268"/>
      <c r="D7" s="269"/>
      <c r="E7" s="269"/>
      <c r="F7" s="269"/>
      <c r="G7" s="269"/>
      <c r="H7" s="278"/>
      <c r="I7" s="270"/>
      <c r="J7" s="278"/>
      <c r="K7" s="272"/>
      <c r="L7" s="271"/>
      <c r="M7" s="271"/>
      <c r="N7" s="273"/>
      <c r="O7" s="273"/>
      <c r="P7" s="273"/>
      <c r="Q7" s="266"/>
      <c r="R7" s="266"/>
      <c r="S7" s="266"/>
      <c r="T7" s="266"/>
      <c r="AE7" s="275"/>
      <c r="AF7" s="275"/>
      <c r="AG7" s="275"/>
      <c r="AH7" s="275"/>
      <c r="AI7" s="275"/>
    </row>
    <row r="8" spans="1:36" ht="17.25" customHeight="1">
      <c r="B8" s="252"/>
      <c r="C8" s="268"/>
      <c r="D8" s="269"/>
      <c r="E8" s="269"/>
      <c r="F8" s="269"/>
      <c r="G8" s="269"/>
      <c r="H8" s="280"/>
      <c r="I8" s="270"/>
      <c r="J8" s="278"/>
      <c r="K8" s="272"/>
      <c r="L8" s="271"/>
      <c r="M8" s="271"/>
      <c r="N8" s="273"/>
      <c r="O8" s="273"/>
      <c r="P8" s="273"/>
      <c r="Q8" s="266"/>
      <c r="R8" s="266"/>
      <c r="S8" s="266"/>
      <c r="T8" s="266"/>
      <c r="AE8" s="275"/>
      <c r="AF8" s="275"/>
      <c r="AG8" s="275"/>
      <c r="AH8" s="275"/>
      <c r="AI8" s="275"/>
    </row>
    <row r="9" spans="1:36" ht="17.25" customHeight="1">
      <c r="B9" s="252"/>
      <c r="C9" s="268"/>
      <c r="D9" s="281"/>
      <c r="E9" s="269"/>
      <c r="F9" s="269"/>
      <c r="G9" s="269"/>
      <c r="H9" s="278"/>
      <c r="I9" s="270"/>
      <c r="J9" s="278"/>
      <c r="K9" s="272"/>
      <c r="L9" s="271"/>
      <c r="M9" s="282"/>
      <c r="N9" s="273"/>
      <c r="O9" s="273"/>
      <c r="P9" s="273"/>
      <c r="Q9" s="266"/>
      <c r="R9" s="266"/>
      <c r="S9" s="266"/>
      <c r="T9" s="266"/>
      <c r="AE9" s="275"/>
      <c r="AF9" s="275"/>
      <c r="AG9" s="275"/>
      <c r="AH9" s="275"/>
      <c r="AI9" s="275"/>
    </row>
    <row r="10" spans="1:36" ht="17.25" customHeight="1">
      <c r="B10" s="252"/>
      <c r="C10" s="268"/>
      <c r="D10" s="269"/>
      <c r="E10" s="278"/>
      <c r="F10" s="278"/>
      <c r="G10" s="269"/>
      <c r="H10" s="278"/>
      <c r="I10" s="270"/>
      <c r="J10" s="278"/>
      <c r="K10" s="272"/>
      <c r="L10" s="272"/>
      <c r="M10" s="271"/>
      <c r="N10" s="273"/>
      <c r="O10" s="273"/>
      <c r="P10" s="273"/>
      <c r="Q10" s="266"/>
      <c r="R10" s="266"/>
      <c r="S10" s="266"/>
      <c r="T10" s="266"/>
      <c r="AE10" s="275"/>
      <c r="AF10" s="275"/>
      <c r="AG10" s="275"/>
      <c r="AH10" s="275"/>
      <c r="AI10" s="275"/>
    </row>
    <row r="11" spans="1:36" ht="17.25" customHeight="1">
      <c r="B11" s="252"/>
      <c r="C11" s="268"/>
      <c r="D11" s="269"/>
      <c r="E11" s="269"/>
      <c r="F11" s="269"/>
      <c r="G11" s="269"/>
      <c r="H11" s="280"/>
      <c r="I11" s="270"/>
      <c r="J11" s="278"/>
      <c r="K11" s="272"/>
      <c r="L11" s="252"/>
      <c r="M11" s="271"/>
      <c r="N11" s="273"/>
      <c r="O11" s="273"/>
      <c r="P11" s="273"/>
      <c r="Q11" s="266"/>
      <c r="R11" s="266"/>
      <c r="S11" s="266"/>
      <c r="T11" s="266"/>
      <c r="AE11" s="275"/>
      <c r="AF11" s="275"/>
      <c r="AG11" s="275"/>
      <c r="AH11" s="275"/>
      <c r="AI11" s="275"/>
    </row>
    <row r="12" spans="1:36" ht="17.25" customHeight="1">
      <c r="B12" s="252"/>
      <c r="C12" s="268"/>
      <c r="D12" s="269"/>
      <c r="E12" s="269"/>
      <c r="F12" s="269"/>
      <c r="G12" s="269"/>
      <c r="H12" s="278"/>
      <c r="I12" s="270"/>
      <c r="J12" s="278"/>
      <c r="K12" s="272"/>
      <c r="L12" s="271"/>
      <c r="M12" s="271"/>
      <c r="N12" s="273"/>
      <c r="O12" s="273"/>
      <c r="P12" s="273"/>
      <c r="Q12" s="266"/>
      <c r="R12" s="266"/>
      <c r="S12" s="266"/>
      <c r="T12" s="266"/>
      <c r="AE12" s="275"/>
      <c r="AF12" s="275"/>
      <c r="AG12" s="275"/>
      <c r="AH12" s="275"/>
      <c r="AI12" s="275"/>
    </row>
    <row r="13" spans="1:36" ht="17.25" customHeight="1">
      <c r="B13" s="252"/>
      <c r="C13" s="268"/>
      <c r="D13" s="269"/>
      <c r="E13" s="269"/>
      <c r="F13" s="269"/>
      <c r="G13" s="269"/>
      <c r="H13" s="278"/>
      <c r="I13" s="270"/>
      <c r="J13" s="278"/>
      <c r="K13" s="272"/>
      <c r="L13" s="271"/>
      <c r="M13" s="271"/>
      <c r="N13" s="273"/>
      <c r="O13" s="273"/>
      <c r="P13" s="273"/>
      <c r="Q13" s="266"/>
      <c r="R13" s="266"/>
      <c r="S13" s="266"/>
      <c r="T13" s="266"/>
      <c r="AE13" s="275"/>
      <c r="AF13" s="275"/>
      <c r="AG13" s="275"/>
      <c r="AH13" s="275"/>
      <c r="AI13" s="275"/>
    </row>
    <row r="14" spans="1:36" ht="17.25" customHeight="1">
      <c r="B14" s="252"/>
      <c r="C14" s="268"/>
      <c r="D14" s="269"/>
      <c r="E14" s="269"/>
      <c r="F14" s="269"/>
      <c r="G14" s="269"/>
      <c r="H14" s="269"/>
      <c r="I14" s="270"/>
      <c r="J14" s="270"/>
      <c r="K14" s="272"/>
      <c r="L14" s="272"/>
      <c r="M14" s="282"/>
      <c r="N14" s="273"/>
      <c r="O14" s="273"/>
      <c r="P14" s="273"/>
      <c r="Q14" s="266"/>
      <c r="R14" s="266"/>
      <c r="S14" s="266"/>
      <c r="T14" s="266"/>
      <c r="AE14" s="275"/>
      <c r="AF14" s="275"/>
      <c r="AG14" s="275"/>
      <c r="AH14" s="275"/>
      <c r="AI14" s="275"/>
    </row>
    <row r="15" spans="1:36" ht="17.25" customHeight="1">
      <c r="B15" s="252"/>
      <c r="C15" s="268"/>
      <c r="D15" s="269"/>
      <c r="E15" s="269"/>
      <c r="F15" s="269"/>
      <c r="G15" s="269"/>
      <c r="H15" s="278"/>
      <c r="I15" s="270"/>
      <c r="J15" s="278"/>
      <c r="K15" s="272"/>
      <c r="L15" s="271"/>
      <c r="M15" s="271"/>
      <c r="N15" s="273"/>
      <c r="O15" s="273"/>
      <c r="P15" s="273"/>
      <c r="Q15" s="266"/>
      <c r="R15" s="266"/>
      <c r="S15" s="266"/>
      <c r="T15" s="266"/>
      <c r="AE15" s="275"/>
      <c r="AF15" s="275"/>
      <c r="AG15" s="275"/>
      <c r="AH15" s="275"/>
      <c r="AI15" s="275"/>
    </row>
    <row r="16" spans="1:36" ht="17.25" customHeight="1">
      <c r="B16" s="252"/>
      <c r="C16" s="268"/>
      <c r="D16" s="269"/>
      <c r="E16" s="269"/>
      <c r="F16" s="269"/>
      <c r="G16" s="269"/>
      <c r="H16" s="283"/>
      <c r="I16" s="284"/>
      <c r="J16" s="279"/>
      <c r="K16" s="272"/>
      <c r="L16" s="282"/>
      <c r="M16" s="271"/>
      <c r="N16" s="273"/>
      <c r="O16" s="273"/>
      <c r="P16" s="273"/>
      <c r="Q16" s="266"/>
      <c r="R16" s="266"/>
      <c r="S16" s="266"/>
      <c r="T16" s="266"/>
      <c r="AE16" s="275"/>
      <c r="AF16" s="275"/>
      <c r="AG16" s="275"/>
      <c r="AH16" s="275"/>
      <c r="AI16" s="275"/>
    </row>
    <row r="17" spans="2:35" ht="17.25" customHeight="1">
      <c r="B17" s="252"/>
      <c r="C17" s="268"/>
      <c r="D17" s="269"/>
      <c r="E17" s="269"/>
      <c r="F17" s="269"/>
      <c r="G17" s="269"/>
      <c r="H17" s="283"/>
      <c r="I17" s="284"/>
      <c r="J17" s="279"/>
      <c r="K17" s="272"/>
      <c r="L17" s="282"/>
      <c r="M17" s="271"/>
      <c r="N17" s="273"/>
      <c r="O17" s="273"/>
      <c r="P17" s="273"/>
      <c r="Q17" s="266"/>
      <c r="R17" s="266"/>
      <c r="S17" s="266"/>
      <c r="T17" s="266"/>
      <c r="AE17" s="275"/>
      <c r="AF17" s="275"/>
      <c r="AG17" s="275"/>
      <c r="AH17" s="275"/>
      <c r="AI17" s="275"/>
    </row>
    <row r="18" spans="2:35" ht="17.25" customHeight="1">
      <c r="B18" s="252"/>
      <c r="C18" s="268"/>
      <c r="D18" s="269"/>
      <c r="E18" s="269"/>
      <c r="F18" s="269"/>
      <c r="G18" s="269"/>
      <c r="H18" s="278"/>
      <c r="I18" s="270"/>
      <c r="J18" s="278"/>
      <c r="K18" s="272"/>
      <c r="L18" s="271"/>
      <c r="M18" s="271"/>
      <c r="N18" s="273"/>
      <c r="O18" s="273"/>
      <c r="P18" s="273"/>
      <c r="Q18" s="266"/>
      <c r="R18" s="266"/>
      <c r="S18" s="266"/>
      <c r="T18" s="266"/>
      <c r="AE18" s="275"/>
      <c r="AF18" s="275"/>
      <c r="AG18" s="275"/>
      <c r="AH18" s="275"/>
      <c r="AI18" s="275"/>
    </row>
    <row r="19" spans="2:35" ht="17.25" customHeight="1">
      <c r="B19" s="252"/>
      <c r="C19" s="268"/>
      <c r="D19" s="269"/>
      <c r="E19" s="269"/>
      <c r="F19" s="269"/>
      <c r="G19" s="269"/>
      <c r="H19" s="283"/>
      <c r="I19" s="284"/>
      <c r="J19" s="279"/>
      <c r="K19" s="272"/>
      <c r="L19" s="282"/>
      <c r="M19" s="282"/>
      <c r="N19" s="273"/>
      <c r="O19" s="273"/>
      <c r="P19" s="273"/>
      <c r="Q19" s="266"/>
      <c r="R19" s="266"/>
      <c r="S19" s="266"/>
      <c r="T19" s="266"/>
      <c r="AE19" s="275"/>
      <c r="AF19" s="275"/>
      <c r="AG19" s="275"/>
      <c r="AH19" s="275"/>
      <c r="AI19" s="275"/>
    </row>
    <row r="20" spans="2:35" ht="17.25" customHeight="1">
      <c r="B20" s="252"/>
      <c r="C20" s="268"/>
      <c r="D20" s="269"/>
      <c r="E20" s="269"/>
      <c r="F20" s="269"/>
      <c r="G20" s="269"/>
      <c r="H20" s="269"/>
      <c r="I20" s="284"/>
      <c r="J20" s="284"/>
      <c r="K20" s="272"/>
      <c r="L20" s="272"/>
      <c r="M20" s="285"/>
      <c r="N20" s="273"/>
      <c r="O20" s="273"/>
      <c r="P20" s="273"/>
      <c r="Q20" s="266"/>
      <c r="R20" s="266"/>
      <c r="S20" s="266"/>
      <c r="T20" s="266"/>
      <c r="AE20" s="275"/>
      <c r="AF20" s="275"/>
      <c r="AG20" s="275"/>
      <c r="AH20" s="275"/>
      <c r="AI20" s="275"/>
    </row>
    <row r="21" spans="2:35" ht="17.25" customHeight="1">
      <c r="B21" s="252"/>
      <c r="C21" s="268"/>
      <c r="D21" s="269"/>
      <c r="E21" s="269"/>
      <c r="F21" s="269"/>
      <c r="G21" s="269"/>
      <c r="H21" s="278"/>
      <c r="I21" s="270"/>
      <c r="J21" s="270"/>
      <c r="K21" s="272"/>
      <c r="L21" s="271"/>
      <c r="M21" s="272"/>
      <c r="N21" s="273"/>
      <c r="O21" s="273"/>
      <c r="P21" s="273"/>
      <c r="Q21" s="266"/>
      <c r="R21" s="266"/>
      <c r="S21" s="266"/>
      <c r="T21" s="266"/>
      <c r="AE21" s="275"/>
      <c r="AF21" s="275"/>
      <c r="AG21" s="275"/>
      <c r="AH21" s="275"/>
      <c r="AI21" s="275"/>
    </row>
    <row r="22" spans="2:35" ht="17.25" customHeight="1">
      <c r="B22" s="252"/>
      <c r="C22" s="268"/>
      <c r="D22" s="269"/>
      <c r="E22" s="269"/>
      <c r="F22" s="269"/>
      <c r="G22" s="269"/>
      <c r="H22" s="278"/>
      <c r="I22" s="270"/>
      <c r="J22" s="270"/>
      <c r="K22" s="272"/>
      <c r="L22" s="271"/>
      <c r="M22" s="272"/>
      <c r="N22" s="273"/>
      <c r="O22" s="273"/>
      <c r="P22" s="273"/>
      <c r="Q22" s="266"/>
      <c r="R22" s="266"/>
      <c r="S22" s="266"/>
      <c r="T22" s="266"/>
      <c r="AE22" s="275"/>
      <c r="AF22" s="275"/>
      <c r="AG22" s="275"/>
      <c r="AH22" s="275"/>
      <c r="AI22" s="275"/>
    </row>
    <row r="23" spans="2:35" ht="17.25" customHeight="1">
      <c r="B23" s="252"/>
      <c r="C23" s="268"/>
      <c r="D23" s="269"/>
      <c r="E23" s="269"/>
      <c r="F23" s="269"/>
      <c r="G23" s="269"/>
      <c r="H23" s="269"/>
      <c r="I23" s="270"/>
      <c r="J23" s="278"/>
      <c r="K23" s="272"/>
      <c r="L23" s="252"/>
      <c r="M23" s="271"/>
      <c r="N23" s="273"/>
      <c r="O23" s="273"/>
      <c r="P23" s="273"/>
      <c r="Q23" s="266"/>
      <c r="R23" s="266"/>
      <c r="S23" s="266"/>
      <c r="T23" s="266"/>
      <c r="AE23" s="275"/>
      <c r="AF23" s="275"/>
      <c r="AG23" s="275"/>
      <c r="AH23" s="275"/>
      <c r="AI23" s="275"/>
    </row>
    <row r="24" spans="2:35" ht="17.25" customHeight="1">
      <c r="B24" s="252"/>
      <c r="C24" s="268"/>
      <c r="D24" s="269"/>
      <c r="E24" s="286"/>
      <c r="F24" s="286"/>
      <c r="G24" s="269"/>
      <c r="H24" s="269"/>
      <c r="I24" s="270"/>
      <c r="J24" s="278"/>
      <c r="K24" s="272"/>
      <c r="L24" s="271"/>
      <c r="M24" s="271"/>
      <c r="N24" s="273"/>
      <c r="O24" s="273"/>
      <c r="P24" s="273"/>
      <c r="Q24" s="266"/>
      <c r="R24" s="266"/>
      <c r="S24" s="266"/>
      <c r="T24" s="266"/>
      <c r="AE24" s="275"/>
      <c r="AF24" s="275"/>
      <c r="AG24" s="275"/>
      <c r="AH24" s="275"/>
      <c r="AI24" s="275"/>
    </row>
    <row r="25" spans="2:35" ht="17.25" customHeight="1">
      <c r="B25" s="252"/>
      <c r="C25" s="268"/>
      <c r="D25" s="269"/>
      <c r="E25" s="269"/>
      <c r="F25" s="269"/>
      <c r="G25" s="269"/>
      <c r="H25" s="283"/>
      <c r="I25" s="284"/>
      <c r="J25" s="279"/>
      <c r="K25" s="272"/>
      <c r="L25" s="282"/>
      <c r="M25" s="272"/>
      <c r="N25" s="273"/>
      <c r="O25" s="273"/>
      <c r="P25" s="273"/>
      <c r="Q25" s="266"/>
      <c r="R25" s="266"/>
      <c r="S25" s="266"/>
      <c r="T25" s="266"/>
      <c r="AE25" s="275"/>
      <c r="AF25" s="275"/>
      <c r="AG25" s="275"/>
      <c r="AH25" s="275"/>
      <c r="AI25" s="275"/>
    </row>
    <row r="26" spans="2:35" ht="17.25" customHeight="1">
      <c r="B26" s="252"/>
      <c r="C26" s="268"/>
      <c r="D26" s="269"/>
      <c r="E26" s="269"/>
      <c r="F26" s="269"/>
      <c r="G26" s="269"/>
      <c r="H26" s="269"/>
      <c r="I26" s="270"/>
      <c r="J26" s="278"/>
      <c r="K26" s="272"/>
      <c r="L26" s="271"/>
      <c r="M26" s="272"/>
      <c r="N26" s="273"/>
      <c r="O26" s="273"/>
      <c r="P26" s="273"/>
      <c r="Q26" s="266"/>
      <c r="R26" s="266"/>
      <c r="S26" s="266"/>
      <c r="T26" s="266"/>
      <c r="AE26" s="275"/>
      <c r="AF26" s="275"/>
      <c r="AG26" s="275"/>
      <c r="AH26" s="275"/>
      <c r="AI26" s="275"/>
    </row>
    <row r="27" spans="2:35" ht="17.25" customHeight="1">
      <c r="B27" s="252"/>
      <c r="C27" s="268"/>
      <c r="D27" s="269"/>
      <c r="E27" s="269"/>
      <c r="F27" s="269"/>
      <c r="G27" s="269"/>
      <c r="H27" s="283"/>
      <c r="I27" s="284"/>
      <c r="J27" s="279"/>
      <c r="K27" s="272"/>
      <c r="L27" s="282"/>
      <c r="M27" s="272"/>
      <c r="N27" s="273"/>
      <c r="O27" s="273"/>
      <c r="P27" s="273"/>
      <c r="Q27" s="266"/>
      <c r="R27" s="266"/>
      <c r="S27" s="266"/>
      <c r="T27" s="266"/>
      <c r="AE27" s="275"/>
      <c r="AF27" s="275"/>
      <c r="AG27" s="275"/>
      <c r="AH27" s="275"/>
      <c r="AI27" s="275"/>
    </row>
    <row r="28" spans="2:35" ht="17.25" customHeight="1">
      <c r="B28" s="252"/>
      <c r="C28" s="268"/>
      <c r="D28" s="269"/>
      <c r="E28" s="269"/>
      <c r="F28" s="269"/>
      <c r="G28" s="269"/>
      <c r="H28" s="269"/>
      <c r="I28" s="270"/>
      <c r="J28" s="278"/>
      <c r="K28" s="272"/>
      <c r="L28" s="271"/>
      <c r="M28" s="272"/>
      <c r="N28" s="273"/>
      <c r="O28" s="273"/>
      <c r="P28" s="273"/>
      <c r="Q28" s="266"/>
      <c r="R28" s="266"/>
      <c r="S28" s="266"/>
      <c r="T28" s="266"/>
      <c r="AE28" s="275"/>
      <c r="AF28" s="275"/>
      <c r="AG28" s="275"/>
      <c r="AH28" s="275"/>
      <c r="AI28" s="275"/>
    </row>
    <row r="29" spans="2:35" ht="17.25" customHeight="1">
      <c r="B29" s="252"/>
      <c r="C29" s="268"/>
      <c r="D29" s="269"/>
      <c r="E29" s="269"/>
      <c r="F29" s="269"/>
      <c r="G29" s="269"/>
      <c r="H29" s="269"/>
      <c r="I29" s="270"/>
      <c r="J29" s="278"/>
      <c r="K29" s="272"/>
      <c r="L29" s="271"/>
      <c r="M29" s="272"/>
      <c r="N29" s="273"/>
      <c r="O29" s="273"/>
      <c r="P29" s="273"/>
      <c r="Q29" s="266"/>
      <c r="R29" s="266"/>
      <c r="S29" s="266"/>
      <c r="T29" s="266"/>
      <c r="AE29" s="275"/>
      <c r="AF29" s="275"/>
      <c r="AG29" s="275"/>
      <c r="AH29" s="275"/>
      <c r="AI29" s="275"/>
    </row>
    <row r="30" spans="2:35" ht="17.25" customHeight="1">
      <c r="B30" s="252"/>
      <c r="C30" s="268"/>
      <c r="D30" s="269"/>
      <c r="E30" s="269"/>
      <c r="F30" s="269"/>
      <c r="G30" s="269"/>
      <c r="H30" s="269"/>
      <c r="I30" s="270"/>
      <c r="J30" s="278"/>
      <c r="K30" s="272"/>
      <c r="L30" s="271"/>
      <c r="M30" s="272"/>
      <c r="N30" s="273"/>
      <c r="O30" s="273"/>
      <c r="P30" s="273"/>
      <c r="Q30" s="266"/>
      <c r="R30" s="266"/>
      <c r="S30" s="266"/>
      <c r="T30" s="266"/>
      <c r="AE30" s="275"/>
      <c r="AF30" s="275"/>
      <c r="AG30" s="275"/>
      <c r="AH30" s="275"/>
      <c r="AI30" s="275"/>
    </row>
    <row r="31" spans="2:35" ht="17.25" customHeight="1">
      <c r="B31" s="252"/>
      <c r="C31" s="268"/>
      <c r="D31" s="269"/>
      <c r="E31" s="269"/>
      <c r="F31" s="269"/>
      <c r="G31" s="269"/>
      <c r="H31" s="283"/>
      <c r="I31" s="284"/>
      <c r="J31" s="279"/>
      <c r="K31" s="272"/>
      <c r="L31" s="282"/>
      <c r="M31" s="272"/>
      <c r="N31" s="273"/>
      <c r="O31" s="273"/>
      <c r="P31" s="273"/>
      <c r="Q31" s="266"/>
      <c r="R31" s="266"/>
      <c r="S31" s="266"/>
      <c r="T31" s="266"/>
      <c r="AE31" s="275"/>
      <c r="AF31" s="275"/>
      <c r="AG31" s="275"/>
      <c r="AH31" s="275"/>
      <c r="AI31" s="275"/>
    </row>
    <row r="32" spans="2:35" ht="17.25" customHeight="1">
      <c r="B32" s="252"/>
      <c r="C32" s="268"/>
      <c r="D32" s="269"/>
      <c r="E32" s="269"/>
      <c r="F32" s="269"/>
      <c r="G32" s="269"/>
      <c r="H32" s="283"/>
      <c r="I32" s="284"/>
      <c r="J32" s="279"/>
      <c r="K32" s="272"/>
      <c r="L32" s="282"/>
      <c r="M32" s="272"/>
      <c r="N32" s="273"/>
      <c r="O32" s="273"/>
      <c r="P32" s="273"/>
      <c r="Q32" s="266"/>
      <c r="R32" s="266"/>
      <c r="S32" s="266"/>
      <c r="T32" s="266"/>
      <c r="AE32" s="275"/>
      <c r="AF32" s="275"/>
      <c r="AG32" s="275"/>
      <c r="AH32" s="275"/>
      <c r="AI32" s="275"/>
    </row>
    <row r="33" spans="2:35" ht="17.25" customHeight="1">
      <c r="B33" s="252"/>
      <c r="C33" s="268"/>
      <c r="D33" s="269"/>
      <c r="E33" s="269"/>
      <c r="F33" s="269"/>
      <c r="G33" s="269"/>
      <c r="H33" s="283"/>
      <c r="I33" s="284"/>
      <c r="J33" s="279"/>
      <c r="K33" s="272"/>
      <c r="L33" s="282"/>
      <c r="M33" s="272"/>
      <c r="N33" s="273"/>
      <c r="O33" s="273"/>
      <c r="P33" s="273"/>
      <c r="Q33" s="266"/>
      <c r="R33" s="266"/>
      <c r="S33" s="266"/>
      <c r="T33" s="266"/>
      <c r="AE33" s="275"/>
      <c r="AF33" s="275"/>
      <c r="AG33" s="275"/>
      <c r="AH33" s="275"/>
      <c r="AI33" s="275"/>
    </row>
    <row r="34" spans="2:35" ht="17.25" customHeight="1">
      <c r="B34" s="252"/>
      <c r="C34" s="268"/>
      <c r="D34" s="269"/>
      <c r="E34" s="269"/>
      <c r="F34" s="269"/>
      <c r="G34" s="269"/>
      <c r="H34" s="269"/>
      <c r="I34" s="270"/>
      <c r="J34" s="278"/>
      <c r="K34" s="272"/>
      <c r="L34" s="271"/>
      <c r="M34" s="272"/>
      <c r="N34" s="273"/>
      <c r="O34" s="273"/>
      <c r="P34" s="273"/>
      <c r="Q34" s="266"/>
      <c r="R34" s="266"/>
      <c r="S34" s="266"/>
      <c r="T34" s="266"/>
      <c r="AE34" s="275"/>
      <c r="AF34" s="275"/>
      <c r="AG34" s="275"/>
      <c r="AH34" s="275"/>
      <c r="AI34" s="275"/>
    </row>
    <row r="35" spans="2:35" ht="17.25" customHeight="1">
      <c r="B35" s="252"/>
      <c r="C35" s="268"/>
      <c r="D35" s="269"/>
      <c r="E35" s="269"/>
      <c r="F35" s="269"/>
      <c r="G35" s="269"/>
      <c r="H35" s="269"/>
      <c r="I35" s="270"/>
      <c r="J35" s="278"/>
      <c r="K35" s="272"/>
      <c r="L35" s="271"/>
      <c r="M35" s="272"/>
      <c r="N35" s="273"/>
      <c r="O35" s="273"/>
      <c r="P35" s="273"/>
      <c r="Q35" s="266"/>
      <c r="R35" s="266"/>
      <c r="S35" s="266"/>
      <c r="T35" s="266"/>
      <c r="AE35" s="275"/>
      <c r="AF35" s="275"/>
      <c r="AG35" s="275"/>
      <c r="AH35" s="275"/>
      <c r="AI35" s="275"/>
    </row>
    <row r="36" spans="2:35" ht="17.25" customHeight="1">
      <c r="B36" s="252"/>
      <c r="C36" s="268"/>
      <c r="D36" s="269"/>
      <c r="E36" s="269"/>
      <c r="F36" s="269"/>
      <c r="G36" s="269"/>
      <c r="H36" s="269"/>
      <c r="I36" s="270"/>
      <c r="J36" s="278"/>
      <c r="K36" s="272"/>
      <c r="L36" s="272"/>
      <c r="M36" s="272"/>
      <c r="N36" s="273"/>
      <c r="O36" s="273"/>
      <c r="P36" s="273"/>
      <c r="Q36" s="266"/>
      <c r="R36" s="266"/>
      <c r="S36" s="266"/>
      <c r="T36" s="266"/>
      <c r="AE36" s="275"/>
      <c r="AF36" s="275"/>
      <c r="AG36" s="275"/>
      <c r="AH36" s="275"/>
      <c r="AI36" s="275"/>
    </row>
    <row r="37" spans="2:35" ht="17.25" customHeight="1">
      <c r="B37" s="252"/>
      <c r="C37" s="268"/>
      <c r="D37" s="269"/>
      <c r="E37" s="269"/>
      <c r="F37" s="269"/>
      <c r="G37" s="269"/>
      <c r="H37" s="269"/>
      <c r="I37" s="270"/>
      <c r="J37" s="278"/>
      <c r="K37" s="272"/>
      <c r="L37" s="271"/>
      <c r="M37" s="272"/>
      <c r="N37" s="273"/>
      <c r="O37" s="273"/>
      <c r="P37" s="273"/>
      <c r="Q37" s="266"/>
      <c r="R37" s="266"/>
      <c r="S37" s="266"/>
      <c r="T37" s="266"/>
      <c r="AE37" s="275"/>
      <c r="AF37" s="275"/>
      <c r="AG37" s="275"/>
      <c r="AH37" s="275"/>
      <c r="AI37" s="275"/>
    </row>
    <row r="38" spans="2:35" ht="17.25" customHeight="1">
      <c r="B38" s="252"/>
      <c r="C38" s="268"/>
      <c r="D38" s="269"/>
      <c r="E38" s="269"/>
      <c r="F38" s="269"/>
      <c r="G38" s="269"/>
      <c r="H38" s="283"/>
      <c r="I38" s="284"/>
      <c r="J38" s="279"/>
      <c r="K38" s="272"/>
      <c r="L38" s="282"/>
      <c r="M38" s="272"/>
      <c r="N38" s="273"/>
      <c r="O38" s="273"/>
      <c r="P38" s="273"/>
      <c r="Q38" s="266"/>
      <c r="R38" s="266"/>
      <c r="S38" s="266"/>
      <c r="T38" s="266"/>
      <c r="AE38" s="275"/>
      <c r="AF38" s="275"/>
      <c r="AG38" s="275"/>
      <c r="AH38" s="275"/>
      <c r="AI38" s="275"/>
    </row>
    <row r="39" spans="2:35" ht="17.25" customHeight="1">
      <c r="B39" s="252"/>
      <c r="C39" s="268"/>
      <c r="D39" s="269"/>
      <c r="E39" s="269"/>
      <c r="F39" s="269"/>
      <c r="G39" s="269"/>
      <c r="H39" s="278"/>
      <c r="I39" s="284"/>
      <c r="J39" s="279"/>
      <c r="K39" s="272"/>
      <c r="L39" s="271"/>
      <c r="M39" s="272"/>
      <c r="N39" s="273"/>
      <c r="O39" s="273"/>
      <c r="P39" s="273"/>
      <c r="Q39" s="266"/>
      <c r="R39" s="266"/>
      <c r="S39" s="266"/>
      <c r="T39" s="266"/>
      <c r="AE39" s="275"/>
      <c r="AF39" s="275"/>
      <c r="AG39" s="275"/>
      <c r="AH39" s="275"/>
      <c r="AI39" s="275"/>
    </row>
    <row r="40" spans="2:35" ht="17.25" customHeight="1">
      <c r="B40" s="252"/>
      <c r="C40" s="268"/>
      <c r="D40" s="269"/>
      <c r="E40" s="269"/>
      <c r="F40" s="269"/>
      <c r="G40" s="269"/>
      <c r="H40" s="278"/>
      <c r="I40" s="284"/>
      <c r="J40" s="279"/>
      <c r="K40" s="272"/>
      <c r="L40" s="271"/>
      <c r="M40" s="272"/>
      <c r="N40" s="273"/>
      <c r="O40" s="273"/>
      <c r="P40" s="273"/>
      <c r="Q40" s="266"/>
      <c r="R40" s="266"/>
      <c r="S40" s="266"/>
      <c r="T40" s="266"/>
      <c r="AE40" s="275"/>
      <c r="AF40" s="275"/>
      <c r="AG40" s="275"/>
      <c r="AH40" s="275"/>
      <c r="AI40" s="275"/>
    </row>
    <row r="41" spans="2:35" ht="17.25" customHeight="1">
      <c r="B41" s="252"/>
      <c r="C41" s="268"/>
      <c r="D41" s="269"/>
      <c r="E41" s="269"/>
      <c r="F41" s="269"/>
      <c r="G41" s="269"/>
      <c r="H41" s="269"/>
      <c r="I41" s="270"/>
      <c r="J41" s="278"/>
      <c r="K41" s="272"/>
      <c r="L41" s="271"/>
      <c r="M41" s="272"/>
      <c r="N41" s="273"/>
      <c r="O41" s="273"/>
      <c r="P41" s="273"/>
      <c r="Q41" s="266"/>
      <c r="R41" s="266"/>
      <c r="S41" s="266"/>
      <c r="T41" s="266"/>
      <c r="AE41" s="275"/>
      <c r="AF41" s="275"/>
      <c r="AG41" s="275"/>
      <c r="AH41" s="275"/>
      <c r="AI41" s="275"/>
    </row>
    <row r="42" spans="2:35" ht="17.25" customHeight="1">
      <c r="B42" s="252"/>
      <c r="C42" s="268"/>
      <c r="D42" s="269"/>
      <c r="E42" s="269"/>
      <c r="F42" s="269"/>
      <c r="G42" s="269"/>
      <c r="H42" s="269"/>
      <c r="I42" s="270"/>
      <c r="J42" s="278"/>
      <c r="K42" s="272"/>
      <c r="L42" s="271"/>
      <c r="M42" s="272"/>
      <c r="N42" s="273"/>
      <c r="O42" s="273"/>
      <c r="P42" s="273"/>
      <c r="Q42" s="266"/>
      <c r="R42" s="266"/>
      <c r="S42" s="266"/>
      <c r="T42" s="266"/>
      <c r="AE42" s="275"/>
      <c r="AF42" s="275"/>
      <c r="AG42" s="275"/>
      <c r="AH42" s="275"/>
      <c r="AI42" s="275"/>
    </row>
    <row r="43" spans="2:35" ht="17.25" customHeight="1">
      <c r="B43" s="252"/>
      <c r="C43" s="268"/>
      <c r="D43" s="269"/>
      <c r="E43" s="269"/>
      <c r="F43" s="269"/>
      <c r="G43" s="269"/>
      <c r="H43" s="269"/>
      <c r="I43" s="270"/>
      <c r="J43" s="278"/>
      <c r="K43" s="272"/>
      <c r="L43" s="271"/>
      <c r="M43" s="272"/>
      <c r="N43" s="273"/>
      <c r="O43" s="273"/>
      <c r="P43" s="273"/>
      <c r="Q43" s="266"/>
      <c r="R43" s="266"/>
      <c r="S43" s="266"/>
      <c r="T43" s="266"/>
      <c r="AE43" s="275"/>
      <c r="AF43" s="275"/>
      <c r="AG43" s="275"/>
      <c r="AH43" s="275"/>
      <c r="AI43" s="275"/>
    </row>
    <row r="44" spans="2:35" ht="17.25" customHeight="1">
      <c r="B44" s="252"/>
      <c r="C44" s="268"/>
      <c r="D44" s="269"/>
      <c r="E44" s="269"/>
      <c r="F44" s="269"/>
      <c r="G44" s="269"/>
      <c r="H44" s="269"/>
      <c r="I44" s="270"/>
      <c r="J44" s="278"/>
      <c r="K44" s="272"/>
      <c r="L44" s="271"/>
      <c r="M44" s="272"/>
      <c r="N44" s="273"/>
      <c r="O44" s="273"/>
      <c r="P44" s="273"/>
      <c r="Q44" s="266"/>
      <c r="R44" s="266"/>
      <c r="S44" s="266"/>
      <c r="T44" s="266"/>
      <c r="AE44" s="275"/>
      <c r="AF44" s="275"/>
      <c r="AG44" s="275"/>
      <c r="AH44" s="275"/>
      <c r="AI44" s="275"/>
    </row>
    <row r="45" spans="2:35" ht="17.25" customHeight="1">
      <c r="B45" s="252"/>
      <c r="C45" s="268"/>
      <c r="D45" s="287"/>
      <c r="E45" s="269"/>
      <c r="F45" s="269"/>
      <c r="G45" s="269"/>
      <c r="H45" s="283"/>
      <c r="I45" s="284"/>
      <c r="J45" s="288"/>
      <c r="K45" s="289"/>
      <c r="L45" s="282"/>
      <c r="M45" s="289"/>
      <c r="N45" s="273"/>
      <c r="O45" s="273"/>
      <c r="P45" s="273"/>
      <c r="Q45" s="266"/>
      <c r="R45" s="266"/>
      <c r="S45" s="266"/>
      <c r="T45" s="266"/>
      <c r="AE45" s="275"/>
      <c r="AF45" s="275"/>
      <c r="AG45" s="275"/>
      <c r="AH45" s="275"/>
      <c r="AI45" s="275"/>
    </row>
    <row r="46" spans="2:35" ht="17.25" customHeight="1">
      <c r="B46" s="252"/>
      <c r="C46" s="268"/>
      <c r="D46" s="269"/>
      <c r="E46" s="269"/>
      <c r="F46" s="269"/>
      <c r="G46" s="269"/>
      <c r="H46" s="283"/>
      <c r="I46" s="284"/>
      <c r="J46" s="288"/>
      <c r="K46" s="289"/>
      <c r="L46" s="282"/>
      <c r="M46" s="289"/>
      <c r="N46" s="273"/>
      <c r="O46" s="273"/>
      <c r="P46" s="273"/>
      <c r="Q46" s="266"/>
      <c r="R46" s="266"/>
      <c r="S46" s="266"/>
      <c r="T46" s="266"/>
      <c r="AE46" s="275"/>
      <c r="AF46" s="275"/>
      <c r="AG46" s="275"/>
      <c r="AH46" s="275"/>
      <c r="AI46" s="275"/>
    </row>
    <row r="47" spans="2:35" ht="17.25" customHeight="1">
      <c r="B47" s="252"/>
      <c r="C47" s="268"/>
      <c r="D47" s="269"/>
      <c r="E47" s="269"/>
      <c r="F47" s="269"/>
      <c r="G47" s="269"/>
      <c r="H47" s="283"/>
      <c r="I47" s="284"/>
      <c r="J47" s="288"/>
      <c r="K47" s="289"/>
      <c r="L47" s="282"/>
      <c r="M47" s="289"/>
      <c r="N47" s="273"/>
      <c r="O47" s="273"/>
      <c r="P47" s="273"/>
      <c r="Q47" s="266"/>
      <c r="R47" s="266"/>
      <c r="S47" s="266"/>
      <c r="T47" s="266"/>
      <c r="AE47" s="275"/>
      <c r="AF47" s="275"/>
      <c r="AG47" s="275"/>
      <c r="AH47" s="275"/>
      <c r="AI47" s="275"/>
    </row>
    <row r="48" spans="2:35" ht="17.25" customHeight="1">
      <c r="B48" s="252"/>
      <c r="C48" s="268"/>
      <c r="D48" s="269"/>
      <c r="E48" s="269"/>
      <c r="F48" s="269"/>
      <c r="G48" s="269"/>
      <c r="H48" s="283"/>
      <c r="I48" s="284"/>
      <c r="J48" s="288"/>
      <c r="K48" s="289"/>
      <c r="L48" s="282"/>
      <c r="M48" s="289"/>
      <c r="N48" s="273"/>
      <c r="O48" s="273"/>
      <c r="P48" s="273"/>
      <c r="Q48" s="266"/>
      <c r="R48" s="266"/>
      <c r="S48" s="266"/>
      <c r="T48" s="266"/>
      <c r="AE48" s="275"/>
      <c r="AF48" s="275"/>
      <c r="AG48" s="275"/>
      <c r="AH48" s="275"/>
      <c r="AI48" s="275"/>
    </row>
    <row r="49" spans="2:35" ht="17.25" customHeight="1">
      <c r="B49" s="252"/>
      <c r="C49" s="268"/>
      <c r="D49" s="269"/>
      <c r="E49" s="269"/>
      <c r="F49" s="269"/>
      <c r="G49" s="269"/>
      <c r="H49" s="283"/>
      <c r="I49" s="284"/>
      <c r="J49" s="288"/>
      <c r="K49" s="289"/>
      <c r="L49" s="282"/>
      <c r="M49" s="289"/>
      <c r="N49" s="273"/>
      <c r="O49" s="273"/>
      <c r="P49" s="273"/>
      <c r="Q49" s="266"/>
      <c r="R49" s="266"/>
      <c r="S49" s="266"/>
      <c r="T49" s="266"/>
      <c r="AE49" s="275"/>
      <c r="AF49" s="275"/>
      <c r="AG49" s="275"/>
      <c r="AH49" s="275"/>
      <c r="AI49" s="275"/>
    </row>
    <row r="50" spans="2:35" ht="17.25" customHeight="1">
      <c r="B50" s="252"/>
      <c r="C50" s="268"/>
      <c r="D50" s="269"/>
      <c r="E50" s="269"/>
      <c r="F50" s="269"/>
      <c r="G50" s="269"/>
      <c r="H50" s="283"/>
      <c r="I50" s="284"/>
      <c r="J50" s="288"/>
      <c r="K50" s="289"/>
      <c r="L50" s="282"/>
      <c r="M50" s="289"/>
      <c r="N50" s="273"/>
      <c r="O50" s="273"/>
      <c r="P50" s="273"/>
      <c r="Q50" s="266"/>
      <c r="R50" s="266"/>
      <c r="S50" s="266"/>
      <c r="T50" s="266"/>
      <c r="AE50" s="275"/>
      <c r="AF50" s="275"/>
      <c r="AG50" s="275"/>
      <c r="AH50" s="275"/>
      <c r="AI50" s="275"/>
    </row>
    <row r="51" spans="2:35" ht="17.25" customHeight="1">
      <c r="B51" s="252"/>
      <c r="C51" s="268"/>
      <c r="D51" s="269"/>
      <c r="E51" s="269"/>
      <c r="F51" s="269"/>
      <c r="G51" s="269"/>
      <c r="H51" s="269"/>
      <c r="I51" s="270"/>
      <c r="J51" s="270"/>
      <c r="K51" s="272"/>
      <c r="L51" s="271"/>
      <c r="M51" s="289"/>
      <c r="N51" s="273"/>
      <c r="O51" s="273"/>
      <c r="P51" s="273"/>
      <c r="Q51" s="266"/>
      <c r="R51" s="266"/>
      <c r="S51" s="266"/>
      <c r="T51" s="266"/>
      <c r="AE51" s="275"/>
      <c r="AF51" s="275"/>
      <c r="AG51" s="275"/>
      <c r="AH51" s="275"/>
      <c r="AI51" s="275"/>
    </row>
    <row r="52" spans="2:35" ht="17.25" customHeight="1">
      <c r="B52" s="252"/>
      <c r="C52" s="268"/>
      <c r="D52" s="269"/>
      <c r="E52" s="269"/>
      <c r="F52" s="269"/>
      <c r="G52" s="269"/>
      <c r="H52" s="269"/>
      <c r="I52" s="270"/>
      <c r="J52" s="270"/>
      <c r="K52" s="272"/>
      <c r="L52" s="271"/>
      <c r="M52" s="289"/>
      <c r="N52" s="273"/>
      <c r="O52" s="273"/>
      <c r="P52" s="273"/>
      <c r="Q52" s="266"/>
      <c r="R52" s="266"/>
      <c r="S52" s="266"/>
      <c r="T52" s="266"/>
      <c r="AE52" s="275"/>
      <c r="AF52" s="275"/>
      <c r="AG52" s="275"/>
      <c r="AH52" s="275"/>
      <c r="AI52" s="275"/>
    </row>
    <row r="53" spans="2:35" ht="17.25" customHeight="1">
      <c r="B53" s="252"/>
      <c r="C53" s="268"/>
      <c r="D53" s="269"/>
      <c r="E53" s="269"/>
      <c r="F53" s="269"/>
      <c r="G53" s="269"/>
      <c r="H53" s="269"/>
      <c r="I53" s="284"/>
      <c r="J53" s="284"/>
      <c r="K53" s="272"/>
      <c r="L53" s="272"/>
      <c r="M53" s="285"/>
      <c r="N53" s="273"/>
      <c r="O53" s="273"/>
      <c r="P53" s="273"/>
      <c r="Q53" s="266"/>
      <c r="R53" s="266"/>
      <c r="S53" s="266"/>
      <c r="T53" s="266"/>
      <c r="AE53" s="275"/>
      <c r="AF53" s="275"/>
      <c r="AG53" s="275"/>
      <c r="AH53" s="275"/>
      <c r="AI53" s="275"/>
    </row>
    <row r="54" spans="2:35" ht="17.25" customHeight="1">
      <c r="B54" s="252"/>
      <c r="C54" s="268"/>
      <c r="D54" s="269"/>
      <c r="E54" s="269"/>
      <c r="F54" s="269"/>
      <c r="G54" s="269"/>
      <c r="H54" s="283"/>
      <c r="I54" s="284"/>
      <c r="J54" s="288"/>
      <c r="K54" s="289"/>
      <c r="L54" s="282"/>
      <c r="M54" s="289"/>
      <c r="N54" s="273"/>
      <c r="O54" s="273"/>
      <c r="P54" s="273"/>
      <c r="Q54" s="266"/>
      <c r="R54" s="266"/>
      <c r="S54" s="266"/>
      <c r="T54" s="266"/>
      <c r="AE54" s="275"/>
      <c r="AF54" s="275"/>
      <c r="AG54" s="275"/>
      <c r="AH54" s="275"/>
      <c r="AI54" s="275"/>
    </row>
    <row r="55" spans="2:35" ht="17.25" customHeight="1">
      <c r="B55" s="252"/>
      <c r="C55" s="268"/>
      <c r="D55" s="269"/>
      <c r="E55" s="269"/>
      <c r="F55" s="269"/>
      <c r="G55" s="269"/>
      <c r="H55" s="283"/>
      <c r="I55" s="284"/>
      <c r="J55" s="288"/>
      <c r="K55" s="252"/>
      <c r="L55" s="252"/>
      <c r="M55" s="252"/>
      <c r="N55" s="273"/>
      <c r="O55" s="273"/>
      <c r="P55" s="273"/>
      <c r="Q55" s="266"/>
      <c r="R55" s="266"/>
      <c r="S55" s="266"/>
      <c r="T55" s="266"/>
      <c r="AE55" s="275"/>
      <c r="AF55" s="275"/>
      <c r="AG55" s="275"/>
      <c r="AH55" s="275"/>
      <c r="AI55" s="275"/>
    </row>
    <row r="56" spans="2:35" ht="17.25" customHeight="1">
      <c r="B56" s="252"/>
      <c r="C56" s="268"/>
      <c r="D56" s="269"/>
      <c r="E56" s="269"/>
      <c r="F56" s="269"/>
      <c r="G56" s="269"/>
      <c r="H56" s="283"/>
      <c r="I56" s="284"/>
      <c r="J56" s="288"/>
      <c r="K56" s="252"/>
      <c r="L56" s="252"/>
      <c r="M56" s="252"/>
      <c r="N56" s="273"/>
      <c r="O56" s="273"/>
      <c r="P56" s="273"/>
      <c r="Q56" s="266"/>
      <c r="R56" s="266"/>
      <c r="S56" s="266"/>
      <c r="T56" s="266"/>
      <c r="AE56" s="275"/>
      <c r="AF56" s="275"/>
      <c r="AG56" s="275"/>
      <c r="AH56" s="275"/>
      <c r="AI56" s="275"/>
    </row>
    <row r="57" spans="2:35" ht="17.25" customHeight="1">
      <c r="B57" s="252"/>
      <c r="C57" s="268"/>
      <c r="D57" s="269"/>
      <c r="E57" s="269"/>
      <c r="F57" s="269"/>
      <c r="G57" s="269"/>
      <c r="H57" s="283"/>
      <c r="I57" s="284"/>
      <c r="J57" s="288"/>
      <c r="K57" s="252"/>
      <c r="L57" s="252"/>
      <c r="M57" s="252"/>
      <c r="N57" s="273"/>
      <c r="O57" s="273"/>
      <c r="P57" s="273"/>
      <c r="Q57" s="266"/>
      <c r="R57" s="266"/>
      <c r="S57" s="266"/>
      <c r="T57" s="266"/>
      <c r="AE57" s="275"/>
      <c r="AF57" s="275"/>
      <c r="AG57" s="275"/>
      <c r="AH57" s="275"/>
      <c r="AI57" s="275"/>
    </row>
    <row r="58" spans="2:35" ht="17.25" customHeight="1">
      <c r="B58" s="252"/>
      <c r="C58" s="268"/>
      <c r="D58" s="269"/>
      <c r="E58" s="269"/>
      <c r="F58" s="269"/>
      <c r="G58" s="269"/>
      <c r="H58" s="283"/>
      <c r="I58" s="284"/>
      <c r="J58" s="288"/>
      <c r="K58" s="252"/>
      <c r="L58" s="252"/>
      <c r="M58" s="252"/>
      <c r="N58" s="273"/>
      <c r="O58" s="273"/>
      <c r="P58" s="273"/>
      <c r="Q58" s="266"/>
      <c r="R58" s="266"/>
      <c r="S58" s="266"/>
      <c r="T58" s="266"/>
      <c r="AE58" s="275"/>
      <c r="AF58" s="275"/>
      <c r="AG58" s="275"/>
      <c r="AH58" s="275"/>
      <c r="AI58" s="275"/>
    </row>
    <row r="59" spans="2:35" ht="17.25" customHeight="1">
      <c r="B59" s="252"/>
      <c r="C59" s="268"/>
      <c r="D59" s="269"/>
      <c r="E59" s="269"/>
      <c r="F59" s="269"/>
      <c r="G59" s="269"/>
      <c r="H59" s="283"/>
      <c r="I59" s="284"/>
      <c r="J59" s="288"/>
      <c r="K59" s="252"/>
      <c r="L59" s="252"/>
      <c r="M59" s="252"/>
      <c r="N59" s="273"/>
      <c r="O59" s="273"/>
      <c r="P59" s="273"/>
      <c r="Q59" s="266"/>
      <c r="R59" s="266"/>
      <c r="S59" s="266"/>
      <c r="T59" s="266"/>
      <c r="AE59" s="275"/>
      <c r="AF59" s="275"/>
      <c r="AG59" s="275"/>
      <c r="AH59" s="275"/>
      <c r="AI59" s="275"/>
    </row>
    <row r="60" spans="2:35" ht="17.25" customHeight="1">
      <c r="B60" s="252"/>
      <c r="C60" s="268"/>
      <c r="D60" s="269"/>
      <c r="E60" s="269"/>
      <c r="F60" s="269"/>
      <c r="G60" s="269"/>
      <c r="H60" s="283"/>
      <c r="I60" s="284"/>
      <c r="J60" s="288"/>
      <c r="K60" s="252"/>
      <c r="L60" s="252"/>
      <c r="M60" s="252"/>
      <c r="N60" s="273"/>
      <c r="O60" s="273"/>
      <c r="P60" s="273"/>
      <c r="Q60" s="266"/>
      <c r="R60" s="266"/>
      <c r="S60" s="266"/>
      <c r="T60" s="266"/>
      <c r="AE60" s="275"/>
      <c r="AF60" s="275"/>
      <c r="AG60" s="275"/>
      <c r="AH60" s="275"/>
      <c r="AI60" s="275"/>
    </row>
    <row r="61" spans="2:35" ht="17.25" customHeight="1">
      <c r="B61" s="252"/>
      <c r="C61" s="268"/>
      <c r="D61" s="269"/>
      <c r="E61" s="269"/>
      <c r="F61" s="269"/>
      <c r="G61" s="269"/>
      <c r="H61" s="269"/>
      <c r="I61" s="269"/>
      <c r="J61" s="278"/>
      <c r="K61" s="272"/>
      <c r="L61" s="271"/>
      <c r="M61" s="272"/>
      <c r="N61" s="273"/>
      <c r="O61" s="273"/>
      <c r="P61" s="273"/>
      <c r="Q61" s="266"/>
      <c r="R61" s="266"/>
      <c r="S61" s="266"/>
      <c r="T61" s="266"/>
      <c r="AE61" s="275"/>
      <c r="AF61" s="275"/>
      <c r="AG61" s="275"/>
      <c r="AH61" s="275"/>
      <c r="AI61" s="275"/>
    </row>
    <row r="62" spans="2:35" ht="17.25" customHeight="1">
      <c r="B62" s="252"/>
      <c r="C62" s="268"/>
      <c r="D62" s="269"/>
      <c r="E62" s="269"/>
      <c r="F62" s="269"/>
      <c r="G62" s="269"/>
      <c r="H62" s="283"/>
      <c r="I62" s="284"/>
      <c r="J62" s="288"/>
      <c r="K62" s="252"/>
      <c r="L62" s="252"/>
      <c r="M62" s="252"/>
      <c r="N62" s="273"/>
      <c r="O62" s="273"/>
      <c r="P62" s="273"/>
      <c r="Q62" s="266"/>
      <c r="R62" s="266"/>
      <c r="S62" s="266"/>
      <c r="T62" s="266"/>
      <c r="AE62" s="275"/>
      <c r="AF62" s="275"/>
      <c r="AG62" s="275"/>
      <c r="AH62" s="275"/>
      <c r="AI62" s="275"/>
    </row>
    <row r="63" spans="2:35" ht="17.25" customHeight="1">
      <c r="B63" s="252"/>
      <c r="C63" s="268"/>
      <c r="D63" s="269"/>
      <c r="E63" s="269"/>
      <c r="F63" s="269"/>
      <c r="G63" s="269"/>
      <c r="H63" s="283"/>
      <c r="I63" s="284"/>
      <c r="J63" s="288"/>
      <c r="K63" s="252"/>
      <c r="L63" s="252"/>
      <c r="M63" s="252"/>
      <c r="N63" s="273"/>
      <c r="O63" s="273"/>
      <c r="P63" s="273"/>
      <c r="Q63" s="266"/>
      <c r="R63" s="266"/>
      <c r="S63" s="266"/>
      <c r="T63" s="266"/>
      <c r="AE63" s="275"/>
      <c r="AF63" s="275"/>
      <c r="AG63" s="275"/>
      <c r="AH63" s="275"/>
      <c r="AI63" s="275"/>
    </row>
    <row r="64" spans="2:35" ht="17.25" customHeight="1">
      <c r="B64" s="252"/>
      <c r="C64" s="268"/>
      <c r="D64" s="269"/>
      <c r="E64" s="269"/>
      <c r="F64" s="269"/>
      <c r="G64" s="269"/>
      <c r="H64" s="283"/>
      <c r="I64" s="284"/>
      <c r="J64" s="288"/>
      <c r="K64" s="252"/>
      <c r="L64" s="252"/>
      <c r="M64" s="252"/>
      <c r="N64" s="273"/>
      <c r="O64" s="273"/>
      <c r="P64" s="273"/>
      <c r="Q64" s="266"/>
      <c r="R64" s="266"/>
      <c r="S64" s="266"/>
      <c r="T64" s="266"/>
      <c r="AE64" s="275"/>
      <c r="AF64" s="275"/>
      <c r="AG64" s="275"/>
      <c r="AH64" s="275"/>
      <c r="AI64" s="275"/>
    </row>
    <row r="65" spans="2:35" ht="17.25" customHeight="1">
      <c r="B65" s="252"/>
      <c r="C65" s="268"/>
      <c r="D65" s="269"/>
      <c r="E65" s="269"/>
      <c r="F65" s="269"/>
      <c r="G65" s="269"/>
      <c r="H65" s="283"/>
      <c r="I65" s="284"/>
      <c r="J65" s="288"/>
      <c r="K65" s="252"/>
      <c r="L65" s="252"/>
      <c r="M65" s="252"/>
      <c r="N65" s="273"/>
      <c r="O65" s="273"/>
      <c r="P65" s="273"/>
      <c r="Q65" s="266"/>
      <c r="R65" s="266"/>
      <c r="S65" s="266"/>
      <c r="T65" s="266"/>
      <c r="AE65" s="275"/>
      <c r="AF65" s="275"/>
      <c r="AG65" s="275"/>
      <c r="AH65" s="275"/>
      <c r="AI65" s="275"/>
    </row>
    <row r="66" spans="2:35" ht="17.25" customHeight="1">
      <c r="B66" s="252"/>
      <c r="C66" s="268"/>
      <c r="D66" s="269"/>
      <c r="E66" s="269"/>
      <c r="F66" s="269"/>
      <c r="G66" s="269"/>
      <c r="H66" s="283"/>
      <c r="I66" s="284"/>
      <c r="J66" s="288"/>
      <c r="K66" s="252"/>
      <c r="L66" s="252"/>
      <c r="M66" s="252"/>
      <c r="N66" s="273"/>
      <c r="O66" s="273"/>
      <c r="P66" s="273"/>
      <c r="Q66" s="266"/>
      <c r="R66" s="266"/>
      <c r="S66" s="266"/>
      <c r="T66" s="266"/>
      <c r="AE66" s="275"/>
      <c r="AF66" s="275"/>
      <c r="AG66" s="275"/>
      <c r="AH66" s="275"/>
      <c r="AI66" s="275"/>
    </row>
    <row r="67" spans="2:35" ht="17.25" customHeight="1">
      <c r="B67" s="252"/>
      <c r="C67" s="268"/>
      <c r="D67" s="269"/>
      <c r="E67" s="269"/>
      <c r="F67" s="269"/>
      <c r="G67" s="269"/>
      <c r="H67" s="283"/>
      <c r="I67" s="284"/>
      <c r="J67" s="288"/>
      <c r="K67" s="252"/>
      <c r="L67" s="252"/>
      <c r="M67" s="252"/>
      <c r="N67" s="273"/>
      <c r="O67" s="273"/>
      <c r="P67" s="273"/>
      <c r="Q67" s="266"/>
      <c r="R67" s="266"/>
      <c r="S67" s="266"/>
      <c r="T67" s="266"/>
      <c r="AE67" s="275"/>
      <c r="AF67" s="275"/>
      <c r="AG67" s="275"/>
      <c r="AH67" s="275"/>
      <c r="AI67" s="275"/>
    </row>
    <row r="68" spans="2:35" ht="17.25" customHeight="1">
      <c r="B68" s="252"/>
      <c r="C68" s="268"/>
      <c r="D68" s="269"/>
      <c r="E68" s="269"/>
      <c r="F68" s="269"/>
      <c r="G68" s="269"/>
      <c r="H68" s="283"/>
      <c r="I68" s="284"/>
      <c r="J68" s="288"/>
      <c r="K68" s="252"/>
      <c r="L68" s="252"/>
      <c r="M68" s="252"/>
      <c r="N68" s="273"/>
      <c r="O68" s="273"/>
      <c r="P68" s="273"/>
      <c r="Q68" s="266"/>
      <c r="R68" s="266"/>
      <c r="S68" s="266"/>
      <c r="T68" s="266"/>
      <c r="AE68" s="275"/>
      <c r="AF68" s="275"/>
      <c r="AG68" s="275"/>
      <c r="AH68" s="275"/>
      <c r="AI68" s="275"/>
    </row>
    <row r="69" spans="2:35" ht="17.25" customHeight="1">
      <c r="B69" s="252"/>
      <c r="C69" s="268"/>
      <c r="D69" s="269"/>
      <c r="E69" s="269"/>
      <c r="F69" s="269"/>
      <c r="G69" s="269"/>
      <c r="H69" s="283"/>
      <c r="I69" s="284"/>
      <c r="J69" s="288"/>
      <c r="K69" s="252"/>
      <c r="L69" s="252"/>
      <c r="M69" s="252"/>
      <c r="N69" s="273"/>
      <c r="O69" s="273"/>
      <c r="P69" s="273"/>
      <c r="Q69" s="266"/>
      <c r="R69" s="266"/>
      <c r="S69" s="266"/>
      <c r="T69" s="266"/>
      <c r="AE69" s="275"/>
      <c r="AF69" s="275"/>
      <c r="AG69" s="275"/>
      <c r="AH69" s="275"/>
      <c r="AI69" s="275"/>
    </row>
    <row r="70" spans="2:35" ht="17.25" customHeight="1">
      <c r="B70" s="252"/>
      <c r="C70" s="268"/>
      <c r="D70" s="269"/>
      <c r="E70" s="269"/>
      <c r="F70" s="269"/>
      <c r="G70" s="269"/>
      <c r="H70" s="283"/>
      <c r="I70" s="284"/>
      <c r="J70" s="288"/>
      <c r="K70" s="252"/>
      <c r="L70" s="252"/>
      <c r="M70" s="252"/>
      <c r="N70" s="273"/>
      <c r="O70" s="273"/>
      <c r="P70" s="273"/>
      <c r="Q70" s="266"/>
      <c r="R70" s="266"/>
      <c r="S70" s="266"/>
      <c r="T70" s="266"/>
      <c r="AE70" s="275"/>
      <c r="AF70" s="275"/>
      <c r="AG70" s="275"/>
      <c r="AH70" s="275"/>
      <c r="AI70" s="275"/>
    </row>
    <row r="71" spans="2:35" ht="17.25" customHeight="1">
      <c r="B71" s="252"/>
      <c r="C71" s="268"/>
      <c r="D71" s="269"/>
      <c r="E71" s="269"/>
      <c r="F71" s="269"/>
      <c r="G71" s="269"/>
      <c r="H71" s="283"/>
      <c r="I71" s="284"/>
      <c r="J71" s="288"/>
      <c r="K71" s="252"/>
      <c r="L71" s="252"/>
      <c r="M71" s="252"/>
      <c r="N71" s="273"/>
      <c r="O71" s="273"/>
      <c r="P71" s="273"/>
      <c r="Q71" s="266"/>
      <c r="R71" s="266"/>
      <c r="S71" s="266"/>
      <c r="T71" s="266"/>
      <c r="AE71" s="275"/>
      <c r="AF71" s="275"/>
      <c r="AG71" s="275"/>
      <c r="AH71" s="275"/>
      <c r="AI71" s="275"/>
    </row>
    <row r="72" spans="2:35" ht="17.25" customHeight="1">
      <c r="B72" s="252"/>
      <c r="C72" s="268"/>
      <c r="D72" s="269"/>
      <c r="E72" s="269"/>
      <c r="F72" s="269"/>
      <c r="G72" s="269"/>
      <c r="H72" s="283"/>
      <c r="I72" s="284"/>
      <c r="J72" s="288"/>
      <c r="K72" s="252"/>
      <c r="L72" s="252"/>
      <c r="M72" s="252"/>
      <c r="N72" s="273"/>
      <c r="O72" s="273"/>
      <c r="P72" s="273"/>
      <c r="Q72" s="266"/>
      <c r="R72" s="266"/>
      <c r="S72" s="266"/>
      <c r="T72" s="266"/>
      <c r="AE72" s="275"/>
      <c r="AF72" s="275"/>
      <c r="AG72" s="275"/>
      <c r="AH72" s="275"/>
      <c r="AI72" s="275"/>
    </row>
    <row r="73" spans="2:35" ht="17.25" customHeight="1">
      <c r="B73" s="252"/>
      <c r="C73" s="268"/>
      <c r="D73" s="269"/>
      <c r="E73" s="269"/>
      <c r="F73" s="269"/>
      <c r="G73" s="269"/>
      <c r="H73" s="269"/>
      <c r="I73" s="290"/>
      <c r="J73" s="278"/>
      <c r="K73" s="272"/>
      <c r="L73" s="271"/>
      <c r="M73" s="272"/>
      <c r="N73" s="273"/>
      <c r="O73" s="273"/>
      <c r="P73" s="273"/>
      <c r="Q73" s="266"/>
      <c r="R73" s="266"/>
      <c r="S73" s="266"/>
      <c r="T73" s="266"/>
      <c r="AE73" s="275"/>
      <c r="AF73" s="275"/>
      <c r="AG73" s="275"/>
      <c r="AH73" s="275"/>
      <c r="AI73" s="275"/>
    </row>
    <row r="74" spans="2:35" ht="17.25" customHeight="1">
      <c r="B74" s="252"/>
      <c r="C74" s="268"/>
      <c r="D74" s="269"/>
      <c r="E74" s="269"/>
      <c r="F74" s="269"/>
      <c r="G74" s="269"/>
      <c r="H74" s="269"/>
      <c r="I74" s="290"/>
      <c r="J74" s="278"/>
      <c r="K74" s="272"/>
      <c r="L74" s="271"/>
      <c r="M74" s="272"/>
      <c r="N74" s="273"/>
      <c r="O74" s="273"/>
      <c r="P74" s="273"/>
      <c r="Q74" s="266"/>
      <c r="R74" s="266"/>
      <c r="S74" s="266"/>
      <c r="T74" s="266"/>
      <c r="AE74" s="275"/>
      <c r="AF74" s="275"/>
      <c r="AG74" s="275"/>
      <c r="AH74" s="275"/>
      <c r="AI74" s="275"/>
    </row>
    <row r="75" spans="2:35" ht="17.25" customHeight="1">
      <c r="B75" s="252"/>
      <c r="C75" s="268"/>
      <c r="D75" s="269"/>
      <c r="E75" s="269"/>
      <c r="F75" s="269"/>
      <c r="G75" s="269"/>
      <c r="H75" s="269"/>
      <c r="I75" s="270"/>
      <c r="J75" s="270"/>
      <c r="K75" s="272"/>
      <c r="L75" s="272"/>
      <c r="M75" s="282"/>
      <c r="N75" s="273"/>
      <c r="O75" s="273"/>
      <c r="P75" s="273"/>
      <c r="Q75" s="266"/>
      <c r="R75" s="266"/>
      <c r="S75" s="266"/>
      <c r="T75" s="266"/>
      <c r="AE75" s="275"/>
      <c r="AF75" s="275"/>
      <c r="AG75" s="275"/>
      <c r="AH75" s="275"/>
      <c r="AI75" s="275"/>
    </row>
    <row r="76" spans="2:35" ht="17.25" customHeight="1">
      <c r="B76" s="252"/>
      <c r="C76" s="268"/>
      <c r="D76" s="269"/>
      <c r="E76" s="269"/>
      <c r="F76" s="269"/>
      <c r="G76" s="269"/>
      <c r="H76" s="278"/>
      <c r="I76" s="290"/>
      <c r="J76" s="278"/>
      <c r="K76" s="272"/>
      <c r="L76" s="271"/>
      <c r="M76" s="272"/>
      <c r="N76" s="273"/>
      <c r="O76" s="273"/>
      <c r="P76" s="273"/>
      <c r="Q76" s="266"/>
      <c r="R76" s="266"/>
      <c r="S76" s="266"/>
      <c r="T76" s="266"/>
      <c r="AE76" s="275"/>
      <c r="AF76" s="275"/>
      <c r="AG76" s="275"/>
      <c r="AH76" s="275"/>
      <c r="AI76" s="275"/>
    </row>
    <row r="77" spans="2:35" ht="17.25" customHeight="1">
      <c r="B77" s="252"/>
      <c r="C77" s="268"/>
      <c r="D77" s="269"/>
      <c r="E77" s="269"/>
      <c r="F77" s="269"/>
      <c r="G77" s="269"/>
      <c r="H77" s="269"/>
      <c r="I77" s="270"/>
      <c r="J77" s="270"/>
      <c r="K77" s="271"/>
      <c r="L77" s="271"/>
      <c r="M77" s="282"/>
      <c r="N77" s="273"/>
      <c r="O77" s="273"/>
      <c r="P77" s="273"/>
      <c r="Q77" s="266"/>
      <c r="R77" s="266"/>
      <c r="S77" s="266"/>
      <c r="T77" s="266"/>
      <c r="AE77" s="275"/>
      <c r="AF77" s="275"/>
      <c r="AG77" s="275"/>
      <c r="AH77" s="275"/>
      <c r="AI77" s="275"/>
    </row>
    <row r="78" spans="2:35" ht="17.25" customHeight="1">
      <c r="B78" s="252"/>
      <c r="C78" s="268"/>
      <c r="D78" s="269"/>
      <c r="E78" s="269"/>
      <c r="F78" s="269"/>
      <c r="G78" s="269"/>
      <c r="H78" s="269"/>
      <c r="I78" s="270"/>
      <c r="J78" s="270"/>
      <c r="K78" s="271"/>
      <c r="L78" s="271"/>
      <c r="M78" s="282"/>
      <c r="N78" s="273"/>
      <c r="O78" s="273"/>
      <c r="P78" s="273"/>
      <c r="Q78" s="266"/>
      <c r="R78" s="266"/>
      <c r="S78" s="266"/>
      <c r="T78" s="266"/>
      <c r="AE78" s="275"/>
      <c r="AF78" s="275"/>
      <c r="AG78" s="275"/>
      <c r="AH78" s="275"/>
      <c r="AI78" s="275"/>
    </row>
    <row r="79" spans="2:35" ht="17.25" customHeight="1">
      <c r="B79" s="252"/>
      <c r="C79" s="268"/>
      <c r="D79" s="269"/>
      <c r="E79" s="269"/>
      <c r="F79" s="269"/>
      <c r="G79" s="269"/>
      <c r="H79" s="269"/>
      <c r="I79" s="270"/>
      <c r="J79" s="270"/>
      <c r="K79" s="272"/>
      <c r="L79" s="271"/>
      <c r="M79" s="289"/>
      <c r="N79" s="273"/>
      <c r="O79" s="273"/>
      <c r="P79" s="273"/>
      <c r="Q79" s="266"/>
      <c r="R79" s="266"/>
      <c r="S79" s="266"/>
      <c r="T79" s="266"/>
      <c r="AE79" s="275"/>
      <c r="AF79" s="275"/>
      <c r="AG79" s="275"/>
      <c r="AH79" s="275"/>
      <c r="AI79" s="275"/>
    </row>
    <row r="80" spans="2:35" ht="17.25" customHeight="1">
      <c r="B80" s="252"/>
      <c r="C80" s="268"/>
      <c r="D80" s="269"/>
      <c r="E80" s="269"/>
      <c r="F80" s="269"/>
      <c r="G80" s="269"/>
      <c r="H80" s="269"/>
      <c r="I80" s="270"/>
      <c r="J80" s="270"/>
      <c r="K80" s="272"/>
      <c r="L80" s="271"/>
      <c r="M80" s="282"/>
      <c r="N80" s="273"/>
      <c r="O80" s="273"/>
      <c r="P80" s="273"/>
      <c r="Q80" s="266"/>
      <c r="R80" s="266"/>
      <c r="S80" s="266"/>
      <c r="T80" s="266"/>
      <c r="AE80" s="275"/>
      <c r="AF80" s="275"/>
      <c r="AG80" s="275"/>
      <c r="AH80" s="275"/>
      <c r="AI80" s="275"/>
    </row>
    <row r="81" spans="2:35" ht="17.25" customHeight="1">
      <c r="B81" s="252"/>
      <c r="C81" s="268"/>
      <c r="D81" s="269"/>
      <c r="E81" s="269"/>
      <c r="F81" s="269"/>
      <c r="G81" s="269"/>
      <c r="H81" s="269"/>
      <c r="I81" s="270"/>
      <c r="J81" s="270"/>
      <c r="K81" s="272"/>
      <c r="L81" s="271"/>
      <c r="M81" s="282"/>
      <c r="N81" s="273"/>
      <c r="O81" s="273"/>
      <c r="P81" s="273"/>
      <c r="Q81" s="266"/>
      <c r="R81" s="266"/>
      <c r="S81" s="266"/>
      <c r="T81" s="266"/>
      <c r="AE81" s="275"/>
      <c r="AF81" s="275"/>
      <c r="AG81" s="275"/>
      <c r="AH81" s="275"/>
      <c r="AI81" s="275"/>
    </row>
    <row r="82" spans="2:35" ht="17.25" customHeight="1">
      <c r="B82" s="252"/>
      <c r="C82" s="268"/>
      <c r="D82" s="269"/>
      <c r="E82" s="269"/>
      <c r="F82" s="269"/>
      <c r="G82" s="269"/>
      <c r="H82" s="269"/>
      <c r="I82" s="270"/>
      <c r="J82" s="270"/>
      <c r="K82" s="272"/>
      <c r="L82" s="272"/>
      <c r="M82" s="282"/>
      <c r="N82" s="273"/>
      <c r="O82" s="273"/>
      <c r="P82" s="273"/>
      <c r="Q82" s="266"/>
      <c r="R82" s="266"/>
      <c r="S82" s="266"/>
      <c r="T82" s="266"/>
      <c r="AE82" s="275"/>
      <c r="AF82" s="275"/>
      <c r="AG82" s="275"/>
      <c r="AH82" s="275"/>
      <c r="AI82" s="275"/>
    </row>
    <row r="83" spans="2:35" ht="17.25" customHeight="1">
      <c r="B83" s="252"/>
      <c r="C83" s="268"/>
      <c r="D83" s="269"/>
      <c r="E83" s="269"/>
      <c r="F83" s="269"/>
      <c r="G83" s="269"/>
      <c r="H83" s="278"/>
      <c r="I83" s="284"/>
      <c r="J83" s="279"/>
      <c r="K83" s="272"/>
      <c r="L83" s="271"/>
      <c r="M83" s="272"/>
      <c r="N83" s="273"/>
      <c r="O83" s="273"/>
      <c r="P83" s="273"/>
      <c r="Q83" s="266"/>
      <c r="R83" s="266"/>
      <c r="S83" s="266"/>
      <c r="T83" s="266"/>
      <c r="AE83" s="275"/>
      <c r="AF83" s="275"/>
      <c r="AG83" s="275"/>
      <c r="AH83" s="275"/>
      <c r="AI83" s="275"/>
    </row>
    <row r="84" spans="2:35" ht="17.25" customHeight="1">
      <c r="B84" s="252"/>
      <c r="C84" s="268"/>
      <c r="D84" s="269"/>
      <c r="E84" s="269"/>
      <c r="F84" s="269"/>
      <c r="G84" s="269"/>
      <c r="H84" s="269"/>
      <c r="I84" s="269"/>
      <c r="J84" s="278"/>
      <c r="K84" s="272"/>
      <c r="L84" s="271"/>
      <c r="M84" s="272"/>
      <c r="N84" s="273"/>
      <c r="O84" s="273"/>
      <c r="P84" s="273"/>
      <c r="Q84" s="266"/>
      <c r="R84" s="266"/>
      <c r="S84" s="266"/>
      <c r="T84" s="266"/>
      <c r="AE84" s="275"/>
      <c r="AF84" s="275"/>
      <c r="AG84" s="275"/>
      <c r="AH84" s="275"/>
      <c r="AI84" s="275"/>
    </row>
    <row r="85" spans="2:35" ht="17.25" customHeight="1">
      <c r="B85" s="252"/>
      <c r="C85" s="268"/>
      <c r="D85" s="269"/>
      <c r="E85" s="269"/>
      <c r="F85" s="269"/>
      <c r="G85" s="269"/>
      <c r="H85" s="269"/>
      <c r="I85" s="270"/>
      <c r="J85" s="279"/>
      <c r="K85" s="272"/>
      <c r="L85" s="271"/>
      <c r="M85" s="285"/>
      <c r="N85" s="273"/>
      <c r="O85" s="273"/>
      <c r="P85" s="273"/>
      <c r="Q85" s="266"/>
      <c r="R85" s="266"/>
      <c r="S85" s="266"/>
      <c r="T85" s="266"/>
      <c r="AE85" s="275"/>
      <c r="AF85" s="275"/>
      <c r="AG85" s="275"/>
      <c r="AH85" s="275"/>
      <c r="AI85" s="275"/>
    </row>
    <row r="86" spans="2:35" ht="17.25" customHeight="1">
      <c r="B86" s="252"/>
      <c r="C86" s="268"/>
      <c r="D86" s="269"/>
      <c r="E86" s="269"/>
      <c r="F86" s="269"/>
      <c r="G86" s="269"/>
      <c r="H86" s="269"/>
      <c r="I86" s="270"/>
      <c r="J86" s="279"/>
      <c r="K86" s="272"/>
      <c r="L86" s="271"/>
      <c r="M86" s="285"/>
      <c r="N86" s="273"/>
      <c r="O86" s="273"/>
      <c r="P86" s="273"/>
      <c r="Q86" s="266"/>
      <c r="R86" s="266"/>
      <c r="S86" s="266"/>
      <c r="T86" s="266"/>
      <c r="AE86" s="275"/>
      <c r="AF86" s="275"/>
      <c r="AG86" s="275"/>
      <c r="AH86" s="275"/>
      <c r="AI86" s="275"/>
    </row>
    <row r="87" spans="2:35" ht="17.25" customHeight="1">
      <c r="B87" s="252"/>
      <c r="C87" s="268"/>
      <c r="D87" s="269"/>
      <c r="E87" s="269"/>
      <c r="F87" s="269"/>
      <c r="G87" s="269"/>
      <c r="H87" s="269"/>
      <c r="I87" s="270"/>
      <c r="J87" s="270"/>
      <c r="K87" s="272"/>
      <c r="L87" s="271"/>
      <c r="M87" s="289"/>
      <c r="N87" s="273"/>
      <c r="O87" s="273"/>
      <c r="P87" s="273"/>
      <c r="Q87" s="266"/>
      <c r="R87" s="266"/>
      <c r="S87" s="266"/>
      <c r="T87" s="266"/>
      <c r="AE87" s="275"/>
      <c r="AF87" s="275"/>
      <c r="AG87" s="275"/>
      <c r="AH87" s="275"/>
      <c r="AI87" s="275"/>
    </row>
    <row r="88" spans="2:35" ht="17.25" customHeight="1">
      <c r="B88" s="252"/>
      <c r="C88" s="268"/>
      <c r="D88" s="269"/>
      <c r="E88" s="269"/>
      <c r="F88" s="269"/>
      <c r="G88" s="269"/>
      <c r="H88" s="269"/>
      <c r="I88" s="270"/>
      <c r="J88" s="270"/>
      <c r="K88" s="272"/>
      <c r="L88" s="271"/>
      <c r="M88" s="289"/>
      <c r="N88" s="273"/>
      <c r="O88" s="273"/>
      <c r="P88" s="273"/>
      <c r="Q88" s="266"/>
      <c r="R88" s="266"/>
      <c r="S88" s="266"/>
      <c r="T88" s="266"/>
      <c r="AE88" s="275"/>
      <c r="AF88" s="275"/>
      <c r="AG88" s="275"/>
      <c r="AH88" s="275"/>
      <c r="AI88" s="275"/>
    </row>
    <row r="89" spans="2:35" ht="17.25" customHeight="1">
      <c r="B89" s="252"/>
      <c r="C89" s="268"/>
      <c r="D89" s="269"/>
      <c r="E89" s="269"/>
      <c r="F89" s="269"/>
      <c r="G89" s="269"/>
      <c r="H89" s="269"/>
      <c r="I89" s="270"/>
      <c r="J89" s="270"/>
      <c r="K89" s="272"/>
      <c r="L89" s="271"/>
      <c r="M89" s="289"/>
      <c r="N89" s="273"/>
      <c r="O89" s="273"/>
      <c r="P89" s="273"/>
      <c r="Q89" s="266"/>
      <c r="R89" s="266"/>
      <c r="S89" s="266"/>
      <c r="T89" s="266"/>
      <c r="AE89" s="275"/>
      <c r="AF89" s="275"/>
      <c r="AG89" s="275"/>
      <c r="AH89" s="275"/>
      <c r="AI89" s="275"/>
    </row>
    <row r="90" spans="2:35" ht="17.25" customHeight="1">
      <c r="B90" s="252"/>
      <c r="C90" s="268"/>
      <c r="D90" s="269"/>
      <c r="E90" s="269"/>
      <c r="F90" s="269"/>
      <c r="G90" s="269"/>
      <c r="H90" s="269"/>
      <c r="I90" s="270"/>
      <c r="J90" s="270"/>
      <c r="K90" s="272"/>
      <c r="L90" s="271"/>
      <c r="M90" s="289"/>
      <c r="N90" s="273"/>
      <c r="O90" s="273"/>
      <c r="P90" s="273"/>
      <c r="Q90" s="266"/>
      <c r="R90" s="266"/>
      <c r="S90" s="266"/>
      <c r="T90" s="266"/>
      <c r="AE90" s="275"/>
      <c r="AF90" s="275"/>
      <c r="AG90" s="275"/>
      <c r="AH90" s="275"/>
      <c r="AI90" s="275"/>
    </row>
    <row r="91" spans="2:35" ht="17.25" customHeight="1">
      <c r="B91" s="252"/>
      <c r="C91" s="268"/>
      <c r="D91" s="269"/>
      <c r="E91" s="269"/>
      <c r="F91" s="269"/>
      <c r="G91" s="269"/>
      <c r="H91" s="269"/>
      <c r="I91" s="290"/>
      <c r="J91" s="278"/>
      <c r="K91" s="272"/>
      <c r="L91" s="271"/>
      <c r="M91" s="272"/>
      <c r="N91" s="273"/>
      <c r="O91" s="273"/>
      <c r="P91" s="273"/>
      <c r="Q91" s="266"/>
      <c r="R91" s="266"/>
      <c r="S91" s="266"/>
      <c r="T91" s="266"/>
      <c r="AE91" s="275"/>
      <c r="AF91" s="275"/>
      <c r="AG91" s="275"/>
      <c r="AH91" s="275"/>
      <c r="AI91" s="275"/>
    </row>
    <row r="92" spans="2:35" ht="17.25" customHeight="1">
      <c r="B92" s="252"/>
      <c r="C92" s="268"/>
      <c r="D92" s="269"/>
      <c r="E92" s="269"/>
      <c r="F92" s="269"/>
      <c r="G92" s="269"/>
      <c r="H92" s="269"/>
      <c r="I92" s="270"/>
      <c r="J92" s="270"/>
      <c r="K92" s="272"/>
      <c r="L92" s="271"/>
      <c r="M92" s="289"/>
      <c r="N92" s="273"/>
      <c r="O92" s="273"/>
      <c r="P92" s="273"/>
      <c r="Q92" s="266"/>
      <c r="R92" s="266"/>
      <c r="S92" s="266"/>
      <c r="T92" s="266"/>
      <c r="AE92" s="275"/>
      <c r="AF92" s="275"/>
      <c r="AG92" s="275"/>
      <c r="AH92" s="275"/>
      <c r="AI92" s="275"/>
    </row>
    <row r="93" spans="2:35" ht="17.25" customHeight="1">
      <c r="B93" s="252"/>
      <c r="C93" s="268"/>
      <c r="D93" s="269"/>
      <c r="E93" s="269"/>
      <c r="F93" s="269"/>
      <c r="G93" s="269"/>
      <c r="H93" s="269"/>
      <c r="I93" s="270"/>
      <c r="J93" s="270"/>
      <c r="K93" s="272"/>
      <c r="L93" s="271"/>
      <c r="M93" s="289"/>
      <c r="N93" s="273"/>
      <c r="O93" s="273"/>
      <c r="P93" s="273"/>
      <c r="Q93" s="266"/>
      <c r="R93" s="266"/>
      <c r="S93" s="266"/>
      <c r="T93" s="266"/>
      <c r="AE93" s="275"/>
      <c r="AF93" s="275"/>
      <c r="AG93" s="275"/>
      <c r="AH93" s="275"/>
      <c r="AI93" s="275"/>
    </row>
    <row r="94" spans="2:35" ht="17.25" customHeight="1">
      <c r="B94" s="252"/>
      <c r="C94" s="268"/>
      <c r="D94" s="269"/>
      <c r="E94" s="269"/>
      <c r="F94" s="269"/>
      <c r="G94" s="269"/>
      <c r="H94" s="283"/>
      <c r="I94" s="284"/>
      <c r="J94" s="279"/>
      <c r="K94" s="271"/>
      <c r="L94" s="252"/>
      <c r="M94" s="289"/>
      <c r="N94" s="273"/>
      <c r="O94" s="273"/>
      <c r="P94" s="273"/>
      <c r="Q94" s="266"/>
      <c r="R94" s="266"/>
      <c r="S94" s="266"/>
      <c r="T94" s="266"/>
      <c r="AE94" s="275"/>
      <c r="AF94" s="275"/>
      <c r="AG94" s="275"/>
      <c r="AH94" s="275"/>
      <c r="AI94" s="275"/>
    </row>
    <row r="95" spans="2:35" ht="17.25" customHeight="1">
      <c r="B95" s="252"/>
      <c r="C95" s="268"/>
      <c r="D95" s="269"/>
      <c r="E95" s="269"/>
      <c r="F95" s="269"/>
      <c r="G95" s="269"/>
      <c r="H95" s="283"/>
      <c r="I95" s="284"/>
      <c r="J95" s="279"/>
      <c r="K95" s="271"/>
      <c r="L95" s="252"/>
      <c r="M95" s="289"/>
      <c r="N95" s="273"/>
      <c r="O95" s="273"/>
      <c r="P95" s="273"/>
      <c r="Q95" s="266"/>
      <c r="R95" s="266"/>
      <c r="S95" s="266"/>
      <c r="T95" s="266"/>
      <c r="AE95" s="275"/>
      <c r="AF95" s="275"/>
      <c r="AG95" s="275"/>
      <c r="AH95" s="275"/>
      <c r="AI95" s="275"/>
    </row>
    <row r="96" spans="2:35" ht="17.25" customHeight="1">
      <c r="B96" s="252"/>
      <c r="C96" s="268"/>
      <c r="D96" s="269"/>
      <c r="E96" s="269"/>
      <c r="F96" s="269"/>
      <c r="G96" s="269"/>
      <c r="H96" s="283"/>
      <c r="I96" s="284"/>
      <c r="J96" s="279"/>
      <c r="K96" s="271"/>
      <c r="L96" s="252"/>
      <c r="M96" s="289"/>
      <c r="N96" s="273"/>
      <c r="O96" s="273"/>
      <c r="P96" s="273"/>
      <c r="Q96" s="266"/>
      <c r="R96" s="266"/>
      <c r="S96" s="266"/>
      <c r="T96" s="266"/>
      <c r="AE96" s="275"/>
      <c r="AF96" s="275"/>
      <c r="AG96" s="275"/>
      <c r="AH96" s="275"/>
      <c r="AI96" s="275"/>
    </row>
    <row r="97" spans="2:35" ht="17.25" customHeight="1">
      <c r="B97" s="252"/>
      <c r="C97" s="268"/>
      <c r="D97" s="269"/>
      <c r="E97" s="269"/>
      <c r="F97" s="269"/>
      <c r="G97" s="269"/>
      <c r="H97" s="283"/>
      <c r="I97" s="284"/>
      <c r="J97" s="279"/>
      <c r="K97" s="271"/>
      <c r="L97" s="252"/>
      <c r="M97" s="289"/>
      <c r="N97" s="273"/>
      <c r="O97" s="273"/>
      <c r="P97" s="273"/>
      <c r="Q97" s="266"/>
      <c r="R97" s="266"/>
      <c r="S97" s="266"/>
      <c r="T97" s="266"/>
      <c r="AE97" s="275"/>
      <c r="AF97" s="275"/>
      <c r="AG97" s="275"/>
      <c r="AH97" s="275"/>
      <c r="AI97" s="275"/>
    </row>
    <row r="98" spans="2:35" ht="17.25" customHeight="1">
      <c r="B98" s="252"/>
      <c r="C98" s="268"/>
      <c r="D98" s="269"/>
      <c r="E98" s="269"/>
      <c r="F98" s="269"/>
      <c r="G98" s="269"/>
      <c r="H98" s="283"/>
      <c r="I98" s="284"/>
      <c r="J98" s="279"/>
      <c r="K98" s="271"/>
      <c r="L98" s="252"/>
      <c r="M98" s="289"/>
      <c r="N98" s="273"/>
      <c r="O98" s="273"/>
      <c r="P98" s="273"/>
      <c r="Q98" s="266"/>
      <c r="R98" s="266"/>
      <c r="S98" s="266"/>
      <c r="T98" s="266"/>
      <c r="AE98" s="275"/>
      <c r="AF98" s="275"/>
      <c r="AG98" s="275"/>
      <c r="AH98" s="275"/>
      <c r="AI98" s="275"/>
    </row>
    <row r="99" spans="2:35" ht="17.25" customHeight="1">
      <c r="B99" s="252"/>
      <c r="C99" s="268"/>
      <c r="D99" s="269"/>
      <c r="E99" s="269"/>
      <c r="F99" s="269"/>
      <c r="G99" s="269"/>
      <c r="H99" s="283"/>
      <c r="I99" s="284"/>
      <c r="J99" s="279"/>
      <c r="K99" s="271"/>
      <c r="L99" s="252"/>
      <c r="M99" s="289"/>
      <c r="N99" s="273"/>
      <c r="O99" s="273"/>
      <c r="P99" s="273"/>
      <c r="Q99" s="266"/>
      <c r="R99" s="266"/>
      <c r="S99" s="266"/>
      <c r="T99" s="266"/>
      <c r="AE99" s="275"/>
      <c r="AF99" s="275"/>
      <c r="AG99" s="275"/>
      <c r="AH99" s="275"/>
      <c r="AI99" s="275"/>
    </row>
    <row r="100" spans="2:35" ht="17.25" customHeight="1">
      <c r="B100" s="252"/>
      <c r="C100" s="268"/>
      <c r="D100" s="269"/>
      <c r="E100" s="269"/>
      <c r="F100" s="269"/>
      <c r="G100" s="269"/>
      <c r="H100" s="283"/>
      <c r="I100" s="284"/>
      <c r="J100" s="279"/>
      <c r="K100" s="271"/>
      <c r="L100" s="252"/>
      <c r="M100" s="289"/>
      <c r="N100" s="273"/>
      <c r="O100" s="273"/>
      <c r="P100" s="273"/>
      <c r="Q100" s="266"/>
      <c r="R100" s="266"/>
      <c r="S100" s="266"/>
      <c r="T100" s="266"/>
      <c r="AE100" s="275"/>
      <c r="AF100" s="275"/>
      <c r="AG100" s="275"/>
      <c r="AH100" s="275"/>
      <c r="AI100" s="275"/>
    </row>
    <row r="101" spans="2:35" ht="17.25" customHeight="1">
      <c r="B101" s="252"/>
      <c r="C101" s="268"/>
      <c r="D101" s="269"/>
      <c r="E101" s="269"/>
      <c r="F101" s="269"/>
      <c r="G101" s="269"/>
      <c r="H101" s="283"/>
      <c r="I101" s="284"/>
      <c r="J101" s="279"/>
      <c r="K101" s="271"/>
      <c r="L101" s="252"/>
      <c r="M101" s="289"/>
      <c r="N101" s="273"/>
      <c r="O101" s="273"/>
      <c r="P101" s="273"/>
      <c r="Q101" s="266"/>
      <c r="R101" s="266"/>
      <c r="S101" s="266"/>
      <c r="T101" s="266"/>
      <c r="AE101" s="275"/>
      <c r="AF101" s="275"/>
      <c r="AG101" s="275"/>
      <c r="AH101" s="275"/>
      <c r="AI101" s="275"/>
    </row>
    <row r="102" spans="2:35" ht="17.25" customHeight="1">
      <c r="B102" s="252"/>
      <c r="C102" s="268"/>
      <c r="D102" s="269"/>
      <c r="E102" s="269"/>
      <c r="F102" s="269"/>
      <c r="G102" s="269"/>
      <c r="H102" s="283"/>
      <c r="I102" s="284"/>
      <c r="J102" s="279"/>
      <c r="K102" s="271"/>
      <c r="L102" s="252"/>
      <c r="M102" s="289"/>
      <c r="N102" s="273"/>
      <c r="O102" s="273"/>
      <c r="P102" s="273"/>
      <c r="Q102" s="266"/>
      <c r="R102" s="266"/>
      <c r="S102" s="266"/>
      <c r="T102" s="266"/>
      <c r="AE102" s="275"/>
      <c r="AF102" s="275"/>
      <c r="AG102" s="275"/>
      <c r="AH102" s="275"/>
      <c r="AI102" s="275"/>
    </row>
    <row r="103" spans="2:35" ht="17.25" customHeight="1">
      <c r="B103" s="252"/>
      <c r="C103" s="268"/>
      <c r="D103" s="269"/>
      <c r="E103" s="269"/>
      <c r="F103" s="269"/>
      <c r="G103" s="269"/>
      <c r="H103" s="269"/>
      <c r="I103" s="270"/>
      <c r="J103" s="270"/>
      <c r="K103" s="272"/>
      <c r="L103" s="271"/>
      <c r="M103" s="289"/>
      <c r="N103" s="273"/>
      <c r="O103" s="273"/>
      <c r="P103" s="273"/>
      <c r="Q103" s="266"/>
      <c r="R103" s="266"/>
      <c r="S103" s="266"/>
      <c r="T103" s="266"/>
      <c r="AE103" s="275"/>
      <c r="AF103" s="275"/>
      <c r="AG103" s="275"/>
      <c r="AH103" s="275"/>
      <c r="AI103" s="275"/>
    </row>
    <row r="104" spans="2:35" ht="17.25" customHeight="1">
      <c r="B104" s="252"/>
      <c r="C104" s="268"/>
      <c r="D104" s="269"/>
      <c r="E104" s="269"/>
      <c r="F104" s="269"/>
      <c r="G104" s="269"/>
      <c r="H104" s="269"/>
      <c r="I104" s="270"/>
      <c r="J104" s="270"/>
      <c r="K104" s="272"/>
      <c r="L104" s="271"/>
      <c r="M104" s="289"/>
      <c r="N104" s="273"/>
      <c r="O104" s="273"/>
      <c r="P104" s="273"/>
      <c r="Q104" s="266"/>
      <c r="R104" s="266"/>
      <c r="S104" s="266"/>
      <c r="T104" s="266"/>
      <c r="AE104" s="275"/>
      <c r="AF104" s="275"/>
      <c r="AG104" s="275"/>
      <c r="AH104" s="275"/>
      <c r="AI104" s="275"/>
    </row>
    <row r="105" spans="2:35" ht="17.25" customHeight="1">
      <c r="B105" s="252"/>
      <c r="C105" s="268"/>
      <c r="D105" s="269"/>
      <c r="E105" s="269"/>
      <c r="F105" s="269"/>
      <c r="G105" s="269"/>
      <c r="H105" s="269"/>
      <c r="I105" s="270"/>
      <c r="J105" s="270"/>
      <c r="K105" s="272"/>
      <c r="L105" s="271"/>
      <c r="M105" s="289"/>
      <c r="N105" s="273"/>
      <c r="O105" s="273"/>
      <c r="P105" s="273"/>
      <c r="Q105" s="266"/>
      <c r="R105" s="266"/>
      <c r="S105" s="266"/>
      <c r="T105" s="266"/>
      <c r="AE105" s="275"/>
      <c r="AF105" s="275"/>
      <c r="AG105" s="275"/>
      <c r="AH105" s="275"/>
      <c r="AI105" s="275"/>
    </row>
    <row r="106" spans="2:35" ht="17.25" customHeight="1">
      <c r="B106" s="252"/>
      <c r="C106" s="268"/>
      <c r="D106" s="269"/>
      <c r="E106" s="269"/>
      <c r="F106" s="269"/>
      <c r="G106" s="269"/>
      <c r="H106" s="269"/>
      <c r="I106" s="270"/>
      <c r="J106" s="270"/>
      <c r="K106" s="272"/>
      <c r="L106" s="271"/>
      <c r="M106" s="289"/>
      <c r="N106" s="273"/>
      <c r="O106" s="273"/>
      <c r="P106" s="273"/>
      <c r="Q106" s="266"/>
      <c r="R106" s="266"/>
      <c r="S106" s="266"/>
      <c r="T106" s="266"/>
      <c r="AE106" s="275"/>
      <c r="AF106" s="275"/>
      <c r="AG106" s="275"/>
      <c r="AH106" s="275"/>
      <c r="AI106" s="275"/>
    </row>
    <row r="107" spans="2:35" ht="17.25" customHeight="1">
      <c r="B107" s="252"/>
      <c r="C107" s="268"/>
      <c r="D107" s="269"/>
      <c r="E107" s="269"/>
      <c r="F107" s="269"/>
      <c r="G107" s="269"/>
      <c r="H107" s="269"/>
      <c r="I107" s="270"/>
      <c r="J107" s="270"/>
      <c r="K107" s="272"/>
      <c r="L107" s="271"/>
      <c r="M107" s="289"/>
      <c r="N107" s="273"/>
      <c r="O107" s="273"/>
      <c r="P107" s="273"/>
      <c r="Q107" s="266"/>
      <c r="R107" s="266"/>
      <c r="S107" s="266"/>
      <c r="T107" s="266"/>
      <c r="AE107" s="275"/>
      <c r="AF107" s="275"/>
      <c r="AG107" s="275"/>
      <c r="AH107" s="275"/>
      <c r="AI107" s="275"/>
    </row>
    <row r="108" spans="2:35" ht="17.25" customHeight="1">
      <c r="B108" s="252"/>
      <c r="C108" s="268"/>
      <c r="D108" s="269"/>
      <c r="E108" s="269"/>
      <c r="F108" s="269"/>
      <c r="G108" s="269"/>
      <c r="H108" s="269"/>
      <c r="I108" s="270"/>
      <c r="J108" s="270"/>
      <c r="K108" s="272"/>
      <c r="L108" s="271"/>
      <c r="M108" s="282"/>
      <c r="N108" s="273"/>
      <c r="O108" s="273"/>
      <c r="P108" s="273"/>
      <c r="Q108" s="266"/>
      <c r="R108" s="266"/>
      <c r="S108" s="266"/>
      <c r="T108" s="266"/>
      <c r="AE108" s="275"/>
      <c r="AF108" s="275"/>
      <c r="AG108" s="275"/>
      <c r="AH108" s="275"/>
      <c r="AI108" s="275"/>
    </row>
    <row r="109" spans="2:35" ht="17.25" customHeight="1">
      <c r="B109" s="252"/>
      <c r="C109" s="268"/>
      <c r="D109" s="269"/>
      <c r="E109" s="269"/>
      <c r="F109" s="269"/>
      <c r="G109" s="269"/>
      <c r="H109" s="283"/>
      <c r="I109" s="284"/>
      <c r="J109" s="279"/>
      <c r="K109" s="271"/>
      <c r="L109" s="252"/>
      <c r="M109" s="289"/>
      <c r="N109" s="273"/>
      <c r="O109" s="273"/>
      <c r="P109" s="273"/>
      <c r="Q109" s="266"/>
      <c r="R109" s="266"/>
      <c r="S109" s="266"/>
      <c r="T109" s="266"/>
      <c r="AE109" s="275"/>
      <c r="AF109" s="275"/>
      <c r="AG109" s="275"/>
      <c r="AH109" s="275"/>
      <c r="AI109" s="275"/>
    </row>
    <row r="110" spans="2:35" ht="17.25" customHeight="1">
      <c r="B110" s="252"/>
      <c r="C110" s="268"/>
      <c r="D110" s="269"/>
      <c r="E110" s="269"/>
      <c r="F110" s="269"/>
      <c r="G110" s="269"/>
      <c r="H110" s="283"/>
      <c r="I110" s="284"/>
      <c r="J110" s="279"/>
      <c r="K110" s="271"/>
      <c r="L110" s="252"/>
      <c r="M110" s="289"/>
      <c r="N110" s="273"/>
      <c r="O110" s="273"/>
      <c r="P110" s="273"/>
      <c r="Q110" s="266"/>
      <c r="R110" s="266"/>
      <c r="S110" s="266"/>
      <c r="T110" s="266"/>
      <c r="AE110" s="275"/>
      <c r="AF110" s="275"/>
      <c r="AG110" s="275"/>
      <c r="AH110" s="275"/>
      <c r="AI110" s="275"/>
    </row>
    <row r="111" spans="2:35" ht="17.25" customHeight="1">
      <c r="B111" s="252"/>
      <c r="C111" s="268"/>
      <c r="D111" s="269"/>
      <c r="E111" s="269"/>
      <c r="F111" s="269"/>
      <c r="G111" s="269"/>
      <c r="H111" s="283"/>
      <c r="I111" s="284"/>
      <c r="J111" s="279"/>
      <c r="K111" s="271"/>
      <c r="L111" s="252"/>
      <c r="M111" s="289"/>
      <c r="N111" s="273"/>
      <c r="O111" s="273"/>
      <c r="P111" s="273"/>
      <c r="Q111" s="266"/>
      <c r="R111" s="266"/>
      <c r="S111" s="266"/>
      <c r="T111" s="266"/>
      <c r="AE111" s="275"/>
      <c r="AF111" s="275"/>
      <c r="AG111" s="275"/>
      <c r="AH111" s="275"/>
      <c r="AI111" s="275"/>
    </row>
    <row r="112" spans="2:35" ht="17.25" customHeight="1">
      <c r="B112" s="252"/>
      <c r="C112" s="268"/>
      <c r="D112" s="269"/>
      <c r="E112" s="269"/>
      <c r="F112" s="269"/>
      <c r="G112" s="269"/>
      <c r="H112" s="283"/>
      <c r="I112" s="284"/>
      <c r="J112" s="279"/>
      <c r="K112" s="271"/>
      <c r="L112" s="252"/>
      <c r="M112" s="289"/>
      <c r="N112" s="273"/>
      <c r="O112" s="273"/>
      <c r="P112" s="273"/>
      <c r="Q112" s="266"/>
      <c r="R112" s="266"/>
      <c r="S112" s="266"/>
      <c r="T112" s="266"/>
      <c r="AE112" s="275"/>
      <c r="AF112" s="275"/>
      <c r="AG112" s="275"/>
      <c r="AH112" s="275"/>
      <c r="AI112" s="275"/>
    </row>
    <row r="113" spans="2:35" ht="17.25" customHeight="1">
      <c r="B113" s="252"/>
      <c r="C113" s="268"/>
      <c r="D113" s="269"/>
      <c r="E113" s="269"/>
      <c r="F113" s="269"/>
      <c r="G113" s="269"/>
      <c r="H113" s="283"/>
      <c r="I113" s="284"/>
      <c r="J113" s="279"/>
      <c r="K113" s="271"/>
      <c r="L113" s="252"/>
      <c r="M113" s="289"/>
      <c r="N113" s="273"/>
      <c r="O113" s="273"/>
      <c r="P113" s="273"/>
      <c r="Q113" s="266"/>
      <c r="R113" s="266"/>
      <c r="S113" s="266"/>
      <c r="T113" s="266"/>
      <c r="AE113" s="275"/>
      <c r="AF113" s="275"/>
      <c r="AG113" s="275"/>
      <c r="AH113" s="275"/>
      <c r="AI113" s="275"/>
    </row>
    <row r="114" spans="2:35" ht="17.25" customHeight="1">
      <c r="B114" s="252"/>
      <c r="C114" s="268"/>
      <c r="D114" s="269"/>
      <c r="E114" s="269"/>
      <c r="F114" s="269"/>
      <c r="G114" s="269"/>
      <c r="H114" s="283"/>
      <c r="I114" s="284"/>
      <c r="J114" s="279"/>
      <c r="K114" s="271"/>
      <c r="L114" s="252"/>
      <c r="M114" s="289"/>
      <c r="N114" s="273"/>
      <c r="O114" s="273"/>
      <c r="P114" s="273"/>
      <c r="Q114" s="266"/>
      <c r="R114" s="266"/>
      <c r="S114" s="266"/>
      <c r="T114" s="266"/>
      <c r="AE114" s="275"/>
      <c r="AF114" s="275"/>
      <c r="AG114" s="275"/>
      <c r="AH114" s="275"/>
      <c r="AI114" s="275"/>
    </row>
    <row r="115" spans="2:35" ht="17.25" customHeight="1">
      <c r="B115" s="252"/>
      <c r="C115" s="268"/>
      <c r="D115" s="269"/>
      <c r="E115" s="269"/>
      <c r="F115" s="269"/>
      <c r="G115" s="269"/>
      <c r="H115" s="283"/>
      <c r="I115" s="284"/>
      <c r="J115" s="279"/>
      <c r="K115" s="271"/>
      <c r="L115" s="252"/>
      <c r="M115" s="289"/>
      <c r="N115" s="273"/>
      <c r="O115" s="273"/>
      <c r="P115" s="273"/>
      <c r="Q115" s="266"/>
      <c r="R115" s="266"/>
      <c r="S115" s="266"/>
      <c r="T115" s="266"/>
      <c r="AE115" s="275"/>
      <c r="AF115" s="275"/>
      <c r="AG115" s="275"/>
      <c r="AH115" s="275"/>
      <c r="AI115" s="275"/>
    </row>
    <row r="116" spans="2:35" ht="17.25" customHeight="1">
      <c r="B116" s="252"/>
      <c r="C116" s="268"/>
      <c r="D116" s="269"/>
      <c r="E116" s="269"/>
      <c r="F116" s="269"/>
      <c r="G116" s="269"/>
      <c r="H116" s="269"/>
      <c r="I116" s="290"/>
      <c r="J116" s="278"/>
      <c r="K116" s="272"/>
      <c r="L116" s="271"/>
      <c r="M116" s="272"/>
      <c r="N116" s="273"/>
      <c r="O116" s="273"/>
      <c r="P116" s="273"/>
      <c r="Q116" s="266"/>
      <c r="R116" s="266"/>
      <c r="S116" s="266"/>
      <c r="T116" s="266"/>
      <c r="AE116" s="275"/>
      <c r="AF116" s="275"/>
      <c r="AG116" s="275"/>
      <c r="AH116" s="275"/>
      <c r="AI116" s="275"/>
    </row>
    <row r="117" spans="2:35" ht="17.25" customHeight="1">
      <c r="B117" s="252"/>
      <c r="C117" s="268"/>
      <c r="D117" s="269"/>
      <c r="E117" s="269"/>
      <c r="F117" s="269"/>
      <c r="G117" s="269"/>
      <c r="H117" s="269"/>
      <c r="I117" s="270"/>
      <c r="J117" s="279"/>
      <c r="K117" s="272"/>
      <c r="L117" s="271"/>
      <c r="M117" s="285"/>
      <c r="N117" s="273"/>
      <c r="O117" s="273"/>
      <c r="P117" s="273"/>
      <c r="Q117" s="266"/>
      <c r="R117" s="266"/>
      <c r="S117" s="266"/>
      <c r="T117" s="266"/>
      <c r="AE117" s="275"/>
      <c r="AF117" s="275"/>
      <c r="AG117" s="275"/>
      <c r="AH117" s="275"/>
      <c r="AI117" s="275"/>
    </row>
    <row r="118" spans="2:35" ht="17.25" customHeight="1">
      <c r="B118" s="252"/>
      <c r="C118" s="291"/>
      <c r="D118" s="292"/>
      <c r="E118" s="292"/>
      <c r="F118" s="292"/>
      <c r="G118" s="269"/>
      <c r="H118" s="278"/>
      <c r="I118" s="270"/>
      <c r="J118" s="270"/>
      <c r="K118" s="271"/>
      <c r="L118" s="271"/>
      <c r="M118" s="282"/>
      <c r="N118" s="273"/>
      <c r="O118" s="273"/>
      <c r="P118" s="273"/>
      <c r="Q118" s="266"/>
      <c r="R118" s="266"/>
      <c r="S118" s="266"/>
      <c r="T118" s="266"/>
      <c r="AE118" s="275"/>
      <c r="AF118" s="275"/>
      <c r="AG118" s="275"/>
      <c r="AH118" s="275"/>
      <c r="AI118" s="275"/>
    </row>
    <row r="119" spans="2:35" ht="17.25" customHeight="1">
      <c r="B119" s="252"/>
      <c r="C119" s="291"/>
      <c r="D119" s="292"/>
      <c r="E119" s="292"/>
      <c r="F119" s="292"/>
      <c r="G119" s="269"/>
      <c r="H119" s="278"/>
      <c r="I119" s="270"/>
      <c r="J119" s="270"/>
      <c r="K119" s="271"/>
      <c r="L119" s="271"/>
      <c r="M119" s="282"/>
      <c r="N119" s="273"/>
      <c r="O119" s="273"/>
      <c r="P119" s="273"/>
      <c r="Q119" s="266"/>
      <c r="R119" s="266"/>
      <c r="S119" s="266"/>
      <c r="T119" s="266"/>
      <c r="AE119" s="275"/>
      <c r="AF119" s="275"/>
      <c r="AG119" s="275"/>
      <c r="AH119" s="275"/>
      <c r="AI119" s="275"/>
    </row>
    <row r="120" spans="2:35" ht="17.25" customHeight="1">
      <c r="B120" s="252"/>
      <c r="C120" s="291"/>
      <c r="D120" s="292"/>
      <c r="E120" s="292"/>
      <c r="F120" s="292"/>
      <c r="G120" s="269"/>
      <c r="H120" s="269"/>
      <c r="I120" s="270"/>
      <c r="J120" s="270"/>
      <c r="K120" s="272"/>
      <c r="L120" s="271"/>
      <c r="M120" s="289"/>
      <c r="N120" s="273"/>
      <c r="O120" s="273"/>
      <c r="P120" s="273"/>
      <c r="Q120" s="266"/>
      <c r="R120" s="266"/>
      <c r="S120" s="266"/>
      <c r="T120" s="266"/>
      <c r="AE120" s="275"/>
      <c r="AF120" s="275"/>
      <c r="AG120" s="275"/>
      <c r="AH120" s="275"/>
      <c r="AI120" s="275"/>
    </row>
    <row r="121" spans="2:35" ht="17.25" customHeight="1">
      <c r="B121" s="252"/>
      <c r="C121" s="291"/>
      <c r="D121" s="292"/>
      <c r="E121" s="292"/>
      <c r="F121" s="292"/>
      <c r="G121" s="269"/>
      <c r="H121" s="269"/>
      <c r="I121" s="270"/>
      <c r="J121" s="270"/>
      <c r="K121" s="272"/>
      <c r="L121" s="271"/>
      <c r="M121" s="289"/>
      <c r="N121" s="273"/>
      <c r="O121" s="273"/>
      <c r="P121" s="273"/>
      <c r="Q121" s="266"/>
      <c r="R121" s="266"/>
      <c r="S121" s="266"/>
      <c r="T121" s="266"/>
      <c r="AE121" s="275"/>
      <c r="AF121" s="275"/>
      <c r="AG121" s="275"/>
      <c r="AH121" s="275"/>
      <c r="AI121" s="275"/>
    </row>
    <row r="122" spans="2:35" ht="17.25" customHeight="1">
      <c r="B122" s="252"/>
      <c r="C122" s="291"/>
      <c r="D122" s="292"/>
      <c r="E122" s="292"/>
      <c r="F122" s="292"/>
      <c r="G122" s="269"/>
      <c r="H122" s="269"/>
      <c r="I122" s="270"/>
      <c r="J122" s="270"/>
      <c r="K122" s="272"/>
      <c r="L122" s="271"/>
      <c r="M122" s="282"/>
      <c r="N122" s="273"/>
      <c r="O122" s="273"/>
      <c r="P122" s="273"/>
      <c r="Q122" s="266"/>
      <c r="R122" s="266"/>
      <c r="S122" s="266"/>
      <c r="T122" s="266"/>
      <c r="AE122" s="275"/>
      <c r="AF122" s="275"/>
      <c r="AG122" s="275"/>
      <c r="AH122" s="275"/>
      <c r="AI122" s="275"/>
    </row>
    <row r="123" spans="2:35" ht="17.25" customHeight="1">
      <c r="B123" s="252"/>
      <c r="C123" s="291"/>
      <c r="D123" s="292"/>
      <c r="E123" s="292"/>
      <c r="F123" s="292"/>
      <c r="G123" s="269"/>
      <c r="H123" s="278"/>
      <c r="I123" s="284"/>
      <c r="J123" s="279"/>
      <c r="K123" s="272"/>
      <c r="L123" s="271"/>
      <c r="M123" s="272"/>
      <c r="N123" s="273"/>
      <c r="O123" s="273"/>
      <c r="P123" s="273"/>
      <c r="Q123" s="266"/>
      <c r="R123" s="266"/>
      <c r="S123" s="266"/>
      <c r="T123" s="266"/>
      <c r="AE123" s="275"/>
      <c r="AF123" s="275"/>
      <c r="AG123" s="275"/>
      <c r="AH123" s="275"/>
      <c r="AI123" s="275"/>
    </row>
    <row r="124" spans="2:35" ht="17.25" customHeight="1">
      <c r="B124" s="252"/>
      <c r="C124" s="291"/>
      <c r="D124" s="292"/>
      <c r="E124" s="292"/>
      <c r="F124" s="292"/>
      <c r="G124" s="269"/>
      <c r="H124" s="278"/>
      <c r="I124" s="284"/>
      <c r="J124" s="279"/>
      <c r="K124" s="272"/>
      <c r="L124" s="271"/>
      <c r="M124" s="272"/>
      <c r="N124" s="273"/>
      <c r="O124" s="273"/>
      <c r="P124" s="273"/>
      <c r="Q124" s="266"/>
      <c r="R124" s="266"/>
      <c r="S124" s="266"/>
      <c r="T124" s="266"/>
      <c r="AE124" s="275"/>
      <c r="AF124" s="275"/>
      <c r="AG124" s="275"/>
      <c r="AH124" s="275"/>
      <c r="AI124" s="275"/>
    </row>
    <row r="125" spans="2:35" ht="17.25" customHeight="1">
      <c r="B125" s="252"/>
      <c r="C125" s="268"/>
      <c r="D125" s="292"/>
      <c r="E125" s="292"/>
      <c r="F125" s="292"/>
      <c r="G125" s="269"/>
      <c r="H125" s="278"/>
      <c r="I125" s="284"/>
      <c r="J125" s="279"/>
      <c r="K125" s="272"/>
      <c r="L125" s="271"/>
      <c r="M125" s="272"/>
      <c r="N125" s="273"/>
      <c r="O125" s="273"/>
      <c r="P125" s="273"/>
      <c r="Q125" s="266"/>
      <c r="R125" s="266"/>
      <c r="S125" s="266"/>
      <c r="T125" s="266"/>
      <c r="AE125" s="275"/>
      <c r="AF125" s="275"/>
      <c r="AG125" s="275"/>
      <c r="AH125" s="275"/>
      <c r="AI125" s="275"/>
    </row>
    <row r="126" spans="2:35" ht="17.25" customHeight="1">
      <c r="B126" s="252"/>
      <c r="C126" s="291"/>
      <c r="D126" s="292"/>
      <c r="E126" s="292"/>
      <c r="F126" s="292"/>
      <c r="G126" s="269"/>
      <c r="H126" s="269"/>
      <c r="I126" s="269"/>
      <c r="J126" s="278"/>
      <c r="K126" s="272"/>
      <c r="L126" s="252"/>
      <c r="M126" s="272"/>
      <c r="N126" s="273"/>
      <c r="O126" s="273"/>
      <c r="P126" s="273"/>
      <c r="Q126" s="266"/>
      <c r="R126" s="266"/>
      <c r="S126" s="266"/>
      <c r="T126" s="266"/>
      <c r="AE126" s="275"/>
      <c r="AF126" s="275"/>
      <c r="AG126" s="275"/>
      <c r="AH126" s="275"/>
      <c r="AI126" s="275"/>
    </row>
    <row r="127" spans="2:35" ht="17.25" customHeight="1">
      <c r="B127" s="252"/>
      <c r="C127" s="291"/>
      <c r="D127" s="292"/>
      <c r="E127" s="292"/>
      <c r="F127" s="292"/>
      <c r="G127" s="269"/>
      <c r="H127" s="283"/>
      <c r="I127" s="284"/>
      <c r="J127" s="279"/>
      <c r="K127" s="271"/>
      <c r="L127" s="252"/>
      <c r="M127" s="289"/>
      <c r="N127" s="273"/>
      <c r="O127" s="273"/>
      <c r="P127" s="273"/>
      <c r="Q127" s="266"/>
      <c r="R127" s="266"/>
      <c r="S127" s="266"/>
      <c r="T127" s="266"/>
      <c r="AE127" s="275"/>
      <c r="AF127" s="275"/>
      <c r="AG127" s="275"/>
      <c r="AH127" s="275"/>
      <c r="AI127" s="275"/>
    </row>
    <row r="128" spans="2:35" ht="17.25" customHeight="1">
      <c r="B128" s="252"/>
      <c r="C128" s="291"/>
      <c r="D128" s="292"/>
      <c r="E128" s="292"/>
      <c r="F128" s="292"/>
      <c r="G128" s="269"/>
      <c r="H128" s="283"/>
      <c r="I128" s="284"/>
      <c r="J128" s="279"/>
      <c r="K128" s="271"/>
      <c r="L128" s="252"/>
      <c r="M128" s="289"/>
      <c r="N128" s="273"/>
      <c r="O128" s="273"/>
      <c r="P128" s="273"/>
      <c r="Q128" s="266"/>
      <c r="R128" s="266"/>
      <c r="S128" s="266"/>
      <c r="T128" s="266"/>
      <c r="AE128" s="275"/>
      <c r="AF128" s="275"/>
      <c r="AG128" s="275"/>
      <c r="AH128" s="275"/>
      <c r="AI128" s="275"/>
    </row>
    <row r="129" spans="2:35" ht="17.25" customHeight="1">
      <c r="B129" s="252"/>
      <c r="C129" s="268"/>
      <c r="D129" s="269"/>
      <c r="E129" s="269"/>
      <c r="F129" s="269"/>
      <c r="G129" s="269"/>
      <c r="H129" s="278"/>
      <c r="I129" s="284"/>
      <c r="J129" s="279"/>
      <c r="K129" s="272"/>
      <c r="L129" s="271"/>
      <c r="M129" s="272"/>
      <c r="N129" s="273"/>
      <c r="O129" s="273"/>
      <c r="P129" s="273"/>
      <c r="Q129" s="266"/>
      <c r="R129" s="266"/>
      <c r="S129" s="266"/>
      <c r="T129" s="266"/>
      <c r="AE129" s="275"/>
      <c r="AF129" s="275"/>
      <c r="AG129" s="275"/>
      <c r="AH129" s="275"/>
      <c r="AI129" s="275"/>
    </row>
    <row r="130" spans="2:35" ht="17.25" customHeight="1">
      <c r="B130" s="252"/>
      <c r="C130" s="268"/>
      <c r="D130" s="269"/>
      <c r="E130" s="269"/>
      <c r="F130" s="269"/>
      <c r="G130" s="269"/>
      <c r="H130" s="269"/>
      <c r="I130" s="270"/>
      <c r="J130" s="270"/>
      <c r="K130" s="272"/>
      <c r="L130" s="271"/>
      <c r="M130" s="289"/>
      <c r="N130" s="273"/>
      <c r="O130" s="273"/>
      <c r="P130" s="273"/>
      <c r="Q130" s="266"/>
      <c r="R130" s="266"/>
      <c r="S130" s="266"/>
      <c r="T130" s="266"/>
      <c r="AE130" s="275"/>
      <c r="AF130" s="275"/>
      <c r="AG130" s="275"/>
      <c r="AH130" s="275"/>
      <c r="AI130" s="275"/>
    </row>
    <row r="131" spans="2:35" ht="17.25" customHeight="1">
      <c r="B131" s="252"/>
      <c r="C131" s="268"/>
      <c r="D131" s="269"/>
      <c r="E131" s="269"/>
      <c r="F131" s="269"/>
      <c r="G131" s="269"/>
      <c r="H131" s="278"/>
      <c r="I131" s="284"/>
      <c r="J131" s="279"/>
      <c r="K131" s="272"/>
      <c r="L131" s="271"/>
      <c r="M131" s="272"/>
      <c r="N131" s="273"/>
      <c r="O131" s="273"/>
      <c r="P131" s="273"/>
      <c r="Q131" s="266"/>
      <c r="R131" s="266"/>
      <c r="S131" s="266"/>
      <c r="T131" s="266"/>
      <c r="AE131" s="275"/>
      <c r="AF131" s="275"/>
      <c r="AG131" s="275"/>
      <c r="AH131" s="275"/>
      <c r="AI131" s="275"/>
    </row>
    <row r="132" spans="2:35" ht="17.25" customHeight="1">
      <c r="B132" s="252"/>
      <c r="C132" s="268"/>
      <c r="D132" s="269"/>
      <c r="E132" s="269"/>
      <c r="F132" s="269"/>
      <c r="G132" s="269"/>
      <c r="H132" s="283"/>
      <c r="I132" s="284"/>
      <c r="J132" s="279"/>
      <c r="K132" s="271"/>
      <c r="L132" s="252"/>
      <c r="M132" s="289"/>
      <c r="N132" s="273"/>
      <c r="O132" s="273"/>
      <c r="P132" s="273"/>
      <c r="Q132" s="266"/>
      <c r="R132" s="266"/>
      <c r="S132" s="266"/>
      <c r="T132" s="266"/>
      <c r="AE132" s="275"/>
      <c r="AF132" s="275"/>
      <c r="AG132" s="275"/>
      <c r="AH132" s="275"/>
      <c r="AI132" s="275"/>
    </row>
    <row r="133" spans="2:35" ht="17.25" customHeight="1">
      <c r="B133" s="252"/>
      <c r="C133" s="268"/>
      <c r="D133" s="269"/>
      <c r="E133" s="269"/>
      <c r="F133" s="269"/>
      <c r="G133" s="269"/>
      <c r="H133" s="269"/>
      <c r="I133" s="270"/>
      <c r="J133" s="270"/>
      <c r="K133" s="272"/>
      <c r="L133" s="271"/>
      <c r="M133" s="289"/>
      <c r="N133" s="273"/>
      <c r="O133" s="273"/>
      <c r="P133" s="273"/>
      <c r="Q133" s="266"/>
      <c r="R133" s="266"/>
      <c r="S133" s="266"/>
      <c r="T133" s="266"/>
      <c r="AE133" s="275"/>
      <c r="AF133" s="275"/>
      <c r="AG133" s="275"/>
      <c r="AH133" s="275"/>
      <c r="AI133" s="275"/>
    </row>
    <row r="134" spans="2:35" ht="17.25" customHeight="1">
      <c r="B134" s="252"/>
      <c r="C134" s="268"/>
      <c r="D134" s="269"/>
      <c r="E134" s="269"/>
      <c r="F134" s="269"/>
      <c r="G134" s="269"/>
      <c r="H134" s="278"/>
      <c r="I134" s="270"/>
      <c r="J134" s="270"/>
      <c r="K134" s="271"/>
      <c r="L134" s="271"/>
      <c r="M134" s="282"/>
      <c r="N134" s="273"/>
      <c r="O134" s="273"/>
      <c r="P134" s="273"/>
      <c r="Q134" s="266"/>
      <c r="R134" s="266"/>
      <c r="S134" s="266"/>
      <c r="T134" s="266"/>
      <c r="AE134" s="275"/>
      <c r="AF134" s="275"/>
      <c r="AG134" s="275"/>
      <c r="AH134" s="275"/>
      <c r="AI134" s="275"/>
    </row>
    <row r="135" spans="2:35" ht="17.25" customHeight="1">
      <c r="B135" s="252"/>
      <c r="C135" s="268"/>
      <c r="D135" s="269"/>
      <c r="E135" s="269"/>
      <c r="F135" s="269"/>
      <c r="G135" s="269"/>
      <c r="H135" s="278"/>
      <c r="I135" s="270"/>
      <c r="J135" s="270"/>
      <c r="K135" s="271"/>
      <c r="L135" s="271"/>
      <c r="M135" s="282"/>
      <c r="N135" s="273"/>
      <c r="O135" s="273"/>
      <c r="P135" s="273"/>
      <c r="Q135" s="266"/>
      <c r="R135" s="266"/>
      <c r="S135" s="266"/>
      <c r="T135" s="266"/>
      <c r="AE135" s="275"/>
      <c r="AF135" s="275"/>
      <c r="AG135" s="275"/>
      <c r="AH135" s="275"/>
      <c r="AI135" s="275"/>
    </row>
    <row r="136" spans="2:35" ht="17.25" customHeight="1">
      <c r="B136" s="252"/>
      <c r="C136" s="268"/>
      <c r="D136" s="269"/>
      <c r="E136" s="269"/>
      <c r="F136" s="269"/>
      <c r="G136" s="269"/>
      <c r="H136" s="269"/>
      <c r="I136" s="270"/>
      <c r="J136" s="270"/>
      <c r="K136" s="272"/>
      <c r="L136" s="272"/>
      <c r="M136" s="282"/>
      <c r="N136" s="273"/>
      <c r="O136" s="273"/>
      <c r="P136" s="273"/>
      <c r="Q136" s="266"/>
      <c r="R136" s="266"/>
      <c r="S136" s="266"/>
      <c r="T136" s="266"/>
      <c r="AE136" s="275"/>
      <c r="AF136" s="275"/>
      <c r="AG136" s="275"/>
      <c r="AH136" s="275"/>
      <c r="AI136" s="275"/>
    </row>
    <row r="137" spans="2:35" ht="17.25" customHeight="1">
      <c r="B137" s="252"/>
      <c r="C137" s="268"/>
      <c r="D137" s="269"/>
      <c r="E137" s="269"/>
      <c r="F137" s="269"/>
      <c r="G137" s="269"/>
      <c r="H137" s="269"/>
      <c r="I137" s="270"/>
      <c r="J137" s="270"/>
      <c r="K137" s="272"/>
      <c r="L137" s="271"/>
      <c r="M137" s="289"/>
      <c r="N137" s="273"/>
      <c r="O137" s="273"/>
      <c r="P137" s="273"/>
      <c r="Q137" s="266"/>
      <c r="R137" s="266"/>
      <c r="S137" s="266"/>
      <c r="T137" s="266"/>
      <c r="AE137" s="275"/>
      <c r="AF137" s="275"/>
      <c r="AG137" s="275"/>
      <c r="AH137" s="275"/>
      <c r="AI137" s="275"/>
    </row>
    <row r="138" spans="2:35" ht="17.25" customHeight="1">
      <c r="B138" s="252"/>
      <c r="C138" s="268"/>
      <c r="D138" s="269"/>
      <c r="E138" s="269"/>
      <c r="F138" s="269"/>
      <c r="G138" s="269"/>
      <c r="H138" s="269"/>
      <c r="I138" s="270"/>
      <c r="J138" s="270"/>
      <c r="K138" s="272"/>
      <c r="L138" s="271"/>
      <c r="M138" s="282"/>
      <c r="N138" s="273"/>
      <c r="O138" s="273"/>
      <c r="P138" s="273"/>
      <c r="Q138" s="266"/>
      <c r="R138" s="266"/>
      <c r="S138" s="266"/>
      <c r="T138" s="266"/>
      <c r="AE138" s="275"/>
      <c r="AF138" s="275"/>
      <c r="AG138" s="275"/>
      <c r="AH138" s="275"/>
      <c r="AI138" s="275"/>
    </row>
    <row r="139" spans="2:35" ht="17.25" customHeight="1">
      <c r="B139" s="252"/>
      <c r="C139" s="268"/>
      <c r="D139" s="269"/>
      <c r="E139" s="269"/>
      <c r="F139" s="269"/>
      <c r="G139" s="269"/>
      <c r="H139" s="269"/>
      <c r="I139" s="270"/>
      <c r="J139" s="270"/>
      <c r="K139" s="272"/>
      <c r="L139" s="271"/>
      <c r="M139" s="282"/>
      <c r="N139" s="273"/>
      <c r="O139" s="273"/>
      <c r="P139" s="273"/>
      <c r="Q139" s="266"/>
      <c r="R139" s="266"/>
      <c r="S139" s="266"/>
      <c r="T139" s="266"/>
      <c r="AE139" s="275"/>
      <c r="AF139" s="275"/>
      <c r="AG139" s="275"/>
      <c r="AH139" s="275"/>
      <c r="AI139" s="275"/>
    </row>
    <row r="140" spans="2:35" ht="17.25" customHeight="1">
      <c r="B140" s="252"/>
      <c r="C140" s="268"/>
      <c r="D140" s="269"/>
      <c r="E140" s="269"/>
      <c r="F140" s="269"/>
      <c r="G140" s="269"/>
      <c r="H140" s="278"/>
      <c r="I140" s="270"/>
      <c r="J140" s="270"/>
      <c r="K140" s="271"/>
      <c r="L140" s="271"/>
      <c r="M140" s="282"/>
      <c r="N140" s="273"/>
      <c r="O140" s="273"/>
      <c r="P140" s="273"/>
      <c r="Q140" s="266"/>
      <c r="R140" s="266"/>
      <c r="S140" s="266"/>
      <c r="T140" s="266"/>
      <c r="AE140" s="275"/>
      <c r="AF140" s="275"/>
      <c r="AG140" s="275"/>
      <c r="AH140" s="275"/>
      <c r="AI140" s="275"/>
    </row>
    <row r="141" spans="2:35" ht="17.25" customHeight="1">
      <c r="B141" s="252"/>
      <c r="C141" s="268"/>
      <c r="D141" s="269"/>
      <c r="E141" s="269"/>
      <c r="F141" s="269"/>
      <c r="G141" s="269"/>
      <c r="H141" s="278"/>
      <c r="I141" s="270"/>
      <c r="J141" s="270"/>
      <c r="K141" s="271"/>
      <c r="L141" s="271"/>
      <c r="M141" s="282"/>
      <c r="N141" s="273"/>
      <c r="O141" s="273"/>
      <c r="P141" s="273"/>
      <c r="Q141" s="266"/>
      <c r="R141" s="266"/>
      <c r="S141" s="266"/>
      <c r="T141" s="266"/>
      <c r="AE141" s="275"/>
      <c r="AF141" s="275"/>
      <c r="AG141" s="275"/>
      <c r="AH141" s="275"/>
      <c r="AI141" s="275"/>
    </row>
    <row r="142" spans="2:35" ht="17.25" customHeight="1">
      <c r="B142" s="252"/>
      <c r="C142" s="268"/>
      <c r="D142" s="269"/>
      <c r="E142" s="269"/>
      <c r="F142" s="269"/>
      <c r="G142" s="269"/>
      <c r="H142" s="269"/>
      <c r="I142" s="270"/>
      <c r="J142" s="279"/>
      <c r="K142" s="272"/>
      <c r="L142" s="271"/>
      <c r="M142" s="285"/>
      <c r="N142" s="273"/>
      <c r="O142" s="273"/>
      <c r="P142" s="273"/>
      <c r="Q142" s="266"/>
      <c r="R142" s="266"/>
      <c r="S142" s="266"/>
      <c r="T142" s="266"/>
      <c r="AE142" s="275"/>
      <c r="AF142" s="275"/>
      <c r="AG142" s="275"/>
      <c r="AH142" s="275"/>
      <c r="AI142" s="275"/>
    </row>
    <row r="143" spans="2:35" ht="17.25" customHeight="1">
      <c r="B143" s="252"/>
      <c r="C143" s="268"/>
      <c r="D143" s="269"/>
      <c r="E143" s="269"/>
      <c r="F143" s="269"/>
      <c r="G143" s="269"/>
      <c r="H143" s="269"/>
      <c r="I143" s="270"/>
      <c r="J143" s="270"/>
      <c r="K143" s="272"/>
      <c r="L143" s="271"/>
      <c r="M143" s="289"/>
      <c r="N143" s="273"/>
      <c r="O143" s="273"/>
      <c r="P143" s="273"/>
      <c r="Q143" s="266"/>
      <c r="R143" s="266"/>
      <c r="S143" s="266"/>
      <c r="T143" s="266"/>
      <c r="AE143" s="275"/>
      <c r="AF143" s="275"/>
      <c r="AG143" s="275"/>
      <c r="AH143" s="275"/>
      <c r="AI143" s="275"/>
    </row>
    <row r="144" spans="2:35" ht="17.25" customHeight="1">
      <c r="B144" s="252"/>
      <c r="C144" s="268"/>
      <c r="D144" s="269"/>
      <c r="E144" s="269"/>
      <c r="F144" s="269"/>
      <c r="G144" s="269"/>
      <c r="H144" s="269"/>
      <c r="I144" s="270"/>
      <c r="J144" s="270"/>
      <c r="K144" s="272"/>
      <c r="L144" s="271"/>
      <c r="M144" s="289"/>
      <c r="N144" s="273"/>
      <c r="O144" s="273"/>
      <c r="P144" s="273"/>
      <c r="Q144" s="266"/>
      <c r="R144" s="266"/>
      <c r="S144" s="266"/>
      <c r="T144" s="266"/>
      <c r="AE144" s="275"/>
      <c r="AF144" s="275"/>
      <c r="AG144" s="275"/>
      <c r="AH144" s="275"/>
      <c r="AI144" s="275"/>
    </row>
    <row r="145" spans="2:35" ht="17.25" customHeight="1">
      <c r="B145" s="252"/>
      <c r="C145" s="268"/>
      <c r="D145" s="269"/>
      <c r="E145" s="269"/>
      <c r="F145" s="269"/>
      <c r="G145" s="269"/>
      <c r="H145" s="278"/>
      <c r="I145" s="270"/>
      <c r="J145" s="270"/>
      <c r="K145" s="271"/>
      <c r="L145" s="271"/>
      <c r="M145" s="282"/>
      <c r="N145" s="273"/>
      <c r="O145" s="273"/>
      <c r="P145" s="273"/>
      <c r="Q145" s="266"/>
      <c r="R145" s="266"/>
      <c r="S145" s="266"/>
      <c r="T145" s="266"/>
      <c r="AE145" s="275"/>
      <c r="AF145" s="275"/>
      <c r="AG145" s="275"/>
      <c r="AH145" s="275"/>
      <c r="AI145" s="275"/>
    </row>
    <row r="146" spans="2:35" ht="17.25" customHeight="1">
      <c r="B146" s="252"/>
      <c r="C146" s="268"/>
      <c r="D146" s="269"/>
      <c r="E146" s="269"/>
      <c r="F146" s="269"/>
      <c r="G146" s="269"/>
      <c r="H146" s="278"/>
      <c r="I146" s="270"/>
      <c r="J146" s="270"/>
      <c r="K146" s="271"/>
      <c r="L146" s="271"/>
      <c r="M146" s="282"/>
      <c r="N146" s="273"/>
      <c r="O146" s="273"/>
      <c r="P146" s="273"/>
      <c r="Q146" s="266"/>
      <c r="R146" s="266"/>
      <c r="S146" s="266"/>
      <c r="T146" s="266"/>
      <c r="AE146" s="275"/>
      <c r="AF146" s="275"/>
      <c r="AG146" s="275"/>
      <c r="AH146" s="275"/>
      <c r="AI146" s="275"/>
    </row>
    <row r="147" spans="2:35" ht="17.25" customHeight="1">
      <c r="B147" s="252"/>
      <c r="C147" s="268"/>
      <c r="D147" s="269"/>
      <c r="E147" s="269"/>
      <c r="F147" s="269"/>
      <c r="G147" s="269"/>
      <c r="H147" s="278"/>
      <c r="I147" s="270"/>
      <c r="J147" s="270"/>
      <c r="K147" s="271"/>
      <c r="L147" s="271"/>
      <c r="M147" s="282"/>
      <c r="N147" s="273"/>
      <c r="O147" s="273"/>
      <c r="P147" s="273"/>
      <c r="Q147" s="266"/>
      <c r="R147" s="266"/>
      <c r="S147" s="266"/>
      <c r="T147" s="266"/>
      <c r="AE147" s="275"/>
      <c r="AF147" s="275"/>
      <c r="AG147" s="275"/>
      <c r="AH147" s="275"/>
      <c r="AI147" s="275"/>
    </row>
    <row r="148" spans="2:35" ht="17.25" customHeight="1">
      <c r="B148" s="252"/>
      <c r="C148" s="268"/>
      <c r="D148" s="269"/>
      <c r="E148" s="269"/>
      <c r="F148" s="269"/>
      <c r="G148" s="269"/>
      <c r="H148" s="278"/>
      <c r="I148" s="270"/>
      <c r="J148" s="270"/>
      <c r="K148" s="271"/>
      <c r="L148" s="271"/>
      <c r="M148" s="282"/>
      <c r="N148" s="273"/>
      <c r="O148" s="273"/>
      <c r="P148" s="273"/>
      <c r="Q148" s="266"/>
      <c r="R148" s="266"/>
      <c r="S148" s="266"/>
      <c r="T148" s="266"/>
      <c r="AE148" s="275"/>
      <c r="AF148" s="275"/>
      <c r="AG148" s="275"/>
      <c r="AH148" s="275"/>
      <c r="AI148" s="275"/>
    </row>
    <row r="149" spans="2:35" ht="17.25" customHeight="1">
      <c r="B149" s="252"/>
      <c r="C149" s="268"/>
      <c r="D149" s="269"/>
      <c r="E149" s="269"/>
      <c r="F149" s="269"/>
      <c r="G149" s="269"/>
      <c r="H149" s="278"/>
      <c r="I149" s="284"/>
      <c r="J149" s="279"/>
      <c r="K149" s="272"/>
      <c r="L149" s="271"/>
      <c r="M149" s="272"/>
      <c r="N149" s="273"/>
      <c r="O149" s="273"/>
      <c r="P149" s="273"/>
      <c r="Q149" s="266"/>
      <c r="R149" s="266"/>
      <c r="S149" s="266"/>
      <c r="T149" s="266"/>
      <c r="AE149" s="275"/>
      <c r="AF149" s="275"/>
      <c r="AG149" s="275"/>
      <c r="AH149" s="275"/>
      <c r="AI149" s="275"/>
    </row>
    <row r="150" spans="2:35" ht="17.25" customHeight="1">
      <c r="B150" s="252"/>
      <c r="C150" s="268"/>
      <c r="D150" s="269"/>
      <c r="E150" s="269"/>
      <c r="F150" s="269"/>
      <c r="G150" s="269"/>
      <c r="H150" s="283"/>
      <c r="I150" s="284"/>
      <c r="J150" s="279"/>
      <c r="K150" s="271"/>
      <c r="L150" s="252"/>
      <c r="M150" s="289"/>
      <c r="N150" s="273"/>
      <c r="O150" s="273"/>
      <c r="P150" s="273"/>
      <c r="Q150" s="266"/>
      <c r="R150" s="266"/>
      <c r="S150" s="266"/>
      <c r="T150" s="266"/>
      <c r="AE150" s="275"/>
      <c r="AF150" s="275"/>
      <c r="AG150" s="275"/>
      <c r="AH150" s="275"/>
      <c r="AI150" s="275"/>
    </row>
    <row r="151" spans="2:35" ht="17.25" customHeight="1">
      <c r="B151" s="252"/>
      <c r="C151" s="268"/>
      <c r="D151" s="269"/>
      <c r="E151" s="269"/>
      <c r="F151" s="269"/>
      <c r="G151" s="269"/>
      <c r="H151" s="278"/>
      <c r="I151" s="284"/>
      <c r="J151" s="279"/>
      <c r="K151" s="272"/>
      <c r="L151" s="271"/>
      <c r="M151" s="272"/>
      <c r="N151" s="273"/>
      <c r="O151" s="273"/>
      <c r="P151" s="273"/>
      <c r="Q151" s="266"/>
      <c r="R151" s="266"/>
      <c r="S151" s="266"/>
      <c r="T151" s="266"/>
      <c r="AE151" s="275"/>
      <c r="AF151" s="275"/>
      <c r="AG151" s="275"/>
      <c r="AH151" s="275"/>
      <c r="AI151" s="275"/>
    </row>
    <row r="152" spans="2:35" ht="17.25" customHeight="1">
      <c r="B152" s="252"/>
      <c r="C152" s="268"/>
      <c r="D152" s="269"/>
      <c r="E152" s="269"/>
      <c r="F152" s="269"/>
      <c r="G152" s="269"/>
      <c r="H152" s="278"/>
      <c r="I152" s="270"/>
      <c r="J152" s="270"/>
      <c r="K152" s="272"/>
      <c r="L152" s="271"/>
      <c r="M152" s="289"/>
      <c r="N152" s="273"/>
      <c r="O152" s="273"/>
      <c r="P152" s="273"/>
      <c r="Q152" s="266"/>
      <c r="R152" s="266"/>
      <c r="S152" s="266"/>
      <c r="T152" s="266"/>
      <c r="AE152" s="275"/>
      <c r="AF152" s="275"/>
      <c r="AG152" s="275"/>
      <c r="AH152" s="275"/>
      <c r="AI152" s="275"/>
    </row>
    <row r="153" spans="2:35" ht="17.25" customHeight="1">
      <c r="B153" s="252"/>
      <c r="C153" s="268"/>
      <c r="D153" s="269"/>
      <c r="E153" s="269"/>
      <c r="F153" s="269"/>
      <c r="G153" s="269"/>
      <c r="H153" s="283"/>
      <c r="I153" s="284"/>
      <c r="J153" s="279"/>
      <c r="K153" s="271"/>
      <c r="L153" s="252"/>
      <c r="M153" s="289"/>
      <c r="N153" s="273"/>
      <c r="O153" s="273"/>
      <c r="P153" s="273"/>
      <c r="Q153" s="266"/>
      <c r="R153" s="266"/>
      <c r="S153" s="266"/>
      <c r="T153" s="266"/>
      <c r="AE153" s="275"/>
      <c r="AF153" s="275"/>
      <c r="AG153" s="275"/>
      <c r="AH153" s="275"/>
      <c r="AI153" s="275"/>
    </row>
    <row r="154" spans="2:35" ht="17.25" customHeight="1">
      <c r="B154" s="252"/>
      <c r="C154" s="268"/>
      <c r="D154" s="269"/>
      <c r="E154" s="269"/>
      <c r="F154" s="269"/>
      <c r="G154" s="269"/>
      <c r="H154" s="278"/>
      <c r="I154" s="284"/>
      <c r="J154" s="279"/>
      <c r="K154" s="272"/>
      <c r="L154" s="271"/>
      <c r="M154" s="272"/>
      <c r="N154" s="273"/>
      <c r="O154" s="273"/>
      <c r="P154" s="273"/>
      <c r="Q154" s="266"/>
      <c r="R154" s="266"/>
      <c r="S154" s="266"/>
      <c r="T154" s="266"/>
      <c r="AE154" s="275"/>
      <c r="AF154" s="275"/>
      <c r="AG154" s="275"/>
      <c r="AH154" s="275"/>
      <c r="AI154" s="275"/>
    </row>
    <row r="155" spans="2:35" ht="17.25" customHeight="1">
      <c r="B155" s="252"/>
      <c r="C155" s="268"/>
      <c r="D155" s="269"/>
      <c r="E155" s="269"/>
      <c r="F155" s="269"/>
      <c r="G155" s="269"/>
      <c r="H155" s="283"/>
      <c r="I155" s="284"/>
      <c r="J155" s="279"/>
      <c r="K155" s="271"/>
      <c r="L155" s="252"/>
      <c r="M155" s="289"/>
      <c r="N155" s="273"/>
      <c r="O155" s="273"/>
      <c r="P155" s="273"/>
      <c r="Q155" s="266"/>
      <c r="R155" s="266"/>
      <c r="S155" s="266"/>
      <c r="T155" s="266"/>
      <c r="AE155" s="275"/>
      <c r="AF155" s="275"/>
      <c r="AG155" s="275"/>
      <c r="AH155" s="275"/>
      <c r="AI155" s="275"/>
    </row>
    <row r="156" spans="2:35" ht="17.25" customHeight="1">
      <c r="B156" s="252"/>
      <c r="C156" s="268"/>
      <c r="D156" s="269"/>
      <c r="E156" s="269"/>
      <c r="F156" s="269"/>
      <c r="G156" s="269"/>
      <c r="H156" s="269"/>
      <c r="I156" s="270"/>
      <c r="J156" s="270"/>
      <c r="K156" s="272"/>
      <c r="L156" s="271"/>
      <c r="M156" s="289"/>
      <c r="N156" s="273"/>
      <c r="O156" s="273"/>
      <c r="P156" s="273"/>
      <c r="Q156" s="266"/>
      <c r="R156" s="266"/>
      <c r="S156" s="266"/>
      <c r="T156" s="266"/>
      <c r="AE156" s="275"/>
      <c r="AF156" s="275"/>
      <c r="AG156" s="275"/>
      <c r="AH156" s="275"/>
      <c r="AI156" s="275"/>
    </row>
    <row r="157" spans="2:35" ht="17.25" customHeight="1">
      <c r="B157" s="252"/>
      <c r="C157" s="268"/>
      <c r="D157" s="269"/>
      <c r="E157" s="269"/>
      <c r="F157" s="269"/>
      <c r="G157" s="269"/>
      <c r="H157" s="283"/>
      <c r="I157" s="284"/>
      <c r="J157" s="279"/>
      <c r="K157" s="271"/>
      <c r="L157" s="252"/>
      <c r="M157" s="289"/>
      <c r="N157" s="273"/>
      <c r="O157" s="273"/>
      <c r="P157" s="273"/>
      <c r="Q157" s="266"/>
      <c r="R157" s="266"/>
      <c r="S157" s="266"/>
      <c r="T157" s="266"/>
      <c r="AE157" s="275"/>
      <c r="AF157" s="275"/>
      <c r="AG157" s="275"/>
      <c r="AH157" s="275"/>
      <c r="AI157" s="275"/>
    </row>
    <row r="158" spans="2:35" ht="17.25" customHeight="1">
      <c r="B158" s="252"/>
      <c r="C158" s="268"/>
      <c r="D158" s="269"/>
      <c r="E158" s="269"/>
      <c r="F158" s="269"/>
      <c r="G158" s="269"/>
      <c r="H158" s="269"/>
      <c r="I158" s="270"/>
      <c r="J158" s="270"/>
      <c r="K158" s="272"/>
      <c r="L158" s="271"/>
      <c r="M158" s="289"/>
      <c r="N158" s="273"/>
      <c r="O158" s="273"/>
      <c r="P158" s="273"/>
      <c r="Q158" s="266"/>
      <c r="R158" s="266"/>
      <c r="S158" s="266"/>
      <c r="T158" s="266"/>
      <c r="AE158" s="275"/>
      <c r="AF158" s="275"/>
      <c r="AG158" s="275"/>
      <c r="AH158" s="275"/>
      <c r="AI158" s="275"/>
    </row>
    <row r="159" spans="2:35" ht="17.25" customHeight="1">
      <c r="B159" s="252"/>
      <c r="C159" s="268"/>
      <c r="D159" s="269"/>
      <c r="E159" s="269"/>
      <c r="F159" s="269"/>
      <c r="G159" s="269"/>
      <c r="H159" s="269"/>
      <c r="I159" s="284"/>
      <c r="J159" s="279"/>
      <c r="K159" s="272"/>
      <c r="L159" s="271"/>
      <c r="M159" s="289"/>
      <c r="N159" s="273"/>
      <c r="O159" s="273"/>
      <c r="P159" s="273"/>
      <c r="Q159" s="266"/>
      <c r="R159" s="266"/>
      <c r="S159" s="266"/>
      <c r="T159" s="266"/>
      <c r="AE159" s="275"/>
      <c r="AF159" s="275"/>
      <c r="AG159" s="275"/>
      <c r="AH159" s="275"/>
      <c r="AI159" s="275"/>
    </row>
    <row r="160" spans="2:35" ht="17.25" customHeight="1">
      <c r="B160" s="252"/>
      <c r="C160" s="268"/>
      <c r="D160" s="269"/>
      <c r="E160" s="269"/>
      <c r="F160" s="269"/>
      <c r="G160" s="269"/>
      <c r="H160" s="269"/>
      <c r="I160" s="270"/>
      <c r="J160" s="270"/>
      <c r="K160" s="272"/>
      <c r="L160" s="271"/>
      <c r="M160" s="289"/>
      <c r="N160" s="273"/>
      <c r="O160" s="273"/>
      <c r="P160" s="273"/>
      <c r="Q160" s="266"/>
      <c r="R160" s="266"/>
      <c r="S160" s="266"/>
      <c r="T160" s="266"/>
      <c r="AE160" s="275"/>
      <c r="AF160" s="275"/>
      <c r="AG160" s="275"/>
      <c r="AH160" s="275"/>
      <c r="AI160" s="275"/>
    </row>
    <row r="161" spans="2:35" ht="17.25" customHeight="1">
      <c r="B161" s="252"/>
      <c r="C161" s="268"/>
      <c r="D161" s="269"/>
      <c r="E161" s="269"/>
      <c r="F161" s="269"/>
      <c r="G161" s="269"/>
      <c r="H161" s="269"/>
      <c r="I161" s="270"/>
      <c r="J161" s="270"/>
      <c r="K161" s="272"/>
      <c r="L161" s="271"/>
      <c r="M161" s="289"/>
      <c r="N161" s="273"/>
      <c r="O161" s="273"/>
      <c r="P161" s="273"/>
      <c r="Q161" s="266"/>
      <c r="R161" s="266"/>
      <c r="S161" s="266"/>
      <c r="T161" s="266"/>
      <c r="AE161" s="275"/>
      <c r="AF161" s="275"/>
      <c r="AG161" s="275"/>
      <c r="AH161" s="275"/>
      <c r="AI161" s="275"/>
    </row>
    <row r="162" spans="2:35" ht="17.25" customHeight="1">
      <c r="B162" s="252"/>
      <c r="C162" s="268"/>
      <c r="D162" s="269"/>
      <c r="E162" s="269"/>
      <c r="F162" s="269"/>
      <c r="G162" s="269"/>
      <c r="H162" s="278"/>
      <c r="I162" s="270"/>
      <c r="J162" s="270"/>
      <c r="K162" s="271"/>
      <c r="L162" s="271"/>
      <c r="M162" s="289"/>
      <c r="N162" s="273"/>
      <c r="O162" s="273"/>
      <c r="P162" s="273"/>
      <c r="Q162" s="266"/>
      <c r="R162" s="266"/>
      <c r="S162" s="266"/>
      <c r="T162" s="266"/>
      <c r="AE162" s="275"/>
      <c r="AF162" s="275"/>
      <c r="AG162" s="275"/>
      <c r="AH162" s="275"/>
      <c r="AI162" s="275"/>
    </row>
    <row r="163" spans="2:35" ht="17.25" customHeight="1">
      <c r="B163" s="252"/>
      <c r="C163" s="268"/>
      <c r="D163" s="269"/>
      <c r="E163" s="269"/>
      <c r="F163" s="269"/>
      <c r="G163" s="269"/>
      <c r="H163" s="283"/>
      <c r="I163" s="284"/>
      <c r="J163" s="279"/>
      <c r="K163" s="271"/>
      <c r="L163" s="252"/>
      <c r="M163" s="289"/>
      <c r="N163" s="273"/>
      <c r="O163" s="273"/>
      <c r="P163" s="273"/>
      <c r="Q163" s="266"/>
      <c r="R163" s="266"/>
      <c r="S163" s="266"/>
      <c r="T163" s="266"/>
      <c r="AE163" s="275"/>
      <c r="AF163" s="275"/>
      <c r="AG163" s="275"/>
      <c r="AH163" s="275"/>
      <c r="AI163" s="275"/>
    </row>
    <row r="164" spans="2:35" ht="17.25" customHeight="1">
      <c r="B164" s="252"/>
      <c r="C164" s="268"/>
      <c r="D164" s="269"/>
      <c r="E164" s="269"/>
      <c r="F164" s="269"/>
      <c r="G164" s="269"/>
      <c r="H164" s="283"/>
      <c r="I164" s="284"/>
      <c r="J164" s="279"/>
      <c r="K164" s="271"/>
      <c r="L164" s="252"/>
      <c r="M164" s="289"/>
      <c r="N164" s="273"/>
      <c r="O164" s="273"/>
      <c r="P164" s="273"/>
      <c r="Q164" s="266"/>
      <c r="R164" s="266"/>
      <c r="S164" s="266"/>
      <c r="T164" s="266"/>
      <c r="AE164" s="275"/>
      <c r="AF164" s="275"/>
      <c r="AG164" s="275"/>
      <c r="AH164" s="275"/>
      <c r="AI164" s="275"/>
    </row>
    <row r="165" spans="2:35" ht="17.25" customHeight="1">
      <c r="B165" s="252"/>
      <c r="C165" s="268"/>
      <c r="D165" s="269"/>
      <c r="E165" s="269"/>
      <c r="F165" s="269"/>
      <c r="G165" s="269"/>
      <c r="H165" s="278"/>
      <c r="I165" s="284"/>
      <c r="J165" s="279"/>
      <c r="K165" s="272"/>
      <c r="L165" s="271"/>
      <c r="M165" s="272"/>
      <c r="N165" s="273"/>
      <c r="O165" s="273"/>
      <c r="P165" s="273"/>
      <c r="Q165" s="266"/>
      <c r="R165" s="266"/>
      <c r="S165" s="266"/>
      <c r="T165" s="266"/>
      <c r="AE165" s="275"/>
      <c r="AF165" s="275"/>
      <c r="AG165" s="275"/>
      <c r="AH165" s="275"/>
      <c r="AI165" s="275"/>
    </row>
    <row r="166" spans="2:35" ht="17.25" customHeight="1">
      <c r="B166" s="252"/>
      <c r="C166" s="268"/>
      <c r="D166" s="269"/>
      <c r="E166" s="269"/>
      <c r="F166" s="269"/>
      <c r="G166" s="269"/>
      <c r="H166" s="278"/>
      <c r="I166" s="270"/>
      <c r="J166" s="270"/>
      <c r="K166" s="271"/>
      <c r="L166" s="271"/>
      <c r="M166" s="289"/>
      <c r="N166" s="273"/>
      <c r="O166" s="273"/>
      <c r="P166" s="273"/>
      <c r="Q166" s="266"/>
      <c r="R166" s="266"/>
      <c r="S166" s="266"/>
      <c r="T166" s="266"/>
      <c r="AE166" s="275"/>
      <c r="AF166" s="275"/>
      <c r="AG166" s="275"/>
      <c r="AH166" s="275"/>
      <c r="AI166" s="275"/>
    </row>
    <row r="167" spans="2:35" ht="17.25" customHeight="1">
      <c r="B167" s="252"/>
      <c r="C167" s="268"/>
      <c r="D167" s="269"/>
      <c r="E167" s="269"/>
      <c r="F167" s="269"/>
      <c r="G167" s="269"/>
      <c r="H167" s="269"/>
      <c r="I167" s="269"/>
      <c r="J167" s="278"/>
      <c r="K167" s="272"/>
      <c r="L167" s="252"/>
      <c r="M167" s="272"/>
      <c r="N167" s="273"/>
      <c r="O167" s="273"/>
      <c r="P167" s="273"/>
      <c r="Q167" s="266"/>
      <c r="R167" s="266"/>
      <c r="S167" s="266"/>
      <c r="T167" s="266"/>
      <c r="AE167" s="275"/>
      <c r="AF167" s="275"/>
      <c r="AG167" s="275"/>
      <c r="AH167" s="275"/>
      <c r="AI167" s="275"/>
    </row>
    <row r="168" spans="2:35" ht="17.25" customHeight="1">
      <c r="B168" s="252"/>
      <c r="C168" s="268"/>
      <c r="D168" s="269"/>
      <c r="E168" s="269"/>
      <c r="F168" s="269"/>
      <c r="G168" s="269"/>
      <c r="H168" s="283"/>
      <c r="I168" s="284"/>
      <c r="J168" s="279"/>
      <c r="K168" s="271"/>
      <c r="L168" s="252"/>
      <c r="M168" s="289"/>
      <c r="N168" s="273"/>
      <c r="O168" s="273"/>
      <c r="P168" s="273"/>
      <c r="Q168" s="266"/>
      <c r="R168" s="266"/>
      <c r="S168" s="266"/>
      <c r="T168" s="266"/>
      <c r="AE168" s="275"/>
      <c r="AF168" s="275"/>
      <c r="AG168" s="275"/>
      <c r="AH168" s="275"/>
      <c r="AI168" s="275"/>
    </row>
    <row r="169" spans="2:35" ht="17.25" customHeight="1">
      <c r="B169" s="252"/>
      <c r="C169" s="268"/>
      <c r="D169" s="269"/>
      <c r="E169" s="269"/>
      <c r="F169" s="269"/>
      <c r="G169" s="269"/>
      <c r="H169" s="278"/>
      <c r="I169" s="270"/>
      <c r="J169" s="270"/>
      <c r="K169" s="271"/>
      <c r="L169" s="271"/>
      <c r="M169" s="289"/>
      <c r="N169" s="273"/>
      <c r="O169" s="273"/>
      <c r="P169" s="273"/>
      <c r="Q169" s="266"/>
      <c r="R169" s="266"/>
      <c r="S169" s="266"/>
      <c r="T169" s="266"/>
      <c r="AE169" s="275"/>
      <c r="AF169" s="275"/>
      <c r="AG169" s="275"/>
      <c r="AH169" s="275"/>
      <c r="AI169" s="275"/>
    </row>
    <row r="170" spans="2:35" ht="17.25" customHeight="1">
      <c r="B170" s="252"/>
      <c r="C170" s="268"/>
      <c r="D170" s="269"/>
      <c r="E170" s="269"/>
      <c r="F170" s="269"/>
      <c r="G170" s="269"/>
      <c r="H170" s="269"/>
      <c r="I170" s="270"/>
      <c r="J170" s="270"/>
      <c r="K170" s="272"/>
      <c r="L170" s="272"/>
      <c r="M170" s="282"/>
      <c r="N170" s="273"/>
      <c r="O170" s="273"/>
      <c r="P170" s="273"/>
      <c r="Q170" s="266"/>
      <c r="R170" s="266"/>
      <c r="S170" s="266"/>
      <c r="T170" s="266"/>
      <c r="AE170" s="275"/>
      <c r="AF170" s="275"/>
      <c r="AG170" s="275"/>
      <c r="AH170" s="275"/>
      <c r="AI170" s="275"/>
    </row>
    <row r="171" spans="2:35" ht="17.25" customHeight="1">
      <c r="B171" s="252"/>
      <c r="C171" s="268"/>
      <c r="D171" s="269"/>
      <c r="E171" s="269"/>
      <c r="F171" s="269"/>
      <c r="G171" s="269"/>
      <c r="H171" s="283"/>
      <c r="I171" s="284"/>
      <c r="J171" s="279"/>
      <c r="K171" s="271"/>
      <c r="L171" s="252"/>
      <c r="M171" s="289"/>
      <c r="N171" s="273"/>
      <c r="O171" s="273"/>
      <c r="P171" s="273"/>
      <c r="Q171" s="266"/>
      <c r="R171" s="266"/>
      <c r="S171" s="266"/>
      <c r="T171" s="266"/>
      <c r="AE171" s="275"/>
      <c r="AF171" s="275"/>
      <c r="AG171" s="275"/>
      <c r="AH171" s="275"/>
      <c r="AI171" s="275"/>
    </row>
    <row r="172" spans="2:35" ht="17.25" customHeight="1">
      <c r="B172" s="252"/>
      <c r="C172" s="268"/>
      <c r="D172" s="269"/>
      <c r="E172" s="269"/>
      <c r="F172" s="269"/>
      <c r="G172" s="269"/>
      <c r="H172" s="283"/>
      <c r="I172" s="284"/>
      <c r="J172" s="279"/>
      <c r="K172" s="271"/>
      <c r="L172" s="252"/>
      <c r="M172" s="289"/>
      <c r="N172" s="273"/>
      <c r="O172" s="273"/>
      <c r="P172" s="273"/>
      <c r="Q172" s="266"/>
      <c r="R172" s="266"/>
      <c r="S172" s="266"/>
      <c r="T172" s="266"/>
      <c r="AE172" s="275"/>
      <c r="AF172" s="275"/>
      <c r="AG172" s="275"/>
      <c r="AH172" s="275"/>
      <c r="AI172" s="275"/>
    </row>
    <row r="173" spans="2:35" ht="17.25" customHeight="1">
      <c r="AE173" s="275"/>
      <c r="AF173" s="275"/>
      <c r="AG173" s="275"/>
      <c r="AH173" s="275"/>
      <c r="AI173" s="275"/>
    </row>
    <row r="174" spans="2:35" ht="17.25" customHeight="1">
      <c r="AE174" s="275"/>
      <c r="AF174" s="275"/>
      <c r="AG174" s="275"/>
      <c r="AH174" s="275"/>
      <c r="AI174" s="275"/>
    </row>
    <row r="175" spans="2:35" ht="17.25" customHeight="1">
      <c r="AE175" s="275"/>
      <c r="AF175" s="275"/>
      <c r="AG175" s="275"/>
      <c r="AH175" s="275"/>
      <c r="AI175" s="275"/>
    </row>
    <row r="176" spans="2:35" ht="17.25" customHeight="1">
      <c r="AE176" s="275"/>
      <c r="AF176" s="275"/>
      <c r="AG176" s="275"/>
      <c r="AH176" s="275"/>
      <c r="AI176" s="275"/>
    </row>
    <row r="177" spans="31:35" ht="17.25" customHeight="1">
      <c r="AE177" s="275"/>
      <c r="AF177" s="275"/>
      <c r="AG177" s="275"/>
      <c r="AH177" s="275"/>
      <c r="AI177" s="275"/>
    </row>
    <row r="178" spans="31:35" ht="17.25" customHeight="1">
      <c r="AE178" s="275"/>
      <c r="AF178" s="275"/>
      <c r="AG178" s="275"/>
      <c r="AH178" s="275"/>
      <c r="AI178" s="275"/>
    </row>
    <row r="179" spans="31:35" ht="17.25" customHeight="1">
      <c r="AE179" s="275"/>
      <c r="AF179" s="275"/>
      <c r="AG179" s="275"/>
      <c r="AH179" s="275"/>
      <c r="AI179" s="275"/>
    </row>
    <row r="180" spans="31:35" ht="17.25" customHeight="1">
      <c r="AE180" s="275"/>
      <c r="AF180" s="275"/>
      <c r="AG180" s="275"/>
      <c r="AH180" s="275"/>
      <c r="AI180" s="275"/>
    </row>
    <row r="181" spans="31:35" ht="17.25" customHeight="1">
      <c r="AE181" s="275"/>
      <c r="AF181" s="275"/>
      <c r="AG181" s="275"/>
      <c r="AH181" s="275"/>
      <c r="AI181" s="275"/>
    </row>
    <row r="182" spans="31:35" ht="17.25" customHeight="1">
      <c r="AE182" s="275"/>
      <c r="AF182" s="275"/>
      <c r="AG182" s="275"/>
      <c r="AH182" s="275"/>
      <c r="AI182" s="275"/>
    </row>
    <row r="183" spans="31:35" ht="17.25" customHeight="1">
      <c r="AE183" s="275"/>
      <c r="AF183" s="275"/>
      <c r="AG183" s="275"/>
      <c r="AH183" s="275"/>
      <c r="AI183" s="275"/>
    </row>
    <row r="184" spans="31:35" ht="17.25" customHeight="1">
      <c r="AE184" s="275"/>
      <c r="AF184" s="275"/>
      <c r="AG184" s="275"/>
      <c r="AH184" s="275"/>
      <c r="AI184" s="275"/>
    </row>
    <row r="185" spans="31:35" ht="17.25" customHeight="1">
      <c r="AE185" s="275"/>
      <c r="AF185" s="275"/>
      <c r="AG185" s="275"/>
      <c r="AH185" s="275"/>
      <c r="AI185" s="275"/>
    </row>
    <row r="186" spans="31:35" ht="17.25" customHeight="1">
      <c r="AE186" s="275"/>
      <c r="AF186" s="275"/>
      <c r="AG186" s="275"/>
      <c r="AH186" s="275"/>
      <c r="AI186" s="275"/>
    </row>
    <row r="187" spans="31:35" ht="17.25" customHeight="1">
      <c r="AE187" s="275"/>
      <c r="AF187" s="275"/>
      <c r="AG187" s="275"/>
      <c r="AH187" s="275"/>
      <c r="AI187" s="275"/>
    </row>
    <row r="188" spans="31:35" ht="17.25" customHeight="1">
      <c r="AE188" s="275"/>
      <c r="AF188" s="275"/>
      <c r="AG188" s="275"/>
      <c r="AH188" s="275"/>
      <c r="AI188" s="275"/>
    </row>
    <row r="189" spans="31:35" ht="17.25" customHeight="1">
      <c r="AE189" s="275"/>
      <c r="AF189" s="275"/>
      <c r="AG189" s="275"/>
      <c r="AH189" s="275"/>
      <c r="AI189" s="275"/>
    </row>
    <row r="190" spans="31:35" ht="17.25" customHeight="1">
      <c r="AE190" s="275"/>
      <c r="AF190" s="275"/>
      <c r="AG190" s="275"/>
      <c r="AH190" s="275"/>
      <c r="AI190" s="275"/>
    </row>
    <row r="191" spans="31:35" ht="17.25" customHeight="1">
      <c r="AE191" s="275"/>
      <c r="AF191" s="275"/>
      <c r="AG191" s="275"/>
      <c r="AH191" s="275"/>
      <c r="AI191" s="275"/>
    </row>
    <row r="192" spans="31:35" ht="17.25" customHeight="1">
      <c r="AE192" s="275"/>
      <c r="AF192" s="275"/>
      <c r="AG192" s="275"/>
      <c r="AH192" s="275"/>
      <c r="AI192" s="275"/>
    </row>
    <row r="193" spans="31:35" ht="17.25" customHeight="1">
      <c r="AE193" s="275"/>
      <c r="AF193" s="275"/>
      <c r="AG193" s="275"/>
      <c r="AH193" s="275"/>
      <c r="AI193" s="275"/>
    </row>
    <row r="194" spans="31:35" ht="17.25" customHeight="1">
      <c r="AE194" s="275"/>
      <c r="AF194" s="275"/>
      <c r="AG194" s="275"/>
      <c r="AH194" s="275"/>
      <c r="AI194" s="275"/>
    </row>
    <row r="195" spans="31:35" ht="17.25" customHeight="1">
      <c r="AE195" s="275"/>
      <c r="AF195" s="275"/>
      <c r="AG195" s="275"/>
      <c r="AH195" s="275"/>
      <c r="AI195" s="275"/>
    </row>
    <row r="196" spans="31:35" ht="17.25" customHeight="1">
      <c r="AE196" s="275"/>
      <c r="AF196" s="275"/>
      <c r="AG196" s="275"/>
      <c r="AH196" s="275"/>
      <c r="AI196" s="275"/>
    </row>
    <row r="197" spans="31:35" ht="17.25" customHeight="1">
      <c r="AE197" s="275"/>
      <c r="AF197" s="275"/>
      <c r="AG197" s="275"/>
      <c r="AH197" s="275"/>
      <c r="AI197" s="275"/>
    </row>
    <row r="198" spans="31:35" ht="17.25" customHeight="1">
      <c r="AE198" s="275"/>
      <c r="AF198" s="275"/>
      <c r="AG198" s="275"/>
      <c r="AH198" s="275"/>
      <c r="AI198" s="275"/>
    </row>
    <row r="199" spans="31:35" ht="17.25" customHeight="1">
      <c r="AE199" s="275"/>
      <c r="AF199" s="275"/>
      <c r="AG199" s="275"/>
      <c r="AH199" s="275"/>
      <c r="AI199" s="275"/>
    </row>
    <row r="200" spans="31:35" ht="17.25" customHeight="1">
      <c r="AE200" s="275"/>
      <c r="AF200" s="275"/>
      <c r="AG200" s="275"/>
      <c r="AH200" s="275"/>
      <c r="AI200" s="275"/>
    </row>
    <row r="201" spans="31:35" ht="17.25" customHeight="1">
      <c r="AE201" s="275"/>
      <c r="AF201" s="275"/>
      <c r="AG201" s="275"/>
      <c r="AH201" s="275"/>
      <c r="AI201" s="275"/>
    </row>
    <row r="202" spans="31:35" ht="17.25" customHeight="1">
      <c r="AE202" s="275"/>
      <c r="AF202" s="275"/>
      <c r="AG202" s="275"/>
      <c r="AH202" s="275"/>
      <c r="AI202" s="275"/>
    </row>
    <row r="203" spans="31:35" ht="17.25" customHeight="1">
      <c r="AE203" s="275"/>
      <c r="AF203" s="275"/>
      <c r="AG203" s="275"/>
      <c r="AH203" s="275"/>
      <c r="AI203" s="275"/>
    </row>
    <row r="204" spans="31:35" ht="17.25" customHeight="1">
      <c r="AE204" s="275"/>
      <c r="AF204" s="275"/>
      <c r="AG204" s="275"/>
      <c r="AH204" s="275"/>
      <c r="AI204" s="275"/>
    </row>
    <row r="205" spans="31:35" ht="17.25" customHeight="1">
      <c r="AE205" s="275"/>
      <c r="AF205" s="275"/>
      <c r="AG205" s="275"/>
      <c r="AH205" s="275"/>
      <c r="AI205" s="275"/>
    </row>
    <row r="206" spans="31:35" ht="17.25" customHeight="1">
      <c r="AE206" s="275"/>
      <c r="AF206" s="275"/>
      <c r="AG206" s="275"/>
      <c r="AH206" s="275"/>
      <c r="AI206" s="275"/>
    </row>
    <row r="207" spans="31:35" ht="17.25" customHeight="1">
      <c r="AE207" s="275"/>
      <c r="AF207" s="275"/>
      <c r="AG207" s="275"/>
      <c r="AH207" s="275"/>
      <c r="AI207" s="275"/>
    </row>
    <row r="208" spans="31:35" ht="17.25" customHeight="1">
      <c r="AE208" s="275"/>
      <c r="AF208" s="275"/>
      <c r="AG208" s="275"/>
      <c r="AH208" s="275"/>
      <c r="AI208" s="275"/>
    </row>
    <row r="209" spans="31:35" ht="17.25" customHeight="1">
      <c r="AE209" s="275"/>
      <c r="AF209" s="275"/>
      <c r="AG209" s="275"/>
      <c r="AH209" s="275"/>
      <c r="AI209" s="275"/>
    </row>
    <row r="210" spans="31:35" ht="17.25" customHeight="1">
      <c r="AE210" s="275"/>
      <c r="AF210" s="275"/>
      <c r="AG210" s="275"/>
      <c r="AH210" s="275"/>
      <c r="AI210" s="275"/>
    </row>
    <row r="211" spans="31:35" ht="17.25" customHeight="1">
      <c r="AE211" s="275"/>
      <c r="AF211" s="275"/>
      <c r="AG211" s="275"/>
      <c r="AH211" s="275"/>
      <c r="AI211" s="275"/>
    </row>
    <row r="212" spans="31:35" ht="17.25" customHeight="1">
      <c r="AE212" s="275"/>
      <c r="AF212" s="275"/>
      <c r="AG212" s="275"/>
      <c r="AH212" s="275"/>
      <c r="AI212" s="275"/>
    </row>
    <row r="213" spans="31:35" ht="17.25" customHeight="1">
      <c r="AE213" s="275"/>
      <c r="AF213" s="275"/>
      <c r="AG213" s="275"/>
      <c r="AH213" s="275"/>
      <c r="AI213" s="275"/>
    </row>
    <row r="214" spans="31:35" ht="17.25" customHeight="1">
      <c r="AE214" s="275"/>
      <c r="AF214" s="275"/>
      <c r="AG214" s="275"/>
      <c r="AH214" s="275"/>
      <c r="AI214" s="275"/>
    </row>
    <row r="215" spans="31:35" ht="17.25" customHeight="1">
      <c r="AE215" s="275"/>
      <c r="AF215" s="275"/>
      <c r="AG215" s="275"/>
      <c r="AH215" s="275"/>
      <c r="AI215" s="275"/>
    </row>
    <row r="216" spans="31:35" ht="17.25" customHeight="1">
      <c r="AE216" s="275"/>
      <c r="AF216" s="275"/>
      <c r="AG216" s="275"/>
      <c r="AH216" s="275"/>
      <c r="AI216" s="275"/>
    </row>
    <row r="217" spans="31:35" ht="17.25" customHeight="1">
      <c r="AE217" s="275"/>
      <c r="AF217" s="275"/>
      <c r="AG217" s="275"/>
      <c r="AH217" s="275"/>
      <c r="AI217" s="275"/>
    </row>
    <row r="218" spans="31:35" ht="17.25" customHeight="1">
      <c r="AE218" s="275"/>
      <c r="AF218" s="275"/>
      <c r="AG218" s="275"/>
      <c r="AH218" s="275"/>
      <c r="AI218" s="275"/>
    </row>
    <row r="219" spans="31:35" ht="17.25" customHeight="1">
      <c r="AE219" s="275"/>
      <c r="AF219" s="275"/>
      <c r="AG219" s="275"/>
      <c r="AH219" s="275"/>
      <c r="AI219" s="275"/>
    </row>
    <row r="220" spans="31:35" ht="17.25" customHeight="1">
      <c r="AE220" s="275"/>
      <c r="AF220" s="275"/>
      <c r="AG220" s="275"/>
      <c r="AH220" s="275"/>
      <c r="AI220" s="275"/>
    </row>
    <row r="221" spans="31:35" ht="17.25" customHeight="1">
      <c r="AE221" s="275"/>
      <c r="AF221" s="275"/>
      <c r="AG221" s="275"/>
      <c r="AH221" s="275"/>
      <c r="AI221" s="275"/>
    </row>
    <row r="222" spans="31:35" ht="17.25" customHeight="1">
      <c r="AE222" s="275"/>
      <c r="AF222" s="275"/>
      <c r="AG222" s="275"/>
      <c r="AH222" s="275"/>
      <c r="AI222" s="275"/>
    </row>
    <row r="223" spans="31:35" ht="17.25" customHeight="1">
      <c r="AE223" s="275"/>
      <c r="AF223" s="275"/>
      <c r="AG223" s="275"/>
      <c r="AH223" s="275"/>
      <c r="AI223" s="275"/>
    </row>
    <row r="224" spans="31:35" ht="17.25" customHeight="1">
      <c r="AE224" s="275"/>
      <c r="AF224" s="275"/>
      <c r="AG224" s="275"/>
      <c r="AH224" s="275"/>
      <c r="AI224" s="275"/>
    </row>
    <row r="225" spans="31:35" ht="17.25" customHeight="1">
      <c r="AE225" s="275"/>
      <c r="AF225" s="275"/>
      <c r="AG225" s="275"/>
      <c r="AH225" s="275"/>
      <c r="AI225" s="275"/>
    </row>
    <row r="226" spans="31:35" ht="17.25" customHeight="1">
      <c r="AE226" s="275"/>
      <c r="AF226" s="275"/>
      <c r="AG226" s="275"/>
      <c r="AH226" s="275"/>
      <c r="AI226" s="275"/>
    </row>
    <row r="227" spans="31:35" ht="17.25" customHeight="1">
      <c r="AE227" s="275"/>
      <c r="AF227" s="275"/>
      <c r="AG227" s="275"/>
      <c r="AH227" s="275"/>
      <c r="AI227" s="275"/>
    </row>
    <row r="228" spans="31:35" ht="17.25" customHeight="1">
      <c r="AE228" s="275"/>
      <c r="AF228" s="275"/>
      <c r="AG228" s="275"/>
      <c r="AH228" s="275"/>
      <c r="AI228" s="275"/>
    </row>
    <row r="229" spans="31:35" ht="17.25" customHeight="1">
      <c r="AE229" s="275"/>
      <c r="AF229" s="275"/>
      <c r="AG229" s="275"/>
      <c r="AH229" s="275"/>
      <c r="AI229" s="275"/>
    </row>
    <row r="230" spans="31:35" ht="17.25" customHeight="1">
      <c r="AE230" s="275"/>
      <c r="AF230" s="275"/>
      <c r="AG230" s="275"/>
      <c r="AH230" s="275"/>
      <c r="AI230" s="275"/>
    </row>
    <row r="231" spans="31:35" ht="17.25" customHeight="1">
      <c r="AE231" s="275"/>
      <c r="AF231" s="275"/>
      <c r="AG231" s="275"/>
      <c r="AH231" s="275"/>
      <c r="AI231" s="275"/>
    </row>
    <row r="232" spans="31:35" ht="17.25" customHeight="1">
      <c r="AE232" s="275"/>
      <c r="AF232" s="275"/>
      <c r="AG232" s="275"/>
      <c r="AH232" s="275"/>
      <c r="AI232" s="275"/>
    </row>
    <row r="233" spans="31:35" ht="17.25" customHeight="1">
      <c r="AE233" s="275"/>
      <c r="AF233" s="275"/>
      <c r="AG233" s="275"/>
      <c r="AH233" s="275"/>
      <c r="AI233" s="275"/>
    </row>
    <row r="234" spans="31:35" ht="17.25" customHeight="1">
      <c r="AE234" s="275"/>
      <c r="AF234" s="275"/>
      <c r="AG234" s="275"/>
      <c r="AH234" s="275"/>
      <c r="AI234" s="275"/>
    </row>
    <row r="235" spans="31:35" ht="17.25" customHeight="1">
      <c r="AE235" s="275"/>
      <c r="AF235" s="275"/>
      <c r="AG235" s="275"/>
      <c r="AH235" s="275"/>
      <c r="AI235" s="275"/>
    </row>
    <row r="236" spans="31:35" ht="17.25" customHeight="1">
      <c r="AE236" s="275"/>
      <c r="AF236" s="275"/>
      <c r="AG236" s="275"/>
      <c r="AH236" s="275"/>
      <c r="AI236" s="275"/>
    </row>
    <row r="237" spans="31:35" ht="17.25" customHeight="1">
      <c r="AE237" s="275"/>
      <c r="AF237" s="275"/>
      <c r="AG237" s="275"/>
      <c r="AH237" s="275"/>
      <c r="AI237" s="275"/>
    </row>
    <row r="238" spans="31:35" ht="17.25" customHeight="1">
      <c r="AE238" s="275"/>
      <c r="AF238" s="275"/>
      <c r="AG238" s="275"/>
      <c r="AH238" s="275"/>
      <c r="AI238" s="275"/>
    </row>
    <row r="239" spans="31:35" ht="17.25" customHeight="1">
      <c r="AE239" s="275"/>
      <c r="AF239" s="275"/>
      <c r="AG239" s="275"/>
      <c r="AH239" s="275"/>
      <c r="AI239" s="275"/>
    </row>
    <row r="240" spans="31:35" ht="17.25" customHeight="1">
      <c r="AE240" s="275"/>
      <c r="AF240" s="275"/>
      <c r="AG240" s="275"/>
      <c r="AH240" s="275"/>
      <c r="AI240" s="275"/>
    </row>
    <row r="241" spans="31:35" ht="17.25" customHeight="1">
      <c r="AE241" s="275"/>
      <c r="AF241" s="275"/>
      <c r="AG241" s="275"/>
      <c r="AH241" s="275"/>
      <c r="AI241" s="275"/>
    </row>
    <row r="242" spans="31:35" ht="17.25" customHeight="1">
      <c r="AE242" s="275"/>
      <c r="AF242" s="275"/>
      <c r="AG242" s="275"/>
      <c r="AH242" s="275"/>
      <c r="AI242" s="275"/>
    </row>
    <row r="243" spans="31:35" ht="17.25" customHeight="1">
      <c r="AE243" s="275"/>
      <c r="AF243" s="275"/>
      <c r="AG243" s="275"/>
      <c r="AH243" s="275"/>
      <c r="AI243" s="275"/>
    </row>
    <row r="244" spans="31:35" ht="17.25" customHeight="1">
      <c r="AE244" s="275"/>
      <c r="AF244" s="275"/>
      <c r="AG244" s="275"/>
      <c r="AH244" s="275"/>
      <c r="AI244" s="275"/>
    </row>
    <row r="245" spans="31:35" ht="17.25" customHeight="1">
      <c r="AE245" s="275"/>
      <c r="AF245" s="275"/>
      <c r="AG245" s="275"/>
      <c r="AH245" s="275"/>
      <c r="AI245" s="275"/>
    </row>
    <row r="246" spans="31:35" ht="17.25" customHeight="1">
      <c r="AE246" s="275"/>
      <c r="AF246" s="275"/>
      <c r="AG246" s="275"/>
      <c r="AH246" s="275"/>
      <c r="AI246" s="275"/>
    </row>
    <row r="247" spans="31:35" ht="17.25" customHeight="1">
      <c r="AE247" s="275"/>
      <c r="AF247" s="275"/>
      <c r="AG247" s="275"/>
      <c r="AH247" s="275"/>
      <c r="AI247" s="275"/>
    </row>
    <row r="248" spans="31:35" ht="17.25" customHeight="1">
      <c r="AE248" s="275"/>
      <c r="AF248" s="275"/>
      <c r="AG248" s="275"/>
      <c r="AH248" s="275"/>
      <c r="AI248" s="275"/>
    </row>
    <row r="249" spans="31:35" ht="17.25" customHeight="1">
      <c r="AE249" s="275"/>
      <c r="AF249" s="275"/>
      <c r="AG249" s="275"/>
      <c r="AH249" s="275"/>
      <c r="AI249" s="275"/>
    </row>
    <row r="250" spans="31:35" ht="17.25" customHeight="1">
      <c r="AE250" s="275"/>
      <c r="AF250" s="275"/>
      <c r="AG250" s="275"/>
      <c r="AH250" s="275"/>
      <c r="AI250" s="275"/>
    </row>
    <row r="251" spans="31:35" ht="17.25" customHeight="1">
      <c r="AE251" s="275"/>
      <c r="AF251" s="275"/>
      <c r="AG251" s="275"/>
      <c r="AH251" s="275"/>
      <c r="AI251" s="275"/>
    </row>
    <row r="252" spans="31:35" ht="17.25" customHeight="1">
      <c r="AE252" s="275"/>
      <c r="AF252" s="275"/>
      <c r="AG252" s="275"/>
      <c r="AH252" s="275"/>
      <c r="AI252" s="275"/>
    </row>
    <row r="253" spans="31:35" ht="17.25" customHeight="1">
      <c r="AE253" s="275"/>
      <c r="AF253" s="275"/>
      <c r="AG253" s="275"/>
      <c r="AH253" s="275"/>
      <c r="AI253" s="275"/>
    </row>
    <row r="254" spans="31:35" ht="17.25" customHeight="1">
      <c r="AE254" s="275"/>
      <c r="AF254" s="275"/>
      <c r="AG254" s="275"/>
      <c r="AH254" s="275"/>
      <c r="AI254" s="275"/>
    </row>
    <row r="255" spans="31:35" ht="17.25" customHeight="1">
      <c r="AE255" s="275"/>
      <c r="AF255" s="275"/>
      <c r="AG255" s="275"/>
      <c r="AH255" s="275"/>
      <c r="AI255" s="275"/>
    </row>
    <row r="256" spans="31:35" ht="17.25" customHeight="1">
      <c r="AE256" s="275"/>
      <c r="AF256" s="275"/>
      <c r="AG256" s="275"/>
      <c r="AH256" s="275"/>
      <c r="AI256" s="275"/>
    </row>
    <row r="257" spans="31:35" ht="17.25" customHeight="1">
      <c r="AE257" s="275"/>
      <c r="AF257" s="275"/>
      <c r="AG257" s="275"/>
      <c r="AH257" s="275"/>
      <c r="AI257" s="275"/>
    </row>
    <row r="258" spans="31:35" ht="17.25" customHeight="1">
      <c r="AE258" s="275"/>
      <c r="AF258" s="275"/>
      <c r="AG258" s="275"/>
      <c r="AH258" s="275"/>
      <c r="AI258" s="275"/>
    </row>
    <row r="259" spans="31:35" ht="17.25" customHeight="1">
      <c r="AE259" s="275"/>
      <c r="AF259" s="275"/>
      <c r="AG259" s="275"/>
      <c r="AH259" s="275"/>
      <c r="AI259" s="275"/>
    </row>
    <row r="260" spans="31:35" ht="17.25" customHeight="1">
      <c r="AE260" s="275"/>
      <c r="AF260" s="275"/>
      <c r="AG260" s="275"/>
      <c r="AH260" s="275"/>
      <c r="AI260" s="275"/>
    </row>
    <row r="261" spans="31:35" ht="17.25" customHeight="1">
      <c r="AE261" s="275"/>
      <c r="AF261" s="275"/>
      <c r="AG261" s="275"/>
      <c r="AH261" s="275"/>
      <c r="AI261" s="275"/>
    </row>
    <row r="262" spans="31:35" ht="17.25" customHeight="1">
      <c r="AE262" s="275"/>
      <c r="AF262" s="275"/>
      <c r="AG262" s="275"/>
      <c r="AH262" s="275"/>
      <c r="AI262" s="275"/>
    </row>
    <row r="263" spans="31:35" ht="17.25" customHeight="1">
      <c r="AE263" s="275"/>
      <c r="AF263" s="275"/>
      <c r="AG263" s="275"/>
      <c r="AH263" s="275"/>
      <c r="AI263" s="275"/>
    </row>
    <row r="264" spans="31:35" ht="17.25" customHeight="1">
      <c r="AE264" s="275"/>
      <c r="AF264" s="275"/>
      <c r="AG264" s="275"/>
      <c r="AH264" s="275"/>
      <c r="AI264" s="275"/>
    </row>
    <row r="265" spans="31:35" ht="17.25" customHeight="1">
      <c r="AE265" s="275"/>
      <c r="AF265" s="275"/>
      <c r="AG265" s="275"/>
      <c r="AH265" s="275"/>
      <c r="AI265" s="275"/>
    </row>
    <row r="266" spans="31:35" ht="17.25" customHeight="1">
      <c r="AE266" s="275"/>
      <c r="AF266" s="275"/>
      <c r="AG266" s="275"/>
      <c r="AH266" s="275"/>
      <c r="AI266" s="275"/>
    </row>
    <row r="267" spans="31:35" ht="17.25" customHeight="1">
      <c r="AE267" s="275"/>
      <c r="AF267" s="275"/>
      <c r="AG267" s="275"/>
      <c r="AH267" s="275"/>
      <c r="AI267" s="275"/>
    </row>
    <row r="268" spans="31:35" ht="17.25" customHeight="1">
      <c r="AE268" s="275"/>
      <c r="AF268" s="275"/>
      <c r="AG268" s="275"/>
      <c r="AH268" s="275"/>
      <c r="AI268" s="275"/>
    </row>
    <row r="269" spans="31:35" ht="17.25" customHeight="1">
      <c r="AE269" s="275"/>
      <c r="AF269" s="275"/>
      <c r="AG269" s="275"/>
      <c r="AH269" s="275"/>
      <c r="AI269" s="275"/>
    </row>
    <row r="270" spans="31:35" ht="17.25" customHeight="1">
      <c r="AE270" s="275"/>
      <c r="AF270" s="275"/>
      <c r="AG270" s="275"/>
      <c r="AH270" s="275"/>
      <c r="AI270" s="275"/>
    </row>
    <row r="271" spans="31:35" ht="17.25" customHeight="1">
      <c r="AE271" s="275"/>
      <c r="AF271" s="275"/>
      <c r="AG271" s="275"/>
      <c r="AH271" s="275"/>
      <c r="AI271" s="275"/>
    </row>
    <row r="272" spans="31:35" ht="17.25" customHeight="1">
      <c r="AE272" s="275"/>
      <c r="AF272" s="275"/>
      <c r="AG272" s="275"/>
      <c r="AH272" s="275"/>
      <c r="AI272" s="275"/>
    </row>
    <row r="273" spans="31:35" ht="17.25" customHeight="1">
      <c r="AE273" s="275"/>
      <c r="AF273" s="275"/>
      <c r="AG273" s="275"/>
      <c r="AH273" s="275"/>
      <c r="AI273" s="275"/>
    </row>
    <row r="274" spans="31:35" ht="17.25" customHeight="1">
      <c r="AE274" s="275"/>
      <c r="AF274" s="275"/>
      <c r="AG274" s="275"/>
      <c r="AH274" s="275"/>
      <c r="AI274" s="275"/>
    </row>
    <row r="275" spans="31:35" ht="17.25" customHeight="1">
      <c r="AE275" s="275"/>
      <c r="AF275" s="275"/>
      <c r="AG275" s="275"/>
      <c r="AH275" s="275"/>
      <c r="AI275" s="275"/>
    </row>
    <row r="276" spans="31:35" ht="17.25" customHeight="1">
      <c r="AE276" s="275"/>
      <c r="AF276" s="275"/>
      <c r="AG276" s="275"/>
      <c r="AH276" s="275"/>
      <c r="AI276" s="275"/>
    </row>
    <row r="277" spans="31:35" ht="17.25" customHeight="1">
      <c r="AE277" s="275"/>
      <c r="AF277" s="275"/>
      <c r="AG277" s="275"/>
      <c r="AH277" s="275"/>
      <c r="AI277" s="275"/>
    </row>
    <row r="278" spans="31:35" ht="17.25" customHeight="1">
      <c r="AE278" s="275"/>
      <c r="AF278" s="275"/>
      <c r="AG278" s="275"/>
      <c r="AH278" s="275"/>
      <c r="AI278" s="275"/>
    </row>
    <row r="279" spans="31:35" ht="17.25" customHeight="1">
      <c r="AE279" s="275"/>
      <c r="AF279" s="275"/>
      <c r="AG279" s="275"/>
      <c r="AH279" s="275"/>
      <c r="AI279" s="275"/>
    </row>
    <row r="280" spans="31:35" ht="17.25" customHeight="1">
      <c r="AE280" s="275"/>
      <c r="AF280" s="275"/>
      <c r="AG280" s="275"/>
      <c r="AH280" s="275"/>
      <c r="AI280" s="275"/>
    </row>
    <row r="281" spans="31:35" ht="17.25" customHeight="1">
      <c r="AE281" s="275"/>
      <c r="AF281" s="275"/>
      <c r="AG281" s="275"/>
      <c r="AH281" s="275"/>
      <c r="AI281" s="275"/>
    </row>
    <row r="282" spans="31:35" ht="17.25" customHeight="1">
      <c r="AE282" s="275"/>
      <c r="AF282" s="275"/>
      <c r="AG282" s="275"/>
      <c r="AH282" s="275"/>
      <c r="AI282" s="275"/>
    </row>
    <row r="283" spans="31:35" ht="17.25" customHeight="1">
      <c r="AE283" s="275"/>
      <c r="AF283" s="275"/>
      <c r="AG283" s="275"/>
      <c r="AH283" s="275"/>
      <c r="AI283" s="275"/>
    </row>
    <row r="284" spans="31:35" ht="17.25" customHeight="1">
      <c r="AE284" s="275"/>
      <c r="AF284" s="275"/>
      <c r="AG284" s="275"/>
      <c r="AH284" s="275"/>
      <c r="AI284" s="275"/>
    </row>
    <row r="285" spans="31:35" ht="17.25" customHeight="1">
      <c r="AE285" s="275"/>
      <c r="AF285" s="275"/>
      <c r="AG285" s="275"/>
      <c r="AH285" s="275"/>
      <c r="AI285" s="275"/>
    </row>
    <row r="286" spans="31:35" ht="17.25" customHeight="1">
      <c r="AE286" s="275"/>
      <c r="AF286" s="275"/>
      <c r="AG286" s="275"/>
      <c r="AH286" s="275"/>
      <c r="AI286" s="275"/>
    </row>
    <row r="287" spans="31:35" ht="17.25" customHeight="1">
      <c r="AE287" s="275"/>
      <c r="AF287" s="275"/>
      <c r="AG287" s="275"/>
      <c r="AH287" s="275"/>
      <c r="AI287" s="275"/>
    </row>
    <row r="288" spans="31:35" ht="17.25" customHeight="1">
      <c r="AE288" s="275"/>
      <c r="AF288" s="275"/>
      <c r="AG288" s="275"/>
      <c r="AH288" s="275"/>
      <c r="AI288" s="275"/>
    </row>
    <row r="289" spans="31:35" ht="17.25" customHeight="1">
      <c r="AE289" s="275"/>
      <c r="AF289" s="275"/>
      <c r="AG289" s="275"/>
      <c r="AH289" s="275"/>
      <c r="AI289" s="275"/>
    </row>
    <row r="290" spans="31:35" ht="17.25" customHeight="1">
      <c r="AE290" s="275"/>
      <c r="AF290" s="275"/>
      <c r="AG290" s="275"/>
      <c r="AH290" s="275"/>
      <c r="AI290" s="275"/>
    </row>
    <row r="291" spans="31:35" ht="17.25" customHeight="1">
      <c r="AE291" s="275"/>
      <c r="AF291" s="275"/>
      <c r="AG291" s="275"/>
      <c r="AH291" s="275"/>
      <c r="AI291" s="275"/>
    </row>
    <row r="292" spans="31:35" ht="17.25" customHeight="1">
      <c r="AE292" s="275"/>
      <c r="AF292" s="275"/>
      <c r="AG292" s="275"/>
      <c r="AH292" s="275"/>
      <c r="AI292" s="275"/>
    </row>
    <row r="293" spans="31:35" ht="17.25" customHeight="1">
      <c r="AE293" s="275"/>
      <c r="AF293" s="275"/>
      <c r="AG293" s="275"/>
      <c r="AH293" s="275"/>
      <c r="AI293" s="275"/>
    </row>
    <row r="294" spans="31:35" ht="17.25" customHeight="1">
      <c r="AE294" s="275"/>
      <c r="AF294" s="275"/>
      <c r="AG294" s="275"/>
      <c r="AH294" s="275"/>
      <c r="AI294" s="275"/>
    </row>
    <row r="295" spans="31:35" ht="17.25" customHeight="1">
      <c r="AE295" s="275"/>
      <c r="AF295" s="275"/>
      <c r="AG295" s="275"/>
      <c r="AH295" s="275"/>
      <c r="AI295" s="275"/>
    </row>
    <row r="296" spans="31:35" ht="17.25" customHeight="1">
      <c r="AE296" s="275"/>
      <c r="AF296" s="275"/>
      <c r="AG296" s="275"/>
      <c r="AH296" s="275"/>
      <c r="AI296" s="275"/>
    </row>
    <row r="297" spans="31:35" ht="17.25" customHeight="1">
      <c r="AE297" s="275"/>
      <c r="AF297" s="275"/>
      <c r="AG297" s="275"/>
      <c r="AH297" s="275"/>
      <c r="AI297" s="275"/>
    </row>
    <row r="298" spans="31:35" ht="17.25" customHeight="1">
      <c r="AE298" s="275"/>
      <c r="AF298" s="275"/>
      <c r="AG298" s="275"/>
      <c r="AH298" s="275"/>
      <c r="AI298" s="275"/>
    </row>
    <row r="299" spans="31:35" ht="17.25" customHeight="1">
      <c r="AE299" s="275"/>
      <c r="AF299" s="275"/>
      <c r="AG299" s="275"/>
      <c r="AH299" s="275"/>
      <c r="AI299" s="275"/>
    </row>
    <row r="300" spans="31:35" ht="17.25" customHeight="1">
      <c r="AE300" s="275"/>
      <c r="AF300" s="275"/>
      <c r="AG300" s="275"/>
      <c r="AH300" s="275"/>
      <c r="AI300" s="275"/>
    </row>
    <row r="301" spans="31:35" ht="17.25" customHeight="1">
      <c r="AE301" s="275"/>
      <c r="AF301" s="275"/>
      <c r="AG301" s="275"/>
      <c r="AH301" s="275"/>
      <c r="AI301" s="275"/>
    </row>
    <row r="302" spans="31:35" ht="17.25" customHeight="1">
      <c r="AE302" s="275"/>
      <c r="AF302" s="275"/>
      <c r="AG302" s="275"/>
      <c r="AH302" s="275"/>
      <c r="AI302" s="275"/>
    </row>
    <row r="303" spans="31:35" ht="17.25" customHeight="1">
      <c r="AE303" s="275"/>
      <c r="AF303" s="275"/>
      <c r="AG303" s="275"/>
      <c r="AH303" s="275"/>
      <c r="AI303" s="275"/>
    </row>
    <row r="304" spans="31:35" ht="17.25" customHeight="1">
      <c r="AE304" s="275"/>
      <c r="AF304" s="275"/>
      <c r="AG304" s="275"/>
      <c r="AH304" s="275"/>
      <c r="AI304" s="275"/>
    </row>
    <row r="305" spans="31:35" ht="17.25" customHeight="1">
      <c r="AE305" s="275"/>
      <c r="AF305" s="275"/>
      <c r="AG305" s="275"/>
      <c r="AH305" s="275"/>
      <c r="AI305" s="275"/>
    </row>
    <row r="306" spans="31:35" ht="17.25" customHeight="1">
      <c r="AE306" s="275"/>
      <c r="AF306" s="275"/>
      <c r="AG306" s="275"/>
      <c r="AH306" s="275"/>
      <c r="AI306" s="275"/>
    </row>
    <row r="307" spans="31:35" ht="17.25" customHeight="1">
      <c r="AE307" s="275"/>
      <c r="AF307" s="275"/>
      <c r="AG307" s="275"/>
      <c r="AH307" s="275"/>
      <c r="AI307" s="275"/>
    </row>
    <row r="308" spans="31:35" ht="17.25" customHeight="1">
      <c r="AE308" s="275"/>
      <c r="AF308" s="275"/>
      <c r="AG308" s="275"/>
      <c r="AH308" s="275"/>
      <c r="AI308" s="275"/>
    </row>
    <row r="309" spans="31:35" ht="17.25" customHeight="1">
      <c r="AE309" s="275"/>
      <c r="AF309" s="275"/>
      <c r="AG309" s="275"/>
      <c r="AH309" s="275"/>
      <c r="AI309" s="275"/>
    </row>
    <row r="310" spans="31:35" ht="17.25" customHeight="1">
      <c r="AE310" s="275"/>
      <c r="AF310" s="275"/>
      <c r="AG310" s="275"/>
      <c r="AH310" s="275"/>
      <c r="AI310" s="275"/>
    </row>
    <row r="311" spans="31:35" ht="17.25" customHeight="1">
      <c r="AE311" s="275"/>
      <c r="AF311" s="275"/>
      <c r="AG311" s="275"/>
      <c r="AH311" s="275"/>
      <c r="AI311" s="275"/>
    </row>
    <row r="312" spans="31:35" ht="17.25" customHeight="1">
      <c r="AE312" s="275"/>
      <c r="AF312" s="275"/>
      <c r="AG312" s="275"/>
      <c r="AH312" s="275"/>
      <c r="AI312" s="275"/>
    </row>
    <row r="313" spans="31:35" ht="17.25" customHeight="1">
      <c r="AE313" s="275"/>
      <c r="AF313" s="275"/>
      <c r="AG313" s="275"/>
      <c r="AH313" s="275"/>
      <c r="AI313" s="275"/>
    </row>
    <row r="314" spans="31:35" ht="17.25" customHeight="1">
      <c r="AE314" s="275"/>
      <c r="AF314" s="275"/>
      <c r="AG314" s="275"/>
      <c r="AH314" s="275"/>
      <c r="AI314" s="275"/>
    </row>
    <row r="315" spans="31:35" ht="17.25" customHeight="1">
      <c r="AE315" s="275"/>
      <c r="AF315" s="275"/>
      <c r="AG315" s="275"/>
      <c r="AH315" s="275"/>
      <c r="AI315" s="275"/>
    </row>
    <row r="316" spans="31:35" ht="17.25" customHeight="1">
      <c r="AE316" s="275"/>
      <c r="AF316" s="275"/>
      <c r="AG316" s="275"/>
      <c r="AH316" s="275"/>
      <c r="AI316" s="275"/>
    </row>
    <row r="317" spans="31:35" ht="17.25" customHeight="1">
      <c r="AE317" s="275"/>
      <c r="AF317" s="275"/>
      <c r="AG317" s="275"/>
      <c r="AH317" s="275"/>
      <c r="AI317" s="275"/>
    </row>
    <row r="318" spans="31:35" ht="17.25" customHeight="1">
      <c r="AE318" s="275"/>
      <c r="AF318" s="275"/>
      <c r="AG318" s="275"/>
      <c r="AH318" s="275"/>
      <c r="AI318" s="275"/>
    </row>
    <row r="319" spans="31:35" ht="17.25" customHeight="1">
      <c r="AE319" s="275"/>
      <c r="AF319" s="275"/>
      <c r="AG319" s="275"/>
      <c r="AH319" s="275"/>
      <c r="AI319" s="275"/>
    </row>
    <row r="320" spans="31:35" ht="17.25" customHeight="1">
      <c r="AE320" s="275"/>
      <c r="AF320" s="275"/>
      <c r="AG320" s="275"/>
      <c r="AH320" s="275"/>
      <c r="AI320" s="275"/>
    </row>
    <row r="321" spans="31:35" ht="17.25" customHeight="1">
      <c r="AE321" s="275"/>
      <c r="AF321" s="275"/>
      <c r="AG321" s="275"/>
      <c r="AH321" s="275"/>
      <c r="AI321" s="275"/>
    </row>
    <row r="322" spans="31:35" ht="17.25" customHeight="1">
      <c r="AE322" s="275"/>
      <c r="AF322" s="275"/>
      <c r="AG322" s="275"/>
      <c r="AH322" s="275"/>
      <c r="AI322" s="275"/>
    </row>
    <row r="323" spans="31:35" ht="17.25" customHeight="1">
      <c r="AE323" s="275"/>
      <c r="AF323" s="275"/>
      <c r="AG323" s="275"/>
      <c r="AH323" s="275"/>
      <c r="AI323" s="275"/>
    </row>
    <row r="324" spans="31:35" ht="17.25" customHeight="1">
      <c r="AE324" s="275"/>
      <c r="AF324" s="275"/>
      <c r="AG324" s="275"/>
      <c r="AH324" s="275"/>
      <c r="AI324" s="275"/>
    </row>
    <row r="325" spans="31:35" ht="17.25" customHeight="1">
      <c r="AE325" s="275"/>
      <c r="AF325" s="275"/>
      <c r="AG325" s="275"/>
      <c r="AH325" s="275"/>
      <c r="AI325" s="275"/>
    </row>
    <row r="326" spans="31:35" ht="17.25" customHeight="1">
      <c r="AE326" s="275"/>
      <c r="AF326" s="275"/>
      <c r="AG326" s="275"/>
      <c r="AH326" s="275"/>
      <c r="AI326" s="275"/>
    </row>
    <row r="327" spans="31:35" ht="17.25" customHeight="1">
      <c r="AE327" s="275"/>
      <c r="AF327" s="275"/>
      <c r="AG327" s="275"/>
      <c r="AH327" s="275"/>
      <c r="AI327" s="275"/>
    </row>
    <row r="328" spans="31:35" ht="17.25" customHeight="1">
      <c r="AE328" s="275"/>
      <c r="AF328" s="275"/>
      <c r="AG328" s="275"/>
      <c r="AH328" s="275"/>
      <c r="AI328" s="275"/>
    </row>
    <row r="329" spans="31:35" ht="17.25" customHeight="1">
      <c r="AE329" s="275"/>
      <c r="AF329" s="275"/>
      <c r="AG329" s="275"/>
      <c r="AH329" s="275"/>
      <c r="AI329" s="275"/>
    </row>
    <row r="330" spans="31:35" ht="17.25" customHeight="1">
      <c r="AE330" s="275"/>
      <c r="AF330" s="275"/>
      <c r="AG330" s="275"/>
      <c r="AH330" s="275"/>
      <c r="AI330" s="275"/>
    </row>
    <row r="331" spans="31:35" ht="17.25" customHeight="1">
      <c r="AE331" s="275"/>
      <c r="AF331" s="275"/>
      <c r="AG331" s="275"/>
      <c r="AH331" s="275"/>
      <c r="AI331" s="275"/>
    </row>
    <row r="332" spans="31:35" ht="17.25" customHeight="1">
      <c r="AE332" s="275"/>
      <c r="AF332" s="275"/>
      <c r="AG332" s="275"/>
      <c r="AH332" s="275"/>
      <c r="AI332" s="275"/>
    </row>
    <row r="333" spans="31:35" ht="17.25" customHeight="1">
      <c r="AE333" s="275"/>
      <c r="AF333" s="275"/>
      <c r="AG333" s="275"/>
      <c r="AH333" s="275"/>
      <c r="AI333" s="275"/>
    </row>
    <row r="334" spans="31:35" ht="17.25" customHeight="1">
      <c r="AE334" s="275"/>
      <c r="AF334" s="275"/>
      <c r="AG334" s="275"/>
      <c r="AH334" s="275"/>
      <c r="AI334" s="275"/>
    </row>
    <row r="335" spans="31:35" ht="17.25" customHeight="1">
      <c r="AE335" s="275"/>
      <c r="AF335" s="275"/>
      <c r="AG335" s="275"/>
      <c r="AH335" s="275"/>
      <c r="AI335" s="275"/>
    </row>
    <row r="336" spans="31:35" ht="17.25" customHeight="1">
      <c r="AE336" s="275"/>
      <c r="AF336" s="275"/>
      <c r="AG336" s="275"/>
      <c r="AH336" s="275"/>
      <c r="AI336" s="275"/>
    </row>
    <row r="337" spans="31:35" ht="17.25" customHeight="1">
      <c r="AE337" s="275"/>
      <c r="AF337" s="275"/>
      <c r="AG337" s="275"/>
      <c r="AH337" s="275"/>
      <c r="AI337" s="275"/>
    </row>
    <row r="338" spans="31:35" ht="17.25" customHeight="1">
      <c r="AE338" s="275"/>
      <c r="AF338" s="275"/>
      <c r="AG338" s="275"/>
      <c r="AH338" s="275"/>
      <c r="AI338" s="275"/>
    </row>
    <row r="339" spans="31:35" ht="17.25" customHeight="1">
      <c r="AE339" s="275"/>
      <c r="AF339" s="275"/>
      <c r="AG339" s="275"/>
      <c r="AH339" s="275"/>
      <c r="AI339" s="275"/>
    </row>
    <row r="340" spans="31:35" ht="17.25" customHeight="1">
      <c r="AE340" s="275"/>
      <c r="AF340" s="275"/>
      <c r="AG340" s="275"/>
      <c r="AH340" s="275"/>
      <c r="AI340" s="275"/>
    </row>
    <row r="341" spans="31:35" ht="17.25" customHeight="1">
      <c r="AE341" s="275"/>
      <c r="AF341" s="275"/>
      <c r="AG341" s="275"/>
      <c r="AH341" s="275"/>
      <c r="AI341" s="275"/>
    </row>
    <row r="342" spans="31:35" ht="17.25" customHeight="1">
      <c r="AE342" s="275"/>
      <c r="AF342" s="275"/>
      <c r="AG342" s="275"/>
      <c r="AH342" s="275"/>
      <c r="AI342" s="275"/>
    </row>
    <row r="343" spans="31:35" ht="17.25" customHeight="1">
      <c r="AE343" s="275"/>
      <c r="AF343" s="275"/>
      <c r="AG343" s="275"/>
      <c r="AH343" s="275"/>
      <c r="AI343" s="275"/>
    </row>
    <row r="344" spans="31:35" ht="17.25" customHeight="1">
      <c r="AE344" s="275"/>
      <c r="AF344" s="275"/>
      <c r="AG344" s="275"/>
      <c r="AH344" s="275"/>
      <c r="AI344" s="275"/>
    </row>
    <row r="345" spans="31:35" ht="17.25" customHeight="1">
      <c r="AE345" s="275"/>
      <c r="AF345" s="275"/>
      <c r="AG345" s="275"/>
      <c r="AH345" s="275"/>
      <c r="AI345" s="275"/>
    </row>
    <row r="346" spans="31:35" ht="17.25" customHeight="1">
      <c r="AE346" s="275"/>
      <c r="AF346" s="275"/>
      <c r="AG346" s="275"/>
      <c r="AH346" s="275"/>
      <c r="AI346" s="275"/>
    </row>
    <row r="347" spans="31:35" ht="17.25" customHeight="1">
      <c r="AE347" s="275"/>
      <c r="AF347" s="275"/>
      <c r="AG347" s="275"/>
      <c r="AH347" s="275"/>
      <c r="AI347" s="275"/>
    </row>
    <row r="348" spans="31:35" ht="17.25" customHeight="1">
      <c r="AE348" s="275"/>
      <c r="AF348" s="275"/>
      <c r="AG348" s="275"/>
      <c r="AH348" s="275"/>
      <c r="AI348" s="275"/>
    </row>
    <row r="349" spans="31:35" ht="17.25" customHeight="1">
      <c r="AE349" s="275"/>
      <c r="AF349" s="275"/>
      <c r="AG349" s="275"/>
      <c r="AH349" s="275"/>
      <c r="AI349" s="275"/>
    </row>
    <row r="350" spans="31:35" ht="17.25" customHeight="1">
      <c r="AE350" s="275"/>
      <c r="AF350" s="275"/>
      <c r="AG350" s="275"/>
      <c r="AH350" s="275"/>
      <c r="AI350" s="275"/>
    </row>
    <row r="351" spans="31:35" ht="17.25" customHeight="1">
      <c r="AE351" s="275"/>
      <c r="AF351" s="275"/>
      <c r="AG351" s="275"/>
      <c r="AH351" s="275"/>
      <c r="AI351" s="275"/>
    </row>
    <row r="352" spans="31:35" ht="17.25" customHeight="1">
      <c r="AE352" s="275"/>
      <c r="AF352" s="275"/>
      <c r="AG352" s="275"/>
      <c r="AH352" s="275"/>
      <c r="AI352" s="275"/>
    </row>
    <row r="353" spans="31:35" ht="17.25" customHeight="1">
      <c r="AE353" s="275"/>
      <c r="AF353" s="275"/>
      <c r="AG353" s="275"/>
      <c r="AH353" s="275"/>
      <c r="AI353" s="275"/>
    </row>
    <row r="354" spans="31:35" ht="17.25" customHeight="1">
      <c r="AE354" s="275"/>
      <c r="AF354" s="275"/>
      <c r="AG354" s="275"/>
      <c r="AH354" s="275"/>
      <c r="AI354" s="275"/>
    </row>
    <row r="355" spans="31:35" ht="17.25" customHeight="1">
      <c r="AE355" s="275"/>
      <c r="AF355" s="275"/>
      <c r="AG355" s="275"/>
      <c r="AH355" s="275"/>
      <c r="AI355" s="275"/>
    </row>
    <row r="356" spans="31:35" ht="17.25" customHeight="1">
      <c r="AE356" s="275"/>
      <c r="AF356" s="275"/>
      <c r="AG356" s="275"/>
      <c r="AH356" s="275"/>
      <c r="AI356" s="275"/>
    </row>
    <row r="357" spans="31:35" ht="17.25" customHeight="1">
      <c r="AE357" s="275"/>
      <c r="AF357" s="275"/>
      <c r="AG357" s="275"/>
      <c r="AH357" s="275"/>
      <c r="AI357" s="275"/>
    </row>
    <row r="358" spans="31:35" ht="17.25" customHeight="1">
      <c r="AE358" s="275"/>
      <c r="AF358" s="275"/>
      <c r="AG358" s="275"/>
      <c r="AH358" s="275"/>
      <c r="AI358" s="275"/>
    </row>
    <row r="359" spans="31:35" ht="17.25" customHeight="1">
      <c r="AE359" s="275"/>
      <c r="AF359" s="275"/>
      <c r="AG359" s="275"/>
      <c r="AH359" s="275"/>
      <c r="AI359" s="275"/>
    </row>
    <row r="360" spans="31:35" ht="17.25" customHeight="1">
      <c r="AE360" s="275"/>
      <c r="AF360" s="275"/>
      <c r="AG360" s="275"/>
      <c r="AH360" s="275"/>
      <c r="AI360" s="275"/>
    </row>
    <row r="361" spans="31:35" ht="17.25" customHeight="1">
      <c r="AE361" s="275"/>
      <c r="AF361" s="275"/>
      <c r="AG361" s="275"/>
      <c r="AH361" s="275"/>
      <c r="AI361" s="275"/>
    </row>
    <row r="362" spans="31:35" ht="17.25" customHeight="1">
      <c r="AE362" s="275"/>
      <c r="AF362" s="275"/>
      <c r="AG362" s="275"/>
      <c r="AH362" s="275"/>
      <c r="AI362" s="275"/>
    </row>
    <row r="363" spans="31:35" ht="17.25" customHeight="1">
      <c r="AE363" s="275"/>
      <c r="AF363" s="275"/>
      <c r="AG363" s="275"/>
      <c r="AH363" s="275"/>
      <c r="AI363" s="275"/>
    </row>
    <row r="364" spans="31:35" ht="17.25" customHeight="1">
      <c r="AE364" s="275"/>
      <c r="AF364" s="275"/>
      <c r="AG364" s="275"/>
      <c r="AH364" s="275"/>
      <c r="AI364" s="275"/>
    </row>
    <row r="365" spans="31:35" ht="17.25" customHeight="1">
      <c r="AE365" s="275"/>
      <c r="AF365" s="275"/>
      <c r="AG365" s="275"/>
      <c r="AH365" s="275"/>
      <c r="AI365" s="275"/>
    </row>
    <row r="366" spans="31:35" ht="17.25" customHeight="1">
      <c r="AE366" s="275"/>
      <c r="AF366" s="275"/>
      <c r="AG366" s="275"/>
      <c r="AH366" s="275"/>
      <c r="AI366" s="275"/>
    </row>
    <row r="367" spans="31:35" ht="17.25" customHeight="1">
      <c r="AE367" s="275"/>
      <c r="AF367" s="275"/>
      <c r="AG367" s="275"/>
      <c r="AH367" s="275"/>
      <c r="AI367" s="275"/>
    </row>
    <row r="368" spans="31:35" ht="17.25" customHeight="1">
      <c r="AE368" s="275"/>
      <c r="AF368" s="275"/>
      <c r="AG368" s="275"/>
      <c r="AH368" s="275"/>
      <c r="AI368" s="275"/>
    </row>
    <row r="369" spans="31:35" ht="17.25" customHeight="1">
      <c r="AE369" s="275"/>
      <c r="AF369" s="275"/>
      <c r="AG369" s="275"/>
      <c r="AH369" s="275"/>
      <c r="AI369" s="275"/>
    </row>
    <row r="370" spans="31:35" ht="17.25" customHeight="1">
      <c r="AE370" s="275"/>
      <c r="AF370" s="275"/>
      <c r="AG370" s="275"/>
      <c r="AH370" s="275"/>
      <c r="AI370" s="275"/>
    </row>
    <row r="371" spans="31:35" ht="17.25" customHeight="1">
      <c r="AE371" s="275"/>
      <c r="AF371" s="275"/>
      <c r="AG371" s="275"/>
      <c r="AH371" s="275"/>
      <c r="AI371" s="275"/>
    </row>
    <row r="372" spans="31:35" ht="17.25" customHeight="1">
      <c r="AE372" s="275"/>
      <c r="AF372" s="275"/>
      <c r="AG372" s="275"/>
      <c r="AH372" s="275"/>
      <c r="AI372" s="275"/>
    </row>
    <row r="373" spans="31:35" ht="17.25" customHeight="1">
      <c r="AE373" s="275"/>
      <c r="AF373" s="275"/>
      <c r="AG373" s="275"/>
      <c r="AH373" s="275"/>
      <c r="AI373" s="275"/>
    </row>
    <row r="374" spans="31:35" ht="17.25" customHeight="1">
      <c r="AE374" s="275"/>
      <c r="AF374" s="275"/>
      <c r="AG374" s="275"/>
      <c r="AH374" s="275"/>
      <c r="AI374" s="275"/>
    </row>
    <row r="375" spans="31:35" ht="17.25" customHeight="1">
      <c r="AE375" s="275"/>
      <c r="AF375" s="275"/>
      <c r="AG375" s="275"/>
      <c r="AH375" s="275"/>
      <c r="AI375" s="275"/>
    </row>
    <row r="376" spans="31:35" ht="17.25" customHeight="1">
      <c r="AE376" s="275"/>
      <c r="AF376" s="275"/>
      <c r="AG376" s="275"/>
      <c r="AH376" s="275"/>
      <c r="AI376" s="275"/>
    </row>
    <row r="377" spans="31:35" ht="17.25" customHeight="1">
      <c r="AE377" s="275"/>
      <c r="AF377" s="275"/>
      <c r="AG377" s="275"/>
      <c r="AH377" s="275"/>
      <c r="AI377" s="275"/>
    </row>
    <row r="378" spans="31:35" ht="17.25" customHeight="1">
      <c r="AE378" s="275"/>
      <c r="AF378" s="275"/>
      <c r="AG378" s="275"/>
      <c r="AH378" s="275"/>
      <c r="AI378" s="275"/>
    </row>
    <row r="379" spans="31:35" ht="17.25" customHeight="1">
      <c r="AE379" s="275"/>
      <c r="AF379" s="275"/>
      <c r="AG379" s="275"/>
      <c r="AH379" s="275"/>
      <c r="AI379" s="275"/>
    </row>
    <row r="380" spans="31:35" ht="17.25" customHeight="1">
      <c r="AE380" s="275"/>
      <c r="AF380" s="275"/>
      <c r="AG380" s="275"/>
      <c r="AH380" s="275"/>
      <c r="AI380" s="275"/>
    </row>
    <row r="381" spans="31:35" ht="17.25" customHeight="1">
      <c r="AE381" s="275"/>
      <c r="AF381" s="275"/>
      <c r="AG381" s="275"/>
      <c r="AH381" s="275"/>
      <c r="AI381" s="275"/>
    </row>
    <row r="382" spans="31:35" ht="17.25" customHeight="1">
      <c r="AE382" s="275"/>
      <c r="AF382" s="275"/>
      <c r="AG382" s="275"/>
      <c r="AH382" s="275"/>
      <c r="AI382" s="275"/>
    </row>
    <row r="383" spans="31:35" ht="17.25" customHeight="1">
      <c r="AE383" s="275"/>
      <c r="AF383" s="275"/>
      <c r="AG383" s="275"/>
      <c r="AH383" s="275"/>
      <c r="AI383" s="275"/>
    </row>
    <row r="384" spans="31:35" ht="17.25" customHeight="1">
      <c r="AE384" s="275"/>
      <c r="AF384" s="275"/>
      <c r="AG384" s="275"/>
      <c r="AH384" s="275"/>
      <c r="AI384" s="275"/>
    </row>
    <row r="385" spans="31:35" ht="17.25" customHeight="1">
      <c r="AE385" s="275"/>
      <c r="AF385" s="275"/>
      <c r="AG385" s="275"/>
      <c r="AH385" s="275"/>
      <c r="AI385" s="275"/>
    </row>
    <row r="386" spans="31:35" ht="17.25" customHeight="1">
      <c r="AE386" s="275"/>
      <c r="AF386" s="275"/>
      <c r="AG386" s="275"/>
      <c r="AH386" s="275"/>
      <c r="AI386" s="275"/>
    </row>
    <row r="387" spans="31:35" ht="17.25" customHeight="1">
      <c r="AE387" s="275"/>
      <c r="AF387" s="275"/>
      <c r="AG387" s="275"/>
      <c r="AH387" s="275"/>
      <c r="AI387" s="275"/>
    </row>
    <row r="388" spans="31:35" ht="17.25" customHeight="1">
      <c r="AE388" s="275"/>
      <c r="AF388" s="275"/>
      <c r="AG388" s="275"/>
      <c r="AH388" s="275"/>
      <c r="AI388" s="275"/>
    </row>
    <row r="389" spans="31:35" ht="17.25" customHeight="1">
      <c r="AE389" s="275"/>
      <c r="AF389" s="275"/>
      <c r="AG389" s="275"/>
      <c r="AH389" s="275"/>
      <c r="AI389" s="275"/>
    </row>
    <row r="390" spans="31:35" ht="17.25" customHeight="1">
      <c r="AE390" s="275"/>
      <c r="AF390" s="275"/>
      <c r="AG390" s="275"/>
      <c r="AH390" s="275"/>
      <c r="AI390" s="275"/>
    </row>
    <row r="391" spans="31:35" ht="17.25" customHeight="1">
      <c r="AE391" s="275"/>
      <c r="AF391" s="275"/>
      <c r="AG391" s="275"/>
      <c r="AH391" s="275"/>
      <c r="AI391" s="275"/>
    </row>
    <row r="392" spans="31:35" ht="17.25" customHeight="1">
      <c r="AE392" s="275"/>
      <c r="AF392" s="275"/>
      <c r="AG392" s="275"/>
      <c r="AH392" s="275"/>
      <c r="AI392" s="275"/>
    </row>
    <row r="393" spans="31:35" ht="17.25" customHeight="1">
      <c r="AE393" s="275"/>
      <c r="AF393" s="275"/>
      <c r="AG393" s="275"/>
      <c r="AH393" s="275"/>
      <c r="AI393" s="275"/>
    </row>
    <row r="394" spans="31:35" ht="17.25" customHeight="1">
      <c r="AE394" s="275"/>
      <c r="AF394" s="275"/>
      <c r="AG394" s="275"/>
      <c r="AH394" s="275"/>
      <c r="AI394" s="275"/>
    </row>
    <row r="395" spans="31:35" ht="17.25" customHeight="1">
      <c r="AE395" s="275"/>
      <c r="AF395" s="275"/>
      <c r="AG395" s="275"/>
      <c r="AH395" s="275"/>
      <c r="AI395" s="275"/>
    </row>
    <row r="396" spans="31:35" ht="17.25" customHeight="1">
      <c r="AE396" s="275"/>
      <c r="AF396" s="275"/>
      <c r="AG396" s="275"/>
      <c r="AH396" s="275"/>
      <c r="AI396" s="275"/>
    </row>
    <row r="397" spans="31:35" ht="17.25" customHeight="1">
      <c r="AE397" s="275"/>
      <c r="AF397" s="275"/>
      <c r="AG397" s="275"/>
      <c r="AH397" s="275"/>
      <c r="AI397" s="275"/>
    </row>
    <row r="398" spans="31:35" ht="17.25" customHeight="1">
      <c r="AE398" s="275"/>
      <c r="AF398" s="275"/>
      <c r="AG398" s="275"/>
      <c r="AH398" s="275"/>
      <c r="AI398" s="275"/>
    </row>
    <row r="399" spans="31:35" ht="17.25" customHeight="1">
      <c r="AE399" s="275"/>
      <c r="AF399" s="275"/>
      <c r="AG399" s="275"/>
      <c r="AH399" s="275"/>
      <c r="AI399" s="275"/>
    </row>
    <row r="400" spans="31:35" ht="17.25" customHeight="1">
      <c r="AE400" s="275"/>
      <c r="AF400" s="275"/>
      <c r="AG400" s="275"/>
      <c r="AH400" s="275"/>
      <c r="AI400" s="275"/>
    </row>
    <row r="401" spans="31:35" ht="17.25" customHeight="1">
      <c r="AE401" s="275"/>
      <c r="AF401" s="275"/>
      <c r="AG401" s="275"/>
      <c r="AH401" s="275"/>
      <c r="AI401" s="275"/>
    </row>
    <row r="402" spans="31:35" ht="17.25" customHeight="1">
      <c r="AE402" s="275"/>
      <c r="AF402" s="275"/>
      <c r="AG402" s="275"/>
      <c r="AH402" s="275"/>
      <c r="AI402" s="275"/>
    </row>
    <row r="403" spans="31:35" ht="17.25" customHeight="1">
      <c r="AE403" s="275"/>
      <c r="AF403" s="275"/>
      <c r="AG403" s="275"/>
      <c r="AH403" s="275"/>
      <c r="AI403" s="275"/>
    </row>
    <row r="404" spans="31:35" ht="17.25" customHeight="1">
      <c r="AE404" s="275"/>
      <c r="AF404" s="275"/>
      <c r="AG404" s="275"/>
      <c r="AH404" s="275"/>
      <c r="AI404" s="275"/>
    </row>
    <row r="405" spans="31:35" ht="17.25" customHeight="1">
      <c r="AE405" s="275"/>
      <c r="AF405" s="275"/>
      <c r="AG405" s="275"/>
      <c r="AH405" s="275"/>
      <c r="AI405" s="275"/>
    </row>
    <row r="406" spans="31:35" ht="17.25" customHeight="1">
      <c r="AE406" s="275"/>
      <c r="AF406" s="275"/>
      <c r="AG406" s="275"/>
      <c r="AH406" s="275"/>
      <c r="AI406" s="275"/>
    </row>
    <row r="407" spans="31:35" ht="17.25" customHeight="1">
      <c r="AE407" s="275"/>
      <c r="AF407" s="275"/>
      <c r="AG407" s="275"/>
      <c r="AH407" s="275"/>
      <c r="AI407" s="275"/>
    </row>
    <row r="408" spans="31:35" ht="17.25" customHeight="1">
      <c r="AE408" s="275"/>
      <c r="AF408" s="275"/>
      <c r="AG408" s="275"/>
      <c r="AH408" s="275"/>
      <c r="AI408" s="275"/>
    </row>
    <row r="409" spans="31:35" ht="17.25" customHeight="1">
      <c r="AE409" s="275"/>
      <c r="AF409" s="275"/>
      <c r="AG409" s="275"/>
      <c r="AH409" s="275"/>
      <c r="AI409" s="275"/>
    </row>
    <row r="410" spans="31:35" ht="17.25" customHeight="1">
      <c r="AE410" s="275"/>
      <c r="AF410" s="275"/>
      <c r="AG410" s="275"/>
      <c r="AH410" s="275"/>
      <c r="AI410" s="275"/>
    </row>
    <row r="411" spans="31:35" ht="17.25" customHeight="1">
      <c r="AE411" s="275"/>
      <c r="AF411" s="275"/>
      <c r="AG411" s="275"/>
      <c r="AH411" s="275"/>
      <c r="AI411" s="275"/>
    </row>
    <row r="412" spans="31:35" ht="17.25" customHeight="1">
      <c r="AE412" s="275"/>
      <c r="AF412" s="275"/>
      <c r="AG412" s="275"/>
      <c r="AH412" s="275"/>
      <c r="AI412" s="275"/>
    </row>
    <row r="413" spans="31:35" ht="17.25" customHeight="1">
      <c r="AE413" s="275"/>
      <c r="AF413" s="275"/>
      <c r="AG413" s="275"/>
      <c r="AH413" s="275"/>
      <c r="AI413" s="275"/>
    </row>
    <row r="414" spans="31:35" ht="17.25" customHeight="1">
      <c r="AE414" s="275"/>
      <c r="AF414" s="275"/>
      <c r="AG414" s="275"/>
      <c r="AH414" s="275"/>
      <c r="AI414" s="275"/>
    </row>
    <row r="415" spans="31:35" ht="17.25" customHeight="1">
      <c r="AE415" s="275"/>
      <c r="AF415" s="275"/>
      <c r="AG415" s="275"/>
      <c r="AH415" s="275"/>
      <c r="AI415" s="275"/>
    </row>
    <row r="416" spans="31:35" ht="17.25" customHeight="1">
      <c r="AE416" s="275"/>
      <c r="AF416" s="275"/>
      <c r="AG416" s="275"/>
      <c r="AH416" s="275"/>
      <c r="AI416" s="275"/>
    </row>
    <row r="417" spans="31:35" ht="17.25" customHeight="1">
      <c r="AE417" s="275"/>
      <c r="AF417" s="275"/>
      <c r="AG417" s="275"/>
      <c r="AH417" s="275"/>
      <c r="AI417" s="275"/>
    </row>
    <row r="418" spans="31:35" ht="17.25" customHeight="1">
      <c r="AE418" s="275"/>
      <c r="AF418" s="275"/>
      <c r="AG418" s="275"/>
      <c r="AH418" s="275"/>
      <c r="AI418" s="275"/>
    </row>
    <row r="419" spans="31:35" ht="17.25" customHeight="1">
      <c r="AE419" s="275"/>
      <c r="AF419" s="275"/>
      <c r="AG419" s="275"/>
      <c r="AH419" s="275"/>
      <c r="AI419" s="275"/>
    </row>
    <row r="420" spans="31:35" ht="17.25" customHeight="1">
      <c r="AE420" s="275"/>
      <c r="AF420" s="275"/>
      <c r="AG420" s="275"/>
      <c r="AH420" s="275"/>
      <c r="AI420" s="275"/>
    </row>
    <row r="421" spans="31:35" ht="17.25" customHeight="1">
      <c r="AE421" s="275"/>
      <c r="AF421" s="275"/>
      <c r="AG421" s="275"/>
      <c r="AH421" s="275"/>
      <c r="AI421" s="275"/>
    </row>
    <row r="422" spans="31:35" ht="17.25" customHeight="1">
      <c r="AE422" s="275"/>
      <c r="AF422" s="275"/>
      <c r="AG422" s="275"/>
      <c r="AH422" s="275"/>
      <c r="AI422" s="275"/>
    </row>
    <row r="423" spans="31:35" ht="17.25" customHeight="1">
      <c r="AE423" s="275"/>
      <c r="AF423" s="275"/>
      <c r="AG423" s="275"/>
      <c r="AH423" s="275"/>
      <c r="AI423" s="275"/>
    </row>
    <row r="424" spans="31:35" ht="17.25" customHeight="1">
      <c r="AE424" s="275"/>
      <c r="AF424" s="275"/>
      <c r="AG424" s="275"/>
      <c r="AH424" s="275"/>
      <c r="AI424" s="275"/>
    </row>
    <row r="425" spans="31:35" ht="17.25" customHeight="1">
      <c r="AE425" s="275"/>
      <c r="AF425" s="275"/>
      <c r="AG425" s="275"/>
      <c r="AH425" s="275"/>
      <c r="AI425" s="275"/>
    </row>
    <row r="426" spans="31:35" ht="17.25" customHeight="1">
      <c r="AE426" s="275"/>
      <c r="AF426" s="275"/>
      <c r="AG426" s="275"/>
      <c r="AH426" s="275"/>
      <c r="AI426" s="275"/>
    </row>
    <row r="427" spans="31:35" ht="17.25" customHeight="1">
      <c r="AE427" s="275"/>
      <c r="AF427" s="275"/>
      <c r="AG427" s="275"/>
      <c r="AH427" s="275"/>
      <c r="AI427" s="275"/>
    </row>
    <row r="428" spans="31:35" ht="17.25" customHeight="1">
      <c r="AE428" s="275"/>
      <c r="AF428" s="275"/>
      <c r="AG428" s="275"/>
      <c r="AH428" s="275"/>
      <c r="AI428" s="275"/>
    </row>
    <row r="429" spans="31:35" ht="17.25" customHeight="1">
      <c r="AE429" s="275"/>
      <c r="AF429" s="275"/>
      <c r="AG429" s="275"/>
      <c r="AH429" s="275"/>
      <c r="AI429" s="275"/>
    </row>
    <row r="430" spans="31:35" ht="17.25" customHeight="1">
      <c r="AE430" s="275"/>
      <c r="AF430" s="275"/>
      <c r="AG430" s="275"/>
      <c r="AH430" s="275"/>
      <c r="AI430" s="275"/>
    </row>
    <row r="431" spans="31:35" ht="17.25" customHeight="1">
      <c r="AE431" s="275"/>
      <c r="AF431" s="275"/>
      <c r="AG431" s="275"/>
      <c r="AH431" s="275"/>
      <c r="AI431" s="275"/>
    </row>
    <row r="432" spans="31:35" ht="17.25" customHeight="1">
      <c r="AE432" s="275"/>
      <c r="AF432" s="275"/>
      <c r="AG432" s="275"/>
      <c r="AH432" s="275"/>
      <c r="AI432" s="275"/>
    </row>
    <row r="433" spans="31:35" ht="17.25" customHeight="1">
      <c r="AE433" s="275"/>
      <c r="AF433" s="275"/>
      <c r="AG433" s="275"/>
      <c r="AH433" s="275"/>
      <c r="AI433" s="275"/>
    </row>
    <row r="434" spans="31:35" ht="17.25" customHeight="1">
      <c r="AE434" s="275"/>
      <c r="AF434" s="275"/>
      <c r="AG434" s="275"/>
      <c r="AH434" s="275"/>
      <c r="AI434" s="275"/>
    </row>
    <row r="435" spans="31:35" ht="17.25" customHeight="1">
      <c r="AE435" s="275"/>
      <c r="AF435" s="275"/>
      <c r="AG435" s="275"/>
      <c r="AH435" s="275"/>
      <c r="AI435" s="275"/>
    </row>
    <row r="436" spans="31:35" ht="17.25" customHeight="1">
      <c r="AE436" s="275"/>
      <c r="AF436" s="275"/>
      <c r="AG436" s="275"/>
      <c r="AH436" s="275"/>
      <c r="AI436" s="275"/>
    </row>
    <row r="437" spans="31:35" ht="17.25" customHeight="1">
      <c r="AE437" s="275"/>
      <c r="AF437" s="275"/>
      <c r="AG437" s="275"/>
      <c r="AH437" s="275"/>
      <c r="AI437" s="275"/>
    </row>
    <row r="438" spans="31:35" ht="17.25" customHeight="1">
      <c r="AE438" s="275"/>
      <c r="AF438" s="275"/>
      <c r="AG438" s="275"/>
      <c r="AH438" s="275"/>
      <c r="AI438" s="275"/>
    </row>
    <row r="439" spans="31:35" ht="17.25" customHeight="1">
      <c r="AE439" s="275"/>
      <c r="AF439" s="275"/>
      <c r="AG439" s="275"/>
      <c r="AH439" s="275"/>
      <c r="AI439" s="275"/>
    </row>
    <row r="440" spans="31:35" ht="17.25" customHeight="1">
      <c r="AE440" s="275"/>
      <c r="AF440" s="275"/>
      <c r="AG440" s="275"/>
      <c r="AH440" s="275"/>
      <c r="AI440" s="275"/>
    </row>
    <row r="441" spans="31:35" ht="17.25" customHeight="1">
      <c r="AE441" s="275"/>
      <c r="AF441" s="275"/>
      <c r="AG441" s="275"/>
      <c r="AH441" s="275"/>
      <c r="AI441" s="275"/>
    </row>
    <row r="442" spans="31:35" ht="17.25" customHeight="1">
      <c r="AE442" s="275"/>
      <c r="AF442" s="275"/>
      <c r="AG442" s="275"/>
      <c r="AH442" s="275"/>
      <c r="AI442" s="275"/>
    </row>
    <row r="443" spans="31:35" ht="17.25" customHeight="1">
      <c r="AE443" s="275"/>
      <c r="AF443" s="275"/>
      <c r="AG443" s="275"/>
      <c r="AH443" s="275"/>
      <c r="AI443" s="275"/>
    </row>
    <row r="444" spans="31:35" ht="17.25" customHeight="1">
      <c r="AE444" s="275"/>
      <c r="AF444" s="275"/>
      <c r="AG444" s="275"/>
      <c r="AH444" s="275"/>
      <c r="AI444" s="275"/>
    </row>
    <row r="445" spans="31:35" ht="17.25" customHeight="1">
      <c r="AE445" s="275"/>
      <c r="AF445" s="275"/>
      <c r="AG445" s="275"/>
      <c r="AH445" s="275"/>
      <c r="AI445" s="275"/>
    </row>
    <row r="446" spans="31:35" ht="17.25" customHeight="1">
      <c r="AE446" s="275"/>
      <c r="AF446" s="275"/>
      <c r="AG446" s="275"/>
      <c r="AH446" s="275"/>
      <c r="AI446" s="275"/>
    </row>
    <row r="447" spans="31:35" ht="17.25" customHeight="1">
      <c r="AE447" s="275"/>
      <c r="AF447" s="275"/>
      <c r="AG447" s="275"/>
      <c r="AH447" s="275"/>
      <c r="AI447" s="275"/>
    </row>
    <row r="448" spans="31:35" ht="17.25" customHeight="1">
      <c r="AE448" s="275"/>
      <c r="AF448" s="275"/>
      <c r="AG448" s="275"/>
      <c r="AH448" s="275"/>
      <c r="AI448" s="275"/>
    </row>
    <row r="449" spans="31:35" ht="17.25" customHeight="1">
      <c r="AE449" s="275"/>
      <c r="AF449" s="275"/>
      <c r="AG449" s="275"/>
      <c r="AH449" s="275"/>
      <c r="AI449" s="275"/>
    </row>
    <row r="450" spans="31:35" ht="17.25" customHeight="1">
      <c r="AE450" s="275"/>
      <c r="AF450" s="275"/>
      <c r="AG450" s="275"/>
      <c r="AH450" s="275"/>
      <c r="AI450" s="275"/>
    </row>
    <row r="451" spans="31:35" ht="17.25" customHeight="1">
      <c r="AE451" s="275"/>
      <c r="AF451" s="275"/>
      <c r="AG451" s="275"/>
      <c r="AH451" s="275"/>
      <c r="AI451" s="275"/>
    </row>
    <row r="452" spans="31:35" ht="17.25" customHeight="1">
      <c r="AE452" s="275"/>
      <c r="AF452" s="275"/>
      <c r="AG452" s="275"/>
      <c r="AH452" s="275"/>
      <c r="AI452" s="275"/>
    </row>
    <row r="453" spans="31:35" ht="17.25" customHeight="1">
      <c r="AE453" s="275"/>
      <c r="AF453" s="275"/>
      <c r="AG453" s="275"/>
      <c r="AH453" s="275"/>
      <c r="AI453" s="275"/>
    </row>
    <row r="454" spans="31:35" ht="17.25" customHeight="1">
      <c r="AE454" s="275"/>
      <c r="AF454" s="275"/>
      <c r="AG454" s="275"/>
      <c r="AH454" s="275"/>
      <c r="AI454" s="275"/>
    </row>
    <row r="455" spans="31:35" ht="17.25" customHeight="1">
      <c r="AE455" s="275"/>
      <c r="AF455" s="275"/>
      <c r="AG455" s="275"/>
      <c r="AH455" s="275"/>
      <c r="AI455" s="275"/>
    </row>
    <row r="456" spans="31:35" ht="17.25" customHeight="1">
      <c r="AE456" s="275"/>
      <c r="AF456" s="275"/>
      <c r="AG456" s="275"/>
      <c r="AH456" s="275"/>
      <c r="AI456" s="275"/>
    </row>
    <row r="457" spans="31:35" ht="17.25" customHeight="1">
      <c r="AE457" s="275"/>
      <c r="AF457" s="275"/>
      <c r="AG457" s="275"/>
      <c r="AH457" s="275"/>
      <c r="AI457" s="275"/>
    </row>
    <row r="458" spans="31:35" ht="17.25" customHeight="1">
      <c r="AE458" s="275"/>
      <c r="AF458" s="275"/>
      <c r="AG458" s="275"/>
      <c r="AH458" s="275"/>
      <c r="AI458" s="275"/>
    </row>
    <row r="459" spans="31:35" ht="17.25" customHeight="1">
      <c r="AE459" s="275"/>
      <c r="AF459" s="275"/>
      <c r="AG459" s="275"/>
      <c r="AH459" s="275"/>
      <c r="AI459" s="275"/>
    </row>
    <row r="460" spans="31:35" ht="17.25" customHeight="1">
      <c r="AE460" s="275"/>
      <c r="AF460" s="275"/>
      <c r="AG460" s="275"/>
      <c r="AH460" s="275"/>
      <c r="AI460" s="275"/>
    </row>
    <row r="461" spans="31:35" ht="17.25" customHeight="1">
      <c r="AE461" s="275"/>
      <c r="AF461" s="275"/>
      <c r="AG461" s="275"/>
      <c r="AH461" s="275"/>
      <c r="AI461" s="275"/>
    </row>
    <row r="462" spans="31:35" ht="17.25" customHeight="1">
      <c r="AE462" s="275"/>
      <c r="AF462" s="275"/>
      <c r="AG462" s="275"/>
      <c r="AH462" s="275"/>
      <c r="AI462" s="275"/>
    </row>
    <row r="463" spans="31:35" ht="17.25" customHeight="1">
      <c r="AE463" s="275"/>
      <c r="AF463" s="275"/>
      <c r="AG463" s="275"/>
      <c r="AH463" s="275"/>
      <c r="AI463" s="275"/>
    </row>
    <row r="464" spans="31:35" ht="17.25" customHeight="1">
      <c r="AE464" s="275"/>
      <c r="AF464" s="275"/>
      <c r="AG464" s="275"/>
      <c r="AH464" s="275"/>
      <c r="AI464" s="275"/>
    </row>
    <row r="465" spans="31:35" ht="17.25" customHeight="1">
      <c r="AE465" s="275"/>
      <c r="AF465" s="275"/>
      <c r="AG465" s="275"/>
      <c r="AH465" s="275"/>
      <c r="AI465" s="275"/>
    </row>
    <row r="466" spans="31:35" ht="17.25" customHeight="1">
      <c r="AE466" s="275"/>
      <c r="AF466" s="275"/>
      <c r="AG466" s="275"/>
      <c r="AH466" s="275"/>
      <c r="AI466" s="275"/>
    </row>
    <row r="467" spans="31:35" ht="17.25" customHeight="1">
      <c r="AE467" s="275"/>
      <c r="AF467" s="275"/>
      <c r="AG467" s="275"/>
      <c r="AH467" s="275"/>
      <c r="AI467" s="275"/>
    </row>
    <row r="468" spans="31:35" ht="17.25" customHeight="1">
      <c r="AE468" s="275"/>
      <c r="AF468" s="275"/>
      <c r="AG468" s="275"/>
      <c r="AH468" s="275"/>
      <c r="AI468" s="275"/>
    </row>
    <row r="469" spans="31:35" ht="17.25" customHeight="1">
      <c r="AE469" s="275"/>
      <c r="AF469" s="275"/>
      <c r="AG469" s="275"/>
      <c r="AH469" s="275"/>
      <c r="AI469" s="275"/>
    </row>
    <row r="470" spans="31:35" ht="17.25" customHeight="1">
      <c r="AE470" s="275"/>
      <c r="AF470" s="275"/>
      <c r="AG470" s="275"/>
      <c r="AH470" s="275"/>
      <c r="AI470" s="275"/>
    </row>
    <row r="471" spans="31:35" ht="17.25" customHeight="1">
      <c r="AE471" s="275"/>
      <c r="AF471" s="275"/>
      <c r="AG471" s="275"/>
      <c r="AH471" s="275"/>
      <c r="AI471" s="275"/>
    </row>
    <row r="472" spans="31:35" ht="17.25" customHeight="1">
      <c r="AE472" s="275"/>
      <c r="AF472" s="275"/>
      <c r="AG472" s="275"/>
      <c r="AH472" s="275"/>
      <c r="AI472" s="275"/>
    </row>
    <row r="473" spans="31:35" ht="17.25" customHeight="1">
      <c r="AE473" s="275"/>
      <c r="AF473" s="275"/>
      <c r="AG473" s="275"/>
      <c r="AH473" s="275"/>
      <c r="AI473" s="275"/>
    </row>
    <row r="474" spans="31:35" ht="17.25" customHeight="1">
      <c r="AE474" s="275"/>
      <c r="AF474" s="275"/>
      <c r="AG474" s="275"/>
      <c r="AH474" s="275"/>
      <c r="AI474" s="275"/>
    </row>
    <row r="475" spans="31:35" ht="17.25" customHeight="1">
      <c r="AE475" s="275"/>
      <c r="AF475" s="275"/>
      <c r="AG475" s="275"/>
      <c r="AH475" s="275"/>
      <c r="AI475" s="275"/>
    </row>
    <row r="476" spans="31:35" ht="17.25" customHeight="1">
      <c r="AE476" s="275"/>
      <c r="AF476" s="275"/>
      <c r="AG476" s="275"/>
      <c r="AH476" s="275"/>
      <c r="AI476" s="275"/>
    </row>
    <row r="477" spans="31:35" ht="17.25" customHeight="1">
      <c r="AE477" s="275"/>
      <c r="AF477" s="275"/>
      <c r="AG477" s="275"/>
      <c r="AH477" s="275"/>
      <c r="AI477" s="275"/>
    </row>
    <row r="478" spans="31:35" ht="17.25" customHeight="1">
      <c r="AE478" s="275"/>
      <c r="AF478" s="275"/>
      <c r="AG478" s="275"/>
      <c r="AH478" s="275"/>
      <c r="AI478" s="275"/>
    </row>
    <row r="479" spans="31:35" ht="17.25" customHeight="1">
      <c r="AE479" s="275"/>
      <c r="AF479" s="275"/>
      <c r="AG479" s="275"/>
      <c r="AH479" s="275"/>
      <c r="AI479" s="275"/>
    </row>
    <row r="480" spans="31:35" ht="17.25" customHeight="1">
      <c r="AE480" s="275"/>
      <c r="AF480" s="275"/>
      <c r="AG480" s="275"/>
      <c r="AH480" s="275"/>
      <c r="AI480" s="275"/>
    </row>
    <row r="481" spans="31:35" ht="17.25" customHeight="1">
      <c r="AE481" s="275"/>
      <c r="AF481" s="275"/>
      <c r="AG481" s="275"/>
      <c r="AH481" s="275"/>
      <c r="AI481" s="275"/>
    </row>
    <row r="482" spans="31:35" ht="17.25" customHeight="1">
      <c r="AE482" s="275"/>
      <c r="AF482" s="275"/>
      <c r="AG482" s="275"/>
      <c r="AH482" s="275"/>
      <c r="AI482" s="275"/>
    </row>
    <row r="483" spans="31:35" ht="17.25" customHeight="1">
      <c r="AE483" s="275"/>
      <c r="AF483" s="275"/>
      <c r="AG483" s="275"/>
      <c r="AH483" s="275"/>
      <c r="AI483" s="275"/>
    </row>
    <row r="484" spans="31:35" ht="17.25" customHeight="1">
      <c r="AE484" s="275"/>
      <c r="AF484" s="275"/>
      <c r="AG484" s="275"/>
      <c r="AH484" s="275"/>
      <c r="AI484" s="275"/>
    </row>
    <row r="485" spans="31:35" ht="17.25" customHeight="1">
      <c r="AE485" s="275"/>
      <c r="AF485" s="275"/>
      <c r="AG485" s="275"/>
      <c r="AH485" s="275"/>
      <c r="AI485" s="275"/>
    </row>
    <row r="486" spans="31:35" ht="17.25" customHeight="1">
      <c r="AE486" s="275"/>
      <c r="AF486" s="275"/>
      <c r="AG486" s="275"/>
      <c r="AH486" s="275"/>
      <c r="AI486" s="275"/>
    </row>
  </sheetData>
  <pageMargins left="0.57999999999999996" right="3.937007874015748E-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P190"/>
  <sheetViews>
    <sheetView showGridLines="0" tabSelected="1" zoomScaleNormal="100" workbookViewId="0">
      <pane ySplit="7" topLeftCell="A58" activePane="bottomLeft" state="frozen"/>
      <selection pane="bottomLeft" activeCell="R63" sqref="R63:V64"/>
    </sheetView>
  </sheetViews>
  <sheetFormatPr defaultColWidth="4.28515625" defaultRowHeight="19.5"/>
  <cols>
    <col min="1" max="1" width="1.85546875" style="2" customWidth="1"/>
    <col min="2" max="19" width="4.140625" style="2" customWidth="1"/>
    <col min="20" max="20" width="5.5703125" style="2" customWidth="1"/>
    <col min="21" max="23" width="4.140625" style="2" customWidth="1"/>
    <col min="24" max="24" width="4.28515625" style="2" customWidth="1"/>
    <col min="25" max="26" width="4.28515625" style="239" customWidth="1"/>
    <col min="27" max="28" width="10.7109375" style="239" customWidth="1"/>
    <col min="29" max="29" width="10.7109375" style="2" customWidth="1"/>
    <col min="30" max="30" width="10.7109375" style="239" customWidth="1"/>
    <col min="31" max="32" width="16.140625" style="239" customWidth="1"/>
    <col min="33" max="36" width="12.42578125" style="239" customWidth="1"/>
    <col min="37" max="41" width="23.5703125" style="239" customWidth="1"/>
    <col min="42" max="42" width="16.42578125" style="239" customWidth="1"/>
    <col min="43" max="16384" width="4.28515625" style="2"/>
  </cols>
  <sheetData>
    <row r="1" spans="1:42" s="91" customFormat="1" ht="12" customHeight="1"/>
    <row r="2" spans="1:42" s="91" customFormat="1" ht="27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98" t="s">
        <v>114</v>
      </c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400"/>
      <c r="X2" s="3"/>
      <c r="Y2" s="3"/>
      <c r="Z2" s="3"/>
      <c r="AA2" s="3"/>
      <c r="AB2" s="265"/>
      <c r="AC2" s="131"/>
    </row>
    <row r="3" spans="1:42" s="91" customFormat="1" ht="24.75" customHeight="1">
      <c r="A3" s="3"/>
      <c r="B3" s="3" t="s">
        <v>79</v>
      </c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5" t="s">
        <v>14</v>
      </c>
      <c r="X3" s="304"/>
      <c r="Y3" s="304"/>
      <c r="Z3" s="304"/>
      <c r="AA3" s="102" t="s">
        <v>90</v>
      </c>
      <c r="AB3" s="102" t="s">
        <v>91</v>
      </c>
      <c r="AC3" s="305" t="s">
        <v>104</v>
      </c>
      <c r="AD3" s="305" t="s">
        <v>92</v>
      </c>
      <c r="AE3" s="306" t="s">
        <v>117</v>
      </c>
      <c r="AF3" s="306" t="s">
        <v>118</v>
      </c>
      <c r="AG3" s="305" t="s">
        <v>93</v>
      </c>
      <c r="AH3" s="305" t="s">
        <v>94</v>
      </c>
      <c r="AI3" s="305" t="s">
        <v>119</v>
      </c>
      <c r="AJ3" s="305" t="s">
        <v>95</v>
      </c>
      <c r="AK3" s="305" t="s">
        <v>172</v>
      </c>
      <c r="AL3" s="131" t="s">
        <v>173</v>
      </c>
      <c r="AM3" s="131" t="s">
        <v>174</v>
      </c>
      <c r="AN3" s="131" t="s">
        <v>175</v>
      </c>
      <c r="AO3" s="131" t="s">
        <v>176</v>
      </c>
      <c r="AP3" s="131" t="s">
        <v>4</v>
      </c>
    </row>
    <row r="4" spans="1:42" ht="21" customHeight="1">
      <c r="A4" s="1"/>
      <c r="B4" s="44"/>
      <c r="C4" s="44"/>
      <c r="D4" s="44"/>
      <c r="E4" s="44"/>
      <c r="F4" s="44"/>
      <c r="G4" s="44"/>
      <c r="H4" s="44"/>
      <c r="I4" s="40"/>
      <c r="J4" s="40"/>
      <c r="K4" s="44"/>
      <c r="L4" s="40"/>
      <c r="M4" s="40"/>
      <c r="N4" s="40"/>
      <c r="O4" s="40"/>
      <c r="P4" s="40"/>
      <c r="Q4" s="40"/>
      <c r="R4" s="401" t="s">
        <v>88</v>
      </c>
      <c r="S4" s="401"/>
      <c r="T4" s="402">
        <v>51071630</v>
      </c>
      <c r="U4" s="402"/>
      <c r="V4" s="402"/>
      <c r="W4" s="402"/>
      <c r="X4" s="40"/>
      <c r="Y4" s="307"/>
      <c r="Z4" s="307"/>
      <c r="AA4" s="308">
        <f>R22</f>
        <v>0</v>
      </c>
      <c r="AB4" s="309">
        <f>R25</f>
        <v>0</v>
      </c>
      <c r="AC4" s="310">
        <f>R28</f>
        <v>0</v>
      </c>
      <c r="AD4" s="311">
        <f>R34</f>
        <v>0</v>
      </c>
      <c r="AE4" s="311">
        <f>R40</f>
        <v>0</v>
      </c>
      <c r="AF4" s="311">
        <f>R43</f>
        <v>0</v>
      </c>
      <c r="AG4" s="92">
        <f>M51</f>
        <v>0</v>
      </c>
      <c r="AH4" s="92">
        <f>M53</f>
        <v>0</v>
      </c>
      <c r="AI4" s="92">
        <f>M55</f>
        <v>0</v>
      </c>
      <c r="AJ4" s="92">
        <f>M57</f>
        <v>0</v>
      </c>
      <c r="AK4" s="92">
        <f>Q51</f>
        <v>0</v>
      </c>
      <c r="AL4" s="2">
        <f>Q53</f>
        <v>0</v>
      </c>
      <c r="AM4" s="2">
        <f>Q55</f>
        <v>0</v>
      </c>
      <c r="AN4" s="2">
        <f>Q57</f>
        <v>0</v>
      </c>
      <c r="AO4" s="2">
        <f>B63</f>
        <v>0</v>
      </c>
      <c r="AP4" s="2">
        <f>R63</f>
        <v>0</v>
      </c>
    </row>
    <row r="5" spans="1:42" ht="26.25" customHeight="1">
      <c r="A5" s="1"/>
      <c r="B5" s="69" t="s">
        <v>12</v>
      </c>
      <c r="C5" s="70"/>
      <c r="D5" s="70"/>
      <c r="E5" s="403" t="str">
        <f>VLOOKUP(T4,Data!B2:AH1489,6,0)</f>
        <v>นางเชิญ      แก้วแดง</v>
      </c>
      <c r="F5" s="403"/>
      <c r="G5" s="403"/>
      <c r="H5" s="403"/>
      <c r="I5" s="403"/>
      <c r="J5" s="403"/>
      <c r="K5" s="403"/>
      <c r="L5" s="403"/>
      <c r="M5" s="403"/>
      <c r="N5" s="404"/>
      <c r="O5" s="71" t="s">
        <v>64</v>
      </c>
      <c r="P5" s="70"/>
      <c r="Q5" s="70"/>
      <c r="R5" s="403" t="str">
        <f>VLOOKUP(T4,Data!B2:AH1489,7,0)</f>
        <v>Operator - Admin. (รายวัน)</v>
      </c>
      <c r="S5" s="403"/>
      <c r="T5" s="403"/>
      <c r="U5" s="403"/>
      <c r="V5" s="403"/>
      <c r="W5" s="404"/>
      <c r="X5" s="1"/>
      <c r="Y5" s="307"/>
      <c r="Z5" s="307"/>
      <c r="AA5" s="307"/>
      <c r="AB5" s="312"/>
      <c r="AC5" s="6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</row>
    <row r="6" spans="1:42" ht="26.25" customHeight="1">
      <c r="A6" s="1"/>
      <c r="B6" s="69" t="s">
        <v>15</v>
      </c>
      <c r="C6" s="70"/>
      <c r="D6" s="70"/>
      <c r="E6" s="403" t="str">
        <f>VLOOKUP(T4,Data!B2:AH1489,8,0)</f>
        <v>Corporate Admin.</v>
      </c>
      <c r="F6" s="403"/>
      <c r="G6" s="403"/>
      <c r="H6" s="403"/>
      <c r="I6" s="403"/>
      <c r="J6" s="403"/>
      <c r="K6" s="403"/>
      <c r="L6" s="403"/>
      <c r="M6" s="403"/>
      <c r="N6" s="404"/>
      <c r="O6" s="69" t="s">
        <v>13</v>
      </c>
      <c r="P6" s="70"/>
      <c r="Q6" s="70"/>
      <c r="R6" s="407">
        <f>VLOOKUP(T4,Data!B2:AH1489,2,0)</f>
        <v>39630</v>
      </c>
      <c r="S6" s="407"/>
      <c r="T6" s="407"/>
      <c r="U6" s="407"/>
      <c r="V6" s="407"/>
      <c r="W6" s="408"/>
      <c r="X6" s="1"/>
      <c r="Y6" s="307"/>
      <c r="Z6" s="307"/>
      <c r="AA6" s="307"/>
      <c r="AB6" s="312"/>
      <c r="AC6" s="248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</row>
    <row r="7" spans="1:42" ht="26.25" customHeight="1">
      <c r="A7" s="1"/>
      <c r="B7" s="409" t="s">
        <v>80</v>
      </c>
      <c r="C7" s="410"/>
      <c r="D7" s="410"/>
      <c r="E7" s="410"/>
      <c r="F7" s="410"/>
      <c r="G7" s="410"/>
      <c r="H7" s="411">
        <v>239967</v>
      </c>
      <c r="I7" s="411"/>
      <c r="J7" s="411"/>
      <c r="K7" s="411"/>
      <c r="L7" s="411"/>
      <c r="M7" s="411"/>
      <c r="N7" s="411"/>
      <c r="O7" s="217" t="s">
        <v>5</v>
      </c>
      <c r="P7" s="412">
        <v>41820</v>
      </c>
      <c r="Q7" s="412"/>
      <c r="R7" s="412"/>
      <c r="S7" s="412"/>
      <c r="T7" s="412"/>
      <c r="U7" s="412"/>
      <c r="V7" s="412"/>
      <c r="W7" s="413"/>
      <c r="X7" s="1"/>
      <c r="Y7" s="246"/>
      <c r="Z7" s="246"/>
      <c r="AA7" s="246"/>
      <c r="AB7" s="247"/>
      <c r="AC7" s="6"/>
    </row>
    <row r="8" spans="1:42" ht="13.5" customHeight="1">
      <c r="A8" s="1"/>
      <c r="B8" s="3"/>
      <c r="C8" s="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75"/>
      <c r="Z8" s="75"/>
      <c r="AA8" s="75"/>
      <c r="AB8" s="240"/>
      <c r="AC8" s="249"/>
    </row>
    <row r="9" spans="1:42" ht="21" customHeight="1">
      <c r="A9" s="1"/>
      <c r="B9" s="9" t="s">
        <v>32</v>
      </c>
      <c r="C9" s="216"/>
      <c r="D9" s="216"/>
      <c r="E9" s="216"/>
      <c r="F9" s="216"/>
      <c r="G9" s="216"/>
      <c r="H9" s="216"/>
      <c r="I9" s="216"/>
      <c r="J9" s="216"/>
      <c r="K9" s="21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75"/>
      <c r="Z9" s="75"/>
      <c r="AA9" s="75"/>
      <c r="AB9" s="240"/>
      <c r="AC9" s="252">
        <v>51041508</v>
      </c>
    </row>
    <row r="10" spans="1:42" ht="19.5" customHeight="1">
      <c r="A10" s="1"/>
      <c r="B10" s="10" t="s">
        <v>7</v>
      </c>
      <c r="C10" s="10"/>
      <c r="D10" s="10"/>
      <c r="E10" s="10"/>
      <c r="F10" s="10"/>
      <c r="G10" s="10"/>
      <c r="H10" s="10"/>
      <c r="I10" s="10"/>
      <c r="J10" s="10"/>
      <c r="K10" s="1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75"/>
      <c r="Z10" s="75"/>
      <c r="AA10" s="75"/>
      <c r="AB10" s="241"/>
      <c r="AC10" s="252">
        <v>51071630</v>
      </c>
    </row>
    <row r="11" spans="1:42" ht="19.5" customHeight="1">
      <c r="A11" s="1"/>
      <c r="B11" s="10" t="s">
        <v>0</v>
      </c>
      <c r="C11" s="10"/>
      <c r="D11" s="10"/>
      <c r="E11" s="10"/>
      <c r="F11" s="10"/>
      <c r="G11" s="10"/>
      <c r="H11" s="10"/>
      <c r="I11" s="10"/>
      <c r="J11" s="10"/>
      <c r="K11" s="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75"/>
      <c r="Z11" s="75"/>
      <c r="AA11" s="75"/>
      <c r="AB11" s="241"/>
      <c r="AC11" s="252">
        <v>52092005</v>
      </c>
    </row>
    <row r="12" spans="1:42" ht="19.5" customHeight="1">
      <c r="A12" s="1"/>
      <c r="B12" s="10" t="s">
        <v>11</v>
      </c>
      <c r="C12" s="10"/>
      <c r="D12" s="10"/>
      <c r="E12" s="10"/>
      <c r="F12" s="10"/>
      <c r="G12" s="10"/>
      <c r="H12" s="10"/>
      <c r="I12" s="10"/>
      <c r="J12" s="10"/>
      <c r="K12" s="1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75"/>
      <c r="Z12" s="75"/>
      <c r="AA12" s="75"/>
      <c r="AB12" s="241"/>
      <c r="AC12" s="252">
        <v>53042188</v>
      </c>
    </row>
    <row r="13" spans="1:42" ht="15" customHeight="1">
      <c r="A13" s="1"/>
      <c r="B13" s="11"/>
      <c r="C13" s="1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75"/>
      <c r="Z13" s="75"/>
      <c r="AA13" s="75"/>
      <c r="AB13" s="241"/>
      <c r="AC13" s="252">
        <v>53052247</v>
      </c>
    </row>
    <row r="14" spans="1:42" ht="20.25" customHeight="1">
      <c r="A14" s="1"/>
      <c r="B14" s="12" t="s">
        <v>70</v>
      </c>
      <c r="C14" s="13"/>
      <c r="D14" s="14" t="s">
        <v>1</v>
      </c>
      <c r="E14" s="8"/>
      <c r="F14" s="8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2" t="s">
        <v>2</v>
      </c>
      <c r="T14" s="15"/>
      <c r="U14" s="13"/>
      <c r="V14" s="12" t="s">
        <v>28</v>
      </c>
      <c r="W14" s="13"/>
      <c r="X14" s="1"/>
      <c r="Y14" s="75"/>
      <c r="Z14" s="75"/>
      <c r="AA14" s="75"/>
      <c r="AB14" s="241"/>
      <c r="AC14" s="252"/>
    </row>
    <row r="15" spans="1:42" ht="20.25" customHeight="1">
      <c r="A15" s="1"/>
      <c r="B15" s="416">
        <v>5</v>
      </c>
      <c r="C15" s="417"/>
      <c r="D15" s="18" t="s">
        <v>71</v>
      </c>
      <c r="E15" s="19"/>
      <c r="F15" s="19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74">
        <v>1</v>
      </c>
      <c r="S15" s="21">
        <v>46</v>
      </c>
      <c r="T15" s="216" t="s">
        <v>33</v>
      </c>
      <c r="U15" s="22">
        <v>50</v>
      </c>
      <c r="V15" s="23" t="s">
        <v>34</v>
      </c>
      <c r="W15" s="24"/>
      <c r="X15" s="1"/>
      <c r="Y15" s="75"/>
      <c r="Z15" s="75"/>
      <c r="AA15" s="75"/>
      <c r="AB15" s="240"/>
      <c r="AC15" s="252"/>
    </row>
    <row r="16" spans="1:42" ht="20.25" customHeight="1">
      <c r="A16" s="1"/>
      <c r="B16" s="317">
        <v>4</v>
      </c>
      <c r="C16" s="319"/>
      <c r="D16" s="25" t="s">
        <v>72</v>
      </c>
      <c r="E16" s="10"/>
      <c r="F16" s="1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75">
        <v>2</v>
      </c>
      <c r="S16" s="21">
        <v>36</v>
      </c>
      <c r="T16" s="216" t="s">
        <v>33</v>
      </c>
      <c r="U16" s="22">
        <v>45</v>
      </c>
      <c r="V16" s="23" t="s">
        <v>35</v>
      </c>
      <c r="W16" s="24"/>
      <c r="X16" s="1"/>
      <c r="Y16" s="75"/>
      <c r="Z16" s="75"/>
      <c r="AA16" s="75"/>
      <c r="AB16" s="240"/>
      <c r="AC16" s="252"/>
    </row>
    <row r="17" spans="1:42" ht="20.25" customHeight="1">
      <c r="A17" s="1"/>
      <c r="B17" s="317">
        <v>3</v>
      </c>
      <c r="C17" s="319"/>
      <c r="D17" s="25" t="s">
        <v>73</v>
      </c>
      <c r="E17" s="10"/>
      <c r="F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75">
        <v>3</v>
      </c>
      <c r="S17" s="21">
        <v>26</v>
      </c>
      <c r="T17" s="216" t="s">
        <v>33</v>
      </c>
      <c r="U17" s="22">
        <v>35</v>
      </c>
      <c r="V17" s="23" t="s">
        <v>36</v>
      </c>
      <c r="W17" s="24"/>
      <c r="X17" s="1"/>
      <c r="Y17" s="75"/>
      <c r="Z17" s="75"/>
      <c r="AA17" s="75"/>
      <c r="AB17" s="240"/>
      <c r="AC17" s="252"/>
    </row>
    <row r="18" spans="1:42" ht="20.25" customHeight="1">
      <c r="A18" s="1"/>
      <c r="B18" s="317">
        <v>2</v>
      </c>
      <c r="C18" s="319"/>
      <c r="D18" s="26" t="s">
        <v>74</v>
      </c>
      <c r="E18" s="10"/>
      <c r="F18" s="1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75">
        <v>4</v>
      </c>
      <c r="S18" s="21">
        <v>16</v>
      </c>
      <c r="T18" s="216" t="s">
        <v>33</v>
      </c>
      <c r="U18" s="22">
        <v>25</v>
      </c>
      <c r="V18" s="23" t="s">
        <v>38</v>
      </c>
      <c r="W18" s="24"/>
      <c r="X18" s="1"/>
      <c r="Y18" s="75"/>
      <c r="Z18" s="75"/>
      <c r="AA18" s="75"/>
      <c r="AB18" s="240"/>
      <c r="AC18" s="252"/>
    </row>
    <row r="19" spans="1:42" ht="20.25" customHeight="1">
      <c r="A19" s="1"/>
      <c r="B19" s="418">
        <v>1</v>
      </c>
      <c r="C19" s="322"/>
      <c r="D19" s="29" t="s">
        <v>75</v>
      </c>
      <c r="E19" s="30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76">
        <v>5</v>
      </c>
      <c r="S19" s="32">
        <v>10</v>
      </c>
      <c r="T19" s="33" t="s">
        <v>33</v>
      </c>
      <c r="U19" s="34">
        <v>15</v>
      </c>
      <c r="V19" s="27" t="s">
        <v>39</v>
      </c>
      <c r="W19" s="28"/>
      <c r="X19" s="1"/>
      <c r="Y19" s="75"/>
      <c r="Z19" s="75"/>
      <c r="AA19" s="75"/>
      <c r="AB19" s="240"/>
      <c r="AC19" s="252"/>
    </row>
    <row r="20" spans="1:42" ht="20.25" customHeight="1">
      <c r="A20" s="1"/>
      <c r="B20" s="35"/>
      <c r="C20" s="35"/>
      <c r="D20" s="10"/>
      <c r="E20" s="10"/>
      <c r="F20" s="1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36"/>
      <c r="T20" s="216"/>
      <c r="U20" s="9"/>
      <c r="V20" s="216"/>
      <c r="W20" s="216"/>
      <c r="X20" s="1"/>
      <c r="Y20" s="75"/>
      <c r="Z20" s="75"/>
      <c r="AA20" s="75"/>
      <c r="AB20" s="75"/>
      <c r="AC20" s="252"/>
    </row>
    <row r="21" spans="1:42" ht="23.25" customHeight="1">
      <c r="A21" s="1"/>
      <c r="B21" s="78" t="s">
        <v>181</v>
      </c>
      <c r="C21" s="79"/>
      <c r="D21" s="80"/>
      <c r="E21" s="80"/>
      <c r="F21" s="80"/>
      <c r="G21" s="81"/>
      <c r="H21" s="81"/>
      <c r="I21" s="81"/>
      <c r="J21" s="77"/>
      <c r="K21" s="77"/>
      <c r="L21" s="77"/>
      <c r="M21" s="77"/>
      <c r="N21" s="77"/>
      <c r="O21" s="77"/>
      <c r="P21" s="77"/>
      <c r="Q21" s="77"/>
      <c r="R21" s="37" t="s">
        <v>25</v>
      </c>
      <c r="S21" s="38"/>
      <c r="T21" s="38"/>
      <c r="U21" s="37" t="s">
        <v>24</v>
      </c>
      <c r="V21" s="38"/>
      <c r="W21" s="39"/>
      <c r="X21" s="1"/>
      <c r="Y21" s="75"/>
      <c r="Z21" s="75"/>
      <c r="AA21" s="75"/>
      <c r="AB21" s="75"/>
      <c r="AC21" s="252"/>
    </row>
    <row r="22" spans="1:42" s="92" customFormat="1" ht="6" customHeight="1">
      <c r="A22" s="40"/>
      <c r="B22" s="98"/>
      <c r="C22" s="99"/>
      <c r="D22" s="100"/>
      <c r="E22" s="100"/>
      <c r="F22" s="100"/>
      <c r="G22" s="101"/>
      <c r="H22" s="101"/>
      <c r="I22" s="101"/>
      <c r="J22" s="103"/>
      <c r="K22" s="103"/>
      <c r="L22" s="103"/>
      <c r="M22" s="103"/>
      <c r="N22" s="103"/>
      <c r="O22" s="40"/>
      <c r="P22" s="40"/>
      <c r="Q22" s="104"/>
      <c r="R22" s="375">
        <f>J23*0.05</f>
        <v>0</v>
      </c>
      <c r="S22" s="376"/>
      <c r="T22" s="377"/>
      <c r="U22" s="375">
        <f>35-R22</f>
        <v>35</v>
      </c>
      <c r="V22" s="376"/>
      <c r="W22" s="377"/>
      <c r="X22" s="40"/>
      <c r="Y22" s="225"/>
      <c r="Z22" s="225"/>
      <c r="AA22" s="225"/>
      <c r="AB22" s="225"/>
      <c r="AC22" s="252"/>
      <c r="AD22" s="238"/>
      <c r="AE22" s="238"/>
      <c r="AF22" s="238"/>
      <c r="AG22" s="238"/>
      <c r="AH22" s="238"/>
      <c r="AI22" s="238"/>
      <c r="AJ22" s="238"/>
      <c r="AK22" s="238"/>
      <c r="AL22" s="238"/>
      <c r="AM22" s="238"/>
      <c r="AN22" s="238"/>
      <c r="AO22" s="238"/>
      <c r="AP22" s="238"/>
    </row>
    <row r="23" spans="1:42" ht="18.75" customHeight="1">
      <c r="A23" s="1"/>
      <c r="B23" s="97" t="s">
        <v>30</v>
      </c>
      <c r="C23" s="41"/>
      <c r="D23" s="41"/>
      <c r="E23" s="41"/>
      <c r="F23" s="384">
        <f>VLOOKUP(T4,Data!B2:AH1489,13,0)</f>
        <v>0</v>
      </c>
      <c r="G23" s="384"/>
      <c r="H23" s="41" t="s">
        <v>63</v>
      </c>
      <c r="I23" s="102" t="s">
        <v>27</v>
      </c>
      <c r="J23" s="384">
        <f>VLOOKUP(T4,Data!B2:AH1489,14,0)</f>
        <v>0</v>
      </c>
      <c r="K23" s="384"/>
      <c r="L23" s="41" t="s">
        <v>31</v>
      </c>
      <c r="M23" s="1"/>
      <c r="N23" s="41"/>
      <c r="O23" s="1"/>
      <c r="P23" s="1"/>
      <c r="Q23" s="42"/>
      <c r="R23" s="378"/>
      <c r="S23" s="379"/>
      <c r="T23" s="380"/>
      <c r="U23" s="378"/>
      <c r="V23" s="379"/>
      <c r="W23" s="380"/>
      <c r="X23" s="1"/>
      <c r="Y23" s="75"/>
      <c r="Z23" s="75"/>
      <c r="AA23" s="75"/>
      <c r="AB23" s="75"/>
      <c r="AC23" s="252"/>
    </row>
    <row r="24" spans="1:42" ht="13.5" customHeight="1">
      <c r="A24" s="1"/>
      <c r="B24" s="414" t="s">
        <v>41</v>
      </c>
      <c r="C24" s="415"/>
      <c r="D24" s="415"/>
      <c r="E24" s="415"/>
      <c r="F24" s="415"/>
      <c r="G24" s="415"/>
      <c r="H24" s="415"/>
      <c r="I24" s="415"/>
      <c r="J24" s="415"/>
      <c r="K24" s="415"/>
      <c r="L24" s="415"/>
      <c r="M24" s="415"/>
      <c r="N24" s="415"/>
      <c r="O24" s="405"/>
      <c r="P24" s="405"/>
      <c r="Q24" s="406"/>
      <c r="R24" s="381"/>
      <c r="S24" s="382"/>
      <c r="T24" s="383"/>
      <c r="U24" s="381"/>
      <c r="V24" s="382"/>
      <c r="W24" s="383"/>
      <c r="X24" s="1"/>
      <c r="Y24" s="75"/>
      <c r="Z24" s="75"/>
      <c r="AA24" s="75"/>
      <c r="AB24" s="75"/>
      <c r="AC24" s="252"/>
    </row>
    <row r="25" spans="1:42" s="92" customFormat="1" ht="6" customHeight="1">
      <c r="A25" s="40"/>
      <c r="B25" s="109"/>
      <c r="C25" s="110"/>
      <c r="D25" s="111"/>
      <c r="E25" s="111"/>
      <c r="F25" s="111"/>
      <c r="G25" s="108"/>
      <c r="H25" s="108"/>
      <c r="I25" s="108"/>
      <c r="J25" s="105"/>
      <c r="K25" s="105"/>
      <c r="L25" s="105"/>
      <c r="M25" s="105"/>
      <c r="N25" s="105"/>
      <c r="O25" s="106"/>
      <c r="P25" s="106"/>
      <c r="Q25" s="107"/>
      <c r="R25" s="375">
        <f>N26*1</f>
        <v>0</v>
      </c>
      <c r="S25" s="376"/>
      <c r="T25" s="377"/>
      <c r="U25" s="375">
        <f>U22-R25</f>
        <v>35</v>
      </c>
      <c r="V25" s="376"/>
      <c r="W25" s="377"/>
      <c r="X25" s="40"/>
      <c r="Y25" s="225"/>
      <c r="Z25" s="225"/>
      <c r="AA25" s="225"/>
      <c r="AB25" s="225"/>
      <c r="AC25" s="252"/>
      <c r="AD25" s="238"/>
      <c r="AE25" s="238"/>
      <c r="AF25" s="238"/>
      <c r="AG25" s="238"/>
      <c r="AH25" s="238"/>
      <c r="AI25" s="238"/>
      <c r="AJ25" s="238"/>
      <c r="AK25" s="238"/>
      <c r="AL25" s="238"/>
      <c r="AM25" s="238"/>
      <c r="AN25" s="238"/>
      <c r="AO25" s="238"/>
      <c r="AP25" s="238"/>
    </row>
    <row r="26" spans="1:42" ht="18.75" customHeight="1">
      <c r="A26" s="1"/>
      <c r="B26" s="97" t="s">
        <v>21</v>
      </c>
      <c r="C26" s="41"/>
      <c r="D26" s="41"/>
      <c r="E26" s="41"/>
      <c r="F26" s="1"/>
      <c r="G26" s="1"/>
      <c r="H26" s="1"/>
      <c r="I26" s="388">
        <f>VLOOKUP(T4,Data!B2:AH1489,15,0)</f>
        <v>0</v>
      </c>
      <c r="J26" s="388"/>
      <c r="K26" s="41" t="s">
        <v>83</v>
      </c>
      <c r="L26" s="1"/>
      <c r="M26" s="102" t="s">
        <v>27</v>
      </c>
      <c r="N26" s="397">
        <f>I26*0.125</f>
        <v>0</v>
      </c>
      <c r="O26" s="397"/>
      <c r="P26" s="41" t="s">
        <v>6</v>
      </c>
      <c r="Q26" s="42"/>
      <c r="R26" s="378"/>
      <c r="S26" s="379"/>
      <c r="T26" s="380"/>
      <c r="U26" s="378"/>
      <c r="V26" s="379"/>
      <c r="W26" s="380"/>
      <c r="X26" s="1"/>
      <c r="Y26" s="75"/>
      <c r="Z26" s="75"/>
      <c r="AA26" s="75"/>
      <c r="AB26" s="75"/>
      <c r="AC26" s="252"/>
    </row>
    <row r="27" spans="1:42" s="92" customFormat="1" ht="13.5" customHeight="1">
      <c r="A27" s="40"/>
      <c r="B27" s="385" t="s">
        <v>42</v>
      </c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91" t="s">
        <v>84</v>
      </c>
      <c r="P27" s="391"/>
      <c r="Q27" s="392"/>
      <c r="R27" s="381"/>
      <c r="S27" s="382"/>
      <c r="T27" s="383"/>
      <c r="U27" s="381"/>
      <c r="V27" s="382"/>
      <c r="W27" s="383"/>
      <c r="X27" s="40"/>
      <c r="Y27" s="225"/>
      <c r="Z27" s="225"/>
      <c r="AA27" s="225"/>
      <c r="AB27" s="225"/>
      <c r="AC27" s="252"/>
      <c r="AD27" s="238"/>
      <c r="AE27" s="238"/>
      <c r="AF27" s="238"/>
      <c r="AG27" s="238"/>
      <c r="AH27" s="238"/>
      <c r="AI27" s="238"/>
      <c r="AJ27" s="238"/>
      <c r="AK27" s="238"/>
      <c r="AL27" s="238"/>
      <c r="AM27" s="238"/>
      <c r="AN27" s="238"/>
      <c r="AO27" s="238"/>
      <c r="AP27" s="238"/>
    </row>
    <row r="28" spans="1:42" s="92" customFormat="1" ht="6" customHeight="1">
      <c r="A28" s="40"/>
      <c r="B28" s="109"/>
      <c r="C28" s="110"/>
      <c r="D28" s="111"/>
      <c r="E28" s="111"/>
      <c r="F28" s="111"/>
      <c r="G28" s="108"/>
      <c r="H28" s="108"/>
      <c r="I28" s="108"/>
      <c r="J28" s="105"/>
      <c r="K28" s="105"/>
      <c r="L28" s="105"/>
      <c r="M28" s="105"/>
      <c r="N28" s="105"/>
      <c r="O28" s="40"/>
      <c r="P28" s="40"/>
      <c r="Q28" s="104"/>
      <c r="R28" s="375">
        <f>N29*0.5</f>
        <v>0</v>
      </c>
      <c r="S28" s="376"/>
      <c r="T28" s="377"/>
      <c r="U28" s="375">
        <f>U25-R28</f>
        <v>35</v>
      </c>
      <c r="V28" s="376"/>
      <c r="W28" s="377"/>
      <c r="X28" s="40"/>
      <c r="Y28" s="225"/>
      <c r="Z28" s="225"/>
      <c r="AA28" s="225"/>
      <c r="AB28" s="225"/>
      <c r="AC28" s="252"/>
      <c r="AD28" s="238"/>
      <c r="AE28" s="238"/>
      <c r="AF28" s="238"/>
      <c r="AG28" s="238"/>
      <c r="AH28" s="238"/>
      <c r="AI28" s="238"/>
      <c r="AJ28" s="238"/>
      <c r="AK28" s="238"/>
      <c r="AL28" s="238"/>
      <c r="AM28" s="238"/>
      <c r="AN28" s="238"/>
      <c r="AO28" s="238"/>
      <c r="AP28" s="238"/>
    </row>
    <row r="29" spans="1:42" ht="18.75" customHeight="1">
      <c r="A29" s="1"/>
      <c r="B29" s="97" t="s">
        <v>22</v>
      </c>
      <c r="C29" s="41"/>
      <c r="D29" s="41"/>
      <c r="E29" s="41"/>
      <c r="F29" s="41"/>
      <c r="G29" s="41"/>
      <c r="H29" s="41"/>
      <c r="I29" s="388">
        <f>VLOOKUP(T4,Data!B2:AH1489,16,0)</f>
        <v>0</v>
      </c>
      <c r="J29" s="388"/>
      <c r="K29" s="41" t="s">
        <v>83</v>
      </c>
      <c r="L29" s="1"/>
      <c r="M29" s="102" t="s">
        <v>27</v>
      </c>
      <c r="N29" s="389">
        <f>I29*0.125</f>
        <v>0</v>
      </c>
      <c r="O29" s="389"/>
      <c r="P29" s="41" t="s">
        <v>6</v>
      </c>
      <c r="Q29" s="42"/>
      <c r="R29" s="378"/>
      <c r="S29" s="379"/>
      <c r="T29" s="380"/>
      <c r="U29" s="378"/>
      <c r="V29" s="379"/>
      <c r="W29" s="380"/>
      <c r="X29" s="1"/>
      <c r="Y29" s="75"/>
      <c r="Z29" s="75"/>
      <c r="AA29" s="75"/>
      <c r="AB29" s="75"/>
      <c r="AC29" s="252"/>
    </row>
    <row r="30" spans="1:42" ht="13.5" customHeight="1">
      <c r="A30" s="1"/>
      <c r="B30" s="385" t="s">
        <v>85</v>
      </c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91" t="s">
        <v>84</v>
      </c>
      <c r="P30" s="391"/>
      <c r="Q30" s="392"/>
      <c r="R30" s="381"/>
      <c r="S30" s="382"/>
      <c r="T30" s="383"/>
      <c r="U30" s="381"/>
      <c r="V30" s="382"/>
      <c r="W30" s="383"/>
      <c r="X30" s="1"/>
      <c r="Y30" s="396"/>
      <c r="Z30" s="396"/>
      <c r="AA30" s="396"/>
      <c r="AB30" s="75"/>
      <c r="AC30" s="252"/>
    </row>
    <row r="31" spans="1:42" s="92" customFormat="1" ht="6" customHeight="1">
      <c r="A31" s="40"/>
      <c r="B31" s="109"/>
      <c r="C31" s="110"/>
      <c r="D31" s="111"/>
      <c r="E31" s="111"/>
      <c r="F31" s="111"/>
      <c r="G31" s="108"/>
      <c r="H31" s="108"/>
      <c r="I31" s="108"/>
      <c r="J31" s="105"/>
      <c r="K31" s="105"/>
      <c r="L31" s="105"/>
      <c r="M31" s="105"/>
      <c r="N31" s="105"/>
      <c r="O31" s="106"/>
      <c r="P31" s="106"/>
      <c r="Q31" s="107"/>
      <c r="R31" s="375">
        <f>N32*1</f>
        <v>0</v>
      </c>
      <c r="S31" s="376"/>
      <c r="T31" s="377"/>
      <c r="U31" s="375">
        <f>U28-R31</f>
        <v>35</v>
      </c>
      <c r="V31" s="376"/>
      <c r="W31" s="377"/>
      <c r="X31" s="40"/>
      <c r="Y31" s="225"/>
      <c r="Z31" s="225"/>
      <c r="AA31" s="225"/>
      <c r="AB31" s="225"/>
      <c r="AC31" s="252"/>
      <c r="AD31" s="238"/>
      <c r="AE31" s="238"/>
      <c r="AF31" s="238"/>
      <c r="AG31" s="238"/>
      <c r="AH31" s="238"/>
      <c r="AI31" s="238"/>
      <c r="AJ31" s="238"/>
      <c r="AK31" s="238"/>
      <c r="AL31" s="238"/>
      <c r="AM31" s="238"/>
      <c r="AN31" s="238"/>
      <c r="AO31" s="238"/>
      <c r="AP31" s="238"/>
    </row>
    <row r="32" spans="1:42" s="92" customFormat="1" ht="18.75" customHeight="1">
      <c r="A32" s="40"/>
      <c r="B32" s="97" t="s">
        <v>23</v>
      </c>
      <c r="C32" s="41"/>
      <c r="D32" s="41"/>
      <c r="E32" s="41"/>
      <c r="F32" s="41"/>
      <c r="G32" s="41"/>
      <c r="H32" s="41"/>
      <c r="I32" s="388">
        <v>0</v>
      </c>
      <c r="J32" s="388"/>
      <c r="K32" s="41" t="s">
        <v>83</v>
      </c>
      <c r="L32" s="40"/>
      <c r="M32" s="102" t="s">
        <v>27</v>
      </c>
      <c r="N32" s="389">
        <f>I32*0.125</f>
        <v>0</v>
      </c>
      <c r="O32" s="389"/>
      <c r="P32" s="41" t="s">
        <v>6</v>
      </c>
      <c r="Q32" s="104"/>
      <c r="R32" s="378"/>
      <c r="S32" s="379"/>
      <c r="T32" s="380"/>
      <c r="U32" s="378"/>
      <c r="V32" s="379"/>
      <c r="W32" s="380"/>
      <c r="X32" s="40"/>
      <c r="Y32" s="225"/>
      <c r="Z32" s="225"/>
      <c r="AA32" s="225"/>
      <c r="AB32" s="225"/>
      <c r="AC32" s="252"/>
      <c r="AD32" s="238"/>
      <c r="AE32" s="238"/>
      <c r="AF32" s="238"/>
      <c r="AG32" s="238"/>
      <c r="AH32" s="238"/>
      <c r="AI32" s="238"/>
      <c r="AJ32" s="238"/>
      <c r="AK32" s="238"/>
      <c r="AL32" s="238"/>
      <c r="AM32" s="238"/>
      <c r="AN32" s="238"/>
      <c r="AO32" s="238"/>
      <c r="AP32" s="238"/>
    </row>
    <row r="33" spans="1:42" s="92" customFormat="1" ht="13.5" customHeight="1">
      <c r="A33" s="40"/>
      <c r="B33" s="385" t="s">
        <v>87</v>
      </c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91" t="s">
        <v>84</v>
      </c>
      <c r="P33" s="391"/>
      <c r="Q33" s="392"/>
      <c r="R33" s="381"/>
      <c r="S33" s="382"/>
      <c r="T33" s="383"/>
      <c r="U33" s="381"/>
      <c r="V33" s="382"/>
      <c r="W33" s="383"/>
      <c r="X33" s="40"/>
      <c r="Y33" s="225"/>
      <c r="Z33" s="225"/>
      <c r="AA33" s="225"/>
      <c r="AB33" s="225"/>
      <c r="AC33" s="252"/>
      <c r="AD33" s="238"/>
      <c r="AE33" s="238"/>
      <c r="AF33" s="238"/>
      <c r="AG33" s="238"/>
      <c r="AH33" s="238"/>
      <c r="AI33" s="238"/>
      <c r="AJ33" s="238"/>
      <c r="AK33" s="238"/>
      <c r="AL33" s="238"/>
      <c r="AM33" s="238"/>
      <c r="AN33" s="238"/>
      <c r="AO33" s="238"/>
      <c r="AP33" s="238"/>
    </row>
    <row r="34" spans="1:42" s="92" customFormat="1" ht="6" customHeight="1">
      <c r="A34" s="40"/>
      <c r="B34" s="109"/>
      <c r="C34" s="110"/>
      <c r="D34" s="111"/>
      <c r="E34" s="111"/>
      <c r="F34" s="111"/>
      <c r="G34" s="108"/>
      <c r="H34" s="108"/>
      <c r="I34" s="108"/>
      <c r="J34" s="105"/>
      <c r="K34" s="105"/>
      <c r="L34" s="105"/>
      <c r="M34" s="105"/>
      <c r="N34" s="105"/>
      <c r="O34" s="40"/>
      <c r="P34" s="40"/>
      <c r="Q34" s="104"/>
      <c r="R34" s="375">
        <f>N35*5</f>
        <v>0</v>
      </c>
      <c r="S34" s="376"/>
      <c r="T34" s="377"/>
      <c r="U34" s="375">
        <f>U31-R34</f>
        <v>35</v>
      </c>
      <c r="V34" s="376"/>
      <c r="W34" s="377"/>
      <c r="X34" s="40"/>
      <c r="Y34" s="225"/>
      <c r="Z34" s="225"/>
      <c r="AA34" s="225"/>
      <c r="AB34" s="225"/>
      <c r="AC34" s="252"/>
      <c r="AD34" s="238"/>
      <c r="AE34" s="238"/>
      <c r="AF34" s="238"/>
      <c r="AG34" s="238"/>
      <c r="AH34" s="238"/>
      <c r="AI34" s="238"/>
      <c r="AJ34" s="238"/>
      <c r="AK34" s="238"/>
      <c r="AL34" s="238"/>
      <c r="AM34" s="238"/>
      <c r="AN34" s="238"/>
      <c r="AO34" s="238"/>
      <c r="AP34" s="238"/>
    </row>
    <row r="35" spans="1:42" s="92" customFormat="1" ht="18.75" customHeight="1">
      <c r="A35" s="40"/>
      <c r="B35" s="43" t="s">
        <v>26</v>
      </c>
      <c r="C35" s="41"/>
      <c r="D35" s="41"/>
      <c r="E35" s="41"/>
      <c r="F35" s="41"/>
      <c r="G35" s="41"/>
      <c r="H35" s="41"/>
      <c r="I35" s="388">
        <f>VLOOKUP(T4,Data!B2:AH1489,17,0)</f>
        <v>0</v>
      </c>
      <c r="J35" s="388"/>
      <c r="K35" s="41" t="s">
        <v>83</v>
      </c>
      <c r="L35" s="40"/>
      <c r="M35" s="102" t="s">
        <v>27</v>
      </c>
      <c r="N35" s="389">
        <f>+I35*0.125</f>
        <v>0</v>
      </c>
      <c r="O35" s="389"/>
      <c r="P35" s="41" t="s">
        <v>6</v>
      </c>
      <c r="Q35" s="104"/>
      <c r="R35" s="378"/>
      <c r="S35" s="379"/>
      <c r="T35" s="380"/>
      <c r="U35" s="378"/>
      <c r="V35" s="379"/>
      <c r="W35" s="380"/>
      <c r="X35" s="40"/>
      <c r="Y35" s="225"/>
      <c r="Z35" s="225"/>
      <c r="AA35" s="225"/>
      <c r="AB35" s="225"/>
      <c r="AC35" s="252"/>
      <c r="AD35" s="238"/>
      <c r="AE35" s="238"/>
      <c r="AF35" s="238"/>
      <c r="AG35" s="238"/>
      <c r="AH35" s="238"/>
      <c r="AI35" s="238"/>
      <c r="AJ35" s="238"/>
      <c r="AK35" s="238"/>
      <c r="AL35" s="238"/>
      <c r="AM35" s="238"/>
      <c r="AN35" s="238"/>
      <c r="AO35" s="238"/>
      <c r="AP35" s="238"/>
    </row>
    <row r="36" spans="1:42" s="92" customFormat="1" ht="13.5" customHeight="1">
      <c r="A36" s="40"/>
      <c r="B36" s="385" t="s">
        <v>86</v>
      </c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90"/>
      <c r="O36" s="391" t="s">
        <v>84</v>
      </c>
      <c r="P36" s="391"/>
      <c r="Q36" s="392"/>
      <c r="R36" s="381"/>
      <c r="S36" s="382"/>
      <c r="T36" s="383"/>
      <c r="U36" s="381"/>
      <c r="V36" s="382"/>
      <c r="W36" s="383"/>
      <c r="X36" s="40"/>
      <c r="Y36" s="225"/>
      <c r="Z36" s="225"/>
      <c r="AA36" s="225"/>
      <c r="AB36" s="225"/>
      <c r="AC36" s="252"/>
      <c r="AD36" s="238"/>
      <c r="AE36" s="238"/>
      <c r="AF36" s="238"/>
      <c r="AG36" s="238"/>
      <c r="AH36" s="238"/>
      <c r="AI36" s="238"/>
      <c r="AJ36" s="238"/>
      <c r="AK36" s="238"/>
      <c r="AL36" s="238"/>
      <c r="AM36" s="238"/>
      <c r="AN36" s="238"/>
      <c r="AO36" s="238"/>
      <c r="AP36" s="238"/>
    </row>
    <row r="37" spans="1:42" s="92" customFormat="1" ht="27.75" customHeight="1">
      <c r="A37" s="40"/>
      <c r="B37" s="87" t="s">
        <v>76</v>
      </c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9"/>
      <c r="O37" s="89"/>
      <c r="P37" s="89"/>
      <c r="Q37" s="90"/>
      <c r="R37" s="371">
        <f>SUM(R22:T36)</f>
        <v>0</v>
      </c>
      <c r="S37" s="372"/>
      <c r="T37" s="373"/>
      <c r="U37" s="371">
        <f>35-R37</f>
        <v>35</v>
      </c>
      <c r="V37" s="372"/>
      <c r="W37" s="373"/>
      <c r="X37" s="40"/>
      <c r="Y37" s="225"/>
      <c r="Z37" s="225"/>
      <c r="AA37" s="225"/>
      <c r="AB37" s="225"/>
      <c r="AC37" s="252"/>
      <c r="AD37" s="238"/>
      <c r="AE37" s="238"/>
      <c r="AF37" s="238"/>
      <c r="AG37" s="238"/>
      <c r="AH37" s="238"/>
      <c r="AI37" s="238"/>
      <c r="AJ37" s="238"/>
      <c r="AK37" s="238"/>
      <c r="AL37" s="238"/>
      <c r="AM37" s="238"/>
      <c r="AN37" s="238"/>
      <c r="AO37" s="238"/>
      <c r="AP37" s="238"/>
    </row>
    <row r="38" spans="1:42" s="92" customFormat="1" ht="15.75" customHeight="1">
      <c r="A38" s="40"/>
      <c r="B38" s="374" t="s">
        <v>62</v>
      </c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6"/>
      <c r="P38" s="6"/>
      <c r="Q38" s="6"/>
      <c r="R38" s="6"/>
      <c r="S38" s="44"/>
      <c r="T38" s="44"/>
      <c r="U38" s="44"/>
      <c r="V38" s="44"/>
      <c r="W38" s="44"/>
      <c r="X38" s="40"/>
      <c r="Y38" s="225"/>
      <c r="Z38" s="225"/>
      <c r="AA38" s="225"/>
      <c r="AB38" s="225"/>
      <c r="AC38" s="252"/>
      <c r="AD38" s="238"/>
      <c r="AE38" s="238"/>
      <c r="AF38" s="238"/>
      <c r="AG38" s="238"/>
      <c r="AH38" s="238"/>
      <c r="AI38" s="238"/>
      <c r="AJ38" s="238"/>
      <c r="AK38" s="238"/>
      <c r="AL38" s="238"/>
      <c r="AM38" s="238"/>
      <c r="AN38" s="238"/>
      <c r="AO38" s="238"/>
      <c r="AP38" s="238"/>
    </row>
    <row r="39" spans="1:42" ht="23.25" customHeight="1">
      <c r="A39" s="1"/>
      <c r="B39" s="78" t="s">
        <v>45</v>
      </c>
      <c r="C39" s="79"/>
      <c r="D39" s="80"/>
      <c r="E39" s="80"/>
      <c r="F39" s="80"/>
      <c r="G39" s="81"/>
      <c r="H39" s="81"/>
      <c r="I39" s="81"/>
      <c r="J39" s="77"/>
      <c r="K39" s="77"/>
      <c r="L39" s="77"/>
      <c r="M39" s="77"/>
      <c r="N39" s="77"/>
      <c r="O39" s="77"/>
      <c r="P39" s="77"/>
      <c r="Q39" s="82"/>
      <c r="R39" s="37" t="s">
        <v>25</v>
      </c>
      <c r="S39" s="38"/>
      <c r="T39" s="38"/>
      <c r="U39" s="37" t="s">
        <v>24</v>
      </c>
      <c r="V39" s="38"/>
      <c r="W39" s="39"/>
      <c r="X39" s="1"/>
      <c r="Y39" s="75"/>
      <c r="Z39" s="75"/>
      <c r="AA39" s="75"/>
      <c r="AB39" s="75"/>
      <c r="AC39" s="252"/>
    </row>
    <row r="40" spans="1:42" s="92" customFormat="1" ht="6" customHeight="1">
      <c r="A40" s="40"/>
      <c r="B40" s="109"/>
      <c r="C40" s="110"/>
      <c r="D40" s="111"/>
      <c r="E40" s="111"/>
      <c r="F40" s="111"/>
      <c r="G40" s="108"/>
      <c r="H40" s="108"/>
      <c r="I40" s="108"/>
      <c r="J40" s="105"/>
      <c r="K40" s="105"/>
      <c r="L40" s="105"/>
      <c r="M40" s="105"/>
      <c r="N40" s="105"/>
      <c r="O40" s="106"/>
      <c r="P40" s="106"/>
      <c r="Q40" s="107"/>
      <c r="R40" s="375">
        <f>K41*5</f>
        <v>0</v>
      </c>
      <c r="S40" s="376"/>
      <c r="T40" s="377"/>
      <c r="U40" s="375">
        <f>5-R40</f>
        <v>5</v>
      </c>
      <c r="V40" s="376"/>
      <c r="W40" s="377"/>
      <c r="X40" s="40"/>
      <c r="Y40" s="225"/>
      <c r="Z40" s="225"/>
      <c r="AA40" s="225"/>
      <c r="AB40" s="225"/>
      <c r="AC40" s="252"/>
      <c r="AD40" s="238"/>
      <c r="AE40" s="238"/>
      <c r="AF40" s="238"/>
      <c r="AG40" s="238"/>
      <c r="AH40" s="238"/>
      <c r="AI40" s="238"/>
      <c r="AJ40" s="238"/>
      <c r="AK40" s="238"/>
      <c r="AL40" s="238"/>
      <c r="AM40" s="238"/>
      <c r="AN40" s="238"/>
      <c r="AO40" s="238"/>
      <c r="AP40" s="238"/>
    </row>
    <row r="41" spans="1:42" s="92" customFormat="1" ht="19.5" customHeight="1">
      <c r="A41" s="40"/>
      <c r="B41" s="43" t="s">
        <v>43</v>
      </c>
      <c r="C41" s="41"/>
      <c r="D41" s="41"/>
      <c r="E41" s="41"/>
      <c r="F41" s="41"/>
      <c r="G41" s="41"/>
      <c r="H41" s="41"/>
      <c r="I41" s="41"/>
      <c r="J41" s="102" t="s">
        <v>27</v>
      </c>
      <c r="K41" s="384">
        <f>VLOOKUP(T4,Data!B2:AH1489,18,0)</f>
        <v>0</v>
      </c>
      <c r="L41" s="384"/>
      <c r="M41" s="41" t="s">
        <v>37</v>
      </c>
      <c r="N41" s="41"/>
      <c r="O41" s="1"/>
      <c r="P41" s="1"/>
      <c r="Q41" s="42"/>
      <c r="R41" s="378"/>
      <c r="S41" s="379"/>
      <c r="T41" s="380"/>
      <c r="U41" s="378"/>
      <c r="V41" s="379"/>
      <c r="W41" s="380"/>
      <c r="X41" s="40"/>
      <c r="Y41" s="225"/>
      <c r="Z41" s="225"/>
      <c r="AA41" s="225"/>
      <c r="AB41" s="225"/>
      <c r="AC41" s="252"/>
      <c r="AD41" s="238"/>
      <c r="AE41" s="238"/>
      <c r="AF41" s="238"/>
      <c r="AG41" s="238"/>
      <c r="AH41" s="238"/>
      <c r="AI41" s="238"/>
      <c r="AJ41" s="238"/>
      <c r="AK41" s="238"/>
      <c r="AL41" s="238"/>
      <c r="AM41" s="238"/>
      <c r="AN41" s="238"/>
      <c r="AO41" s="238"/>
      <c r="AP41" s="238"/>
    </row>
    <row r="42" spans="1:42" s="92" customFormat="1" ht="13.5" customHeight="1">
      <c r="A42" s="40"/>
      <c r="B42" s="385" t="s">
        <v>47</v>
      </c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1"/>
      <c r="P42" s="31"/>
      <c r="Q42" s="114"/>
      <c r="R42" s="381"/>
      <c r="S42" s="382"/>
      <c r="T42" s="383"/>
      <c r="U42" s="381"/>
      <c r="V42" s="382"/>
      <c r="W42" s="383"/>
      <c r="X42" s="40"/>
      <c r="Y42" s="225"/>
      <c r="Z42" s="225"/>
      <c r="AA42" s="225"/>
      <c r="AB42" s="225"/>
      <c r="AC42" s="252"/>
      <c r="AD42" s="238"/>
      <c r="AE42" s="238"/>
      <c r="AF42" s="238"/>
      <c r="AG42" s="238"/>
      <c r="AH42" s="238"/>
      <c r="AI42" s="238"/>
      <c r="AJ42" s="238"/>
      <c r="AK42" s="238"/>
      <c r="AL42" s="238"/>
      <c r="AM42" s="238"/>
      <c r="AN42" s="238"/>
      <c r="AO42" s="238"/>
      <c r="AP42" s="238"/>
    </row>
    <row r="43" spans="1:42" s="92" customFormat="1" ht="6" customHeight="1">
      <c r="A43" s="40"/>
      <c r="B43" s="109"/>
      <c r="C43" s="110"/>
      <c r="D43" s="111"/>
      <c r="E43" s="111"/>
      <c r="F43" s="111"/>
      <c r="G43" s="108"/>
      <c r="H43" s="108"/>
      <c r="I43" s="108"/>
      <c r="J43" s="105"/>
      <c r="K43" s="105"/>
      <c r="L43" s="105"/>
      <c r="M43" s="105"/>
      <c r="N43" s="105"/>
      <c r="O43" s="106"/>
      <c r="P43" s="106"/>
      <c r="Q43" s="107"/>
      <c r="R43" s="375">
        <f>+K44*10</f>
        <v>0</v>
      </c>
      <c r="S43" s="376"/>
      <c r="T43" s="377"/>
      <c r="U43" s="375">
        <f>U40-R43</f>
        <v>5</v>
      </c>
      <c r="V43" s="376"/>
      <c r="W43" s="377"/>
      <c r="X43" s="40"/>
      <c r="Y43" s="225"/>
      <c r="Z43" s="225"/>
      <c r="AA43" s="225"/>
      <c r="AB43" s="225"/>
      <c r="AC43" s="252"/>
      <c r="AD43" s="238"/>
      <c r="AE43" s="238"/>
      <c r="AF43" s="238"/>
      <c r="AG43" s="238"/>
      <c r="AH43" s="238"/>
      <c r="AI43" s="238"/>
      <c r="AJ43" s="238"/>
      <c r="AK43" s="238"/>
      <c r="AL43" s="238"/>
      <c r="AM43" s="238"/>
      <c r="AN43" s="238"/>
      <c r="AO43" s="238"/>
      <c r="AP43" s="238"/>
    </row>
    <row r="44" spans="1:42" s="92" customFormat="1" ht="19.5" customHeight="1">
      <c r="A44" s="40"/>
      <c r="B44" s="43" t="s">
        <v>44</v>
      </c>
      <c r="C44" s="41"/>
      <c r="D44" s="41"/>
      <c r="E44" s="41"/>
      <c r="F44" s="41"/>
      <c r="G44" s="41"/>
      <c r="H44" s="41"/>
      <c r="I44" s="41"/>
      <c r="J44" s="102" t="s">
        <v>27</v>
      </c>
      <c r="K44" s="384">
        <f>VLOOKUP(T4,Data!B2:AH1489,19,0)</f>
        <v>0</v>
      </c>
      <c r="L44" s="384"/>
      <c r="M44" s="41" t="s">
        <v>37</v>
      </c>
      <c r="N44" s="41"/>
      <c r="O44" s="1"/>
      <c r="P44" s="1"/>
      <c r="Q44" s="42"/>
      <c r="R44" s="378"/>
      <c r="S44" s="379"/>
      <c r="T44" s="380"/>
      <c r="U44" s="378"/>
      <c r="V44" s="379"/>
      <c r="W44" s="380"/>
      <c r="X44" s="40"/>
      <c r="Y44" s="225"/>
      <c r="Z44" s="225"/>
      <c r="AA44" s="225"/>
      <c r="AB44" s="225"/>
      <c r="AC44" s="252"/>
      <c r="AD44" s="238"/>
      <c r="AE44" s="238"/>
      <c r="AF44" s="238"/>
      <c r="AG44" s="238"/>
      <c r="AH44" s="238"/>
      <c r="AI44" s="238"/>
      <c r="AJ44" s="238"/>
      <c r="AK44" s="238"/>
      <c r="AL44" s="238"/>
      <c r="AM44" s="238"/>
      <c r="AN44" s="238"/>
      <c r="AO44" s="238"/>
      <c r="AP44" s="238"/>
    </row>
    <row r="45" spans="1:42" s="92" customFormat="1" ht="13.5" customHeight="1">
      <c r="A45" s="40"/>
      <c r="B45" s="385" t="s">
        <v>48</v>
      </c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112"/>
      <c r="P45" s="112"/>
      <c r="Q45" s="113"/>
      <c r="R45" s="381"/>
      <c r="S45" s="382"/>
      <c r="T45" s="383"/>
      <c r="U45" s="381"/>
      <c r="V45" s="382"/>
      <c r="W45" s="383"/>
      <c r="X45" s="40"/>
      <c r="Y45" s="225"/>
      <c r="Z45" s="225"/>
      <c r="AA45" s="225"/>
      <c r="AB45" s="225"/>
      <c r="AC45" s="252"/>
      <c r="AD45" s="238"/>
      <c r="AE45" s="238"/>
      <c r="AF45" s="238"/>
      <c r="AG45" s="238"/>
      <c r="AH45" s="238"/>
      <c r="AI45" s="238"/>
      <c r="AJ45" s="238"/>
      <c r="AK45" s="238"/>
      <c r="AL45" s="238"/>
      <c r="AM45" s="238"/>
      <c r="AN45" s="238"/>
      <c r="AO45" s="238"/>
      <c r="AP45" s="238"/>
    </row>
    <row r="46" spans="1:42" s="92" customFormat="1" ht="27.75" customHeight="1">
      <c r="A46" s="40"/>
      <c r="B46" s="78" t="s">
        <v>77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393">
        <f>SUM(R40:T45)</f>
        <v>0</v>
      </c>
      <c r="S46" s="394"/>
      <c r="T46" s="395"/>
      <c r="U46" s="393">
        <f>5-R46</f>
        <v>5</v>
      </c>
      <c r="V46" s="394"/>
      <c r="W46" s="395"/>
      <c r="X46" s="40"/>
      <c r="Y46" s="225"/>
      <c r="Z46" s="225"/>
      <c r="AA46" s="225"/>
      <c r="AB46" s="225"/>
      <c r="AC46" s="252"/>
      <c r="AD46" s="238"/>
      <c r="AE46" s="238"/>
      <c r="AF46" s="238"/>
      <c r="AG46" s="238"/>
      <c r="AH46" s="238"/>
      <c r="AI46" s="238"/>
      <c r="AJ46" s="238"/>
      <c r="AK46" s="238"/>
      <c r="AL46" s="238"/>
      <c r="AM46" s="238"/>
      <c r="AN46" s="238"/>
      <c r="AO46" s="238"/>
      <c r="AP46" s="238"/>
    </row>
    <row r="47" spans="1:42" ht="12.75" customHeight="1">
      <c r="A47" s="1"/>
      <c r="B47" s="35"/>
      <c r="C47" s="35"/>
      <c r="D47" s="45"/>
      <c r="E47" s="45"/>
      <c r="F47" s="45"/>
      <c r="G47" s="10"/>
      <c r="H47" s="10"/>
      <c r="I47" s="10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75"/>
      <c r="Z47" s="75"/>
      <c r="AA47" s="75"/>
      <c r="AB47" s="75"/>
      <c r="AC47" s="252"/>
    </row>
    <row r="48" spans="1:42" ht="17.25" customHeight="1">
      <c r="A48" s="1"/>
      <c r="B48" s="35"/>
      <c r="C48" s="35"/>
      <c r="D48" s="45"/>
      <c r="E48" s="45"/>
      <c r="F48" s="45"/>
      <c r="G48" s="10"/>
      <c r="H48" s="10"/>
      <c r="I48" s="10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15" t="s">
        <v>40</v>
      </c>
      <c r="X48" s="1"/>
      <c r="Y48" s="75"/>
      <c r="Z48" s="75"/>
      <c r="AA48" s="75"/>
      <c r="AB48" s="75"/>
      <c r="AC48" s="252"/>
    </row>
    <row r="49" spans="1:42" ht="23.25" customHeight="1">
      <c r="A49" s="1"/>
      <c r="B49" s="78" t="s">
        <v>49</v>
      </c>
      <c r="C49" s="79"/>
      <c r="D49" s="80"/>
      <c r="E49" s="80"/>
      <c r="F49" s="80"/>
      <c r="G49" s="81"/>
      <c r="H49" s="81"/>
      <c r="I49" s="81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82"/>
      <c r="X49" s="1"/>
      <c r="Y49" s="75"/>
      <c r="Z49" s="75"/>
      <c r="AA49" s="75"/>
      <c r="AB49" s="75"/>
      <c r="AC49" s="252"/>
    </row>
    <row r="50" spans="1:42" ht="22.5" customHeight="1">
      <c r="A50" s="1"/>
      <c r="B50" s="46" t="s">
        <v>17</v>
      </c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356" t="s">
        <v>81</v>
      </c>
      <c r="N50" s="357"/>
      <c r="O50" s="358" t="s">
        <v>82</v>
      </c>
      <c r="P50" s="357"/>
      <c r="Q50" s="48" t="s">
        <v>3</v>
      </c>
      <c r="R50" s="48"/>
      <c r="S50" s="48"/>
      <c r="T50" s="48"/>
      <c r="U50" s="48"/>
      <c r="V50" s="48"/>
      <c r="W50" s="49"/>
      <c r="X50" s="1"/>
      <c r="Y50" s="75"/>
      <c r="Z50" s="75"/>
      <c r="AA50" s="75"/>
      <c r="AB50" s="75"/>
      <c r="AC50" s="252"/>
    </row>
    <row r="51" spans="1:42" ht="51" customHeight="1">
      <c r="A51" s="1"/>
      <c r="B51" s="359" t="s">
        <v>51</v>
      </c>
      <c r="C51" s="360"/>
      <c r="D51" s="360"/>
      <c r="E51" s="360"/>
      <c r="F51" s="360"/>
      <c r="G51" s="360"/>
      <c r="H51" s="360"/>
      <c r="I51" s="360"/>
      <c r="J51" s="360"/>
      <c r="K51" s="360"/>
      <c r="L51" s="387"/>
      <c r="M51" s="361">
        <f>VLOOKUP($T$4,Summary!$B$3:$AR$7,18,0)</f>
        <v>0</v>
      </c>
      <c r="N51" s="362"/>
      <c r="O51" s="363">
        <v>5</v>
      </c>
      <c r="P51" s="364"/>
      <c r="Q51" s="365">
        <f>VLOOKUP($T$4,Summary!$B$3:$AR$7,22,0)</f>
        <v>0</v>
      </c>
      <c r="R51" s="366"/>
      <c r="S51" s="366"/>
      <c r="T51" s="366"/>
      <c r="U51" s="366"/>
      <c r="V51" s="366"/>
      <c r="W51" s="367"/>
      <c r="AC51" s="252"/>
    </row>
    <row r="52" spans="1:42" ht="22.5" customHeight="1">
      <c r="A52" s="1"/>
      <c r="B52" s="46" t="s">
        <v>18</v>
      </c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356" t="s">
        <v>81</v>
      </c>
      <c r="N52" s="357"/>
      <c r="O52" s="358" t="s">
        <v>82</v>
      </c>
      <c r="P52" s="357"/>
      <c r="Q52" s="50" t="s">
        <v>3</v>
      </c>
      <c r="R52" s="48"/>
      <c r="S52" s="48"/>
      <c r="T52" s="48"/>
      <c r="U52" s="48"/>
      <c r="V52" s="48"/>
      <c r="W52" s="49"/>
      <c r="X52" s="1"/>
      <c r="Y52" s="75"/>
      <c r="Z52" s="75"/>
      <c r="AA52" s="75"/>
      <c r="AB52" s="75"/>
      <c r="AC52" s="252"/>
      <c r="AF52" s="242"/>
    </row>
    <row r="53" spans="1:42" s="92" customFormat="1" ht="51" customHeight="1">
      <c r="A53" s="40"/>
      <c r="B53" s="359" t="s">
        <v>52</v>
      </c>
      <c r="C53" s="360"/>
      <c r="D53" s="360"/>
      <c r="E53" s="360"/>
      <c r="F53" s="360"/>
      <c r="G53" s="360"/>
      <c r="H53" s="360"/>
      <c r="I53" s="360"/>
      <c r="J53" s="360"/>
      <c r="K53" s="360"/>
      <c r="L53" s="360"/>
      <c r="M53" s="361">
        <f>VLOOKUP($T$4,Summary!$B$3:$AR$7,19,0)</f>
        <v>0</v>
      </c>
      <c r="N53" s="362"/>
      <c r="O53" s="363">
        <v>5</v>
      </c>
      <c r="P53" s="364"/>
      <c r="Q53" s="368">
        <f>VLOOKUP($T$4,Summary!$B$3:$AR$7,38,0)</f>
        <v>0</v>
      </c>
      <c r="R53" s="369"/>
      <c r="S53" s="369"/>
      <c r="T53" s="369"/>
      <c r="U53" s="369"/>
      <c r="V53" s="369"/>
      <c r="W53" s="370"/>
      <c r="X53" s="40"/>
      <c r="Y53" s="225"/>
      <c r="Z53" s="225"/>
      <c r="AA53" s="225"/>
      <c r="AB53" s="225"/>
      <c r="AC53" s="252"/>
      <c r="AD53" s="238"/>
      <c r="AE53" s="238"/>
      <c r="AF53" s="238"/>
      <c r="AG53" s="238"/>
      <c r="AH53" s="238"/>
      <c r="AI53" s="238"/>
      <c r="AJ53" s="238"/>
      <c r="AK53" s="238"/>
      <c r="AL53" s="238"/>
      <c r="AM53" s="238"/>
      <c r="AN53" s="238"/>
      <c r="AO53" s="238"/>
      <c r="AP53" s="238"/>
    </row>
    <row r="54" spans="1:42" ht="22.5" customHeight="1">
      <c r="A54" s="1"/>
      <c r="B54" s="46" t="s">
        <v>19</v>
      </c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356" t="s">
        <v>81</v>
      </c>
      <c r="N54" s="357"/>
      <c r="O54" s="358" t="s">
        <v>82</v>
      </c>
      <c r="P54" s="357"/>
      <c r="Q54" s="48" t="s">
        <v>3</v>
      </c>
      <c r="R54" s="48"/>
      <c r="S54" s="48"/>
      <c r="T54" s="48"/>
      <c r="U54" s="48"/>
      <c r="V54" s="48"/>
      <c r="W54" s="39"/>
      <c r="X54" s="1"/>
      <c r="Y54" s="75"/>
      <c r="Z54" s="75"/>
      <c r="AA54" s="75"/>
      <c r="AB54" s="75"/>
      <c r="AC54" s="252"/>
    </row>
    <row r="55" spans="1:42" ht="51" customHeight="1">
      <c r="A55" s="1"/>
      <c r="B55" s="359" t="s">
        <v>53</v>
      </c>
      <c r="C55" s="360"/>
      <c r="D55" s="360"/>
      <c r="E55" s="360"/>
      <c r="F55" s="360"/>
      <c r="G55" s="360"/>
      <c r="H55" s="360"/>
      <c r="I55" s="360"/>
      <c r="J55" s="360"/>
      <c r="K55" s="360"/>
      <c r="L55" s="360"/>
      <c r="M55" s="361">
        <f>VLOOKUP($T$4,Summary!$B$3:$AR$7,20,0)</f>
        <v>0</v>
      </c>
      <c r="N55" s="362"/>
      <c r="O55" s="363">
        <v>5</v>
      </c>
      <c r="P55" s="364"/>
      <c r="Q55" s="368">
        <f>VLOOKUP($T$4,Summary!$B$3:$AR$7,24,0)</f>
        <v>0</v>
      </c>
      <c r="R55" s="369"/>
      <c r="S55" s="369"/>
      <c r="T55" s="369"/>
      <c r="U55" s="369"/>
      <c r="V55" s="369"/>
      <c r="W55" s="370"/>
      <c r="X55" s="1"/>
      <c r="Y55" s="75"/>
      <c r="Z55" s="75"/>
      <c r="AA55" s="75"/>
      <c r="AB55" s="75"/>
      <c r="AC55" s="252"/>
    </row>
    <row r="56" spans="1:42" s="92" customFormat="1" ht="22.5" customHeight="1">
      <c r="A56" s="40"/>
      <c r="B56" s="51" t="s">
        <v>46</v>
      </c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356" t="s">
        <v>81</v>
      </c>
      <c r="N56" s="357"/>
      <c r="O56" s="358" t="s">
        <v>82</v>
      </c>
      <c r="P56" s="357"/>
      <c r="Q56" s="48" t="s">
        <v>3</v>
      </c>
      <c r="R56" s="48"/>
      <c r="S56" s="48"/>
      <c r="T56" s="48"/>
      <c r="U56" s="48"/>
      <c r="V56" s="48"/>
      <c r="W56" s="49"/>
      <c r="X56" s="40"/>
      <c r="Y56" s="225"/>
      <c r="Z56" s="225"/>
      <c r="AA56" s="225"/>
      <c r="AB56" s="225"/>
      <c r="AC56" s="252"/>
      <c r="AD56" s="238"/>
      <c r="AE56" s="238"/>
      <c r="AF56" s="238"/>
      <c r="AG56" s="238"/>
      <c r="AH56" s="238"/>
      <c r="AI56" s="238"/>
      <c r="AJ56" s="238"/>
      <c r="AK56" s="238"/>
      <c r="AL56" s="238"/>
      <c r="AM56" s="238"/>
      <c r="AN56" s="238"/>
      <c r="AO56" s="238"/>
      <c r="AP56" s="238"/>
    </row>
    <row r="57" spans="1:42" s="92" customFormat="1" ht="51" customHeight="1" thickBot="1">
      <c r="A57" s="40"/>
      <c r="B57" s="359" t="s">
        <v>20</v>
      </c>
      <c r="C57" s="360"/>
      <c r="D57" s="360"/>
      <c r="E57" s="360"/>
      <c r="F57" s="360"/>
      <c r="G57" s="360"/>
      <c r="H57" s="360"/>
      <c r="I57" s="360"/>
      <c r="J57" s="360"/>
      <c r="K57" s="360"/>
      <c r="L57" s="360"/>
      <c r="M57" s="361">
        <f>VLOOKUP($T$4,Summary!$B$3:$AR$7,21,0)</f>
        <v>0</v>
      </c>
      <c r="N57" s="362"/>
      <c r="O57" s="363">
        <v>5</v>
      </c>
      <c r="P57" s="364"/>
      <c r="Q57" s="333">
        <f>VLOOKUP($T$4,Summary!$B$3:$AR$7,25,0)</f>
        <v>0</v>
      </c>
      <c r="R57" s="334"/>
      <c r="S57" s="334"/>
      <c r="T57" s="334"/>
      <c r="U57" s="334"/>
      <c r="V57" s="334"/>
      <c r="W57" s="335"/>
      <c r="X57" s="40"/>
      <c r="Y57" s="225"/>
      <c r="Z57" s="225"/>
      <c r="AA57" s="225"/>
      <c r="AB57" s="225"/>
      <c r="AC57" s="252"/>
      <c r="AD57" s="238"/>
      <c r="AE57" s="238"/>
      <c r="AF57" s="238"/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</row>
    <row r="58" spans="1:42" s="92" customFormat="1" ht="27.75" customHeight="1">
      <c r="A58" s="40"/>
      <c r="B58" s="52" t="s">
        <v>69</v>
      </c>
      <c r="C58" s="53"/>
      <c r="D58" s="53"/>
      <c r="E58" s="53"/>
      <c r="F58" s="53"/>
      <c r="G58" s="53"/>
      <c r="H58" s="53"/>
      <c r="I58" s="53"/>
      <c r="J58" s="53"/>
      <c r="K58" s="53"/>
      <c r="L58" s="54" t="s">
        <v>29</v>
      </c>
      <c r="M58" s="336">
        <f>SUM(M51:N57)/2</f>
        <v>0</v>
      </c>
      <c r="N58" s="337"/>
      <c r="O58" s="55"/>
      <c r="P58" s="56" t="s">
        <v>2</v>
      </c>
      <c r="Q58" s="338" t="s">
        <v>65</v>
      </c>
      <c r="R58" s="57" t="s">
        <v>66</v>
      </c>
      <c r="S58" s="58"/>
      <c r="T58" s="58"/>
      <c r="U58" s="59" t="s">
        <v>96</v>
      </c>
      <c r="V58" s="60"/>
      <c r="W58" s="61"/>
      <c r="X58" s="40"/>
      <c r="Y58" s="225"/>
      <c r="Z58" s="225"/>
      <c r="AA58" s="225"/>
      <c r="AB58" s="225"/>
      <c r="AC58" s="252"/>
      <c r="AD58" s="238"/>
      <c r="AE58" s="238"/>
      <c r="AF58" s="238"/>
      <c r="AG58" s="238"/>
      <c r="AH58" s="238"/>
      <c r="AI58" s="238"/>
      <c r="AJ58" s="238"/>
      <c r="AK58" s="238"/>
      <c r="AL58" s="238"/>
      <c r="AM58" s="238"/>
      <c r="AN58" s="238"/>
      <c r="AO58" s="238"/>
      <c r="AP58" s="238"/>
    </row>
    <row r="59" spans="1:42" ht="27.75" customHeight="1">
      <c r="A59" s="1"/>
      <c r="B59" s="62" t="s">
        <v>78</v>
      </c>
      <c r="C59" s="63"/>
      <c r="D59" s="63"/>
      <c r="E59" s="63"/>
      <c r="F59" s="63"/>
      <c r="G59" s="63"/>
      <c r="H59" s="63"/>
      <c r="I59" s="63"/>
      <c r="J59" s="64"/>
      <c r="K59" s="64"/>
      <c r="L59" s="65" t="s">
        <v>29</v>
      </c>
      <c r="M59" s="341">
        <f>U37+U46+M58</f>
        <v>40</v>
      </c>
      <c r="N59" s="342"/>
      <c r="O59" s="20"/>
      <c r="P59" s="66" t="s">
        <v>2</v>
      </c>
      <c r="Q59" s="339"/>
      <c r="R59" s="353">
        <f>M59</f>
        <v>40</v>
      </c>
      <c r="S59" s="354"/>
      <c r="T59" s="355"/>
      <c r="U59" s="343">
        <f>(M59+R59)/2</f>
        <v>40</v>
      </c>
      <c r="V59" s="344"/>
      <c r="W59" s="345"/>
      <c r="X59" s="1"/>
      <c r="Y59" s="75"/>
      <c r="Z59" s="75"/>
      <c r="AA59" s="75"/>
      <c r="AB59" s="75"/>
      <c r="AC59" s="252"/>
    </row>
    <row r="60" spans="1:42" s="91" customFormat="1" ht="27.75" customHeight="1" thickBot="1">
      <c r="A60" s="3"/>
      <c r="B60" s="62" t="s">
        <v>55</v>
      </c>
      <c r="C60" s="63"/>
      <c r="D60" s="63"/>
      <c r="E60" s="63"/>
      <c r="F60" s="63"/>
      <c r="G60" s="63"/>
      <c r="H60" s="63"/>
      <c r="I60" s="63" t="s">
        <v>54</v>
      </c>
      <c r="J60" s="64"/>
      <c r="K60" s="64"/>
      <c r="L60" s="67" t="s">
        <v>29</v>
      </c>
      <c r="M60" s="346" t="str">
        <f>IF(M59&lt;=10.99,"F",IF(M59&lt;=15.99,"E",IF(M59&lt;=25.99,"D",IF(M59&lt;=35.99,"C",IF(M59&lt;=45.99,"B",IF(M59&gt;=46,"A"))))))</f>
        <v>B</v>
      </c>
      <c r="N60" s="347" t="str">
        <f>IF(M60&lt;=10.99,"F",IF(M60&lt;=15.99,"E",IF(M60&lt;=25.99,"D",IF(M60&lt;=35.99,"C",IF(M60&lt;=45.99,"B",IF(M60&gt;=46,"A"))))))</f>
        <v>A</v>
      </c>
      <c r="O60" s="347" t="str">
        <f>IF(N60&lt;=10.99,"F",IF(N60&lt;=15.99,"E",IF(N60&lt;=25.99,"D",IF(N60&lt;=35.99,"C",IF(N60&lt;=45.99,"B",IF(N60&gt;=46,"A"))))))</f>
        <v>A</v>
      </c>
      <c r="P60" s="348" t="str">
        <f>IF(O60&lt;=10.99,"F",IF(O60&lt;=15.99,"E",IF(O60&lt;=25.99,"D",IF(O60&lt;=35.99,"C",IF(O60&lt;=45.99,"B",IF(O60&gt;=46,"A"))))))</f>
        <v>A</v>
      </c>
      <c r="Q60" s="340"/>
      <c r="R60" s="349" t="str">
        <f>IF(R59&lt;=10.99,"F",IF(R59&lt;=15.99,"E",IF(R59&lt;=25.99,"D",IF(R59&lt;=35.99,"C",IF(R59&lt;=45.99,"B",IF(R59&gt;=46,"A"))))))</f>
        <v>B</v>
      </c>
      <c r="S60" s="350"/>
      <c r="T60" s="351"/>
      <c r="U60" s="349" t="str">
        <f>IF(U59&lt;=10.99,"F",IF(U59&lt;=15.99,"E",IF(U59&lt;=25.99,"D",IF(U59&lt;=35.99,"C",IF(U59&lt;=45.99,"B",IF(U59&gt;=46,"A"))))))</f>
        <v>B</v>
      </c>
      <c r="V60" s="350"/>
      <c r="W60" s="352"/>
      <c r="X60" s="3"/>
      <c r="Y60" s="237"/>
      <c r="Z60" s="237"/>
      <c r="AA60" s="237"/>
      <c r="AB60" s="237"/>
      <c r="AC60" s="252"/>
      <c r="AD60" s="236"/>
      <c r="AE60" s="236"/>
      <c r="AF60" s="236"/>
      <c r="AG60" s="236"/>
      <c r="AH60" s="236"/>
      <c r="AI60" s="236"/>
      <c r="AJ60" s="236"/>
      <c r="AK60" s="236"/>
      <c r="AL60" s="236"/>
      <c r="AM60" s="236"/>
      <c r="AN60" s="236"/>
      <c r="AO60" s="236"/>
      <c r="AP60" s="236"/>
    </row>
    <row r="61" spans="1:42" s="91" customFormat="1" ht="15" customHeight="1">
      <c r="A61" s="3"/>
      <c r="B61" s="9"/>
      <c r="C61" s="35"/>
      <c r="D61" s="35"/>
      <c r="E61" s="35"/>
      <c r="F61" s="35"/>
      <c r="G61" s="35"/>
      <c r="H61" s="35"/>
      <c r="I61" s="35"/>
      <c r="J61" s="35"/>
      <c r="K61" s="226"/>
      <c r="L61" s="227"/>
      <c r="M61" s="226"/>
      <c r="N61" s="227"/>
      <c r="O61" s="35"/>
      <c r="P61" s="45"/>
      <c r="Q61" s="228"/>
      <c r="R61" s="227"/>
      <c r="S61" s="226"/>
      <c r="T61" s="227"/>
      <c r="U61" s="227"/>
      <c r="V61" s="227"/>
      <c r="W61" s="227"/>
      <c r="X61" s="3"/>
      <c r="Y61" s="237"/>
      <c r="Z61" s="237"/>
      <c r="AA61" s="237"/>
      <c r="AB61" s="237"/>
      <c r="AC61" s="252"/>
      <c r="AD61" s="236"/>
      <c r="AE61" s="236"/>
      <c r="AF61" s="236"/>
      <c r="AG61" s="236"/>
      <c r="AH61" s="236"/>
      <c r="AI61" s="236"/>
      <c r="AJ61" s="236"/>
      <c r="AK61" s="236"/>
      <c r="AL61" s="236"/>
      <c r="AM61" s="236"/>
      <c r="AN61" s="236"/>
      <c r="AO61" s="236"/>
      <c r="AP61" s="236"/>
    </row>
    <row r="62" spans="1:42" ht="21.75" customHeight="1">
      <c r="A62" s="1"/>
      <c r="B62" s="222" t="s">
        <v>50</v>
      </c>
      <c r="C62" s="22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233"/>
      <c r="Q62" s="232" t="s">
        <v>4</v>
      </c>
      <c r="R62" s="15"/>
      <c r="S62" s="15"/>
      <c r="T62" s="15"/>
      <c r="U62" s="15"/>
      <c r="V62" s="15"/>
      <c r="W62" s="13"/>
      <c r="X62" s="1"/>
      <c r="Y62" s="75"/>
      <c r="Z62" s="75"/>
      <c r="AA62" s="75"/>
      <c r="AB62" s="75"/>
      <c r="AC62" s="252"/>
    </row>
    <row r="63" spans="1:42" ht="21.75" customHeight="1">
      <c r="A63" s="1"/>
      <c r="B63" s="325">
        <f>VLOOKUP($T$4,Summary!$B$3:$AR$7,26,0)</f>
        <v>0</v>
      </c>
      <c r="C63" s="326"/>
      <c r="D63" s="326"/>
      <c r="E63" s="326"/>
      <c r="F63" s="326"/>
      <c r="G63" s="326"/>
      <c r="H63" s="326"/>
      <c r="I63" s="326"/>
      <c r="J63" s="326"/>
      <c r="K63" s="326"/>
      <c r="L63" s="326"/>
      <c r="M63" s="326"/>
      <c r="N63" s="326"/>
      <c r="O63" s="326"/>
      <c r="P63" s="327"/>
      <c r="Q63" s="131"/>
      <c r="R63" s="331">
        <f>VLOOKUP($T$4,Summary!$B$3:$AR$7,27,0)</f>
        <v>0</v>
      </c>
      <c r="S63" s="331"/>
      <c r="T63" s="331"/>
      <c r="U63" s="331"/>
      <c r="V63" s="331"/>
      <c r="W63" s="224"/>
      <c r="X63" s="1"/>
      <c r="Y63" s="75"/>
      <c r="Z63" s="75"/>
      <c r="AA63" s="75"/>
      <c r="AB63" s="75"/>
      <c r="AC63" s="252"/>
    </row>
    <row r="64" spans="1:42" ht="16.5" customHeight="1">
      <c r="A64" s="1"/>
      <c r="B64" s="325"/>
      <c r="C64" s="326"/>
      <c r="D64" s="326"/>
      <c r="E64" s="326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7"/>
      <c r="Q64" s="131"/>
      <c r="R64" s="332"/>
      <c r="S64" s="332"/>
      <c r="T64" s="332"/>
      <c r="U64" s="332"/>
      <c r="V64" s="332"/>
      <c r="W64" s="224"/>
      <c r="X64" s="1"/>
      <c r="Y64" s="75"/>
      <c r="Z64" s="75"/>
      <c r="AA64" s="75"/>
      <c r="AB64" s="75"/>
      <c r="AC64" s="252"/>
    </row>
    <row r="65" spans="1:42" ht="16.5" customHeight="1">
      <c r="A65" s="1"/>
      <c r="B65" s="325"/>
      <c r="C65" s="326"/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7"/>
      <c r="Q65" s="35" t="s">
        <v>56</v>
      </c>
      <c r="R65" s="45"/>
      <c r="S65" s="45"/>
      <c r="T65" s="45"/>
      <c r="U65" s="45"/>
      <c r="V65" s="45"/>
      <c r="W65" s="72"/>
      <c r="X65" s="1"/>
      <c r="Y65" s="75"/>
      <c r="Z65" s="75"/>
      <c r="AA65" s="75"/>
      <c r="AB65" s="75"/>
      <c r="AC65" s="252"/>
    </row>
    <row r="66" spans="1:42" ht="21.75" customHeight="1">
      <c r="A66" s="1"/>
      <c r="B66" s="328"/>
      <c r="C66" s="329"/>
      <c r="D66" s="329"/>
      <c r="E66" s="329"/>
      <c r="F66" s="329"/>
      <c r="G66" s="329"/>
      <c r="H66" s="329"/>
      <c r="I66" s="329"/>
      <c r="J66" s="329"/>
      <c r="K66" s="329"/>
      <c r="L66" s="329"/>
      <c r="M66" s="329"/>
      <c r="N66" s="329"/>
      <c r="O66" s="329"/>
      <c r="P66" s="330"/>
      <c r="Q66" s="321" t="s">
        <v>8</v>
      </c>
      <c r="R66" s="321"/>
      <c r="S66" s="321"/>
      <c r="T66" s="321"/>
      <c r="U66" s="321"/>
      <c r="V66" s="321"/>
      <c r="W66" s="322"/>
      <c r="X66" s="1"/>
      <c r="Y66" s="75"/>
      <c r="Z66" s="75"/>
      <c r="AA66" s="75"/>
      <c r="AB66" s="75"/>
      <c r="AC66" s="252"/>
    </row>
    <row r="67" spans="1:42" ht="17.25" customHeight="1" thickBo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35"/>
      <c r="S67" s="35"/>
      <c r="T67" s="35"/>
      <c r="U67" s="35"/>
      <c r="V67" s="35"/>
      <c r="W67" s="24"/>
      <c r="X67" s="1"/>
      <c r="Y67" s="75"/>
      <c r="Z67" s="75"/>
      <c r="AA67" s="75"/>
      <c r="AB67" s="75"/>
      <c r="AC67" s="252"/>
    </row>
    <row r="68" spans="1:42" s="96" customFormat="1" ht="20.25" customHeight="1" thickBot="1">
      <c r="A68" s="68"/>
      <c r="B68" s="83" t="s">
        <v>59</v>
      </c>
      <c r="C68" s="84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6"/>
      <c r="X68" s="68"/>
      <c r="Y68" s="243"/>
      <c r="Z68" s="243"/>
      <c r="AA68" s="243"/>
      <c r="AB68" s="243"/>
      <c r="AC68" s="252"/>
      <c r="AD68" s="244"/>
      <c r="AE68" s="244"/>
      <c r="AF68" s="244"/>
      <c r="AG68" s="244"/>
      <c r="AH68" s="244"/>
      <c r="AI68" s="244"/>
      <c r="AJ68" s="244"/>
      <c r="AK68" s="244"/>
      <c r="AL68" s="244"/>
      <c r="AM68" s="244"/>
      <c r="AN68" s="244"/>
      <c r="AO68" s="244"/>
      <c r="AP68" s="244"/>
    </row>
    <row r="69" spans="1:42" s="96" customFormat="1" ht="20.25" customHeight="1" thickBot="1">
      <c r="A69" s="68"/>
      <c r="B69" s="117" t="s">
        <v>60</v>
      </c>
      <c r="C69" s="118"/>
      <c r="D69" s="118"/>
      <c r="E69" s="118"/>
      <c r="F69" s="118"/>
      <c r="G69" s="118"/>
      <c r="H69" s="118"/>
      <c r="I69" s="117" t="s">
        <v>61</v>
      </c>
      <c r="J69" s="118"/>
      <c r="K69" s="118"/>
      <c r="L69" s="118"/>
      <c r="M69" s="118"/>
      <c r="N69" s="118"/>
      <c r="O69" s="119"/>
      <c r="P69" s="117" t="s">
        <v>16</v>
      </c>
      <c r="Q69" s="118"/>
      <c r="R69" s="118"/>
      <c r="S69" s="118"/>
      <c r="T69" s="118"/>
      <c r="U69" s="118"/>
      <c r="V69" s="118"/>
      <c r="W69" s="119"/>
      <c r="X69" s="68"/>
      <c r="Y69" s="243"/>
      <c r="Z69" s="243"/>
      <c r="AA69" s="243"/>
      <c r="AB69" s="243"/>
      <c r="AC69" s="252"/>
      <c r="AD69" s="244"/>
      <c r="AE69" s="244"/>
      <c r="AF69" s="244"/>
      <c r="AG69" s="244"/>
      <c r="AH69" s="244"/>
      <c r="AI69" s="244"/>
      <c r="AJ69" s="244"/>
      <c r="AK69" s="244"/>
      <c r="AL69" s="244"/>
      <c r="AM69" s="244"/>
      <c r="AN69" s="244"/>
      <c r="AO69" s="244"/>
      <c r="AP69" s="244"/>
    </row>
    <row r="70" spans="1:42" s="96" customFormat="1" ht="20.25" customHeight="1">
      <c r="A70" s="68"/>
      <c r="B70" s="120"/>
      <c r="C70" s="121"/>
      <c r="D70" s="121"/>
      <c r="E70" s="121"/>
      <c r="F70" s="121"/>
      <c r="G70" s="121"/>
      <c r="H70" s="122"/>
      <c r="I70" s="120"/>
      <c r="J70" s="121"/>
      <c r="K70" s="121"/>
      <c r="L70" s="121"/>
      <c r="M70" s="121"/>
      <c r="N70" s="122"/>
      <c r="O70" s="123"/>
      <c r="P70" s="120"/>
      <c r="Q70" s="121"/>
      <c r="R70" s="121"/>
      <c r="S70" s="121"/>
      <c r="T70" s="121"/>
      <c r="U70" s="121"/>
      <c r="V70" s="122"/>
      <c r="W70" s="126"/>
      <c r="X70" s="68"/>
      <c r="Y70" s="243"/>
      <c r="Z70" s="243"/>
      <c r="AA70" s="243"/>
      <c r="AB70" s="243"/>
      <c r="AC70" s="252"/>
      <c r="AD70" s="244"/>
      <c r="AE70" s="244"/>
      <c r="AF70" s="244"/>
      <c r="AG70" s="244"/>
      <c r="AH70" s="244"/>
      <c r="AI70" s="244"/>
      <c r="AJ70" s="244"/>
      <c r="AK70" s="244"/>
      <c r="AL70" s="244"/>
      <c r="AM70" s="244"/>
      <c r="AN70" s="244"/>
      <c r="AO70" s="244"/>
      <c r="AP70" s="244"/>
    </row>
    <row r="71" spans="1:42" s="96" customFormat="1" ht="20.25" customHeight="1">
      <c r="A71" s="68"/>
      <c r="B71" s="120"/>
      <c r="C71" s="121"/>
      <c r="D71" s="121"/>
      <c r="E71" s="121"/>
      <c r="F71" s="124" t="s">
        <v>68</v>
      </c>
      <c r="G71" s="125"/>
      <c r="H71" s="121"/>
      <c r="I71" s="120"/>
      <c r="J71" s="121"/>
      <c r="K71" s="121"/>
      <c r="L71" s="121"/>
      <c r="M71" s="124" t="s">
        <v>68</v>
      </c>
      <c r="N71" s="121"/>
      <c r="O71" s="126"/>
      <c r="P71" s="120"/>
      <c r="Q71" s="320"/>
      <c r="R71" s="320"/>
      <c r="S71" s="320"/>
      <c r="T71" s="320"/>
      <c r="U71" s="121"/>
      <c r="V71" s="219" t="s">
        <v>67</v>
      </c>
      <c r="W71" s="220"/>
      <c r="X71" s="68"/>
      <c r="Y71" s="243"/>
      <c r="Z71" s="243"/>
      <c r="AA71" s="243"/>
      <c r="AB71" s="243"/>
      <c r="AC71" s="252"/>
      <c r="AD71" s="244"/>
      <c r="AE71" s="244"/>
      <c r="AF71" s="244"/>
      <c r="AG71" s="244"/>
      <c r="AH71" s="244"/>
      <c r="AI71" s="244"/>
      <c r="AJ71" s="244"/>
      <c r="AK71" s="244"/>
      <c r="AL71" s="244"/>
      <c r="AM71" s="244"/>
      <c r="AN71" s="244"/>
      <c r="AO71" s="244"/>
      <c r="AP71" s="244"/>
    </row>
    <row r="72" spans="1:42" s="96" customFormat="1" ht="20.25" customHeight="1" thickBot="1">
      <c r="A72" s="68"/>
      <c r="B72" s="127"/>
      <c r="C72" s="128"/>
      <c r="D72" s="128"/>
      <c r="E72" s="128"/>
      <c r="F72" s="128"/>
      <c r="G72" s="128"/>
      <c r="H72" s="129"/>
      <c r="I72" s="127"/>
      <c r="J72" s="128"/>
      <c r="K72" s="128"/>
      <c r="L72" s="128"/>
      <c r="M72" s="128"/>
      <c r="N72" s="129"/>
      <c r="O72" s="130"/>
      <c r="P72" s="127"/>
      <c r="Q72" s="128"/>
      <c r="R72" s="128"/>
      <c r="S72" s="128"/>
      <c r="T72" s="128"/>
      <c r="U72" s="128"/>
      <c r="V72" s="129"/>
      <c r="W72" s="221"/>
      <c r="X72" s="68"/>
      <c r="Y72" s="243"/>
      <c r="Z72" s="243"/>
      <c r="AA72" s="243"/>
      <c r="AB72" s="243"/>
      <c r="AC72" s="252"/>
      <c r="AD72" s="244"/>
      <c r="AE72" s="244"/>
      <c r="AF72" s="244"/>
      <c r="AG72" s="244"/>
      <c r="AH72" s="244"/>
      <c r="AI72" s="244"/>
      <c r="AJ72" s="244"/>
      <c r="AK72" s="244"/>
      <c r="AL72" s="244"/>
      <c r="AM72" s="244"/>
      <c r="AN72" s="244"/>
      <c r="AO72" s="244"/>
      <c r="AP72" s="244"/>
    </row>
    <row r="73" spans="1:42" s="96" customFormat="1" ht="12.75" customHeight="1">
      <c r="A73" s="3"/>
      <c r="B73" s="3"/>
      <c r="C73" s="3"/>
      <c r="D73" s="3"/>
      <c r="E73" s="36"/>
      <c r="F73" s="35"/>
      <c r="G73" s="3"/>
      <c r="H73" s="3"/>
      <c r="I73" s="3"/>
      <c r="J73" s="3"/>
      <c r="K73" s="3"/>
      <c r="L73" s="3"/>
      <c r="M73" s="3"/>
      <c r="N73" s="3"/>
      <c r="O73" s="36"/>
      <c r="P73" s="36"/>
      <c r="Q73" s="68"/>
      <c r="R73" s="68"/>
      <c r="S73" s="68"/>
      <c r="T73" s="68"/>
      <c r="U73" s="68"/>
      <c r="V73" s="68"/>
      <c r="W73" s="68"/>
      <c r="X73" s="68"/>
      <c r="Y73" s="243"/>
      <c r="Z73" s="243"/>
      <c r="AA73" s="243"/>
      <c r="AB73" s="243"/>
      <c r="AC73" s="252"/>
      <c r="AD73" s="244"/>
      <c r="AE73" s="244"/>
      <c r="AF73" s="244"/>
      <c r="AG73" s="244"/>
      <c r="AH73" s="244"/>
      <c r="AI73" s="244"/>
      <c r="AJ73" s="244"/>
      <c r="AK73" s="244"/>
      <c r="AL73" s="244"/>
      <c r="AM73" s="244"/>
      <c r="AN73" s="244"/>
      <c r="AO73" s="244"/>
      <c r="AP73" s="244"/>
    </row>
    <row r="74" spans="1:42" ht="23.25" customHeight="1">
      <c r="A74" s="1"/>
      <c r="B74" s="16" t="s">
        <v>57</v>
      </c>
      <c r="C74" s="73"/>
      <c r="D74" s="73"/>
      <c r="E74" s="73"/>
      <c r="F74" s="73"/>
      <c r="G74" s="73"/>
      <c r="H74" s="17"/>
      <c r="I74" s="16" t="s">
        <v>10</v>
      </c>
      <c r="J74" s="73"/>
      <c r="K74" s="73"/>
      <c r="L74" s="73"/>
      <c r="M74" s="73"/>
      <c r="N74" s="73"/>
      <c r="O74" s="17"/>
      <c r="P74" s="1"/>
      <c r="Q74" s="16" t="s">
        <v>58</v>
      </c>
      <c r="R74" s="73"/>
      <c r="S74" s="73"/>
      <c r="T74" s="73"/>
      <c r="U74" s="73"/>
      <c r="V74" s="73"/>
      <c r="W74" s="17"/>
      <c r="X74" s="9"/>
      <c r="Y74" s="245"/>
      <c r="Z74" s="245"/>
      <c r="AA74" s="245"/>
      <c r="AB74" s="75"/>
      <c r="AC74" s="252"/>
    </row>
    <row r="75" spans="1:42" ht="18" customHeight="1">
      <c r="A75" s="1"/>
      <c r="B75" s="116"/>
      <c r="C75" s="3"/>
      <c r="D75" s="3"/>
      <c r="E75" s="3"/>
      <c r="F75" s="3"/>
      <c r="G75" s="3"/>
      <c r="H75" s="24"/>
      <c r="I75" s="116"/>
      <c r="J75" s="3"/>
      <c r="K75" s="3"/>
      <c r="L75" s="3"/>
      <c r="M75" s="3"/>
      <c r="N75" s="3"/>
      <c r="O75" s="24"/>
      <c r="P75" s="1"/>
      <c r="Q75" s="23"/>
      <c r="R75" s="35"/>
      <c r="S75" s="35"/>
      <c r="T75" s="35"/>
      <c r="U75" s="35"/>
      <c r="V75" s="35"/>
      <c r="W75" s="24"/>
      <c r="X75" s="9"/>
      <c r="Y75" s="245"/>
      <c r="Z75" s="245"/>
      <c r="AA75" s="245"/>
      <c r="AB75" s="75"/>
      <c r="AC75" s="252"/>
    </row>
    <row r="76" spans="1:42" ht="23.25" customHeight="1">
      <c r="A76" s="1"/>
      <c r="B76" s="94"/>
      <c r="C76" s="323"/>
      <c r="D76" s="323"/>
      <c r="E76" s="323"/>
      <c r="F76" s="323"/>
      <c r="G76" s="323"/>
      <c r="H76" s="95"/>
      <c r="I76" s="94"/>
      <c r="J76" s="323"/>
      <c r="K76" s="323"/>
      <c r="L76" s="323"/>
      <c r="M76" s="323"/>
      <c r="N76" s="323"/>
      <c r="O76" s="95"/>
      <c r="P76" s="1"/>
      <c r="Q76" s="94"/>
      <c r="R76" s="324"/>
      <c r="S76" s="324"/>
      <c r="T76" s="324"/>
      <c r="U76" s="324"/>
      <c r="V76" s="324"/>
      <c r="W76" s="95"/>
      <c r="X76" s="9"/>
      <c r="Y76" s="245"/>
      <c r="Z76" s="245"/>
      <c r="AA76" s="245"/>
      <c r="AB76" s="75"/>
      <c r="AC76" s="252"/>
    </row>
    <row r="77" spans="1:42" ht="20.25" customHeight="1">
      <c r="A77" s="1"/>
      <c r="B77" s="317" t="s">
        <v>97</v>
      </c>
      <c r="C77" s="318"/>
      <c r="D77" s="318"/>
      <c r="E77" s="318"/>
      <c r="F77" s="318"/>
      <c r="G77" s="318"/>
      <c r="H77" s="319"/>
      <c r="I77" s="317" t="s">
        <v>103</v>
      </c>
      <c r="J77" s="318"/>
      <c r="K77" s="318"/>
      <c r="L77" s="318"/>
      <c r="M77" s="318"/>
      <c r="N77" s="318"/>
      <c r="O77" s="319"/>
      <c r="P77" s="1"/>
      <c r="Q77" s="317" t="str">
        <f>E5</f>
        <v>นางเชิญ      แก้วแดง</v>
      </c>
      <c r="R77" s="318"/>
      <c r="S77" s="318"/>
      <c r="T77" s="318"/>
      <c r="U77" s="318"/>
      <c r="V77" s="318"/>
      <c r="W77" s="319"/>
      <c r="X77" s="9"/>
      <c r="Y77" s="245"/>
      <c r="Z77" s="245"/>
      <c r="AA77" s="245"/>
      <c r="AB77" s="75"/>
      <c r="AC77" s="252"/>
    </row>
    <row r="78" spans="1:42" ht="18" customHeight="1">
      <c r="A78" s="1"/>
      <c r="B78" s="27" t="s">
        <v>9</v>
      </c>
      <c r="C78" s="229"/>
      <c r="D78" s="229"/>
      <c r="E78" s="229"/>
      <c r="F78" s="229"/>
      <c r="G78" s="229"/>
      <c r="H78" s="28"/>
      <c r="I78" s="27" t="s">
        <v>9</v>
      </c>
      <c r="J78" s="229"/>
      <c r="K78" s="229"/>
      <c r="L78" s="229"/>
      <c r="M78" s="229"/>
      <c r="N78" s="229"/>
      <c r="O78" s="28"/>
      <c r="P78" s="1"/>
      <c r="Q78" s="27" t="s">
        <v>8</v>
      </c>
      <c r="R78" s="229"/>
      <c r="S78" s="229"/>
      <c r="T78" s="229"/>
      <c r="U78" s="229"/>
      <c r="V78" s="229"/>
      <c r="W78" s="28"/>
      <c r="X78" s="9"/>
      <c r="Y78" s="245"/>
      <c r="Z78" s="245"/>
      <c r="AA78" s="245"/>
      <c r="AB78" s="75"/>
      <c r="AC78" s="252"/>
    </row>
    <row r="79" spans="1:42" ht="22.5" customHeight="1">
      <c r="A79" s="1"/>
      <c r="B79" s="1"/>
      <c r="C79" s="1"/>
      <c r="D79" s="1"/>
      <c r="E79" s="1"/>
      <c r="F79" s="1"/>
      <c r="G79" s="3"/>
      <c r="H79" s="36"/>
      <c r="I79" s="36"/>
      <c r="J79" s="36"/>
      <c r="K79" s="9"/>
      <c r="L79" s="36"/>
      <c r="M79" s="3"/>
      <c r="N79" s="1"/>
      <c r="O79" s="1"/>
      <c r="P79" s="1"/>
      <c r="Q79" s="1"/>
      <c r="R79" s="35"/>
      <c r="S79" s="35"/>
      <c r="T79" s="35"/>
      <c r="U79" s="35"/>
      <c r="V79" s="35"/>
      <c r="W79" s="35"/>
      <c r="X79" s="9"/>
      <c r="Y79" s="245"/>
      <c r="Z79" s="245"/>
      <c r="AA79" s="245"/>
      <c r="AB79" s="75"/>
      <c r="AC79" s="252"/>
    </row>
    <row r="80" spans="1:4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75"/>
      <c r="Z80" s="75"/>
      <c r="AA80" s="75"/>
      <c r="AB80" s="75"/>
      <c r="AC80" s="252"/>
    </row>
    <row r="81" spans="1:29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75"/>
      <c r="Z81" s="75"/>
      <c r="AA81" s="75"/>
      <c r="AB81" s="75"/>
      <c r="AC81" s="252"/>
    </row>
    <row r="82" spans="1:29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75"/>
      <c r="Z82" s="75"/>
      <c r="AA82" s="75"/>
      <c r="AB82" s="75"/>
      <c r="AC82" s="252"/>
    </row>
    <row r="83" spans="1:29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75"/>
      <c r="Z83" s="75"/>
      <c r="AA83" s="75"/>
      <c r="AB83" s="75"/>
      <c r="AC83" s="252"/>
    </row>
    <row r="84" spans="1:29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75"/>
      <c r="Z84" s="75"/>
      <c r="AA84" s="75"/>
      <c r="AB84" s="75"/>
      <c r="AC84" s="252"/>
    </row>
    <row r="85" spans="1:29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75"/>
      <c r="Z85" s="75"/>
      <c r="AA85" s="75"/>
      <c r="AB85" s="75"/>
      <c r="AC85" s="252"/>
    </row>
    <row r="86" spans="1:29">
      <c r="AC86" s="252"/>
    </row>
    <row r="87" spans="1:29">
      <c r="AC87" s="252"/>
    </row>
    <row r="88" spans="1:29">
      <c r="AC88" s="252"/>
    </row>
    <row r="89" spans="1:29">
      <c r="AC89" s="252"/>
    </row>
    <row r="90" spans="1:29">
      <c r="AC90" s="252"/>
    </row>
    <row r="91" spans="1:29">
      <c r="AC91" s="252"/>
    </row>
    <row r="92" spans="1:29">
      <c r="AC92" s="252"/>
    </row>
    <row r="93" spans="1:29">
      <c r="AC93" s="252"/>
    </row>
    <row r="94" spans="1:29">
      <c r="AC94" s="252"/>
    </row>
    <row r="95" spans="1:29">
      <c r="AC95" s="252"/>
    </row>
    <row r="96" spans="1:29">
      <c r="AC96" s="252"/>
    </row>
    <row r="97" spans="29:29">
      <c r="AC97" s="252"/>
    </row>
    <row r="98" spans="29:29">
      <c r="AC98" s="252"/>
    </row>
    <row r="99" spans="29:29">
      <c r="AC99" s="252"/>
    </row>
    <row r="100" spans="29:29">
      <c r="AC100" s="252"/>
    </row>
    <row r="101" spans="29:29">
      <c r="AC101" s="252"/>
    </row>
    <row r="102" spans="29:29">
      <c r="AC102" s="252"/>
    </row>
    <row r="103" spans="29:29">
      <c r="AC103" s="252"/>
    </row>
    <row r="104" spans="29:29">
      <c r="AC104" s="252"/>
    </row>
    <row r="105" spans="29:29">
      <c r="AC105" s="252"/>
    </row>
    <row r="106" spans="29:29">
      <c r="AC106" s="252"/>
    </row>
    <row r="107" spans="29:29">
      <c r="AC107" s="252"/>
    </row>
    <row r="108" spans="29:29">
      <c r="AC108" s="252"/>
    </row>
    <row r="109" spans="29:29">
      <c r="AC109" s="252"/>
    </row>
    <row r="110" spans="29:29">
      <c r="AC110" s="252"/>
    </row>
    <row r="111" spans="29:29">
      <c r="AC111" s="252"/>
    </row>
    <row r="112" spans="29:29">
      <c r="AC112" s="252"/>
    </row>
    <row r="113" spans="29:29">
      <c r="AC113" s="252"/>
    </row>
    <row r="114" spans="29:29">
      <c r="AC114" s="252"/>
    </row>
    <row r="115" spans="29:29">
      <c r="AC115" s="252"/>
    </row>
    <row r="116" spans="29:29">
      <c r="AC116" s="252"/>
    </row>
    <row r="117" spans="29:29">
      <c r="AC117" s="252"/>
    </row>
    <row r="118" spans="29:29">
      <c r="AC118" s="252"/>
    </row>
    <row r="119" spans="29:29">
      <c r="AC119" s="252"/>
    </row>
    <row r="120" spans="29:29">
      <c r="AC120" s="252"/>
    </row>
    <row r="121" spans="29:29">
      <c r="AC121" s="252"/>
    </row>
    <row r="122" spans="29:29">
      <c r="AC122" s="252"/>
    </row>
    <row r="123" spans="29:29">
      <c r="AC123" s="252"/>
    </row>
    <row r="124" spans="29:29">
      <c r="AC124" s="252"/>
    </row>
    <row r="125" spans="29:29">
      <c r="AC125" s="252"/>
    </row>
    <row r="126" spans="29:29">
      <c r="AC126" s="252"/>
    </row>
    <row r="127" spans="29:29">
      <c r="AC127" s="252"/>
    </row>
    <row r="128" spans="29:29">
      <c r="AC128" s="252"/>
    </row>
    <row r="129" spans="29:29">
      <c r="AC129" s="252"/>
    </row>
    <row r="130" spans="29:29">
      <c r="AC130" s="252"/>
    </row>
    <row r="131" spans="29:29">
      <c r="AC131" s="252"/>
    </row>
    <row r="132" spans="29:29">
      <c r="AC132" s="252"/>
    </row>
    <row r="133" spans="29:29">
      <c r="AC133" s="252"/>
    </row>
    <row r="134" spans="29:29">
      <c r="AC134" s="252"/>
    </row>
    <row r="135" spans="29:29">
      <c r="AC135" s="252"/>
    </row>
    <row r="136" spans="29:29">
      <c r="AC136" s="252"/>
    </row>
    <row r="137" spans="29:29">
      <c r="AC137" s="252"/>
    </row>
    <row r="138" spans="29:29">
      <c r="AC138" s="252"/>
    </row>
    <row r="139" spans="29:29">
      <c r="AC139" s="252"/>
    </row>
    <row r="140" spans="29:29">
      <c r="AC140" s="252"/>
    </row>
    <row r="141" spans="29:29">
      <c r="AC141" s="252"/>
    </row>
    <row r="142" spans="29:29">
      <c r="AC142" s="252"/>
    </row>
    <row r="143" spans="29:29">
      <c r="AC143" s="252"/>
    </row>
    <row r="144" spans="29:29">
      <c r="AC144" s="252"/>
    </row>
    <row r="145" spans="29:29">
      <c r="AC145" s="252"/>
    </row>
    <row r="146" spans="29:29">
      <c r="AC146" s="252"/>
    </row>
    <row r="147" spans="29:29">
      <c r="AC147" s="252"/>
    </row>
    <row r="148" spans="29:29">
      <c r="AC148" s="252"/>
    </row>
    <row r="149" spans="29:29">
      <c r="AC149" s="252"/>
    </row>
    <row r="150" spans="29:29">
      <c r="AC150" s="252"/>
    </row>
    <row r="151" spans="29:29">
      <c r="AC151" s="252"/>
    </row>
    <row r="152" spans="29:29">
      <c r="AC152" s="252"/>
    </row>
    <row r="153" spans="29:29">
      <c r="AC153" s="252"/>
    </row>
    <row r="154" spans="29:29">
      <c r="AC154" s="252"/>
    </row>
    <row r="155" spans="29:29">
      <c r="AC155" s="252"/>
    </row>
    <row r="156" spans="29:29">
      <c r="AC156" s="252"/>
    </row>
    <row r="157" spans="29:29">
      <c r="AC157" s="252"/>
    </row>
    <row r="158" spans="29:29">
      <c r="AC158" s="252"/>
    </row>
    <row r="159" spans="29:29">
      <c r="AC159" s="252"/>
    </row>
    <row r="160" spans="29:29">
      <c r="AC160" s="252"/>
    </row>
    <row r="161" spans="29:29">
      <c r="AC161" s="252"/>
    </row>
    <row r="162" spans="29:29">
      <c r="AC162" s="252"/>
    </row>
    <row r="163" spans="29:29">
      <c r="AC163" s="252"/>
    </row>
    <row r="164" spans="29:29">
      <c r="AC164" s="252"/>
    </row>
    <row r="165" spans="29:29">
      <c r="AC165" s="252"/>
    </row>
    <row r="166" spans="29:29">
      <c r="AC166" s="252"/>
    </row>
    <row r="167" spans="29:29">
      <c r="AC167" s="252"/>
    </row>
    <row r="168" spans="29:29">
      <c r="AC168" s="252"/>
    </row>
    <row r="169" spans="29:29">
      <c r="AC169" s="252"/>
    </row>
    <row r="170" spans="29:29">
      <c r="AC170" s="252"/>
    </row>
    <row r="171" spans="29:29">
      <c r="AC171" s="252"/>
    </row>
    <row r="172" spans="29:29">
      <c r="AC172" s="252"/>
    </row>
    <row r="173" spans="29:29">
      <c r="AC173" s="252"/>
    </row>
    <row r="174" spans="29:29">
      <c r="AC174" s="252"/>
    </row>
    <row r="175" spans="29:29">
      <c r="AC175" s="252"/>
    </row>
    <row r="176" spans="29:29">
      <c r="AC176" s="252"/>
    </row>
    <row r="177" spans="29:29">
      <c r="AC177" s="252"/>
    </row>
    <row r="178" spans="29:29">
      <c r="AC178" s="252"/>
    </row>
    <row r="179" spans="29:29">
      <c r="AC179" s="252"/>
    </row>
    <row r="180" spans="29:29">
      <c r="AC180" s="250"/>
    </row>
    <row r="181" spans="29:29">
      <c r="AC181" s="250"/>
    </row>
    <row r="182" spans="29:29">
      <c r="AC182" s="250"/>
    </row>
    <row r="183" spans="29:29">
      <c r="AC183" s="250"/>
    </row>
    <row r="184" spans="29:29">
      <c r="AC184" s="250"/>
    </row>
    <row r="185" spans="29:29">
      <c r="AC185" s="250"/>
    </row>
    <row r="186" spans="29:29">
      <c r="AC186" s="250"/>
    </row>
    <row r="187" spans="29:29">
      <c r="AC187" s="250"/>
    </row>
    <row r="188" spans="29:29">
      <c r="AC188" s="250"/>
    </row>
    <row r="189" spans="29:29">
      <c r="AC189" s="250"/>
    </row>
    <row r="190" spans="29:29">
      <c r="AC190" s="250"/>
    </row>
  </sheetData>
  <sheetProtection formatCells="0" formatColumns="0" formatRows="0"/>
  <mergeCells count="101">
    <mergeCell ref="K2:W2"/>
    <mergeCell ref="R4:S4"/>
    <mergeCell ref="T4:W4"/>
    <mergeCell ref="E5:N5"/>
    <mergeCell ref="R5:W5"/>
    <mergeCell ref="O24:Q24"/>
    <mergeCell ref="E6:N6"/>
    <mergeCell ref="R6:W6"/>
    <mergeCell ref="B7:G7"/>
    <mergeCell ref="H7:N7"/>
    <mergeCell ref="P7:W7"/>
    <mergeCell ref="R22:T24"/>
    <mergeCell ref="U22:W24"/>
    <mergeCell ref="F23:G23"/>
    <mergeCell ref="J23:K23"/>
    <mergeCell ref="B24:N24"/>
    <mergeCell ref="B15:C15"/>
    <mergeCell ref="B16:C16"/>
    <mergeCell ref="B17:C17"/>
    <mergeCell ref="B18:C18"/>
    <mergeCell ref="B19:C19"/>
    <mergeCell ref="R31:T33"/>
    <mergeCell ref="U31:W33"/>
    <mergeCell ref="I32:J32"/>
    <mergeCell ref="N32:O32"/>
    <mergeCell ref="B33:N33"/>
    <mergeCell ref="O33:Q33"/>
    <mergeCell ref="U25:W27"/>
    <mergeCell ref="R25:T27"/>
    <mergeCell ref="U28:W30"/>
    <mergeCell ref="Y30:AA30"/>
    <mergeCell ref="I26:J26"/>
    <mergeCell ref="N26:O26"/>
    <mergeCell ref="B27:N27"/>
    <mergeCell ref="I29:J29"/>
    <mergeCell ref="B30:N30"/>
    <mergeCell ref="O27:Q27"/>
    <mergeCell ref="N29:O29"/>
    <mergeCell ref="R28:T30"/>
    <mergeCell ref="O30:Q30"/>
    <mergeCell ref="R34:T36"/>
    <mergeCell ref="U34:W36"/>
    <mergeCell ref="I35:J35"/>
    <mergeCell ref="N35:O35"/>
    <mergeCell ref="B36:N36"/>
    <mergeCell ref="O36:Q36"/>
    <mergeCell ref="M50:N50"/>
    <mergeCell ref="O50:P50"/>
    <mergeCell ref="R43:T45"/>
    <mergeCell ref="U43:W45"/>
    <mergeCell ref="K44:L44"/>
    <mergeCell ref="B45:N45"/>
    <mergeCell ref="R46:T46"/>
    <mergeCell ref="U46:W46"/>
    <mergeCell ref="Q51:W51"/>
    <mergeCell ref="Q53:W53"/>
    <mergeCell ref="M55:N55"/>
    <mergeCell ref="R37:T37"/>
    <mergeCell ref="U37:W37"/>
    <mergeCell ref="B38:N38"/>
    <mergeCell ref="R40:T42"/>
    <mergeCell ref="U40:W42"/>
    <mergeCell ref="K41:L41"/>
    <mergeCell ref="B42:N42"/>
    <mergeCell ref="B51:L51"/>
    <mergeCell ref="M51:N51"/>
    <mergeCell ref="O51:P51"/>
    <mergeCell ref="M52:N52"/>
    <mergeCell ref="O52:P52"/>
    <mergeCell ref="Q55:W55"/>
    <mergeCell ref="M56:N56"/>
    <mergeCell ref="O56:P56"/>
    <mergeCell ref="B57:L57"/>
    <mergeCell ref="M57:N57"/>
    <mergeCell ref="O57:P57"/>
    <mergeCell ref="B53:L53"/>
    <mergeCell ref="M53:N53"/>
    <mergeCell ref="O53:P53"/>
    <mergeCell ref="B55:L55"/>
    <mergeCell ref="M54:N54"/>
    <mergeCell ref="O54:P54"/>
    <mergeCell ref="O55:P55"/>
    <mergeCell ref="Q57:W57"/>
    <mergeCell ref="M58:N58"/>
    <mergeCell ref="Q58:Q60"/>
    <mergeCell ref="M59:N59"/>
    <mergeCell ref="U59:W59"/>
    <mergeCell ref="M60:P60"/>
    <mergeCell ref="R60:T60"/>
    <mergeCell ref="U60:W60"/>
    <mergeCell ref="R59:T59"/>
    <mergeCell ref="B77:H77"/>
    <mergeCell ref="I77:O77"/>
    <mergeCell ref="Q77:W77"/>
    <mergeCell ref="Q71:T71"/>
    <mergeCell ref="Q66:W66"/>
    <mergeCell ref="C76:G76"/>
    <mergeCell ref="J76:N76"/>
    <mergeCell ref="R76:V76"/>
    <mergeCell ref="B63:P66"/>
    <mergeCell ref="R63:V64"/>
  </mergeCells>
  <phoneticPr fontId="15" type="noConversion"/>
  <dataValidations count="1">
    <dataValidation type="list" allowBlank="1" showInputMessage="1" showErrorMessage="1" sqref="T4:W4">
      <formula1>$AC$9:$AC$190</formula1>
    </dataValidation>
  </dataValidations>
  <printOptions horizontalCentered="1"/>
  <pageMargins left="0.23622047244094491" right="0.19685039370078741" top="0.47244094488188981" bottom="0.39370078740157483" header="0.51181102362204722" footer="0.31496062992125984"/>
  <pageSetup paperSize="9" orientation="portrait" r:id="rId1"/>
  <headerFooter alignWithMargins="0">
    <oddFooter xml:space="preserve">&amp;R&amp;"Arial,Italic"&amp;7แบบประเมินผลการปฏิบัติงานประจำปี- พนักงานรายวัน </oddFooter>
  </headerFooter>
  <ignoredErrors>
    <ignoredError sqref="R28" formula="1"/>
    <ignoredError sqref="AA4:AJ4 AK4:AP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CM14"/>
  <sheetViews>
    <sheetView showGridLines="0" zoomScaleNormal="100" workbookViewId="0">
      <pane xSplit="3" ySplit="2" topLeftCell="D3" activePane="bottomRight" state="frozen"/>
      <selection pane="topRight" activeCell="D1" sqref="D1"/>
      <selection pane="bottomLeft" activeCell="A4" sqref="A4"/>
      <selection pane="bottomRight" activeCell="AB3" sqref="AB3"/>
    </sheetView>
  </sheetViews>
  <sheetFormatPr defaultRowHeight="18.75"/>
  <cols>
    <col min="1" max="1" width="4" style="185" customWidth="1"/>
    <col min="2" max="2" width="10.7109375" style="186" customWidth="1"/>
    <col min="3" max="3" width="20.7109375" style="187" customWidth="1"/>
    <col min="4" max="4" width="25.7109375" style="186" customWidth="1"/>
    <col min="5" max="5" width="16.28515625" style="186" customWidth="1"/>
    <col min="6" max="6" width="6.5703125" style="150" hidden="1" customWidth="1"/>
    <col min="7" max="7" width="1.85546875" style="186" hidden="1" customWidth="1"/>
    <col min="8" max="8" width="8.7109375" style="186" hidden="1" customWidth="1"/>
    <col min="9" max="9" width="16" style="150" hidden="1" customWidth="1"/>
    <col min="10" max="10" width="4" style="150" hidden="1" customWidth="1"/>
    <col min="11" max="11" width="9.85546875" style="150" hidden="1" customWidth="1"/>
    <col min="12" max="12" width="10.28515625" style="150" hidden="1" customWidth="1"/>
    <col min="13" max="13" width="5.28515625" style="188" customWidth="1"/>
    <col min="14" max="16" width="5.140625" style="188" customWidth="1"/>
    <col min="17" max="17" width="6.5703125" style="188" customWidth="1"/>
    <col min="18" max="18" width="6.5703125" style="186" customWidth="1"/>
    <col min="19" max="28" width="6.42578125" style="186" customWidth="1"/>
    <col min="29" max="29" width="6.7109375" style="188" customWidth="1"/>
    <col min="30" max="31" width="6.7109375" style="186" customWidth="1"/>
    <col min="32" max="32" width="10.42578125" style="188" customWidth="1"/>
    <col min="33" max="34" width="5.42578125" style="189" customWidth="1"/>
    <col min="35" max="36" width="6" style="189" hidden="1" customWidth="1"/>
    <col min="37" max="38" width="6.28515625" style="189" hidden="1" customWidth="1"/>
    <col min="39" max="39" width="13.85546875" style="186" customWidth="1"/>
    <col min="40" max="44" width="31.7109375" style="186" customWidth="1"/>
    <col min="45" max="45" width="5.140625" style="150" customWidth="1"/>
    <col min="46" max="16384" width="9.140625" style="150"/>
  </cols>
  <sheetData>
    <row r="1" spans="1:91" s="132" customFormat="1" ht="55.5" customHeight="1">
      <c r="A1" s="192"/>
      <c r="B1" s="193"/>
      <c r="C1" s="194"/>
      <c r="D1" s="194"/>
      <c r="E1" s="194"/>
      <c r="F1" s="419" t="s">
        <v>89</v>
      </c>
      <c r="G1" s="133"/>
      <c r="H1" s="133" t="s">
        <v>151</v>
      </c>
      <c r="I1" s="421" t="s">
        <v>152</v>
      </c>
      <c r="J1" s="134" t="s">
        <v>153</v>
      </c>
      <c r="K1" s="422" t="s">
        <v>154</v>
      </c>
      <c r="L1" s="423" t="s">
        <v>155</v>
      </c>
      <c r="M1" s="451" t="s">
        <v>164</v>
      </c>
      <c r="N1" s="451"/>
      <c r="O1" s="451"/>
      <c r="P1" s="451"/>
      <c r="Q1" s="446" t="s">
        <v>165</v>
      </c>
      <c r="R1" s="446"/>
      <c r="S1" s="446" t="s">
        <v>166</v>
      </c>
      <c r="T1" s="446"/>
      <c r="U1" s="446"/>
      <c r="V1" s="446"/>
      <c r="W1" s="218"/>
      <c r="X1" s="218"/>
      <c r="Y1" s="218"/>
      <c r="Z1" s="218"/>
      <c r="AA1" s="218"/>
      <c r="AB1" s="218"/>
      <c r="AC1" s="447" t="s">
        <v>167</v>
      </c>
      <c r="AD1" s="447"/>
      <c r="AE1" s="447"/>
      <c r="AF1" s="448" t="s">
        <v>156</v>
      </c>
      <c r="AG1" s="449" t="s">
        <v>170</v>
      </c>
      <c r="AH1" s="450"/>
      <c r="AI1" s="452" t="s">
        <v>171</v>
      </c>
      <c r="AJ1" s="453"/>
      <c r="AK1" s="444" t="s">
        <v>157</v>
      </c>
      <c r="AL1" s="445"/>
      <c r="AM1" s="442" t="s">
        <v>4</v>
      </c>
      <c r="AN1" s="439" t="s">
        <v>179</v>
      </c>
      <c r="AO1" s="440"/>
      <c r="AP1" s="440"/>
      <c r="AQ1" s="440"/>
      <c r="AR1" s="441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</row>
    <row r="2" spans="1:91" s="132" customFormat="1" ht="80.25" customHeight="1">
      <c r="A2" s="190"/>
      <c r="B2" s="191" t="s">
        <v>147</v>
      </c>
      <c r="C2" s="195" t="s">
        <v>148</v>
      </c>
      <c r="D2" s="195" t="s">
        <v>149</v>
      </c>
      <c r="E2" s="195" t="s">
        <v>150</v>
      </c>
      <c r="F2" s="420"/>
      <c r="G2" s="136"/>
      <c r="H2" s="136" t="s">
        <v>158</v>
      </c>
      <c r="I2" s="422"/>
      <c r="J2" s="137"/>
      <c r="K2" s="420"/>
      <c r="L2" s="424"/>
      <c r="M2" s="199" t="s">
        <v>90</v>
      </c>
      <c r="N2" s="199" t="s">
        <v>91</v>
      </c>
      <c r="O2" s="199" t="s">
        <v>159</v>
      </c>
      <c r="P2" s="199" t="s">
        <v>92</v>
      </c>
      <c r="Q2" s="200" t="s">
        <v>160</v>
      </c>
      <c r="R2" s="200" t="s">
        <v>161</v>
      </c>
      <c r="S2" s="201" t="s">
        <v>93</v>
      </c>
      <c r="T2" s="201" t="s">
        <v>94</v>
      </c>
      <c r="U2" s="202" t="s">
        <v>107</v>
      </c>
      <c r="V2" s="201" t="s">
        <v>95</v>
      </c>
      <c r="W2" s="234" t="s">
        <v>177</v>
      </c>
      <c r="X2" s="234" t="s">
        <v>173</v>
      </c>
      <c r="Y2" s="234" t="s">
        <v>174</v>
      </c>
      <c r="Z2" s="234" t="s">
        <v>175</v>
      </c>
      <c r="AA2" s="234" t="s">
        <v>178</v>
      </c>
      <c r="AB2" s="234" t="s">
        <v>4</v>
      </c>
      <c r="AC2" s="210" t="s">
        <v>168</v>
      </c>
      <c r="AD2" s="201" t="s">
        <v>169</v>
      </c>
      <c r="AE2" s="201" t="s">
        <v>163</v>
      </c>
      <c r="AF2" s="448"/>
      <c r="AG2" s="209" t="s">
        <v>2</v>
      </c>
      <c r="AH2" s="230" t="s">
        <v>28</v>
      </c>
      <c r="AI2" s="138" t="s">
        <v>2</v>
      </c>
      <c r="AJ2" s="231" t="s">
        <v>28</v>
      </c>
      <c r="AK2" s="139" t="s">
        <v>162</v>
      </c>
      <c r="AL2" s="139" t="s">
        <v>28</v>
      </c>
      <c r="AM2" s="443"/>
      <c r="AN2" s="234" t="s">
        <v>177</v>
      </c>
      <c r="AO2" s="234" t="s">
        <v>173</v>
      </c>
      <c r="AP2" s="234" t="s">
        <v>174</v>
      </c>
      <c r="AQ2" s="234" t="s">
        <v>175</v>
      </c>
      <c r="AR2" s="235" t="s">
        <v>180</v>
      </c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</row>
    <row r="3" spans="1:91">
      <c r="A3" s="140">
        <v>1</v>
      </c>
      <c r="B3" s="141">
        <v>51041508</v>
      </c>
      <c r="C3" s="142" t="s">
        <v>123</v>
      </c>
      <c r="D3" s="141" t="s">
        <v>124</v>
      </c>
      <c r="E3" s="141" t="s">
        <v>125</v>
      </c>
      <c r="F3" s="143"/>
      <c r="G3" s="141"/>
      <c r="H3" s="141"/>
      <c r="I3" s="143"/>
      <c r="J3" s="143"/>
      <c r="K3" s="144"/>
      <c r="L3" s="144"/>
      <c r="M3" s="196"/>
      <c r="N3" s="196"/>
      <c r="O3" s="196"/>
      <c r="P3" s="196"/>
      <c r="Q3" s="196"/>
      <c r="R3" s="197"/>
      <c r="S3" s="197"/>
      <c r="T3" s="198"/>
      <c r="U3" s="198"/>
      <c r="V3" s="198"/>
      <c r="W3" s="198"/>
      <c r="X3" s="198"/>
      <c r="Y3" s="198"/>
      <c r="Z3" s="198"/>
      <c r="AA3" s="198"/>
      <c r="AB3" s="198"/>
      <c r="AC3" s="204">
        <f>35-M3-N3-O3-P3</f>
        <v>35</v>
      </c>
      <c r="AD3" s="203">
        <f>5-Q3-R3</f>
        <v>5</v>
      </c>
      <c r="AE3" s="211">
        <f>SUM(S3:V3)/2</f>
        <v>0</v>
      </c>
      <c r="AF3" s="205">
        <f>AC3+AD3+AE3</f>
        <v>40</v>
      </c>
      <c r="AG3" s="212">
        <f>AF3</f>
        <v>40</v>
      </c>
      <c r="AH3" s="213" t="str">
        <f>IF(AG3&lt;=10.99,"F",IF(AG3&lt;=15.99,"E",IF(AG3&lt;=25.99,"D",IF(AG3&lt;=35.99,"C",IF(AG3&lt;=45.99,"B",IF(AG3&gt;=46,"A"))))))</f>
        <v>B</v>
      </c>
      <c r="AI3" s="145">
        <f t="shared" ref="AI3:AI7" si="0">AF3</f>
        <v>40</v>
      </c>
      <c r="AJ3" s="146" t="str">
        <f t="shared" ref="AJ3:AJ7" si="1">IF(AI3&lt;=10.99,"F",IF(AI3&lt;=15.99,"E",IF(AI3&lt;=25.99,"D",IF(AI3&lt;=35.99,"C",IF(AI3&lt;=45.99,"B",IF(AI3&gt;=46,"A"))))))</f>
        <v>B</v>
      </c>
      <c r="AK3" s="147">
        <f>(AG3+AI3)/2</f>
        <v>40</v>
      </c>
      <c r="AL3" s="148" t="str">
        <f t="shared" ref="AL3:AL7" si="2">IF(AK3&lt;=10.99,"F",IF(AK3&lt;=15.99,"E",IF(AK3&lt;=25.99,"D",IF(AK3&lt;=35.99,"C",IF(AK3&lt;=45.99,"B",IF(AK3&gt;=46,"A"))))))</f>
        <v>B</v>
      </c>
      <c r="AM3" s="198">
        <f>AB3</f>
        <v>0</v>
      </c>
      <c r="AN3" s="251">
        <f>W3</f>
        <v>0</v>
      </c>
      <c r="AO3" s="251">
        <f>X3</f>
        <v>0</v>
      </c>
      <c r="AP3" s="251">
        <f>Y3</f>
        <v>0</v>
      </c>
      <c r="AQ3" s="251">
        <f>Z3</f>
        <v>0</v>
      </c>
      <c r="AR3" s="251">
        <f>AA3</f>
        <v>0</v>
      </c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</row>
    <row r="4" spans="1:91">
      <c r="A4" s="151">
        <v>2</v>
      </c>
      <c r="B4" s="152">
        <v>51071630</v>
      </c>
      <c r="C4" s="153" t="s">
        <v>132</v>
      </c>
      <c r="D4" s="152" t="s">
        <v>124</v>
      </c>
      <c r="E4" s="152" t="s">
        <v>125</v>
      </c>
      <c r="F4" s="154"/>
      <c r="G4" s="152"/>
      <c r="H4" s="152"/>
      <c r="I4" s="154"/>
      <c r="J4" s="154"/>
      <c r="K4" s="155"/>
      <c r="L4" s="155"/>
      <c r="M4" s="156"/>
      <c r="N4" s="156"/>
      <c r="O4" s="156"/>
      <c r="P4" s="156"/>
      <c r="Q4" s="156"/>
      <c r="R4" s="157"/>
      <c r="S4" s="157"/>
      <c r="T4" s="158"/>
      <c r="U4" s="158"/>
      <c r="V4" s="158"/>
      <c r="W4" s="158"/>
      <c r="X4" s="158"/>
      <c r="Y4" s="158"/>
      <c r="Z4" s="158"/>
      <c r="AA4" s="158"/>
      <c r="AB4" s="158"/>
      <c r="AC4" s="204">
        <f t="shared" ref="AC4:AC7" si="3">35-M4-N4-O4-P4</f>
        <v>35</v>
      </c>
      <c r="AD4" s="203">
        <f t="shared" ref="AD4:AD7" si="4">5-Q4-R4</f>
        <v>5</v>
      </c>
      <c r="AE4" s="211">
        <f>SUM(S4:V4)/2</f>
        <v>0</v>
      </c>
      <c r="AF4" s="206">
        <f t="shared" ref="AF4:AF7" si="5">AC4+AD4+AE4</f>
        <v>40</v>
      </c>
      <c r="AG4" s="212">
        <f t="shared" ref="AG4:AG7" si="6">AF4</f>
        <v>40</v>
      </c>
      <c r="AH4" s="214" t="str">
        <f>IF(AG4&lt;=10.99,"F",IF(AG4&lt;=15.99,"E",IF(AG4&lt;=25.99,"D",IF(AG4&lt;=35.99,"C",IF(AG4&lt;=45.99,"B",IF(AG4&gt;=46,"A"))))))</f>
        <v>B</v>
      </c>
      <c r="AI4" s="159">
        <f t="shared" si="0"/>
        <v>40</v>
      </c>
      <c r="AJ4" s="160" t="str">
        <f t="shared" si="1"/>
        <v>B</v>
      </c>
      <c r="AK4" s="161">
        <f>(AG4+AI4)/2</f>
        <v>40</v>
      </c>
      <c r="AL4" s="162" t="str">
        <f t="shared" si="2"/>
        <v>B</v>
      </c>
      <c r="AM4" s="198">
        <f t="shared" ref="AM4:AM7" si="7">AB4</f>
        <v>0</v>
      </c>
      <c r="AN4" s="251">
        <f t="shared" ref="AN4:AN7" si="8">W4</f>
        <v>0</v>
      </c>
      <c r="AO4" s="251">
        <f t="shared" ref="AO4:AO7" si="9">X4</f>
        <v>0</v>
      </c>
      <c r="AP4" s="251">
        <f t="shared" ref="AP4:AP7" si="10">Y4</f>
        <v>0</v>
      </c>
      <c r="AQ4" s="251">
        <f t="shared" ref="AQ4:AQ7" si="11">Z4</f>
        <v>0</v>
      </c>
      <c r="AR4" s="251">
        <f t="shared" ref="AR4:AR7" si="12">AA4</f>
        <v>0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49"/>
      <c r="BN4" s="149"/>
      <c r="BO4" s="149"/>
      <c r="BP4" s="149"/>
      <c r="BQ4" s="149"/>
      <c r="BR4" s="149"/>
      <c r="BS4" s="149"/>
      <c r="BT4" s="149"/>
      <c r="BU4" s="149"/>
      <c r="BV4" s="149"/>
      <c r="BW4" s="149"/>
      <c r="BX4" s="149"/>
      <c r="BY4" s="149"/>
      <c r="BZ4" s="149"/>
      <c r="CA4" s="149"/>
      <c r="CB4" s="149"/>
      <c r="CC4" s="149"/>
      <c r="CD4" s="149"/>
      <c r="CE4" s="149"/>
      <c r="CF4" s="149"/>
      <c r="CG4" s="149"/>
      <c r="CH4" s="149"/>
      <c r="CI4" s="149"/>
      <c r="CJ4" s="149"/>
      <c r="CK4" s="149"/>
      <c r="CL4" s="149"/>
      <c r="CM4" s="149"/>
    </row>
    <row r="5" spans="1:91">
      <c r="A5" s="163">
        <v>3</v>
      </c>
      <c r="B5" s="164">
        <v>52092005</v>
      </c>
      <c r="C5" s="165" t="s">
        <v>135</v>
      </c>
      <c r="D5" s="164" t="s">
        <v>136</v>
      </c>
      <c r="E5" s="164" t="s">
        <v>137</v>
      </c>
      <c r="F5" s="166"/>
      <c r="G5" s="164"/>
      <c r="H5" s="164"/>
      <c r="I5" s="166"/>
      <c r="J5" s="166"/>
      <c r="K5" s="167"/>
      <c r="L5" s="167"/>
      <c r="M5" s="168"/>
      <c r="N5" s="168"/>
      <c r="O5" s="168"/>
      <c r="P5" s="168"/>
      <c r="Q5" s="168"/>
      <c r="R5" s="169"/>
      <c r="S5" s="169"/>
      <c r="T5" s="170"/>
      <c r="U5" s="170"/>
      <c r="V5" s="170"/>
      <c r="W5" s="170"/>
      <c r="X5" s="170"/>
      <c r="Y5" s="170"/>
      <c r="Z5" s="170"/>
      <c r="AA5" s="170"/>
      <c r="AB5" s="170"/>
      <c r="AC5" s="204">
        <f t="shared" si="3"/>
        <v>35</v>
      </c>
      <c r="AD5" s="203">
        <f t="shared" si="4"/>
        <v>5</v>
      </c>
      <c r="AE5" s="211">
        <f t="shared" ref="AE5:AE7" si="13">SUM(S5:V5)/2</f>
        <v>0</v>
      </c>
      <c r="AF5" s="207">
        <f t="shared" si="5"/>
        <v>40</v>
      </c>
      <c r="AG5" s="212">
        <f t="shared" si="6"/>
        <v>40</v>
      </c>
      <c r="AH5" s="215" t="str">
        <f>IF(AG5&lt;=10.99,"F",IF(AG5&lt;=15.99,"E",IF(AG5&lt;=25.99,"D",IF(AG5&lt;=35.99,"C",IF(AG5&lt;=45.99,"B",IF(AG5&gt;=46,"A"))))))</f>
        <v>B</v>
      </c>
      <c r="AI5" s="171">
        <f t="shared" si="0"/>
        <v>40</v>
      </c>
      <c r="AJ5" s="172" t="str">
        <f t="shared" si="1"/>
        <v>B</v>
      </c>
      <c r="AK5" s="173">
        <f>(AG5+AI5)/2</f>
        <v>40</v>
      </c>
      <c r="AL5" s="174" t="str">
        <f t="shared" si="2"/>
        <v>B</v>
      </c>
      <c r="AM5" s="198">
        <f t="shared" si="7"/>
        <v>0</v>
      </c>
      <c r="AN5" s="251">
        <f t="shared" si="8"/>
        <v>0</v>
      </c>
      <c r="AO5" s="251">
        <f t="shared" si="9"/>
        <v>0</v>
      </c>
      <c r="AP5" s="251">
        <f t="shared" si="10"/>
        <v>0</v>
      </c>
      <c r="AQ5" s="251">
        <f t="shared" si="11"/>
        <v>0</v>
      </c>
      <c r="AR5" s="251">
        <f t="shared" si="12"/>
        <v>0</v>
      </c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  <c r="BM5" s="149"/>
      <c r="BN5" s="149"/>
      <c r="BO5" s="149"/>
      <c r="BP5" s="149"/>
      <c r="BQ5" s="149"/>
      <c r="BR5" s="149"/>
      <c r="BS5" s="149"/>
      <c r="BT5" s="149"/>
      <c r="BU5" s="149"/>
      <c r="BV5" s="149"/>
      <c r="BW5" s="149"/>
      <c r="BX5" s="149"/>
      <c r="BY5" s="149"/>
      <c r="BZ5" s="149"/>
      <c r="CA5" s="149"/>
      <c r="CB5" s="149"/>
      <c r="CC5" s="149"/>
      <c r="CD5" s="149"/>
      <c r="CE5" s="149"/>
      <c r="CF5" s="149"/>
      <c r="CG5" s="149"/>
      <c r="CH5" s="149"/>
      <c r="CI5" s="149"/>
      <c r="CJ5" s="149"/>
      <c r="CK5" s="149"/>
      <c r="CL5" s="149"/>
      <c r="CM5" s="149"/>
    </row>
    <row r="6" spans="1:91">
      <c r="A6" s="175">
        <v>4</v>
      </c>
      <c r="B6" s="164">
        <v>53042188</v>
      </c>
      <c r="C6" s="165" t="s">
        <v>140</v>
      </c>
      <c r="D6" s="164" t="s">
        <v>141</v>
      </c>
      <c r="E6" s="164" t="s">
        <v>142</v>
      </c>
      <c r="F6" s="166"/>
      <c r="G6" s="164"/>
      <c r="H6" s="164"/>
      <c r="I6" s="166"/>
      <c r="J6" s="166"/>
      <c r="K6" s="167"/>
      <c r="L6" s="167"/>
      <c r="M6" s="168"/>
      <c r="N6" s="168"/>
      <c r="O6" s="168"/>
      <c r="P6" s="168"/>
      <c r="Q6" s="168"/>
      <c r="R6" s="169"/>
      <c r="S6" s="169"/>
      <c r="T6" s="170"/>
      <c r="U6" s="170"/>
      <c r="V6" s="170"/>
      <c r="W6" s="170"/>
      <c r="X6" s="170"/>
      <c r="Y6" s="170"/>
      <c r="Z6" s="170"/>
      <c r="AA6" s="170"/>
      <c r="AB6" s="170"/>
      <c r="AC6" s="204">
        <f t="shared" si="3"/>
        <v>35</v>
      </c>
      <c r="AD6" s="203">
        <f t="shared" si="4"/>
        <v>5</v>
      </c>
      <c r="AE6" s="211">
        <f t="shared" si="13"/>
        <v>0</v>
      </c>
      <c r="AF6" s="207">
        <f t="shared" si="5"/>
        <v>40</v>
      </c>
      <c r="AG6" s="212">
        <f t="shared" si="6"/>
        <v>40</v>
      </c>
      <c r="AH6" s="214" t="str">
        <f t="shared" ref="AH6:AH7" si="14">IF(AG6&lt;=10.99,"F",IF(AG6&lt;=15.99,"E",IF(AG6&lt;=25.99,"D",IF(AG6&lt;=35.99,"C",IF(AG6&lt;=45.99,"B",IF(AG6&gt;=46,"A"))))))</f>
        <v>B</v>
      </c>
      <c r="AI6" s="171">
        <f t="shared" si="0"/>
        <v>40</v>
      </c>
      <c r="AJ6" s="172" t="str">
        <f t="shared" si="1"/>
        <v>B</v>
      </c>
      <c r="AK6" s="173">
        <f t="shared" ref="AK6:AK7" si="15">(AG6+AI6)/2</f>
        <v>40</v>
      </c>
      <c r="AL6" s="174" t="str">
        <f t="shared" si="2"/>
        <v>B</v>
      </c>
      <c r="AM6" s="198">
        <f t="shared" si="7"/>
        <v>0</v>
      </c>
      <c r="AN6" s="251">
        <f t="shared" si="8"/>
        <v>0</v>
      </c>
      <c r="AO6" s="251">
        <f t="shared" si="9"/>
        <v>0</v>
      </c>
      <c r="AP6" s="251">
        <f t="shared" si="10"/>
        <v>0</v>
      </c>
      <c r="AQ6" s="251">
        <f t="shared" si="11"/>
        <v>0</v>
      </c>
      <c r="AR6" s="251">
        <f t="shared" si="12"/>
        <v>0</v>
      </c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49"/>
      <c r="BV6" s="149"/>
      <c r="BW6" s="149"/>
      <c r="BX6" s="149"/>
      <c r="BY6" s="149"/>
      <c r="BZ6" s="149"/>
      <c r="CA6" s="149"/>
      <c r="CB6" s="149"/>
      <c r="CC6" s="149"/>
      <c r="CD6" s="149"/>
      <c r="CE6" s="149"/>
      <c r="CF6" s="149"/>
      <c r="CG6" s="149"/>
      <c r="CH6" s="149"/>
      <c r="CI6" s="149"/>
      <c r="CJ6" s="149"/>
      <c r="CK6" s="149"/>
      <c r="CL6" s="149"/>
      <c r="CM6" s="149"/>
    </row>
    <row r="7" spans="1:91">
      <c r="A7" s="313">
        <v>5</v>
      </c>
      <c r="B7" s="176">
        <v>53052247</v>
      </c>
      <c r="C7" s="177" t="s">
        <v>146</v>
      </c>
      <c r="D7" s="176" t="s">
        <v>136</v>
      </c>
      <c r="E7" s="176" t="s">
        <v>137</v>
      </c>
      <c r="F7" s="178"/>
      <c r="G7" s="176"/>
      <c r="H7" s="176"/>
      <c r="I7" s="178"/>
      <c r="J7" s="178"/>
      <c r="K7" s="179"/>
      <c r="L7" s="179"/>
      <c r="M7" s="180"/>
      <c r="N7" s="180"/>
      <c r="O7" s="180"/>
      <c r="P7" s="180"/>
      <c r="Q7" s="180"/>
      <c r="R7" s="181"/>
      <c r="S7" s="181"/>
      <c r="T7" s="182"/>
      <c r="U7" s="182"/>
      <c r="V7" s="182"/>
      <c r="W7" s="182"/>
      <c r="X7" s="182"/>
      <c r="Y7" s="182"/>
      <c r="Z7" s="182"/>
      <c r="AA7" s="182"/>
      <c r="AB7" s="182"/>
      <c r="AC7" s="253">
        <f t="shared" si="3"/>
        <v>35</v>
      </c>
      <c r="AD7" s="253">
        <f t="shared" si="4"/>
        <v>5</v>
      </c>
      <c r="AE7" s="254">
        <f t="shared" si="13"/>
        <v>0</v>
      </c>
      <c r="AF7" s="208">
        <f t="shared" si="5"/>
        <v>40</v>
      </c>
      <c r="AG7" s="255">
        <f t="shared" si="6"/>
        <v>40</v>
      </c>
      <c r="AH7" s="256" t="str">
        <f t="shared" si="14"/>
        <v>B</v>
      </c>
      <c r="AI7" s="183">
        <f t="shared" si="0"/>
        <v>40</v>
      </c>
      <c r="AJ7" s="184" t="str">
        <f t="shared" si="1"/>
        <v>B</v>
      </c>
      <c r="AK7" s="257">
        <f t="shared" si="15"/>
        <v>40</v>
      </c>
      <c r="AL7" s="258" t="str">
        <f t="shared" si="2"/>
        <v>B</v>
      </c>
      <c r="AM7" s="182">
        <f t="shared" si="7"/>
        <v>0</v>
      </c>
      <c r="AN7" s="314">
        <f t="shared" si="8"/>
        <v>0</v>
      </c>
      <c r="AO7" s="314">
        <f t="shared" si="9"/>
        <v>0</v>
      </c>
      <c r="AP7" s="314">
        <f t="shared" si="10"/>
        <v>0</v>
      </c>
      <c r="AQ7" s="314">
        <f t="shared" si="11"/>
        <v>0</v>
      </c>
      <c r="AR7" s="314">
        <f t="shared" si="12"/>
        <v>0</v>
      </c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K7" s="149"/>
      <c r="CL7" s="149"/>
      <c r="CM7" s="149"/>
    </row>
    <row r="9" spans="1:91" ht="21">
      <c r="A9" s="425" t="s">
        <v>57</v>
      </c>
      <c r="B9" s="426"/>
      <c r="C9" s="426"/>
      <c r="D9" s="425" t="s">
        <v>10</v>
      </c>
      <c r="E9" s="426"/>
      <c r="F9" s="431"/>
      <c r="G9" s="35"/>
      <c r="H9" s="264"/>
      <c r="I9" s="315"/>
      <c r="J9" s="315"/>
      <c r="K9" s="315"/>
      <c r="L9" s="315"/>
      <c r="M9" s="263"/>
      <c r="N9" s="263"/>
      <c r="O9" s="263"/>
      <c r="P9" s="263"/>
      <c r="Q9" s="263"/>
      <c r="R9" s="264"/>
      <c r="S9" s="264"/>
    </row>
    <row r="10" spans="1:91" ht="23.25">
      <c r="A10" s="116"/>
      <c r="B10" s="259"/>
      <c r="C10" s="259"/>
      <c r="D10" s="116"/>
      <c r="E10" s="259"/>
      <c r="F10" s="261"/>
      <c r="G10" s="35"/>
      <c r="H10" s="264"/>
      <c r="I10" s="315"/>
      <c r="J10" s="315"/>
      <c r="K10" s="315"/>
      <c r="L10" s="315"/>
      <c r="M10" s="35"/>
      <c r="N10" s="35"/>
      <c r="O10" s="35"/>
      <c r="P10" s="35"/>
      <c r="Q10" s="35"/>
      <c r="R10" s="35"/>
      <c r="S10" s="35"/>
    </row>
    <row r="11" spans="1:91" ht="23.25">
      <c r="A11" s="435"/>
      <c r="B11" s="434"/>
      <c r="C11" s="434"/>
      <c r="D11" s="434"/>
      <c r="E11" s="434"/>
      <c r="F11" s="262"/>
      <c r="G11" s="260"/>
      <c r="H11" s="264"/>
      <c r="I11" s="315"/>
      <c r="J11" s="315"/>
      <c r="K11" s="315"/>
      <c r="L11" s="315"/>
      <c r="M11" s="3"/>
      <c r="N11" s="259"/>
      <c r="O11" s="259"/>
      <c r="P11" s="259"/>
      <c r="Q11" s="259"/>
      <c r="R11" s="259"/>
      <c r="S11" s="35"/>
    </row>
    <row r="12" spans="1:91" ht="23.25">
      <c r="A12" s="427" t="s">
        <v>97</v>
      </c>
      <c r="B12" s="428"/>
      <c r="C12" s="428"/>
      <c r="D12" s="427" t="s">
        <v>97</v>
      </c>
      <c r="E12" s="428"/>
      <c r="F12" s="432"/>
      <c r="G12" s="316"/>
      <c r="H12" s="264"/>
      <c r="I12" s="315"/>
      <c r="J12" s="315"/>
      <c r="K12" s="315"/>
      <c r="L12" s="315"/>
      <c r="M12" s="260"/>
      <c r="N12" s="438"/>
      <c r="O12" s="438"/>
      <c r="P12" s="438"/>
      <c r="Q12" s="438"/>
      <c r="R12" s="438"/>
      <c r="S12" s="260"/>
    </row>
    <row r="13" spans="1:91" ht="21">
      <c r="A13" s="429">
        <f ca="1">TODAY()</f>
        <v>41873</v>
      </c>
      <c r="B13" s="430"/>
      <c r="C13" s="430"/>
      <c r="D13" s="429">
        <f ca="1">TODAY()</f>
        <v>41873</v>
      </c>
      <c r="E13" s="430"/>
      <c r="F13" s="433"/>
      <c r="G13" s="260"/>
      <c r="H13" s="264"/>
      <c r="I13" s="315"/>
      <c r="J13" s="315"/>
      <c r="K13" s="315"/>
      <c r="L13" s="315"/>
      <c r="M13" s="428"/>
      <c r="N13" s="428"/>
      <c r="O13" s="428"/>
      <c r="P13" s="428"/>
      <c r="Q13" s="428"/>
      <c r="R13" s="428"/>
      <c r="S13" s="428"/>
    </row>
    <row r="14" spans="1:91" ht="21">
      <c r="M14" s="260"/>
      <c r="N14" s="436"/>
      <c r="O14" s="437"/>
      <c r="P14" s="437"/>
      <c r="Q14" s="437"/>
      <c r="R14" s="437"/>
      <c r="S14" s="260"/>
    </row>
  </sheetData>
  <sheetProtection formatCells="0" formatColumns="0" formatRows="0" insertColumns="0" insertRows="0" insertHyperlinks="0" deleteColumns="0" deleteRows="0" pivotTables="0"/>
  <mergeCells count="25">
    <mergeCell ref="N14:R14"/>
    <mergeCell ref="N12:R12"/>
    <mergeCell ref="AN1:AR1"/>
    <mergeCell ref="AM1:AM2"/>
    <mergeCell ref="AK1:AL1"/>
    <mergeCell ref="Q1:R1"/>
    <mergeCell ref="S1:V1"/>
    <mergeCell ref="AC1:AE1"/>
    <mergeCell ref="AF1:AF2"/>
    <mergeCell ref="AG1:AH1"/>
    <mergeCell ref="M1:P1"/>
    <mergeCell ref="M13:S13"/>
    <mergeCell ref="AI1:AJ1"/>
    <mergeCell ref="A12:C12"/>
    <mergeCell ref="A13:C13"/>
    <mergeCell ref="D9:F9"/>
    <mergeCell ref="D12:F12"/>
    <mergeCell ref="D13:F13"/>
    <mergeCell ref="D11:E11"/>
    <mergeCell ref="A11:C11"/>
    <mergeCell ref="F1:F2"/>
    <mergeCell ref="I1:I2"/>
    <mergeCell ref="K1:K2"/>
    <mergeCell ref="L1:L2"/>
    <mergeCell ref="A9:C9"/>
  </mergeCells>
  <pageMargins left="0.7" right="0.7" top="0.75" bottom="0.75" header="0.3" footer="0.3"/>
  <pageSetup paperSize="9" orientation="portrait" verticalDpi="300" r:id="rId1"/>
  <ignoredErrors>
    <ignoredError sqref="A1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PM(Mid)</vt:lpstr>
      <vt:lpstr>Summary</vt:lpstr>
      <vt:lpstr>'PM(Mid)'!Print_Area</vt:lpstr>
    </vt:vector>
  </TitlesOfParts>
  <Company>Adecco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apiradee</dc:creator>
  <cp:lastModifiedBy>anusorn_k</cp:lastModifiedBy>
  <cp:lastPrinted>2014-07-09T03:31:52Z</cp:lastPrinted>
  <dcterms:created xsi:type="dcterms:W3CDTF">2004-09-05T09:33:36Z</dcterms:created>
  <dcterms:modified xsi:type="dcterms:W3CDTF">2014-08-22T04:56:21Z</dcterms:modified>
</cp:coreProperties>
</file>