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90" windowWidth="19320" windowHeight="7995" firstSheet="3" activeTab="6"/>
  </bookViews>
  <sheets>
    <sheet name="HomePage" sheetId="1" state="hidden" r:id="rId1"/>
    <sheet name="MsRecA6st1R" sheetId="3" state="hidden" r:id="rId2"/>
    <sheet name="A6Step1R" sheetId="2" state="hidden" r:id="rId3"/>
    <sheet name="PrintA6st1R" sheetId="4" r:id="rId4"/>
    <sheet name="PrintA6st2R" sheetId="6" r:id="rId5"/>
    <sheet name="PrintA6st3R" sheetId="10" r:id="rId6"/>
    <sheet name="PrintA6st4R" sheetId="12" r:id="rId7"/>
    <sheet name="Database" sheetId="5" state="hidden" r:id="rId8"/>
  </sheets>
  <definedNames>
    <definedName name="Hdataa6st1R">A6Step1R!$B$6:$G$6</definedName>
    <definedName name="IDA6st1R">A6Step1R!$B$7:$B$21</definedName>
    <definedName name="msrecA6st1R">A6Step1R!$B$3:$G$3</definedName>
    <definedName name="_xlnm.Print_Area" localSheetId="3">PrintA6st1R!$B$24:$J$36</definedName>
    <definedName name="_xlnm.Print_Area" localSheetId="4">PrintA6st2R!$B$24:$J$36</definedName>
    <definedName name="_xlnm.Print_Area" localSheetId="5">PrintA6st3R!$B$24:$J$37</definedName>
    <definedName name="_xlnm.Print_Area" localSheetId="6">PrintA6st4R!$B$24:$J$38</definedName>
    <definedName name="ulmsA6st1R">A6Step1R!$B$6</definedName>
  </definedNames>
  <calcPr calcId="124519"/>
</workbook>
</file>

<file path=xl/calcChain.xml><?xml version="1.0" encoding="utf-8"?>
<calcChain xmlns="http://schemas.openxmlformats.org/spreadsheetml/2006/main">
  <c r="E34" i="12"/>
  <c r="G22"/>
  <c r="F22"/>
  <c r="E22"/>
  <c r="D22"/>
  <c r="C22"/>
  <c r="G21"/>
  <c r="F21"/>
  <c r="E21"/>
  <c r="D21"/>
  <c r="C21"/>
  <c r="G20"/>
  <c r="F20"/>
  <c r="E20"/>
  <c r="D20"/>
  <c r="C20"/>
  <c r="G19"/>
  <c r="F19"/>
  <c r="E19"/>
  <c r="D19"/>
  <c r="C19"/>
  <c r="G18"/>
  <c r="F18"/>
  <c r="E18"/>
  <c r="D18"/>
  <c r="C18"/>
  <c r="G17"/>
  <c r="F17"/>
  <c r="E17"/>
  <c r="D17"/>
  <c r="C17"/>
  <c r="G16"/>
  <c r="F16"/>
  <c r="E16"/>
  <c r="D16"/>
  <c r="C16"/>
  <c r="G15"/>
  <c r="F15"/>
  <c r="E15"/>
  <c r="D15"/>
  <c r="C15"/>
  <c r="G14"/>
  <c r="F14"/>
  <c r="E14"/>
  <c r="D14"/>
  <c r="C14"/>
  <c r="G13"/>
  <c r="F13"/>
  <c r="E13"/>
  <c r="D13"/>
  <c r="C13"/>
  <c r="G12"/>
  <c r="F12"/>
  <c r="E12"/>
  <c r="D12"/>
  <c r="C12"/>
  <c r="G11"/>
  <c r="F11"/>
  <c r="E11"/>
  <c r="D11"/>
  <c r="C11"/>
  <c r="G10"/>
  <c r="F10"/>
  <c r="E10"/>
  <c r="D10"/>
  <c r="C10"/>
  <c r="G9"/>
  <c r="F9"/>
  <c r="E9"/>
  <c r="D9"/>
  <c r="C9"/>
  <c r="G8"/>
  <c r="F8"/>
  <c r="E8"/>
  <c r="D8"/>
  <c r="C8"/>
  <c r="G7"/>
  <c r="F7"/>
  <c r="E7"/>
  <c r="D7"/>
  <c r="C7"/>
  <c r="G6"/>
  <c r="F6"/>
  <c r="E6"/>
  <c r="D6"/>
  <c r="C6"/>
  <c r="G5"/>
  <c r="F5"/>
  <c r="E5"/>
  <c r="D5"/>
  <c r="C5"/>
  <c r="G4"/>
  <c r="F37" s="1"/>
  <c r="F4"/>
  <c r="H31" s="1"/>
  <c r="E4"/>
  <c r="D29" s="1"/>
  <c r="D4"/>
  <c r="C25" s="1"/>
  <c r="C4"/>
  <c r="G3"/>
  <c r="F3"/>
  <c r="E3"/>
  <c r="D3"/>
  <c r="C3"/>
  <c r="F27" s="1"/>
  <c r="F29" s="1"/>
  <c r="E33" i="10"/>
  <c r="G22"/>
  <c r="F22"/>
  <c r="E22"/>
  <c r="D22"/>
  <c r="C22"/>
  <c r="G21"/>
  <c r="F21"/>
  <c r="E21"/>
  <c r="D21"/>
  <c r="C21"/>
  <c r="G20"/>
  <c r="F20"/>
  <c r="E20"/>
  <c r="D20"/>
  <c r="C20"/>
  <c r="G19"/>
  <c r="F19"/>
  <c r="E19"/>
  <c r="D19"/>
  <c r="C19"/>
  <c r="G18"/>
  <c r="F18"/>
  <c r="E18"/>
  <c r="D18"/>
  <c r="C18"/>
  <c r="G17"/>
  <c r="F17"/>
  <c r="E17"/>
  <c r="D17"/>
  <c r="C17"/>
  <c r="G16"/>
  <c r="F16"/>
  <c r="E16"/>
  <c r="D16"/>
  <c r="C16"/>
  <c r="G15"/>
  <c r="F15"/>
  <c r="E15"/>
  <c r="D15"/>
  <c r="C15"/>
  <c r="G14"/>
  <c r="F14"/>
  <c r="E14"/>
  <c r="D14"/>
  <c r="C14"/>
  <c r="G13"/>
  <c r="F13"/>
  <c r="E13"/>
  <c r="D13"/>
  <c r="C13"/>
  <c r="G12"/>
  <c r="F12"/>
  <c r="E12"/>
  <c r="D12"/>
  <c r="C12"/>
  <c r="G11"/>
  <c r="F11"/>
  <c r="E11"/>
  <c r="D11"/>
  <c r="C11"/>
  <c r="G10"/>
  <c r="F10"/>
  <c r="E10"/>
  <c r="D10"/>
  <c r="C10"/>
  <c r="G9"/>
  <c r="F9"/>
  <c r="E9"/>
  <c r="D9"/>
  <c r="C9"/>
  <c r="G8"/>
  <c r="F8"/>
  <c r="E8"/>
  <c r="D8"/>
  <c r="C8"/>
  <c r="G7"/>
  <c r="F7"/>
  <c r="E7"/>
  <c r="D7"/>
  <c r="C7"/>
  <c r="G6"/>
  <c r="F6"/>
  <c r="E6"/>
  <c r="D6"/>
  <c r="C6"/>
  <c r="G5"/>
  <c r="F5"/>
  <c r="E5"/>
  <c r="D5"/>
  <c r="C5"/>
  <c r="G4"/>
  <c r="F36" s="1"/>
  <c r="F4"/>
  <c r="H31" s="1"/>
  <c r="E4"/>
  <c r="D29" s="1"/>
  <c r="D4"/>
  <c r="C25" s="1"/>
  <c r="C4"/>
  <c r="G3"/>
  <c r="F3"/>
  <c r="E3"/>
  <c r="D3"/>
  <c r="C3"/>
  <c r="F27" s="1"/>
  <c r="F29" s="1"/>
  <c r="E32" i="6"/>
  <c r="D29"/>
  <c r="E31" s="1"/>
  <c r="G22"/>
  <c r="F22"/>
  <c r="E22"/>
  <c r="D22"/>
  <c r="C22"/>
  <c r="G21"/>
  <c r="F21"/>
  <c r="E21"/>
  <c r="D21"/>
  <c r="C21"/>
  <c r="G20"/>
  <c r="F20"/>
  <c r="E20"/>
  <c r="D20"/>
  <c r="C20"/>
  <c r="G19"/>
  <c r="F19"/>
  <c r="E19"/>
  <c r="D19"/>
  <c r="C19"/>
  <c r="G18"/>
  <c r="F18"/>
  <c r="E18"/>
  <c r="D18"/>
  <c r="C18"/>
  <c r="G17"/>
  <c r="F17"/>
  <c r="E17"/>
  <c r="D17"/>
  <c r="C17"/>
  <c r="G16"/>
  <c r="F16"/>
  <c r="E16"/>
  <c r="D16"/>
  <c r="C16"/>
  <c r="G15"/>
  <c r="F15"/>
  <c r="E15"/>
  <c r="D15"/>
  <c r="C15"/>
  <c r="G14"/>
  <c r="F14"/>
  <c r="E14"/>
  <c r="D14"/>
  <c r="C14"/>
  <c r="G13"/>
  <c r="F13"/>
  <c r="E13"/>
  <c r="D13"/>
  <c r="C13"/>
  <c r="G12"/>
  <c r="F12"/>
  <c r="E12"/>
  <c r="D12"/>
  <c r="C12"/>
  <c r="G11"/>
  <c r="F11"/>
  <c r="E11"/>
  <c r="D11"/>
  <c r="C11"/>
  <c r="G10"/>
  <c r="F10"/>
  <c r="E10"/>
  <c r="D10"/>
  <c r="C10"/>
  <c r="G9"/>
  <c r="F9"/>
  <c r="E9"/>
  <c r="D9"/>
  <c r="C9"/>
  <c r="G8"/>
  <c r="F8"/>
  <c r="E8"/>
  <c r="D8"/>
  <c r="C8"/>
  <c r="G7"/>
  <c r="F7"/>
  <c r="E7"/>
  <c r="D7"/>
  <c r="C7"/>
  <c r="G6"/>
  <c r="F6"/>
  <c r="E6"/>
  <c r="D6"/>
  <c r="C6"/>
  <c r="G5"/>
  <c r="F5"/>
  <c r="E5"/>
  <c r="D5"/>
  <c r="C5"/>
  <c r="G4"/>
  <c r="F35" s="1"/>
  <c r="F4"/>
  <c r="H31" s="1"/>
  <c r="E4"/>
  <c r="D4"/>
  <c r="C25" s="1"/>
  <c r="C4"/>
  <c r="G3"/>
  <c r="F3"/>
  <c r="E3"/>
  <c r="D3"/>
  <c r="C3"/>
  <c r="F27" s="1"/>
  <c r="F29" s="1"/>
  <c r="E4" i="4"/>
  <c r="C13" i="3"/>
  <c r="E3" i="2" s="1"/>
  <c r="C17" i="3"/>
  <c r="C15"/>
  <c r="C11"/>
  <c r="D3" i="2" s="1"/>
  <c r="G7"/>
  <c r="G3"/>
  <c r="F3"/>
  <c r="B3"/>
  <c r="E8" i="4" s="1"/>
  <c r="C3" i="2"/>
  <c r="E33" i="12" l="1"/>
  <c r="E32"/>
  <c r="E31"/>
  <c r="E32" i="10"/>
  <c r="E31"/>
  <c r="F22" i="4"/>
  <c r="E19"/>
  <c r="D16"/>
  <c r="C13"/>
  <c r="G9"/>
  <c r="D7"/>
  <c r="F5"/>
  <c r="G4"/>
  <c r="F35" s="1"/>
  <c r="E3"/>
  <c r="G21"/>
  <c r="D20"/>
  <c r="F18"/>
  <c r="C17"/>
  <c r="E15"/>
  <c r="G13"/>
  <c r="D12"/>
  <c r="F10"/>
  <c r="C9"/>
  <c r="F7"/>
  <c r="G6"/>
  <c r="C6"/>
  <c r="D5"/>
  <c r="D29"/>
  <c r="E31" s="1"/>
  <c r="G3"/>
  <c r="F3"/>
  <c r="E21"/>
  <c r="G19"/>
  <c r="D18"/>
  <c r="F16"/>
  <c r="C15"/>
  <c r="E13"/>
  <c r="G11"/>
  <c r="D10"/>
  <c r="F8"/>
  <c r="E7"/>
  <c r="F6"/>
  <c r="G5"/>
  <c r="C5"/>
  <c r="D4"/>
  <c r="C25" s="1"/>
  <c r="C3"/>
  <c r="C21"/>
  <c r="G17"/>
  <c r="F14"/>
  <c r="E11"/>
  <c r="D8"/>
  <c r="E6"/>
  <c r="C4"/>
  <c r="D3"/>
  <c r="D22"/>
  <c r="F20"/>
  <c r="C19"/>
  <c r="E17"/>
  <c r="G15"/>
  <c r="D14"/>
  <c r="F12"/>
  <c r="C11"/>
  <c r="E9"/>
  <c r="G7"/>
  <c r="C7"/>
  <c r="D6"/>
  <c r="E5"/>
  <c r="F4"/>
  <c r="H31" s="1"/>
  <c r="E22"/>
  <c r="F21"/>
  <c r="G20"/>
  <c r="C20"/>
  <c r="D19"/>
  <c r="E18"/>
  <c r="F17"/>
  <c r="G16"/>
  <c r="C16"/>
  <c r="D15"/>
  <c r="E14"/>
  <c r="F13"/>
  <c r="G12"/>
  <c r="C12"/>
  <c r="D11"/>
  <c r="E10"/>
  <c r="F9"/>
  <c r="G8"/>
  <c r="C8"/>
  <c r="G22"/>
  <c r="C22"/>
  <c r="D21"/>
  <c r="E20"/>
  <c r="F19"/>
  <c r="G18"/>
  <c r="C18"/>
  <c r="D17"/>
  <c r="E16"/>
  <c r="F15"/>
  <c r="G14"/>
  <c r="C14"/>
  <c r="D13"/>
  <c r="E12"/>
  <c r="F11"/>
  <c r="G10"/>
  <c r="C10"/>
  <c r="D9"/>
  <c r="F27" l="1"/>
  <c r="F29" l="1"/>
</calcChain>
</file>

<file path=xl/sharedStrings.xml><?xml version="1.0" encoding="utf-8"?>
<sst xmlns="http://schemas.openxmlformats.org/spreadsheetml/2006/main" count="414" uniqueCount="108">
  <si>
    <t>รายละเอียด</t>
  </si>
  <si>
    <t>ID</t>
  </si>
  <si>
    <t>บาร์โค้ด</t>
  </si>
  <si>
    <t>หน่วย</t>
  </si>
  <si>
    <t>ราคา</t>
  </si>
  <si>
    <t>วันที่</t>
  </si>
  <si>
    <t>แผนก</t>
  </si>
  <si>
    <t>ป้าย A6 ราคา 1 Step</t>
  </si>
  <si>
    <t>Status</t>
  </si>
  <si>
    <t>Step 1</t>
  </si>
  <si>
    <t>รรรร</t>
  </si>
  <si>
    <t>หหหห</t>
  </si>
  <si>
    <t>ละ</t>
  </si>
  <si>
    <t>บาท</t>
  </si>
  <si>
    <t>SKU</t>
  </si>
  <si>
    <t>Bar Code</t>
  </si>
  <si>
    <t>ชื่อSKU</t>
  </si>
  <si>
    <t>ชื่อBar Code</t>
  </si>
  <si>
    <t>รหัส CAT</t>
  </si>
  <si>
    <t>CAT Name</t>
  </si>
  <si>
    <t>Import Type</t>
  </si>
  <si>
    <t>SKU หลัก</t>
  </si>
  <si>
    <t>รหัสตารางโปรโมชั่น</t>
  </si>
  <si>
    <t>ชื่อตารางโปรโมชั่น</t>
  </si>
  <si>
    <t>ตัวคูณ</t>
  </si>
  <si>
    <t>ราคาขายหน้าร้าน</t>
  </si>
  <si>
    <t>Step ตั้งแต่</t>
  </si>
  <si>
    <t>Step ถึง</t>
  </si>
  <si>
    <t>Stepราคา</t>
  </si>
  <si>
    <t>ขายได้</t>
  </si>
  <si>
    <t>ซื้อได้</t>
  </si>
  <si>
    <t>Type</t>
  </si>
  <si>
    <t>Sub Cat code</t>
  </si>
  <si>
    <t>Sub Cat</t>
  </si>
  <si>
    <t>รหัสแผนก</t>
  </si>
  <si>
    <t>รหัส Supplier</t>
  </si>
  <si>
    <t>Supplier</t>
  </si>
  <si>
    <t>ซัพฯหลัก</t>
  </si>
  <si>
    <t>รหัสยี่ห้อ</t>
  </si>
  <si>
    <t>ยี่ห้อ</t>
  </si>
  <si>
    <t>รหัสป้าย</t>
  </si>
  <si>
    <t>ป้ายราคา</t>
  </si>
  <si>
    <t>RATING</t>
  </si>
  <si>
    <t>New Item</t>
  </si>
  <si>
    <t>วันที่Add</t>
  </si>
  <si>
    <t>มีรูป</t>
  </si>
  <si>
    <t>GOODS_E_ALIAS</t>
  </si>
  <si>
    <t>000001</t>
  </si>
  <si>
    <t>9000101012569</t>
  </si>
  <si>
    <t>โหลเหลี่ยม6ปอนด์OV764/20 P1I6</t>
  </si>
  <si>
    <t>101</t>
  </si>
  <si>
    <t>Kitchenware</t>
  </si>
  <si>
    <t>0</t>
  </si>
  <si>
    <t>ใบ</t>
  </si>
  <si>
    <t>Y</t>
  </si>
  <si>
    <t>N</t>
  </si>
  <si>
    <t>Basic</t>
  </si>
  <si>
    <t>FREEZE</t>
  </si>
  <si>
    <t>04</t>
  </si>
  <si>
    <t>แก้ว (Glass)</t>
  </si>
  <si>
    <t>010</t>
  </si>
  <si>
    <t>โหลใส่อาหาร</t>
  </si>
  <si>
    <t>01000035</t>
  </si>
  <si>
    <t>ไท้เส็งเฮง</t>
  </si>
  <si>
    <t>ไม่กำหนดยี่ห้อ</t>
  </si>
  <si>
    <t>01</t>
  </si>
  <si>
    <t>ป้ายขายสดหน้าร้าน</t>
  </si>
  <si>
    <t>B</t>
  </si>
  <si>
    <t>ADD 30/07/2553,F24/04/57,A01/09/57,F27/01/58</t>
  </si>
  <si>
    <t>000002</t>
  </si>
  <si>
    <t>18851869290281</t>
  </si>
  <si>
    <t>คูลเลอร์28ซม.จระเข้ P1I1</t>
  </si>
  <si>
    <t>Active</t>
  </si>
  <si>
    <t>05</t>
  </si>
  <si>
    <t>อลูมิเนียม (Aluminium)</t>
  </si>
  <si>
    <t>021</t>
  </si>
  <si>
    <t>คูลเลอร์</t>
  </si>
  <si>
    <t>01000560</t>
  </si>
  <si>
    <t>บจก. เครื่องครัวทรงวาด</t>
  </si>
  <si>
    <t>116</t>
  </si>
  <si>
    <t>ตราจระเข้</t>
  </si>
  <si>
    <t>07</t>
  </si>
  <si>
    <t>ป้ายงดร่วมรายการ</t>
  </si>
  <si>
    <t>ADD 30/07/2553</t>
  </si>
  <si>
    <t>000003</t>
  </si>
  <si>
    <t>18851869290267</t>
  </si>
  <si>
    <t>คูลเลอร์26ซม.จระเข้ P1I1</t>
  </si>
  <si>
    <t>ADD 30/07/2553,F24/04/57,A01/09/57</t>
  </si>
  <si>
    <t>000004</t>
  </si>
  <si>
    <t>8851869091188</t>
  </si>
  <si>
    <t>หม้อด้าม 18ซม. จระเข้ P1I12</t>
  </si>
  <si>
    <t>022</t>
  </si>
  <si>
    <t>หม้อ, หม้อนึ่ง, หม้อไฟ,กาต้มน้ำ</t>
  </si>
  <si>
    <t>A</t>
  </si>
  <si>
    <t>ADD 30/07/2553,8851869091188 A17/9/57,9000101354560 A23/9/57</t>
  </si>
  <si>
    <t>9000101048568</t>
  </si>
  <si>
    <t>9000101354560</t>
  </si>
  <si>
    <t>หม้อด้าม 18ซม. จระเข้ P12I1</t>
  </si>
  <si>
    <t>ใบx12</t>
  </si>
  <si>
    <t>9000101301809</t>
  </si>
  <si>
    <t>ถ้วยแบ่ง 7 นิ้ว ลายเกล็ดปลา (เสน่ห์) P1I42</t>
  </si>
  <si>
    <t>9000101354333</t>
  </si>
  <si>
    <t>ขนาดตัวอักษรชื่อ</t>
  </si>
  <si>
    <t>ขนาดตัวอักษรราคา</t>
  </si>
  <si>
    <t>ขึ้นไป</t>
  </si>
  <si>
    <t>ขนาดตัวอักษรราคา2</t>
  </si>
  <si>
    <t>ขนาดตัวอักษรราคา3</t>
  </si>
  <si>
    <t>ขนาดตัวอักษรราคา4</t>
  </si>
</sst>
</file>

<file path=xl/styles.xml><?xml version="1.0" encoding="utf-8"?>
<styleSheet xmlns="http://schemas.openxmlformats.org/spreadsheetml/2006/main">
  <numFmts count="1">
    <numFmt numFmtId="187" formatCode="[$-1070000]d/mm/yyyy;@"/>
  </numFmts>
  <fonts count="19">
    <font>
      <sz val="10"/>
      <color theme="1"/>
      <name val="Tahoma"/>
      <family val="2"/>
      <charset val="222"/>
      <scheme val="minor"/>
    </font>
    <font>
      <sz val="10"/>
      <color theme="0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  <font>
      <sz val="18"/>
      <color theme="1"/>
      <name val="Tahoma"/>
      <family val="2"/>
      <charset val="222"/>
      <scheme val="minor"/>
    </font>
    <font>
      <sz val="18"/>
      <color rgb="FFFF0000"/>
      <name val="Tahoma"/>
      <family val="2"/>
      <charset val="222"/>
      <scheme val="minor"/>
    </font>
    <font>
      <sz val="20"/>
      <color theme="1"/>
      <name val="Tahoma"/>
      <family val="2"/>
      <charset val="222"/>
      <scheme val="minor"/>
    </font>
    <font>
      <sz val="26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rgb="FF0000FF"/>
      <name val="Tahoma"/>
      <family val="2"/>
      <scheme val="minor"/>
    </font>
    <font>
      <sz val="11"/>
      <color rgb="FFFF0000"/>
      <name val="Tahoma"/>
      <family val="2"/>
      <charset val="222"/>
      <scheme val="minor"/>
    </font>
    <font>
      <sz val="36"/>
      <color theme="1"/>
      <name val="EAN-13 Half Height"/>
    </font>
    <font>
      <sz val="26"/>
      <color theme="1"/>
      <name val="Tahoma"/>
      <family val="2"/>
      <scheme val="minor"/>
    </font>
    <font>
      <sz val="48"/>
      <color theme="1"/>
      <name val="Tahoma"/>
      <family val="2"/>
      <scheme val="minor"/>
    </font>
    <font>
      <b/>
      <sz val="48"/>
      <color theme="1"/>
      <name val="Tahoma"/>
      <family val="2"/>
      <scheme val="minor"/>
    </font>
    <font>
      <sz val="18"/>
      <color theme="0"/>
      <name val="Tahoma"/>
      <family val="2"/>
      <charset val="222"/>
      <scheme val="minor"/>
    </font>
    <font>
      <sz val="32"/>
      <color theme="1"/>
      <name val="Tahoma"/>
      <family val="2"/>
      <scheme val="minor"/>
    </font>
    <font>
      <sz val="48"/>
      <color rgb="FFFF0000"/>
      <name val="Tahoma"/>
      <family val="2"/>
      <scheme val="minor"/>
    </font>
    <font>
      <sz val="36"/>
      <color rgb="FFFF0000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40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 vertical="center"/>
    </xf>
    <xf numFmtId="187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4" fillId="0" borderId="0" xfId="0" applyFont="1" applyBorder="1"/>
    <xf numFmtId="0" fontId="4" fillId="0" borderId="0" xfId="0" applyFont="1" applyBorder="1" applyAlignment="1">
      <alignment horizontal="right"/>
    </xf>
    <xf numFmtId="0" fontId="9" fillId="2" borderId="1" xfId="1" applyFont="1" applyFill="1" applyBorder="1"/>
    <xf numFmtId="0" fontId="9" fillId="0" borderId="1" xfId="1" applyFont="1" applyBorder="1"/>
    <xf numFmtId="4" fontId="9" fillId="0" borderId="1" xfId="1" applyNumberFormat="1" applyFont="1" applyBorder="1" applyAlignment="1" applyProtection="1">
      <alignment vertical="center"/>
    </xf>
    <xf numFmtId="0" fontId="9" fillId="2" borderId="3" xfId="1" applyFont="1" applyFill="1" applyBorder="1"/>
    <xf numFmtId="0" fontId="9" fillId="0" borderId="4" xfId="1" applyFont="1" applyBorder="1"/>
    <xf numFmtId="0" fontId="9" fillId="2" borderId="1" xfId="1" applyFont="1" applyFill="1" applyBorder="1" applyAlignment="1">
      <alignment horizontal="center"/>
    </xf>
    <xf numFmtId="49" fontId="4" fillId="0" borderId="2" xfId="0" applyNumberFormat="1" applyFont="1" applyBorder="1" applyProtection="1">
      <protection locked="0"/>
    </xf>
    <xf numFmtId="0" fontId="10" fillId="0" borderId="1" xfId="0" applyFont="1" applyBorder="1"/>
    <xf numFmtId="49" fontId="0" fillId="0" borderId="0" xfId="0" applyNumberFormat="1"/>
    <xf numFmtId="0" fontId="14" fillId="0" borderId="0" xfId="0" applyFont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14" fontId="6" fillId="0" borderId="2" xfId="0" applyNumberFormat="1" applyFont="1" applyBorder="1" applyAlignment="1" applyProtection="1">
      <alignment horizontal="center" vertical="center"/>
      <protection locked="0"/>
    </xf>
    <xf numFmtId="0" fontId="15" fillId="0" borderId="0" xfId="0" applyFont="1" applyBorder="1"/>
    <xf numFmtId="0" fontId="15" fillId="0" borderId="0" xfId="0" applyFont="1" applyBorder="1" applyAlignment="1">
      <alignment horizontal="right"/>
    </xf>
    <xf numFmtId="0" fontId="1" fillId="0" borderId="0" xfId="0" applyFont="1" applyBorder="1"/>
    <xf numFmtId="0" fontId="6" fillId="0" borderId="0" xfId="0" applyFont="1" applyBorder="1" applyAlignment="1">
      <alignment horizontal="center"/>
    </xf>
    <xf numFmtId="0" fontId="13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1" fillId="0" borderId="0" xfId="0" applyFont="1" applyBorder="1" applyAlignment="1">
      <alignment horizontal="center"/>
    </xf>
    <xf numFmtId="187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/>
    <xf numFmtId="0" fontId="12" fillId="0" borderId="0" xfId="0" applyFont="1"/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/>
    <xf numFmtId="0" fontId="16" fillId="0" borderId="0" xfId="0" applyFont="1"/>
    <xf numFmtId="0" fontId="17" fillId="0" borderId="0" xfId="0" applyFont="1" applyBorder="1" applyAlignment="1">
      <alignment vertical="center" wrapText="1"/>
    </xf>
    <xf numFmtId="0" fontId="17" fillId="0" borderId="0" xfId="0" applyFont="1" applyBorder="1"/>
    <xf numFmtId="0" fontId="17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</cellXfs>
  <cellStyles count="3">
    <cellStyle name="Normal 2" xfId="2"/>
    <cellStyle name="Normal 3" xfId="1"/>
    <cellStyle name="ปกติ" xfId="0" builtinId="0"/>
  </cellStyles>
  <dxfs count="0"/>
  <tableStyles count="0" defaultTableStyle="TableStyleMedium2" defaultPivotStyle="PivotStyleLight16"/>
  <colors>
    <mruColors>
      <color rgb="FFFFFFCC"/>
      <color rgb="FFCCECFF"/>
      <color rgb="FF0099FF"/>
      <color rgb="FFFF99FF"/>
      <color rgb="FFFFFF00"/>
      <color rgb="FF99FFCC"/>
      <color rgb="FFFFCC00"/>
      <color rgb="FF00FF99"/>
      <color rgb="FF00FF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66675</xdr:rowOff>
    </xdr:from>
    <xdr:to>
      <xdr:col>6</xdr:col>
      <xdr:colOff>123825</xdr:colOff>
      <xdr:row>19</xdr:row>
      <xdr:rowOff>142875</xdr:rowOff>
    </xdr:to>
    <xdr:sp macro="" textlink="">
      <xdr:nvSpPr>
        <xdr:cNvPr id="4" name="Rounded Rectangle 3"/>
        <xdr:cNvSpPr/>
      </xdr:nvSpPr>
      <xdr:spPr>
        <a:xfrm>
          <a:off x="1828800" y="2495550"/>
          <a:ext cx="1952625" cy="723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>
              <a:solidFill>
                <a:sysClr val="windowText" lastClr="000000"/>
              </a:solidFill>
            </a:rPr>
            <a:t>A6 </a:t>
          </a:r>
          <a:r>
            <a:rPr lang="th-TH" sz="1600">
              <a:solidFill>
                <a:sysClr val="windowText" lastClr="000000"/>
              </a:solidFill>
            </a:rPr>
            <a:t>ราคา 3 </a:t>
          </a:r>
          <a:r>
            <a:rPr lang="en-US" sz="1600">
              <a:solidFill>
                <a:sysClr val="windowText" lastClr="000000"/>
              </a:solidFill>
            </a:rPr>
            <a:t>Step</a:t>
          </a:r>
          <a:endParaRPr lang="th-TH" sz="1600">
            <a:solidFill>
              <a:sysClr val="windowText" lastClr="000000"/>
            </a:solidFill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ป้ายสีแดง</a:t>
          </a:r>
          <a:endParaRPr lang="th-TH" sz="16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</xdr:col>
      <xdr:colOff>104775</xdr:colOff>
      <xdr:row>21</xdr:row>
      <xdr:rowOff>104775</xdr:rowOff>
    </xdr:from>
    <xdr:to>
      <xdr:col>7</xdr:col>
      <xdr:colOff>228600</xdr:colOff>
      <xdr:row>26</xdr:row>
      <xdr:rowOff>19050</xdr:rowOff>
    </xdr:to>
    <xdr:sp macro="" textlink="">
      <xdr:nvSpPr>
        <xdr:cNvPr id="6" name="Rounded Rectangle 5"/>
        <xdr:cNvSpPr/>
      </xdr:nvSpPr>
      <xdr:spPr>
        <a:xfrm>
          <a:off x="2543175" y="3505200"/>
          <a:ext cx="1952625" cy="723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>
              <a:solidFill>
                <a:sysClr val="windowText" lastClr="000000"/>
              </a:solidFill>
            </a:rPr>
            <a:t>A6 </a:t>
          </a:r>
          <a:r>
            <a:rPr lang="th-TH" sz="1600">
              <a:solidFill>
                <a:sysClr val="windowText" lastClr="000000"/>
              </a:solidFill>
            </a:rPr>
            <a:t>ราคา 4 </a:t>
          </a:r>
          <a:r>
            <a:rPr lang="en-US" sz="1600">
              <a:solidFill>
                <a:sysClr val="windowText" lastClr="000000"/>
              </a:solidFill>
            </a:rPr>
            <a:t>Step</a:t>
          </a:r>
          <a:endParaRPr lang="th-TH" sz="1600">
            <a:solidFill>
              <a:sysClr val="windowText" lastClr="000000"/>
            </a:solidFill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ป้ายสีแดง</a:t>
          </a:r>
          <a:endParaRPr lang="th-TH" sz="16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0</xdr:colOff>
      <xdr:row>3</xdr:row>
      <xdr:rowOff>0</xdr:rowOff>
    </xdr:from>
    <xdr:to>
      <xdr:col>9</xdr:col>
      <xdr:colOff>123825</xdr:colOff>
      <xdr:row>7</xdr:row>
      <xdr:rowOff>76200</xdr:rowOff>
    </xdr:to>
    <xdr:sp macro="" textlink="">
      <xdr:nvSpPr>
        <xdr:cNvPr id="8" name="Rounded Rectangle 7"/>
        <xdr:cNvSpPr/>
      </xdr:nvSpPr>
      <xdr:spPr>
        <a:xfrm>
          <a:off x="4267200" y="485775"/>
          <a:ext cx="1952625" cy="723900"/>
        </a:xfrm>
        <a:prstGeom prst="roundRect">
          <a:avLst/>
        </a:prstGeom>
        <a:solidFill>
          <a:srgbClr val="CCE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 </a:t>
          </a: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เดียว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ป้ายสีน้ำเงิน</a:t>
          </a:r>
        </a:p>
      </xdr:txBody>
    </xdr:sp>
    <xdr:clientData/>
  </xdr:twoCellAnchor>
  <xdr:twoCellAnchor>
    <xdr:from>
      <xdr:col>7</xdr:col>
      <xdr:colOff>76200</xdr:colOff>
      <xdr:row>9</xdr:row>
      <xdr:rowOff>66675</xdr:rowOff>
    </xdr:from>
    <xdr:to>
      <xdr:col>10</xdr:col>
      <xdr:colOff>200025</xdr:colOff>
      <xdr:row>13</xdr:row>
      <xdr:rowOff>142875</xdr:rowOff>
    </xdr:to>
    <xdr:sp macro="" textlink="">
      <xdr:nvSpPr>
        <xdr:cNvPr id="9" name="Rounded Rectangle 8"/>
        <xdr:cNvSpPr/>
      </xdr:nvSpPr>
      <xdr:spPr>
        <a:xfrm>
          <a:off x="4953000" y="1524000"/>
          <a:ext cx="1952625" cy="723900"/>
        </a:xfrm>
        <a:prstGeom prst="roundRect">
          <a:avLst/>
        </a:prstGeom>
        <a:solidFill>
          <a:srgbClr val="CCE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2 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marL="0" indent="0" algn="ctr"/>
          <a:r>
            <a:rPr lang="th-TH" sz="1600">
              <a:solidFill>
                <a:sysClr val="windowText" lastClr="000000"/>
              </a:solidFill>
            </a:rPr>
            <a:t>ป้ายสี</a:t>
          </a:r>
          <a:r>
            <a:rPr lang="th-TH" sz="16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น้ำเงิน</a:t>
          </a:r>
        </a:p>
      </xdr:txBody>
    </xdr:sp>
    <xdr:clientData/>
  </xdr:twoCellAnchor>
  <xdr:twoCellAnchor>
    <xdr:from>
      <xdr:col>8</xdr:col>
      <xdr:colOff>247650</xdr:colOff>
      <xdr:row>15</xdr:row>
      <xdr:rowOff>66675</xdr:rowOff>
    </xdr:from>
    <xdr:to>
      <xdr:col>11</xdr:col>
      <xdr:colOff>371475</xdr:colOff>
      <xdr:row>19</xdr:row>
      <xdr:rowOff>142875</xdr:rowOff>
    </xdr:to>
    <xdr:sp macro="" textlink="">
      <xdr:nvSpPr>
        <xdr:cNvPr id="10" name="Rounded Rectangle 9"/>
        <xdr:cNvSpPr/>
      </xdr:nvSpPr>
      <xdr:spPr>
        <a:xfrm>
          <a:off x="5734050" y="2495550"/>
          <a:ext cx="1952625" cy="723900"/>
        </a:xfrm>
        <a:prstGeom prst="roundRect">
          <a:avLst/>
        </a:prstGeom>
        <a:solidFill>
          <a:srgbClr val="CCE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 </a:t>
          </a:r>
          <a:r>
            <a:rPr lang="th-TH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3 </a:t>
          </a: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ป้ายสีน้ำเงิน</a:t>
          </a:r>
        </a:p>
      </xdr:txBody>
    </xdr:sp>
    <xdr:clientData/>
  </xdr:twoCellAnchor>
  <xdr:twoCellAnchor>
    <xdr:from>
      <xdr:col>9</xdr:col>
      <xdr:colOff>352425</xdr:colOff>
      <xdr:row>21</xdr:row>
      <xdr:rowOff>104775</xdr:rowOff>
    </xdr:from>
    <xdr:to>
      <xdr:col>12</xdr:col>
      <xdr:colOff>476250</xdr:colOff>
      <xdr:row>26</xdr:row>
      <xdr:rowOff>19050</xdr:rowOff>
    </xdr:to>
    <xdr:sp macro="" textlink="">
      <xdr:nvSpPr>
        <xdr:cNvPr id="11" name="Rounded Rectangle 10"/>
        <xdr:cNvSpPr/>
      </xdr:nvSpPr>
      <xdr:spPr>
        <a:xfrm>
          <a:off x="6448425" y="3505200"/>
          <a:ext cx="1952625" cy="723900"/>
        </a:xfrm>
        <a:prstGeom prst="roundRect">
          <a:avLst/>
        </a:prstGeom>
        <a:solidFill>
          <a:srgbClr val="CCE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 </a:t>
          </a:r>
          <a:r>
            <a:rPr lang="th-TH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4 </a:t>
          </a: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ป้ายสีน้ำเงิน</a:t>
          </a:r>
        </a:p>
      </xdr:txBody>
    </xdr:sp>
    <xdr:clientData/>
  </xdr:twoCellAnchor>
  <xdr:twoCellAnchor>
    <xdr:from>
      <xdr:col>0</xdr:col>
      <xdr:colOff>390525</xdr:colOff>
      <xdr:row>3</xdr:row>
      <xdr:rowOff>19050</xdr:rowOff>
    </xdr:from>
    <xdr:to>
      <xdr:col>3</xdr:col>
      <xdr:colOff>514350</xdr:colOff>
      <xdr:row>7</xdr:row>
      <xdr:rowOff>95250</xdr:rowOff>
    </xdr:to>
    <xdr:sp macro="[0]!Module2.GotoA6st1R" textlink="">
      <xdr:nvSpPr>
        <xdr:cNvPr id="12" name="Rounded Rectangle 11"/>
        <xdr:cNvSpPr/>
      </xdr:nvSpPr>
      <xdr:spPr>
        <a:xfrm>
          <a:off x="390525" y="504825"/>
          <a:ext cx="1952625" cy="723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>
              <a:solidFill>
                <a:sysClr val="windowText" lastClr="000000"/>
              </a:solidFill>
            </a:rPr>
            <a:t>A6</a:t>
          </a:r>
          <a:r>
            <a:rPr lang="en-US" sz="1600" baseline="0">
              <a:solidFill>
                <a:sysClr val="windowText" lastClr="000000"/>
              </a:solidFill>
            </a:rPr>
            <a:t>  </a:t>
          </a:r>
          <a:r>
            <a:rPr lang="th-TH" sz="1600" baseline="0">
              <a:solidFill>
                <a:sysClr val="windowText" lastClr="000000"/>
              </a:solidFill>
            </a:rPr>
            <a:t>ราคา </a:t>
          </a:r>
          <a:r>
            <a:rPr lang="en-US" sz="1600" baseline="0">
              <a:solidFill>
                <a:sysClr val="windowText" lastClr="000000"/>
              </a:solidFill>
            </a:rPr>
            <a:t>Step </a:t>
          </a:r>
          <a:r>
            <a:rPr lang="th-TH" sz="1600" baseline="0">
              <a:solidFill>
                <a:sysClr val="windowText" lastClr="000000"/>
              </a:solidFill>
            </a:rPr>
            <a:t>เดียว</a:t>
          </a:r>
          <a:endParaRPr lang="en-US" sz="1600" baseline="0">
            <a:solidFill>
              <a:sysClr val="windowText" lastClr="000000"/>
            </a:solidFill>
          </a:endParaRPr>
        </a:p>
        <a:p>
          <a:pPr algn="ctr"/>
          <a:r>
            <a:rPr lang="th-TH" sz="1600" baseline="0">
              <a:solidFill>
                <a:sysClr val="windowText" lastClr="000000"/>
              </a:solidFill>
            </a:rPr>
            <a:t>ป้ายสีแดง</a:t>
          </a:r>
          <a:endParaRPr lang="th-TH" sz="16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466725</xdr:colOff>
      <xdr:row>9</xdr:row>
      <xdr:rowOff>85725</xdr:rowOff>
    </xdr:from>
    <xdr:to>
      <xdr:col>4</xdr:col>
      <xdr:colOff>590550</xdr:colOff>
      <xdr:row>14</xdr:row>
      <xdr:rowOff>0</xdr:rowOff>
    </xdr:to>
    <xdr:sp macro="" textlink="">
      <xdr:nvSpPr>
        <xdr:cNvPr id="13" name="Rounded Rectangle 12"/>
        <xdr:cNvSpPr/>
      </xdr:nvSpPr>
      <xdr:spPr>
        <a:xfrm>
          <a:off x="1076325" y="1543050"/>
          <a:ext cx="1952625" cy="723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</a:rPr>
            <a:t>A6</a:t>
          </a:r>
          <a:r>
            <a:rPr lang="en-US" sz="1600" baseline="0">
              <a:solidFill>
                <a:sysClr val="windowText" lastClr="000000"/>
              </a:solidFill>
            </a:rPr>
            <a:t> </a:t>
          </a:r>
          <a:r>
            <a:rPr lang="th-TH" sz="1600" baseline="0">
              <a:solidFill>
                <a:sysClr val="windowText" lastClr="000000"/>
              </a:solidFill>
            </a:rPr>
            <a:t>ราคา 2 </a:t>
          </a:r>
          <a:r>
            <a:rPr lang="en-US" sz="1600" baseline="0">
              <a:solidFill>
                <a:sysClr val="windowText" lastClr="000000"/>
              </a:solidFill>
            </a:rPr>
            <a:t>Step</a:t>
          </a:r>
          <a:endParaRPr lang="th-TH" sz="1600" baseline="0">
            <a:solidFill>
              <a:sysClr val="windowText" lastClr="000000"/>
            </a:solidFill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ป้ายสีแดง</a:t>
          </a:r>
          <a:endParaRPr lang="th-TH" sz="16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11</xdr:col>
      <xdr:colOff>180975</xdr:colOff>
      <xdr:row>3</xdr:row>
      <xdr:rowOff>0</xdr:rowOff>
    </xdr:from>
    <xdr:to>
      <xdr:col>14</xdr:col>
      <xdr:colOff>304800</xdr:colOff>
      <xdr:row>7</xdr:row>
      <xdr:rowOff>76200</xdr:rowOff>
    </xdr:to>
    <xdr:sp macro="" textlink="">
      <xdr:nvSpPr>
        <xdr:cNvPr id="14" name="Rounded Rectangle 13"/>
        <xdr:cNvSpPr/>
      </xdr:nvSpPr>
      <xdr:spPr>
        <a:xfrm>
          <a:off x="6886575" y="485775"/>
          <a:ext cx="1952625" cy="723900"/>
        </a:xfrm>
        <a:prstGeom prst="roundRect">
          <a:avLst/>
        </a:pr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 </a:t>
          </a: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เดียว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ป้ายสีเขียว</a:t>
          </a:r>
        </a:p>
      </xdr:txBody>
    </xdr:sp>
    <xdr:clientData/>
  </xdr:twoCellAnchor>
  <xdr:twoCellAnchor>
    <xdr:from>
      <xdr:col>12</xdr:col>
      <xdr:colOff>257175</xdr:colOff>
      <xdr:row>9</xdr:row>
      <xdr:rowOff>66675</xdr:rowOff>
    </xdr:from>
    <xdr:to>
      <xdr:col>15</xdr:col>
      <xdr:colOff>381000</xdr:colOff>
      <xdr:row>13</xdr:row>
      <xdr:rowOff>142875</xdr:rowOff>
    </xdr:to>
    <xdr:sp macro="" textlink="">
      <xdr:nvSpPr>
        <xdr:cNvPr id="15" name="Rounded Rectangle 14"/>
        <xdr:cNvSpPr/>
      </xdr:nvSpPr>
      <xdr:spPr>
        <a:xfrm>
          <a:off x="7572375" y="1524000"/>
          <a:ext cx="1952625" cy="723900"/>
        </a:xfrm>
        <a:prstGeom prst="roundRect">
          <a:avLst/>
        </a:pr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2 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ป้ายสีเขียว</a:t>
          </a:r>
        </a:p>
      </xdr:txBody>
    </xdr:sp>
    <xdr:clientData/>
  </xdr:twoCellAnchor>
  <xdr:twoCellAnchor>
    <xdr:from>
      <xdr:col>13</xdr:col>
      <xdr:colOff>428625</xdr:colOff>
      <xdr:row>15</xdr:row>
      <xdr:rowOff>66675</xdr:rowOff>
    </xdr:from>
    <xdr:to>
      <xdr:col>16</xdr:col>
      <xdr:colOff>552450</xdr:colOff>
      <xdr:row>19</xdr:row>
      <xdr:rowOff>142875</xdr:rowOff>
    </xdr:to>
    <xdr:sp macro="" textlink="">
      <xdr:nvSpPr>
        <xdr:cNvPr id="16" name="Rounded Rectangle 15"/>
        <xdr:cNvSpPr/>
      </xdr:nvSpPr>
      <xdr:spPr>
        <a:xfrm>
          <a:off x="8353425" y="2495550"/>
          <a:ext cx="1952625" cy="723900"/>
        </a:xfrm>
        <a:prstGeom prst="roundRect">
          <a:avLst/>
        </a:pr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 </a:t>
          </a:r>
          <a:r>
            <a:rPr lang="th-TH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3 </a:t>
          </a: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ป้ายสีเขียว</a:t>
          </a:r>
        </a:p>
      </xdr:txBody>
    </xdr:sp>
    <xdr:clientData/>
  </xdr:twoCellAnchor>
  <xdr:twoCellAnchor>
    <xdr:from>
      <xdr:col>14</xdr:col>
      <xdr:colOff>533400</xdr:colOff>
      <xdr:row>21</xdr:row>
      <xdr:rowOff>104775</xdr:rowOff>
    </xdr:from>
    <xdr:to>
      <xdr:col>18</xdr:col>
      <xdr:colOff>47625</xdr:colOff>
      <xdr:row>26</xdr:row>
      <xdr:rowOff>19050</xdr:rowOff>
    </xdr:to>
    <xdr:sp macro="" textlink="">
      <xdr:nvSpPr>
        <xdr:cNvPr id="17" name="Rounded Rectangle 16"/>
        <xdr:cNvSpPr/>
      </xdr:nvSpPr>
      <xdr:spPr>
        <a:xfrm>
          <a:off x="9067800" y="3505200"/>
          <a:ext cx="1952625" cy="723900"/>
        </a:xfrm>
        <a:prstGeom prst="roundRect">
          <a:avLst/>
        </a:pr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 </a:t>
          </a:r>
          <a:r>
            <a:rPr lang="th-TH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4 </a:t>
          </a: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ป้ายสีเขียว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2</xdr:row>
      <xdr:rowOff>57150</xdr:rowOff>
    </xdr:from>
    <xdr:to>
      <xdr:col>5</xdr:col>
      <xdr:colOff>533400</xdr:colOff>
      <xdr:row>5</xdr:row>
      <xdr:rowOff>371475</xdr:rowOff>
    </xdr:to>
    <xdr:sp macro="[0]!SaveA6st1R" textlink="">
      <xdr:nvSpPr>
        <xdr:cNvPr id="2" name="Rounded Rectangle 1"/>
        <xdr:cNvSpPr/>
      </xdr:nvSpPr>
      <xdr:spPr>
        <a:xfrm>
          <a:off x="5886450" y="857250"/>
          <a:ext cx="2133600" cy="1143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4800" b="1"/>
            <a:t>Save</a:t>
          </a:r>
          <a:endParaRPr lang="th-TH" sz="48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24</xdr:row>
      <xdr:rowOff>57150</xdr:rowOff>
    </xdr:from>
    <xdr:to>
      <xdr:col>11</xdr:col>
      <xdr:colOff>561975</xdr:colOff>
      <xdr:row>24</xdr:row>
      <xdr:rowOff>438150</xdr:rowOff>
    </xdr:to>
    <xdr:sp macro="[0]!Module1.test" textlink="">
      <xdr:nvSpPr>
        <xdr:cNvPr id="2" name="Rounded Rectangle 1"/>
        <xdr:cNvSpPr/>
      </xdr:nvSpPr>
      <xdr:spPr>
        <a:xfrm>
          <a:off x="8296275" y="394335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24</xdr:row>
      <xdr:rowOff>533400</xdr:rowOff>
    </xdr:from>
    <xdr:to>
      <xdr:col>11</xdr:col>
      <xdr:colOff>571500</xdr:colOff>
      <xdr:row>24</xdr:row>
      <xdr:rowOff>914400</xdr:rowOff>
    </xdr:to>
    <xdr:sp macro="[0]!Module1.test" textlink="">
      <xdr:nvSpPr>
        <xdr:cNvPr id="3" name="Rounded Rectangle 2"/>
        <xdr:cNvSpPr/>
      </xdr:nvSpPr>
      <xdr:spPr>
        <a:xfrm>
          <a:off x="8305800" y="44196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24</xdr:row>
      <xdr:rowOff>990600</xdr:rowOff>
    </xdr:from>
    <xdr:to>
      <xdr:col>11</xdr:col>
      <xdr:colOff>571500</xdr:colOff>
      <xdr:row>24</xdr:row>
      <xdr:rowOff>1371600</xdr:rowOff>
    </xdr:to>
    <xdr:sp macro="[0]!Module1.test" textlink="">
      <xdr:nvSpPr>
        <xdr:cNvPr id="4" name="Rounded Rectangle 3"/>
        <xdr:cNvSpPr/>
      </xdr:nvSpPr>
      <xdr:spPr>
        <a:xfrm>
          <a:off x="8305800" y="48768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30</xdr:row>
      <xdr:rowOff>0</xdr:rowOff>
    </xdr:from>
    <xdr:to>
      <xdr:col>11</xdr:col>
      <xdr:colOff>571500</xdr:colOff>
      <xdr:row>30</xdr:row>
      <xdr:rowOff>381000</xdr:rowOff>
    </xdr:to>
    <xdr:sp macro="[0]!Module1.test" textlink="">
      <xdr:nvSpPr>
        <xdr:cNvPr id="5" name="Rounded Rectangle 1"/>
        <xdr:cNvSpPr/>
      </xdr:nvSpPr>
      <xdr:spPr>
        <a:xfrm>
          <a:off x="8715375" y="592455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30</xdr:row>
      <xdr:rowOff>476250</xdr:rowOff>
    </xdr:from>
    <xdr:to>
      <xdr:col>11</xdr:col>
      <xdr:colOff>571500</xdr:colOff>
      <xdr:row>30</xdr:row>
      <xdr:rowOff>857250</xdr:rowOff>
    </xdr:to>
    <xdr:sp macro="[0]!Module1.test" textlink="">
      <xdr:nvSpPr>
        <xdr:cNvPr id="6" name="Rounded Rectangle 2"/>
        <xdr:cNvSpPr/>
      </xdr:nvSpPr>
      <xdr:spPr>
        <a:xfrm>
          <a:off x="8715375" y="64008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30</xdr:row>
      <xdr:rowOff>933450</xdr:rowOff>
    </xdr:from>
    <xdr:to>
      <xdr:col>11</xdr:col>
      <xdr:colOff>571500</xdr:colOff>
      <xdr:row>30</xdr:row>
      <xdr:rowOff>1381125</xdr:rowOff>
    </xdr:to>
    <xdr:sp macro="[0]!Module1.test" textlink="">
      <xdr:nvSpPr>
        <xdr:cNvPr id="7" name="Rounded Rectangle 3"/>
        <xdr:cNvSpPr/>
      </xdr:nvSpPr>
      <xdr:spPr>
        <a:xfrm>
          <a:off x="8715375" y="6858000"/>
          <a:ext cx="523875" cy="44767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24</xdr:row>
      <xdr:rowOff>57150</xdr:rowOff>
    </xdr:from>
    <xdr:to>
      <xdr:col>11</xdr:col>
      <xdr:colOff>561975</xdr:colOff>
      <xdr:row>24</xdr:row>
      <xdr:rowOff>438150</xdr:rowOff>
    </xdr:to>
    <xdr:sp macro="[0]!Module1.test" textlink="">
      <xdr:nvSpPr>
        <xdr:cNvPr id="2" name="Rounded Rectangle 1"/>
        <xdr:cNvSpPr/>
      </xdr:nvSpPr>
      <xdr:spPr>
        <a:xfrm>
          <a:off x="8705850" y="37814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24</xdr:row>
      <xdr:rowOff>533400</xdr:rowOff>
    </xdr:from>
    <xdr:to>
      <xdr:col>11</xdr:col>
      <xdr:colOff>571500</xdr:colOff>
      <xdr:row>24</xdr:row>
      <xdr:rowOff>914400</xdr:rowOff>
    </xdr:to>
    <xdr:sp macro="[0]!Module1.test" textlink="">
      <xdr:nvSpPr>
        <xdr:cNvPr id="3" name="Rounded Rectangle 2"/>
        <xdr:cNvSpPr/>
      </xdr:nvSpPr>
      <xdr:spPr>
        <a:xfrm>
          <a:off x="8715375" y="42576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24</xdr:row>
      <xdr:rowOff>990600</xdr:rowOff>
    </xdr:from>
    <xdr:to>
      <xdr:col>11</xdr:col>
      <xdr:colOff>571500</xdr:colOff>
      <xdr:row>24</xdr:row>
      <xdr:rowOff>1371600</xdr:rowOff>
    </xdr:to>
    <xdr:sp macro="[0]!Module1.test" textlink="">
      <xdr:nvSpPr>
        <xdr:cNvPr id="4" name="Rounded Rectangle 3"/>
        <xdr:cNvSpPr/>
      </xdr:nvSpPr>
      <xdr:spPr>
        <a:xfrm>
          <a:off x="8715375" y="47148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30</xdr:row>
      <xdr:rowOff>0</xdr:rowOff>
    </xdr:from>
    <xdr:to>
      <xdr:col>11</xdr:col>
      <xdr:colOff>571500</xdr:colOff>
      <xdr:row>30</xdr:row>
      <xdr:rowOff>276225</xdr:rowOff>
    </xdr:to>
    <xdr:sp macro="[0]!Module1.test" textlink="">
      <xdr:nvSpPr>
        <xdr:cNvPr id="5" name="Rounded Rectangle 1"/>
        <xdr:cNvSpPr/>
      </xdr:nvSpPr>
      <xdr:spPr>
        <a:xfrm>
          <a:off x="8715375" y="5924550"/>
          <a:ext cx="523875" cy="2762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30</xdr:row>
      <xdr:rowOff>323850</xdr:rowOff>
    </xdr:from>
    <xdr:to>
      <xdr:col>11</xdr:col>
      <xdr:colOff>571500</xdr:colOff>
      <xdr:row>30</xdr:row>
      <xdr:rowOff>600075</xdr:rowOff>
    </xdr:to>
    <xdr:sp macro="[0]!Module1.test" textlink="">
      <xdr:nvSpPr>
        <xdr:cNvPr id="6" name="Rounded Rectangle 2"/>
        <xdr:cNvSpPr/>
      </xdr:nvSpPr>
      <xdr:spPr>
        <a:xfrm>
          <a:off x="8715375" y="6248400"/>
          <a:ext cx="523875" cy="2762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30</xdr:row>
      <xdr:rowOff>647701</xdr:rowOff>
    </xdr:from>
    <xdr:to>
      <xdr:col>11</xdr:col>
      <xdr:colOff>571500</xdr:colOff>
      <xdr:row>30</xdr:row>
      <xdr:rowOff>923925</xdr:rowOff>
    </xdr:to>
    <xdr:sp macro="[0]!Module1.test" textlink="">
      <xdr:nvSpPr>
        <xdr:cNvPr id="7" name="Rounded Rectangle 3"/>
        <xdr:cNvSpPr/>
      </xdr:nvSpPr>
      <xdr:spPr>
        <a:xfrm>
          <a:off x="8715375" y="6572251"/>
          <a:ext cx="523875" cy="276224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13</xdr:col>
      <xdr:colOff>0</xdr:colOff>
      <xdr:row>30</xdr:row>
      <xdr:rowOff>0</xdr:rowOff>
    </xdr:from>
    <xdr:to>
      <xdr:col>13</xdr:col>
      <xdr:colOff>523875</xdr:colOff>
      <xdr:row>30</xdr:row>
      <xdr:rowOff>276225</xdr:rowOff>
    </xdr:to>
    <xdr:sp macro="[0]!Module1.test" textlink="">
      <xdr:nvSpPr>
        <xdr:cNvPr id="8" name="Rounded Rectangle 1"/>
        <xdr:cNvSpPr/>
      </xdr:nvSpPr>
      <xdr:spPr>
        <a:xfrm>
          <a:off x="9677400" y="5924550"/>
          <a:ext cx="523875" cy="2762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13</xdr:col>
      <xdr:colOff>0</xdr:colOff>
      <xdr:row>30</xdr:row>
      <xdr:rowOff>323850</xdr:rowOff>
    </xdr:from>
    <xdr:to>
      <xdr:col>13</xdr:col>
      <xdr:colOff>523875</xdr:colOff>
      <xdr:row>30</xdr:row>
      <xdr:rowOff>600075</xdr:rowOff>
    </xdr:to>
    <xdr:sp macro="[0]!Module1.test" textlink="">
      <xdr:nvSpPr>
        <xdr:cNvPr id="9" name="Rounded Rectangle 2"/>
        <xdr:cNvSpPr/>
      </xdr:nvSpPr>
      <xdr:spPr>
        <a:xfrm>
          <a:off x="9677400" y="6248400"/>
          <a:ext cx="523875" cy="2762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13</xdr:col>
      <xdr:colOff>0</xdr:colOff>
      <xdr:row>30</xdr:row>
      <xdr:rowOff>647701</xdr:rowOff>
    </xdr:from>
    <xdr:to>
      <xdr:col>13</xdr:col>
      <xdr:colOff>523875</xdr:colOff>
      <xdr:row>30</xdr:row>
      <xdr:rowOff>923925</xdr:rowOff>
    </xdr:to>
    <xdr:sp macro="[0]!Module1.test" textlink="">
      <xdr:nvSpPr>
        <xdr:cNvPr id="10" name="Rounded Rectangle 3"/>
        <xdr:cNvSpPr/>
      </xdr:nvSpPr>
      <xdr:spPr>
        <a:xfrm>
          <a:off x="9677400" y="6572251"/>
          <a:ext cx="523875" cy="276224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24</xdr:row>
      <xdr:rowOff>57150</xdr:rowOff>
    </xdr:from>
    <xdr:to>
      <xdr:col>11</xdr:col>
      <xdr:colOff>561975</xdr:colOff>
      <xdr:row>24</xdr:row>
      <xdr:rowOff>438150</xdr:rowOff>
    </xdr:to>
    <xdr:sp macro="[0]!Module1.test" textlink="">
      <xdr:nvSpPr>
        <xdr:cNvPr id="2" name="Rounded Rectangle 1"/>
        <xdr:cNvSpPr/>
      </xdr:nvSpPr>
      <xdr:spPr>
        <a:xfrm>
          <a:off x="8496300" y="37814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24</xdr:row>
      <xdr:rowOff>533400</xdr:rowOff>
    </xdr:from>
    <xdr:to>
      <xdr:col>11</xdr:col>
      <xdr:colOff>571500</xdr:colOff>
      <xdr:row>24</xdr:row>
      <xdr:rowOff>914400</xdr:rowOff>
    </xdr:to>
    <xdr:sp macro="[0]!Module1.test" textlink="">
      <xdr:nvSpPr>
        <xdr:cNvPr id="3" name="Rounded Rectangle 2"/>
        <xdr:cNvSpPr/>
      </xdr:nvSpPr>
      <xdr:spPr>
        <a:xfrm>
          <a:off x="8505825" y="42576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24</xdr:row>
      <xdr:rowOff>990600</xdr:rowOff>
    </xdr:from>
    <xdr:to>
      <xdr:col>11</xdr:col>
      <xdr:colOff>571500</xdr:colOff>
      <xdr:row>24</xdr:row>
      <xdr:rowOff>1371600</xdr:rowOff>
    </xdr:to>
    <xdr:sp macro="[0]!Module1.test" textlink="">
      <xdr:nvSpPr>
        <xdr:cNvPr id="4" name="Rounded Rectangle 3"/>
        <xdr:cNvSpPr/>
      </xdr:nvSpPr>
      <xdr:spPr>
        <a:xfrm>
          <a:off x="8505825" y="47148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30</xdr:row>
      <xdr:rowOff>0</xdr:rowOff>
    </xdr:from>
    <xdr:to>
      <xdr:col>11</xdr:col>
      <xdr:colOff>571500</xdr:colOff>
      <xdr:row>30</xdr:row>
      <xdr:rowOff>276225</xdr:rowOff>
    </xdr:to>
    <xdr:sp macro="[0]!Module1.test" textlink="">
      <xdr:nvSpPr>
        <xdr:cNvPr id="5" name="Rounded Rectangle 1"/>
        <xdr:cNvSpPr/>
      </xdr:nvSpPr>
      <xdr:spPr>
        <a:xfrm>
          <a:off x="8505825" y="5924550"/>
          <a:ext cx="523875" cy="2762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30</xdr:row>
      <xdr:rowOff>323850</xdr:rowOff>
    </xdr:from>
    <xdr:to>
      <xdr:col>11</xdr:col>
      <xdr:colOff>571500</xdr:colOff>
      <xdr:row>30</xdr:row>
      <xdr:rowOff>600075</xdr:rowOff>
    </xdr:to>
    <xdr:sp macro="[0]!Module1.test" textlink="">
      <xdr:nvSpPr>
        <xdr:cNvPr id="6" name="Rounded Rectangle 2"/>
        <xdr:cNvSpPr/>
      </xdr:nvSpPr>
      <xdr:spPr>
        <a:xfrm>
          <a:off x="8505825" y="6248400"/>
          <a:ext cx="523875" cy="2762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695325</xdr:colOff>
      <xdr:row>30</xdr:row>
      <xdr:rowOff>1</xdr:rowOff>
    </xdr:from>
    <xdr:to>
      <xdr:col>11</xdr:col>
      <xdr:colOff>1219200</xdr:colOff>
      <xdr:row>30</xdr:row>
      <xdr:rowOff>276225</xdr:rowOff>
    </xdr:to>
    <xdr:sp macro="[0]!Module1.test" textlink="">
      <xdr:nvSpPr>
        <xdr:cNvPr id="7" name="Rounded Rectangle 3"/>
        <xdr:cNvSpPr/>
      </xdr:nvSpPr>
      <xdr:spPr>
        <a:xfrm>
          <a:off x="9153525" y="5924551"/>
          <a:ext cx="523875" cy="276224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13</xdr:col>
      <xdr:colOff>38100</xdr:colOff>
      <xdr:row>30</xdr:row>
      <xdr:rowOff>0</xdr:rowOff>
    </xdr:from>
    <xdr:to>
      <xdr:col>13</xdr:col>
      <xdr:colOff>561975</xdr:colOff>
      <xdr:row>30</xdr:row>
      <xdr:rowOff>276225</xdr:rowOff>
    </xdr:to>
    <xdr:sp macro="[0]!Module1.test" textlink="">
      <xdr:nvSpPr>
        <xdr:cNvPr id="8" name="Rounded Rectangle 1"/>
        <xdr:cNvSpPr/>
      </xdr:nvSpPr>
      <xdr:spPr>
        <a:xfrm>
          <a:off x="10506075" y="5924550"/>
          <a:ext cx="523875" cy="2762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13</xdr:col>
      <xdr:colOff>38100</xdr:colOff>
      <xdr:row>30</xdr:row>
      <xdr:rowOff>323850</xdr:rowOff>
    </xdr:from>
    <xdr:to>
      <xdr:col>13</xdr:col>
      <xdr:colOff>561975</xdr:colOff>
      <xdr:row>30</xdr:row>
      <xdr:rowOff>600075</xdr:rowOff>
    </xdr:to>
    <xdr:sp macro="[0]!Module1.test" textlink="">
      <xdr:nvSpPr>
        <xdr:cNvPr id="9" name="Rounded Rectangle 2"/>
        <xdr:cNvSpPr/>
      </xdr:nvSpPr>
      <xdr:spPr>
        <a:xfrm>
          <a:off x="10506075" y="6248400"/>
          <a:ext cx="523875" cy="2762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13</xdr:col>
      <xdr:colOff>714375</xdr:colOff>
      <xdr:row>30</xdr:row>
      <xdr:rowOff>1</xdr:rowOff>
    </xdr:from>
    <xdr:to>
      <xdr:col>13</xdr:col>
      <xdr:colOff>1238250</xdr:colOff>
      <xdr:row>30</xdr:row>
      <xdr:rowOff>276225</xdr:rowOff>
    </xdr:to>
    <xdr:sp macro="[0]!Module1.test" textlink="">
      <xdr:nvSpPr>
        <xdr:cNvPr id="10" name="Rounded Rectangle 3"/>
        <xdr:cNvSpPr/>
      </xdr:nvSpPr>
      <xdr:spPr>
        <a:xfrm>
          <a:off x="11182350" y="5924551"/>
          <a:ext cx="523875" cy="276224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15</xdr:col>
      <xdr:colOff>47625</xdr:colOff>
      <xdr:row>30</xdr:row>
      <xdr:rowOff>0</xdr:rowOff>
    </xdr:from>
    <xdr:to>
      <xdr:col>15</xdr:col>
      <xdr:colOff>571500</xdr:colOff>
      <xdr:row>30</xdr:row>
      <xdr:rowOff>276225</xdr:rowOff>
    </xdr:to>
    <xdr:sp macro="[0]!Module1.test" textlink="">
      <xdr:nvSpPr>
        <xdr:cNvPr id="14" name="Rounded Rectangle 1"/>
        <xdr:cNvSpPr/>
      </xdr:nvSpPr>
      <xdr:spPr>
        <a:xfrm>
          <a:off x="8505825" y="5924550"/>
          <a:ext cx="523875" cy="2762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15</xdr:col>
      <xdr:colOff>47625</xdr:colOff>
      <xdr:row>30</xdr:row>
      <xdr:rowOff>323850</xdr:rowOff>
    </xdr:from>
    <xdr:to>
      <xdr:col>15</xdr:col>
      <xdr:colOff>571500</xdr:colOff>
      <xdr:row>30</xdr:row>
      <xdr:rowOff>600075</xdr:rowOff>
    </xdr:to>
    <xdr:sp macro="[0]!Module1.test" textlink="">
      <xdr:nvSpPr>
        <xdr:cNvPr id="15" name="Rounded Rectangle 2"/>
        <xdr:cNvSpPr/>
      </xdr:nvSpPr>
      <xdr:spPr>
        <a:xfrm>
          <a:off x="8505825" y="6248400"/>
          <a:ext cx="523875" cy="2762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15</xdr:col>
      <xdr:colOff>695325</xdr:colOff>
      <xdr:row>30</xdr:row>
      <xdr:rowOff>1</xdr:rowOff>
    </xdr:from>
    <xdr:to>
      <xdr:col>15</xdr:col>
      <xdr:colOff>1219200</xdr:colOff>
      <xdr:row>30</xdr:row>
      <xdr:rowOff>276225</xdr:rowOff>
    </xdr:to>
    <xdr:sp macro="[0]!Module1.test" textlink="">
      <xdr:nvSpPr>
        <xdr:cNvPr id="16" name="Rounded Rectangle 3"/>
        <xdr:cNvSpPr/>
      </xdr:nvSpPr>
      <xdr:spPr>
        <a:xfrm>
          <a:off x="9153525" y="5924551"/>
          <a:ext cx="523875" cy="276224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24</xdr:row>
      <xdr:rowOff>57150</xdr:rowOff>
    </xdr:from>
    <xdr:to>
      <xdr:col>11</xdr:col>
      <xdr:colOff>561975</xdr:colOff>
      <xdr:row>24</xdr:row>
      <xdr:rowOff>438150</xdr:rowOff>
    </xdr:to>
    <xdr:sp macro="[0]!Module1.test" textlink="">
      <xdr:nvSpPr>
        <xdr:cNvPr id="2" name="Rounded Rectangle 1"/>
        <xdr:cNvSpPr/>
      </xdr:nvSpPr>
      <xdr:spPr>
        <a:xfrm>
          <a:off x="8496300" y="37814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24</xdr:row>
      <xdr:rowOff>533400</xdr:rowOff>
    </xdr:from>
    <xdr:to>
      <xdr:col>11</xdr:col>
      <xdr:colOff>571500</xdr:colOff>
      <xdr:row>24</xdr:row>
      <xdr:rowOff>914400</xdr:rowOff>
    </xdr:to>
    <xdr:sp macro="[0]!Module1.test" textlink="">
      <xdr:nvSpPr>
        <xdr:cNvPr id="3" name="Rounded Rectangle 2"/>
        <xdr:cNvSpPr/>
      </xdr:nvSpPr>
      <xdr:spPr>
        <a:xfrm>
          <a:off x="8505825" y="42576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24</xdr:row>
      <xdr:rowOff>990600</xdr:rowOff>
    </xdr:from>
    <xdr:to>
      <xdr:col>11</xdr:col>
      <xdr:colOff>571500</xdr:colOff>
      <xdr:row>24</xdr:row>
      <xdr:rowOff>1371600</xdr:rowOff>
    </xdr:to>
    <xdr:sp macro="[0]!Module1.test" textlink="">
      <xdr:nvSpPr>
        <xdr:cNvPr id="4" name="Rounded Rectangle 3"/>
        <xdr:cNvSpPr/>
      </xdr:nvSpPr>
      <xdr:spPr>
        <a:xfrm>
          <a:off x="8505825" y="47148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30</xdr:row>
      <xdr:rowOff>0</xdr:rowOff>
    </xdr:from>
    <xdr:to>
      <xdr:col>11</xdr:col>
      <xdr:colOff>571500</xdr:colOff>
      <xdr:row>30</xdr:row>
      <xdr:rowOff>333375</xdr:rowOff>
    </xdr:to>
    <xdr:sp macro="[0]!Module1.test" textlink="">
      <xdr:nvSpPr>
        <xdr:cNvPr id="5" name="Rounded Rectangle 1"/>
        <xdr:cNvSpPr/>
      </xdr:nvSpPr>
      <xdr:spPr>
        <a:xfrm>
          <a:off x="8505825" y="5838825"/>
          <a:ext cx="523875" cy="33337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26</a:t>
          </a:r>
          <a:endParaRPr lang="th-TH" sz="1400"/>
        </a:p>
      </xdr:txBody>
    </xdr:sp>
    <xdr:clientData/>
  </xdr:twoCellAnchor>
  <xdr:twoCellAnchor>
    <xdr:from>
      <xdr:col>11</xdr:col>
      <xdr:colOff>1323975</xdr:colOff>
      <xdr:row>30</xdr:row>
      <xdr:rowOff>9525</xdr:rowOff>
    </xdr:from>
    <xdr:to>
      <xdr:col>11</xdr:col>
      <xdr:colOff>1847850</xdr:colOff>
      <xdr:row>30</xdr:row>
      <xdr:rowOff>342900</xdr:rowOff>
    </xdr:to>
    <xdr:sp macro="[0]!Module1.test" textlink="">
      <xdr:nvSpPr>
        <xdr:cNvPr id="6" name="Rounded Rectangle 2"/>
        <xdr:cNvSpPr/>
      </xdr:nvSpPr>
      <xdr:spPr>
        <a:xfrm>
          <a:off x="9782175" y="5848350"/>
          <a:ext cx="523875" cy="33337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48</a:t>
          </a:r>
          <a:endParaRPr lang="th-TH" sz="1400"/>
        </a:p>
      </xdr:txBody>
    </xdr:sp>
    <xdr:clientData/>
  </xdr:twoCellAnchor>
  <xdr:twoCellAnchor>
    <xdr:from>
      <xdr:col>11</xdr:col>
      <xdr:colOff>695325</xdr:colOff>
      <xdr:row>30</xdr:row>
      <xdr:rowOff>1</xdr:rowOff>
    </xdr:from>
    <xdr:to>
      <xdr:col>11</xdr:col>
      <xdr:colOff>1219200</xdr:colOff>
      <xdr:row>30</xdr:row>
      <xdr:rowOff>333375</xdr:rowOff>
    </xdr:to>
    <xdr:sp macro="[0]!Module1.test" textlink="">
      <xdr:nvSpPr>
        <xdr:cNvPr id="7" name="Rounded Rectangle 3"/>
        <xdr:cNvSpPr/>
      </xdr:nvSpPr>
      <xdr:spPr>
        <a:xfrm>
          <a:off x="9153525" y="5838826"/>
          <a:ext cx="523875" cy="333374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32</a:t>
          </a:r>
          <a:endParaRPr lang="th-TH" sz="1400"/>
        </a:p>
      </xdr:txBody>
    </xdr:sp>
    <xdr:clientData/>
  </xdr:twoCellAnchor>
  <xdr:twoCellAnchor>
    <xdr:from>
      <xdr:col>13</xdr:col>
      <xdr:colOff>38100</xdr:colOff>
      <xdr:row>30</xdr:row>
      <xdr:rowOff>0</xdr:rowOff>
    </xdr:from>
    <xdr:to>
      <xdr:col>13</xdr:col>
      <xdr:colOff>561975</xdr:colOff>
      <xdr:row>30</xdr:row>
      <xdr:rowOff>333375</xdr:rowOff>
    </xdr:to>
    <xdr:sp macro="[0]!Module1.test" textlink="">
      <xdr:nvSpPr>
        <xdr:cNvPr id="8" name="Rounded Rectangle 1"/>
        <xdr:cNvSpPr/>
      </xdr:nvSpPr>
      <xdr:spPr>
        <a:xfrm>
          <a:off x="10706100" y="5838825"/>
          <a:ext cx="523875" cy="33337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26</a:t>
          </a:r>
          <a:endParaRPr lang="th-TH" sz="1400"/>
        </a:p>
      </xdr:txBody>
    </xdr:sp>
    <xdr:clientData/>
  </xdr:twoCellAnchor>
  <xdr:twoCellAnchor>
    <xdr:from>
      <xdr:col>13</xdr:col>
      <xdr:colOff>1362075</xdr:colOff>
      <xdr:row>30</xdr:row>
      <xdr:rowOff>9525</xdr:rowOff>
    </xdr:from>
    <xdr:to>
      <xdr:col>13</xdr:col>
      <xdr:colOff>1885950</xdr:colOff>
      <xdr:row>30</xdr:row>
      <xdr:rowOff>342900</xdr:rowOff>
    </xdr:to>
    <xdr:sp macro="[0]!Module1.test" textlink="">
      <xdr:nvSpPr>
        <xdr:cNvPr id="9" name="Rounded Rectangle 2"/>
        <xdr:cNvSpPr/>
      </xdr:nvSpPr>
      <xdr:spPr>
        <a:xfrm>
          <a:off x="12030075" y="5848350"/>
          <a:ext cx="523875" cy="33337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48</a:t>
          </a:r>
          <a:endParaRPr lang="th-TH" sz="1400"/>
        </a:p>
      </xdr:txBody>
    </xdr:sp>
    <xdr:clientData/>
  </xdr:twoCellAnchor>
  <xdr:twoCellAnchor>
    <xdr:from>
      <xdr:col>13</xdr:col>
      <xdr:colOff>714375</xdr:colOff>
      <xdr:row>30</xdr:row>
      <xdr:rowOff>1</xdr:rowOff>
    </xdr:from>
    <xdr:to>
      <xdr:col>13</xdr:col>
      <xdr:colOff>1238250</xdr:colOff>
      <xdr:row>30</xdr:row>
      <xdr:rowOff>333375</xdr:rowOff>
    </xdr:to>
    <xdr:sp macro="[0]!Module1.test" textlink="">
      <xdr:nvSpPr>
        <xdr:cNvPr id="10" name="Rounded Rectangle 3"/>
        <xdr:cNvSpPr/>
      </xdr:nvSpPr>
      <xdr:spPr>
        <a:xfrm>
          <a:off x="11382375" y="5838826"/>
          <a:ext cx="523875" cy="333374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32</a:t>
          </a:r>
          <a:endParaRPr lang="th-TH" sz="1400"/>
        </a:p>
      </xdr:txBody>
    </xdr:sp>
    <xdr:clientData/>
  </xdr:twoCellAnchor>
  <xdr:twoCellAnchor>
    <xdr:from>
      <xdr:col>15</xdr:col>
      <xdr:colOff>47625</xdr:colOff>
      <xdr:row>30</xdr:row>
      <xdr:rowOff>0</xdr:rowOff>
    </xdr:from>
    <xdr:to>
      <xdr:col>15</xdr:col>
      <xdr:colOff>571500</xdr:colOff>
      <xdr:row>30</xdr:row>
      <xdr:rowOff>333375</xdr:rowOff>
    </xdr:to>
    <xdr:sp macro="[0]!Module1.test" textlink="">
      <xdr:nvSpPr>
        <xdr:cNvPr id="11" name="Rounded Rectangle 1"/>
        <xdr:cNvSpPr/>
      </xdr:nvSpPr>
      <xdr:spPr>
        <a:xfrm>
          <a:off x="13211175" y="5838825"/>
          <a:ext cx="523875" cy="33337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26</a:t>
          </a:r>
          <a:endParaRPr lang="th-TH" sz="1400"/>
        </a:p>
      </xdr:txBody>
    </xdr:sp>
    <xdr:clientData/>
  </xdr:twoCellAnchor>
  <xdr:twoCellAnchor>
    <xdr:from>
      <xdr:col>15</xdr:col>
      <xdr:colOff>1323975</xdr:colOff>
      <xdr:row>30</xdr:row>
      <xdr:rowOff>0</xdr:rowOff>
    </xdr:from>
    <xdr:to>
      <xdr:col>15</xdr:col>
      <xdr:colOff>1847850</xdr:colOff>
      <xdr:row>30</xdr:row>
      <xdr:rowOff>333375</xdr:rowOff>
    </xdr:to>
    <xdr:sp macro="[0]!Module1.test" textlink="">
      <xdr:nvSpPr>
        <xdr:cNvPr id="12" name="Rounded Rectangle 2"/>
        <xdr:cNvSpPr/>
      </xdr:nvSpPr>
      <xdr:spPr>
        <a:xfrm>
          <a:off x="14487525" y="5838825"/>
          <a:ext cx="523875" cy="33337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48</a:t>
          </a:r>
          <a:endParaRPr lang="th-TH" sz="1400"/>
        </a:p>
      </xdr:txBody>
    </xdr:sp>
    <xdr:clientData/>
  </xdr:twoCellAnchor>
  <xdr:twoCellAnchor>
    <xdr:from>
      <xdr:col>15</xdr:col>
      <xdr:colOff>695325</xdr:colOff>
      <xdr:row>30</xdr:row>
      <xdr:rowOff>1</xdr:rowOff>
    </xdr:from>
    <xdr:to>
      <xdr:col>15</xdr:col>
      <xdr:colOff>1219200</xdr:colOff>
      <xdr:row>30</xdr:row>
      <xdr:rowOff>333375</xdr:rowOff>
    </xdr:to>
    <xdr:sp macro="[0]!Module1.test" textlink="">
      <xdr:nvSpPr>
        <xdr:cNvPr id="13" name="Rounded Rectangle 3"/>
        <xdr:cNvSpPr/>
      </xdr:nvSpPr>
      <xdr:spPr>
        <a:xfrm>
          <a:off x="13858875" y="5838826"/>
          <a:ext cx="523875" cy="333374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32</a:t>
          </a:r>
          <a:endParaRPr lang="th-TH" sz="1400"/>
        </a:p>
      </xdr:txBody>
    </xdr:sp>
    <xdr:clientData/>
  </xdr:twoCellAnchor>
  <xdr:twoCellAnchor>
    <xdr:from>
      <xdr:col>17</xdr:col>
      <xdr:colOff>47625</xdr:colOff>
      <xdr:row>30</xdr:row>
      <xdr:rowOff>0</xdr:rowOff>
    </xdr:from>
    <xdr:to>
      <xdr:col>17</xdr:col>
      <xdr:colOff>571500</xdr:colOff>
      <xdr:row>30</xdr:row>
      <xdr:rowOff>333375</xdr:rowOff>
    </xdr:to>
    <xdr:sp macro="[0]!Module1.test" textlink="">
      <xdr:nvSpPr>
        <xdr:cNvPr id="17" name="Rounded Rectangle 1"/>
        <xdr:cNvSpPr/>
      </xdr:nvSpPr>
      <xdr:spPr>
        <a:xfrm>
          <a:off x="13211175" y="5838825"/>
          <a:ext cx="523875" cy="33337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26</a:t>
          </a:r>
          <a:endParaRPr lang="th-TH" sz="1400"/>
        </a:p>
      </xdr:txBody>
    </xdr:sp>
    <xdr:clientData/>
  </xdr:twoCellAnchor>
  <xdr:twoCellAnchor>
    <xdr:from>
      <xdr:col>17</xdr:col>
      <xdr:colOff>1323975</xdr:colOff>
      <xdr:row>30</xdr:row>
      <xdr:rowOff>0</xdr:rowOff>
    </xdr:from>
    <xdr:to>
      <xdr:col>17</xdr:col>
      <xdr:colOff>1847850</xdr:colOff>
      <xdr:row>30</xdr:row>
      <xdr:rowOff>333375</xdr:rowOff>
    </xdr:to>
    <xdr:sp macro="[0]!Module1.test" textlink="">
      <xdr:nvSpPr>
        <xdr:cNvPr id="18" name="Rounded Rectangle 2"/>
        <xdr:cNvSpPr/>
      </xdr:nvSpPr>
      <xdr:spPr>
        <a:xfrm>
          <a:off x="14487525" y="5838825"/>
          <a:ext cx="523875" cy="33337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48</a:t>
          </a:r>
          <a:endParaRPr lang="th-TH" sz="1400"/>
        </a:p>
      </xdr:txBody>
    </xdr:sp>
    <xdr:clientData/>
  </xdr:twoCellAnchor>
  <xdr:twoCellAnchor>
    <xdr:from>
      <xdr:col>17</xdr:col>
      <xdr:colOff>695325</xdr:colOff>
      <xdr:row>30</xdr:row>
      <xdr:rowOff>1</xdr:rowOff>
    </xdr:from>
    <xdr:to>
      <xdr:col>17</xdr:col>
      <xdr:colOff>1219200</xdr:colOff>
      <xdr:row>30</xdr:row>
      <xdr:rowOff>333375</xdr:rowOff>
    </xdr:to>
    <xdr:sp macro="[0]!Module1.test" textlink="">
      <xdr:nvSpPr>
        <xdr:cNvPr id="19" name="Rounded Rectangle 3"/>
        <xdr:cNvSpPr/>
      </xdr:nvSpPr>
      <xdr:spPr>
        <a:xfrm>
          <a:off x="13858875" y="5838826"/>
          <a:ext cx="523875" cy="333374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32</a:t>
          </a:r>
          <a:endParaRPr lang="th-TH" sz="14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>
      <selection activeCell="B29" sqref="B29"/>
    </sheetView>
  </sheetViews>
  <sheetFormatPr defaultRowHeight="12.7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C17"/>
  <sheetViews>
    <sheetView workbookViewId="0">
      <selection activeCell="B29" sqref="B29"/>
    </sheetView>
  </sheetViews>
  <sheetFormatPr defaultRowHeight="12.75"/>
  <cols>
    <col min="2" max="2" width="27.7109375" customWidth="1"/>
    <col min="3" max="3" width="38.140625" customWidth="1"/>
    <col min="5" max="5" width="28.140625" customWidth="1"/>
  </cols>
  <sheetData>
    <row r="1" spans="2:3" ht="6" customHeight="1"/>
    <row r="2" spans="2:3" ht="57" customHeight="1">
      <c r="B2" s="2" t="s">
        <v>0</v>
      </c>
      <c r="C2" s="2" t="s">
        <v>7</v>
      </c>
    </row>
    <row r="3" spans="2:3" ht="7.5" customHeight="1" thickBot="1"/>
    <row r="4" spans="2:3" ht="37.5" customHeight="1" thickBot="1">
      <c r="B4" s="1" t="s">
        <v>2</v>
      </c>
      <c r="C4" s="14"/>
    </row>
    <row r="5" spans="2:3" ht="20.25" thickBot="1">
      <c r="B5" s="1"/>
      <c r="C5" t="s">
        <v>9</v>
      </c>
    </row>
    <row r="6" spans="2:3" ht="37.5" customHeight="1" thickBot="1">
      <c r="B6" s="1" t="s">
        <v>4</v>
      </c>
      <c r="C6" s="18"/>
    </row>
    <row r="7" spans="2:3" ht="20.25" thickBot="1">
      <c r="B7" s="1"/>
    </row>
    <row r="8" spans="2:3" ht="37.5" customHeight="1" thickBot="1">
      <c r="B8" s="1" t="s">
        <v>5</v>
      </c>
      <c r="C8" s="19"/>
    </row>
    <row r="10" spans="2:3" ht="12.75" customHeight="1">
      <c r="B10" s="1"/>
    </row>
    <row r="11" spans="2:3" ht="18.75" customHeight="1">
      <c r="B11" t="s">
        <v>0</v>
      </c>
      <c r="C11" s="15" t="e">
        <f>VLOOKUP($C$4,Database!$B:$T,2,0)</f>
        <v>#N/A</v>
      </c>
    </row>
    <row r="12" spans="2:3" ht="15.75" customHeight="1"/>
    <row r="13" spans="2:3" ht="18.75" customHeight="1">
      <c r="B13" t="s">
        <v>3</v>
      </c>
      <c r="C13" s="15" t="e">
        <f>VLOOKUP($C$4,Database!$B:$T,15,0)</f>
        <v>#N/A</v>
      </c>
    </row>
    <row r="14" spans="2:3" ht="15.75" customHeight="1"/>
    <row r="15" spans="2:3" ht="18.75" customHeight="1">
      <c r="B15" t="s">
        <v>6</v>
      </c>
      <c r="C15" s="15" t="e">
        <f>VLOOKUP($C$4,Database!$B:$T,5,0)</f>
        <v>#N/A</v>
      </c>
    </row>
    <row r="16" spans="2:3" ht="15.75" customHeight="1"/>
    <row r="17" spans="2:3" ht="18.75" customHeight="1">
      <c r="B17" t="s">
        <v>8</v>
      </c>
      <c r="C17" s="15" t="e">
        <f>VLOOKUP($C$4,Database!$B:$T,19,0)</f>
        <v>#N/A</v>
      </c>
    </row>
  </sheetData>
  <pageMargins left="0.7" right="0.7" top="0.75" bottom="0.75" header="0.3" footer="0.3"/>
  <pageSetup paperSize="9" orientation="portrait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B2:G8"/>
  <sheetViews>
    <sheetView workbookViewId="0">
      <selection activeCell="B29" sqref="B29"/>
    </sheetView>
  </sheetViews>
  <sheetFormatPr defaultRowHeight="12.75"/>
  <cols>
    <col min="3" max="3" width="11.140625" style="16" bestFit="1" customWidth="1"/>
    <col min="7" max="7" width="9.42578125" bestFit="1" customWidth="1"/>
  </cols>
  <sheetData>
    <row r="2" spans="2:7">
      <c r="B2" t="s">
        <v>1</v>
      </c>
      <c r="C2" s="16" t="s">
        <v>2</v>
      </c>
      <c r="D2" t="s">
        <v>0</v>
      </c>
      <c r="E2" t="s">
        <v>3</v>
      </c>
      <c r="F2" t="s">
        <v>4</v>
      </c>
      <c r="G2" t="s">
        <v>5</v>
      </c>
    </row>
    <row r="3" spans="2:7">
      <c r="B3" t="e">
        <f>B2+1</f>
        <v>#VALUE!</v>
      </c>
      <c r="C3" s="16">
        <f>MsRecA6st1R!$C$4</f>
        <v>0</v>
      </c>
      <c r="D3" t="e">
        <f>MsRecA6st1R!$C$11</f>
        <v>#N/A</v>
      </c>
      <c r="E3" t="e">
        <f>MsRecA6st1R!$C$13</f>
        <v>#N/A</v>
      </c>
      <c r="F3">
        <f>MsRecA6st1R!$C$6</f>
        <v>0</v>
      </c>
      <c r="G3" s="3">
        <f>MsRecA6st1R!$C$8</f>
        <v>0</v>
      </c>
    </row>
    <row r="6" spans="2:7">
      <c r="B6" t="s">
        <v>1</v>
      </c>
      <c r="C6" s="16" t="s">
        <v>2</v>
      </c>
      <c r="D6" t="s">
        <v>0</v>
      </c>
      <c r="E6" t="s">
        <v>3</v>
      </c>
      <c r="F6" t="s">
        <v>4</v>
      </c>
      <c r="G6" t="s">
        <v>5</v>
      </c>
    </row>
    <row r="7" spans="2:7">
      <c r="B7">
        <v>1</v>
      </c>
      <c r="C7" s="16" t="s">
        <v>101</v>
      </c>
      <c r="D7" t="s">
        <v>10</v>
      </c>
      <c r="E7" t="s">
        <v>11</v>
      </c>
      <c r="F7" t="s">
        <v>10</v>
      </c>
      <c r="G7" s="3">
        <f>MsRecA6st1R!$C$8</f>
        <v>0</v>
      </c>
    </row>
    <row r="8" spans="2:7">
      <c r="B8">
        <v>2</v>
      </c>
      <c r="C8" s="16" t="s">
        <v>99</v>
      </c>
      <c r="D8" t="s">
        <v>100</v>
      </c>
      <c r="E8" t="s">
        <v>53</v>
      </c>
      <c r="F8">
        <v>40</v>
      </c>
      <c r="G8" s="3">
        <v>240366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2:L36"/>
  <sheetViews>
    <sheetView topLeftCell="A13" workbookViewId="0">
      <selection activeCell="I31" sqref="I31"/>
    </sheetView>
  </sheetViews>
  <sheetFormatPr defaultRowHeight="12.75"/>
  <cols>
    <col min="1" max="1" width="15.28515625" bestFit="1" customWidth="1"/>
    <col min="2" max="2" width="10.7109375" customWidth="1"/>
    <col min="5" max="5" width="18.5703125" customWidth="1"/>
    <col min="7" max="7" width="9.42578125" bestFit="1" customWidth="1"/>
    <col min="8" max="8" width="15.85546875" customWidth="1"/>
    <col min="9" max="9" width="12.7109375" customWidth="1"/>
    <col min="10" max="10" width="10.85546875" customWidth="1"/>
  </cols>
  <sheetData>
    <row r="2" spans="2:7">
      <c r="B2" t="s">
        <v>1</v>
      </c>
      <c r="C2" t="s">
        <v>2</v>
      </c>
      <c r="D2" t="s">
        <v>0</v>
      </c>
      <c r="E2" t="s">
        <v>3</v>
      </c>
      <c r="F2" t="s">
        <v>4</v>
      </c>
      <c r="G2" t="s">
        <v>5</v>
      </c>
    </row>
    <row r="3" spans="2:7" hidden="1">
      <c r="B3">
        <v>1</v>
      </c>
      <c r="C3" t="str">
        <f>IFERROR(VLOOKUP($B3,A6Step1R!$B:$G,2,0),"")</f>
        <v>9000101354333</v>
      </c>
      <c r="D3" t="str">
        <f>IFERROR(VLOOKUP($B3,A6Step1R!$B:$G,3,0),"")</f>
        <v>รรรร</v>
      </c>
      <c r="E3" t="str">
        <f>IFERROR(VLOOKUP($B3,A6Step1R!$B:$G,4,0),"")</f>
        <v>หหหห</v>
      </c>
      <c r="F3" t="str">
        <f>IFERROR(VLOOKUP($B3,A6Step1R!$B:$G,5,0),"")</f>
        <v>รรรร</v>
      </c>
      <c r="G3" s="3">
        <f>IFERROR(VLOOKUP($B3,A6Step1R!$B:$G,6,0),"")</f>
        <v>0</v>
      </c>
    </row>
    <row r="4" spans="2:7">
      <c r="B4">
        <v>2</v>
      </c>
      <c r="C4" t="str">
        <f>IFERROR(VLOOKUP($B4,A6Step1R!$B:$G,2,0),"")</f>
        <v>9000101301809</v>
      </c>
      <c r="D4" t="str">
        <f>IFERROR(VLOOKUP($B4,A6Step1R!$B:$G,3,0),"")</f>
        <v>ถ้วยแบ่ง 7 นิ้ว ลายเกล็ดปลา (เสน่ห์) P1I42</v>
      </c>
      <c r="E4" t="str">
        <f>IFERROR(VLOOKUP($B4,A6Step1R!$B:$G,4,0),"")</f>
        <v>ใบ</v>
      </c>
      <c r="F4">
        <f>IFERROR(VLOOKUP($B4,A6Step1R!$B:$G,5,0),"")</f>
        <v>40</v>
      </c>
      <c r="G4" s="3">
        <f>IFERROR(VLOOKUP($B4,A6Step1R!$B:$G,6,0),"")</f>
        <v>240366</v>
      </c>
    </row>
    <row r="5" spans="2:7">
      <c r="B5">
        <v>3</v>
      </c>
      <c r="C5" t="str">
        <f>IFERROR(VLOOKUP($B5,A6Step1R!$B:$G,2,0),"")</f>
        <v/>
      </c>
      <c r="D5" t="str">
        <f>IFERROR(VLOOKUP($B5,A6Step1R!$B:$G,3,0),"")</f>
        <v/>
      </c>
      <c r="E5" t="str">
        <f>IFERROR(VLOOKUP($B5,A6Step1R!$B:$G,4,0),"")</f>
        <v/>
      </c>
      <c r="F5" t="str">
        <f>IFERROR(VLOOKUP($B5,A6Step1R!$B:$G,5,0),"")</f>
        <v/>
      </c>
      <c r="G5" s="3" t="str">
        <f>IFERROR(VLOOKUP($B5,A6Step1R!$B:$G,6,0),"")</f>
        <v/>
      </c>
    </row>
    <row r="6" spans="2:7">
      <c r="B6">
        <v>4</v>
      </c>
      <c r="C6" t="str">
        <f>IFERROR(VLOOKUP($B6,A6Step1R!$B:$G,2,0),"")</f>
        <v/>
      </c>
      <c r="D6" t="str">
        <f>IFERROR(VLOOKUP($B6,A6Step1R!$B:$G,3,0),"")</f>
        <v/>
      </c>
      <c r="E6" t="str">
        <f>IFERROR(VLOOKUP($B6,A6Step1R!$B:$G,4,0),"")</f>
        <v/>
      </c>
      <c r="F6" t="str">
        <f>IFERROR(VLOOKUP($B6,A6Step1R!$B:$G,5,0),"")</f>
        <v/>
      </c>
      <c r="G6" s="3" t="str">
        <f>IFERROR(VLOOKUP($B6,A6Step1R!$B:$G,6,0),"")</f>
        <v/>
      </c>
    </row>
    <row r="7" spans="2:7">
      <c r="B7">
        <v>5</v>
      </c>
      <c r="C7" t="str">
        <f>IFERROR(VLOOKUP($B7,A6Step1R!$B:$G,2,0),"")</f>
        <v/>
      </c>
      <c r="D7" t="str">
        <f>IFERROR(VLOOKUP($B7,A6Step1R!$B:$G,3,0),"")</f>
        <v/>
      </c>
      <c r="E7" t="str">
        <f>IFERROR(VLOOKUP($B7,A6Step1R!$B:$G,4,0),"")</f>
        <v/>
      </c>
      <c r="F7" t="str">
        <f>IFERROR(VLOOKUP($B7,A6Step1R!$B:$G,5,0),"")</f>
        <v/>
      </c>
      <c r="G7" s="3" t="str">
        <f>IFERROR(VLOOKUP($B7,A6Step1R!$B:$G,6,0),"")</f>
        <v/>
      </c>
    </row>
    <row r="8" spans="2:7">
      <c r="B8">
        <v>6</v>
      </c>
      <c r="C8" t="str">
        <f>IFERROR(VLOOKUP($B8,A6Step1R!$B:$G,2,0),"")</f>
        <v/>
      </c>
      <c r="D8" t="str">
        <f>IFERROR(VLOOKUP($B8,A6Step1R!$B:$G,3,0),"")</f>
        <v/>
      </c>
      <c r="E8" t="str">
        <f>IFERROR(VLOOKUP($B8,A6Step1R!$B:$G,4,0),"")</f>
        <v/>
      </c>
      <c r="F8" t="str">
        <f>IFERROR(VLOOKUP($B8,A6Step1R!$B:$G,5,0),"")</f>
        <v/>
      </c>
      <c r="G8" s="3" t="str">
        <f>IFERROR(VLOOKUP($B8,A6Step1R!$B:$G,6,0),"")</f>
        <v/>
      </c>
    </row>
    <row r="9" spans="2:7">
      <c r="B9">
        <v>7</v>
      </c>
      <c r="C9" t="str">
        <f>IFERROR(VLOOKUP($B9,A6Step1R!$B:$G,2,0),"")</f>
        <v/>
      </c>
      <c r="D9" t="str">
        <f>IFERROR(VLOOKUP($B9,A6Step1R!$B:$G,3,0),"")</f>
        <v/>
      </c>
      <c r="E9" t="str">
        <f>IFERROR(VLOOKUP($B9,A6Step1R!$B:$G,4,0),"")</f>
        <v/>
      </c>
      <c r="F9" t="str">
        <f>IFERROR(VLOOKUP($B9,A6Step1R!$B:$G,5,0),"")</f>
        <v/>
      </c>
      <c r="G9" s="3" t="str">
        <f>IFERROR(VLOOKUP($B9,A6Step1R!$B:$G,6,0),"")</f>
        <v/>
      </c>
    </row>
    <row r="10" spans="2:7">
      <c r="B10">
        <v>8</v>
      </c>
      <c r="C10" t="str">
        <f>IFERROR(VLOOKUP($B10,A6Step1R!$B:$G,2,0),"")</f>
        <v/>
      </c>
      <c r="D10" t="str">
        <f>IFERROR(VLOOKUP($B10,A6Step1R!$B:$G,3,0),"")</f>
        <v/>
      </c>
      <c r="E10" t="str">
        <f>IFERROR(VLOOKUP($B10,A6Step1R!$B:$G,4,0),"")</f>
        <v/>
      </c>
      <c r="F10" t="str">
        <f>IFERROR(VLOOKUP($B10,A6Step1R!$B:$G,5,0),"")</f>
        <v/>
      </c>
      <c r="G10" s="3" t="str">
        <f>IFERROR(VLOOKUP($B10,A6Step1R!$B:$G,6,0),"")</f>
        <v/>
      </c>
    </row>
    <row r="11" spans="2:7">
      <c r="B11">
        <v>9</v>
      </c>
      <c r="C11" t="str">
        <f>IFERROR(VLOOKUP($B11,A6Step1R!$B:$G,2,0),"")</f>
        <v/>
      </c>
      <c r="D11" t="str">
        <f>IFERROR(VLOOKUP($B11,A6Step1R!$B:$G,3,0),"")</f>
        <v/>
      </c>
      <c r="E11" t="str">
        <f>IFERROR(VLOOKUP($B11,A6Step1R!$B:$G,4,0),"")</f>
        <v/>
      </c>
      <c r="F11" t="str">
        <f>IFERROR(VLOOKUP($B11,A6Step1R!$B:$G,5,0),"")</f>
        <v/>
      </c>
      <c r="G11" s="3" t="str">
        <f>IFERROR(VLOOKUP($B11,A6Step1R!$B:$G,6,0),"")</f>
        <v/>
      </c>
    </row>
    <row r="12" spans="2:7">
      <c r="B12">
        <v>10</v>
      </c>
      <c r="C12" t="str">
        <f>IFERROR(VLOOKUP($B12,A6Step1R!$B:$G,2,0),"")</f>
        <v/>
      </c>
      <c r="D12" t="str">
        <f>IFERROR(VLOOKUP($B12,A6Step1R!$B:$G,3,0),"")</f>
        <v/>
      </c>
      <c r="E12" t="str">
        <f>IFERROR(VLOOKUP($B12,A6Step1R!$B:$G,4,0),"")</f>
        <v/>
      </c>
      <c r="F12" t="str">
        <f>IFERROR(VLOOKUP($B12,A6Step1R!$B:$G,5,0),"")</f>
        <v/>
      </c>
      <c r="G12" s="3" t="str">
        <f>IFERROR(VLOOKUP($B12,A6Step1R!$B:$G,6,0),"")</f>
        <v/>
      </c>
    </row>
    <row r="13" spans="2:7">
      <c r="B13">
        <v>11</v>
      </c>
      <c r="C13" t="str">
        <f>IFERROR(VLOOKUP($B13,A6Step1R!$B:$G,2,0),"")</f>
        <v/>
      </c>
      <c r="D13" t="str">
        <f>IFERROR(VLOOKUP($B13,A6Step1R!$B:$G,3,0),"")</f>
        <v/>
      </c>
      <c r="E13" t="str">
        <f>IFERROR(VLOOKUP($B13,A6Step1R!$B:$G,4,0),"")</f>
        <v/>
      </c>
      <c r="F13" t="str">
        <f>IFERROR(VLOOKUP($B13,A6Step1R!$B:$G,5,0),"")</f>
        <v/>
      </c>
      <c r="G13" s="3" t="str">
        <f>IFERROR(VLOOKUP($B13,A6Step1R!$B:$G,6,0),"")</f>
        <v/>
      </c>
    </row>
    <row r="14" spans="2:7">
      <c r="B14">
        <v>12</v>
      </c>
      <c r="C14" t="str">
        <f>IFERROR(VLOOKUP($B14,A6Step1R!$B:$G,2,0),"")</f>
        <v/>
      </c>
      <c r="D14" t="str">
        <f>IFERROR(VLOOKUP($B14,A6Step1R!$B:$G,3,0),"")</f>
        <v/>
      </c>
      <c r="E14" t="str">
        <f>IFERROR(VLOOKUP($B14,A6Step1R!$B:$G,4,0),"")</f>
        <v/>
      </c>
      <c r="F14" t="str">
        <f>IFERROR(VLOOKUP($B14,A6Step1R!$B:$G,5,0),"")</f>
        <v/>
      </c>
      <c r="G14" s="3" t="str">
        <f>IFERROR(VLOOKUP($B14,A6Step1R!$B:$G,6,0),"")</f>
        <v/>
      </c>
    </row>
    <row r="15" spans="2:7">
      <c r="B15">
        <v>13</v>
      </c>
      <c r="C15" t="str">
        <f>IFERROR(VLOOKUP($B15,A6Step1R!$B:$G,2,0),"")</f>
        <v/>
      </c>
      <c r="D15" t="str">
        <f>IFERROR(VLOOKUP($B15,A6Step1R!$B:$G,3,0),"")</f>
        <v/>
      </c>
      <c r="E15" t="str">
        <f>IFERROR(VLOOKUP($B15,A6Step1R!$B:$G,4,0),"")</f>
        <v/>
      </c>
      <c r="F15" t="str">
        <f>IFERROR(VLOOKUP($B15,A6Step1R!$B:$G,5,0),"")</f>
        <v/>
      </c>
      <c r="G15" s="3" t="str">
        <f>IFERROR(VLOOKUP($B15,A6Step1R!$B:$G,6,0),"")</f>
        <v/>
      </c>
    </row>
    <row r="16" spans="2:7">
      <c r="B16">
        <v>14</v>
      </c>
      <c r="C16" t="str">
        <f>IFERROR(VLOOKUP($B16,A6Step1R!$B:$G,2,0),"")</f>
        <v/>
      </c>
      <c r="D16" t="str">
        <f>IFERROR(VLOOKUP($B16,A6Step1R!$B:$G,3,0),"")</f>
        <v/>
      </c>
      <c r="E16" t="str">
        <f>IFERROR(VLOOKUP($B16,A6Step1R!$B:$G,4,0),"")</f>
        <v/>
      </c>
      <c r="F16" t="str">
        <f>IFERROR(VLOOKUP($B16,A6Step1R!$B:$G,5,0),"")</f>
        <v/>
      </c>
      <c r="G16" s="3" t="str">
        <f>IFERROR(VLOOKUP($B16,A6Step1R!$B:$G,6,0),"")</f>
        <v/>
      </c>
    </row>
    <row r="17" spans="1:12">
      <c r="B17">
        <v>15</v>
      </c>
      <c r="C17" t="str">
        <f>IFERROR(VLOOKUP($B17,A6Step1R!$B:$G,2,0),"")</f>
        <v/>
      </c>
      <c r="D17" t="str">
        <f>IFERROR(VLOOKUP($B17,A6Step1R!$B:$G,3,0),"")</f>
        <v/>
      </c>
      <c r="E17" t="str">
        <f>IFERROR(VLOOKUP($B17,A6Step1R!$B:$G,4,0),"")</f>
        <v/>
      </c>
      <c r="F17" t="str">
        <f>IFERROR(VLOOKUP($B17,A6Step1R!$B:$G,5,0),"")</f>
        <v/>
      </c>
      <c r="G17" s="3" t="str">
        <f>IFERROR(VLOOKUP($B17,A6Step1R!$B:$G,6,0),"")</f>
        <v/>
      </c>
    </row>
    <row r="18" spans="1:12">
      <c r="B18">
        <v>16</v>
      </c>
      <c r="C18" t="str">
        <f>IFERROR(VLOOKUP($B18,A6Step1R!$B:$G,2,0),"")</f>
        <v/>
      </c>
      <c r="D18" t="str">
        <f>IFERROR(VLOOKUP($B18,A6Step1R!$B:$G,3,0),"")</f>
        <v/>
      </c>
      <c r="E18" t="str">
        <f>IFERROR(VLOOKUP($B18,A6Step1R!$B:$G,4,0),"")</f>
        <v/>
      </c>
      <c r="F18" t="str">
        <f>IFERROR(VLOOKUP($B18,A6Step1R!$B:$G,5,0),"")</f>
        <v/>
      </c>
      <c r="G18" s="3" t="str">
        <f>IFERROR(VLOOKUP($B18,A6Step1R!$B:$G,6,0),"")</f>
        <v/>
      </c>
    </row>
    <row r="19" spans="1:12">
      <c r="B19">
        <v>17</v>
      </c>
      <c r="C19" t="str">
        <f>IFERROR(VLOOKUP($B19,A6Step1R!$B:$G,2,0),"")</f>
        <v/>
      </c>
      <c r="D19" t="str">
        <f>IFERROR(VLOOKUP($B19,A6Step1R!$B:$G,3,0),"")</f>
        <v/>
      </c>
      <c r="E19" t="str">
        <f>IFERROR(VLOOKUP($B19,A6Step1R!$B:$G,4,0),"")</f>
        <v/>
      </c>
      <c r="F19" t="str">
        <f>IFERROR(VLOOKUP($B19,A6Step1R!$B:$G,5,0),"")</f>
        <v/>
      </c>
      <c r="G19" s="3" t="str">
        <f>IFERROR(VLOOKUP($B19,A6Step1R!$B:$G,6,0),"")</f>
        <v/>
      </c>
    </row>
    <row r="20" spans="1:12">
      <c r="B20">
        <v>18</v>
      </c>
      <c r="C20" t="str">
        <f>IFERROR(VLOOKUP($B20,A6Step1R!$B:$G,2,0),"")</f>
        <v/>
      </c>
      <c r="D20" t="str">
        <f>IFERROR(VLOOKUP($B20,A6Step1R!$B:$G,3,0),"")</f>
        <v/>
      </c>
      <c r="E20" t="str">
        <f>IFERROR(VLOOKUP($B20,A6Step1R!$B:$G,4,0),"")</f>
        <v/>
      </c>
      <c r="F20" t="str">
        <f>IFERROR(VLOOKUP($B20,A6Step1R!$B:$G,5,0),"")</f>
        <v/>
      </c>
      <c r="G20" s="3" t="str">
        <f>IFERROR(VLOOKUP($B20,A6Step1R!$B:$G,6,0),"")</f>
        <v/>
      </c>
    </row>
    <row r="21" spans="1:12">
      <c r="B21">
        <v>19</v>
      </c>
      <c r="C21" t="str">
        <f>IFERROR(VLOOKUP($B21,A6Step1R!$B:$G,2,0),"")</f>
        <v/>
      </c>
      <c r="D21" t="str">
        <f>IFERROR(VLOOKUP($B21,A6Step1R!$B:$G,3,0),"")</f>
        <v/>
      </c>
      <c r="E21" t="str">
        <f>IFERROR(VLOOKUP($B21,A6Step1R!$B:$G,4,0),"")</f>
        <v/>
      </c>
      <c r="F21" t="str">
        <f>IFERROR(VLOOKUP($B21,A6Step1R!$B:$G,5,0),"")</f>
        <v/>
      </c>
      <c r="G21" s="3" t="str">
        <f>IFERROR(VLOOKUP($B21,A6Step1R!$B:$G,6,0),"")</f>
        <v/>
      </c>
    </row>
    <row r="22" spans="1:12">
      <c r="B22">
        <v>20</v>
      </c>
      <c r="C22" t="str">
        <f>IFERROR(VLOOKUP($B22,A6Step1R!$B:$G,2,0),"")</f>
        <v/>
      </c>
      <c r="D22" t="str">
        <f>IFERROR(VLOOKUP($B22,A6Step1R!$B:$G,3,0),"")</f>
        <v/>
      </c>
      <c r="E22" t="str">
        <f>IFERROR(VLOOKUP($B22,A6Step1R!$B:$G,4,0),"")</f>
        <v/>
      </c>
      <c r="F22" t="str">
        <f>IFERROR(VLOOKUP($B22,A6Step1R!$B:$G,5,0),"")</f>
        <v/>
      </c>
      <c r="G22" s="3" t="str">
        <f>IFERROR(VLOOKUP($B22,A6Step1R!$B:$G,6,0),"")</f>
        <v/>
      </c>
    </row>
    <row r="24" spans="1:12">
      <c r="B24" s="5"/>
      <c r="C24" s="5"/>
      <c r="D24" s="5"/>
      <c r="E24" s="5"/>
      <c r="F24" s="5"/>
      <c r="G24" s="5"/>
      <c r="H24" s="5"/>
      <c r="I24" s="5"/>
      <c r="J24" s="5"/>
      <c r="L24" s="4" t="s">
        <v>102</v>
      </c>
    </row>
    <row r="25" spans="1:12" ht="110.25" customHeight="1">
      <c r="A25" s="17">
        <v>1</v>
      </c>
      <c r="B25" s="5"/>
      <c r="C25" s="25" t="str">
        <f>$D$4</f>
        <v>ถ้วยแบ่ง 7 นิ้ว ลายเกล็ดปลา (เสน่ห์) P1I42</v>
      </c>
      <c r="D25" s="25"/>
      <c r="E25" s="25"/>
      <c r="F25" s="25"/>
      <c r="G25" s="25"/>
      <c r="H25" s="25"/>
      <c r="I25" s="25"/>
      <c r="J25" s="30"/>
      <c r="K25" s="31"/>
    </row>
    <row r="26" spans="1:12">
      <c r="B26" s="5"/>
      <c r="C26" s="5"/>
      <c r="D26" s="5"/>
      <c r="E26" s="5"/>
      <c r="F26" s="5"/>
      <c r="G26" s="5"/>
      <c r="H26" s="5"/>
      <c r="I26" s="5"/>
      <c r="J26" s="5"/>
    </row>
    <row r="27" spans="1:12" hidden="1">
      <c r="B27" s="5"/>
      <c r="C27" s="5"/>
      <c r="D27" s="5"/>
      <c r="E27" s="5"/>
      <c r="F27" s="26" t="str">
        <f>$C$3</f>
        <v>9000101354333</v>
      </c>
      <c r="G27" s="26"/>
      <c r="H27" s="26"/>
      <c r="I27" s="26"/>
      <c r="J27" s="5"/>
    </row>
    <row r="28" spans="1:12" hidden="1">
      <c r="B28" s="5"/>
      <c r="C28" s="5"/>
      <c r="D28" s="5"/>
      <c r="E28" s="5"/>
      <c r="F28" s="5"/>
      <c r="G28" s="5"/>
      <c r="H28" s="5"/>
      <c r="I28" s="5"/>
      <c r="J28" s="5"/>
    </row>
    <row r="29" spans="1:12" ht="37.5" customHeight="1">
      <c r="B29" s="22" t="s">
        <v>12</v>
      </c>
      <c r="C29" s="20" t="s">
        <v>4</v>
      </c>
      <c r="D29" s="21" t="str">
        <f>$E$4</f>
        <v>ใบ</v>
      </c>
      <c r="E29" s="5"/>
      <c r="F29" s="27" t="str">
        <f>$F$27</f>
        <v>9000101354333</v>
      </c>
      <c r="G29" s="27"/>
      <c r="H29" s="27"/>
      <c r="I29" s="27"/>
      <c r="J29" s="5"/>
    </row>
    <row r="30" spans="1:12">
      <c r="B30" s="5"/>
      <c r="C30" s="5"/>
      <c r="D30" s="5"/>
      <c r="E30" s="5"/>
      <c r="F30" s="5"/>
      <c r="G30" s="5"/>
      <c r="H30" s="5"/>
      <c r="I30" s="5"/>
      <c r="J30" s="5"/>
      <c r="L30" s="4" t="s">
        <v>103</v>
      </c>
    </row>
    <row r="31" spans="1:12" ht="142.5" customHeight="1">
      <c r="E31" s="23" t="str">
        <f>C29&amp;" "&amp;D29&amp;" "&amp;B29</f>
        <v>ราคา ใบ ละ</v>
      </c>
      <c r="F31" s="24"/>
      <c r="G31" s="24"/>
      <c r="H31" s="35">
        <f>$F$4</f>
        <v>40</v>
      </c>
      <c r="I31" s="7" t="s">
        <v>13</v>
      </c>
      <c r="J31" s="5"/>
    </row>
    <row r="32" spans="1:12">
      <c r="B32" s="5"/>
      <c r="C32" s="5"/>
      <c r="D32" s="5"/>
      <c r="E32" s="5"/>
      <c r="F32" s="5"/>
      <c r="G32" s="5"/>
      <c r="H32" s="5"/>
      <c r="I32" s="5"/>
      <c r="J32" s="5"/>
    </row>
    <row r="33" spans="2:10">
      <c r="B33" s="5"/>
      <c r="C33" s="5"/>
      <c r="D33" s="5"/>
      <c r="E33" s="5"/>
      <c r="F33" s="5"/>
      <c r="G33" s="5"/>
      <c r="H33" s="5"/>
      <c r="I33" s="5"/>
      <c r="J33" s="5"/>
    </row>
    <row r="34" spans="2:10">
      <c r="B34" s="5"/>
      <c r="C34" s="5"/>
      <c r="D34" s="5"/>
      <c r="E34" s="5"/>
      <c r="F34" s="5"/>
      <c r="G34" s="5"/>
      <c r="H34" s="5"/>
      <c r="I34" s="5"/>
      <c r="J34" s="5"/>
    </row>
    <row r="35" spans="2:10" ht="22.5">
      <c r="B35" s="5"/>
      <c r="C35" s="5"/>
      <c r="D35" s="5"/>
      <c r="E35" s="6" t="s">
        <v>5</v>
      </c>
      <c r="F35" s="28">
        <f>$G$4</f>
        <v>240366</v>
      </c>
      <c r="G35" s="29"/>
      <c r="H35" s="29"/>
      <c r="I35" s="5"/>
      <c r="J35" s="5"/>
    </row>
    <row r="36" spans="2:10">
      <c r="B36" s="5"/>
      <c r="C36" s="5"/>
      <c r="D36" s="5"/>
      <c r="E36" s="5"/>
      <c r="F36" s="5"/>
      <c r="G36" s="5"/>
      <c r="H36" s="5"/>
      <c r="I36" s="5"/>
      <c r="J36" s="5"/>
    </row>
  </sheetData>
  <mergeCells count="4">
    <mergeCell ref="C25:I25"/>
    <mergeCell ref="F27:I27"/>
    <mergeCell ref="F29:I29"/>
    <mergeCell ref="F35:H35"/>
  </mergeCells>
  <printOptions horizontalCentered="1" verticalCentered="1"/>
  <pageMargins left="0" right="0" top="0" bottom="0" header="0" footer="0"/>
  <pageSetup paperSize="70" scale="69" orientation="landscape" horizontalDpi="180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2:N36"/>
  <sheetViews>
    <sheetView topLeftCell="A10" workbookViewId="0">
      <selection activeCell="H32" activeCellId="1" sqref="H31 H32"/>
    </sheetView>
  </sheetViews>
  <sheetFormatPr defaultRowHeight="12.75"/>
  <cols>
    <col min="1" max="1" width="15.28515625" bestFit="1" customWidth="1"/>
    <col min="2" max="2" width="10.7109375" customWidth="1"/>
    <col min="5" max="5" width="24.7109375" customWidth="1"/>
    <col min="6" max="6" width="3.7109375" customWidth="1"/>
    <col min="7" max="7" width="5.5703125" customWidth="1"/>
    <col min="8" max="8" width="15.85546875" customWidth="1"/>
    <col min="9" max="9" width="12.7109375" customWidth="1"/>
    <col min="10" max="10" width="10.85546875" customWidth="1"/>
  </cols>
  <sheetData>
    <row r="2" spans="2:7">
      <c r="B2" t="s">
        <v>1</v>
      </c>
      <c r="C2" t="s">
        <v>2</v>
      </c>
      <c r="D2" t="s">
        <v>0</v>
      </c>
      <c r="E2" t="s">
        <v>3</v>
      </c>
      <c r="F2" t="s">
        <v>4</v>
      </c>
      <c r="G2" t="s">
        <v>5</v>
      </c>
    </row>
    <row r="3" spans="2:7" hidden="1">
      <c r="B3">
        <v>1</v>
      </c>
      <c r="C3" t="str">
        <f>IFERROR(VLOOKUP($B3,A6Step1R!$B:$G,2,0),"")</f>
        <v>9000101354333</v>
      </c>
      <c r="D3" t="str">
        <f>IFERROR(VLOOKUP($B3,A6Step1R!$B:$G,3,0),"")</f>
        <v>รรรร</v>
      </c>
      <c r="E3" t="str">
        <f>IFERROR(VLOOKUP($B3,A6Step1R!$B:$G,4,0),"")</f>
        <v>หหหห</v>
      </c>
      <c r="F3" t="str">
        <f>IFERROR(VLOOKUP($B3,A6Step1R!$B:$G,5,0),"")</f>
        <v>รรรร</v>
      </c>
      <c r="G3" s="3">
        <f>IFERROR(VLOOKUP($B3,A6Step1R!$B:$G,6,0),"")</f>
        <v>0</v>
      </c>
    </row>
    <row r="4" spans="2:7">
      <c r="B4">
        <v>2</v>
      </c>
      <c r="C4" t="str">
        <f>IFERROR(VLOOKUP($B4,A6Step1R!$B:$G,2,0),"")</f>
        <v>9000101301809</v>
      </c>
      <c r="D4" t="str">
        <f>IFERROR(VLOOKUP($B4,A6Step1R!$B:$G,3,0),"")</f>
        <v>ถ้วยแบ่ง 7 นิ้ว ลายเกล็ดปลา (เสน่ห์) P1I42</v>
      </c>
      <c r="E4" t="str">
        <f>IFERROR(VLOOKUP($B4,A6Step1R!$B:$G,4,0),"")</f>
        <v>ใบ</v>
      </c>
      <c r="F4">
        <f>IFERROR(VLOOKUP($B4,A6Step1R!$B:$G,5,0),"")</f>
        <v>40</v>
      </c>
      <c r="G4" s="3">
        <f>IFERROR(VLOOKUP($B4,A6Step1R!$B:$G,6,0),"")</f>
        <v>240366</v>
      </c>
    </row>
    <row r="5" spans="2:7">
      <c r="B5">
        <v>3</v>
      </c>
      <c r="C5" t="str">
        <f>IFERROR(VLOOKUP($B5,A6Step1R!$B:$G,2,0),"")</f>
        <v/>
      </c>
      <c r="D5" t="str">
        <f>IFERROR(VLOOKUP($B5,A6Step1R!$B:$G,3,0),"")</f>
        <v/>
      </c>
      <c r="E5" t="str">
        <f>IFERROR(VLOOKUP($B5,A6Step1R!$B:$G,4,0),"")</f>
        <v/>
      </c>
      <c r="F5" t="str">
        <f>IFERROR(VLOOKUP($B5,A6Step1R!$B:$G,5,0),"")</f>
        <v/>
      </c>
      <c r="G5" s="3" t="str">
        <f>IFERROR(VLOOKUP($B5,A6Step1R!$B:$G,6,0),"")</f>
        <v/>
      </c>
    </row>
    <row r="6" spans="2:7">
      <c r="B6">
        <v>4</v>
      </c>
      <c r="C6" t="str">
        <f>IFERROR(VLOOKUP($B6,A6Step1R!$B:$G,2,0),"")</f>
        <v/>
      </c>
      <c r="D6" t="str">
        <f>IFERROR(VLOOKUP($B6,A6Step1R!$B:$G,3,0),"")</f>
        <v/>
      </c>
      <c r="E6" t="str">
        <f>IFERROR(VLOOKUP($B6,A6Step1R!$B:$G,4,0),"")</f>
        <v/>
      </c>
      <c r="F6" t="str">
        <f>IFERROR(VLOOKUP($B6,A6Step1R!$B:$G,5,0),"")</f>
        <v/>
      </c>
      <c r="G6" s="3" t="str">
        <f>IFERROR(VLOOKUP($B6,A6Step1R!$B:$G,6,0),"")</f>
        <v/>
      </c>
    </row>
    <row r="7" spans="2:7">
      <c r="B7">
        <v>5</v>
      </c>
      <c r="C7" t="str">
        <f>IFERROR(VLOOKUP($B7,A6Step1R!$B:$G,2,0),"")</f>
        <v/>
      </c>
      <c r="D7" t="str">
        <f>IFERROR(VLOOKUP($B7,A6Step1R!$B:$G,3,0),"")</f>
        <v/>
      </c>
      <c r="E7" t="str">
        <f>IFERROR(VLOOKUP($B7,A6Step1R!$B:$G,4,0),"")</f>
        <v/>
      </c>
      <c r="F7" t="str">
        <f>IFERROR(VLOOKUP($B7,A6Step1R!$B:$G,5,0),"")</f>
        <v/>
      </c>
      <c r="G7" s="3" t="str">
        <f>IFERROR(VLOOKUP($B7,A6Step1R!$B:$G,6,0),"")</f>
        <v/>
      </c>
    </row>
    <row r="8" spans="2:7">
      <c r="B8">
        <v>6</v>
      </c>
      <c r="C8" t="str">
        <f>IFERROR(VLOOKUP($B8,A6Step1R!$B:$G,2,0),"")</f>
        <v/>
      </c>
      <c r="D8" t="str">
        <f>IFERROR(VLOOKUP($B8,A6Step1R!$B:$G,3,0),"")</f>
        <v/>
      </c>
      <c r="E8" t="str">
        <f>IFERROR(VLOOKUP($B8,A6Step1R!$B:$G,4,0),"")</f>
        <v/>
      </c>
      <c r="F8" t="str">
        <f>IFERROR(VLOOKUP($B8,A6Step1R!$B:$G,5,0),"")</f>
        <v/>
      </c>
      <c r="G8" s="3" t="str">
        <f>IFERROR(VLOOKUP($B8,A6Step1R!$B:$G,6,0),"")</f>
        <v/>
      </c>
    </row>
    <row r="9" spans="2:7">
      <c r="B9">
        <v>7</v>
      </c>
      <c r="C9" t="str">
        <f>IFERROR(VLOOKUP($B9,A6Step1R!$B:$G,2,0),"")</f>
        <v/>
      </c>
      <c r="D9" t="str">
        <f>IFERROR(VLOOKUP($B9,A6Step1R!$B:$G,3,0),"")</f>
        <v/>
      </c>
      <c r="E9" t="str">
        <f>IFERROR(VLOOKUP($B9,A6Step1R!$B:$G,4,0),"")</f>
        <v/>
      </c>
      <c r="F9" t="str">
        <f>IFERROR(VLOOKUP($B9,A6Step1R!$B:$G,5,0),"")</f>
        <v/>
      </c>
      <c r="G9" s="3" t="str">
        <f>IFERROR(VLOOKUP($B9,A6Step1R!$B:$G,6,0),"")</f>
        <v/>
      </c>
    </row>
    <row r="10" spans="2:7">
      <c r="B10">
        <v>8</v>
      </c>
      <c r="C10" t="str">
        <f>IFERROR(VLOOKUP($B10,A6Step1R!$B:$G,2,0),"")</f>
        <v/>
      </c>
      <c r="D10" t="str">
        <f>IFERROR(VLOOKUP($B10,A6Step1R!$B:$G,3,0),"")</f>
        <v/>
      </c>
      <c r="E10" t="str">
        <f>IFERROR(VLOOKUP($B10,A6Step1R!$B:$G,4,0),"")</f>
        <v/>
      </c>
      <c r="F10" t="str">
        <f>IFERROR(VLOOKUP($B10,A6Step1R!$B:$G,5,0),"")</f>
        <v/>
      </c>
      <c r="G10" s="3" t="str">
        <f>IFERROR(VLOOKUP($B10,A6Step1R!$B:$G,6,0),"")</f>
        <v/>
      </c>
    </row>
    <row r="11" spans="2:7">
      <c r="B11">
        <v>9</v>
      </c>
      <c r="C11" t="str">
        <f>IFERROR(VLOOKUP($B11,A6Step1R!$B:$G,2,0),"")</f>
        <v/>
      </c>
      <c r="D11" t="str">
        <f>IFERROR(VLOOKUP($B11,A6Step1R!$B:$G,3,0),"")</f>
        <v/>
      </c>
      <c r="E11" t="str">
        <f>IFERROR(VLOOKUP($B11,A6Step1R!$B:$G,4,0),"")</f>
        <v/>
      </c>
      <c r="F11" t="str">
        <f>IFERROR(VLOOKUP($B11,A6Step1R!$B:$G,5,0),"")</f>
        <v/>
      </c>
      <c r="G11" s="3" t="str">
        <f>IFERROR(VLOOKUP($B11,A6Step1R!$B:$G,6,0),"")</f>
        <v/>
      </c>
    </row>
    <row r="12" spans="2:7">
      <c r="B12">
        <v>10</v>
      </c>
      <c r="C12" t="str">
        <f>IFERROR(VLOOKUP($B12,A6Step1R!$B:$G,2,0),"")</f>
        <v/>
      </c>
      <c r="D12" t="str">
        <f>IFERROR(VLOOKUP($B12,A6Step1R!$B:$G,3,0),"")</f>
        <v/>
      </c>
      <c r="E12" t="str">
        <f>IFERROR(VLOOKUP($B12,A6Step1R!$B:$G,4,0),"")</f>
        <v/>
      </c>
      <c r="F12" t="str">
        <f>IFERROR(VLOOKUP($B12,A6Step1R!$B:$G,5,0),"")</f>
        <v/>
      </c>
      <c r="G12" s="3" t="str">
        <f>IFERROR(VLOOKUP($B12,A6Step1R!$B:$G,6,0),"")</f>
        <v/>
      </c>
    </row>
    <row r="13" spans="2:7">
      <c r="B13">
        <v>11</v>
      </c>
      <c r="C13" t="str">
        <f>IFERROR(VLOOKUP($B13,A6Step1R!$B:$G,2,0),"")</f>
        <v/>
      </c>
      <c r="D13" t="str">
        <f>IFERROR(VLOOKUP($B13,A6Step1R!$B:$G,3,0),"")</f>
        <v/>
      </c>
      <c r="E13" t="str">
        <f>IFERROR(VLOOKUP($B13,A6Step1R!$B:$G,4,0),"")</f>
        <v/>
      </c>
      <c r="F13" t="str">
        <f>IFERROR(VLOOKUP($B13,A6Step1R!$B:$G,5,0),"")</f>
        <v/>
      </c>
      <c r="G13" s="3" t="str">
        <f>IFERROR(VLOOKUP($B13,A6Step1R!$B:$G,6,0),"")</f>
        <v/>
      </c>
    </row>
    <row r="14" spans="2:7">
      <c r="B14">
        <v>12</v>
      </c>
      <c r="C14" t="str">
        <f>IFERROR(VLOOKUP($B14,A6Step1R!$B:$G,2,0),"")</f>
        <v/>
      </c>
      <c r="D14" t="str">
        <f>IFERROR(VLOOKUP($B14,A6Step1R!$B:$G,3,0),"")</f>
        <v/>
      </c>
      <c r="E14" t="str">
        <f>IFERROR(VLOOKUP($B14,A6Step1R!$B:$G,4,0),"")</f>
        <v/>
      </c>
      <c r="F14" t="str">
        <f>IFERROR(VLOOKUP($B14,A6Step1R!$B:$G,5,0),"")</f>
        <v/>
      </c>
      <c r="G14" s="3" t="str">
        <f>IFERROR(VLOOKUP($B14,A6Step1R!$B:$G,6,0),"")</f>
        <v/>
      </c>
    </row>
    <row r="15" spans="2:7">
      <c r="B15">
        <v>13</v>
      </c>
      <c r="C15" t="str">
        <f>IFERROR(VLOOKUP($B15,A6Step1R!$B:$G,2,0),"")</f>
        <v/>
      </c>
      <c r="D15" t="str">
        <f>IFERROR(VLOOKUP($B15,A6Step1R!$B:$G,3,0),"")</f>
        <v/>
      </c>
      <c r="E15" t="str">
        <f>IFERROR(VLOOKUP($B15,A6Step1R!$B:$G,4,0),"")</f>
        <v/>
      </c>
      <c r="F15" t="str">
        <f>IFERROR(VLOOKUP($B15,A6Step1R!$B:$G,5,0),"")</f>
        <v/>
      </c>
      <c r="G15" s="3" t="str">
        <f>IFERROR(VLOOKUP($B15,A6Step1R!$B:$G,6,0),"")</f>
        <v/>
      </c>
    </row>
    <row r="16" spans="2:7">
      <c r="B16">
        <v>14</v>
      </c>
      <c r="C16" t="str">
        <f>IFERROR(VLOOKUP($B16,A6Step1R!$B:$G,2,0),"")</f>
        <v/>
      </c>
      <c r="D16" t="str">
        <f>IFERROR(VLOOKUP($B16,A6Step1R!$B:$G,3,0),"")</f>
        <v/>
      </c>
      <c r="E16" t="str">
        <f>IFERROR(VLOOKUP($B16,A6Step1R!$B:$G,4,0),"")</f>
        <v/>
      </c>
      <c r="F16" t="str">
        <f>IFERROR(VLOOKUP($B16,A6Step1R!$B:$G,5,0),"")</f>
        <v/>
      </c>
      <c r="G16" s="3" t="str">
        <f>IFERROR(VLOOKUP($B16,A6Step1R!$B:$G,6,0),"")</f>
        <v/>
      </c>
    </row>
    <row r="17" spans="1:14">
      <c r="B17">
        <v>15</v>
      </c>
      <c r="C17" t="str">
        <f>IFERROR(VLOOKUP($B17,A6Step1R!$B:$G,2,0),"")</f>
        <v/>
      </c>
      <c r="D17" t="str">
        <f>IFERROR(VLOOKUP($B17,A6Step1R!$B:$G,3,0),"")</f>
        <v/>
      </c>
      <c r="E17" t="str">
        <f>IFERROR(VLOOKUP($B17,A6Step1R!$B:$G,4,0),"")</f>
        <v/>
      </c>
      <c r="F17" t="str">
        <f>IFERROR(VLOOKUP($B17,A6Step1R!$B:$G,5,0),"")</f>
        <v/>
      </c>
      <c r="G17" s="3" t="str">
        <f>IFERROR(VLOOKUP($B17,A6Step1R!$B:$G,6,0),"")</f>
        <v/>
      </c>
    </row>
    <row r="18" spans="1:14">
      <c r="B18">
        <v>16</v>
      </c>
      <c r="C18" t="str">
        <f>IFERROR(VLOOKUP($B18,A6Step1R!$B:$G,2,0),"")</f>
        <v/>
      </c>
      <c r="D18" t="str">
        <f>IFERROR(VLOOKUP($B18,A6Step1R!$B:$G,3,0),"")</f>
        <v/>
      </c>
      <c r="E18" t="str">
        <f>IFERROR(VLOOKUP($B18,A6Step1R!$B:$G,4,0),"")</f>
        <v/>
      </c>
      <c r="F18" t="str">
        <f>IFERROR(VLOOKUP($B18,A6Step1R!$B:$G,5,0),"")</f>
        <v/>
      </c>
      <c r="G18" s="3" t="str">
        <f>IFERROR(VLOOKUP($B18,A6Step1R!$B:$G,6,0),"")</f>
        <v/>
      </c>
    </row>
    <row r="19" spans="1:14">
      <c r="B19">
        <v>17</v>
      </c>
      <c r="C19" t="str">
        <f>IFERROR(VLOOKUP($B19,A6Step1R!$B:$G,2,0),"")</f>
        <v/>
      </c>
      <c r="D19" t="str">
        <f>IFERROR(VLOOKUP($B19,A6Step1R!$B:$G,3,0),"")</f>
        <v/>
      </c>
      <c r="E19" t="str">
        <f>IFERROR(VLOOKUP($B19,A6Step1R!$B:$G,4,0),"")</f>
        <v/>
      </c>
      <c r="F19" t="str">
        <f>IFERROR(VLOOKUP($B19,A6Step1R!$B:$G,5,0),"")</f>
        <v/>
      </c>
      <c r="G19" s="3" t="str">
        <f>IFERROR(VLOOKUP($B19,A6Step1R!$B:$G,6,0),"")</f>
        <v/>
      </c>
    </row>
    <row r="20" spans="1:14">
      <c r="B20">
        <v>18</v>
      </c>
      <c r="C20" t="str">
        <f>IFERROR(VLOOKUP($B20,A6Step1R!$B:$G,2,0),"")</f>
        <v/>
      </c>
      <c r="D20" t="str">
        <f>IFERROR(VLOOKUP($B20,A6Step1R!$B:$G,3,0),"")</f>
        <v/>
      </c>
      <c r="E20" t="str">
        <f>IFERROR(VLOOKUP($B20,A6Step1R!$B:$G,4,0),"")</f>
        <v/>
      </c>
      <c r="F20" t="str">
        <f>IFERROR(VLOOKUP($B20,A6Step1R!$B:$G,5,0),"")</f>
        <v/>
      </c>
      <c r="G20" s="3" t="str">
        <f>IFERROR(VLOOKUP($B20,A6Step1R!$B:$G,6,0),"")</f>
        <v/>
      </c>
    </row>
    <row r="21" spans="1:14">
      <c r="B21">
        <v>19</v>
      </c>
      <c r="C21" t="str">
        <f>IFERROR(VLOOKUP($B21,A6Step1R!$B:$G,2,0),"")</f>
        <v/>
      </c>
      <c r="D21" t="str">
        <f>IFERROR(VLOOKUP($B21,A6Step1R!$B:$G,3,0),"")</f>
        <v/>
      </c>
      <c r="E21" t="str">
        <f>IFERROR(VLOOKUP($B21,A6Step1R!$B:$G,4,0),"")</f>
        <v/>
      </c>
      <c r="F21" t="str">
        <f>IFERROR(VLOOKUP($B21,A6Step1R!$B:$G,5,0),"")</f>
        <v/>
      </c>
      <c r="G21" s="3" t="str">
        <f>IFERROR(VLOOKUP($B21,A6Step1R!$B:$G,6,0),"")</f>
        <v/>
      </c>
    </row>
    <row r="22" spans="1:14">
      <c r="B22">
        <v>20</v>
      </c>
      <c r="C22" t="str">
        <f>IFERROR(VLOOKUP($B22,A6Step1R!$B:$G,2,0),"")</f>
        <v/>
      </c>
      <c r="D22" t="str">
        <f>IFERROR(VLOOKUP($B22,A6Step1R!$B:$G,3,0),"")</f>
        <v/>
      </c>
      <c r="E22" t="str">
        <f>IFERROR(VLOOKUP($B22,A6Step1R!$B:$G,4,0),"")</f>
        <v/>
      </c>
      <c r="F22" t="str">
        <f>IFERROR(VLOOKUP($B22,A6Step1R!$B:$G,5,0),"")</f>
        <v/>
      </c>
      <c r="G22" s="3" t="str">
        <f>IFERROR(VLOOKUP($B22,A6Step1R!$B:$G,6,0),"")</f>
        <v/>
      </c>
    </row>
    <row r="24" spans="1:14">
      <c r="B24" s="5"/>
      <c r="C24" s="5"/>
      <c r="D24" s="5"/>
      <c r="E24" s="5"/>
      <c r="F24" s="5"/>
      <c r="G24" s="5"/>
      <c r="H24" s="5"/>
      <c r="I24" s="5"/>
      <c r="J24" s="5"/>
      <c r="L24" s="4" t="s">
        <v>102</v>
      </c>
    </row>
    <row r="25" spans="1:14" ht="110.25" customHeight="1">
      <c r="A25" s="17">
        <v>1</v>
      </c>
      <c r="B25" s="5"/>
      <c r="C25" s="32" t="str">
        <f>$D$4</f>
        <v>ถ้วยแบ่ง 7 นิ้ว ลายเกล็ดปลา (เสน่ห์) P1I42</v>
      </c>
      <c r="D25" s="32"/>
      <c r="E25" s="32"/>
      <c r="F25" s="32"/>
      <c r="G25" s="32"/>
      <c r="H25" s="32"/>
      <c r="I25" s="32"/>
      <c r="J25" s="33"/>
      <c r="K25" s="34"/>
    </row>
    <row r="26" spans="1:14">
      <c r="B26" s="5"/>
      <c r="C26" s="5"/>
      <c r="D26" s="5"/>
      <c r="E26" s="5"/>
      <c r="F26" s="5"/>
      <c r="G26" s="5"/>
      <c r="H26" s="5"/>
      <c r="I26" s="5"/>
      <c r="J26" s="5"/>
    </row>
    <row r="27" spans="1:14" hidden="1">
      <c r="B27" s="5"/>
      <c r="C27" s="5"/>
      <c r="D27" s="5"/>
      <c r="E27" s="5"/>
      <c r="F27" s="26" t="str">
        <f>$C$3</f>
        <v>9000101354333</v>
      </c>
      <c r="G27" s="26"/>
      <c r="H27" s="26"/>
      <c r="I27" s="26"/>
      <c r="J27" s="5"/>
    </row>
    <row r="28" spans="1:14" hidden="1">
      <c r="B28" s="5"/>
      <c r="C28" s="5"/>
      <c r="D28" s="5"/>
      <c r="E28" s="5"/>
      <c r="F28" s="5"/>
      <c r="G28" s="5"/>
      <c r="H28" s="5"/>
      <c r="I28" s="5"/>
      <c r="J28" s="5"/>
    </row>
    <row r="29" spans="1:14" ht="37.5" customHeight="1">
      <c r="B29" s="22" t="s">
        <v>12</v>
      </c>
      <c r="C29" s="20" t="s">
        <v>4</v>
      </c>
      <c r="D29" s="21" t="str">
        <f>$E$4</f>
        <v>ใบ</v>
      </c>
      <c r="E29" s="5"/>
      <c r="F29" s="27" t="str">
        <f>$F$27</f>
        <v>9000101354333</v>
      </c>
      <c r="G29" s="27"/>
      <c r="H29" s="27"/>
      <c r="I29" s="27"/>
      <c r="J29" s="5"/>
    </row>
    <row r="30" spans="1:14">
      <c r="B30" s="5">
        <v>3</v>
      </c>
      <c r="C30" s="5" t="s">
        <v>104</v>
      </c>
      <c r="D30" s="5"/>
      <c r="E30" s="5"/>
      <c r="F30" s="5"/>
      <c r="G30" s="5"/>
      <c r="H30" s="5"/>
      <c r="I30" s="5"/>
      <c r="J30" s="5"/>
      <c r="L30" s="4" t="s">
        <v>103</v>
      </c>
      <c r="N30" s="4" t="s">
        <v>105</v>
      </c>
    </row>
    <row r="31" spans="1:14" ht="76.5" customHeight="1">
      <c r="E31" s="23" t="str">
        <f>C29&amp;" "&amp;D29&amp;" "&amp;B29</f>
        <v>ราคา ใบ ละ</v>
      </c>
      <c r="F31" s="24"/>
      <c r="G31" s="24"/>
      <c r="H31" s="35">
        <f>$F$4</f>
        <v>40</v>
      </c>
      <c r="I31" s="7" t="s">
        <v>13</v>
      </c>
      <c r="J31" s="5"/>
    </row>
    <row r="32" spans="1:14" ht="63" customHeight="1">
      <c r="B32" s="5"/>
      <c r="C32" s="5"/>
      <c r="D32" s="5"/>
      <c r="E32" s="23" t="str">
        <f>$B$30&amp;$D$29&amp;" "&amp;$C$30&amp;" "&amp;$D$29&amp;$B$29</f>
        <v>3ใบ ขึ้นไป ใบละ</v>
      </c>
      <c r="F32" s="5"/>
      <c r="G32" s="5"/>
      <c r="H32" s="36">
        <v>35</v>
      </c>
      <c r="I32" s="7" t="s">
        <v>13</v>
      </c>
      <c r="J32" s="5"/>
    </row>
    <row r="33" spans="2:10">
      <c r="B33" s="5"/>
      <c r="C33" s="5"/>
      <c r="D33" s="5"/>
      <c r="E33" s="5"/>
      <c r="F33" s="5"/>
      <c r="G33" s="5"/>
      <c r="H33" s="5"/>
      <c r="I33" s="5"/>
      <c r="J33" s="5"/>
    </row>
    <row r="34" spans="2:10">
      <c r="B34" s="5"/>
      <c r="C34" s="5"/>
      <c r="D34" s="5"/>
      <c r="E34" s="5"/>
      <c r="F34" s="5"/>
      <c r="G34" s="5"/>
      <c r="H34" s="5"/>
      <c r="I34" s="5"/>
      <c r="J34" s="5"/>
    </row>
    <row r="35" spans="2:10" ht="22.5">
      <c r="B35" s="5"/>
      <c r="C35" s="5"/>
      <c r="D35" s="5"/>
      <c r="E35" s="6" t="s">
        <v>5</v>
      </c>
      <c r="F35" s="28">
        <f>$G$4</f>
        <v>240366</v>
      </c>
      <c r="G35" s="29"/>
      <c r="H35" s="29"/>
      <c r="I35" s="5"/>
      <c r="J35" s="5"/>
    </row>
    <row r="36" spans="2:10">
      <c r="B36" s="5"/>
      <c r="C36" s="5"/>
      <c r="D36" s="5"/>
      <c r="E36" s="5"/>
      <c r="F36" s="5"/>
      <c r="G36" s="5"/>
      <c r="H36" s="5"/>
      <c r="I36" s="5"/>
      <c r="J36" s="5"/>
    </row>
  </sheetData>
  <mergeCells count="4">
    <mergeCell ref="C25:I25"/>
    <mergeCell ref="F27:I27"/>
    <mergeCell ref="F29:I29"/>
    <mergeCell ref="F35:H35"/>
  </mergeCells>
  <printOptions horizontalCentered="1" verticalCentered="1"/>
  <pageMargins left="0" right="0" top="0" bottom="0" header="0" footer="0"/>
  <pageSetup paperSize="70" scale="69" orientation="landscape" horizontalDpi="180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A2:P37"/>
  <sheetViews>
    <sheetView topLeftCell="A15" workbookViewId="0">
      <selection activeCell="H33" activeCellId="2" sqref="H31 H32 H33"/>
    </sheetView>
  </sheetViews>
  <sheetFormatPr defaultRowHeight="12.75"/>
  <cols>
    <col min="1" max="1" width="15.28515625" bestFit="1" customWidth="1"/>
    <col min="2" max="2" width="10.7109375" customWidth="1"/>
    <col min="5" max="5" width="24.7109375" customWidth="1"/>
    <col min="6" max="6" width="3.7109375" customWidth="1"/>
    <col min="7" max="7" width="5.5703125" customWidth="1"/>
    <col min="8" max="8" width="15.85546875" customWidth="1"/>
    <col min="9" max="9" width="12.7109375" customWidth="1"/>
    <col min="10" max="10" width="10.85546875" customWidth="1"/>
    <col min="12" max="12" width="21" customWidth="1"/>
    <col min="13" max="13" width="4.42578125" customWidth="1"/>
    <col min="14" max="14" width="23.5703125" customWidth="1"/>
    <col min="15" max="15" width="5.42578125" customWidth="1"/>
    <col min="16" max="16" width="21.28515625" customWidth="1"/>
  </cols>
  <sheetData>
    <row r="2" spans="2:7">
      <c r="B2" t="s">
        <v>1</v>
      </c>
      <c r="C2" t="s">
        <v>2</v>
      </c>
      <c r="D2" t="s">
        <v>0</v>
      </c>
      <c r="E2" t="s">
        <v>3</v>
      </c>
      <c r="F2" t="s">
        <v>4</v>
      </c>
      <c r="G2" t="s">
        <v>5</v>
      </c>
    </row>
    <row r="3" spans="2:7" hidden="1">
      <c r="B3">
        <v>1</v>
      </c>
      <c r="C3" t="str">
        <f>IFERROR(VLOOKUP($B3,A6Step1R!$B:$G,2,0),"")</f>
        <v>9000101354333</v>
      </c>
      <c r="D3" t="str">
        <f>IFERROR(VLOOKUP($B3,A6Step1R!$B:$G,3,0),"")</f>
        <v>รรรร</v>
      </c>
      <c r="E3" t="str">
        <f>IFERROR(VLOOKUP($B3,A6Step1R!$B:$G,4,0),"")</f>
        <v>หหหห</v>
      </c>
      <c r="F3" t="str">
        <f>IFERROR(VLOOKUP($B3,A6Step1R!$B:$G,5,0),"")</f>
        <v>รรรร</v>
      </c>
      <c r="G3" s="3">
        <f>IFERROR(VLOOKUP($B3,A6Step1R!$B:$G,6,0),"")</f>
        <v>0</v>
      </c>
    </row>
    <row r="4" spans="2:7">
      <c r="B4">
        <v>2</v>
      </c>
      <c r="C4" t="str">
        <f>IFERROR(VLOOKUP($B4,A6Step1R!$B:$G,2,0),"")</f>
        <v>9000101301809</v>
      </c>
      <c r="D4" t="str">
        <f>IFERROR(VLOOKUP($B4,A6Step1R!$B:$G,3,0),"")</f>
        <v>ถ้วยแบ่ง 7 นิ้ว ลายเกล็ดปลา (เสน่ห์) P1I42</v>
      </c>
      <c r="E4" t="str">
        <f>IFERROR(VLOOKUP($B4,A6Step1R!$B:$G,4,0),"")</f>
        <v>ใบ</v>
      </c>
      <c r="F4">
        <f>IFERROR(VLOOKUP($B4,A6Step1R!$B:$G,5,0),"")</f>
        <v>40</v>
      </c>
      <c r="G4" s="3">
        <f>IFERROR(VLOOKUP($B4,A6Step1R!$B:$G,6,0),"")</f>
        <v>240366</v>
      </c>
    </row>
    <row r="5" spans="2:7">
      <c r="B5">
        <v>3</v>
      </c>
      <c r="C5" t="str">
        <f>IFERROR(VLOOKUP($B5,A6Step1R!$B:$G,2,0),"")</f>
        <v/>
      </c>
      <c r="D5" t="str">
        <f>IFERROR(VLOOKUP($B5,A6Step1R!$B:$G,3,0),"")</f>
        <v/>
      </c>
      <c r="E5" t="str">
        <f>IFERROR(VLOOKUP($B5,A6Step1R!$B:$G,4,0),"")</f>
        <v/>
      </c>
      <c r="F5" t="str">
        <f>IFERROR(VLOOKUP($B5,A6Step1R!$B:$G,5,0),"")</f>
        <v/>
      </c>
      <c r="G5" s="3" t="str">
        <f>IFERROR(VLOOKUP($B5,A6Step1R!$B:$G,6,0),"")</f>
        <v/>
      </c>
    </row>
    <row r="6" spans="2:7">
      <c r="B6">
        <v>4</v>
      </c>
      <c r="C6" t="str">
        <f>IFERROR(VLOOKUP($B6,A6Step1R!$B:$G,2,0),"")</f>
        <v/>
      </c>
      <c r="D6" t="str">
        <f>IFERROR(VLOOKUP($B6,A6Step1R!$B:$G,3,0),"")</f>
        <v/>
      </c>
      <c r="E6" t="str">
        <f>IFERROR(VLOOKUP($B6,A6Step1R!$B:$G,4,0),"")</f>
        <v/>
      </c>
      <c r="F6" t="str">
        <f>IFERROR(VLOOKUP($B6,A6Step1R!$B:$G,5,0),"")</f>
        <v/>
      </c>
      <c r="G6" s="3" t="str">
        <f>IFERROR(VLOOKUP($B6,A6Step1R!$B:$G,6,0),"")</f>
        <v/>
      </c>
    </row>
    <row r="7" spans="2:7">
      <c r="B7">
        <v>5</v>
      </c>
      <c r="C7" t="str">
        <f>IFERROR(VLOOKUP($B7,A6Step1R!$B:$G,2,0),"")</f>
        <v/>
      </c>
      <c r="D7" t="str">
        <f>IFERROR(VLOOKUP($B7,A6Step1R!$B:$G,3,0),"")</f>
        <v/>
      </c>
      <c r="E7" t="str">
        <f>IFERROR(VLOOKUP($B7,A6Step1R!$B:$G,4,0),"")</f>
        <v/>
      </c>
      <c r="F7" t="str">
        <f>IFERROR(VLOOKUP($B7,A6Step1R!$B:$G,5,0),"")</f>
        <v/>
      </c>
      <c r="G7" s="3" t="str">
        <f>IFERROR(VLOOKUP($B7,A6Step1R!$B:$G,6,0),"")</f>
        <v/>
      </c>
    </row>
    <row r="8" spans="2:7">
      <c r="B8">
        <v>6</v>
      </c>
      <c r="C8" t="str">
        <f>IFERROR(VLOOKUP($B8,A6Step1R!$B:$G,2,0),"")</f>
        <v/>
      </c>
      <c r="D8" t="str">
        <f>IFERROR(VLOOKUP($B8,A6Step1R!$B:$G,3,0),"")</f>
        <v/>
      </c>
      <c r="E8" t="str">
        <f>IFERROR(VLOOKUP($B8,A6Step1R!$B:$G,4,0),"")</f>
        <v/>
      </c>
      <c r="F8" t="str">
        <f>IFERROR(VLOOKUP($B8,A6Step1R!$B:$G,5,0),"")</f>
        <v/>
      </c>
      <c r="G8" s="3" t="str">
        <f>IFERROR(VLOOKUP($B8,A6Step1R!$B:$G,6,0),"")</f>
        <v/>
      </c>
    </row>
    <row r="9" spans="2:7">
      <c r="B9">
        <v>7</v>
      </c>
      <c r="C9" t="str">
        <f>IFERROR(VLOOKUP($B9,A6Step1R!$B:$G,2,0),"")</f>
        <v/>
      </c>
      <c r="D9" t="str">
        <f>IFERROR(VLOOKUP($B9,A6Step1R!$B:$G,3,0),"")</f>
        <v/>
      </c>
      <c r="E9" t="str">
        <f>IFERROR(VLOOKUP($B9,A6Step1R!$B:$G,4,0),"")</f>
        <v/>
      </c>
      <c r="F9" t="str">
        <f>IFERROR(VLOOKUP($B9,A6Step1R!$B:$G,5,0),"")</f>
        <v/>
      </c>
      <c r="G9" s="3" t="str">
        <f>IFERROR(VLOOKUP($B9,A6Step1R!$B:$G,6,0),"")</f>
        <v/>
      </c>
    </row>
    <row r="10" spans="2:7">
      <c r="B10">
        <v>8</v>
      </c>
      <c r="C10" t="str">
        <f>IFERROR(VLOOKUP($B10,A6Step1R!$B:$G,2,0),"")</f>
        <v/>
      </c>
      <c r="D10" t="str">
        <f>IFERROR(VLOOKUP($B10,A6Step1R!$B:$G,3,0),"")</f>
        <v/>
      </c>
      <c r="E10" t="str">
        <f>IFERROR(VLOOKUP($B10,A6Step1R!$B:$G,4,0),"")</f>
        <v/>
      </c>
      <c r="F10" t="str">
        <f>IFERROR(VLOOKUP($B10,A6Step1R!$B:$G,5,0),"")</f>
        <v/>
      </c>
      <c r="G10" s="3" t="str">
        <f>IFERROR(VLOOKUP($B10,A6Step1R!$B:$G,6,0),"")</f>
        <v/>
      </c>
    </row>
    <row r="11" spans="2:7">
      <c r="B11">
        <v>9</v>
      </c>
      <c r="C11" t="str">
        <f>IFERROR(VLOOKUP($B11,A6Step1R!$B:$G,2,0),"")</f>
        <v/>
      </c>
      <c r="D11" t="str">
        <f>IFERROR(VLOOKUP($B11,A6Step1R!$B:$G,3,0),"")</f>
        <v/>
      </c>
      <c r="E11" t="str">
        <f>IFERROR(VLOOKUP($B11,A6Step1R!$B:$G,4,0),"")</f>
        <v/>
      </c>
      <c r="F11" t="str">
        <f>IFERROR(VLOOKUP($B11,A6Step1R!$B:$G,5,0),"")</f>
        <v/>
      </c>
      <c r="G11" s="3" t="str">
        <f>IFERROR(VLOOKUP($B11,A6Step1R!$B:$G,6,0),"")</f>
        <v/>
      </c>
    </row>
    <row r="12" spans="2:7">
      <c r="B12">
        <v>10</v>
      </c>
      <c r="C12" t="str">
        <f>IFERROR(VLOOKUP($B12,A6Step1R!$B:$G,2,0),"")</f>
        <v/>
      </c>
      <c r="D12" t="str">
        <f>IFERROR(VLOOKUP($B12,A6Step1R!$B:$G,3,0),"")</f>
        <v/>
      </c>
      <c r="E12" t="str">
        <f>IFERROR(VLOOKUP($B12,A6Step1R!$B:$G,4,0),"")</f>
        <v/>
      </c>
      <c r="F12" t="str">
        <f>IFERROR(VLOOKUP($B12,A6Step1R!$B:$G,5,0),"")</f>
        <v/>
      </c>
      <c r="G12" s="3" t="str">
        <f>IFERROR(VLOOKUP($B12,A6Step1R!$B:$G,6,0),"")</f>
        <v/>
      </c>
    </row>
    <row r="13" spans="2:7">
      <c r="B13">
        <v>11</v>
      </c>
      <c r="C13" t="str">
        <f>IFERROR(VLOOKUP($B13,A6Step1R!$B:$G,2,0),"")</f>
        <v/>
      </c>
      <c r="D13" t="str">
        <f>IFERROR(VLOOKUP($B13,A6Step1R!$B:$G,3,0),"")</f>
        <v/>
      </c>
      <c r="E13" t="str">
        <f>IFERROR(VLOOKUP($B13,A6Step1R!$B:$G,4,0),"")</f>
        <v/>
      </c>
      <c r="F13" t="str">
        <f>IFERROR(VLOOKUP($B13,A6Step1R!$B:$G,5,0),"")</f>
        <v/>
      </c>
      <c r="G13" s="3" t="str">
        <f>IFERROR(VLOOKUP($B13,A6Step1R!$B:$G,6,0),"")</f>
        <v/>
      </c>
    </row>
    <row r="14" spans="2:7">
      <c r="B14">
        <v>12</v>
      </c>
      <c r="C14" t="str">
        <f>IFERROR(VLOOKUP($B14,A6Step1R!$B:$G,2,0),"")</f>
        <v/>
      </c>
      <c r="D14" t="str">
        <f>IFERROR(VLOOKUP($B14,A6Step1R!$B:$G,3,0),"")</f>
        <v/>
      </c>
      <c r="E14" t="str">
        <f>IFERROR(VLOOKUP($B14,A6Step1R!$B:$G,4,0),"")</f>
        <v/>
      </c>
      <c r="F14" t="str">
        <f>IFERROR(VLOOKUP($B14,A6Step1R!$B:$G,5,0),"")</f>
        <v/>
      </c>
      <c r="G14" s="3" t="str">
        <f>IFERROR(VLOOKUP($B14,A6Step1R!$B:$G,6,0),"")</f>
        <v/>
      </c>
    </row>
    <row r="15" spans="2:7">
      <c r="B15">
        <v>13</v>
      </c>
      <c r="C15" t="str">
        <f>IFERROR(VLOOKUP($B15,A6Step1R!$B:$G,2,0),"")</f>
        <v/>
      </c>
      <c r="D15" t="str">
        <f>IFERROR(VLOOKUP($B15,A6Step1R!$B:$G,3,0),"")</f>
        <v/>
      </c>
      <c r="E15" t="str">
        <f>IFERROR(VLOOKUP($B15,A6Step1R!$B:$G,4,0),"")</f>
        <v/>
      </c>
      <c r="F15" t="str">
        <f>IFERROR(VLOOKUP($B15,A6Step1R!$B:$G,5,0),"")</f>
        <v/>
      </c>
      <c r="G15" s="3" t="str">
        <f>IFERROR(VLOOKUP($B15,A6Step1R!$B:$G,6,0),"")</f>
        <v/>
      </c>
    </row>
    <row r="16" spans="2:7">
      <c r="B16">
        <v>14</v>
      </c>
      <c r="C16" t="str">
        <f>IFERROR(VLOOKUP($B16,A6Step1R!$B:$G,2,0),"")</f>
        <v/>
      </c>
      <c r="D16" t="str">
        <f>IFERROR(VLOOKUP($B16,A6Step1R!$B:$G,3,0),"")</f>
        <v/>
      </c>
      <c r="E16" t="str">
        <f>IFERROR(VLOOKUP($B16,A6Step1R!$B:$G,4,0),"")</f>
        <v/>
      </c>
      <c r="F16" t="str">
        <f>IFERROR(VLOOKUP($B16,A6Step1R!$B:$G,5,0),"")</f>
        <v/>
      </c>
      <c r="G16" s="3" t="str">
        <f>IFERROR(VLOOKUP($B16,A6Step1R!$B:$G,6,0),"")</f>
        <v/>
      </c>
    </row>
    <row r="17" spans="1:16">
      <c r="B17">
        <v>15</v>
      </c>
      <c r="C17" t="str">
        <f>IFERROR(VLOOKUP($B17,A6Step1R!$B:$G,2,0),"")</f>
        <v/>
      </c>
      <c r="D17" t="str">
        <f>IFERROR(VLOOKUP($B17,A6Step1R!$B:$G,3,0),"")</f>
        <v/>
      </c>
      <c r="E17" t="str">
        <f>IFERROR(VLOOKUP($B17,A6Step1R!$B:$G,4,0),"")</f>
        <v/>
      </c>
      <c r="F17" t="str">
        <f>IFERROR(VLOOKUP($B17,A6Step1R!$B:$G,5,0),"")</f>
        <v/>
      </c>
      <c r="G17" s="3" t="str">
        <f>IFERROR(VLOOKUP($B17,A6Step1R!$B:$G,6,0),"")</f>
        <v/>
      </c>
    </row>
    <row r="18" spans="1:16">
      <c r="B18">
        <v>16</v>
      </c>
      <c r="C18" t="str">
        <f>IFERROR(VLOOKUP($B18,A6Step1R!$B:$G,2,0),"")</f>
        <v/>
      </c>
      <c r="D18" t="str">
        <f>IFERROR(VLOOKUP($B18,A6Step1R!$B:$G,3,0),"")</f>
        <v/>
      </c>
      <c r="E18" t="str">
        <f>IFERROR(VLOOKUP($B18,A6Step1R!$B:$G,4,0),"")</f>
        <v/>
      </c>
      <c r="F18" t="str">
        <f>IFERROR(VLOOKUP($B18,A6Step1R!$B:$G,5,0),"")</f>
        <v/>
      </c>
      <c r="G18" s="3" t="str">
        <f>IFERROR(VLOOKUP($B18,A6Step1R!$B:$G,6,0),"")</f>
        <v/>
      </c>
    </row>
    <row r="19" spans="1:16">
      <c r="B19">
        <v>17</v>
      </c>
      <c r="C19" t="str">
        <f>IFERROR(VLOOKUP($B19,A6Step1R!$B:$G,2,0),"")</f>
        <v/>
      </c>
      <c r="D19" t="str">
        <f>IFERROR(VLOOKUP($B19,A6Step1R!$B:$G,3,0),"")</f>
        <v/>
      </c>
      <c r="E19" t="str">
        <f>IFERROR(VLOOKUP($B19,A6Step1R!$B:$G,4,0),"")</f>
        <v/>
      </c>
      <c r="F19" t="str">
        <f>IFERROR(VLOOKUP($B19,A6Step1R!$B:$G,5,0),"")</f>
        <v/>
      </c>
      <c r="G19" s="3" t="str">
        <f>IFERROR(VLOOKUP($B19,A6Step1R!$B:$G,6,0),"")</f>
        <v/>
      </c>
    </row>
    <row r="20" spans="1:16">
      <c r="B20">
        <v>18</v>
      </c>
      <c r="C20" t="str">
        <f>IFERROR(VLOOKUP($B20,A6Step1R!$B:$G,2,0),"")</f>
        <v/>
      </c>
      <c r="D20" t="str">
        <f>IFERROR(VLOOKUP($B20,A6Step1R!$B:$G,3,0),"")</f>
        <v/>
      </c>
      <c r="E20" t="str">
        <f>IFERROR(VLOOKUP($B20,A6Step1R!$B:$G,4,0),"")</f>
        <v/>
      </c>
      <c r="F20" t="str">
        <f>IFERROR(VLOOKUP($B20,A6Step1R!$B:$G,5,0),"")</f>
        <v/>
      </c>
      <c r="G20" s="3" t="str">
        <f>IFERROR(VLOOKUP($B20,A6Step1R!$B:$G,6,0),"")</f>
        <v/>
      </c>
    </row>
    <row r="21" spans="1:16">
      <c r="B21">
        <v>19</v>
      </c>
      <c r="C21" t="str">
        <f>IFERROR(VLOOKUP($B21,A6Step1R!$B:$G,2,0),"")</f>
        <v/>
      </c>
      <c r="D21" t="str">
        <f>IFERROR(VLOOKUP($B21,A6Step1R!$B:$G,3,0),"")</f>
        <v/>
      </c>
      <c r="E21" t="str">
        <f>IFERROR(VLOOKUP($B21,A6Step1R!$B:$G,4,0),"")</f>
        <v/>
      </c>
      <c r="F21" t="str">
        <f>IFERROR(VLOOKUP($B21,A6Step1R!$B:$G,5,0),"")</f>
        <v/>
      </c>
      <c r="G21" s="3" t="str">
        <f>IFERROR(VLOOKUP($B21,A6Step1R!$B:$G,6,0),"")</f>
        <v/>
      </c>
    </row>
    <row r="22" spans="1:16">
      <c r="B22">
        <v>20</v>
      </c>
      <c r="C22" t="str">
        <f>IFERROR(VLOOKUP($B22,A6Step1R!$B:$G,2,0),"")</f>
        <v/>
      </c>
      <c r="D22" t="str">
        <f>IFERROR(VLOOKUP($B22,A6Step1R!$B:$G,3,0),"")</f>
        <v/>
      </c>
      <c r="E22" t="str">
        <f>IFERROR(VLOOKUP($B22,A6Step1R!$B:$G,4,0),"")</f>
        <v/>
      </c>
      <c r="F22" t="str">
        <f>IFERROR(VLOOKUP($B22,A6Step1R!$B:$G,5,0),"")</f>
        <v/>
      </c>
      <c r="G22" s="3" t="str">
        <f>IFERROR(VLOOKUP($B22,A6Step1R!$B:$G,6,0),"")</f>
        <v/>
      </c>
    </row>
    <row r="24" spans="1:16">
      <c r="B24" s="5"/>
      <c r="C24" s="5"/>
      <c r="D24" s="5"/>
      <c r="E24" s="5"/>
      <c r="F24" s="5"/>
      <c r="G24" s="5"/>
      <c r="H24" s="5"/>
      <c r="I24" s="5"/>
      <c r="J24" s="5"/>
      <c r="L24" s="4" t="s">
        <v>102</v>
      </c>
    </row>
    <row r="25" spans="1:16" ht="110.25" customHeight="1">
      <c r="A25" s="17">
        <v>1</v>
      </c>
      <c r="B25" s="5"/>
      <c r="C25" s="32" t="str">
        <f>$D$4</f>
        <v>ถ้วยแบ่ง 7 นิ้ว ลายเกล็ดปลา (เสน่ห์) P1I42</v>
      </c>
      <c r="D25" s="32"/>
      <c r="E25" s="32"/>
      <c r="F25" s="32"/>
      <c r="G25" s="32"/>
      <c r="H25" s="32"/>
      <c r="I25" s="32"/>
      <c r="J25" s="33"/>
      <c r="K25" s="34"/>
    </row>
    <row r="26" spans="1:16">
      <c r="B26" s="5"/>
      <c r="C26" s="5"/>
      <c r="D26" s="5"/>
      <c r="E26" s="5"/>
      <c r="F26" s="5"/>
      <c r="G26" s="5"/>
      <c r="H26" s="5"/>
      <c r="I26" s="5"/>
      <c r="J26" s="5"/>
    </row>
    <row r="27" spans="1:16" hidden="1">
      <c r="B27" s="5"/>
      <c r="C27" s="5"/>
      <c r="D27" s="5"/>
      <c r="E27" s="5"/>
      <c r="F27" s="26" t="str">
        <f>$C$3</f>
        <v>9000101354333</v>
      </c>
      <c r="G27" s="26"/>
      <c r="H27" s="26"/>
      <c r="I27" s="26"/>
      <c r="J27" s="5"/>
    </row>
    <row r="28" spans="1:16" hidden="1">
      <c r="B28" s="5"/>
      <c r="C28" s="5"/>
      <c r="D28" s="5"/>
      <c r="E28" s="5"/>
      <c r="F28" s="5"/>
      <c r="G28" s="5"/>
      <c r="H28" s="5"/>
      <c r="I28" s="5"/>
      <c r="J28" s="5"/>
    </row>
    <row r="29" spans="1:16" ht="37.5" customHeight="1">
      <c r="B29" s="22" t="s">
        <v>12</v>
      </c>
      <c r="C29" s="20" t="s">
        <v>4</v>
      </c>
      <c r="D29" s="21" t="str">
        <f>$E$4</f>
        <v>ใบ</v>
      </c>
      <c r="E29" s="5"/>
      <c r="F29" s="27" t="str">
        <f>$F$27</f>
        <v>9000101354333</v>
      </c>
      <c r="G29" s="27"/>
      <c r="H29" s="27"/>
      <c r="I29" s="27"/>
      <c r="J29" s="5"/>
    </row>
    <row r="30" spans="1:16">
      <c r="B30" s="5">
        <v>3</v>
      </c>
      <c r="C30" s="5" t="s">
        <v>104</v>
      </c>
      <c r="D30" s="5">
        <v>6</v>
      </c>
      <c r="E30" s="5"/>
      <c r="F30" s="5"/>
      <c r="G30" s="5"/>
      <c r="H30" s="5"/>
      <c r="I30" s="5"/>
      <c r="J30" s="5"/>
      <c r="L30" s="4" t="s">
        <v>103</v>
      </c>
      <c r="N30" s="4" t="s">
        <v>105</v>
      </c>
      <c r="P30" s="4" t="s">
        <v>106</v>
      </c>
    </row>
    <row r="31" spans="1:16" ht="51" customHeight="1">
      <c r="E31" s="23" t="str">
        <f>C29&amp;" "&amp;D29&amp;" "&amp;B29</f>
        <v>ราคา ใบ ละ</v>
      </c>
      <c r="F31" s="24"/>
      <c r="G31" s="24"/>
      <c r="H31" s="35">
        <f>$F$4</f>
        <v>40</v>
      </c>
      <c r="I31" s="7" t="s">
        <v>13</v>
      </c>
      <c r="J31" s="5"/>
    </row>
    <row r="32" spans="1:16" ht="50.25" customHeight="1">
      <c r="B32" s="5"/>
      <c r="C32" s="5"/>
      <c r="D32" s="5"/>
      <c r="E32" s="23" t="str">
        <f>$B$30&amp;$D$29&amp;" "&amp;$C$30&amp;" "&amp;$D$29&amp;$B$29</f>
        <v>3ใบ ขึ้นไป ใบละ</v>
      </c>
      <c r="F32" s="5"/>
      <c r="G32" s="5"/>
      <c r="H32" s="37">
        <v>35</v>
      </c>
      <c r="I32" s="7" t="s">
        <v>13</v>
      </c>
      <c r="J32" s="5"/>
    </row>
    <row r="33" spans="2:10" ht="50.25" customHeight="1">
      <c r="B33" s="5"/>
      <c r="C33" s="5"/>
      <c r="D33" s="5"/>
      <c r="E33" s="23" t="str">
        <f>$D$30&amp;$D$29&amp;" "&amp;$C$30&amp;" "&amp;$D$29&amp;$B$29</f>
        <v>6ใบ ขึ้นไป ใบละ</v>
      </c>
      <c r="F33" s="5"/>
      <c r="G33" s="5"/>
      <c r="H33" s="37">
        <v>30</v>
      </c>
      <c r="I33" s="7" t="s">
        <v>13</v>
      </c>
      <c r="J33" s="5"/>
    </row>
    <row r="34" spans="2:10">
      <c r="B34" s="5"/>
      <c r="C34" s="5"/>
      <c r="D34" s="5"/>
      <c r="E34" s="5"/>
      <c r="F34" s="5"/>
      <c r="G34" s="5"/>
      <c r="H34" s="5"/>
      <c r="I34" s="5"/>
      <c r="J34" s="5"/>
    </row>
    <row r="35" spans="2:10">
      <c r="B35" s="5"/>
      <c r="C35" s="5"/>
      <c r="D35" s="5"/>
      <c r="E35" s="5"/>
      <c r="F35" s="5"/>
      <c r="G35" s="5"/>
      <c r="H35" s="5"/>
      <c r="I35" s="5"/>
      <c r="J35" s="5"/>
    </row>
    <row r="36" spans="2:10" ht="22.5">
      <c r="B36" s="5"/>
      <c r="C36" s="5"/>
      <c r="D36" s="5"/>
      <c r="E36" s="6" t="s">
        <v>5</v>
      </c>
      <c r="F36" s="28">
        <f>$G$4</f>
        <v>240366</v>
      </c>
      <c r="G36" s="29"/>
      <c r="H36" s="29"/>
      <c r="I36" s="5"/>
      <c r="J36" s="5"/>
    </row>
    <row r="37" spans="2:10">
      <c r="B37" s="5"/>
      <c r="C37" s="5"/>
      <c r="D37" s="5"/>
      <c r="E37" s="5"/>
      <c r="F37" s="5"/>
      <c r="G37" s="5"/>
      <c r="H37" s="5"/>
      <c r="I37" s="5"/>
      <c r="J37" s="5"/>
    </row>
  </sheetData>
  <mergeCells count="4">
    <mergeCell ref="C25:I25"/>
    <mergeCell ref="F27:I27"/>
    <mergeCell ref="F29:I29"/>
    <mergeCell ref="F36:H36"/>
  </mergeCells>
  <printOptions horizontalCentered="1" verticalCentered="1"/>
  <pageMargins left="0" right="0" top="0" bottom="0" header="0" footer="0"/>
  <pageSetup paperSize="70" scale="69" orientation="landscape" horizontalDpi="180" verticalDpi="18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8"/>
  <dimension ref="A2:R38"/>
  <sheetViews>
    <sheetView tabSelected="1" topLeftCell="A12" workbookViewId="0">
      <selection activeCell="K32" sqref="K32"/>
    </sheetView>
  </sheetViews>
  <sheetFormatPr defaultRowHeight="12.75"/>
  <cols>
    <col min="1" max="1" width="15.28515625" bestFit="1" customWidth="1"/>
    <col min="2" max="2" width="10.7109375" customWidth="1"/>
    <col min="5" max="5" width="24.7109375" customWidth="1"/>
    <col min="6" max="6" width="3.7109375" customWidth="1"/>
    <col min="7" max="7" width="5.5703125" customWidth="1"/>
    <col min="8" max="8" width="15.85546875" customWidth="1"/>
    <col min="9" max="9" width="12.7109375" customWidth="1"/>
    <col min="10" max="10" width="10.85546875" customWidth="1"/>
    <col min="12" max="12" width="28.7109375" customWidth="1"/>
    <col min="13" max="13" width="4.42578125" customWidth="1"/>
    <col min="14" max="14" width="32" customWidth="1"/>
    <col min="15" max="15" width="5.42578125" customWidth="1"/>
    <col min="16" max="16" width="30.7109375" customWidth="1"/>
    <col min="17" max="17" width="5.140625" customWidth="1"/>
    <col min="18" max="18" width="29.42578125" customWidth="1"/>
  </cols>
  <sheetData>
    <row r="2" spans="2:7">
      <c r="B2" t="s">
        <v>1</v>
      </c>
      <c r="C2" t="s">
        <v>2</v>
      </c>
      <c r="D2" t="s">
        <v>0</v>
      </c>
      <c r="E2" t="s">
        <v>3</v>
      </c>
      <c r="F2" t="s">
        <v>4</v>
      </c>
      <c r="G2" t="s">
        <v>5</v>
      </c>
    </row>
    <row r="3" spans="2:7" hidden="1">
      <c r="B3">
        <v>1</v>
      </c>
      <c r="C3" t="str">
        <f>IFERROR(VLOOKUP($B3,A6Step1R!$B:$G,2,0),"")</f>
        <v>9000101354333</v>
      </c>
      <c r="D3" t="str">
        <f>IFERROR(VLOOKUP($B3,A6Step1R!$B:$G,3,0),"")</f>
        <v>รรรร</v>
      </c>
      <c r="E3" t="str">
        <f>IFERROR(VLOOKUP($B3,A6Step1R!$B:$G,4,0),"")</f>
        <v>หหหห</v>
      </c>
      <c r="F3" t="str">
        <f>IFERROR(VLOOKUP($B3,A6Step1R!$B:$G,5,0),"")</f>
        <v>รรรร</v>
      </c>
      <c r="G3" s="3">
        <f>IFERROR(VLOOKUP($B3,A6Step1R!$B:$G,6,0),"")</f>
        <v>0</v>
      </c>
    </row>
    <row r="4" spans="2:7">
      <c r="B4">
        <v>2</v>
      </c>
      <c r="C4" t="str">
        <f>IFERROR(VLOOKUP($B4,A6Step1R!$B:$G,2,0),"")</f>
        <v>9000101301809</v>
      </c>
      <c r="D4" t="str">
        <f>IFERROR(VLOOKUP($B4,A6Step1R!$B:$G,3,0),"")</f>
        <v>ถ้วยแบ่ง 7 นิ้ว ลายเกล็ดปลา (เสน่ห์) P1I42</v>
      </c>
      <c r="E4" t="str">
        <f>IFERROR(VLOOKUP($B4,A6Step1R!$B:$G,4,0),"")</f>
        <v>ใบ</v>
      </c>
      <c r="F4">
        <f>IFERROR(VLOOKUP($B4,A6Step1R!$B:$G,5,0),"")</f>
        <v>40</v>
      </c>
      <c r="G4" s="3">
        <f>IFERROR(VLOOKUP($B4,A6Step1R!$B:$G,6,0),"")</f>
        <v>240366</v>
      </c>
    </row>
    <row r="5" spans="2:7">
      <c r="B5">
        <v>3</v>
      </c>
      <c r="C5" t="str">
        <f>IFERROR(VLOOKUP($B5,A6Step1R!$B:$G,2,0),"")</f>
        <v/>
      </c>
      <c r="D5" t="str">
        <f>IFERROR(VLOOKUP($B5,A6Step1R!$B:$G,3,0),"")</f>
        <v/>
      </c>
      <c r="E5" t="str">
        <f>IFERROR(VLOOKUP($B5,A6Step1R!$B:$G,4,0),"")</f>
        <v/>
      </c>
      <c r="F5" t="str">
        <f>IFERROR(VLOOKUP($B5,A6Step1R!$B:$G,5,0),"")</f>
        <v/>
      </c>
      <c r="G5" s="3" t="str">
        <f>IFERROR(VLOOKUP($B5,A6Step1R!$B:$G,6,0),"")</f>
        <v/>
      </c>
    </row>
    <row r="6" spans="2:7">
      <c r="B6">
        <v>4</v>
      </c>
      <c r="C6" t="str">
        <f>IFERROR(VLOOKUP($B6,A6Step1R!$B:$G,2,0),"")</f>
        <v/>
      </c>
      <c r="D6" t="str">
        <f>IFERROR(VLOOKUP($B6,A6Step1R!$B:$G,3,0),"")</f>
        <v/>
      </c>
      <c r="E6" t="str">
        <f>IFERROR(VLOOKUP($B6,A6Step1R!$B:$G,4,0),"")</f>
        <v/>
      </c>
      <c r="F6" t="str">
        <f>IFERROR(VLOOKUP($B6,A6Step1R!$B:$G,5,0),"")</f>
        <v/>
      </c>
      <c r="G6" s="3" t="str">
        <f>IFERROR(VLOOKUP($B6,A6Step1R!$B:$G,6,0),"")</f>
        <v/>
      </c>
    </row>
    <row r="7" spans="2:7">
      <c r="B7">
        <v>5</v>
      </c>
      <c r="C7" t="str">
        <f>IFERROR(VLOOKUP($B7,A6Step1R!$B:$G,2,0),"")</f>
        <v/>
      </c>
      <c r="D7" t="str">
        <f>IFERROR(VLOOKUP($B7,A6Step1R!$B:$G,3,0),"")</f>
        <v/>
      </c>
      <c r="E7" t="str">
        <f>IFERROR(VLOOKUP($B7,A6Step1R!$B:$G,4,0),"")</f>
        <v/>
      </c>
      <c r="F7" t="str">
        <f>IFERROR(VLOOKUP($B7,A6Step1R!$B:$G,5,0),"")</f>
        <v/>
      </c>
      <c r="G7" s="3" t="str">
        <f>IFERROR(VLOOKUP($B7,A6Step1R!$B:$G,6,0),"")</f>
        <v/>
      </c>
    </row>
    <row r="8" spans="2:7">
      <c r="B8">
        <v>6</v>
      </c>
      <c r="C8" t="str">
        <f>IFERROR(VLOOKUP($B8,A6Step1R!$B:$G,2,0),"")</f>
        <v/>
      </c>
      <c r="D8" t="str">
        <f>IFERROR(VLOOKUP($B8,A6Step1R!$B:$G,3,0),"")</f>
        <v/>
      </c>
      <c r="E8" t="str">
        <f>IFERROR(VLOOKUP($B8,A6Step1R!$B:$G,4,0),"")</f>
        <v/>
      </c>
      <c r="F8" t="str">
        <f>IFERROR(VLOOKUP($B8,A6Step1R!$B:$G,5,0),"")</f>
        <v/>
      </c>
      <c r="G8" s="3" t="str">
        <f>IFERROR(VLOOKUP($B8,A6Step1R!$B:$G,6,0),"")</f>
        <v/>
      </c>
    </row>
    <row r="9" spans="2:7">
      <c r="B9">
        <v>7</v>
      </c>
      <c r="C9" t="str">
        <f>IFERROR(VLOOKUP($B9,A6Step1R!$B:$G,2,0),"")</f>
        <v/>
      </c>
      <c r="D9" t="str">
        <f>IFERROR(VLOOKUP($B9,A6Step1R!$B:$G,3,0),"")</f>
        <v/>
      </c>
      <c r="E9" t="str">
        <f>IFERROR(VLOOKUP($B9,A6Step1R!$B:$G,4,0),"")</f>
        <v/>
      </c>
      <c r="F9" t="str">
        <f>IFERROR(VLOOKUP($B9,A6Step1R!$B:$G,5,0),"")</f>
        <v/>
      </c>
      <c r="G9" s="3" t="str">
        <f>IFERROR(VLOOKUP($B9,A6Step1R!$B:$G,6,0),"")</f>
        <v/>
      </c>
    </row>
    <row r="10" spans="2:7">
      <c r="B10">
        <v>8</v>
      </c>
      <c r="C10" t="str">
        <f>IFERROR(VLOOKUP($B10,A6Step1R!$B:$G,2,0),"")</f>
        <v/>
      </c>
      <c r="D10" t="str">
        <f>IFERROR(VLOOKUP($B10,A6Step1R!$B:$G,3,0),"")</f>
        <v/>
      </c>
      <c r="E10" t="str">
        <f>IFERROR(VLOOKUP($B10,A6Step1R!$B:$G,4,0),"")</f>
        <v/>
      </c>
      <c r="F10" t="str">
        <f>IFERROR(VLOOKUP($B10,A6Step1R!$B:$G,5,0),"")</f>
        <v/>
      </c>
      <c r="G10" s="3" t="str">
        <f>IFERROR(VLOOKUP($B10,A6Step1R!$B:$G,6,0),"")</f>
        <v/>
      </c>
    </row>
    <row r="11" spans="2:7">
      <c r="B11">
        <v>9</v>
      </c>
      <c r="C11" t="str">
        <f>IFERROR(VLOOKUP($B11,A6Step1R!$B:$G,2,0),"")</f>
        <v/>
      </c>
      <c r="D11" t="str">
        <f>IFERROR(VLOOKUP($B11,A6Step1R!$B:$G,3,0),"")</f>
        <v/>
      </c>
      <c r="E11" t="str">
        <f>IFERROR(VLOOKUP($B11,A6Step1R!$B:$G,4,0),"")</f>
        <v/>
      </c>
      <c r="F11" t="str">
        <f>IFERROR(VLOOKUP($B11,A6Step1R!$B:$G,5,0),"")</f>
        <v/>
      </c>
      <c r="G11" s="3" t="str">
        <f>IFERROR(VLOOKUP($B11,A6Step1R!$B:$G,6,0),"")</f>
        <v/>
      </c>
    </row>
    <row r="12" spans="2:7">
      <c r="B12">
        <v>10</v>
      </c>
      <c r="C12" t="str">
        <f>IFERROR(VLOOKUP($B12,A6Step1R!$B:$G,2,0),"")</f>
        <v/>
      </c>
      <c r="D12" t="str">
        <f>IFERROR(VLOOKUP($B12,A6Step1R!$B:$G,3,0),"")</f>
        <v/>
      </c>
      <c r="E12" t="str">
        <f>IFERROR(VLOOKUP($B12,A6Step1R!$B:$G,4,0),"")</f>
        <v/>
      </c>
      <c r="F12" t="str">
        <f>IFERROR(VLOOKUP($B12,A6Step1R!$B:$G,5,0),"")</f>
        <v/>
      </c>
      <c r="G12" s="3" t="str">
        <f>IFERROR(VLOOKUP($B12,A6Step1R!$B:$G,6,0),"")</f>
        <v/>
      </c>
    </row>
    <row r="13" spans="2:7">
      <c r="B13">
        <v>11</v>
      </c>
      <c r="C13" t="str">
        <f>IFERROR(VLOOKUP($B13,A6Step1R!$B:$G,2,0),"")</f>
        <v/>
      </c>
      <c r="D13" t="str">
        <f>IFERROR(VLOOKUP($B13,A6Step1R!$B:$G,3,0),"")</f>
        <v/>
      </c>
      <c r="E13" t="str">
        <f>IFERROR(VLOOKUP($B13,A6Step1R!$B:$G,4,0),"")</f>
        <v/>
      </c>
      <c r="F13" t="str">
        <f>IFERROR(VLOOKUP($B13,A6Step1R!$B:$G,5,0),"")</f>
        <v/>
      </c>
      <c r="G13" s="3" t="str">
        <f>IFERROR(VLOOKUP($B13,A6Step1R!$B:$G,6,0),"")</f>
        <v/>
      </c>
    </row>
    <row r="14" spans="2:7">
      <c r="B14">
        <v>12</v>
      </c>
      <c r="C14" t="str">
        <f>IFERROR(VLOOKUP($B14,A6Step1R!$B:$G,2,0),"")</f>
        <v/>
      </c>
      <c r="D14" t="str">
        <f>IFERROR(VLOOKUP($B14,A6Step1R!$B:$G,3,0),"")</f>
        <v/>
      </c>
      <c r="E14" t="str">
        <f>IFERROR(VLOOKUP($B14,A6Step1R!$B:$G,4,0),"")</f>
        <v/>
      </c>
      <c r="F14" t="str">
        <f>IFERROR(VLOOKUP($B14,A6Step1R!$B:$G,5,0),"")</f>
        <v/>
      </c>
      <c r="G14" s="3" t="str">
        <f>IFERROR(VLOOKUP($B14,A6Step1R!$B:$G,6,0),"")</f>
        <v/>
      </c>
    </row>
    <row r="15" spans="2:7">
      <c r="B15">
        <v>13</v>
      </c>
      <c r="C15" t="str">
        <f>IFERROR(VLOOKUP($B15,A6Step1R!$B:$G,2,0),"")</f>
        <v/>
      </c>
      <c r="D15" t="str">
        <f>IFERROR(VLOOKUP($B15,A6Step1R!$B:$G,3,0),"")</f>
        <v/>
      </c>
      <c r="E15" t="str">
        <f>IFERROR(VLOOKUP($B15,A6Step1R!$B:$G,4,0),"")</f>
        <v/>
      </c>
      <c r="F15" t="str">
        <f>IFERROR(VLOOKUP($B15,A6Step1R!$B:$G,5,0),"")</f>
        <v/>
      </c>
      <c r="G15" s="3" t="str">
        <f>IFERROR(VLOOKUP($B15,A6Step1R!$B:$G,6,0),"")</f>
        <v/>
      </c>
    </row>
    <row r="16" spans="2:7">
      <c r="B16">
        <v>14</v>
      </c>
      <c r="C16" t="str">
        <f>IFERROR(VLOOKUP($B16,A6Step1R!$B:$G,2,0),"")</f>
        <v/>
      </c>
      <c r="D16" t="str">
        <f>IFERROR(VLOOKUP($B16,A6Step1R!$B:$G,3,0),"")</f>
        <v/>
      </c>
      <c r="E16" t="str">
        <f>IFERROR(VLOOKUP($B16,A6Step1R!$B:$G,4,0),"")</f>
        <v/>
      </c>
      <c r="F16" t="str">
        <f>IFERROR(VLOOKUP($B16,A6Step1R!$B:$G,5,0),"")</f>
        <v/>
      </c>
      <c r="G16" s="3" t="str">
        <f>IFERROR(VLOOKUP($B16,A6Step1R!$B:$G,6,0),"")</f>
        <v/>
      </c>
    </row>
    <row r="17" spans="1:18">
      <c r="B17">
        <v>15</v>
      </c>
      <c r="C17" t="str">
        <f>IFERROR(VLOOKUP($B17,A6Step1R!$B:$G,2,0),"")</f>
        <v/>
      </c>
      <c r="D17" t="str">
        <f>IFERROR(VLOOKUP($B17,A6Step1R!$B:$G,3,0),"")</f>
        <v/>
      </c>
      <c r="E17" t="str">
        <f>IFERROR(VLOOKUP($B17,A6Step1R!$B:$G,4,0),"")</f>
        <v/>
      </c>
      <c r="F17" t="str">
        <f>IFERROR(VLOOKUP($B17,A6Step1R!$B:$G,5,0),"")</f>
        <v/>
      </c>
      <c r="G17" s="3" t="str">
        <f>IFERROR(VLOOKUP($B17,A6Step1R!$B:$G,6,0),"")</f>
        <v/>
      </c>
    </row>
    <row r="18" spans="1:18">
      <c r="B18">
        <v>16</v>
      </c>
      <c r="C18" t="str">
        <f>IFERROR(VLOOKUP($B18,A6Step1R!$B:$G,2,0),"")</f>
        <v/>
      </c>
      <c r="D18" t="str">
        <f>IFERROR(VLOOKUP($B18,A6Step1R!$B:$G,3,0),"")</f>
        <v/>
      </c>
      <c r="E18" t="str">
        <f>IFERROR(VLOOKUP($B18,A6Step1R!$B:$G,4,0),"")</f>
        <v/>
      </c>
      <c r="F18" t="str">
        <f>IFERROR(VLOOKUP($B18,A6Step1R!$B:$G,5,0),"")</f>
        <v/>
      </c>
      <c r="G18" s="3" t="str">
        <f>IFERROR(VLOOKUP($B18,A6Step1R!$B:$G,6,0),"")</f>
        <v/>
      </c>
    </row>
    <row r="19" spans="1:18">
      <c r="B19">
        <v>17</v>
      </c>
      <c r="C19" t="str">
        <f>IFERROR(VLOOKUP($B19,A6Step1R!$B:$G,2,0),"")</f>
        <v/>
      </c>
      <c r="D19" t="str">
        <f>IFERROR(VLOOKUP($B19,A6Step1R!$B:$G,3,0),"")</f>
        <v/>
      </c>
      <c r="E19" t="str">
        <f>IFERROR(VLOOKUP($B19,A6Step1R!$B:$G,4,0),"")</f>
        <v/>
      </c>
      <c r="F19" t="str">
        <f>IFERROR(VLOOKUP($B19,A6Step1R!$B:$G,5,0),"")</f>
        <v/>
      </c>
      <c r="G19" s="3" t="str">
        <f>IFERROR(VLOOKUP($B19,A6Step1R!$B:$G,6,0),"")</f>
        <v/>
      </c>
    </row>
    <row r="20" spans="1:18">
      <c r="B20">
        <v>18</v>
      </c>
      <c r="C20" t="str">
        <f>IFERROR(VLOOKUP($B20,A6Step1R!$B:$G,2,0),"")</f>
        <v/>
      </c>
      <c r="D20" t="str">
        <f>IFERROR(VLOOKUP($B20,A6Step1R!$B:$G,3,0),"")</f>
        <v/>
      </c>
      <c r="E20" t="str">
        <f>IFERROR(VLOOKUP($B20,A6Step1R!$B:$G,4,0),"")</f>
        <v/>
      </c>
      <c r="F20" t="str">
        <f>IFERROR(VLOOKUP($B20,A6Step1R!$B:$G,5,0),"")</f>
        <v/>
      </c>
      <c r="G20" s="3" t="str">
        <f>IFERROR(VLOOKUP($B20,A6Step1R!$B:$G,6,0),"")</f>
        <v/>
      </c>
    </row>
    <row r="21" spans="1:18">
      <c r="B21">
        <v>19</v>
      </c>
      <c r="C21" t="str">
        <f>IFERROR(VLOOKUP($B21,A6Step1R!$B:$G,2,0),"")</f>
        <v/>
      </c>
      <c r="D21" t="str">
        <f>IFERROR(VLOOKUP($B21,A6Step1R!$B:$G,3,0),"")</f>
        <v/>
      </c>
      <c r="E21" t="str">
        <f>IFERROR(VLOOKUP($B21,A6Step1R!$B:$G,4,0),"")</f>
        <v/>
      </c>
      <c r="F21" t="str">
        <f>IFERROR(VLOOKUP($B21,A6Step1R!$B:$G,5,0),"")</f>
        <v/>
      </c>
      <c r="G21" s="3" t="str">
        <f>IFERROR(VLOOKUP($B21,A6Step1R!$B:$G,6,0),"")</f>
        <v/>
      </c>
    </row>
    <row r="22" spans="1:18">
      <c r="B22">
        <v>20</v>
      </c>
      <c r="C22" t="str">
        <f>IFERROR(VLOOKUP($B22,A6Step1R!$B:$G,2,0),"")</f>
        <v/>
      </c>
      <c r="D22" t="str">
        <f>IFERROR(VLOOKUP($B22,A6Step1R!$B:$G,3,0),"")</f>
        <v/>
      </c>
      <c r="E22" t="str">
        <f>IFERROR(VLOOKUP($B22,A6Step1R!$B:$G,4,0),"")</f>
        <v/>
      </c>
      <c r="F22" t="str">
        <f>IFERROR(VLOOKUP($B22,A6Step1R!$B:$G,5,0),"")</f>
        <v/>
      </c>
      <c r="G22" s="3" t="str">
        <f>IFERROR(VLOOKUP($B22,A6Step1R!$B:$G,6,0),"")</f>
        <v/>
      </c>
    </row>
    <row r="24" spans="1:18">
      <c r="B24" s="5"/>
      <c r="C24" s="5"/>
      <c r="D24" s="5"/>
      <c r="E24" s="5"/>
      <c r="F24" s="5"/>
      <c r="G24" s="5"/>
      <c r="H24" s="5"/>
      <c r="I24" s="5"/>
      <c r="J24" s="5"/>
      <c r="L24" s="4" t="s">
        <v>102</v>
      </c>
    </row>
    <row r="25" spans="1:18" ht="110.25" customHeight="1">
      <c r="A25" s="17">
        <v>1</v>
      </c>
      <c r="B25" s="5"/>
      <c r="C25" s="32" t="str">
        <f>$D$4</f>
        <v>ถ้วยแบ่ง 7 นิ้ว ลายเกล็ดปลา (เสน่ห์) P1I42</v>
      </c>
      <c r="D25" s="32"/>
      <c r="E25" s="32"/>
      <c r="F25" s="32"/>
      <c r="G25" s="32"/>
      <c r="H25" s="32"/>
      <c r="I25" s="32"/>
      <c r="J25" s="33"/>
      <c r="K25" s="34"/>
    </row>
    <row r="26" spans="1:18" ht="6" customHeight="1">
      <c r="B26" s="5"/>
      <c r="C26" s="5"/>
      <c r="D26" s="5"/>
      <c r="E26" s="5"/>
      <c r="F26" s="5"/>
      <c r="G26" s="5"/>
      <c r="H26" s="5"/>
      <c r="I26" s="5"/>
      <c r="J26" s="5"/>
    </row>
    <row r="27" spans="1:18" hidden="1">
      <c r="B27" s="5"/>
      <c r="C27" s="5"/>
      <c r="D27" s="5"/>
      <c r="E27" s="5"/>
      <c r="F27" s="26" t="str">
        <f>$C$3</f>
        <v>9000101354333</v>
      </c>
      <c r="G27" s="26"/>
      <c r="H27" s="26"/>
      <c r="I27" s="26"/>
      <c r="J27" s="5"/>
    </row>
    <row r="28" spans="1:18" hidden="1">
      <c r="B28" s="5"/>
      <c r="C28" s="5"/>
      <c r="D28" s="5"/>
      <c r="E28" s="5"/>
      <c r="F28" s="5"/>
      <c r="G28" s="5"/>
      <c r="H28" s="5"/>
      <c r="I28" s="5"/>
      <c r="J28" s="5"/>
    </row>
    <row r="29" spans="1:18" ht="37.5" customHeight="1">
      <c r="B29" s="22" t="s">
        <v>12</v>
      </c>
      <c r="C29" s="20" t="s">
        <v>4</v>
      </c>
      <c r="D29" s="21" t="str">
        <f>$E$4</f>
        <v>ใบ</v>
      </c>
      <c r="E29" s="5"/>
      <c r="F29" s="27" t="str">
        <f>$F$27</f>
        <v>9000101354333</v>
      </c>
      <c r="G29" s="27"/>
      <c r="H29" s="27"/>
      <c r="I29" s="27"/>
      <c r="J29" s="5"/>
    </row>
    <row r="30" spans="1:18">
      <c r="B30" s="5">
        <v>3</v>
      </c>
      <c r="C30" s="5" t="s">
        <v>104</v>
      </c>
      <c r="D30" s="5">
        <v>6</v>
      </c>
      <c r="E30" s="5">
        <v>12</v>
      </c>
      <c r="F30" s="5"/>
      <c r="G30" s="5"/>
      <c r="H30" s="5"/>
      <c r="I30" s="5"/>
      <c r="J30" s="5"/>
      <c r="L30" s="4" t="s">
        <v>103</v>
      </c>
      <c r="N30" s="4" t="s">
        <v>105</v>
      </c>
      <c r="P30" s="4" t="s">
        <v>106</v>
      </c>
      <c r="R30" s="4" t="s">
        <v>107</v>
      </c>
    </row>
    <row r="31" spans="1:18" ht="39.75" customHeight="1">
      <c r="E31" s="23" t="str">
        <f>C29&amp;" "&amp;D29&amp;" "&amp;B29</f>
        <v>ราคา ใบ ละ</v>
      </c>
      <c r="F31" s="24"/>
      <c r="G31" s="24"/>
      <c r="H31" s="38">
        <f>$F$4</f>
        <v>40</v>
      </c>
      <c r="I31" s="7" t="s">
        <v>13</v>
      </c>
      <c r="J31" s="5"/>
    </row>
    <row r="32" spans="1:18" ht="39.75" customHeight="1">
      <c r="B32" s="5"/>
      <c r="C32" s="5"/>
      <c r="D32" s="5"/>
      <c r="E32" s="23" t="str">
        <f>$B$30&amp;$D$29&amp;" "&amp;$C$30&amp;" "&amp;$D$29&amp;$B$29</f>
        <v>3ใบ ขึ้นไป ใบละ</v>
      </c>
      <c r="F32" s="5"/>
      <c r="G32" s="5"/>
      <c r="H32" s="39">
        <v>35</v>
      </c>
      <c r="I32" s="7" t="s">
        <v>13</v>
      </c>
      <c r="J32" s="5"/>
    </row>
    <row r="33" spans="2:10" ht="32.25" customHeight="1">
      <c r="B33" s="5"/>
      <c r="C33" s="5"/>
      <c r="D33" s="5"/>
      <c r="E33" s="23" t="str">
        <f>$D$30&amp;$D$29&amp;" "&amp;$C$30&amp;" "&amp;$D$29&amp;$B$29</f>
        <v>6ใบ ขึ้นไป ใบละ</v>
      </c>
      <c r="F33" s="5"/>
      <c r="G33" s="5"/>
      <c r="H33" s="39">
        <v>30</v>
      </c>
      <c r="I33" s="7" t="s">
        <v>13</v>
      </c>
      <c r="J33" s="5"/>
    </row>
    <row r="34" spans="2:10" ht="32.25" customHeight="1">
      <c r="B34" s="5"/>
      <c r="C34" s="5"/>
      <c r="D34" s="5"/>
      <c r="E34" s="23" t="str">
        <f>$E$30&amp;$D$29&amp;" "&amp;$C$30&amp;" "&amp;$D$29&amp;$B$29</f>
        <v>12ใบ ขึ้นไป ใบละ</v>
      </c>
      <c r="F34" s="5"/>
      <c r="G34" s="5"/>
      <c r="H34" s="39">
        <v>25</v>
      </c>
      <c r="I34" s="7" t="s">
        <v>13</v>
      </c>
      <c r="J34" s="5"/>
    </row>
    <row r="35" spans="2:10">
      <c r="B35" s="5"/>
      <c r="C35" s="5"/>
      <c r="D35" s="5"/>
      <c r="E35" s="5"/>
      <c r="F35" s="5"/>
      <c r="G35" s="5"/>
      <c r="H35" s="5"/>
      <c r="I35" s="5"/>
      <c r="J35" s="5"/>
    </row>
    <row r="36" spans="2:10">
      <c r="B36" s="5"/>
      <c r="C36" s="5"/>
      <c r="D36" s="5"/>
      <c r="E36" s="5"/>
      <c r="F36" s="5"/>
      <c r="G36" s="5"/>
      <c r="H36" s="5"/>
      <c r="I36" s="5"/>
      <c r="J36" s="5"/>
    </row>
    <row r="37" spans="2:10" ht="22.5">
      <c r="B37" s="5"/>
      <c r="C37" s="5"/>
      <c r="D37" s="5"/>
      <c r="E37" s="6" t="s">
        <v>5</v>
      </c>
      <c r="F37" s="28">
        <f>$G$4</f>
        <v>240366</v>
      </c>
      <c r="G37" s="29"/>
      <c r="H37" s="29"/>
      <c r="I37" s="5"/>
      <c r="J37" s="5"/>
    </row>
    <row r="38" spans="2:10">
      <c r="B38" s="5"/>
      <c r="C38" s="5"/>
      <c r="D38" s="5"/>
      <c r="E38" s="5"/>
      <c r="F38" s="5"/>
      <c r="G38" s="5"/>
      <c r="H38" s="5"/>
      <c r="I38" s="5"/>
      <c r="J38" s="5"/>
    </row>
  </sheetData>
  <mergeCells count="4">
    <mergeCell ref="C25:I25"/>
    <mergeCell ref="F27:I27"/>
    <mergeCell ref="F29:I29"/>
    <mergeCell ref="F37:H37"/>
  </mergeCells>
  <printOptions horizontalCentered="1" verticalCentered="1"/>
  <pageMargins left="0" right="0" top="0" bottom="0" header="0" footer="0"/>
  <pageSetup paperSize="70" scale="69" orientation="landscape" horizontalDpi="180" verticalDpi="18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5"/>
  <dimension ref="A1:AJ12"/>
  <sheetViews>
    <sheetView workbookViewId="0">
      <selection activeCell="D15" sqref="D15"/>
    </sheetView>
  </sheetViews>
  <sheetFormatPr defaultRowHeight="12.75"/>
  <sheetData>
    <row r="1" spans="1:36" ht="14.25">
      <c r="A1" s="13" t="s">
        <v>14</v>
      </c>
      <c r="B1" s="13" t="s">
        <v>15</v>
      </c>
      <c r="C1" s="13" t="s">
        <v>16</v>
      </c>
      <c r="D1" s="13" t="s">
        <v>17</v>
      </c>
      <c r="E1" s="11" t="s">
        <v>18</v>
      </c>
      <c r="F1" s="8" t="s">
        <v>19</v>
      </c>
      <c r="G1" s="8" t="s">
        <v>20</v>
      </c>
      <c r="H1" s="8" t="s">
        <v>21</v>
      </c>
      <c r="I1" s="8" t="s">
        <v>22</v>
      </c>
      <c r="J1" s="8" t="s">
        <v>23</v>
      </c>
      <c r="K1" s="8" t="s">
        <v>24</v>
      </c>
      <c r="L1" s="8" t="s">
        <v>25</v>
      </c>
      <c r="M1" s="8" t="s">
        <v>26</v>
      </c>
      <c r="N1" s="8" t="s">
        <v>27</v>
      </c>
      <c r="O1" s="8" t="s">
        <v>28</v>
      </c>
      <c r="P1" s="8" t="s">
        <v>3</v>
      </c>
      <c r="Q1" s="8" t="s">
        <v>29</v>
      </c>
      <c r="R1" s="8" t="s">
        <v>30</v>
      </c>
      <c r="S1" s="8" t="s">
        <v>31</v>
      </c>
      <c r="T1" s="8" t="s">
        <v>8</v>
      </c>
      <c r="U1" s="8" t="s">
        <v>32</v>
      </c>
      <c r="V1" s="8" t="s">
        <v>33</v>
      </c>
      <c r="W1" s="8" t="s">
        <v>34</v>
      </c>
      <c r="X1" s="8" t="s">
        <v>6</v>
      </c>
      <c r="Y1" s="8" t="s">
        <v>35</v>
      </c>
      <c r="Z1" s="8" t="s">
        <v>36</v>
      </c>
      <c r="AA1" s="8" t="s">
        <v>37</v>
      </c>
      <c r="AB1" s="8" t="s">
        <v>38</v>
      </c>
      <c r="AC1" s="8" t="s">
        <v>39</v>
      </c>
      <c r="AD1" s="8" t="s">
        <v>40</v>
      </c>
      <c r="AE1" s="8" t="s">
        <v>41</v>
      </c>
      <c r="AF1" s="8" t="s">
        <v>42</v>
      </c>
      <c r="AG1" s="8" t="s">
        <v>43</v>
      </c>
      <c r="AH1" s="8" t="s">
        <v>44</v>
      </c>
      <c r="AI1" s="8" t="s">
        <v>45</v>
      </c>
      <c r="AJ1" s="8" t="s">
        <v>46</v>
      </c>
    </row>
    <row r="2" spans="1:36" ht="14.25">
      <c r="A2" s="12" t="s">
        <v>47</v>
      </c>
      <c r="B2" s="12" t="s">
        <v>48</v>
      </c>
      <c r="C2" s="12" t="s">
        <v>49</v>
      </c>
      <c r="D2" s="12" t="s">
        <v>49</v>
      </c>
      <c r="E2" s="9" t="s">
        <v>50</v>
      </c>
      <c r="F2" s="9" t="s">
        <v>51</v>
      </c>
      <c r="G2" s="9"/>
      <c r="H2" s="9"/>
      <c r="I2" s="9" t="s">
        <v>52</v>
      </c>
      <c r="J2" s="9" t="s">
        <v>25</v>
      </c>
      <c r="K2" s="10">
        <v>1</v>
      </c>
      <c r="L2" s="10">
        <v>120</v>
      </c>
      <c r="M2" s="10">
        <v>1</v>
      </c>
      <c r="N2" s="10">
        <v>2</v>
      </c>
      <c r="O2" s="10">
        <v>120</v>
      </c>
      <c r="P2" s="9" t="s">
        <v>53</v>
      </c>
      <c r="Q2" s="9" t="s">
        <v>54</v>
      </c>
      <c r="R2" s="9" t="s">
        <v>55</v>
      </c>
      <c r="S2" s="9" t="s">
        <v>56</v>
      </c>
      <c r="T2" s="9" t="s">
        <v>57</v>
      </c>
      <c r="U2" s="9" t="s">
        <v>58</v>
      </c>
      <c r="V2" s="9" t="s">
        <v>59</v>
      </c>
      <c r="W2" s="9" t="s">
        <v>60</v>
      </c>
      <c r="X2" s="9" t="s">
        <v>61</v>
      </c>
      <c r="Y2" s="9" t="s">
        <v>62</v>
      </c>
      <c r="Z2" s="9" t="s">
        <v>63</v>
      </c>
      <c r="AA2" s="9" t="s">
        <v>54</v>
      </c>
      <c r="AB2" s="9" t="s">
        <v>52</v>
      </c>
      <c r="AC2" s="9" t="s">
        <v>64</v>
      </c>
      <c r="AD2" s="9" t="s">
        <v>65</v>
      </c>
      <c r="AE2" s="9" t="s">
        <v>66</v>
      </c>
      <c r="AF2" s="9" t="s">
        <v>67</v>
      </c>
      <c r="AG2" s="9"/>
      <c r="AH2" s="9" t="s">
        <v>68</v>
      </c>
      <c r="AI2" s="9">
        <v>1</v>
      </c>
      <c r="AJ2" s="9"/>
    </row>
    <row r="3" spans="1:36" ht="14.25">
      <c r="A3" s="9" t="s">
        <v>47</v>
      </c>
      <c r="B3" s="9" t="s">
        <v>48</v>
      </c>
      <c r="C3" s="9" t="s">
        <v>49</v>
      </c>
      <c r="D3" s="9" t="s">
        <v>49</v>
      </c>
      <c r="E3" s="9" t="s">
        <v>50</v>
      </c>
      <c r="F3" s="9" t="s">
        <v>51</v>
      </c>
      <c r="G3" s="9"/>
      <c r="H3" s="9"/>
      <c r="I3" s="9" t="s">
        <v>52</v>
      </c>
      <c r="J3" s="9" t="s">
        <v>25</v>
      </c>
      <c r="K3" s="10">
        <v>1</v>
      </c>
      <c r="L3" s="10">
        <v>120</v>
      </c>
      <c r="M3" s="10">
        <v>3</v>
      </c>
      <c r="N3" s="10">
        <v>999</v>
      </c>
      <c r="O3" s="10">
        <v>100</v>
      </c>
      <c r="P3" s="9" t="s">
        <v>53</v>
      </c>
      <c r="Q3" s="9" t="s">
        <v>54</v>
      </c>
      <c r="R3" s="9" t="s">
        <v>55</v>
      </c>
      <c r="S3" s="9" t="s">
        <v>56</v>
      </c>
      <c r="T3" s="9" t="s">
        <v>57</v>
      </c>
      <c r="U3" s="9" t="s">
        <v>58</v>
      </c>
      <c r="V3" s="9" t="s">
        <v>59</v>
      </c>
      <c r="W3" s="9" t="s">
        <v>60</v>
      </c>
      <c r="X3" s="9" t="s">
        <v>61</v>
      </c>
      <c r="Y3" s="9" t="s">
        <v>62</v>
      </c>
      <c r="Z3" s="9" t="s">
        <v>63</v>
      </c>
      <c r="AA3" s="9" t="s">
        <v>54</v>
      </c>
      <c r="AB3" s="9" t="s">
        <v>52</v>
      </c>
      <c r="AC3" s="9" t="s">
        <v>64</v>
      </c>
      <c r="AD3" s="9" t="s">
        <v>65</v>
      </c>
      <c r="AE3" s="9" t="s">
        <v>66</v>
      </c>
      <c r="AF3" s="9" t="s">
        <v>67</v>
      </c>
      <c r="AG3" s="9"/>
      <c r="AH3" s="9" t="s">
        <v>68</v>
      </c>
      <c r="AI3" s="9">
        <v>1</v>
      </c>
      <c r="AJ3" s="9"/>
    </row>
    <row r="4" spans="1:36" ht="14.25">
      <c r="A4" s="9" t="s">
        <v>69</v>
      </c>
      <c r="B4" s="9" t="s">
        <v>70</v>
      </c>
      <c r="C4" s="9" t="s">
        <v>71</v>
      </c>
      <c r="D4" s="9" t="s">
        <v>71</v>
      </c>
      <c r="E4" s="9" t="s">
        <v>50</v>
      </c>
      <c r="F4" s="9" t="s">
        <v>51</v>
      </c>
      <c r="G4" s="9"/>
      <c r="H4" s="9"/>
      <c r="I4" s="9" t="s">
        <v>52</v>
      </c>
      <c r="J4" s="9" t="s">
        <v>25</v>
      </c>
      <c r="K4" s="10">
        <v>1</v>
      </c>
      <c r="L4" s="10">
        <v>930</v>
      </c>
      <c r="M4" s="10">
        <v>1</v>
      </c>
      <c r="N4" s="10">
        <v>2</v>
      </c>
      <c r="O4" s="10">
        <v>930</v>
      </c>
      <c r="P4" s="9" t="s">
        <v>53</v>
      </c>
      <c r="Q4" s="9" t="s">
        <v>54</v>
      </c>
      <c r="R4" s="9" t="s">
        <v>54</v>
      </c>
      <c r="S4" s="9" t="s">
        <v>56</v>
      </c>
      <c r="T4" s="9" t="s">
        <v>72</v>
      </c>
      <c r="U4" s="9" t="s">
        <v>73</v>
      </c>
      <c r="V4" s="9" t="s">
        <v>74</v>
      </c>
      <c r="W4" s="9" t="s">
        <v>75</v>
      </c>
      <c r="X4" s="9" t="s">
        <v>76</v>
      </c>
      <c r="Y4" s="9" t="s">
        <v>77</v>
      </c>
      <c r="Z4" s="9" t="s">
        <v>78</v>
      </c>
      <c r="AA4" s="9" t="s">
        <v>54</v>
      </c>
      <c r="AB4" s="9" t="s">
        <v>79</v>
      </c>
      <c r="AC4" s="9" t="s">
        <v>80</v>
      </c>
      <c r="AD4" s="9" t="s">
        <v>81</v>
      </c>
      <c r="AE4" s="9" t="s">
        <v>82</v>
      </c>
      <c r="AF4" s="9" t="s">
        <v>67</v>
      </c>
      <c r="AG4" s="9"/>
      <c r="AH4" s="9" t="s">
        <v>83</v>
      </c>
      <c r="AI4" s="9">
        <v>1</v>
      </c>
      <c r="AJ4" s="9"/>
    </row>
    <row r="5" spans="1:36" ht="14.25">
      <c r="A5" s="9" t="s">
        <v>69</v>
      </c>
      <c r="B5" s="9" t="s">
        <v>70</v>
      </c>
      <c r="C5" s="9" t="s">
        <v>71</v>
      </c>
      <c r="D5" s="9" t="s">
        <v>71</v>
      </c>
      <c r="E5" s="9" t="s">
        <v>50</v>
      </c>
      <c r="F5" s="9" t="s">
        <v>51</v>
      </c>
      <c r="G5" s="9"/>
      <c r="H5" s="9"/>
      <c r="I5" s="9" t="s">
        <v>52</v>
      </c>
      <c r="J5" s="9" t="s">
        <v>25</v>
      </c>
      <c r="K5" s="10">
        <v>1</v>
      </c>
      <c r="L5" s="10">
        <v>930</v>
      </c>
      <c r="M5" s="10">
        <v>3</v>
      </c>
      <c r="N5" s="10">
        <v>999</v>
      </c>
      <c r="O5" s="10">
        <v>840</v>
      </c>
      <c r="P5" s="9" t="s">
        <v>53</v>
      </c>
      <c r="Q5" s="9" t="s">
        <v>54</v>
      </c>
      <c r="R5" s="9" t="s">
        <v>54</v>
      </c>
      <c r="S5" s="9" t="s">
        <v>56</v>
      </c>
      <c r="T5" s="9" t="s">
        <v>72</v>
      </c>
      <c r="U5" s="9" t="s">
        <v>73</v>
      </c>
      <c r="V5" s="9" t="s">
        <v>74</v>
      </c>
      <c r="W5" s="9" t="s">
        <v>75</v>
      </c>
      <c r="X5" s="9" t="s">
        <v>76</v>
      </c>
      <c r="Y5" s="9" t="s">
        <v>77</v>
      </c>
      <c r="Z5" s="9" t="s">
        <v>78</v>
      </c>
      <c r="AA5" s="9" t="s">
        <v>54</v>
      </c>
      <c r="AB5" s="9" t="s">
        <v>79</v>
      </c>
      <c r="AC5" s="9" t="s">
        <v>80</v>
      </c>
      <c r="AD5" s="9" t="s">
        <v>81</v>
      </c>
      <c r="AE5" s="9" t="s">
        <v>82</v>
      </c>
      <c r="AF5" s="9" t="s">
        <v>67</v>
      </c>
      <c r="AG5" s="9"/>
      <c r="AH5" s="9" t="s">
        <v>83</v>
      </c>
      <c r="AI5" s="9">
        <v>1</v>
      </c>
      <c r="AJ5" s="9"/>
    </row>
    <row r="6" spans="1:36" ht="14.25">
      <c r="A6" s="9" t="s">
        <v>84</v>
      </c>
      <c r="B6" s="9" t="s">
        <v>85</v>
      </c>
      <c r="C6" s="9" t="s">
        <v>86</v>
      </c>
      <c r="D6" s="9" t="s">
        <v>86</v>
      </c>
      <c r="E6" s="9" t="s">
        <v>50</v>
      </c>
      <c r="F6" s="9" t="s">
        <v>51</v>
      </c>
      <c r="G6" s="9"/>
      <c r="H6" s="9"/>
      <c r="I6" s="9" t="s">
        <v>52</v>
      </c>
      <c r="J6" s="9" t="s">
        <v>25</v>
      </c>
      <c r="K6" s="10">
        <v>1</v>
      </c>
      <c r="L6" s="10">
        <v>800</v>
      </c>
      <c r="M6" s="10">
        <v>1</v>
      </c>
      <c r="N6" s="10">
        <v>2</v>
      </c>
      <c r="O6" s="10">
        <v>800</v>
      </c>
      <c r="P6" s="9" t="s">
        <v>53</v>
      </c>
      <c r="Q6" s="9" t="s">
        <v>54</v>
      </c>
      <c r="R6" s="9" t="s">
        <v>55</v>
      </c>
      <c r="S6" s="9" t="s">
        <v>56</v>
      </c>
      <c r="T6" s="9" t="s">
        <v>72</v>
      </c>
      <c r="U6" s="9" t="s">
        <v>73</v>
      </c>
      <c r="V6" s="9" t="s">
        <v>74</v>
      </c>
      <c r="W6" s="9" t="s">
        <v>75</v>
      </c>
      <c r="X6" s="9" t="s">
        <v>76</v>
      </c>
      <c r="Y6" s="9" t="s">
        <v>77</v>
      </c>
      <c r="Z6" s="9" t="s">
        <v>78</v>
      </c>
      <c r="AA6" s="9" t="s">
        <v>54</v>
      </c>
      <c r="AB6" s="9" t="s">
        <v>79</v>
      </c>
      <c r="AC6" s="9" t="s">
        <v>80</v>
      </c>
      <c r="AD6" s="9" t="s">
        <v>81</v>
      </c>
      <c r="AE6" s="9" t="s">
        <v>82</v>
      </c>
      <c r="AF6" s="9" t="s">
        <v>67</v>
      </c>
      <c r="AG6" s="9"/>
      <c r="AH6" s="9" t="s">
        <v>87</v>
      </c>
      <c r="AI6" s="9">
        <v>1</v>
      </c>
      <c r="AJ6" s="9"/>
    </row>
    <row r="7" spans="1:36" ht="14.25">
      <c r="A7" s="9" t="s">
        <v>84</v>
      </c>
      <c r="B7" s="9" t="s">
        <v>85</v>
      </c>
      <c r="C7" s="9" t="s">
        <v>86</v>
      </c>
      <c r="D7" s="9" t="s">
        <v>86</v>
      </c>
      <c r="E7" s="9" t="s">
        <v>50</v>
      </c>
      <c r="F7" s="9" t="s">
        <v>51</v>
      </c>
      <c r="G7" s="9"/>
      <c r="H7" s="9"/>
      <c r="I7" s="9" t="s">
        <v>52</v>
      </c>
      <c r="J7" s="9" t="s">
        <v>25</v>
      </c>
      <c r="K7" s="10">
        <v>1</v>
      </c>
      <c r="L7" s="10">
        <v>800</v>
      </c>
      <c r="M7" s="10">
        <v>3</v>
      </c>
      <c r="N7" s="10">
        <v>999</v>
      </c>
      <c r="O7" s="10">
        <v>710</v>
      </c>
      <c r="P7" s="9" t="s">
        <v>53</v>
      </c>
      <c r="Q7" s="9" t="s">
        <v>54</v>
      </c>
      <c r="R7" s="9" t="s">
        <v>55</v>
      </c>
      <c r="S7" s="9" t="s">
        <v>56</v>
      </c>
      <c r="T7" s="9" t="s">
        <v>72</v>
      </c>
      <c r="U7" s="9" t="s">
        <v>73</v>
      </c>
      <c r="V7" s="9" t="s">
        <v>74</v>
      </c>
      <c r="W7" s="9" t="s">
        <v>75</v>
      </c>
      <c r="X7" s="9" t="s">
        <v>76</v>
      </c>
      <c r="Y7" s="9" t="s">
        <v>77</v>
      </c>
      <c r="Z7" s="9" t="s">
        <v>78</v>
      </c>
      <c r="AA7" s="9" t="s">
        <v>54</v>
      </c>
      <c r="AB7" s="9" t="s">
        <v>79</v>
      </c>
      <c r="AC7" s="9" t="s">
        <v>80</v>
      </c>
      <c r="AD7" s="9" t="s">
        <v>81</v>
      </c>
      <c r="AE7" s="9" t="s">
        <v>82</v>
      </c>
      <c r="AF7" s="9" t="s">
        <v>67</v>
      </c>
      <c r="AG7" s="9"/>
      <c r="AH7" s="9" t="s">
        <v>87</v>
      </c>
      <c r="AI7" s="9">
        <v>1</v>
      </c>
      <c r="AJ7" s="9"/>
    </row>
    <row r="8" spans="1:36" ht="14.25">
      <c r="A8" s="9" t="s">
        <v>88</v>
      </c>
      <c r="B8" s="9" t="s">
        <v>89</v>
      </c>
      <c r="C8" s="9" t="s">
        <v>90</v>
      </c>
      <c r="D8" s="9" t="s">
        <v>90</v>
      </c>
      <c r="E8" s="9" t="s">
        <v>50</v>
      </c>
      <c r="F8" s="9" t="s">
        <v>51</v>
      </c>
      <c r="G8" s="9"/>
      <c r="H8" s="9"/>
      <c r="I8" s="9" t="s">
        <v>52</v>
      </c>
      <c r="J8" s="9" t="s">
        <v>25</v>
      </c>
      <c r="K8" s="10">
        <v>1</v>
      </c>
      <c r="L8" s="10">
        <v>195</v>
      </c>
      <c r="M8" s="10">
        <v>1</v>
      </c>
      <c r="N8" s="10">
        <v>2</v>
      </c>
      <c r="O8" s="10">
        <v>195</v>
      </c>
      <c r="P8" s="9" t="s">
        <v>53</v>
      </c>
      <c r="Q8" s="9" t="s">
        <v>54</v>
      </c>
      <c r="R8" s="9" t="s">
        <v>54</v>
      </c>
      <c r="S8" s="9" t="s">
        <v>56</v>
      </c>
      <c r="T8" s="9" t="s">
        <v>72</v>
      </c>
      <c r="U8" s="9" t="s">
        <v>73</v>
      </c>
      <c r="V8" s="9" t="s">
        <v>74</v>
      </c>
      <c r="W8" s="9" t="s">
        <v>91</v>
      </c>
      <c r="X8" s="9" t="s">
        <v>92</v>
      </c>
      <c r="Y8" s="9" t="s">
        <v>77</v>
      </c>
      <c r="Z8" s="9" t="s">
        <v>78</v>
      </c>
      <c r="AA8" s="9" t="s">
        <v>54</v>
      </c>
      <c r="AB8" s="9" t="s">
        <v>79</v>
      </c>
      <c r="AC8" s="9" t="s">
        <v>80</v>
      </c>
      <c r="AD8" s="9" t="s">
        <v>65</v>
      </c>
      <c r="AE8" s="9" t="s">
        <v>66</v>
      </c>
      <c r="AF8" s="9" t="s">
        <v>93</v>
      </c>
      <c r="AG8" s="9"/>
      <c r="AH8" s="9" t="s">
        <v>94</v>
      </c>
      <c r="AI8" s="9">
        <v>1</v>
      </c>
      <c r="AJ8" s="9"/>
    </row>
    <row r="9" spans="1:36" ht="14.25">
      <c r="A9" s="9" t="s">
        <v>88</v>
      </c>
      <c r="B9" s="9" t="s">
        <v>89</v>
      </c>
      <c r="C9" s="9" t="s">
        <v>90</v>
      </c>
      <c r="D9" s="9" t="s">
        <v>90</v>
      </c>
      <c r="E9" s="9" t="s">
        <v>50</v>
      </c>
      <c r="F9" s="9" t="s">
        <v>51</v>
      </c>
      <c r="G9" s="9"/>
      <c r="H9" s="9"/>
      <c r="I9" s="9" t="s">
        <v>52</v>
      </c>
      <c r="J9" s="9" t="s">
        <v>25</v>
      </c>
      <c r="K9" s="10">
        <v>1</v>
      </c>
      <c r="L9" s="10">
        <v>195</v>
      </c>
      <c r="M9" s="10">
        <v>3</v>
      </c>
      <c r="N9" s="10">
        <v>999</v>
      </c>
      <c r="O9" s="10">
        <v>175</v>
      </c>
      <c r="P9" s="9" t="s">
        <v>53</v>
      </c>
      <c r="Q9" s="9" t="s">
        <v>54</v>
      </c>
      <c r="R9" s="9" t="s">
        <v>54</v>
      </c>
      <c r="S9" s="9" t="s">
        <v>56</v>
      </c>
      <c r="T9" s="9" t="s">
        <v>72</v>
      </c>
      <c r="U9" s="9" t="s">
        <v>73</v>
      </c>
      <c r="V9" s="9" t="s">
        <v>74</v>
      </c>
      <c r="W9" s="9" t="s">
        <v>91</v>
      </c>
      <c r="X9" s="9" t="s">
        <v>92</v>
      </c>
      <c r="Y9" s="9" t="s">
        <v>77</v>
      </c>
      <c r="Z9" s="9" t="s">
        <v>78</v>
      </c>
      <c r="AA9" s="9" t="s">
        <v>54</v>
      </c>
      <c r="AB9" s="9" t="s">
        <v>79</v>
      </c>
      <c r="AC9" s="9" t="s">
        <v>80</v>
      </c>
      <c r="AD9" s="9" t="s">
        <v>65</v>
      </c>
      <c r="AE9" s="9" t="s">
        <v>66</v>
      </c>
      <c r="AF9" s="9" t="s">
        <v>93</v>
      </c>
      <c r="AG9" s="9"/>
      <c r="AH9" s="9" t="s">
        <v>94</v>
      </c>
      <c r="AI9" s="9">
        <v>1</v>
      </c>
      <c r="AJ9" s="9"/>
    </row>
    <row r="10" spans="1:36" ht="14.25">
      <c r="A10" s="9" t="s">
        <v>88</v>
      </c>
      <c r="B10" s="9" t="s">
        <v>95</v>
      </c>
      <c r="C10" s="9" t="s">
        <v>90</v>
      </c>
      <c r="D10" s="9" t="s">
        <v>90</v>
      </c>
      <c r="E10" s="9" t="s">
        <v>50</v>
      </c>
      <c r="F10" s="9" t="s">
        <v>51</v>
      </c>
      <c r="G10" s="9"/>
      <c r="H10" s="9"/>
      <c r="I10" s="9" t="s">
        <v>52</v>
      </c>
      <c r="J10" s="9" t="s">
        <v>25</v>
      </c>
      <c r="K10" s="10">
        <v>1</v>
      </c>
      <c r="L10" s="10">
        <v>195</v>
      </c>
      <c r="M10" s="10">
        <v>1</v>
      </c>
      <c r="N10" s="10">
        <v>2</v>
      </c>
      <c r="O10" s="10">
        <v>195</v>
      </c>
      <c r="P10" s="9" t="s">
        <v>53</v>
      </c>
      <c r="Q10" s="9" t="s">
        <v>54</v>
      </c>
      <c r="R10" s="9" t="s">
        <v>54</v>
      </c>
      <c r="S10" s="9" t="s">
        <v>56</v>
      </c>
      <c r="T10" s="9" t="s">
        <v>72</v>
      </c>
      <c r="U10" s="9" t="s">
        <v>73</v>
      </c>
      <c r="V10" s="9" t="s">
        <v>74</v>
      </c>
      <c r="W10" s="9" t="s">
        <v>91</v>
      </c>
      <c r="X10" s="9" t="s">
        <v>92</v>
      </c>
      <c r="Y10" s="9" t="s">
        <v>77</v>
      </c>
      <c r="Z10" s="9" t="s">
        <v>78</v>
      </c>
      <c r="AA10" s="9" t="s">
        <v>54</v>
      </c>
      <c r="AB10" s="9" t="s">
        <v>79</v>
      </c>
      <c r="AC10" s="9" t="s">
        <v>80</v>
      </c>
      <c r="AD10" s="9" t="s">
        <v>65</v>
      </c>
      <c r="AE10" s="9" t="s">
        <v>66</v>
      </c>
      <c r="AF10" s="9" t="s">
        <v>93</v>
      </c>
      <c r="AG10" s="9"/>
      <c r="AH10" s="9" t="s">
        <v>94</v>
      </c>
      <c r="AI10" s="9">
        <v>1</v>
      </c>
      <c r="AJ10" s="9"/>
    </row>
    <row r="11" spans="1:36" ht="14.25">
      <c r="A11" s="9" t="s">
        <v>88</v>
      </c>
      <c r="B11" s="9" t="s">
        <v>95</v>
      </c>
      <c r="C11" s="9" t="s">
        <v>90</v>
      </c>
      <c r="D11" s="9" t="s">
        <v>90</v>
      </c>
      <c r="E11" s="9" t="s">
        <v>50</v>
      </c>
      <c r="F11" s="9" t="s">
        <v>51</v>
      </c>
      <c r="G11" s="9"/>
      <c r="H11" s="9"/>
      <c r="I11" s="9" t="s">
        <v>52</v>
      </c>
      <c r="J11" s="9" t="s">
        <v>25</v>
      </c>
      <c r="K11" s="10">
        <v>1</v>
      </c>
      <c r="L11" s="10">
        <v>195</v>
      </c>
      <c r="M11" s="10">
        <v>3</v>
      </c>
      <c r="N11" s="10">
        <v>999</v>
      </c>
      <c r="O11" s="10">
        <v>175</v>
      </c>
      <c r="P11" s="9" t="s">
        <v>53</v>
      </c>
      <c r="Q11" s="9" t="s">
        <v>54</v>
      </c>
      <c r="R11" s="9" t="s">
        <v>54</v>
      </c>
      <c r="S11" s="9" t="s">
        <v>56</v>
      </c>
      <c r="T11" s="9" t="s">
        <v>72</v>
      </c>
      <c r="U11" s="9" t="s">
        <v>73</v>
      </c>
      <c r="V11" s="9" t="s">
        <v>74</v>
      </c>
      <c r="W11" s="9" t="s">
        <v>91</v>
      </c>
      <c r="X11" s="9" t="s">
        <v>92</v>
      </c>
      <c r="Y11" s="9" t="s">
        <v>77</v>
      </c>
      <c r="Z11" s="9" t="s">
        <v>78</v>
      </c>
      <c r="AA11" s="9" t="s">
        <v>54</v>
      </c>
      <c r="AB11" s="9" t="s">
        <v>79</v>
      </c>
      <c r="AC11" s="9" t="s">
        <v>80</v>
      </c>
      <c r="AD11" s="9" t="s">
        <v>65</v>
      </c>
      <c r="AE11" s="9" t="s">
        <v>66</v>
      </c>
      <c r="AF11" s="9" t="s">
        <v>93</v>
      </c>
      <c r="AG11" s="9"/>
      <c r="AH11" s="9" t="s">
        <v>94</v>
      </c>
      <c r="AI11" s="9">
        <v>1</v>
      </c>
      <c r="AJ11" s="9"/>
    </row>
    <row r="12" spans="1:36" ht="14.25">
      <c r="A12" s="9" t="s">
        <v>88</v>
      </c>
      <c r="B12" s="9" t="s">
        <v>96</v>
      </c>
      <c r="C12" s="9" t="s">
        <v>90</v>
      </c>
      <c r="D12" s="9" t="s">
        <v>97</v>
      </c>
      <c r="E12" s="9" t="s">
        <v>50</v>
      </c>
      <c r="F12" s="9" t="s">
        <v>51</v>
      </c>
      <c r="G12" s="9"/>
      <c r="H12" s="9"/>
      <c r="I12" s="9" t="s">
        <v>52</v>
      </c>
      <c r="J12" s="9" t="s">
        <v>25</v>
      </c>
      <c r="K12" s="10">
        <v>12</v>
      </c>
      <c r="L12" s="10">
        <v>2000</v>
      </c>
      <c r="M12" s="10">
        <v>1</v>
      </c>
      <c r="N12" s="10">
        <v>999</v>
      </c>
      <c r="O12" s="10">
        <v>2000</v>
      </c>
      <c r="P12" s="9" t="s">
        <v>98</v>
      </c>
      <c r="Q12" s="9" t="s">
        <v>54</v>
      </c>
      <c r="R12" s="9" t="s">
        <v>54</v>
      </c>
      <c r="S12" s="9" t="s">
        <v>56</v>
      </c>
      <c r="T12" s="9" t="s">
        <v>72</v>
      </c>
      <c r="U12" s="9" t="s">
        <v>73</v>
      </c>
      <c r="V12" s="9" t="s">
        <v>74</v>
      </c>
      <c r="W12" s="9" t="s">
        <v>91</v>
      </c>
      <c r="X12" s="9" t="s">
        <v>92</v>
      </c>
      <c r="Y12" s="9" t="s">
        <v>77</v>
      </c>
      <c r="Z12" s="9" t="s">
        <v>78</v>
      </c>
      <c r="AA12" s="9" t="s">
        <v>54</v>
      </c>
      <c r="AB12" s="9" t="s">
        <v>79</v>
      </c>
      <c r="AC12" s="9" t="s">
        <v>80</v>
      </c>
      <c r="AD12" s="9" t="s">
        <v>81</v>
      </c>
      <c r="AE12" s="9" t="s">
        <v>82</v>
      </c>
      <c r="AF12" s="9" t="s">
        <v>93</v>
      </c>
      <c r="AG12" s="9"/>
      <c r="AH12" s="9" t="s">
        <v>94</v>
      </c>
      <c r="AI12" s="9">
        <v>1</v>
      </c>
      <c r="AJ12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8</vt:i4>
      </vt:variant>
      <vt:variant>
        <vt:lpstr>ช่วงที่มีชื่อ</vt:lpstr>
      </vt:variant>
      <vt:variant>
        <vt:i4>8</vt:i4>
      </vt:variant>
    </vt:vector>
  </HeadingPairs>
  <TitlesOfParts>
    <vt:vector size="16" baseType="lpstr">
      <vt:lpstr>HomePage</vt:lpstr>
      <vt:lpstr>MsRecA6st1R</vt:lpstr>
      <vt:lpstr>A6Step1R</vt:lpstr>
      <vt:lpstr>PrintA6st1R</vt:lpstr>
      <vt:lpstr>PrintA6st2R</vt:lpstr>
      <vt:lpstr>PrintA6st3R</vt:lpstr>
      <vt:lpstr>PrintA6st4R</vt:lpstr>
      <vt:lpstr>Database</vt:lpstr>
      <vt:lpstr>Hdataa6st1R</vt:lpstr>
      <vt:lpstr>IDA6st1R</vt:lpstr>
      <vt:lpstr>msrecA6st1R</vt:lpstr>
      <vt:lpstr>PrintA6st1R!Print_Area</vt:lpstr>
      <vt:lpstr>PrintA6st2R!Print_Area</vt:lpstr>
      <vt:lpstr>PrintA6st3R!Print_Area</vt:lpstr>
      <vt:lpstr>PrintA6st4R!Print_Area</vt:lpstr>
      <vt:lpstr>ulmsA6st1R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TM-CSZR</dc:creator>
  <cp:lastModifiedBy>garena</cp:lastModifiedBy>
  <cp:lastPrinted>2015-02-04T11:30:00Z</cp:lastPrinted>
  <dcterms:created xsi:type="dcterms:W3CDTF">2015-02-04T07:53:41Z</dcterms:created>
  <dcterms:modified xsi:type="dcterms:W3CDTF">2015-02-08T17:43:07Z</dcterms:modified>
</cp:coreProperties>
</file>