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30" yWindow="45" windowWidth="19440" windowHeight="4680" tabRatio="930" activeTab="4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  <sheet name="เกรดเฉลี่ย" sheetId="184" r:id="rId5"/>
  </sheets>
  <functionGroups builtInGroupCount="17"/>
  <externalReferences>
    <externalReference r:id="rId6"/>
    <externalReference r:id="rId7"/>
    <externalReference r:id="rId8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44525"/>
</workbook>
</file>

<file path=xl/calcChain.xml><?xml version="1.0" encoding="utf-8"?>
<calcChain xmlns="http://schemas.openxmlformats.org/spreadsheetml/2006/main">
  <c r="G5" i="184" l="1"/>
  <c r="G6" i="184"/>
  <c r="G7" i="184"/>
  <c r="G8" i="184"/>
  <c r="G9" i="184"/>
  <c r="G10" i="184"/>
  <c r="G11" i="184"/>
  <c r="G12" i="184"/>
  <c r="G13" i="184"/>
  <c r="G14" i="184"/>
  <c r="G15" i="184"/>
  <c r="G16" i="184"/>
  <c r="G17" i="184"/>
  <c r="G18" i="184"/>
  <c r="G19" i="184"/>
  <c r="G20" i="184"/>
  <c r="G21" i="184"/>
  <c r="G22" i="184"/>
  <c r="G23" i="184"/>
  <c r="G24" i="184"/>
  <c r="G25" i="184"/>
  <c r="G26" i="184"/>
  <c r="G27" i="184"/>
  <c r="G28" i="184"/>
  <c r="G29" i="184"/>
  <c r="G30" i="184"/>
  <c r="G31" i="184"/>
  <c r="G32" i="184"/>
  <c r="G33" i="184"/>
  <c r="G34" i="184"/>
  <c r="G35" i="184"/>
  <c r="G36" i="184"/>
  <c r="G37" i="184"/>
  <c r="G38" i="184"/>
  <c r="G39" i="184"/>
  <c r="G40" i="184"/>
  <c r="G41" i="184"/>
  <c r="G42" i="184"/>
  <c r="G43" i="184"/>
  <c r="G44" i="184"/>
  <c r="G45" i="184"/>
  <c r="G46" i="184"/>
  <c r="G47" i="184"/>
  <c r="G48" i="184"/>
  <c r="G49" i="184"/>
  <c r="G50" i="184"/>
  <c r="G51" i="184"/>
  <c r="G52" i="184"/>
  <c r="G53" i="184"/>
  <c r="G54" i="184"/>
  <c r="G55" i="184"/>
  <c r="G4" i="184"/>
  <c r="J23" i="11"/>
  <c r="F55" i="184"/>
  <c r="E55" i="184"/>
  <c r="D55" i="184"/>
  <c r="C55" i="184"/>
  <c r="B55" i="184"/>
  <c r="F54" i="184"/>
  <c r="E54" i="184"/>
  <c r="D54" i="184"/>
  <c r="C54" i="184"/>
  <c r="B54" i="184"/>
  <c r="F53" i="184"/>
  <c r="E53" i="184"/>
  <c r="D53" i="184"/>
  <c r="C53" i="184"/>
  <c r="B53" i="184"/>
  <c r="F52" i="184"/>
  <c r="E52" i="184"/>
  <c r="D52" i="184"/>
  <c r="C52" i="184"/>
  <c r="B52" i="184"/>
  <c r="F51" i="184"/>
  <c r="E51" i="184"/>
  <c r="D51" i="184"/>
  <c r="C51" i="184"/>
  <c r="B51" i="184"/>
  <c r="F50" i="184"/>
  <c r="E50" i="184"/>
  <c r="D50" i="184"/>
  <c r="C50" i="184"/>
  <c r="B50" i="184"/>
  <c r="F49" i="184"/>
  <c r="E49" i="184"/>
  <c r="D49" i="184"/>
  <c r="C49" i="184"/>
  <c r="B49" i="184"/>
  <c r="F48" i="184"/>
  <c r="E48" i="184"/>
  <c r="D48" i="184"/>
  <c r="C48" i="184"/>
  <c r="B48" i="184"/>
  <c r="F47" i="184"/>
  <c r="E47" i="184"/>
  <c r="D47" i="184"/>
  <c r="C47" i="184"/>
  <c r="B47" i="184"/>
  <c r="F46" i="184"/>
  <c r="E46" i="184"/>
  <c r="D46" i="184"/>
  <c r="C46" i="184"/>
  <c r="B46" i="184"/>
  <c r="F45" i="184"/>
  <c r="E45" i="184"/>
  <c r="D45" i="184"/>
  <c r="C45" i="184"/>
  <c r="B45" i="184"/>
  <c r="F44" i="184"/>
  <c r="E44" i="184"/>
  <c r="D44" i="184"/>
  <c r="C44" i="184"/>
  <c r="B44" i="184"/>
  <c r="F43" i="184"/>
  <c r="E43" i="184"/>
  <c r="D43" i="184"/>
  <c r="C43" i="184"/>
  <c r="B43" i="184"/>
  <c r="F42" i="184"/>
  <c r="E42" i="184"/>
  <c r="D42" i="184"/>
  <c r="C42" i="184"/>
  <c r="B42" i="184"/>
  <c r="F41" i="184"/>
  <c r="E41" i="184"/>
  <c r="D41" i="184"/>
  <c r="C41" i="184"/>
  <c r="B41" i="184"/>
  <c r="F40" i="184"/>
  <c r="E40" i="184"/>
  <c r="D40" i="184"/>
  <c r="C40" i="184"/>
  <c r="B40" i="184"/>
  <c r="F39" i="184"/>
  <c r="E39" i="184"/>
  <c r="D39" i="184"/>
  <c r="C39" i="184"/>
  <c r="B39" i="184"/>
  <c r="F38" i="184"/>
  <c r="E38" i="184"/>
  <c r="D38" i="184"/>
  <c r="C38" i="184"/>
  <c r="B38" i="184"/>
  <c r="F37" i="184"/>
  <c r="E37" i="184"/>
  <c r="D37" i="184"/>
  <c r="C37" i="184"/>
  <c r="B37" i="184"/>
  <c r="F36" i="184"/>
  <c r="E36" i="184"/>
  <c r="D36" i="184"/>
  <c r="C36" i="184"/>
  <c r="B36" i="184"/>
  <c r="F35" i="184"/>
  <c r="E35" i="184"/>
  <c r="D35" i="184"/>
  <c r="C35" i="184"/>
  <c r="B35" i="184"/>
  <c r="F34" i="184"/>
  <c r="E34" i="184"/>
  <c r="D34" i="184"/>
  <c r="C34" i="184"/>
  <c r="B34" i="184"/>
  <c r="F33" i="184"/>
  <c r="E33" i="184"/>
  <c r="D33" i="184"/>
  <c r="C33" i="184"/>
  <c r="B33" i="184"/>
  <c r="F32" i="184"/>
  <c r="E32" i="184"/>
  <c r="D32" i="184"/>
  <c r="C32" i="184"/>
  <c r="B32" i="184"/>
  <c r="F31" i="184"/>
  <c r="E31" i="184"/>
  <c r="D31" i="184"/>
  <c r="C31" i="184"/>
  <c r="B31" i="184"/>
  <c r="F30" i="184"/>
  <c r="E30" i="184"/>
  <c r="D30" i="184"/>
  <c r="C30" i="184"/>
  <c r="B30" i="184"/>
  <c r="F29" i="184"/>
  <c r="E29" i="184"/>
  <c r="D29" i="184"/>
  <c r="C29" i="184"/>
  <c r="B29" i="184"/>
  <c r="F28" i="184"/>
  <c r="E28" i="184"/>
  <c r="D28" i="184"/>
  <c r="C28" i="184"/>
  <c r="B28" i="184"/>
  <c r="F27" i="184"/>
  <c r="E27" i="184"/>
  <c r="D27" i="184"/>
  <c r="C27" i="184"/>
  <c r="B27" i="184"/>
  <c r="F26" i="184"/>
  <c r="E26" i="184"/>
  <c r="D26" i="184"/>
  <c r="C26" i="184"/>
  <c r="B26" i="184"/>
  <c r="F25" i="184"/>
  <c r="E25" i="184"/>
  <c r="D25" i="184"/>
  <c r="C25" i="184"/>
  <c r="B25" i="184"/>
  <c r="F24" i="184"/>
  <c r="E24" i="184"/>
  <c r="D24" i="184"/>
  <c r="C24" i="184"/>
  <c r="B24" i="184"/>
  <c r="F23" i="184"/>
  <c r="E23" i="184"/>
  <c r="D23" i="184"/>
  <c r="C23" i="184"/>
  <c r="B23" i="184"/>
  <c r="F22" i="184"/>
  <c r="E22" i="184"/>
  <c r="D22" i="184"/>
  <c r="C22" i="184"/>
  <c r="B22" i="184"/>
  <c r="F21" i="184"/>
  <c r="E21" i="184"/>
  <c r="D21" i="184"/>
  <c r="C21" i="184"/>
  <c r="B21" i="184"/>
  <c r="F20" i="184"/>
  <c r="E20" i="184"/>
  <c r="D20" i="184"/>
  <c r="C20" i="184"/>
  <c r="B20" i="184"/>
  <c r="F19" i="184"/>
  <c r="E19" i="184"/>
  <c r="D19" i="184"/>
  <c r="C19" i="184"/>
  <c r="B19" i="184"/>
  <c r="F18" i="184"/>
  <c r="E18" i="184"/>
  <c r="D18" i="184"/>
  <c r="C18" i="184"/>
  <c r="B18" i="184"/>
  <c r="F17" i="184"/>
  <c r="E17" i="184"/>
  <c r="D17" i="184"/>
  <c r="C17" i="184"/>
  <c r="B17" i="184"/>
  <c r="F16" i="184"/>
  <c r="E16" i="184"/>
  <c r="D16" i="184"/>
  <c r="C16" i="184"/>
  <c r="B16" i="184"/>
  <c r="F15" i="184"/>
  <c r="E15" i="184"/>
  <c r="D15" i="184"/>
  <c r="C15" i="184"/>
  <c r="B15" i="184"/>
  <c r="F14" i="184"/>
  <c r="E14" i="184"/>
  <c r="D14" i="184"/>
  <c r="C14" i="184"/>
  <c r="B14" i="184"/>
  <c r="F13" i="184"/>
  <c r="E13" i="184"/>
  <c r="D13" i="184"/>
  <c r="C13" i="184"/>
  <c r="B13" i="184"/>
  <c r="F12" i="184"/>
  <c r="E12" i="184"/>
  <c r="D12" i="184"/>
  <c r="C12" i="184"/>
  <c r="B12" i="184"/>
  <c r="F11" i="184"/>
  <c r="E11" i="184"/>
  <c r="D11" i="184"/>
  <c r="C11" i="184"/>
  <c r="B11" i="184"/>
  <c r="F10" i="184"/>
  <c r="E10" i="184"/>
  <c r="D10" i="184"/>
  <c r="C10" i="184"/>
  <c r="B10" i="184"/>
  <c r="F9" i="184"/>
  <c r="E9" i="184"/>
  <c r="D9" i="184"/>
  <c r="C9" i="184"/>
  <c r="B9" i="184"/>
  <c r="F8" i="184"/>
  <c r="E8" i="184"/>
  <c r="D8" i="184"/>
  <c r="C8" i="184"/>
  <c r="B8" i="184"/>
  <c r="F7" i="184"/>
  <c r="E7" i="184"/>
  <c r="D7" i="184"/>
  <c r="C7" i="184"/>
  <c r="B7" i="184"/>
  <c r="F6" i="184"/>
  <c r="E6" i="184"/>
  <c r="D6" i="184"/>
  <c r="C6" i="184"/>
  <c r="B6" i="184"/>
  <c r="F5" i="184"/>
  <c r="E5" i="184"/>
  <c r="D5" i="184"/>
  <c r="C5" i="184"/>
  <c r="F4" i="184"/>
  <c r="E4" i="184"/>
  <c r="D4" i="184"/>
  <c r="C4" i="184"/>
  <c r="J17" i="11"/>
  <c r="J18" i="11"/>
  <c r="J19" i="11"/>
  <c r="J20" i="11"/>
  <c r="J21" i="11"/>
  <c r="J22" i="11"/>
  <c r="J24" i="11"/>
  <c r="M17" i="11"/>
  <c r="M18" i="11"/>
  <c r="M19" i="11"/>
  <c r="M20" i="11"/>
  <c r="M21" i="11"/>
  <c r="M22" i="11"/>
  <c r="M23" i="11"/>
  <c r="M24" i="11"/>
  <c r="M12" i="11"/>
  <c r="M13" i="11"/>
  <c r="M14" i="11"/>
  <c r="M15" i="11"/>
  <c r="M8" i="11"/>
  <c r="M9" i="11"/>
  <c r="M10" i="11"/>
  <c r="M11" i="11"/>
  <c r="J9" i="11"/>
  <c r="J10" i="11"/>
  <c r="J11" i="11"/>
  <c r="J12" i="11"/>
  <c r="J13" i="11"/>
  <c r="J14" i="11"/>
  <c r="J15" i="11"/>
  <c r="J8" i="11"/>
  <c r="M7" i="11"/>
  <c r="J7" i="11"/>
  <c r="E17" i="11"/>
  <c r="E18" i="11"/>
  <c r="E19" i="11"/>
  <c r="E20" i="11"/>
  <c r="E21" i="11"/>
  <c r="E22" i="11"/>
  <c r="E23" i="11"/>
  <c r="E24" i="11"/>
  <c r="E8" i="11"/>
  <c r="E9" i="11"/>
  <c r="E10" i="11"/>
  <c r="E11" i="11"/>
  <c r="E12" i="11"/>
  <c r="E13" i="11"/>
  <c r="E14" i="11"/>
  <c r="E15" i="11"/>
  <c r="B24" i="11"/>
  <c r="B23" i="11"/>
  <c r="B22" i="11"/>
  <c r="B21" i="11"/>
  <c r="B20" i="11"/>
  <c r="B19" i="11"/>
  <c r="B18" i="11"/>
  <c r="B17" i="11"/>
  <c r="B9" i="11"/>
  <c r="B10" i="11"/>
  <c r="B11" i="11"/>
  <c r="B12" i="11"/>
  <c r="B13" i="11"/>
  <c r="B14" i="11"/>
  <c r="B15" i="11"/>
  <c r="B8" i="11"/>
  <c r="B7" i="11"/>
  <c r="F3" i="11"/>
  <c r="N3" i="11"/>
  <c r="Q1" i="11"/>
  <c r="Q2" i="11"/>
  <c r="F61" i="15" l="1"/>
  <c r="E61" i="15"/>
  <c r="D61" i="15"/>
  <c r="C61" i="15"/>
  <c r="B61" i="15"/>
  <c r="F60" i="15"/>
  <c r="E60" i="15"/>
  <c r="D60" i="15"/>
  <c r="C60" i="15"/>
  <c r="B60" i="15"/>
  <c r="F59" i="15"/>
  <c r="E59" i="15"/>
  <c r="D59" i="15"/>
  <c r="C59" i="15"/>
  <c r="B59" i="15"/>
  <c r="F58" i="15"/>
  <c r="E58" i="15"/>
  <c r="D58" i="15"/>
  <c r="C58" i="15"/>
  <c r="B58" i="15"/>
  <c r="F57" i="15"/>
  <c r="E57" i="15"/>
  <c r="D57" i="15"/>
  <c r="C57" i="15"/>
  <c r="B57" i="15"/>
  <c r="F56" i="15"/>
  <c r="E56" i="15"/>
  <c r="D56" i="15"/>
  <c r="C56" i="15"/>
  <c r="B56" i="15"/>
  <c r="F55" i="15"/>
  <c r="E55" i="15"/>
  <c r="D55" i="15"/>
  <c r="C55" i="15"/>
  <c r="B55" i="15"/>
  <c r="F54" i="15"/>
  <c r="E54" i="15"/>
  <c r="D54" i="15"/>
  <c r="C54" i="15"/>
  <c r="B54" i="15"/>
  <c r="F53" i="15"/>
  <c r="E53" i="15"/>
  <c r="D53" i="15"/>
  <c r="C53" i="15"/>
  <c r="B53" i="15"/>
  <c r="F52" i="15"/>
  <c r="E52" i="15"/>
  <c r="D52" i="15"/>
  <c r="C52" i="15"/>
  <c r="B52" i="15"/>
  <c r="F51" i="15"/>
  <c r="E51" i="15"/>
  <c r="D51" i="15"/>
  <c r="C51" i="15"/>
  <c r="B51" i="15"/>
  <c r="F50" i="15"/>
  <c r="E50" i="15"/>
  <c r="D50" i="15"/>
  <c r="C50" i="15"/>
  <c r="B50" i="15"/>
  <c r="F49" i="15"/>
  <c r="E49" i="15"/>
  <c r="D49" i="15"/>
  <c r="C49" i="15"/>
  <c r="B49" i="15"/>
  <c r="F48" i="15"/>
  <c r="E48" i="15"/>
  <c r="D48" i="15"/>
  <c r="C48" i="15"/>
  <c r="B48" i="15"/>
  <c r="F47" i="15"/>
  <c r="E47" i="15"/>
  <c r="D47" i="15"/>
  <c r="C47" i="15"/>
  <c r="B47" i="15"/>
  <c r="F46" i="15"/>
  <c r="E46" i="15"/>
  <c r="D46" i="15"/>
  <c r="C46" i="15"/>
  <c r="B46" i="15"/>
  <c r="F45" i="15"/>
  <c r="E45" i="15"/>
  <c r="D45" i="15"/>
  <c r="C45" i="15"/>
  <c r="B45" i="15"/>
  <c r="F44" i="15"/>
  <c r="E44" i="15"/>
  <c r="D44" i="15"/>
  <c r="C44" i="15"/>
  <c r="B44" i="15"/>
  <c r="F43" i="15"/>
  <c r="E43" i="15"/>
  <c r="D43" i="15"/>
  <c r="C43" i="15"/>
  <c r="B43" i="15"/>
  <c r="F42" i="15"/>
  <c r="E42" i="15"/>
  <c r="D42" i="15"/>
  <c r="C42" i="15"/>
  <c r="B42" i="15"/>
  <c r="F41" i="15"/>
  <c r="E41" i="15"/>
  <c r="D41" i="15"/>
  <c r="C41" i="15"/>
  <c r="B41" i="15"/>
  <c r="F40" i="15"/>
  <c r="E40" i="15"/>
  <c r="D40" i="15"/>
  <c r="C40" i="15"/>
  <c r="B40" i="15"/>
  <c r="F39" i="15"/>
  <c r="E39" i="15"/>
  <c r="D39" i="15"/>
  <c r="C39" i="15"/>
  <c r="B39" i="15"/>
  <c r="F38" i="15"/>
  <c r="E38" i="15"/>
  <c r="D38" i="15"/>
  <c r="C38" i="15"/>
  <c r="B38" i="15"/>
  <c r="F37" i="15"/>
  <c r="E37" i="15"/>
  <c r="D37" i="15"/>
  <c r="C37" i="15"/>
  <c r="B37" i="15"/>
  <c r="F36" i="15"/>
  <c r="E36" i="15"/>
  <c r="D36" i="15"/>
  <c r="C36" i="15"/>
  <c r="B36" i="15"/>
  <c r="F35" i="15"/>
  <c r="E35" i="15"/>
  <c r="D35" i="15"/>
  <c r="C35" i="15"/>
  <c r="B35" i="15"/>
  <c r="F34" i="15"/>
  <c r="E34" i="15"/>
  <c r="D34" i="15"/>
  <c r="C34" i="15"/>
  <c r="B34" i="15"/>
  <c r="F33" i="15"/>
  <c r="E33" i="15"/>
  <c r="D33" i="15"/>
  <c r="C33" i="15"/>
  <c r="B33" i="15"/>
  <c r="F32" i="15"/>
  <c r="E32" i="15"/>
  <c r="D32" i="15"/>
  <c r="C32" i="15"/>
  <c r="B32" i="15"/>
  <c r="F31" i="15"/>
  <c r="E31" i="15"/>
  <c r="D31" i="15"/>
  <c r="C31" i="15"/>
  <c r="B31" i="15"/>
  <c r="F30" i="15"/>
  <c r="E30" i="15"/>
  <c r="D30" i="15"/>
  <c r="C30" i="15"/>
  <c r="B30" i="15"/>
  <c r="F29" i="15"/>
  <c r="E29" i="15"/>
  <c r="D29" i="15"/>
  <c r="C29" i="15"/>
  <c r="B29" i="15"/>
  <c r="F28" i="15"/>
  <c r="E28" i="15"/>
  <c r="D28" i="15"/>
  <c r="C28" i="15"/>
  <c r="B28" i="15"/>
  <c r="F27" i="15"/>
  <c r="E27" i="15"/>
  <c r="D27" i="15"/>
  <c r="C27" i="15"/>
  <c r="B27" i="15"/>
  <c r="F26" i="15"/>
  <c r="E26" i="15"/>
  <c r="D26" i="15"/>
  <c r="C26" i="15"/>
  <c r="B26" i="15"/>
  <c r="F25" i="15"/>
  <c r="E25" i="15"/>
  <c r="D25" i="15"/>
  <c r="C25" i="15"/>
  <c r="B25" i="15"/>
  <c r="F24" i="15"/>
  <c r="E24" i="15"/>
  <c r="D24" i="15"/>
  <c r="C24" i="15"/>
  <c r="B24" i="15"/>
  <c r="F23" i="15"/>
  <c r="E23" i="15"/>
  <c r="D23" i="15"/>
  <c r="C23" i="15"/>
  <c r="B23" i="15"/>
  <c r="F22" i="15"/>
  <c r="E22" i="15"/>
  <c r="D22" i="15"/>
  <c r="C22" i="15"/>
  <c r="B22" i="15"/>
  <c r="F21" i="15"/>
  <c r="E21" i="15"/>
  <c r="D21" i="15"/>
  <c r="C21" i="15"/>
  <c r="B21" i="15"/>
  <c r="F20" i="15"/>
  <c r="E20" i="15"/>
  <c r="D20" i="15"/>
  <c r="C20" i="15"/>
  <c r="B20" i="15"/>
  <c r="F19" i="15"/>
  <c r="E19" i="15"/>
  <c r="D19" i="15"/>
  <c r="C19" i="15"/>
  <c r="B19" i="15"/>
  <c r="F18" i="15"/>
  <c r="E18" i="15"/>
  <c r="D18" i="15"/>
  <c r="C18" i="15"/>
  <c r="B18" i="15"/>
  <c r="F17" i="15"/>
  <c r="E17" i="15"/>
  <c r="D17" i="15"/>
  <c r="C17" i="15"/>
  <c r="B17" i="15"/>
  <c r="F16" i="15"/>
  <c r="E16" i="15"/>
  <c r="D16" i="15"/>
  <c r="C16" i="15"/>
  <c r="B16" i="15"/>
  <c r="F15" i="15"/>
  <c r="E15" i="15"/>
  <c r="D15" i="15"/>
  <c r="C15" i="15"/>
  <c r="B15" i="15"/>
  <c r="F14" i="15"/>
  <c r="E14" i="15"/>
  <c r="D14" i="15"/>
  <c r="C14" i="15"/>
  <c r="B14" i="15"/>
  <c r="F13" i="15"/>
  <c r="E13" i="15"/>
  <c r="D13" i="15"/>
  <c r="C13" i="15"/>
  <c r="B13" i="15"/>
  <c r="F12" i="15"/>
  <c r="E12" i="15"/>
  <c r="D12" i="15"/>
  <c r="C12" i="15"/>
  <c r="B12" i="15"/>
  <c r="F11" i="15"/>
  <c r="E11" i="15"/>
  <c r="D11" i="15"/>
  <c r="C11" i="15"/>
  <c r="B11" i="15"/>
  <c r="F10" i="15"/>
  <c r="E10" i="15"/>
  <c r="D10" i="15"/>
  <c r="C10" i="15"/>
  <c r="B10" i="15"/>
  <c r="F9" i="15"/>
  <c r="E9" i="15"/>
  <c r="D9" i="15"/>
  <c r="C9" i="15"/>
  <c r="B9" i="15"/>
  <c r="F8" i="15"/>
  <c r="E8" i="15"/>
  <c r="D8" i="15"/>
  <c r="C8" i="15"/>
  <c r="B8" i="15"/>
  <c r="F7" i="15"/>
  <c r="E7" i="15"/>
  <c r="D7" i="15"/>
  <c r="C7" i="15"/>
  <c r="B7" i="15"/>
  <c r="B9" i="3"/>
  <c r="C9" i="3"/>
  <c r="D9" i="3"/>
  <c r="E9" i="3"/>
  <c r="F9" i="3"/>
  <c r="B10" i="3"/>
  <c r="C10" i="3"/>
  <c r="D10" i="3"/>
  <c r="E10" i="3"/>
  <c r="F10" i="3"/>
  <c r="B11" i="3"/>
  <c r="C11" i="3"/>
  <c r="D11" i="3"/>
  <c r="E11" i="3"/>
  <c r="F11" i="3"/>
  <c r="B12" i="3"/>
  <c r="C12" i="3"/>
  <c r="D12" i="3"/>
  <c r="E12" i="3"/>
  <c r="F12" i="3"/>
  <c r="B13" i="3"/>
  <c r="C13" i="3"/>
  <c r="D13" i="3"/>
  <c r="E13" i="3"/>
  <c r="F13" i="3"/>
  <c r="B14" i="3"/>
  <c r="C14" i="3"/>
  <c r="D14" i="3"/>
  <c r="E14" i="3"/>
  <c r="F14" i="3"/>
  <c r="B15" i="3"/>
  <c r="C15" i="3"/>
  <c r="D15" i="3"/>
  <c r="E15" i="3"/>
  <c r="F15" i="3"/>
  <c r="B16" i="3"/>
  <c r="C16" i="3"/>
  <c r="D16" i="3"/>
  <c r="E16" i="3"/>
  <c r="F16" i="3"/>
  <c r="B17" i="3"/>
  <c r="C17" i="3"/>
  <c r="D17" i="3"/>
  <c r="E17" i="3"/>
  <c r="F17" i="3"/>
  <c r="B18" i="3"/>
  <c r="C18" i="3"/>
  <c r="D18" i="3"/>
  <c r="E18" i="3"/>
  <c r="F18" i="3"/>
  <c r="B19" i="3"/>
  <c r="C19" i="3"/>
  <c r="D19" i="3"/>
  <c r="E19" i="3"/>
  <c r="F19" i="3"/>
  <c r="B20" i="3"/>
  <c r="C20" i="3"/>
  <c r="D20" i="3"/>
  <c r="E20" i="3"/>
  <c r="F20" i="3"/>
  <c r="B21" i="3"/>
  <c r="C21" i="3"/>
  <c r="D21" i="3"/>
  <c r="E21" i="3"/>
  <c r="F21" i="3"/>
  <c r="B22" i="3"/>
  <c r="C22" i="3"/>
  <c r="D22" i="3"/>
  <c r="E22" i="3"/>
  <c r="F22" i="3"/>
  <c r="B23" i="3"/>
  <c r="C23" i="3"/>
  <c r="D23" i="3"/>
  <c r="E23" i="3"/>
  <c r="F23" i="3"/>
  <c r="B24" i="3"/>
  <c r="C24" i="3"/>
  <c r="D24" i="3"/>
  <c r="E24" i="3"/>
  <c r="F24" i="3"/>
  <c r="B25" i="3"/>
  <c r="C25" i="3"/>
  <c r="D25" i="3"/>
  <c r="E25" i="3"/>
  <c r="F25" i="3"/>
  <c r="B26" i="3"/>
  <c r="C26" i="3"/>
  <c r="D26" i="3"/>
  <c r="E26" i="3"/>
  <c r="F26" i="3"/>
  <c r="B27" i="3"/>
  <c r="C27" i="3"/>
  <c r="D27" i="3"/>
  <c r="E27" i="3"/>
  <c r="F27" i="3"/>
  <c r="B28" i="3"/>
  <c r="C28" i="3"/>
  <c r="D28" i="3"/>
  <c r="E28" i="3"/>
  <c r="F28" i="3"/>
  <c r="B29" i="3"/>
  <c r="C29" i="3"/>
  <c r="D29" i="3"/>
  <c r="E29" i="3"/>
  <c r="F29" i="3"/>
  <c r="B30" i="3"/>
  <c r="C30" i="3"/>
  <c r="D30" i="3"/>
  <c r="E30" i="3"/>
  <c r="F30" i="3"/>
  <c r="B31" i="3"/>
  <c r="C31" i="3"/>
  <c r="D31" i="3"/>
  <c r="E31" i="3"/>
  <c r="F31" i="3"/>
  <c r="B32" i="3"/>
  <c r="C32" i="3"/>
  <c r="D32" i="3"/>
  <c r="E32" i="3"/>
  <c r="F32" i="3"/>
  <c r="B33" i="3"/>
  <c r="C33" i="3"/>
  <c r="D33" i="3"/>
  <c r="E33" i="3"/>
  <c r="F33" i="3"/>
  <c r="B34" i="3"/>
  <c r="C34" i="3"/>
  <c r="D34" i="3"/>
  <c r="E34" i="3"/>
  <c r="F34" i="3"/>
  <c r="B35" i="3"/>
  <c r="C35" i="3"/>
  <c r="D35" i="3"/>
  <c r="E35" i="3"/>
  <c r="F35" i="3"/>
  <c r="B36" i="3"/>
  <c r="C36" i="3"/>
  <c r="D36" i="3"/>
  <c r="E36" i="3"/>
  <c r="F36" i="3"/>
  <c r="B37" i="3"/>
  <c r="C37" i="3"/>
  <c r="D37" i="3"/>
  <c r="E37" i="3"/>
  <c r="F37" i="3"/>
  <c r="B38" i="3"/>
  <c r="C38" i="3"/>
  <c r="D38" i="3"/>
  <c r="E38" i="3"/>
  <c r="F38" i="3"/>
  <c r="B39" i="3"/>
  <c r="C39" i="3"/>
  <c r="D39" i="3"/>
  <c r="E39" i="3"/>
  <c r="F39" i="3"/>
  <c r="B40" i="3"/>
  <c r="C40" i="3"/>
  <c r="D40" i="3"/>
  <c r="E40" i="3"/>
  <c r="F40" i="3"/>
  <c r="B41" i="3"/>
  <c r="C41" i="3"/>
  <c r="D41" i="3"/>
  <c r="E41" i="3"/>
  <c r="F41" i="3"/>
  <c r="B42" i="3"/>
  <c r="C42" i="3"/>
  <c r="D42" i="3"/>
  <c r="E42" i="3"/>
  <c r="F42" i="3"/>
  <c r="B43" i="3"/>
  <c r="C43" i="3"/>
  <c r="D43" i="3"/>
  <c r="E43" i="3"/>
  <c r="F43" i="3"/>
  <c r="B44" i="3"/>
  <c r="C44" i="3"/>
  <c r="D44" i="3"/>
  <c r="E44" i="3"/>
  <c r="F44" i="3"/>
  <c r="B45" i="3"/>
  <c r="C45" i="3"/>
  <c r="D45" i="3"/>
  <c r="E45" i="3"/>
  <c r="F45" i="3"/>
  <c r="B46" i="3"/>
  <c r="C46" i="3"/>
  <c r="D46" i="3"/>
  <c r="E46" i="3"/>
  <c r="F46" i="3"/>
  <c r="B47" i="3"/>
  <c r="C47" i="3"/>
  <c r="D47" i="3"/>
  <c r="E47" i="3"/>
  <c r="F47" i="3"/>
  <c r="B48" i="3"/>
  <c r="C48" i="3"/>
  <c r="D48" i="3"/>
  <c r="E48" i="3"/>
  <c r="F48" i="3"/>
  <c r="B49" i="3"/>
  <c r="C49" i="3"/>
  <c r="D49" i="3"/>
  <c r="E49" i="3"/>
  <c r="F49" i="3"/>
  <c r="B50" i="3"/>
  <c r="C50" i="3"/>
  <c r="D50" i="3"/>
  <c r="E50" i="3"/>
  <c r="F50" i="3"/>
  <c r="B51" i="3"/>
  <c r="C51" i="3"/>
  <c r="D51" i="3"/>
  <c r="E51" i="3"/>
  <c r="F51" i="3"/>
  <c r="B52" i="3"/>
  <c r="C52" i="3"/>
  <c r="D52" i="3"/>
  <c r="E52" i="3"/>
  <c r="F52" i="3"/>
  <c r="B53" i="3"/>
  <c r="C53" i="3"/>
  <c r="D53" i="3"/>
  <c r="E53" i="3"/>
  <c r="F53" i="3"/>
  <c r="B54" i="3"/>
  <c r="C54" i="3"/>
  <c r="D54" i="3"/>
  <c r="E54" i="3"/>
  <c r="F54" i="3"/>
  <c r="B55" i="3"/>
  <c r="C55" i="3"/>
  <c r="D55" i="3"/>
  <c r="E55" i="3"/>
  <c r="F55" i="3"/>
  <c r="B56" i="3"/>
  <c r="C56" i="3"/>
  <c r="D56" i="3"/>
  <c r="E56" i="3"/>
  <c r="F56" i="3"/>
  <c r="B57" i="3"/>
  <c r="C57" i="3"/>
  <c r="D57" i="3"/>
  <c r="E57" i="3"/>
  <c r="F57" i="3"/>
  <c r="B58" i="3"/>
  <c r="C58" i="3"/>
  <c r="D58" i="3"/>
  <c r="E58" i="3"/>
  <c r="F58" i="3"/>
  <c r="B59" i="3"/>
  <c r="C59" i="3"/>
  <c r="D59" i="3"/>
  <c r="E59" i="3"/>
  <c r="F59" i="3"/>
  <c r="B60" i="3"/>
  <c r="C60" i="3"/>
  <c r="D60" i="3"/>
  <c r="E60" i="3"/>
  <c r="F60" i="3"/>
  <c r="B61" i="3"/>
  <c r="C61" i="3"/>
  <c r="D61" i="3"/>
  <c r="E61" i="3"/>
  <c r="F61" i="3"/>
  <c r="B8" i="3"/>
  <c r="C8" i="3"/>
  <c r="D8" i="3"/>
  <c r="E8" i="3"/>
  <c r="F8" i="3"/>
  <c r="F7" i="3"/>
  <c r="E7" i="3"/>
  <c r="D7" i="3"/>
  <c r="C7" i="3"/>
  <c r="B7" i="3"/>
  <c r="F21" i="11" l="1"/>
  <c r="F18" i="11"/>
  <c r="F11" i="11"/>
  <c r="F15" i="11"/>
  <c r="N7" i="11"/>
  <c r="F22" i="11"/>
  <c r="F12" i="11"/>
  <c r="N20" i="11"/>
  <c r="N24" i="11"/>
  <c r="N15" i="11"/>
  <c r="N11" i="11"/>
  <c r="F10" i="11"/>
  <c r="F24" i="11"/>
  <c r="N17" i="11"/>
  <c r="N19" i="11"/>
  <c r="N21" i="11"/>
  <c r="N23" i="11"/>
  <c r="N12" i="11"/>
  <c r="N14" i="11"/>
  <c r="N8" i="11"/>
  <c r="N10" i="11"/>
  <c r="F17" i="11"/>
  <c r="F8" i="11"/>
  <c r="N13" i="11"/>
  <c r="F23" i="11"/>
  <c r="F14" i="11"/>
  <c r="F20" i="11"/>
  <c r="F9" i="11"/>
  <c r="F13" i="11"/>
  <c r="F7" i="11"/>
  <c r="N18" i="11"/>
  <c r="N22" i="11"/>
  <c r="N9" i="11"/>
  <c r="F19" i="11"/>
  <c r="X39" i="15" a="1"/>
  <c r="X39" i="15" s="1"/>
  <c r="X40" i="15" a="1"/>
  <c r="X40" i="15" s="1"/>
  <c r="X41" i="15" a="1"/>
  <c r="X41" i="15" s="1"/>
  <c r="X42" i="15" a="1"/>
  <c r="X42" i="15" s="1"/>
  <c r="X43" i="15" a="1"/>
  <c r="X43" i="15" s="1"/>
  <c r="X44" i="15" a="1"/>
  <c r="X44" i="15" s="1"/>
  <c r="X45" i="15" a="1"/>
  <c r="X45" i="15" s="1"/>
  <c r="X46" i="15" a="1"/>
  <c r="X46" i="15" s="1"/>
  <c r="X47" i="15" a="1"/>
  <c r="X47" i="15" s="1"/>
  <c r="X48" i="15" a="1"/>
  <c r="X48" i="15" s="1"/>
  <c r="X49" i="15" a="1"/>
  <c r="X49" i="15" s="1"/>
  <c r="X50" i="15" a="1"/>
  <c r="X50" i="15" s="1"/>
  <c r="X51" i="15" a="1"/>
  <c r="X51" i="15" s="1"/>
  <c r="X52" i="15" a="1"/>
  <c r="X52" i="15" s="1"/>
  <c r="X53" i="15" a="1"/>
  <c r="X53" i="15" s="1"/>
  <c r="X54" i="15" a="1"/>
  <c r="X54" i="15" s="1"/>
  <c r="X55" i="15" a="1"/>
  <c r="X55" i="15" s="1"/>
  <c r="X56" i="15" a="1"/>
  <c r="X56" i="15" s="1"/>
  <c r="X57" i="15" a="1"/>
  <c r="X57" i="15" s="1"/>
  <c r="X58" i="15" a="1"/>
  <c r="X58" i="15" s="1"/>
  <c r="X59" i="15" a="1"/>
  <c r="X59" i="15" s="1"/>
  <c r="X60" i="15" a="1"/>
  <c r="X60" i="15" s="1"/>
  <c r="X61" i="15" a="1"/>
  <c r="X61" i="15" s="1"/>
  <c r="X38" i="15" l="1" a="1"/>
  <c r="X38" i="15" s="1"/>
  <c r="X37" i="15" a="1"/>
  <c r="X37" i="15" s="1"/>
  <c r="X36" i="15" a="1"/>
  <c r="X36" i="15" s="1"/>
  <c r="X35" i="15" a="1"/>
  <c r="X35" i="15" s="1"/>
  <c r="X34" i="15" a="1"/>
  <c r="X34" i="15" s="1"/>
  <c r="X33" i="15" a="1"/>
  <c r="X33" i="15" s="1"/>
  <c r="X32" i="15" a="1"/>
  <c r="X32" i="15" s="1"/>
  <c r="X31" i="15" a="1"/>
  <c r="X31" i="15" s="1"/>
  <c r="X30" i="15" a="1"/>
  <c r="X30" i="15" s="1"/>
  <c r="X29" i="15" a="1"/>
  <c r="X29" i="15" s="1"/>
  <c r="X28" i="15" a="1"/>
  <c r="X28" i="15" s="1"/>
  <c r="X27" i="15" a="1"/>
  <c r="X27" i="15" s="1"/>
  <c r="X26" i="15" a="1"/>
  <c r="X26" i="15" s="1"/>
  <c r="X25" i="15" a="1"/>
  <c r="X25" i="15" s="1"/>
  <c r="X24" i="15" a="1"/>
  <c r="X24" i="15" s="1"/>
  <c r="X23" i="15" a="1"/>
  <c r="X23" i="15" s="1"/>
  <c r="X22" i="15" a="1"/>
  <c r="X22" i="15" s="1"/>
  <c r="X21" i="15" a="1"/>
  <c r="X21" i="15" s="1"/>
  <c r="X20" i="15" a="1"/>
  <c r="X20" i="15" s="1"/>
  <c r="X19" i="15" a="1"/>
  <c r="X19" i="15" s="1"/>
  <c r="X18" i="15" a="1"/>
  <c r="X18" i="15" s="1"/>
  <c r="X17" i="15" a="1"/>
  <c r="X17" i="15" s="1"/>
  <c r="X16" i="15" a="1"/>
  <c r="X16" i="15" s="1"/>
  <c r="X15" i="15" a="1"/>
  <c r="X15" i="15" s="1"/>
  <c r="X14" i="15" a="1"/>
  <c r="X14" i="15" s="1"/>
  <c r="X13" i="15" a="1"/>
  <c r="X13" i="15" s="1"/>
  <c r="X12" i="15" a="1"/>
  <c r="X12" i="15" s="1"/>
  <c r="X11" i="15" a="1"/>
  <c r="X11" i="15" s="1"/>
  <c r="X10" i="15" a="1"/>
  <c r="X10" i="15" s="1"/>
  <c r="X9" i="15" a="1"/>
  <c r="X9" i="15" s="1"/>
  <c r="X8" i="15" a="1"/>
  <c r="X8" i="15" s="1"/>
  <c r="X7" i="15" a="1"/>
  <c r="X7" i="15" s="1"/>
  <c r="K26" i="11" l="1"/>
  <c r="C26" i="11"/>
  <c r="M25" i="11" l="1"/>
  <c r="E25" i="11"/>
  <c r="F25" i="11" s="1"/>
  <c r="N25" i="11" l="1"/>
</calcChain>
</file>

<file path=xl/sharedStrings.xml><?xml version="1.0" encoding="utf-8"?>
<sst xmlns="http://schemas.openxmlformats.org/spreadsheetml/2006/main" count="407" uniqueCount="264">
  <si>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</si>
  <si>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</si>
  <si>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</si>
  <si>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</si>
  <si>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</si>
  <si>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</si>
  <si>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</si>
  <si>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</si>
  <si>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</si>
  <si>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</si>
  <si>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</si>
  <si>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</si>
  <si>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</si>
  <si>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</si>
  <si>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</si>
  <si>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คะแนน / ค่าเฉลี่ยร้อยละ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</si>
  <si>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</si>
  <si>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</si>
  <si>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</si>
  <si>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</si>
  <si>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</si>
  <si>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</si>
  <si>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</si>
  <si>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</si>
  <si>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</si>
  <si>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</si>
  <si>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</si>
  <si>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</si>
  <si>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</si>
  <si>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</si>
  <si>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</si>
  <si>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</si>
  <si>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</si>
  <si>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</si>
  <si>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</si>
  <si>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</si>
  <si>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</si>
  <si>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</si>
  <si>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</si>
  <si>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</si>
  <si>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</si>
  <si>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</si>
  <si>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</si>
  <si>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</si>
  <si>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</si>
  <si>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</si>
  <si>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</si>
  <si>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</si>
  <si>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</si>
  <si>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</si>
  <si>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</si>
  <si>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</si>
  <si>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</si>
  <si>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</si>
  <si>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</si>
  <si>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</si>
  <si>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</si>
  <si>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</si>
  <si>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</si>
  <si>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</si>
  <si>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</si>
  <si>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</si>
  <si>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</si>
  <si>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</si>
  <si>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</si>
  <si>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</si>
  <si>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</si>
  <si>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</si>
  <si>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</si>
  <si>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</si>
  <si>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</si>
  <si>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</si>
  <si>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</si>
  <si>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</si>
  <si>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</si>
  <si>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</si>
  <si>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</si>
  <si>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</si>
  <si>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</si>
  <si>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</si>
  <si>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</si>
  <si>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</si>
  <si>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</si>
  <si>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</si>
  <si>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</si>
  <si>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</si>
  <si>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</si>
  <si>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</si>
  <si>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</si>
  <si>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</si>
  <si>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</si>
  <si>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</si>
  <si>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</si>
  <si>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</si>
  <si>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</si>
  <si>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</si>
  <si>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</si>
  <si>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</si>
  <si>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</si>
  <si>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</si>
  <si>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</si>
  <si>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</si>
  <si>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</si>
  <si>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</si>
  <si>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</si>
  <si>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</si>
  <si>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</si>
  <si>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</si>
  <si>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</si>
  <si>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</si>
  <si>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</si>
  <si>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</si>
  <si>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</si>
  <si>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</si>
  <si>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</si>
  <si>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</si>
  <si>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</si>
  <si>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</si>
  <si>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</si>
  <si>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</si>
  <si>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</si>
  <si>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</si>
  <si>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</si>
  <si>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</si>
  <si>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</si>
  <si>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</si>
  <si>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</si>
  <si>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</si>
  <si>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</si>
  <si>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</si>
  <si>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</si>
  <si>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</si>
  <si>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</si>
  <si>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</si>
  <si>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</si>
  <si>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</si>
  <si>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</si>
  <si>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</si>
  <si>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</si>
  <si>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</si>
  <si>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</si>
  <si>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</si>
  <si>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</si>
  <si>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</si>
  <si>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</si>
  <si>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</si>
  <si>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</si>
  <si>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</si>
  <si>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</si>
  <si>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</si>
  <si>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</si>
  <si>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</si>
  <si>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</si>
  <si>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</si>
  <si>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</si>
  <si>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</si>
  <si>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</si>
  <si>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</si>
  <si>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</si>
  <si>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</si>
  <si>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</si>
  <si>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</si>
  <si>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</si>
  <si>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</si>
  <si>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</si>
  <si>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</si>
  <si>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</si>
  <si>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</si>
  <si>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</si>
  <si>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</si>
  <si>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</si>
  <si>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</si>
  <si>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</si>
  <si>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</si>
  <si>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</si>
  <si>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</si>
  <si>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</si>
  <si>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</si>
  <si>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</si>
  <si>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</si>
  <si>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</si>
  <si>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</si>
  <si>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</si>
  <si>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</si>
  <si>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</si>
  <si>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</si>
  <si>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</si>
  <si>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</si>
  <si>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</si>
  <si>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</si>
  <si>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</si>
  <si>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</si>
  <si>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</si>
  <si>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</si>
  <si>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</si>
  <si>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</si>
  <si>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</si>
  <si>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</si>
  <si>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</si>
  <si>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</si>
  <si>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</si>
  <si>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</si>
  <si>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</si>
  <si>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</si>
  <si>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</si>
  <si>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</si>
  <si>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</si>
  <si>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</si>
  <si>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</si>
  <si>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</si>
  <si>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</si>
  <si>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</si>
  <si>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</si>
  <si>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</si>
  <si>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</si>
  <si>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</si>
  <si>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</si>
  <si>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</si>
  <si>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</si>
  <si>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</si>
  <si>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</si>
  <si>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</si>
  <si>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</si>
  <si>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</si>
  <si>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</si>
  <si>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</si>
  <si>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</si>
  <si>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</si>
  <si>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</si>
  <si>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</si>
  <si>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</si>
  <si>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</si>
  <si>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</si>
  <si>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</si>
  <si>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</si>
  <si>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</si>
  <si>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</si>
  <si>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</si>
  <si>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</si>
  <si>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</si>
  <si>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</si>
  <si>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</si>
  <si>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</si>
  <si>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</si>
  <si>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</si>
  <si>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</si>
  <si>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</si>
  <si>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</si>
  <si>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</si>
  <si>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</si>
  <si>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</si>
  <si>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</si>
  <si>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</si>
  <si>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</si>
  <si>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</si>
  <si>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</si>
  <si>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</si>
  <si>
    <t>คำนำหน้า</t>
  </si>
  <si>
    <t>สกุล</t>
  </si>
  <si>
    <t>เกรดเฉลี่ย</t>
  </si>
  <si>
    <t xml:space="preserve">จะมองอย่างไรให้  เซลล์ G4 เป็นค่าของชีท รายงานผลการเรียน-Miterm  เซลล์ F25 </t>
  </si>
  <si>
    <t>โดยจับคู่กับเลขที่เซลล์ B4 และเกรดเฉลี่ยเซลล์  G4  จะเปลี่ยนไปเรื่อยๆ เมื่อเปลี่ยนเลขที่</t>
  </si>
  <si>
    <t>F25</t>
  </si>
  <si>
    <t>N25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</si>
</sst>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30" fillId="0" borderId="0" xfId="0" applyFont="1"/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31" fillId="0" borderId="0" xfId="0" applyFont="1"/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shrinkToFit="1"/>
      <protection hidden="1"/>
    </xf>
    <xf numFmtId="0" fontId="5" fillId="0" borderId="2" xfId="0" applyFont="1" applyFill="1" applyBorder="1" applyAlignment="1" applyProtection="1">
      <alignment horizontal="left" vertical="center" shrinkToFit="1"/>
      <protection hidden="1"/>
    </xf>
    <xf numFmtId="2" fontId="31" fillId="0" borderId="2" xfId="0" applyNumberFormat="1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23" fillId="6" borderId="0" xfId="0" applyFont="1" applyFill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742950</xdr:colOff>
          <xdr:row>23</xdr:row>
          <xdr:rowOff>76200</xdr:rowOff>
        </xdr:from>
        <xdr:to>
          <xdr:col>18</xdr:col>
          <xdr:colOff>238125</xdr:colOff>
          <xdr:row>25</xdr:row>
          <xdr:rowOff>200025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th-TH" sz="2800" b="1" i="0" u="none" strike="noStrike" baseline="0">
                  <a:solidFill>
                    <a:srgbClr val="000000"/>
                  </a:solidFill>
                  <a:latin typeface="TH SarabunPSK"/>
                  <a:cs typeface="TH SarabunPSK"/>
                </a:rPr>
                <a:t>พิมพ์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11</xdr:row>
          <xdr:rowOff>219075</xdr:rowOff>
        </xdr:from>
        <xdr:to>
          <xdr:col>18</xdr:col>
          <xdr:colOff>628650</xdr:colOff>
          <xdr:row>14</xdr:row>
          <xdr:rowOff>9525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PrintPreview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581030</xdr:colOff>
      <xdr:row>4</xdr:row>
      <xdr:rowOff>209552</xdr:rowOff>
    </xdr:from>
    <xdr:to>
      <xdr:col>8</xdr:col>
      <xdr:colOff>1</xdr:colOff>
      <xdr:row>5</xdr:row>
      <xdr:rowOff>190500</xdr:rowOff>
    </xdr:to>
    <xdr:cxnSp macro="">
      <xdr:nvCxnSpPr>
        <xdr:cNvPr id="3" name="ลูกศรเชื่อมต่อแบบตรง 2"/>
        <xdr:cNvCxnSpPr/>
      </xdr:nvCxnSpPr>
      <xdr:spPr>
        <a:xfrm rot="10800000">
          <a:off x="4762505" y="1276352"/>
          <a:ext cx="790571" cy="2476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552452</xdr:colOff>
      <xdr:row>3</xdr:row>
      <xdr:rowOff>161925</xdr:rowOff>
    </xdr:from>
    <xdr:to>
      <xdr:col>8</xdr:col>
      <xdr:colOff>9525</xdr:colOff>
      <xdr:row>4</xdr:row>
      <xdr:rowOff>161925</xdr:rowOff>
    </xdr:to>
    <xdr:cxnSp macro="">
      <xdr:nvCxnSpPr>
        <xdr:cNvPr id="4" name="ลูกศรเชื่อมต่อแบบตรง 3"/>
        <xdr:cNvCxnSpPr/>
      </xdr:nvCxnSpPr>
      <xdr:spPr>
        <a:xfrm rot="10800000">
          <a:off x="1238252" y="962025"/>
          <a:ext cx="4324348" cy="2667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1</xdr:row>
      <xdr:rowOff>171449</xdr:rowOff>
    </xdr:from>
    <xdr:to>
      <xdr:col>8</xdr:col>
      <xdr:colOff>0</xdr:colOff>
      <xdr:row>3</xdr:row>
      <xdr:rowOff>66674</xdr:rowOff>
    </xdr:to>
    <xdr:cxnSp macro="">
      <xdr:nvCxnSpPr>
        <xdr:cNvPr id="8" name="ลูกศรเชื่อมต่อแบบตรง 7"/>
        <xdr:cNvCxnSpPr/>
      </xdr:nvCxnSpPr>
      <xdr:spPr>
        <a:xfrm rot="10800000" flipV="1">
          <a:off x="4733925" y="438149"/>
          <a:ext cx="819150" cy="428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1</xdr:row>
      <xdr:rowOff>133349</xdr:rowOff>
    </xdr:from>
    <xdr:to>
      <xdr:col>8</xdr:col>
      <xdr:colOff>9525</xdr:colOff>
      <xdr:row>3</xdr:row>
      <xdr:rowOff>85724</xdr:rowOff>
    </xdr:to>
    <xdr:cxnSp macro="">
      <xdr:nvCxnSpPr>
        <xdr:cNvPr id="11" name="ลูกศรเชื่อมต่อแบบตรง 10"/>
        <xdr:cNvCxnSpPr/>
      </xdr:nvCxnSpPr>
      <xdr:spPr>
        <a:xfrm rot="10800000" flipV="1">
          <a:off x="1238250" y="400049"/>
          <a:ext cx="4324350" cy="4857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542926</xdr:colOff>
      <xdr:row>4</xdr:row>
      <xdr:rowOff>123826</xdr:rowOff>
    </xdr:from>
    <xdr:to>
      <xdr:col>7</xdr:col>
      <xdr:colOff>676278</xdr:colOff>
      <xdr:row>5</xdr:row>
      <xdr:rowOff>209551</xdr:rowOff>
    </xdr:to>
    <xdr:cxnSp macro="">
      <xdr:nvCxnSpPr>
        <xdr:cNvPr id="14" name="ลูกศรเชื่อมต่อแบบตรง 13"/>
        <xdr:cNvCxnSpPr/>
      </xdr:nvCxnSpPr>
      <xdr:spPr>
        <a:xfrm rot="10800000">
          <a:off x="1228726" y="1190626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523881</xdr:colOff>
      <xdr:row>5</xdr:row>
      <xdr:rowOff>219078</xdr:rowOff>
    </xdr:from>
    <xdr:to>
      <xdr:col>8</xdr:col>
      <xdr:colOff>9525</xdr:colOff>
      <xdr:row>6</xdr:row>
      <xdr:rowOff>171451</xdr:rowOff>
    </xdr:to>
    <xdr:cxnSp macro="">
      <xdr:nvCxnSpPr>
        <xdr:cNvPr id="17" name="ลูกศรเชื่อมต่อแบบตรง 16"/>
        <xdr:cNvCxnSpPr/>
      </xdr:nvCxnSpPr>
      <xdr:spPr>
        <a:xfrm rot="10800000">
          <a:off x="4705356" y="1552578"/>
          <a:ext cx="857244" cy="21907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552451</xdr:colOff>
      <xdr:row>5</xdr:row>
      <xdr:rowOff>133351</xdr:rowOff>
    </xdr:from>
    <xdr:to>
      <xdr:col>8</xdr:col>
      <xdr:colOff>3</xdr:colOff>
      <xdr:row>6</xdr:row>
      <xdr:rowOff>219076</xdr:rowOff>
    </xdr:to>
    <xdr:cxnSp macro="">
      <xdr:nvCxnSpPr>
        <xdr:cNvPr id="18" name="ลูกศรเชื่อมต่อแบบตรง 17"/>
        <xdr:cNvCxnSpPr/>
      </xdr:nvCxnSpPr>
      <xdr:spPr>
        <a:xfrm rot="10800000">
          <a:off x="1238251" y="1466851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581030</xdr:colOff>
      <xdr:row>6</xdr:row>
      <xdr:rowOff>200027</xdr:rowOff>
    </xdr:from>
    <xdr:to>
      <xdr:col>8</xdr:col>
      <xdr:colOff>1</xdr:colOff>
      <xdr:row>7</xdr:row>
      <xdr:rowOff>180975</xdr:rowOff>
    </xdr:to>
    <xdr:cxnSp macro="">
      <xdr:nvCxnSpPr>
        <xdr:cNvPr id="20" name="ลูกศรเชื่อมต่อแบบตรง 19"/>
        <xdr:cNvCxnSpPr/>
      </xdr:nvCxnSpPr>
      <xdr:spPr>
        <a:xfrm rot="10800000">
          <a:off x="4762505" y="1800227"/>
          <a:ext cx="790571" cy="2476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542926</xdr:colOff>
      <xdr:row>6</xdr:row>
      <xdr:rowOff>114301</xdr:rowOff>
    </xdr:from>
    <xdr:to>
      <xdr:col>7</xdr:col>
      <xdr:colOff>676278</xdr:colOff>
      <xdr:row>7</xdr:row>
      <xdr:rowOff>200026</xdr:rowOff>
    </xdr:to>
    <xdr:cxnSp macro="">
      <xdr:nvCxnSpPr>
        <xdr:cNvPr id="21" name="ลูกศรเชื่อมต่อแบบตรง 20"/>
        <xdr:cNvCxnSpPr/>
      </xdr:nvCxnSpPr>
      <xdr:spPr>
        <a:xfrm rot="10800000">
          <a:off x="1228726" y="1714501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649;&#3611;&#3621;&#3591;&#3627;&#3657;&#3629;&#359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ปลงห้อง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57"/>
  <sheetViews>
    <sheetView workbookViewId="0">
      <selection activeCell="E4" sqref="E4"/>
    </sheetView>
  </sheetViews>
  <sheetFormatPr defaultRowHeight="21.75" customHeight="1" x14ac:dyDescent="0.35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 x14ac:dyDescent="0.35">
      <c r="A1" s="119" t="s">
        <v>54</v>
      </c>
      <c r="B1" s="119"/>
      <c r="C1" s="119"/>
      <c r="D1" s="119"/>
      <c r="E1" s="75" t="s">
        <v>0</v>
      </c>
    </row>
    <row r="2" spans="1:5" ht="21" x14ac:dyDescent="0.35">
      <c r="A2" s="54" t="s">
        <v>1</v>
      </c>
      <c r="B2" s="54" t="s">
        <v>45</v>
      </c>
      <c r="C2" s="120" t="s">
        <v>3</v>
      </c>
      <c r="D2" s="120"/>
      <c r="E2" s="120"/>
    </row>
    <row r="3" spans="1:5" s="48" customFormat="1" ht="19.5" customHeight="1" x14ac:dyDescent="0.3">
      <c r="A3" s="7">
        <v>1</v>
      </c>
      <c r="B3" s="7">
        <v>10001</v>
      </c>
      <c r="C3" s="7" t="s">
        <v>46</v>
      </c>
      <c r="D3" s="8" t="s">
        <v>58</v>
      </c>
      <c r="E3" s="8" t="s">
        <v>87</v>
      </c>
    </row>
    <row r="4" spans="1:5" s="49" customFormat="1" ht="18.75" customHeight="1" x14ac:dyDescent="0.2">
      <c r="A4" s="7">
        <v>2</v>
      </c>
      <c r="B4" s="7">
        <v>10002</v>
      </c>
      <c r="C4" s="7" t="s">
        <v>46</v>
      </c>
      <c r="D4" s="51" t="s">
        <v>59</v>
      </c>
      <c r="E4" s="51" t="s">
        <v>86</v>
      </c>
    </row>
    <row r="5" spans="1:5" s="49" customFormat="1" ht="18.75" customHeight="1" x14ac:dyDescent="0.2">
      <c r="A5" s="7">
        <v>3</v>
      </c>
      <c r="B5" s="7">
        <v>10003</v>
      </c>
      <c r="C5" s="7" t="s">
        <v>46</v>
      </c>
      <c r="D5" s="51" t="s">
        <v>60</v>
      </c>
      <c r="E5" s="51" t="s">
        <v>85</v>
      </c>
    </row>
    <row r="6" spans="1:5" s="49" customFormat="1" ht="19.5" customHeight="1" x14ac:dyDescent="0.2">
      <c r="A6" s="7">
        <v>4</v>
      </c>
      <c r="B6" s="7">
        <v>10004</v>
      </c>
      <c r="C6" s="7" t="s">
        <v>46</v>
      </c>
      <c r="D6" s="51" t="s">
        <v>61</v>
      </c>
      <c r="E6" s="51" t="s">
        <v>84</v>
      </c>
    </row>
    <row r="7" spans="1:5" s="49" customFormat="1" ht="18.75" customHeight="1" x14ac:dyDescent="0.2">
      <c r="A7" s="7">
        <v>5</v>
      </c>
      <c r="B7" s="7">
        <v>10005</v>
      </c>
      <c r="C7" s="7" t="s">
        <v>46</v>
      </c>
      <c r="D7" s="51" t="s">
        <v>62</v>
      </c>
      <c r="E7" s="51" t="s">
        <v>83</v>
      </c>
    </row>
    <row r="8" spans="1:5" s="49" customFormat="1" ht="18.75" customHeight="1" x14ac:dyDescent="0.2">
      <c r="A8" s="7">
        <v>6</v>
      </c>
      <c r="B8" s="7">
        <v>10006</v>
      </c>
      <c r="C8" s="7" t="s">
        <v>46</v>
      </c>
      <c r="D8" s="51" t="s">
        <v>63</v>
      </c>
      <c r="E8" s="51" t="s">
        <v>82</v>
      </c>
    </row>
    <row r="9" spans="1:5" s="49" customFormat="1" ht="18.75" customHeight="1" x14ac:dyDescent="0.2">
      <c r="A9" s="7">
        <v>7</v>
      </c>
      <c r="B9" s="7">
        <v>10007</v>
      </c>
      <c r="C9" s="7" t="s">
        <v>46</v>
      </c>
      <c r="D9" s="51" t="s">
        <v>64</v>
      </c>
      <c r="E9" s="51" t="s">
        <v>81</v>
      </c>
    </row>
    <row r="10" spans="1:5" s="49" customFormat="1" ht="18.75" customHeight="1" x14ac:dyDescent="0.2">
      <c r="A10" s="7">
        <v>8</v>
      </c>
      <c r="B10" s="7">
        <v>10008</v>
      </c>
      <c r="C10" s="7" t="s">
        <v>46</v>
      </c>
      <c r="D10" s="51" t="s">
        <v>65</v>
      </c>
      <c r="E10" s="51" t="s">
        <v>80</v>
      </c>
    </row>
    <row r="11" spans="1:5" s="49" customFormat="1" ht="19.5" customHeight="1" x14ac:dyDescent="0.2">
      <c r="A11" s="7">
        <v>9</v>
      </c>
      <c r="B11" s="7">
        <v>10009</v>
      </c>
      <c r="C11" s="7" t="s">
        <v>46</v>
      </c>
      <c r="D11" s="51" t="s">
        <v>66</v>
      </c>
      <c r="E11" s="51" t="s">
        <v>79</v>
      </c>
    </row>
    <row r="12" spans="1:5" s="49" customFormat="1" ht="18.75" customHeight="1" x14ac:dyDescent="0.2">
      <c r="A12" s="7">
        <v>10</v>
      </c>
      <c r="B12" s="7">
        <v>10010</v>
      </c>
      <c r="C12" s="7" t="s">
        <v>46</v>
      </c>
      <c r="D12" s="51" t="s">
        <v>67</v>
      </c>
      <c r="E12" s="51" t="s">
        <v>78</v>
      </c>
    </row>
    <row r="13" spans="1:5" s="49" customFormat="1" ht="18.75" customHeight="1" x14ac:dyDescent="0.2">
      <c r="A13" s="7">
        <v>11</v>
      </c>
      <c r="B13" s="7">
        <v>10011</v>
      </c>
      <c r="C13" s="7" t="s">
        <v>46</v>
      </c>
      <c r="D13" s="51" t="s">
        <v>68</v>
      </c>
      <c r="E13" s="51" t="s">
        <v>77</v>
      </c>
    </row>
    <row r="14" spans="1:5" s="49" customFormat="1" ht="18.75" customHeight="1" x14ac:dyDescent="0.2">
      <c r="A14" s="7">
        <v>12</v>
      </c>
      <c r="B14" s="7">
        <v>10012</v>
      </c>
      <c r="C14" s="7" t="s">
        <v>46</v>
      </c>
      <c r="D14" s="51" t="s">
        <v>69</v>
      </c>
      <c r="E14" s="51" t="s">
        <v>76</v>
      </c>
    </row>
    <row r="15" spans="1:5" s="49" customFormat="1" ht="18.75" customHeight="1" x14ac:dyDescent="0.2">
      <c r="A15" s="7">
        <v>13</v>
      </c>
      <c r="B15" s="7">
        <v>10013</v>
      </c>
      <c r="C15" s="7" t="s">
        <v>46</v>
      </c>
      <c r="D15" s="51" t="s">
        <v>70</v>
      </c>
      <c r="E15" s="51" t="s">
        <v>75</v>
      </c>
    </row>
    <row r="16" spans="1:5" s="49" customFormat="1" ht="19.5" customHeight="1" x14ac:dyDescent="0.2">
      <c r="A16" s="7">
        <v>14</v>
      </c>
      <c r="B16" s="7">
        <v>10014</v>
      </c>
      <c r="C16" s="7" t="s">
        <v>46</v>
      </c>
      <c r="D16" s="51" t="s">
        <v>71</v>
      </c>
      <c r="E16" s="51" t="s">
        <v>74</v>
      </c>
    </row>
    <row r="17" spans="1:5" s="49" customFormat="1" ht="18.75" customHeight="1" x14ac:dyDescent="0.2">
      <c r="A17" s="7">
        <v>15</v>
      </c>
      <c r="B17" s="7">
        <v>10015</v>
      </c>
      <c r="C17" s="7" t="s">
        <v>46</v>
      </c>
      <c r="D17" s="51" t="s">
        <v>72</v>
      </c>
      <c r="E17" s="51" t="s">
        <v>73</v>
      </c>
    </row>
    <row r="18" spans="1:5" s="49" customFormat="1" ht="18.75" customHeight="1" x14ac:dyDescent="0.2">
      <c r="A18" s="7"/>
      <c r="B18" s="7"/>
      <c r="C18" s="7"/>
      <c r="D18" s="51"/>
      <c r="E18" s="51"/>
    </row>
    <row r="19" spans="1:5" s="49" customFormat="1" ht="18.75" customHeight="1" x14ac:dyDescent="0.2">
      <c r="A19" s="7"/>
      <c r="B19" s="7"/>
      <c r="C19" s="7"/>
      <c r="D19" s="51"/>
      <c r="E19" s="51"/>
    </row>
    <row r="20" spans="1:5" s="49" customFormat="1" ht="18.75" customHeight="1" x14ac:dyDescent="0.2">
      <c r="A20" s="7"/>
      <c r="B20" s="7"/>
      <c r="C20" s="7"/>
      <c r="D20" s="51"/>
      <c r="E20" s="51"/>
    </row>
    <row r="21" spans="1:5" s="49" customFormat="1" ht="19.5" customHeight="1" x14ac:dyDescent="0.2">
      <c r="A21" s="7"/>
      <c r="B21" s="7"/>
      <c r="C21" s="7"/>
      <c r="D21" s="51"/>
      <c r="E21" s="51"/>
    </row>
    <row r="22" spans="1:5" s="49" customFormat="1" ht="18.75" customHeight="1" x14ac:dyDescent="0.2">
      <c r="A22" s="7"/>
      <c r="B22" s="7"/>
      <c r="C22" s="7"/>
      <c r="D22" s="51"/>
      <c r="E22" s="51"/>
    </row>
    <row r="23" spans="1:5" s="49" customFormat="1" ht="18.75" customHeight="1" x14ac:dyDescent="0.2">
      <c r="A23" s="7"/>
      <c r="B23" s="7"/>
      <c r="C23" s="7"/>
      <c r="D23" s="51"/>
      <c r="E23" s="51"/>
    </row>
    <row r="24" spans="1:5" s="49" customFormat="1" ht="18.75" customHeight="1" x14ac:dyDescent="0.2">
      <c r="A24" s="7"/>
      <c r="B24" s="7"/>
      <c r="C24" s="7"/>
      <c r="D24" s="51"/>
      <c r="E24" s="51"/>
    </row>
    <row r="25" spans="1:5" s="49" customFormat="1" ht="18.75" customHeight="1" x14ac:dyDescent="0.2">
      <c r="A25" s="7"/>
      <c r="B25" s="7"/>
      <c r="C25" s="7"/>
      <c r="D25" s="51"/>
      <c r="E25" s="51"/>
    </row>
    <row r="26" spans="1:5" s="49" customFormat="1" ht="19.5" customHeight="1" x14ac:dyDescent="0.2">
      <c r="A26" s="7"/>
      <c r="B26" s="7"/>
      <c r="C26" s="7"/>
      <c r="D26" s="51"/>
      <c r="E26" s="51"/>
    </row>
    <row r="27" spans="1:5" s="49" customFormat="1" ht="18.75" customHeight="1" x14ac:dyDescent="0.2">
      <c r="A27" s="7"/>
      <c r="B27" s="7"/>
      <c r="C27" s="7"/>
      <c r="D27" s="51"/>
      <c r="E27" s="51"/>
    </row>
    <row r="28" spans="1:5" s="49" customFormat="1" ht="18.75" x14ac:dyDescent="0.2">
      <c r="A28" s="7"/>
      <c r="B28" s="7"/>
      <c r="C28" s="7"/>
      <c r="D28" s="51"/>
      <c r="E28" s="51"/>
    </row>
    <row r="29" spans="1:5" s="49" customFormat="1" ht="18.75" x14ac:dyDescent="0.2">
      <c r="A29" s="7"/>
      <c r="B29" s="7"/>
      <c r="C29" s="7"/>
      <c r="D29" s="51"/>
      <c r="E29" s="51"/>
    </row>
    <row r="30" spans="1:5" s="49" customFormat="1" ht="18.75" x14ac:dyDescent="0.2">
      <c r="A30" s="7"/>
      <c r="B30" s="7"/>
      <c r="C30" s="7"/>
      <c r="D30" s="51"/>
      <c r="E30" s="51"/>
    </row>
    <row r="31" spans="1:5" s="49" customFormat="1" ht="18.75" x14ac:dyDescent="0.2">
      <c r="A31" s="7"/>
      <c r="B31" s="7"/>
      <c r="C31" s="7"/>
      <c r="D31" s="51"/>
      <c r="E31" s="51"/>
    </row>
    <row r="32" spans="1:5" s="49" customFormat="1" ht="18.75" x14ac:dyDescent="0.2">
      <c r="A32" s="7"/>
      <c r="B32" s="7"/>
      <c r="C32" s="7"/>
      <c r="D32" s="51"/>
      <c r="E32" s="51"/>
    </row>
    <row r="33" spans="1:5" s="49" customFormat="1" ht="18.75" x14ac:dyDescent="0.2">
      <c r="A33" s="7"/>
      <c r="B33" s="7"/>
      <c r="C33" s="7"/>
      <c r="D33" s="51"/>
      <c r="E33" s="51"/>
    </row>
    <row r="34" spans="1:5" s="48" customFormat="1" ht="18.75" x14ac:dyDescent="0.3">
      <c r="A34" s="7"/>
      <c r="B34" s="7"/>
      <c r="C34" s="7"/>
      <c r="D34" s="8"/>
      <c r="E34" s="8"/>
    </row>
    <row r="35" spans="1:5" s="48" customFormat="1" ht="18.75" x14ac:dyDescent="0.3">
      <c r="A35" s="7"/>
      <c r="B35" s="7"/>
      <c r="C35" s="7"/>
      <c r="D35" s="8"/>
      <c r="E35" s="8"/>
    </row>
    <row r="36" spans="1:5" s="48" customFormat="1" ht="18.75" x14ac:dyDescent="0.3">
      <c r="A36" s="7"/>
      <c r="B36" s="7"/>
      <c r="C36" s="7"/>
      <c r="D36" s="8"/>
      <c r="E36" s="8"/>
    </row>
    <row r="37" spans="1:5" s="48" customFormat="1" ht="18.75" x14ac:dyDescent="0.3">
      <c r="A37" s="7"/>
      <c r="B37" s="7"/>
      <c r="C37" s="7"/>
      <c r="D37" s="8"/>
      <c r="E37" s="8"/>
    </row>
    <row r="38" spans="1:5" s="48" customFormat="1" ht="18.75" x14ac:dyDescent="0.3">
      <c r="A38" s="7"/>
      <c r="B38" s="7"/>
      <c r="C38" s="7"/>
      <c r="D38" s="8"/>
      <c r="E38" s="8"/>
    </row>
    <row r="39" spans="1:5" s="48" customFormat="1" ht="18.75" x14ac:dyDescent="0.3">
      <c r="A39" s="7"/>
      <c r="B39" s="7"/>
      <c r="C39" s="7"/>
      <c r="D39" s="8"/>
      <c r="E39" s="8"/>
    </row>
    <row r="40" spans="1:5" s="48" customFormat="1" ht="18.75" x14ac:dyDescent="0.3">
      <c r="A40" s="7"/>
      <c r="B40" s="7"/>
      <c r="C40" s="7"/>
      <c r="D40" s="8"/>
      <c r="E40" s="8"/>
    </row>
    <row r="41" spans="1:5" s="48" customFormat="1" ht="18.75" x14ac:dyDescent="0.3">
      <c r="A41" s="7"/>
      <c r="B41" s="7"/>
      <c r="C41" s="7"/>
      <c r="D41" s="8"/>
      <c r="E41" s="8"/>
    </row>
    <row r="42" spans="1:5" s="48" customFormat="1" ht="18.75" x14ac:dyDescent="0.3">
      <c r="A42" s="7"/>
      <c r="B42" s="7"/>
      <c r="C42" s="7"/>
      <c r="D42" s="8"/>
      <c r="E42" s="8"/>
    </row>
    <row r="43" spans="1:5" s="48" customFormat="1" ht="18.75" x14ac:dyDescent="0.3">
      <c r="A43" s="7"/>
      <c r="B43" s="7"/>
      <c r="C43" s="7"/>
      <c r="D43" s="8"/>
      <c r="E43" s="8"/>
    </row>
    <row r="44" spans="1:5" s="48" customFormat="1" ht="18.75" x14ac:dyDescent="0.3">
      <c r="A44" s="7"/>
      <c r="B44" s="7"/>
      <c r="C44" s="7"/>
      <c r="D44" s="8"/>
      <c r="E44" s="8"/>
    </row>
    <row r="45" spans="1:5" s="48" customFormat="1" ht="18.75" x14ac:dyDescent="0.3">
      <c r="A45" s="7"/>
      <c r="B45" s="7"/>
      <c r="C45" s="7"/>
      <c r="D45" s="8"/>
      <c r="E45" s="8"/>
    </row>
    <row r="46" spans="1:5" s="48" customFormat="1" ht="18.75" x14ac:dyDescent="0.3">
      <c r="A46" s="7"/>
      <c r="B46" s="7"/>
      <c r="C46" s="7"/>
      <c r="D46" s="8"/>
      <c r="E46" s="8"/>
    </row>
    <row r="47" spans="1:5" ht="21" x14ac:dyDescent="0.35">
      <c r="A47" s="52"/>
      <c r="B47" s="52"/>
      <c r="C47" s="52"/>
      <c r="D47" s="53"/>
      <c r="E47" s="53"/>
    </row>
    <row r="48" spans="1:5" ht="21" x14ac:dyDescent="0.35">
      <c r="A48" s="52"/>
      <c r="B48" s="52"/>
      <c r="C48" s="52"/>
      <c r="D48" s="53"/>
      <c r="E48" s="53"/>
    </row>
    <row r="49" spans="1:5" ht="21" x14ac:dyDescent="0.35">
      <c r="A49" s="52"/>
      <c r="B49" s="52"/>
      <c r="C49" s="52"/>
      <c r="D49" s="53"/>
      <c r="E49" s="53"/>
    </row>
    <row r="50" spans="1:5" ht="21" x14ac:dyDescent="0.35">
      <c r="A50" s="52"/>
      <c r="B50" s="52"/>
      <c r="C50" s="52"/>
      <c r="D50" s="53"/>
      <c r="E50" s="53"/>
    </row>
    <row r="51" spans="1:5" ht="21" x14ac:dyDescent="0.35">
      <c r="A51" s="52"/>
      <c r="B51" s="52"/>
      <c r="C51" s="52"/>
      <c r="D51" s="53"/>
      <c r="E51" s="53"/>
    </row>
    <row r="52" spans="1:5" ht="21" x14ac:dyDescent="0.35">
      <c r="A52" s="52"/>
      <c r="B52" s="52"/>
      <c r="C52" s="52"/>
      <c r="D52" s="53"/>
      <c r="E52" s="53"/>
    </row>
    <row r="53" spans="1:5" ht="21" x14ac:dyDescent="0.35">
      <c r="A53" s="52"/>
      <c r="B53" s="52"/>
      <c r="C53" s="52"/>
      <c r="D53" s="53"/>
      <c r="E53" s="53"/>
    </row>
    <row r="54" spans="1:5" ht="21" x14ac:dyDescent="0.35">
      <c r="A54" s="52"/>
      <c r="B54" s="52"/>
      <c r="C54" s="52"/>
      <c r="D54" s="53"/>
      <c r="E54" s="53"/>
    </row>
    <row r="55" spans="1:5" ht="21" x14ac:dyDescent="0.35">
      <c r="A55" s="52"/>
      <c r="B55" s="52"/>
      <c r="C55" s="52"/>
      <c r="D55" s="53"/>
      <c r="E55" s="53"/>
    </row>
    <row r="56" spans="1:5" ht="21" x14ac:dyDescent="0.35">
      <c r="A56" s="52"/>
      <c r="B56" s="52"/>
      <c r="C56" s="52"/>
      <c r="D56" s="53"/>
      <c r="E56" s="53"/>
    </row>
    <row r="57" spans="1:5" ht="21.75" customHeight="1" x14ac:dyDescent="0.35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W63"/>
  <sheetViews>
    <sheetView workbookViewId="0">
      <selection activeCell="B7" sqref="B7:F61"/>
    </sheetView>
  </sheetViews>
  <sheetFormatPr defaultRowHeight="14.25" x14ac:dyDescent="0.2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 x14ac:dyDescent="0.2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 x14ac:dyDescent="0.2">
      <c r="B2" s="123" t="s">
        <v>44</v>
      </c>
      <c r="C2" s="123"/>
      <c r="D2" s="123"/>
      <c r="E2" s="123"/>
      <c r="F2" s="123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 x14ac:dyDescent="0.55000000000000004">
      <c r="B3" s="124" t="s">
        <v>16</v>
      </c>
      <c r="C3" s="124"/>
      <c r="D3" s="76"/>
      <c r="E3" s="76"/>
      <c r="F3" s="84" t="s">
        <v>88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 x14ac:dyDescent="0.2">
      <c r="B4" s="121" t="s">
        <v>1</v>
      </c>
      <c r="C4" s="122" t="s">
        <v>2</v>
      </c>
      <c r="D4" s="72"/>
      <c r="E4" s="72"/>
      <c r="F4" s="77"/>
      <c r="G4" s="72" t="s">
        <v>20</v>
      </c>
      <c r="H4" s="72" t="s">
        <v>28</v>
      </c>
      <c r="I4" s="72" t="s">
        <v>25</v>
      </c>
      <c r="J4" s="72" t="s">
        <v>27</v>
      </c>
      <c r="K4" s="72" t="s">
        <v>19</v>
      </c>
      <c r="L4" s="72" t="s">
        <v>23</v>
      </c>
      <c r="M4" s="72" t="s">
        <v>21</v>
      </c>
      <c r="N4" s="72" t="s">
        <v>29</v>
      </c>
      <c r="O4" s="72" t="s">
        <v>30</v>
      </c>
      <c r="P4" s="72" t="s">
        <v>31</v>
      </c>
      <c r="Q4" s="72" t="s">
        <v>32</v>
      </c>
      <c r="R4" s="72" t="s">
        <v>33</v>
      </c>
      <c r="S4" s="72" t="s">
        <v>24</v>
      </c>
      <c r="T4" s="72" t="s">
        <v>22</v>
      </c>
      <c r="U4" s="85" t="s">
        <v>41</v>
      </c>
      <c r="V4" s="72" t="s">
        <v>26</v>
      </c>
      <c r="W4" s="72" t="s">
        <v>34</v>
      </c>
    </row>
    <row r="5" spans="2:23" ht="21.75" customHeight="1" x14ac:dyDescent="0.2">
      <c r="B5" s="121"/>
      <c r="C5" s="122"/>
      <c r="D5" s="72" t="s">
        <v>36</v>
      </c>
      <c r="E5" s="72" t="s">
        <v>5</v>
      </c>
      <c r="F5" s="77" t="s">
        <v>37</v>
      </c>
      <c r="G5" s="77" t="s">
        <v>35</v>
      </c>
      <c r="H5" s="77" t="s">
        <v>35</v>
      </c>
      <c r="I5" s="77" t="s">
        <v>35</v>
      </c>
      <c r="J5" s="77" t="s">
        <v>35</v>
      </c>
      <c r="K5" s="77" t="s">
        <v>35</v>
      </c>
      <c r="L5" s="77" t="s">
        <v>35</v>
      </c>
      <c r="M5" s="77" t="s">
        <v>35</v>
      </c>
      <c r="N5" s="77" t="s">
        <v>35</v>
      </c>
      <c r="O5" s="77" t="s">
        <v>35</v>
      </c>
      <c r="P5" s="77" t="s">
        <v>35</v>
      </c>
      <c r="Q5" s="77" t="s">
        <v>35</v>
      </c>
      <c r="R5" s="77" t="s">
        <v>35</v>
      </c>
      <c r="S5" s="77" t="s">
        <v>35</v>
      </c>
      <c r="T5" s="77" t="s">
        <v>35</v>
      </c>
      <c r="U5" s="77" t="s">
        <v>35</v>
      </c>
      <c r="V5" s="77" t="s">
        <v>35</v>
      </c>
      <c r="W5" s="77" t="s">
        <v>35</v>
      </c>
    </row>
    <row r="6" spans="2:23" ht="21.75" customHeight="1" x14ac:dyDescent="0.2">
      <c r="B6" s="121"/>
      <c r="C6" s="122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 x14ac:dyDescent="0.2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 x14ac:dyDescent="0.2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 x14ac:dyDescent="0.2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 x14ac:dyDescent="0.2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 x14ac:dyDescent="0.2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 x14ac:dyDescent="0.2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 x14ac:dyDescent="0.2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 x14ac:dyDescent="0.2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 x14ac:dyDescent="0.2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 x14ac:dyDescent="0.2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 x14ac:dyDescent="0.2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 x14ac:dyDescent="0.2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 x14ac:dyDescent="0.2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 x14ac:dyDescent="0.2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 x14ac:dyDescent="0.2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 x14ac:dyDescent="0.2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 x14ac:dyDescent="0.2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 x14ac:dyDescent="0.2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 x14ac:dyDescent="0.2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 x14ac:dyDescent="0.2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 x14ac:dyDescent="0.2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 x14ac:dyDescent="0.2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 x14ac:dyDescent="0.2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 x14ac:dyDescent="0.2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 x14ac:dyDescent="0.2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 x14ac:dyDescent="0.2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 x14ac:dyDescent="0.2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 x14ac:dyDescent="0.2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 x14ac:dyDescent="0.2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 x14ac:dyDescent="0.2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 x14ac:dyDescent="0.2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 x14ac:dyDescent="0.2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 x14ac:dyDescent="0.2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 x14ac:dyDescent="0.2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 x14ac:dyDescent="0.2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 x14ac:dyDescent="0.2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 x14ac:dyDescent="0.2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 x14ac:dyDescent="0.2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 x14ac:dyDescent="0.2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 x14ac:dyDescent="0.2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 x14ac:dyDescent="0.2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 x14ac:dyDescent="0.2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 x14ac:dyDescent="0.2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 x14ac:dyDescent="0.2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 x14ac:dyDescent="0.2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 x14ac:dyDescent="0.2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 x14ac:dyDescent="0.2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 x14ac:dyDescent="0.2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 x14ac:dyDescent="0.2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 x14ac:dyDescent="0.2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 x14ac:dyDescent="0.2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 x14ac:dyDescent="0.2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 x14ac:dyDescent="0.2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 x14ac:dyDescent="0.2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 x14ac:dyDescent="0.2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 x14ac:dyDescent="0.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 x14ac:dyDescent="0.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7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00FF"/>
  </sheetPr>
  <dimension ref="A1:X63"/>
  <sheetViews>
    <sheetView workbookViewId="0">
      <selection activeCell="G2" sqref="G2:W2"/>
    </sheetView>
  </sheetViews>
  <sheetFormatPr defaultRowHeight="14.25" x14ac:dyDescent="0.2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 x14ac:dyDescent="0.2">
      <c r="B1" s="125"/>
      <c r="C1" s="125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 x14ac:dyDescent="0.2">
      <c r="B2" s="123" t="s">
        <v>39</v>
      </c>
      <c r="C2" s="123"/>
      <c r="D2" s="123"/>
      <c r="E2" s="123"/>
      <c r="F2" s="123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 x14ac:dyDescent="0.6">
      <c r="B3" s="134" t="s">
        <v>16</v>
      </c>
      <c r="C3" s="134"/>
      <c r="D3" s="135"/>
      <c r="E3" s="135"/>
      <c r="F3" s="136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 x14ac:dyDescent="0.25">
      <c r="B4" s="128" t="s">
        <v>1</v>
      </c>
      <c r="C4" s="131" t="s">
        <v>2</v>
      </c>
      <c r="D4" s="39"/>
      <c r="E4" s="39"/>
      <c r="F4" s="40"/>
      <c r="G4" s="45" t="s">
        <v>20</v>
      </c>
      <c r="H4" s="45" t="s">
        <v>28</v>
      </c>
      <c r="I4" s="45" t="s">
        <v>25</v>
      </c>
      <c r="J4" s="45" t="s">
        <v>27</v>
      </c>
      <c r="K4" s="45" t="s">
        <v>19</v>
      </c>
      <c r="L4" s="45" t="s">
        <v>23</v>
      </c>
      <c r="M4" s="45" t="s">
        <v>21</v>
      </c>
      <c r="N4" s="45" t="s">
        <v>29</v>
      </c>
      <c r="O4" s="45" t="s">
        <v>30</v>
      </c>
      <c r="P4" s="45" t="s">
        <v>31</v>
      </c>
      <c r="Q4" s="45" t="s">
        <v>32</v>
      </c>
      <c r="R4" s="45" t="s">
        <v>33</v>
      </c>
      <c r="S4" s="45" t="s">
        <v>24</v>
      </c>
      <c r="T4" s="45" t="s">
        <v>22</v>
      </c>
      <c r="U4" s="45" t="s">
        <v>41</v>
      </c>
      <c r="V4" s="45" t="s">
        <v>26</v>
      </c>
      <c r="W4" s="45" t="s">
        <v>34</v>
      </c>
      <c r="X4" s="126" t="s">
        <v>40</v>
      </c>
    </row>
    <row r="5" spans="2:24" ht="21.75" customHeight="1" thickBot="1" x14ac:dyDescent="0.25">
      <c r="B5" s="129"/>
      <c r="C5" s="132"/>
      <c r="D5" s="41" t="s">
        <v>36</v>
      </c>
      <c r="E5" s="41" t="s">
        <v>5</v>
      </c>
      <c r="F5" s="42" t="s">
        <v>37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27"/>
    </row>
    <row r="6" spans="2:24" ht="21.75" customHeight="1" thickBot="1" x14ac:dyDescent="0.25">
      <c r="B6" s="130"/>
      <c r="C6" s="133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27"/>
    </row>
    <row r="7" spans="2:24" ht="21.75" x14ac:dyDescent="0.2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42</v>
      </c>
      <c r="H7" s="21"/>
      <c r="I7" s="22" t="s">
        <v>43</v>
      </c>
      <c r="J7" s="23" t="s">
        <v>43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 x14ac:dyDescent="0.2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 x14ac:dyDescent="0.2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 x14ac:dyDescent="0.2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 x14ac:dyDescent="0.2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 x14ac:dyDescent="0.2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 x14ac:dyDescent="0.2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 x14ac:dyDescent="0.2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 x14ac:dyDescent="0.2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 x14ac:dyDescent="0.2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 x14ac:dyDescent="0.2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 x14ac:dyDescent="0.2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 x14ac:dyDescent="0.2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 x14ac:dyDescent="0.2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 x14ac:dyDescent="0.2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 x14ac:dyDescent="0.2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 x14ac:dyDescent="0.2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 x14ac:dyDescent="0.2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 x14ac:dyDescent="0.2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 x14ac:dyDescent="0.2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 x14ac:dyDescent="0.2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 x14ac:dyDescent="0.2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 x14ac:dyDescent="0.2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 x14ac:dyDescent="0.2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 x14ac:dyDescent="0.2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 x14ac:dyDescent="0.2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 x14ac:dyDescent="0.2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 x14ac:dyDescent="0.2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 x14ac:dyDescent="0.2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 x14ac:dyDescent="0.2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 x14ac:dyDescent="0.2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 x14ac:dyDescent="0.2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 x14ac:dyDescent="0.2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 x14ac:dyDescent="0.2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 x14ac:dyDescent="0.2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 x14ac:dyDescent="0.2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 x14ac:dyDescent="0.2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 x14ac:dyDescent="0.2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 x14ac:dyDescent="0.2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 x14ac:dyDescent="0.2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 x14ac:dyDescent="0.2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 x14ac:dyDescent="0.2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 x14ac:dyDescent="0.2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 x14ac:dyDescent="0.2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 x14ac:dyDescent="0.2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 x14ac:dyDescent="0.2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 x14ac:dyDescent="0.2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 x14ac:dyDescent="0.2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 x14ac:dyDescent="0.2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 x14ac:dyDescent="0.2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 x14ac:dyDescent="0.2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 x14ac:dyDescent="0.2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 x14ac:dyDescent="0.2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 x14ac:dyDescent="0.2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 x14ac:dyDescent="0.25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 x14ac:dyDescent="0.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 x14ac:dyDescent="0.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6" priority="6" operator="lessThan">
      <formula>50%*G$6</formula>
    </cfRule>
  </conditionalFormatting>
  <conditionalFormatting sqref="G7:BE61">
    <cfRule type="cellIs" dxfId="5" priority="5" operator="lessThan">
      <formula>50%*G$6</formula>
    </cfRule>
  </conditionalFormatting>
  <conditionalFormatting sqref="G7:CM61">
    <cfRule type="cellIs" dxfId="4" priority="4" operator="lessThan">
      <formula>50%*G$6</formula>
    </cfRule>
  </conditionalFormatting>
  <conditionalFormatting sqref="G7:CM61">
    <cfRule type="cellIs" dxfId="3" priority="3" operator="lessThan">
      <formula>50%*G$6</formula>
    </cfRule>
  </conditionalFormatting>
  <conditionalFormatting sqref="G7:W61">
    <cfRule type="cellIs" dxfId="2" priority="2" operator="lessThan">
      <formula>50%*G$6</formula>
    </cfRule>
  </conditionalFormatting>
  <conditionalFormatting sqref="X7:X61">
    <cfRule type="cellIs" dxfId="1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rgb="FFFFFF00"/>
  </sheetPr>
  <dimension ref="A1:U248"/>
  <sheetViews>
    <sheetView zoomScale="80" zoomScaleNormal="80" workbookViewId="0">
      <selection activeCell="N25" sqref="N25"/>
    </sheetView>
  </sheetViews>
  <sheetFormatPr defaultRowHeight="14.25" x14ac:dyDescent="0.2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 x14ac:dyDescent="0.2">
      <c r="A1" s="165" t="s">
        <v>55</v>
      </c>
      <c r="B1" s="165"/>
      <c r="C1" s="165"/>
      <c r="D1" s="165"/>
      <c r="E1" s="165"/>
      <c r="F1" s="165"/>
      <c r="G1" s="87"/>
      <c r="H1" s="88"/>
      <c r="I1" s="165" t="s">
        <v>55</v>
      </c>
      <c r="J1" s="165"/>
      <c r="K1" s="165"/>
      <c r="L1" s="165"/>
      <c r="M1" s="165"/>
      <c r="N1" s="165"/>
      <c r="P1" s="67" t="s">
        <v>8</v>
      </c>
      <c r="Q1" s="68" t="str">
        <f>นักเรียน!E1</f>
        <v>ม.4/1</v>
      </c>
      <c r="U1" s="6" t="s">
        <v>53</v>
      </c>
    </row>
    <row r="2" spans="1:21" s="6" customFormat="1" ht="21" customHeight="1" x14ac:dyDescent="0.2">
      <c r="A2" s="165" t="s">
        <v>57</v>
      </c>
      <c r="B2" s="165"/>
      <c r="C2" s="165"/>
      <c r="D2" s="165"/>
      <c r="E2" s="165"/>
      <c r="F2" s="165"/>
      <c r="G2" s="87"/>
      <c r="H2" s="88"/>
      <c r="I2" s="165" t="s">
        <v>57</v>
      </c>
      <c r="J2" s="165"/>
      <c r="K2" s="165"/>
      <c r="L2" s="165"/>
      <c r="M2" s="165"/>
      <c r="N2" s="165"/>
      <c r="P2" s="67" t="s">
        <v>89</v>
      </c>
      <c r="Q2" s="60">
        <f>COUNTA(นักเรียน!A3:'นักเรียน'!A57)</f>
        <v>15</v>
      </c>
      <c r="R2" s="67" t="s">
        <v>47</v>
      </c>
      <c r="U2" s="6" t="s">
        <v>51</v>
      </c>
    </row>
    <row r="3" spans="1:21" ht="21" customHeight="1" x14ac:dyDescent="0.2">
      <c r="A3" s="89"/>
      <c r="B3" s="165" t="s">
        <v>12</v>
      </c>
      <c r="C3" s="165"/>
      <c r="D3" s="90">
        <v>10001</v>
      </c>
      <c r="E3" s="91" t="s">
        <v>8</v>
      </c>
      <c r="F3" s="90" t="str">
        <f>นักเรียน!E1</f>
        <v>ม.4/1</v>
      </c>
      <c r="G3" s="92"/>
      <c r="H3" s="10"/>
      <c r="I3" s="89"/>
      <c r="J3" s="165" t="s">
        <v>12</v>
      </c>
      <c r="K3" s="165"/>
      <c r="L3" s="90">
        <v>10002</v>
      </c>
      <c r="M3" s="91" t="s">
        <v>8</v>
      </c>
      <c r="N3" s="90" t="str">
        <f>นักเรียน!E1</f>
        <v>ม.4/1</v>
      </c>
    </row>
    <row r="4" spans="1:21" ht="21" customHeight="1" x14ac:dyDescent="0.2">
      <c r="A4" s="90" t="s">
        <v>5</v>
      </c>
      <c r="B4" s="93" t="s">
        <v>46</v>
      </c>
      <c r="C4" s="94" t="s">
        <v>58</v>
      </c>
      <c r="D4" s="94" t="s">
        <v>87</v>
      </c>
      <c r="E4" s="91" t="s">
        <v>1</v>
      </c>
      <c r="F4" s="90">
        <v>1</v>
      </c>
      <c r="G4" s="95"/>
      <c r="H4" s="10"/>
      <c r="I4" s="90" t="s">
        <v>5</v>
      </c>
      <c r="J4" s="93" t="s">
        <v>46</v>
      </c>
      <c r="K4" s="94" t="s">
        <v>59</v>
      </c>
      <c r="L4" s="94" t="s">
        <v>86</v>
      </c>
      <c r="M4" s="91" t="s">
        <v>1</v>
      </c>
      <c r="N4" s="90">
        <v>2</v>
      </c>
      <c r="P4" s="137" t="s">
        <v>48</v>
      </c>
      <c r="Q4" s="137"/>
      <c r="R4" s="137"/>
      <c r="S4" s="137"/>
    </row>
    <row r="5" spans="1:21" ht="21.75" customHeight="1" thickBot="1" x14ac:dyDescent="0.25">
      <c r="A5" s="96" t="s">
        <v>6</v>
      </c>
      <c r="B5" s="174" t="s">
        <v>7</v>
      </c>
      <c r="C5" s="174"/>
      <c r="D5" s="174"/>
      <c r="E5" s="96" t="s">
        <v>4</v>
      </c>
      <c r="F5" s="96" t="s">
        <v>9</v>
      </c>
      <c r="G5" s="87"/>
      <c r="H5" s="10"/>
      <c r="I5" s="96" t="s">
        <v>6</v>
      </c>
      <c r="J5" s="174" t="s">
        <v>7</v>
      </c>
      <c r="K5" s="174"/>
      <c r="L5" s="174"/>
      <c r="M5" s="96" t="s">
        <v>4</v>
      </c>
      <c r="N5" s="96" t="s">
        <v>9</v>
      </c>
      <c r="P5" s="137"/>
      <c r="Q5" s="137"/>
      <c r="R5" s="137"/>
      <c r="S5" s="137"/>
    </row>
    <row r="6" spans="1:21" ht="18" customHeight="1" x14ac:dyDescent="0.2">
      <c r="A6" s="97"/>
      <c r="B6" s="175" t="s">
        <v>10</v>
      </c>
      <c r="C6" s="175"/>
      <c r="D6" s="175"/>
      <c r="E6" s="97"/>
      <c r="F6" s="97"/>
      <c r="G6" s="98"/>
      <c r="H6" s="10"/>
      <c r="I6" s="97"/>
      <c r="J6" s="175" t="s">
        <v>10</v>
      </c>
      <c r="K6" s="175"/>
      <c r="L6" s="175"/>
      <c r="M6" s="97"/>
      <c r="N6" s="97"/>
      <c r="P6" s="151" t="s">
        <v>49</v>
      </c>
      <c r="Q6" s="153" t="s">
        <v>44</v>
      </c>
      <c r="R6" s="154"/>
      <c r="S6" s="155"/>
    </row>
    <row r="7" spans="1:21" ht="18" customHeight="1" thickBot="1" x14ac:dyDescent="0.25">
      <c r="A7" s="99">
        <v>1</v>
      </c>
      <c r="B7" s="167" t="str">
        <f>INDEX(คะแนนสอบกลางภาค!$G$4:$W$4,MATCH($A7,คะแนนสอบกลางภาค!$G$3:$W$3,0))</f>
        <v>ภาษาไทย</v>
      </c>
      <c r="C7" s="167"/>
      <c r="D7" s="167"/>
      <c r="E7" s="99">
        <v>5</v>
      </c>
      <c r="F7" s="99">
        <f>INDEX(คะแนนสอบกลางภาค!$G$7:$W$21,MATCH($F$4,คะแนนสอบกลางภาค!$B$7:$B$21,0),MATCH($A7,คะแนนสอบกลางภาค!$G$3:$W$3,0))</f>
        <v>17</v>
      </c>
      <c r="G7" s="100"/>
      <c r="H7" s="10"/>
      <c r="I7" s="99">
        <v>1</v>
      </c>
      <c r="J7" s="167" t="str">
        <f>INDEX(คะแนนสอบกลางภาค!$G$4:$W$4,MATCH($I7,คะแนนสอบกลางภาค!$G$3:$W$3,0))</f>
        <v>ภาษาไทย</v>
      </c>
      <c r="K7" s="167"/>
      <c r="L7" s="167"/>
      <c r="M7" s="99">
        <f>INDEX(คะแนนสอบกลางภาค!$G$6:$W$6,MATCH($I7,คะแนนสอบกลางภาค!$G$3:$W$3,0))</f>
        <v>20</v>
      </c>
      <c r="N7" s="99">
        <f>INDEX(คะแนนสอบกลางภาค!$G$7:$W$21,MATCH($N$4,คะแนนสอบกลางภาค!$B$7:$B$21,0),MATCH($I7,คะแนนสอบกลางภาค!$G$3:$W$3,0))</f>
        <v>17</v>
      </c>
      <c r="P7" s="152"/>
      <c r="Q7" s="156"/>
      <c r="R7" s="157"/>
      <c r="S7" s="158"/>
    </row>
    <row r="8" spans="1:21" ht="18" customHeight="1" x14ac:dyDescent="0.2">
      <c r="A8" s="99">
        <v>2</v>
      </c>
      <c r="B8" s="167" t="str">
        <f>INDEX(คะแนนสอบกลางภาค!$G$4:$W$4,MATCH($A8,คะแนนสอบกลางภาค!$G$3:$W$3,0))</f>
        <v>คณิตศาสตร์</v>
      </c>
      <c r="C8" s="167"/>
      <c r="D8" s="167"/>
      <c r="E8" s="99">
        <f>INDEX(คะแนนสอบกลางภาค!$G$6:$W$6,MATCH($A8,คะแนนสอบกลางภาค!$G$3:$W$3,0))</f>
        <v>20</v>
      </c>
      <c r="F8" s="99">
        <f>INDEX(คะแนนสอบกลางภาค!$G$7:$W$21,MATCH($F$4,คะแนนสอบกลางภาค!$B$7:$B$21,0),MATCH($A8,คะแนนสอบกลางภาค!$G$3:$W$3,0))</f>
        <v>20</v>
      </c>
      <c r="G8" s="100"/>
      <c r="H8" s="10"/>
      <c r="I8" s="99">
        <v>2</v>
      </c>
      <c r="J8" s="167" t="str">
        <f>INDEX(คะแนนสอบกลางภาค!$G$4:$W$4,MATCH($I8,คะแนนสอบกลางภาค!$G$3:$W$3,0))</f>
        <v>คณิตศาสตร์</v>
      </c>
      <c r="K8" s="167"/>
      <c r="L8" s="167"/>
      <c r="M8" s="99">
        <f>INDEX(คะแนนสอบกลางภาค!$G$6:$W$6,MATCH($I8,คะแนนสอบกลางภาค!$G$3:$W$3,0))</f>
        <v>20</v>
      </c>
      <c r="N8" s="99">
        <f>INDEX(คะแนนสอบกลางภาค!$G$7:$W$21,MATCH($N$4,คะแนนสอบกลางภาค!$B$7:$B$21,0),MATCH($I8,คะแนนสอบกลางภาค!$G$3:$W$3,0))</f>
        <v>15</v>
      </c>
      <c r="P8" s="149" t="s">
        <v>12</v>
      </c>
      <c r="Q8" s="159"/>
      <c r="R8" s="160"/>
      <c r="S8" s="161"/>
    </row>
    <row r="9" spans="1:21" ht="18" customHeight="1" thickBot="1" x14ac:dyDescent="0.25">
      <c r="A9" s="99">
        <v>3</v>
      </c>
      <c r="B9" s="167" t="str">
        <f>INDEX(คะแนนสอบกลางภาค!$G$4:$W$4,MATCH($A9,คะแนนสอบกลางภาค!$G$3:$W$3,0))</f>
        <v>วิทยาศาสตร์</v>
      </c>
      <c r="C9" s="167"/>
      <c r="D9" s="167"/>
      <c r="E9" s="99">
        <f>INDEX(คะแนนสอบกลางภาค!$G$6:$W$6,MATCH($A9,คะแนนสอบกลางภาค!$G$3:$W$3,0))</f>
        <v>20</v>
      </c>
      <c r="F9" s="99">
        <f>INDEX(คะแนนสอบกลางภาค!$G$7:$W$21,MATCH($F$4,คะแนนสอบกลางภาค!$B$7:$B$21,0),MATCH($A9,คะแนนสอบกลางภาค!$G$3:$W$3,0))</f>
        <v>15</v>
      </c>
      <c r="G9" s="100"/>
      <c r="H9" s="10"/>
      <c r="I9" s="99">
        <v>3</v>
      </c>
      <c r="J9" s="167" t="str">
        <f>INDEX(คะแนนสอบกลางภาค!$G$4:$W$4,MATCH($I9,คะแนนสอบกลางภาค!$G$3:$W$3,0))</f>
        <v>วิทยาศาสตร์</v>
      </c>
      <c r="K9" s="167"/>
      <c r="L9" s="167"/>
      <c r="M9" s="99">
        <f>INDEX(คะแนนสอบกลางภาค!$G$6:$W$6,MATCH($I9,คะแนนสอบกลางภาค!$G$3:$W$3,0))</f>
        <v>20</v>
      </c>
      <c r="N9" s="99">
        <f>INDEX(คะแนนสอบกลางภาค!$G$7:$W$21,MATCH($N$4,คะแนนสอบกลางภาค!$B$7:$B$21,0),MATCH($I9,คะแนนสอบกลางภาค!$G$3:$W$3,0))</f>
        <v>15</v>
      </c>
      <c r="P9" s="150"/>
      <c r="Q9" s="162"/>
      <c r="R9" s="163"/>
      <c r="S9" s="164"/>
    </row>
    <row r="10" spans="1:21" ht="18" customHeight="1" x14ac:dyDescent="0.2">
      <c r="A10" s="99">
        <v>4</v>
      </c>
      <c r="B10" s="167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67"/>
      <c r="D10" s="167"/>
      <c r="E10" s="99">
        <f>INDEX(คะแนนสอบกลางภาค!$G$6:$W$6,MATCH($A10,คะแนนสอบกลางภาค!$G$3:$W$3,0))</f>
        <v>20</v>
      </c>
      <c r="F10" s="99">
        <f>INDEX(คะแนนสอบกลางภาค!$G$7:$W$21,MATCH($F$4,คะแนนสอบกลางภาค!$B$7:$B$21,0),MATCH($A10,คะแนนสอบกลางภาค!$G$3:$W$3,0))</f>
        <v>18</v>
      </c>
      <c r="G10" s="100"/>
      <c r="H10" s="10"/>
      <c r="I10" s="99">
        <v>4</v>
      </c>
      <c r="J10" s="167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67"/>
      <c r="L10" s="167"/>
      <c r="M10" s="99">
        <f>INDEX(คะแนนสอบกลางภาค!$G$6:$W$6,MATCH($I10,คะแนนสอบกลางภาค!$G$3:$W$3,0))</f>
        <v>20</v>
      </c>
      <c r="N10" s="99">
        <f>INDEX(คะแนนสอบกลางภาค!$G$7:$W$21,MATCH($N$4,คะแนนสอบกลางภาค!$B$7:$B$21,0),MATCH($I10,คะแนนสอบกลางภาค!$G$3:$W$3,0))</f>
        <v>17</v>
      </c>
      <c r="P10" s="69"/>
      <c r="Q10" s="70"/>
      <c r="R10" s="70"/>
      <c r="S10" s="70"/>
    </row>
    <row r="11" spans="1:21" ht="18" customHeight="1" x14ac:dyDescent="0.2">
      <c r="A11" s="101">
        <v>4.0999999999999996</v>
      </c>
      <c r="B11" s="167" t="str">
        <f>INDEX(คะแนนสอบกลางภาค!$G$4:$W$4,MATCH($A11,คะแนนสอบกลางภาค!$G$3:$W$3,0))</f>
        <v>4.1 ประวัติศาสตร์</v>
      </c>
      <c r="C11" s="167"/>
      <c r="D11" s="167"/>
      <c r="E11" s="99">
        <f>INDEX(คะแนนสอบกลางภาค!$G$6:$W$6,MATCH($A11,คะแนนสอบกลางภาค!$G$3:$W$3,0))</f>
        <v>20</v>
      </c>
      <c r="F11" s="99">
        <f>INDEX(คะแนนสอบกลางภาค!$G$7:$W$21,MATCH($F$4,คะแนนสอบกลางภาค!$B$7:$B$21,0),MATCH($A11,คะแนนสอบกลางภาค!$G$3:$W$3,0))</f>
        <v>18</v>
      </c>
      <c r="G11" s="100"/>
      <c r="H11" s="10"/>
      <c r="I11" s="101">
        <v>4.0999999999999996</v>
      </c>
      <c r="J11" s="167" t="str">
        <f>INDEX(คะแนนสอบกลางภาค!$G$4:$W$4,MATCH($I11,คะแนนสอบกลางภาค!$G$3:$W$3,0))</f>
        <v>4.1 ประวัติศาสตร์</v>
      </c>
      <c r="K11" s="167"/>
      <c r="L11" s="167"/>
      <c r="M11" s="99">
        <f>INDEX(คะแนนสอบกลางภาค!$G$6:$W$6,MATCH($I11,คะแนนสอบกลางภาค!$G$3:$W$3,0))</f>
        <v>20</v>
      </c>
      <c r="N11" s="99">
        <f>INDEX(คะแนนสอบกลางภาค!$G$7:$W$21,MATCH($N$4,คะแนนสอบกลางภาค!$B$7:$B$21,0),MATCH($I11,คะแนนสอบกลางภาค!$G$3:$W$3,0))</f>
        <v>15</v>
      </c>
      <c r="P11" s="69"/>
      <c r="Q11" s="70"/>
      <c r="R11" s="70"/>
      <c r="S11" s="70"/>
    </row>
    <row r="12" spans="1:21" ht="18" customHeight="1" x14ac:dyDescent="0.2">
      <c r="A12" s="99">
        <v>5</v>
      </c>
      <c r="B12" s="167" t="str">
        <f>INDEX(คะแนนสอบกลางภาค!$G$4:$W$4,MATCH($A12,คะแนนสอบกลางภาค!$G$3:$W$3,0))</f>
        <v>สุขศึกษาและพลศึกษา</v>
      </c>
      <c r="C12" s="167"/>
      <c r="D12" s="167"/>
      <c r="E12" s="99">
        <f>INDEX(คะแนนสอบกลางภาค!$G$6:$W$6,MATCH($A12,คะแนนสอบกลางภาค!$G$3:$W$3,0))</f>
        <v>20</v>
      </c>
      <c r="F12" s="99">
        <f>INDEX(คะแนนสอบกลางภาค!$G$7:$W$21,MATCH($F$4,คะแนนสอบกลางภาค!$B$7:$B$21,0),MATCH($A12,คะแนนสอบกลางภาค!$G$3:$W$3,0))</f>
        <v>19</v>
      </c>
      <c r="G12" s="100"/>
      <c r="H12" s="10"/>
      <c r="I12" s="99">
        <v>5</v>
      </c>
      <c r="J12" s="167" t="str">
        <f>INDEX(คะแนนสอบกลางภาค!$G$4:$W$4,MATCH($I12,คะแนนสอบกลางภาค!$G$3:$W$3,0))</f>
        <v>สุขศึกษาและพลศึกษา</v>
      </c>
      <c r="K12" s="167"/>
      <c r="L12" s="167"/>
      <c r="M12" s="99">
        <f>INDEX(คะแนนสอบกลางภาค!$G$6:$W$6,MATCH($I12,คะแนนสอบกลางภาค!$G$3:$W$3,0))</f>
        <v>20</v>
      </c>
      <c r="N12" s="99">
        <f>INDEX(คะแนนสอบกลางภาค!$G$7:$W$21,MATCH($N$4,คะแนนสอบกลางภาค!$B$7:$B$21,0),MATCH($I12,คะแนนสอบกลางภาค!$G$3:$W$3,0))</f>
        <v>19</v>
      </c>
    </row>
    <row r="13" spans="1:21" ht="18" customHeight="1" x14ac:dyDescent="0.2">
      <c r="A13" s="99">
        <v>6</v>
      </c>
      <c r="B13" s="167" t="str">
        <f>INDEX(คะแนนสอบกลางภาค!$G$4:$W$4,MATCH($A13,คะแนนสอบกลางภาค!$G$3:$W$3,0))</f>
        <v>ศิลปะ</v>
      </c>
      <c r="C13" s="167"/>
      <c r="D13" s="167"/>
      <c r="E13" s="99">
        <f>INDEX(คะแนนสอบกลางภาค!$G$6:$W$6,MATCH($A13,คะแนนสอบกลางภาค!$G$3:$W$3,0))</f>
        <v>20</v>
      </c>
      <c r="F13" s="99">
        <f>INDEX(คะแนนสอบกลางภาค!$G$7:$W$21,MATCH($F$4,คะแนนสอบกลางภาค!$B$7:$B$21,0),MATCH($A13,คะแนนสอบกลางภาค!$G$3:$W$3,0))</f>
        <v>19</v>
      </c>
      <c r="G13" s="100"/>
      <c r="H13" s="10"/>
      <c r="I13" s="99">
        <v>6</v>
      </c>
      <c r="J13" s="167" t="str">
        <f>INDEX(คะแนนสอบกลางภาค!$G$4:$W$4,MATCH($I13,คะแนนสอบกลางภาค!$G$3:$W$3,0))</f>
        <v>ศิลปะ</v>
      </c>
      <c r="K13" s="167"/>
      <c r="L13" s="167"/>
      <c r="M13" s="99">
        <f>INDEX(คะแนนสอบกลางภาค!$G$6:$W$6,MATCH($I13,คะแนนสอบกลางภาค!$G$3:$W$3,0))</f>
        <v>20</v>
      </c>
      <c r="N13" s="99">
        <f>INDEX(คะแนนสอบกลางภาค!$G$7:$W$21,MATCH($N$4,คะแนนสอบกลางภาค!$B$7:$B$21,0),MATCH($I13,คะแนนสอบกลางภาค!$G$3:$W$3,0))</f>
        <v>18</v>
      </c>
    </row>
    <row r="14" spans="1:21" ht="18" customHeight="1" x14ac:dyDescent="0.2">
      <c r="A14" s="99">
        <v>7</v>
      </c>
      <c r="B14" s="167" t="str">
        <f>INDEX(คะแนนสอบกลางภาค!$G$4:$W$4,MATCH($A14,คะแนนสอบกลางภาค!$G$3:$W$3,0))</f>
        <v>การงานอาชีพและเทคโนโลยี</v>
      </c>
      <c r="C14" s="167"/>
      <c r="D14" s="167"/>
      <c r="E14" s="99">
        <f>INDEX(คะแนนสอบกลางภาค!$G$6:$W$6,MATCH($A14,คะแนนสอบกลางภาค!$G$3:$W$3,0))</f>
        <v>20</v>
      </c>
      <c r="F14" s="99">
        <f>INDEX(คะแนนสอบกลางภาค!$G$7:$W$21,MATCH($F$4,คะแนนสอบกลางภาค!$B$7:$B$21,0),MATCH($A14,คะแนนสอบกลางภาค!$G$3:$W$3,0))</f>
        <v>18</v>
      </c>
      <c r="G14" s="100"/>
      <c r="H14" s="10"/>
      <c r="I14" s="99">
        <v>7</v>
      </c>
      <c r="J14" s="167" t="str">
        <f>INDEX(คะแนนสอบกลางภาค!$G$4:$W$4,MATCH($I14,คะแนนสอบกลางภาค!$G$3:$W$3,0))</f>
        <v>การงานอาชีพและเทคโนโลยี</v>
      </c>
      <c r="K14" s="167"/>
      <c r="L14" s="167"/>
      <c r="M14" s="99">
        <f>INDEX(คะแนนสอบกลางภาค!$G$6:$W$6,MATCH($I14,คะแนนสอบกลางภาค!$G$3:$W$3,0))</f>
        <v>20</v>
      </c>
      <c r="N14" s="99">
        <f>INDEX(คะแนนสอบกลางภาค!$G$7:$W$21,MATCH($N$4,คะแนนสอบกลางภาค!$B$7:$B$21,0),MATCH($I14,คะแนนสอบกลางภาค!$G$3:$W$3,0))</f>
        <v>18</v>
      </c>
    </row>
    <row r="15" spans="1:21" ht="18" customHeight="1" x14ac:dyDescent="0.2">
      <c r="A15" s="99">
        <v>8</v>
      </c>
      <c r="B15" s="167" t="str">
        <f>INDEX(คะแนนสอบกลางภาค!$G$4:$W$4,MATCH($A15,คะแนนสอบกลางภาค!$G$3:$W$3,0))</f>
        <v>ภาษาต่างประเทศ</v>
      </c>
      <c r="C15" s="167"/>
      <c r="D15" s="167"/>
      <c r="E15" s="99">
        <f>INDEX(คะแนนสอบกลางภาค!$G$6:$W$6,MATCH($A15,คะแนนสอบกลางภาค!$G$3:$W$3,0))</f>
        <v>20</v>
      </c>
      <c r="F15" s="99">
        <f>INDEX(คะแนนสอบกลางภาค!$G$7:$W$21,MATCH($F$4,คะแนนสอบกลางภาค!$B$7:$B$21,0),MATCH($A15,คะแนนสอบกลางภาค!$G$3:$W$3,0))</f>
        <v>17</v>
      </c>
      <c r="G15" s="100"/>
      <c r="H15" s="10"/>
      <c r="I15" s="99">
        <v>8</v>
      </c>
      <c r="J15" s="167" t="str">
        <f>INDEX(คะแนนสอบกลางภาค!$G$4:$W$4,MATCH($I15,คะแนนสอบกลางภาค!$G$3:$W$3,0))</f>
        <v>ภาษาต่างประเทศ</v>
      </c>
      <c r="K15" s="167"/>
      <c r="L15" s="167"/>
      <c r="M15" s="99">
        <f>INDEX(คะแนนสอบกลางภาค!$G$6:$W$6,MATCH($I15,คะแนนสอบกลางภาค!$G$3:$W$3,0))</f>
        <v>20</v>
      </c>
      <c r="N15" s="99">
        <f>INDEX(คะแนนสอบกลางภาค!$G$7:$W$21,MATCH($N$4,คะแนนสอบกลางภาค!$B$7:$B$21,0),MATCH($I15,คะแนนสอบกลางภาค!$G$3:$W$3,0))</f>
        <v>17</v>
      </c>
    </row>
    <row r="16" spans="1:21" ht="18" customHeight="1" x14ac:dyDescent="0.2">
      <c r="A16" s="99"/>
      <c r="B16" s="171" t="s">
        <v>11</v>
      </c>
      <c r="C16" s="172"/>
      <c r="D16" s="173"/>
      <c r="E16" s="99"/>
      <c r="F16" s="99"/>
      <c r="G16" s="100"/>
      <c r="H16" s="10"/>
      <c r="I16" s="99"/>
      <c r="J16" s="171" t="s">
        <v>11</v>
      </c>
      <c r="K16" s="172"/>
      <c r="L16" s="173"/>
      <c r="M16" s="99"/>
      <c r="N16" s="99"/>
      <c r="P16" s="137" t="s">
        <v>52</v>
      </c>
      <c r="Q16" s="137"/>
      <c r="R16" s="137"/>
      <c r="S16" s="137"/>
    </row>
    <row r="17" spans="1:21" ht="18" customHeight="1" thickBot="1" x14ac:dyDescent="0.25">
      <c r="A17" s="99">
        <v>9</v>
      </c>
      <c r="B17" s="167" t="str">
        <f>INDEX(คะแนนสอบกลางภาค!$G$4:$W$4,MATCH($A17,คะแนนสอบกลางภาค!$G$3:$W$3,0))</f>
        <v>คณิตศาสตร์ 1</v>
      </c>
      <c r="C17" s="167"/>
      <c r="D17" s="167"/>
      <c r="E17" s="99">
        <f>INDEX(คะแนนสอบกลางภาค!$G$6:$W$6,MATCH($A17,คะแนนสอบกลางภาค!$G$3:$W$3,0))</f>
        <v>20</v>
      </c>
      <c r="F17" s="99">
        <f>INDEX(คะแนนสอบกลางภาค!$G$7:$W$21,MATCH($F$4,คะแนนสอบกลางภาค!$B$7:$B$21,0),MATCH($A17,คะแนนสอบกลางภาค!$G$3:$W$3,0))</f>
        <v>10</v>
      </c>
      <c r="G17" s="100"/>
      <c r="H17" s="10"/>
      <c r="I17" s="99">
        <v>9</v>
      </c>
      <c r="J17" s="167" t="str">
        <f>INDEX(คะแนนสอบกลางภาค!$G$4:$W$4,MATCH($I17,คะแนนสอบกลางภาค!$G$3:$W$3,0))</f>
        <v>คณิตศาสตร์ 1</v>
      </c>
      <c r="K17" s="167"/>
      <c r="L17" s="167"/>
      <c r="M17" s="99">
        <f>INDEX(คะแนนสอบกลางภาค!$G$6:$W$6,MATCH($I17,คะแนนสอบกลางภาค!$G$3:$W$3,0))</f>
        <v>20</v>
      </c>
      <c r="N17" s="99">
        <f>INDEX(คะแนนสอบกลางภาค!$G$7:$W$21,MATCH($N$4,คะแนนสอบกลางภาค!$B$7:$B$21,0),MATCH($I17,คะแนนสอบกลางภาค!$G$3:$W$3,0))</f>
        <v>12</v>
      </c>
      <c r="P17" s="137"/>
      <c r="Q17" s="137"/>
      <c r="R17" s="137"/>
      <c r="S17" s="137"/>
    </row>
    <row r="18" spans="1:21" ht="18" customHeight="1" x14ac:dyDescent="0.2">
      <c r="A18" s="99">
        <v>10</v>
      </c>
      <c r="B18" s="167" t="str">
        <f>INDEX(คะแนนสอบกลางภาค!$G$4:$W$4,MATCH($A18,คะแนนสอบกลางภาค!$G$3:$W$3,0))</f>
        <v>ฟิสิกส์ 1</v>
      </c>
      <c r="C18" s="167"/>
      <c r="D18" s="167"/>
      <c r="E18" s="99">
        <f>INDEX(คะแนนสอบกลางภาค!$G$6:$W$6,MATCH($A18,คะแนนสอบกลางภาค!$G$3:$W$3,0))</f>
        <v>20</v>
      </c>
      <c r="F18" s="99">
        <f>INDEX(คะแนนสอบกลางภาค!$G$7:$W$21,MATCH($F$4,คะแนนสอบกลางภาค!$B$7:$B$21,0),MATCH($A18,คะแนนสอบกลางภาค!$G$3:$W$3,0))</f>
        <v>13</v>
      </c>
      <c r="G18" s="100"/>
      <c r="H18" s="10"/>
      <c r="I18" s="99">
        <v>10</v>
      </c>
      <c r="J18" s="167" t="str">
        <f>INDEX(คะแนนสอบกลางภาค!$G$4:$W$4,MATCH($I18,คะแนนสอบกลางภาค!$G$3:$W$3,0))</f>
        <v>ฟิสิกส์ 1</v>
      </c>
      <c r="K18" s="167"/>
      <c r="L18" s="167"/>
      <c r="M18" s="99">
        <f>INDEX(คะแนนสอบกลางภาค!$G$6:$W$6,MATCH($I18,คะแนนสอบกลางภาค!$G$3:$W$3,0))</f>
        <v>20</v>
      </c>
      <c r="N18" s="99">
        <f>INDEX(คะแนนสอบกลางภาค!$G$7:$W$21,MATCH($N$4,คะแนนสอบกลางภาค!$B$7:$B$21,0),MATCH($I18,คะแนนสอบกลางภาค!$G$3:$W$3,0))</f>
        <v>14</v>
      </c>
      <c r="P18" s="149" t="s">
        <v>254</v>
      </c>
      <c r="Q18" s="146">
        <v>1</v>
      </c>
      <c r="R18" s="147"/>
      <c r="S18" s="148"/>
    </row>
    <row r="19" spans="1:21" ht="18" customHeight="1" thickBot="1" x14ac:dyDescent="0.25">
      <c r="A19" s="99">
        <v>11</v>
      </c>
      <c r="B19" s="167" t="str">
        <f>INDEX(คะแนนสอบกลางภาค!$G$4:$W$4,MATCH($A19,คะแนนสอบกลางภาค!$G$3:$W$3,0))</f>
        <v>เคมี 1</v>
      </c>
      <c r="C19" s="167"/>
      <c r="D19" s="167"/>
      <c r="E19" s="99">
        <f>INDEX(คะแนนสอบกลางภาค!$G$6:$W$6,MATCH($A19,คะแนนสอบกลางภาค!$G$3:$W$3,0))</f>
        <v>20</v>
      </c>
      <c r="F19" s="99">
        <f>INDEX(คะแนนสอบกลางภาค!$G$7:$W$21,MATCH($F$4,คะแนนสอบกลางภาค!$B$7:$B$21,0),MATCH($A19,คะแนนสอบกลางภาค!$G$3:$W$3,0))</f>
        <v>18</v>
      </c>
      <c r="G19" s="100"/>
      <c r="H19" s="10"/>
      <c r="I19" s="99">
        <v>11</v>
      </c>
      <c r="J19" s="167" t="str">
        <f>INDEX(คะแนนสอบกลางภาค!$G$4:$W$4,MATCH($I19,คะแนนสอบกลางภาค!$G$3:$W$3,0))</f>
        <v>เคมี 1</v>
      </c>
      <c r="K19" s="167"/>
      <c r="L19" s="167"/>
      <c r="M19" s="99">
        <f>INDEX(คะแนนสอบกลางภาค!$G$6:$W$6,MATCH($I19,คะแนนสอบกลางภาค!$G$3:$W$3,0))</f>
        <v>20</v>
      </c>
      <c r="N19" s="99">
        <f>INDEX(คะแนนสอบกลางภาค!$G$7:$W$21,MATCH($N$4,คะแนนสอบกลางภาค!$B$7:$B$21,0),MATCH($I19,คะแนนสอบกลางภาค!$G$3:$W$3,0))</f>
        <v>19</v>
      </c>
      <c r="P19" s="150"/>
      <c r="Q19" s="141"/>
      <c r="R19" s="142"/>
      <c r="S19" s="143"/>
    </row>
    <row r="20" spans="1:21" ht="18" customHeight="1" x14ac:dyDescent="0.2">
      <c r="A20" s="99">
        <v>12</v>
      </c>
      <c r="B20" s="167" t="str">
        <f>INDEX(คะแนนสอบกลางภาค!$G$4:$W$4,MATCH($A20,คะแนนสอบกลางภาค!$G$3:$W$3,0))</f>
        <v>ชีววิทยา 1</v>
      </c>
      <c r="C20" s="167"/>
      <c r="D20" s="167"/>
      <c r="E20" s="99">
        <f>INDEX(คะแนนสอบกลางภาค!$G$6:$W$6,MATCH($A20,คะแนนสอบกลางภาค!$G$3:$W$3,0))</f>
        <v>20</v>
      </c>
      <c r="F20" s="99">
        <f>INDEX(คะแนนสอบกลางภาค!$G$7:$W$21,MATCH($F$4,คะแนนสอบกลางภาค!$B$7:$B$21,0),MATCH($A20,คะแนนสอบกลางภาค!$G$3:$W$3,0))</f>
        <v>20</v>
      </c>
      <c r="G20" s="100"/>
      <c r="H20" s="10"/>
      <c r="I20" s="99">
        <v>12</v>
      </c>
      <c r="J20" s="167" t="str">
        <f>INDEX(คะแนนสอบกลางภาค!$G$4:$W$4,MATCH($I20,คะแนนสอบกลางภาค!$G$3:$W$3,0))</f>
        <v>ชีววิทยา 1</v>
      </c>
      <c r="K20" s="167"/>
      <c r="L20" s="167"/>
      <c r="M20" s="99">
        <f>INDEX(คะแนนสอบกลางภาค!$G$6:$W$6,MATCH($I20,คะแนนสอบกลางภาค!$G$3:$W$3,0))</f>
        <v>20</v>
      </c>
      <c r="N20" s="99">
        <f>INDEX(คะแนนสอบกลางภาค!$G$7:$W$21,MATCH($N$4,คะแนนสอบกลางภาค!$B$7:$B$21,0),MATCH($I20,คะแนนสอบกลางภาค!$G$3:$W$3,0))</f>
        <v>16</v>
      </c>
      <c r="P20" s="149" t="s">
        <v>255</v>
      </c>
      <c r="Q20" s="138">
        <v>2</v>
      </c>
      <c r="R20" s="139"/>
      <c r="S20" s="140"/>
    </row>
    <row r="21" spans="1:21" ht="18" customHeight="1" thickBot="1" x14ac:dyDescent="0.25">
      <c r="A21" s="99">
        <v>13</v>
      </c>
      <c r="B21" s="167" t="str">
        <f>INDEX(คะแนนสอบกลางภาค!$G$4:$W$4,MATCH($A21,คะแนนสอบกลางภาค!$G$3:$W$3,0))</f>
        <v>โลกดาราศาสตร์และอวกาศ 1</v>
      </c>
      <c r="C21" s="167"/>
      <c r="D21" s="167"/>
      <c r="E21" s="99">
        <f>INDEX(คะแนนสอบกลางภาค!$G$6:$W$6,MATCH($A21,คะแนนสอบกลางภาค!$G$3:$W$3,0))</f>
        <v>20</v>
      </c>
      <c r="F21" s="99">
        <f>INDEX(คะแนนสอบกลางภาค!$G$7:$W$21,MATCH($F$4,คะแนนสอบกลางภาค!$B$7:$B$21,0),MATCH($A21,คะแนนสอบกลางภาค!$G$3:$W$3,0))</f>
        <v>18</v>
      </c>
      <c r="G21" s="100"/>
      <c r="H21" s="10"/>
      <c r="I21" s="99">
        <v>13</v>
      </c>
      <c r="J21" s="167" t="str">
        <f>INDEX(คะแนนสอบกลางภาค!$G$4:$W$4,MATCH($I21,คะแนนสอบกลางภาค!$G$3:$W$3,0))</f>
        <v>โลกดาราศาสตร์และอวกาศ 1</v>
      </c>
      <c r="K21" s="167"/>
      <c r="L21" s="167"/>
      <c r="M21" s="99">
        <f>INDEX(คะแนนสอบกลางภาค!$G$6:$W$6,MATCH($I21,คะแนนสอบกลางภาค!$G$3:$W$3,0))</f>
        <v>20</v>
      </c>
      <c r="N21" s="99">
        <f>INDEX(คะแนนสอบกลางภาค!$G$7:$W$21,MATCH($N$4,คะแนนสอบกลางภาค!$B$7:$B$21,0),MATCH($I21,คะแนนสอบกลางภาค!$G$3:$W$3,0))</f>
        <v>17</v>
      </c>
      <c r="P21" s="150"/>
      <c r="Q21" s="141"/>
      <c r="R21" s="142"/>
      <c r="S21" s="143"/>
    </row>
    <row r="22" spans="1:21" ht="18" customHeight="1" x14ac:dyDescent="0.2">
      <c r="A22" s="99">
        <v>14</v>
      </c>
      <c r="B22" s="167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67"/>
      <c r="D22" s="167"/>
      <c r="E22" s="99">
        <f>INDEX(คะแนนสอบกลางภาค!$G$6:$W$6,MATCH($A22,คะแนนสอบกลางภาค!$G$3:$W$3,0))</f>
        <v>20</v>
      </c>
      <c r="F22" s="99">
        <f>INDEX(คะแนนสอบกลางภาค!$G$7:$W$21,MATCH($F$4,คะแนนสอบกลางภาค!$B$7:$B$21,0),MATCH($A22,คะแนนสอบกลางภาค!$G$3:$W$3,0))</f>
        <v>18</v>
      </c>
      <c r="G22" s="100"/>
      <c r="H22" s="10"/>
      <c r="I22" s="99">
        <v>14</v>
      </c>
      <c r="J22" s="167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67"/>
      <c r="L22" s="167"/>
      <c r="M22" s="99">
        <f>INDEX(คะแนนสอบกลางภาค!$G$6:$W$6,MATCH($I22,คะแนนสอบกลางภาค!$G$3:$W$3,0))</f>
        <v>20</v>
      </c>
      <c r="N22" s="99">
        <f>INDEX(คะแนนสอบกลางภาค!$G$7:$W$21,MATCH($N$4,คะแนนสอบกลางภาค!$B$7:$B$21,0),MATCH($I22,คะแนนสอบกลางภาค!$G$3:$W$3,0))</f>
        <v>16</v>
      </c>
      <c r="P22" s="144" t="s">
        <v>50</v>
      </c>
      <c r="Q22" s="138" t="s">
        <v>53</v>
      </c>
      <c r="R22" s="139"/>
      <c r="S22" s="140"/>
    </row>
    <row r="23" spans="1:21" ht="18" customHeight="1" thickBot="1" x14ac:dyDescent="0.25">
      <c r="A23" s="99">
        <v>15</v>
      </c>
      <c r="B23" s="167" t="str">
        <f>INDEX(คะแนนสอบกลางภาค!$G$4:$W$4,MATCH($A23,คะแนนสอบกลางภาค!$G$3:$W$3,0))</f>
        <v>การอ่านเชิงวิเคราะห์ 1</v>
      </c>
      <c r="C23" s="167"/>
      <c r="D23" s="167"/>
      <c r="E23" s="99">
        <f>INDEX(คะแนนสอบกลางภาค!$G$6:$W$6,MATCH($A23,คะแนนสอบกลางภาค!$G$3:$W$3,0))</f>
        <v>20</v>
      </c>
      <c r="F23" s="99">
        <f>INDEX(คะแนนสอบกลางภาค!$G$7:$W$21,MATCH($F$4,คะแนนสอบกลางภาค!$B$7:$B$21,0),MATCH($A23,คะแนนสอบกลางภาค!$G$3:$W$3,0))</f>
        <v>15</v>
      </c>
      <c r="G23" s="100"/>
      <c r="H23" s="10"/>
      <c r="I23" s="99">
        <v>15</v>
      </c>
      <c r="J23" s="167" t="str">
        <f>INDEX(คะแนนสอบกลางภาค!$G$4:$W$4,MATCH($I23,คะแนนสอบกลางภาค!$G$3:$W$3,0))</f>
        <v>การอ่านเชิงวิเคราะห์ 1</v>
      </c>
      <c r="K23" s="167"/>
      <c r="L23" s="167"/>
      <c r="M23" s="99">
        <f>INDEX(คะแนนสอบกลางภาค!$G$6:$W$6,MATCH($I23,คะแนนสอบกลางภาค!$G$3:$W$3,0))</f>
        <v>20</v>
      </c>
      <c r="N23" s="99">
        <f>INDEX(คะแนนสอบกลางภาค!$G$7:$W$21,MATCH($N$4,คะแนนสอบกลางภาค!$B$7:$B$21,0),MATCH($I23,คะแนนสอบกลางภาค!$G$3:$W$3,0))</f>
        <v>16</v>
      </c>
      <c r="P23" s="145"/>
      <c r="Q23" s="141"/>
      <c r="R23" s="142"/>
      <c r="S23" s="143"/>
      <c r="U23" t="s">
        <v>256</v>
      </c>
    </row>
    <row r="24" spans="1:21" ht="18" customHeight="1" x14ac:dyDescent="0.2">
      <c r="A24" s="99">
        <v>16</v>
      </c>
      <c r="B24" s="167" t="str">
        <f>INDEX(คะแนนสอบกลางภาค!$G$4:$W$4,MATCH($A24,คะแนนสอบกลางภาค!$G$3:$W$3,0))</f>
        <v>ภาษาจีน 1</v>
      </c>
      <c r="C24" s="167"/>
      <c r="D24" s="167"/>
      <c r="E24" s="99">
        <f>INDEX(คะแนนสอบกลางภาค!$G$6:$W$6,MATCH($A24,คะแนนสอบกลางภาค!$G$3:$W$3,0))</f>
        <v>20</v>
      </c>
      <c r="F24" s="99">
        <f>INDEX(คะแนนสอบกลางภาค!$G$7:$W$21,MATCH($F$4,คะแนนสอบกลางภาค!$B$7:$B$21,0),MATCH($A24,คะแนนสอบกลางภาค!$G$3:$W$3,0))</f>
        <v>20</v>
      </c>
      <c r="G24" s="100"/>
      <c r="H24" s="10"/>
      <c r="I24" s="99">
        <v>16</v>
      </c>
      <c r="J24" s="167" t="str">
        <f>INDEX(คะแนนสอบกลางภาค!$G$4:$W$4,MATCH($I24,คะแนนสอบกลางภาค!$G$3:$W$3,0))</f>
        <v>ภาษาจีน 1</v>
      </c>
      <c r="K24" s="167"/>
      <c r="L24" s="167"/>
      <c r="M24" s="99">
        <f>INDEX(คะแนนสอบกลางภาค!$G$6:$W$6,MATCH($I24,คะแนนสอบกลางภาค!$G$3:$W$3,0))</f>
        <v>20</v>
      </c>
      <c r="N24" s="99">
        <f>INDEX(คะแนนสอบกลางภาค!$G$7:$W$21,MATCH($N$4,คะแนนสอบกลางภาค!$B$7:$B$21,0),MATCH($I24,คะแนนสอบกลางภาค!$G$3:$W$3,0))</f>
        <v>20</v>
      </c>
      <c r="U24" t="s">
        <v>53</v>
      </c>
    </row>
    <row r="25" spans="1:21" ht="18" customHeight="1" x14ac:dyDescent="0.2">
      <c r="A25" s="168" t="s">
        <v>15</v>
      </c>
      <c r="B25" s="168"/>
      <c r="C25" s="168"/>
      <c r="D25" s="168"/>
      <c r="E25" s="97">
        <f>SUM(E7:E23)</f>
        <v>305</v>
      </c>
      <c r="F25" s="102">
        <f>SUM(F7:F23)*100/E25</f>
        <v>89.508196721311478</v>
      </c>
      <c r="G25" s="98"/>
      <c r="H25" s="103"/>
      <c r="I25" s="168" t="s">
        <v>15</v>
      </c>
      <c r="J25" s="168"/>
      <c r="K25" s="168"/>
      <c r="L25" s="168"/>
      <c r="M25" s="97">
        <f>SUM(M7:M23)</f>
        <v>320</v>
      </c>
      <c r="N25" s="102">
        <f>SUM(N7:N23)*100/M25</f>
        <v>81.5625</v>
      </c>
      <c r="U25" t="s">
        <v>51</v>
      </c>
    </row>
    <row r="26" spans="1:21" ht="25.5" customHeight="1" x14ac:dyDescent="0.2">
      <c r="A26" s="169" t="s">
        <v>13</v>
      </c>
      <c r="B26" s="169"/>
      <c r="C26" s="170" t="str">
        <f>IF($F$4="","",VLOOKUP($F$4,ชมรม!$B$7:$X$61,23))</f>
        <v>ข</v>
      </c>
      <c r="D26" s="170"/>
      <c r="E26" s="170"/>
      <c r="F26" s="170"/>
      <c r="G26" s="104"/>
      <c r="H26" s="10"/>
      <c r="I26" s="169" t="s">
        <v>13</v>
      </c>
      <c r="J26" s="169"/>
      <c r="K26" s="170" t="str">
        <f>IF($N$4="","",VLOOKUP($N$4,ชมรม!$B$7:$X$61,23))</f>
        <v>ไม่ได้เลือกชมรม</v>
      </c>
      <c r="L26" s="170"/>
      <c r="M26" s="170"/>
      <c r="N26" s="170"/>
    </row>
    <row r="27" spans="1:21" x14ac:dyDescent="0.2">
      <c r="A27" s="10" t="s">
        <v>14</v>
      </c>
      <c r="B27" s="10"/>
      <c r="C27" s="105"/>
      <c r="D27" s="105"/>
      <c r="E27" s="106"/>
      <c r="F27" s="106"/>
      <c r="G27" s="107"/>
      <c r="H27" s="108"/>
      <c r="I27" s="10" t="s">
        <v>14</v>
      </c>
      <c r="J27" s="10"/>
      <c r="K27" s="176"/>
      <c r="L27" s="176"/>
      <c r="M27" s="176"/>
      <c r="N27" s="176"/>
      <c r="O27" s="9"/>
    </row>
    <row r="28" spans="1:21" ht="9.75" customHeight="1" x14ac:dyDescent="0.2">
      <c r="A28" s="10"/>
      <c r="B28" s="10"/>
      <c r="C28" s="10"/>
      <c r="D28" s="10"/>
      <c r="E28" s="109"/>
      <c r="F28" s="109"/>
      <c r="G28" s="110"/>
      <c r="H28" s="10"/>
      <c r="I28" s="10"/>
      <c r="J28" s="10"/>
      <c r="K28" s="10"/>
      <c r="L28" s="10"/>
      <c r="M28" s="109"/>
      <c r="N28" s="109"/>
    </row>
    <row r="29" spans="1:21" ht="24" customHeight="1" x14ac:dyDescent="0.2">
      <c r="A29" s="88" t="s">
        <v>18</v>
      </c>
      <c r="B29" s="88"/>
      <c r="C29" s="88"/>
      <c r="D29" s="88" t="s">
        <v>38</v>
      </c>
      <c r="E29" s="111"/>
      <c r="F29" s="111"/>
      <c r="G29" s="112"/>
      <c r="H29" s="88"/>
      <c r="I29" s="88" t="s">
        <v>18</v>
      </c>
      <c r="J29" s="88"/>
      <c r="K29" s="88"/>
      <c r="L29" s="88" t="s">
        <v>38</v>
      </c>
      <c r="M29" s="111"/>
      <c r="N29" s="111"/>
      <c r="P29" t="s">
        <v>253</v>
      </c>
    </row>
    <row r="30" spans="1:21" x14ac:dyDescent="0.2">
      <c r="A30" s="166" t="s">
        <v>56</v>
      </c>
      <c r="B30" s="166"/>
      <c r="C30" s="166"/>
      <c r="D30" s="88"/>
      <c r="E30" s="166" t="s">
        <v>56</v>
      </c>
      <c r="F30" s="166"/>
      <c r="G30" s="112"/>
      <c r="H30" s="88"/>
      <c r="I30" s="166" t="s">
        <v>56</v>
      </c>
      <c r="J30" s="166"/>
      <c r="K30" s="166"/>
      <c r="L30" s="88"/>
      <c r="M30" s="166" t="s">
        <v>56</v>
      </c>
      <c r="N30" s="166"/>
      <c r="P30" t="s">
        <v>90</v>
      </c>
    </row>
    <row r="31" spans="1:21" ht="18" customHeight="1" x14ac:dyDescent="0.2">
      <c r="A31" s="166" t="s">
        <v>16</v>
      </c>
      <c r="B31" s="166"/>
      <c r="C31" s="166"/>
      <c r="D31" s="10"/>
      <c r="E31" s="166" t="s">
        <v>17</v>
      </c>
      <c r="F31" s="166"/>
      <c r="G31" s="112"/>
      <c r="H31" s="88"/>
      <c r="I31" s="166" t="s">
        <v>16</v>
      </c>
      <c r="J31" s="166"/>
      <c r="K31" s="166"/>
      <c r="L31" s="88"/>
      <c r="M31" s="166" t="s">
        <v>17</v>
      </c>
      <c r="N31" s="166"/>
      <c r="P31" t="s">
        <v>91</v>
      </c>
    </row>
    <row r="32" spans="1:21" x14ac:dyDescent="0.2">
      <c r="P32" t="s">
        <v>92</v>
      </c>
    </row>
    <row r="33" spans="3:16" ht="15" x14ac:dyDescent="0.25">
      <c r="C33" s="86"/>
    </row>
    <row r="34" spans="3:16" x14ac:dyDescent="0.2">
      <c r="P34" t="s">
        <v>93</v>
      </c>
    </row>
    <row r="35" spans="3:16" ht="15" x14ac:dyDescent="0.25">
      <c r="C35" s="86"/>
      <c r="P35" t="s">
        <v>94</v>
      </c>
    </row>
    <row r="36" spans="3:16" ht="15" x14ac:dyDescent="0.25">
      <c r="C36" s="86"/>
      <c r="P36" t="s">
        <v>95</v>
      </c>
    </row>
    <row r="37" spans="3:16" ht="15" x14ac:dyDescent="0.25">
      <c r="C37" s="86"/>
      <c r="P37" t="s">
        <v>96</v>
      </c>
    </row>
    <row r="38" spans="3:16" x14ac:dyDescent="0.2">
      <c r="P38" t="s">
        <v>97</v>
      </c>
    </row>
    <row r="40" spans="3:16" x14ac:dyDescent="0.2">
      <c r="P40" t="s">
        <v>98</v>
      </c>
    </row>
    <row r="41" spans="3:16" x14ac:dyDescent="0.2">
      <c r="P41" t="s">
        <v>99</v>
      </c>
    </row>
    <row r="43" spans="3:16" x14ac:dyDescent="0.2">
      <c r="P43" t="s">
        <v>100</v>
      </c>
    </row>
    <row r="44" spans="3:16" x14ac:dyDescent="0.2">
      <c r="P44" t="s">
        <v>101</v>
      </c>
    </row>
    <row r="45" spans="3:16" x14ac:dyDescent="0.2">
      <c r="P45" t="s">
        <v>102</v>
      </c>
    </row>
    <row r="46" spans="3:16" x14ac:dyDescent="0.2">
      <c r="P46" t="s">
        <v>103</v>
      </c>
    </row>
    <row r="47" spans="3:16" x14ac:dyDescent="0.2">
      <c r="P47" t="s">
        <v>104</v>
      </c>
    </row>
    <row r="48" spans="3:16" x14ac:dyDescent="0.2">
      <c r="P48" t="s">
        <v>105</v>
      </c>
    </row>
    <row r="49" spans="16:16" x14ac:dyDescent="0.2">
      <c r="P49" t="s">
        <v>106</v>
      </c>
    </row>
    <row r="50" spans="16:16" x14ac:dyDescent="0.2">
      <c r="P50" t="s">
        <v>107</v>
      </c>
    </row>
    <row r="51" spans="16:16" x14ac:dyDescent="0.2">
      <c r="P51" t="s">
        <v>108</v>
      </c>
    </row>
    <row r="52" spans="16:16" x14ac:dyDescent="0.2">
      <c r="P52" t="s">
        <v>109</v>
      </c>
    </row>
    <row r="53" spans="16:16" x14ac:dyDescent="0.2">
      <c r="P53" t="s">
        <v>110</v>
      </c>
    </row>
    <row r="54" spans="16:16" x14ac:dyDescent="0.2">
      <c r="P54" t="s">
        <v>111</v>
      </c>
    </row>
    <row r="55" spans="16:16" x14ac:dyDescent="0.2">
      <c r="P55" t="s">
        <v>112</v>
      </c>
    </row>
    <row r="56" spans="16:16" x14ac:dyDescent="0.2">
      <c r="P56" t="s">
        <v>113</v>
      </c>
    </row>
    <row r="57" spans="16:16" x14ac:dyDescent="0.2">
      <c r="P57" t="s">
        <v>114</v>
      </c>
    </row>
    <row r="59" spans="16:16" x14ac:dyDescent="0.2">
      <c r="P59" t="s">
        <v>115</v>
      </c>
    </row>
    <row r="60" spans="16:16" x14ac:dyDescent="0.2">
      <c r="P60" t="s">
        <v>94</v>
      </c>
    </row>
    <row r="61" spans="16:16" x14ac:dyDescent="0.2">
      <c r="P61" t="s">
        <v>95</v>
      </c>
    </row>
    <row r="62" spans="16:16" x14ac:dyDescent="0.2">
      <c r="P62" t="s">
        <v>96</v>
      </c>
    </row>
    <row r="63" spans="16:16" x14ac:dyDescent="0.2">
      <c r="P63" t="s">
        <v>97</v>
      </c>
    </row>
    <row r="65" spans="16:16" x14ac:dyDescent="0.2">
      <c r="P65" t="s">
        <v>98</v>
      </c>
    </row>
    <row r="66" spans="16:16" x14ac:dyDescent="0.2">
      <c r="P66" t="s">
        <v>99</v>
      </c>
    </row>
    <row r="67" spans="16:16" x14ac:dyDescent="0.2">
      <c r="P67" t="s">
        <v>116</v>
      </c>
    </row>
    <row r="68" spans="16:16" x14ac:dyDescent="0.2">
      <c r="P68" t="s">
        <v>106</v>
      </c>
    </row>
    <row r="69" spans="16:16" x14ac:dyDescent="0.2">
      <c r="P69" t="s">
        <v>107</v>
      </c>
    </row>
    <row r="70" spans="16:16" x14ac:dyDescent="0.2">
      <c r="P70" t="s">
        <v>108</v>
      </c>
    </row>
    <row r="71" spans="16:16" x14ac:dyDescent="0.2">
      <c r="P71" t="s">
        <v>109</v>
      </c>
    </row>
    <row r="72" spans="16:16" x14ac:dyDescent="0.2">
      <c r="P72" t="s">
        <v>110</v>
      </c>
    </row>
    <row r="73" spans="16:16" x14ac:dyDescent="0.2">
      <c r="P73" t="s">
        <v>111</v>
      </c>
    </row>
    <row r="74" spans="16:16" x14ac:dyDescent="0.2">
      <c r="P74" t="s">
        <v>112</v>
      </c>
    </row>
    <row r="75" spans="16:16" x14ac:dyDescent="0.2">
      <c r="P75" t="s">
        <v>117</v>
      </c>
    </row>
    <row r="76" spans="16:16" x14ac:dyDescent="0.2">
      <c r="P76" t="s">
        <v>114</v>
      </c>
    </row>
    <row r="78" spans="16:16" x14ac:dyDescent="0.2">
      <c r="P78" t="s">
        <v>118</v>
      </c>
    </row>
    <row r="79" spans="16:16" x14ac:dyDescent="0.2">
      <c r="P79" t="s">
        <v>119</v>
      </c>
    </row>
    <row r="80" spans="16:16" x14ac:dyDescent="0.2">
      <c r="P80" t="s">
        <v>120</v>
      </c>
    </row>
    <row r="81" spans="16:16" x14ac:dyDescent="0.2">
      <c r="P81" t="s">
        <v>97</v>
      </c>
    </row>
    <row r="82" spans="16:16" x14ac:dyDescent="0.2">
      <c r="P82" t="s">
        <v>121</v>
      </c>
    </row>
    <row r="83" spans="16:16" x14ac:dyDescent="0.2">
      <c r="P83" t="s">
        <v>122</v>
      </c>
    </row>
    <row r="84" spans="16:16" x14ac:dyDescent="0.2">
      <c r="P84" t="s">
        <v>123</v>
      </c>
    </row>
    <row r="86" spans="16:16" x14ac:dyDescent="0.2">
      <c r="P86" t="s">
        <v>124</v>
      </c>
    </row>
    <row r="87" spans="16:16" x14ac:dyDescent="0.2">
      <c r="P87" t="s">
        <v>125</v>
      </c>
    </row>
    <row r="88" spans="16:16" x14ac:dyDescent="0.2">
      <c r="P88" t="s">
        <v>126</v>
      </c>
    </row>
    <row r="91" spans="16:16" x14ac:dyDescent="0.2">
      <c r="P91" t="s">
        <v>127</v>
      </c>
    </row>
    <row r="92" spans="16:16" x14ac:dyDescent="0.2">
      <c r="P92" t="s">
        <v>128</v>
      </c>
    </row>
    <row r="93" spans="16:16" x14ac:dyDescent="0.2">
      <c r="P93" t="s">
        <v>129</v>
      </c>
    </row>
    <row r="94" spans="16:16" x14ac:dyDescent="0.2">
      <c r="P94" t="s">
        <v>130</v>
      </c>
    </row>
    <row r="95" spans="16:16" x14ac:dyDescent="0.2">
      <c r="P95" t="s">
        <v>124</v>
      </c>
    </row>
    <row r="96" spans="16:16" x14ac:dyDescent="0.2">
      <c r="P96" t="s">
        <v>131</v>
      </c>
    </row>
    <row r="97" spans="16:16" x14ac:dyDescent="0.2">
      <c r="P97" t="s">
        <v>128</v>
      </c>
    </row>
    <row r="98" spans="16:16" x14ac:dyDescent="0.2">
      <c r="P98" t="s">
        <v>129</v>
      </c>
    </row>
    <row r="99" spans="16:16" x14ac:dyDescent="0.2">
      <c r="P99" t="s">
        <v>130</v>
      </c>
    </row>
    <row r="100" spans="16:16" x14ac:dyDescent="0.2">
      <c r="P100" t="s">
        <v>124</v>
      </c>
    </row>
    <row r="101" spans="16:16" x14ac:dyDescent="0.2">
      <c r="P101" t="s">
        <v>132</v>
      </c>
    </row>
    <row r="102" spans="16:16" x14ac:dyDescent="0.2">
      <c r="P102" t="s">
        <v>133</v>
      </c>
    </row>
    <row r="103" spans="16:16" x14ac:dyDescent="0.2">
      <c r="P103" t="s">
        <v>129</v>
      </c>
    </row>
    <row r="104" spans="16:16" x14ac:dyDescent="0.2">
      <c r="P104" t="s">
        <v>130</v>
      </c>
    </row>
    <row r="105" spans="16:16" x14ac:dyDescent="0.2">
      <c r="P105" t="s">
        <v>124</v>
      </c>
    </row>
    <row r="106" spans="16:16" x14ac:dyDescent="0.2">
      <c r="P106" t="s">
        <v>134</v>
      </c>
    </row>
    <row r="107" spans="16:16" x14ac:dyDescent="0.2">
      <c r="P107" t="s">
        <v>135</v>
      </c>
    </row>
    <row r="108" spans="16:16" x14ac:dyDescent="0.2">
      <c r="P108" t="s">
        <v>136</v>
      </c>
    </row>
    <row r="109" spans="16:16" x14ac:dyDescent="0.2">
      <c r="P109" t="s">
        <v>124</v>
      </c>
    </row>
    <row r="110" spans="16:16" x14ac:dyDescent="0.2">
      <c r="P110" t="s">
        <v>137</v>
      </c>
    </row>
    <row r="111" spans="16:16" x14ac:dyDescent="0.2">
      <c r="P111" t="s">
        <v>138</v>
      </c>
    </row>
    <row r="112" spans="16:16" x14ac:dyDescent="0.2">
      <c r="P112" t="s">
        <v>129</v>
      </c>
    </row>
    <row r="113" spans="16:16" x14ac:dyDescent="0.2">
      <c r="P113" t="s">
        <v>130</v>
      </c>
    </row>
    <row r="114" spans="16:16" x14ac:dyDescent="0.2">
      <c r="P114" t="s">
        <v>124</v>
      </c>
    </row>
    <row r="115" spans="16:16" x14ac:dyDescent="0.2">
      <c r="P115" t="s">
        <v>139</v>
      </c>
    </row>
    <row r="116" spans="16:16" x14ac:dyDescent="0.2">
      <c r="P116" t="s">
        <v>140</v>
      </c>
    </row>
    <row r="117" spans="16:16" x14ac:dyDescent="0.2">
      <c r="P117" t="s">
        <v>124</v>
      </c>
    </row>
    <row r="118" spans="16:16" x14ac:dyDescent="0.2">
      <c r="P118" t="s">
        <v>141</v>
      </c>
    </row>
    <row r="119" spans="16:16" x14ac:dyDescent="0.2">
      <c r="P119" t="s">
        <v>142</v>
      </c>
    </row>
    <row r="120" spans="16:16" x14ac:dyDescent="0.2">
      <c r="P120" t="s">
        <v>143</v>
      </c>
    </row>
    <row r="121" spans="16:16" x14ac:dyDescent="0.2">
      <c r="P121" t="s">
        <v>144</v>
      </c>
    </row>
    <row r="122" spans="16:16" x14ac:dyDescent="0.2">
      <c r="P122" t="s">
        <v>145</v>
      </c>
    </row>
    <row r="123" spans="16:16" x14ac:dyDescent="0.2">
      <c r="P123" t="s">
        <v>146</v>
      </c>
    </row>
    <row r="124" spans="16:16" x14ac:dyDescent="0.2">
      <c r="P124" t="s">
        <v>110</v>
      </c>
    </row>
    <row r="125" spans="16:16" x14ac:dyDescent="0.2">
      <c r="P125" t="s">
        <v>147</v>
      </c>
    </row>
    <row r="127" spans="16:16" x14ac:dyDescent="0.2">
      <c r="P127" t="s">
        <v>148</v>
      </c>
    </row>
    <row r="128" spans="16:16" x14ac:dyDescent="0.2">
      <c r="P128" t="s">
        <v>149</v>
      </c>
    </row>
    <row r="129" spans="16:16" x14ac:dyDescent="0.2">
      <c r="P129" t="s">
        <v>150</v>
      </c>
    </row>
    <row r="130" spans="16:16" x14ac:dyDescent="0.2">
      <c r="P130" t="s">
        <v>148</v>
      </c>
    </row>
    <row r="132" spans="16:16" x14ac:dyDescent="0.2">
      <c r="P132" t="s">
        <v>151</v>
      </c>
    </row>
    <row r="134" spans="16:16" x14ac:dyDescent="0.2">
      <c r="P134" t="s">
        <v>152</v>
      </c>
    </row>
    <row r="135" spans="16:16" x14ac:dyDescent="0.2">
      <c r="P135" t="s">
        <v>153</v>
      </c>
    </row>
    <row r="136" spans="16:16" x14ac:dyDescent="0.2">
      <c r="P136" t="s">
        <v>105</v>
      </c>
    </row>
    <row r="137" spans="16:16" x14ac:dyDescent="0.2">
      <c r="P137" t="s">
        <v>154</v>
      </c>
    </row>
    <row r="138" spans="16:16" x14ac:dyDescent="0.2">
      <c r="P138" t="s">
        <v>124</v>
      </c>
    </row>
    <row r="139" spans="16:16" x14ac:dyDescent="0.2">
      <c r="P139" t="s">
        <v>155</v>
      </c>
    </row>
    <row r="140" spans="16:16" x14ac:dyDescent="0.2">
      <c r="P140" t="s">
        <v>105</v>
      </c>
    </row>
    <row r="141" spans="16:16" x14ac:dyDescent="0.2">
      <c r="P141" t="s">
        <v>156</v>
      </c>
    </row>
    <row r="142" spans="16:16" x14ac:dyDescent="0.2">
      <c r="P142" t="s">
        <v>105</v>
      </c>
    </row>
    <row r="143" spans="16:16" x14ac:dyDescent="0.2">
      <c r="P143" t="s">
        <v>157</v>
      </c>
    </row>
    <row r="144" spans="16:16" x14ac:dyDescent="0.2">
      <c r="P144" t="s">
        <v>158</v>
      </c>
    </row>
    <row r="145" spans="16:16" x14ac:dyDescent="0.2">
      <c r="P145" t="s">
        <v>159</v>
      </c>
    </row>
    <row r="146" spans="16:16" x14ac:dyDescent="0.2">
      <c r="P146" t="s">
        <v>160</v>
      </c>
    </row>
    <row r="147" spans="16:16" x14ac:dyDescent="0.2">
      <c r="P147" t="s">
        <v>161</v>
      </c>
    </row>
    <row r="148" spans="16:16" x14ac:dyDescent="0.2">
      <c r="P148" t="s">
        <v>162</v>
      </c>
    </row>
    <row r="149" spans="16:16" x14ac:dyDescent="0.2">
      <c r="P149" t="s">
        <v>163</v>
      </c>
    </row>
    <row r="150" spans="16:16" x14ac:dyDescent="0.2">
      <c r="P150" t="s">
        <v>164</v>
      </c>
    </row>
    <row r="151" spans="16:16" x14ac:dyDescent="0.2">
      <c r="P151" t="s">
        <v>165</v>
      </c>
    </row>
    <row r="152" spans="16:16" x14ac:dyDescent="0.2">
      <c r="P152" t="s">
        <v>166</v>
      </c>
    </row>
    <row r="153" spans="16:16" x14ac:dyDescent="0.2">
      <c r="P153" t="s">
        <v>167</v>
      </c>
    </row>
    <row r="154" spans="16:16" x14ac:dyDescent="0.2">
      <c r="P154" t="s">
        <v>168</v>
      </c>
    </row>
    <row r="155" spans="16:16" x14ac:dyDescent="0.2">
      <c r="P155" t="s">
        <v>169</v>
      </c>
    </row>
    <row r="156" spans="16:16" x14ac:dyDescent="0.2">
      <c r="P156" t="s">
        <v>170</v>
      </c>
    </row>
    <row r="157" spans="16:16" x14ac:dyDescent="0.2">
      <c r="P157" t="s">
        <v>171</v>
      </c>
    </row>
    <row r="158" spans="16:16" x14ac:dyDescent="0.2">
      <c r="P158" t="s">
        <v>172</v>
      </c>
    </row>
    <row r="159" spans="16:16" x14ac:dyDescent="0.2">
      <c r="P159" t="s">
        <v>173</v>
      </c>
    </row>
    <row r="160" spans="16:16" x14ac:dyDescent="0.2">
      <c r="P160" t="s">
        <v>174</v>
      </c>
    </row>
    <row r="161" spans="16:16" x14ac:dyDescent="0.2">
      <c r="P161" t="s">
        <v>175</v>
      </c>
    </row>
    <row r="162" spans="16:16" x14ac:dyDescent="0.2">
      <c r="P162" t="s">
        <v>176</v>
      </c>
    </row>
    <row r="163" spans="16:16" x14ac:dyDescent="0.2">
      <c r="P163" t="s">
        <v>177</v>
      </c>
    </row>
    <row r="164" spans="16:16" x14ac:dyDescent="0.2">
      <c r="P164" t="s">
        <v>178</v>
      </c>
    </row>
    <row r="165" spans="16:16" x14ac:dyDescent="0.2">
      <c r="P165" t="s">
        <v>179</v>
      </c>
    </row>
    <row r="166" spans="16:16" x14ac:dyDescent="0.2">
      <c r="P166" t="s">
        <v>180</v>
      </c>
    </row>
    <row r="167" spans="16:16" x14ac:dyDescent="0.2">
      <c r="P167" t="s">
        <v>181</v>
      </c>
    </row>
    <row r="168" spans="16:16" x14ac:dyDescent="0.2">
      <c r="P168" t="s">
        <v>182</v>
      </c>
    </row>
    <row r="169" spans="16:16" x14ac:dyDescent="0.2">
      <c r="P169" t="s">
        <v>183</v>
      </c>
    </row>
    <row r="170" spans="16:16" x14ac:dyDescent="0.2">
      <c r="P170" t="s">
        <v>184</v>
      </c>
    </row>
    <row r="171" spans="16:16" x14ac:dyDescent="0.2">
      <c r="P171" t="s">
        <v>185</v>
      </c>
    </row>
    <row r="172" spans="16:16" x14ac:dyDescent="0.2">
      <c r="P172" t="s">
        <v>186</v>
      </c>
    </row>
    <row r="173" spans="16:16" x14ac:dyDescent="0.2">
      <c r="P173" t="s">
        <v>187</v>
      </c>
    </row>
    <row r="174" spans="16:16" x14ac:dyDescent="0.2">
      <c r="P174" t="s">
        <v>188</v>
      </c>
    </row>
    <row r="175" spans="16:16" x14ac:dyDescent="0.2">
      <c r="P175" t="s">
        <v>189</v>
      </c>
    </row>
    <row r="176" spans="16:16" x14ac:dyDescent="0.2">
      <c r="P176" t="s">
        <v>190</v>
      </c>
    </row>
    <row r="177" spans="16:16" x14ac:dyDescent="0.2">
      <c r="P177" t="s">
        <v>191</v>
      </c>
    </row>
    <row r="178" spans="16:16" x14ac:dyDescent="0.2">
      <c r="P178" t="s">
        <v>192</v>
      </c>
    </row>
    <row r="179" spans="16:16" x14ac:dyDescent="0.2">
      <c r="P179" t="s">
        <v>193</v>
      </c>
    </row>
    <row r="180" spans="16:16" x14ac:dyDescent="0.2">
      <c r="P180" t="s">
        <v>194</v>
      </c>
    </row>
    <row r="181" spans="16:16" x14ac:dyDescent="0.2">
      <c r="P181" t="s">
        <v>195</v>
      </c>
    </row>
    <row r="182" spans="16:16" x14ac:dyDescent="0.2">
      <c r="P182" t="s">
        <v>196</v>
      </c>
    </row>
    <row r="183" spans="16:16" x14ac:dyDescent="0.2">
      <c r="P183" t="s">
        <v>197</v>
      </c>
    </row>
    <row r="184" spans="16:16" x14ac:dyDescent="0.2">
      <c r="P184" t="s">
        <v>198</v>
      </c>
    </row>
    <row r="185" spans="16:16" x14ac:dyDescent="0.2">
      <c r="P185" t="s">
        <v>199</v>
      </c>
    </row>
    <row r="186" spans="16:16" x14ac:dyDescent="0.2">
      <c r="P186" t="s">
        <v>200</v>
      </c>
    </row>
    <row r="187" spans="16:16" x14ac:dyDescent="0.2">
      <c r="P187" t="s">
        <v>201</v>
      </c>
    </row>
    <row r="188" spans="16:16" x14ac:dyDescent="0.2">
      <c r="P188" t="s">
        <v>202</v>
      </c>
    </row>
    <row r="189" spans="16:16" x14ac:dyDescent="0.2">
      <c r="P189" t="s">
        <v>203</v>
      </c>
    </row>
    <row r="190" spans="16:16" x14ac:dyDescent="0.2">
      <c r="P190" t="s">
        <v>104</v>
      </c>
    </row>
    <row r="191" spans="16:16" x14ac:dyDescent="0.2">
      <c r="P191" t="s">
        <v>105</v>
      </c>
    </row>
    <row r="192" spans="16:16" x14ac:dyDescent="0.2">
      <c r="P192" t="s">
        <v>204</v>
      </c>
    </row>
    <row r="193" spans="16:16" x14ac:dyDescent="0.2">
      <c r="P193" t="s">
        <v>105</v>
      </c>
    </row>
    <row r="194" spans="16:16" x14ac:dyDescent="0.2">
      <c r="P194" t="s">
        <v>205</v>
      </c>
    </row>
    <row r="195" spans="16:16" x14ac:dyDescent="0.2">
      <c r="P195" t="s">
        <v>105</v>
      </c>
    </row>
    <row r="196" spans="16:16" x14ac:dyDescent="0.2">
      <c r="P196" t="s">
        <v>206</v>
      </c>
    </row>
    <row r="197" spans="16:16" x14ac:dyDescent="0.2">
      <c r="P197" t="s">
        <v>105</v>
      </c>
    </row>
    <row r="198" spans="16:16" x14ac:dyDescent="0.2">
      <c r="P198" t="s">
        <v>157</v>
      </c>
    </row>
    <row r="199" spans="16:16" x14ac:dyDescent="0.2">
      <c r="P199" t="s">
        <v>207</v>
      </c>
    </row>
    <row r="200" spans="16:16" x14ac:dyDescent="0.2">
      <c r="P200" t="s">
        <v>208</v>
      </c>
    </row>
    <row r="201" spans="16:16" x14ac:dyDescent="0.2">
      <c r="P201" t="s">
        <v>209</v>
      </c>
    </row>
    <row r="202" spans="16:16" x14ac:dyDescent="0.2">
      <c r="P202" t="s">
        <v>210</v>
      </c>
    </row>
    <row r="203" spans="16:16" x14ac:dyDescent="0.2">
      <c r="P203" t="s">
        <v>211</v>
      </c>
    </row>
    <row r="204" spans="16:16" x14ac:dyDescent="0.2">
      <c r="P204" t="s">
        <v>212</v>
      </c>
    </row>
    <row r="205" spans="16:16" x14ac:dyDescent="0.2">
      <c r="P205" t="s">
        <v>213</v>
      </c>
    </row>
    <row r="206" spans="16:16" x14ac:dyDescent="0.2">
      <c r="P206" t="s">
        <v>214</v>
      </c>
    </row>
    <row r="207" spans="16:16" x14ac:dyDescent="0.2">
      <c r="P207" t="s">
        <v>215</v>
      </c>
    </row>
    <row r="208" spans="16:16" x14ac:dyDescent="0.2">
      <c r="P208" t="s">
        <v>216</v>
      </c>
    </row>
    <row r="209" spans="16:16" x14ac:dyDescent="0.2">
      <c r="P209" t="s">
        <v>217</v>
      </c>
    </row>
    <row r="210" spans="16:16" x14ac:dyDescent="0.2">
      <c r="P210" t="s">
        <v>218</v>
      </c>
    </row>
    <row r="211" spans="16:16" x14ac:dyDescent="0.2">
      <c r="P211" t="s">
        <v>219</v>
      </c>
    </row>
    <row r="212" spans="16:16" x14ac:dyDescent="0.2">
      <c r="P212" t="s">
        <v>220</v>
      </c>
    </row>
    <row r="213" spans="16:16" x14ac:dyDescent="0.2">
      <c r="P213" t="s">
        <v>221</v>
      </c>
    </row>
    <row r="214" spans="16:16" x14ac:dyDescent="0.2">
      <c r="P214" t="s">
        <v>222</v>
      </c>
    </row>
    <row r="215" spans="16:16" x14ac:dyDescent="0.2">
      <c r="P215" t="s">
        <v>223</v>
      </c>
    </row>
    <row r="216" spans="16:16" x14ac:dyDescent="0.2">
      <c r="P216" t="s">
        <v>224</v>
      </c>
    </row>
    <row r="217" spans="16:16" x14ac:dyDescent="0.2">
      <c r="P217" t="s">
        <v>225</v>
      </c>
    </row>
    <row r="218" spans="16:16" x14ac:dyDescent="0.2">
      <c r="P218" t="s">
        <v>226</v>
      </c>
    </row>
    <row r="219" spans="16:16" x14ac:dyDescent="0.2">
      <c r="P219" t="s">
        <v>227</v>
      </c>
    </row>
    <row r="220" spans="16:16" x14ac:dyDescent="0.2">
      <c r="P220" t="s">
        <v>228</v>
      </c>
    </row>
    <row r="221" spans="16:16" x14ac:dyDescent="0.2">
      <c r="P221" t="s">
        <v>229</v>
      </c>
    </row>
    <row r="222" spans="16:16" x14ac:dyDescent="0.2">
      <c r="P222" t="s">
        <v>181</v>
      </c>
    </row>
    <row r="223" spans="16:16" x14ac:dyDescent="0.2">
      <c r="P223" t="s">
        <v>230</v>
      </c>
    </row>
    <row r="224" spans="16:16" x14ac:dyDescent="0.2">
      <c r="P224" t="s">
        <v>231</v>
      </c>
    </row>
    <row r="225" spans="16:16" x14ac:dyDescent="0.2">
      <c r="P225" t="s">
        <v>232</v>
      </c>
    </row>
    <row r="226" spans="16:16" x14ac:dyDescent="0.2">
      <c r="P226" t="s">
        <v>233</v>
      </c>
    </row>
    <row r="227" spans="16:16" x14ac:dyDescent="0.2">
      <c r="P227" t="s">
        <v>234</v>
      </c>
    </row>
    <row r="228" spans="16:16" x14ac:dyDescent="0.2">
      <c r="P228" t="s">
        <v>235</v>
      </c>
    </row>
    <row r="229" spans="16:16" x14ac:dyDescent="0.2">
      <c r="P229" t="s">
        <v>236</v>
      </c>
    </row>
    <row r="230" spans="16:16" x14ac:dyDescent="0.2">
      <c r="P230" t="s">
        <v>237</v>
      </c>
    </row>
    <row r="231" spans="16:16" x14ac:dyDescent="0.2">
      <c r="P231" t="s">
        <v>238</v>
      </c>
    </row>
    <row r="232" spans="16:16" x14ac:dyDescent="0.2">
      <c r="P232" t="s">
        <v>239</v>
      </c>
    </row>
    <row r="233" spans="16:16" x14ac:dyDescent="0.2">
      <c r="P233" t="s">
        <v>240</v>
      </c>
    </row>
    <row r="234" spans="16:16" x14ac:dyDescent="0.2">
      <c r="P234" t="s">
        <v>241</v>
      </c>
    </row>
    <row r="235" spans="16:16" x14ac:dyDescent="0.2">
      <c r="P235" t="s">
        <v>242</v>
      </c>
    </row>
    <row r="236" spans="16:16" x14ac:dyDescent="0.2">
      <c r="P236" t="s">
        <v>243</v>
      </c>
    </row>
    <row r="237" spans="16:16" x14ac:dyDescent="0.2">
      <c r="P237" t="s">
        <v>244</v>
      </c>
    </row>
    <row r="238" spans="16:16" x14ac:dyDescent="0.2">
      <c r="P238" t="s">
        <v>245</v>
      </c>
    </row>
    <row r="239" spans="16:16" x14ac:dyDescent="0.2">
      <c r="P239" t="s">
        <v>246</v>
      </c>
    </row>
    <row r="240" spans="16:16" x14ac:dyDescent="0.2">
      <c r="P240" t="s">
        <v>247</v>
      </c>
    </row>
    <row r="241" spans="16:16" x14ac:dyDescent="0.2">
      <c r="P241" t="s">
        <v>248</v>
      </c>
    </row>
    <row r="242" spans="16:16" x14ac:dyDescent="0.2">
      <c r="P242" t="s">
        <v>249</v>
      </c>
    </row>
    <row r="243" spans="16:16" x14ac:dyDescent="0.2">
      <c r="P243" t="s">
        <v>250</v>
      </c>
    </row>
    <row r="244" spans="16:16" x14ac:dyDescent="0.2">
      <c r="P244" t="s">
        <v>251</v>
      </c>
    </row>
    <row r="245" spans="16:16" x14ac:dyDescent="0.2">
      <c r="P245" t="s">
        <v>104</v>
      </c>
    </row>
    <row r="246" spans="16:16" x14ac:dyDescent="0.2">
      <c r="P246" t="s">
        <v>105</v>
      </c>
    </row>
    <row r="247" spans="16:16" x14ac:dyDescent="0.2">
      <c r="P247" t="s">
        <v>252</v>
      </c>
    </row>
    <row r="248" spans="16:16" x14ac:dyDescent="0.2">
      <c r="P248" t="s">
        <v>148</v>
      </c>
    </row>
  </sheetData>
  <mergeCells count="73">
    <mergeCell ref="K27:N27"/>
    <mergeCell ref="B23:D23"/>
    <mergeCell ref="B24:D24"/>
    <mergeCell ref="J23:L23"/>
    <mergeCell ref="J24:L24"/>
    <mergeCell ref="A1:F1"/>
    <mergeCell ref="A2:F2"/>
    <mergeCell ref="B5:D5"/>
    <mergeCell ref="B7:D7"/>
    <mergeCell ref="B3:C3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30:C30"/>
    <mergeCell ref="A31:C31"/>
    <mergeCell ref="I1:N1"/>
    <mergeCell ref="I2:N2"/>
    <mergeCell ref="J5:L5"/>
    <mergeCell ref="J6:L6"/>
    <mergeCell ref="A26:B26"/>
    <mergeCell ref="C26:F26"/>
    <mergeCell ref="A25:D25"/>
    <mergeCell ref="J7:L7"/>
    <mergeCell ref="J8:L8"/>
    <mergeCell ref="J9:L9"/>
    <mergeCell ref="B20:D20"/>
    <mergeCell ref="B21:D21"/>
    <mergeCell ref="B22:D22"/>
    <mergeCell ref="B6:D6"/>
    <mergeCell ref="J21:L21"/>
    <mergeCell ref="J10:L10"/>
    <mergeCell ref="J11:L11"/>
    <mergeCell ref="J12:L12"/>
    <mergeCell ref="J13:L13"/>
    <mergeCell ref="J14:L14"/>
    <mergeCell ref="J15:L15"/>
    <mergeCell ref="J3:K3"/>
    <mergeCell ref="I31:K31"/>
    <mergeCell ref="E30:F30"/>
    <mergeCell ref="E31:F31"/>
    <mergeCell ref="M30:N30"/>
    <mergeCell ref="M31:N31"/>
    <mergeCell ref="J22:L22"/>
    <mergeCell ref="I25:L25"/>
    <mergeCell ref="I26:J26"/>
    <mergeCell ref="K26:N26"/>
    <mergeCell ref="I30:K30"/>
    <mergeCell ref="J16:L16"/>
    <mergeCell ref="J17:L17"/>
    <mergeCell ref="J18:L18"/>
    <mergeCell ref="J19:L19"/>
    <mergeCell ref="J20:L20"/>
    <mergeCell ref="P4:S5"/>
    <mergeCell ref="P6:P7"/>
    <mergeCell ref="Q6:S7"/>
    <mergeCell ref="P8:P9"/>
    <mergeCell ref="Q8:S9"/>
    <mergeCell ref="P16:S17"/>
    <mergeCell ref="Q22:S23"/>
    <mergeCell ref="P22:P23"/>
    <mergeCell ref="Q18:S19"/>
    <mergeCell ref="Q20:S21"/>
    <mergeCell ref="P18:P19"/>
    <mergeCell ref="P20:P21"/>
  </mergeCells>
  <conditionalFormatting sqref="Q20:S21">
    <cfRule type="cellIs" dxfId="0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ignoredErrors>
    <ignoredError sqref="E25:F25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ReportMiterm_Click">
                <anchor moveWithCells="1" sizeWithCells="1">
                  <from>
                    <xdr:col>15</xdr:col>
                    <xdr:colOff>742950</xdr:colOff>
                    <xdr:row>23</xdr:row>
                    <xdr:rowOff>76200</xdr:rowOff>
                  </from>
                  <to>
                    <xdr:col>18</xdr:col>
                    <xdr:colOff>238125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5" name="Button 4">
              <controlPr defaultSize="0" print="0" autoFill="0" autoPict="0" macro="[0]!ViewReport_Click">
                <anchor moveWithCells="1" sizeWithCells="1">
                  <from>
                    <xdr:col>17</xdr:col>
                    <xdr:colOff>57150</xdr:colOff>
                    <xdr:row>11</xdr:row>
                    <xdr:rowOff>219075</xdr:rowOff>
                  </from>
                  <to>
                    <xdr:col>18</xdr:col>
                    <xdr:colOff>628650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141" yWindow="651" count="1">
        <x14:dataValidation type="list" allowBlank="1" showInputMessage="1" showErrorMessage="1">
          <x14:formula1>
            <xm:f>[3]แปลงห้อง!#REF!</xm:f>
          </x14:formula1>
          <xm:sqref>P1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5"/>
  <sheetViews>
    <sheetView tabSelected="1" workbookViewId="0">
      <selection activeCell="G6" sqref="G6"/>
    </sheetView>
  </sheetViews>
  <sheetFormatPr defaultRowHeight="21" x14ac:dyDescent="0.35"/>
  <cols>
    <col min="1" max="2" width="9" style="113"/>
    <col min="3" max="3" width="9.875" style="113" bestFit="1" customWidth="1"/>
    <col min="4" max="16384" width="9" style="113"/>
  </cols>
  <sheetData>
    <row r="2" spans="2:9" x14ac:dyDescent="0.35">
      <c r="I2" s="113" t="s">
        <v>262</v>
      </c>
    </row>
    <row r="3" spans="2:9" x14ac:dyDescent="0.35">
      <c r="B3" s="118" t="s">
        <v>1</v>
      </c>
      <c r="C3" s="118" t="s">
        <v>12</v>
      </c>
      <c r="D3" s="118" t="s">
        <v>257</v>
      </c>
      <c r="E3" s="118" t="s">
        <v>5</v>
      </c>
      <c r="F3" s="118" t="s">
        <v>258</v>
      </c>
      <c r="G3" s="118" t="s">
        <v>259</v>
      </c>
    </row>
    <row r="4" spans="2:9" x14ac:dyDescent="0.35">
      <c r="B4" s="114">
        <v>1</v>
      </c>
      <c r="C4" s="115">
        <f>IF(นักเรียน!A3="","",VLOOKUP(นักเรียน!A3,นักเรียน!$A$3:$E$57,2))</f>
        <v>10001</v>
      </c>
      <c r="D4" s="115" t="str">
        <f>IF(นักเรียน!A3="","",VLOOKUP(นักเรียน!A3,นักเรียน!$A$3:$E$57,3))</f>
        <v>นางสาว</v>
      </c>
      <c r="E4" s="116" t="str">
        <f>IF(นักเรียน!A3="","",VLOOKUP(นักเรียน!A3,นักเรียน!$A$3:$E$57,4))</f>
        <v>ฟ้าใส</v>
      </c>
      <c r="F4" s="116" t="str">
        <f>IF(นักเรียน!A3="","",VLOOKUP(นักเรียน!A3,นักเรียน!$A$3:$E$57,5))</f>
        <v>น่ารัก</v>
      </c>
      <c r="G4" s="117">
        <f>LOOKUP(9.99999999999999E+307,INDEX('รายงานผลการเรียน-Miterm'!A:N,0,MATCH(B4,'รายงานผลการเรียน-Miterm'!$A$4:$N$4,0)))</f>
        <v>89.508196721311478</v>
      </c>
      <c r="I4" s="113" t="s">
        <v>260</v>
      </c>
    </row>
    <row r="5" spans="2:9" x14ac:dyDescent="0.35">
      <c r="B5" s="114">
        <v>2</v>
      </c>
      <c r="C5" s="115">
        <f>IF(นักเรียน!A4="","",VLOOKUP(นักเรียน!A4,นักเรียน!$A$3:$E$57,2))</f>
        <v>10002</v>
      </c>
      <c r="D5" s="115" t="str">
        <f>IF(นักเรียน!A4="","",VLOOKUP(นักเรียน!A4,นักเรียน!$A$3:$E$57,3))</f>
        <v>นางสาว</v>
      </c>
      <c r="E5" s="116" t="str">
        <f>IF(นักเรียน!A4="","",VLOOKUP(นักเรียน!A4,นักเรียน!$A$3:$E$57,4))</f>
        <v>แดง</v>
      </c>
      <c r="F5" s="116" t="str">
        <f>IF(นักเรียน!A4="","",VLOOKUP(นักเรียน!A4,นักเรียน!$A$3:$E$57,5))</f>
        <v>ตะวัน</v>
      </c>
      <c r="G5" s="117">
        <f>LOOKUP(9.99999999999999E+307,INDEX('รายงานผลการเรียน-Miterm'!A:N,0,MATCH(B5,'รายงานผลการเรียน-Miterm'!$A$4:$N$4,0)))</f>
        <v>81.5625</v>
      </c>
      <c r="I5" s="113" t="s">
        <v>261</v>
      </c>
    </row>
    <row r="6" spans="2:9" x14ac:dyDescent="0.35">
      <c r="B6" s="114">
        <f>IF(นักเรียน!A5="","",VLOOKUP(นักเรียน!A5,นักเรียน!$A$3:$E$57,1))</f>
        <v>3</v>
      </c>
      <c r="C6" s="115">
        <f>IF(นักเรียน!A5="","",VLOOKUP(นักเรียน!A5,นักเรียน!$A$3:$E$57,2))</f>
        <v>10003</v>
      </c>
      <c r="D6" s="115" t="str">
        <f>IF(นักเรียน!A5="","",VLOOKUP(นักเรียน!A5,นักเรียน!$A$3:$E$57,3))</f>
        <v>นางสาว</v>
      </c>
      <c r="E6" s="116" t="str">
        <f>IF(นักเรียน!A5="","",VLOOKUP(นักเรียน!A5,นักเรียน!$A$3:$E$57,4))</f>
        <v>เขียว</v>
      </c>
      <c r="F6" s="116" t="str">
        <f>IF(นักเรียน!A5="","",VLOOKUP(นักเรียน!A5,นักเรียน!$A$3:$E$57,5))</f>
        <v>มานะ</v>
      </c>
      <c r="G6" s="117" t="e">
        <f>LOOKUP(9.99999999999999E+307,INDEX('รายงานผลการเรียน-Miterm'!A:N,0,MATCH(B6,'รายงานผลการเรียน-Miterm'!$A$4:$N$4,0)))</f>
        <v>#N/A</v>
      </c>
      <c r="I6" s="113" t="s">
        <v>263</v>
      </c>
    </row>
    <row r="7" spans="2:9" x14ac:dyDescent="0.35">
      <c r="B7" s="114">
        <f>IF(นักเรียน!A6="","",VLOOKUP(นักเรียน!A6,นักเรียน!$A$3:$E$57,1))</f>
        <v>4</v>
      </c>
      <c r="C7" s="115">
        <f>IF(นักเรียน!A6="","",VLOOKUP(นักเรียน!A6,นักเรียน!$A$3:$E$57,2))</f>
        <v>10004</v>
      </c>
      <c r="D7" s="115" t="str">
        <f>IF(นักเรียน!A6="","",VLOOKUP(นักเรียน!A6,นักเรียน!$A$3:$E$57,3))</f>
        <v>นางสาว</v>
      </c>
      <c r="E7" s="116" t="str">
        <f>IF(นักเรียน!A6="","",VLOOKUP(นักเรียน!A6,นักเรียน!$A$3:$E$57,4))</f>
        <v>ขาว</v>
      </c>
      <c r="F7" s="116" t="str">
        <f>IF(นักเรียน!A6="","",VLOOKUP(นักเรียน!A6,นักเรียน!$A$3:$E$57,5))</f>
        <v>สนิทนาน</v>
      </c>
      <c r="G7" s="117" t="e">
        <f>LOOKUP(9.99999999999999E+307,INDEX('รายงานผลการเรียน-Miterm'!A:N,0,MATCH(B7,'รายงานผลการเรียน-Miterm'!$A$4:$N$4,0)))</f>
        <v>#N/A</v>
      </c>
      <c r="I7" s="113" t="s">
        <v>262</v>
      </c>
    </row>
    <row r="8" spans="2:9" x14ac:dyDescent="0.35">
      <c r="B8" s="114">
        <f>IF(นักเรียน!A7="","",VLOOKUP(นักเรียน!A7,นักเรียน!$A$3:$E$57,1))</f>
        <v>5</v>
      </c>
      <c r="C8" s="115">
        <f>IF(นักเรียน!A7="","",VLOOKUP(นักเรียน!A7,นักเรียน!$A$3:$E$57,2))</f>
        <v>10005</v>
      </c>
      <c r="D8" s="115" t="str">
        <f>IF(นักเรียน!A7="","",VLOOKUP(นักเรียน!A7,นักเรียน!$A$3:$E$57,3))</f>
        <v>นางสาว</v>
      </c>
      <c r="E8" s="116" t="str">
        <f>IF(นักเรียน!A7="","",VLOOKUP(นักเรียน!A7,นักเรียน!$A$3:$E$57,4))</f>
        <v>ส้ม</v>
      </c>
      <c r="F8" s="116" t="str">
        <f>IF(นักเรียน!A7="","",VLOOKUP(นักเรียน!A7,นักเรียน!$A$3:$E$57,5))</f>
        <v>เขียวหวาน</v>
      </c>
      <c r="G8" s="117" t="e">
        <f>LOOKUP(9.99999999999999E+307,INDEX('รายงานผลการเรียน-Miterm'!A:N,0,MATCH(B8,'รายงานผลการเรียน-Miterm'!$A$4:$N$4,0)))</f>
        <v>#N/A</v>
      </c>
      <c r="I8" s="113" t="s">
        <v>263</v>
      </c>
    </row>
    <row r="9" spans="2:9" x14ac:dyDescent="0.35">
      <c r="B9" s="114">
        <f>IF(นักเรียน!A8="","",VLOOKUP(นักเรียน!A8,นักเรียน!$A$3:$E$57,1))</f>
        <v>6</v>
      </c>
      <c r="C9" s="115">
        <f>IF(นักเรียน!A8="","",VLOOKUP(นักเรียน!A8,นักเรียน!$A$3:$E$57,2))</f>
        <v>10006</v>
      </c>
      <c r="D9" s="115" t="str">
        <f>IF(นักเรียน!A8="","",VLOOKUP(นักเรียน!A8,นักเรียน!$A$3:$E$57,3))</f>
        <v>นางสาว</v>
      </c>
      <c r="E9" s="116" t="str">
        <f>IF(นักเรียน!A8="","",VLOOKUP(นักเรียน!A8,นักเรียน!$A$3:$E$57,4))</f>
        <v>รุจิรา</v>
      </c>
      <c r="F9" s="116" t="str">
        <f>IF(นักเรียน!A8="","",VLOOKUP(นักเรียน!A8,นักเรียน!$A$3:$E$57,5))</f>
        <v>มากโพธิ์</v>
      </c>
      <c r="G9" s="117" t="e">
        <f>LOOKUP(9.99999999999999E+307,INDEX('รายงานผลการเรียน-Miterm'!A:N,0,MATCH(B9,'รายงานผลการเรียน-Miterm'!$A$4:$N$4,0)))</f>
        <v>#N/A</v>
      </c>
    </row>
    <row r="10" spans="2:9" x14ac:dyDescent="0.35">
      <c r="B10" s="114">
        <f>IF(นักเรียน!A9="","",VLOOKUP(นักเรียน!A9,นักเรียน!$A$3:$E$57,1))</f>
        <v>7</v>
      </c>
      <c r="C10" s="115">
        <f>IF(นักเรียน!A9="","",VLOOKUP(นักเรียน!A9,นักเรียน!$A$3:$E$57,2))</f>
        <v>10007</v>
      </c>
      <c r="D10" s="115" t="str">
        <f>IF(นักเรียน!A9="","",VLOOKUP(นักเรียน!A9,นักเรียน!$A$3:$E$57,3))</f>
        <v>นางสาว</v>
      </c>
      <c r="E10" s="116" t="str">
        <f>IF(นักเรียน!A9="","",VLOOKUP(นักเรียน!A9,นักเรียน!$A$3:$E$57,4))</f>
        <v>สมถวิล</v>
      </c>
      <c r="F10" s="116" t="str">
        <f>IF(นักเรียน!A9="","",VLOOKUP(นักเรียน!A9,นักเรียน!$A$3:$E$57,5))</f>
        <v>กินถนอม</v>
      </c>
      <c r="G10" s="117" t="e">
        <f>LOOKUP(9.99999999999999E+307,INDEX('รายงานผลการเรียน-Miterm'!A:N,0,MATCH(B10,'รายงานผลการเรียน-Miterm'!$A$4:$N$4,0)))</f>
        <v>#N/A</v>
      </c>
    </row>
    <row r="11" spans="2:9" x14ac:dyDescent="0.35">
      <c r="B11" s="114">
        <f>IF(นักเรียน!A10="","",VLOOKUP(นักเรียน!A10,นักเรียน!$A$3:$E$57,1))</f>
        <v>8</v>
      </c>
      <c r="C11" s="115">
        <f>IF(นักเรียน!A10="","",VLOOKUP(นักเรียน!A10,นักเรียน!$A$3:$E$57,2))</f>
        <v>10008</v>
      </c>
      <c r="D11" s="115" t="str">
        <f>IF(นักเรียน!A10="","",VLOOKUP(นักเรียน!A10,นักเรียน!$A$3:$E$57,3))</f>
        <v>นางสาว</v>
      </c>
      <c r="E11" s="116" t="str">
        <f>IF(นักเรียน!A10="","",VLOOKUP(นักเรียน!A10,นักเรียน!$A$3:$E$57,4))</f>
        <v>หอมหวน</v>
      </c>
      <c r="F11" s="116" t="str">
        <f>IF(นักเรียน!A10="","",VLOOKUP(นักเรียน!A10,นักเรียน!$A$3:$E$57,5))</f>
        <v>ดวนสนั่น</v>
      </c>
      <c r="G11" s="117" t="e">
        <f>LOOKUP(9.99999999999999E+307,INDEX('รายงานผลการเรียน-Miterm'!A:N,0,MATCH(B11,'รายงานผลการเรียน-Miterm'!$A$4:$N$4,0)))</f>
        <v>#N/A</v>
      </c>
    </row>
    <row r="12" spans="2:9" x14ac:dyDescent="0.35">
      <c r="B12" s="114">
        <f>IF(นักเรียน!A11="","",VLOOKUP(นักเรียน!A11,นักเรียน!$A$3:$E$57,1))</f>
        <v>9</v>
      </c>
      <c r="C12" s="115">
        <f>IF(นักเรียน!A11="","",VLOOKUP(นักเรียน!A11,นักเรียน!$A$3:$E$57,2))</f>
        <v>10009</v>
      </c>
      <c r="D12" s="115" t="str">
        <f>IF(นักเรียน!A11="","",VLOOKUP(นักเรียน!A11,นักเรียน!$A$3:$E$57,3))</f>
        <v>นางสาว</v>
      </c>
      <c r="E12" s="116" t="str">
        <f>IF(นักเรียน!A11="","",VLOOKUP(นักเรียน!A11,นักเรียน!$A$3:$E$57,4))</f>
        <v>รักแรก</v>
      </c>
      <c r="F12" s="116" t="str">
        <f>IF(นักเรียน!A11="","",VLOOKUP(นักเรียน!A11,นักเรียน!$A$3:$E$57,5))</f>
        <v>พบ</v>
      </c>
      <c r="G12" s="117" t="e">
        <f>LOOKUP(9.99999999999999E+307,INDEX('รายงานผลการเรียน-Miterm'!A:N,0,MATCH(B12,'รายงานผลการเรียน-Miterm'!$A$4:$N$4,0)))</f>
        <v>#N/A</v>
      </c>
    </row>
    <row r="13" spans="2:9" x14ac:dyDescent="0.35">
      <c r="B13" s="114">
        <f>IF(นักเรียน!A12="","",VLOOKUP(นักเรียน!A12,นักเรียน!$A$3:$E$57,1))</f>
        <v>10</v>
      </c>
      <c r="C13" s="115">
        <f>IF(นักเรียน!A12="","",VLOOKUP(นักเรียน!A12,นักเรียน!$A$3:$E$57,2))</f>
        <v>10010</v>
      </c>
      <c r="D13" s="115" t="str">
        <f>IF(นักเรียน!A12="","",VLOOKUP(นักเรียน!A12,นักเรียน!$A$3:$E$57,3))</f>
        <v>นางสาว</v>
      </c>
      <c r="E13" s="116" t="str">
        <f>IF(นักเรียน!A12="","",VLOOKUP(นักเรียน!A12,นักเรียน!$A$3:$E$57,4))</f>
        <v>รักนาน</v>
      </c>
      <c r="F13" s="116" t="str">
        <f>IF(นักเรียน!A12="","",VLOOKUP(นักเรียน!A12,นักเรียน!$A$3:$E$57,5))</f>
        <v>ตลอดไป</v>
      </c>
      <c r="G13" s="117" t="e">
        <f>LOOKUP(9.99999999999999E+307,INDEX('รายงานผลการเรียน-Miterm'!A:N,0,MATCH(B13,'รายงานผลการเรียน-Miterm'!$A$4:$N$4,0)))</f>
        <v>#N/A</v>
      </c>
    </row>
    <row r="14" spans="2:9" x14ac:dyDescent="0.35">
      <c r="B14" s="114">
        <f>IF(นักเรียน!A13="","",VLOOKUP(นักเรียน!A13,นักเรียน!$A$3:$E$57,1))</f>
        <v>11</v>
      </c>
      <c r="C14" s="115">
        <f>IF(นักเรียน!A13="","",VLOOKUP(นักเรียน!A13,นักเรียน!$A$3:$E$57,2))</f>
        <v>10011</v>
      </c>
      <c r="D14" s="115" t="str">
        <f>IF(นักเรียน!A13="","",VLOOKUP(นักเรียน!A13,นักเรียน!$A$3:$E$57,3))</f>
        <v>นางสาว</v>
      </c>
      <c r="E14" s="116" t="str">
        <f>IF(นักเรียน!A13="","",VLOOKUP(นักเรียน!A13,นักเรียน!$A$3:$E$57,4))</f>
        <v>น้ำหวาน</v>
      </c>
      <c r="F14" s="116" t="str">
        <f>IF(นักเรียน!A13="","",VLOOKUP(นักเรียน!A13,นักเรียน!$A$3:$E$57,5))</f>
        <v>หอมเย็น</v>
      </c>
      <c r="G14" s="117" t="e">
        <f>LOOKUP(9.99999999999999E+307,INDEX('รายงานผลการเรียน-Miterm'!A:N,0,MATCH(B14,'รายงานผลการเรียน-Miterm'!$A$4:$N$4,0)))</f>
        <v>#N/A</v>
      </c>
    </row>
    <row r="15" spans="2:9" x14ac:dyDescent="0.35">
      <c r="B15" s="114">
        <f>IF(นักเรียน!A14="","",VLOOKUP(นักเรียน!A14,นักเรียน!$A$3:$E$57,1))</f>
        <v>12</v>
      </c>
      <c r="C15" s="115">
        <f>IF(นักเรียน!A14="","",VLOOKUP(นักเรียน!A14,นักเรียน!$A$3:$E$57,2))</f>
        <v>10012</v>
      </c>
      <c r="D15" s="115" t="str">
        <f>IF(นักเรียน!A14="","",VLOOKUP(นักเรียน!A14,นักเรียน!$A$3:$E$57,3))</f>
        <v>นางสาว</v>
      </c>
      <c r="E15" s="116" t="str">
        <f>IF(นักเรียน!A14="","",VLOOKUP(นักเรียน!A14,นักเรียน!$A$3:$E$57,4))</f>
        <v>ไม้</v>
      </c>
      <c r="F15" s="116" t="str">
        <f>IF(นักเรียน!A14="","",VLOOKUP(นักเรียน!A14,นักเรียน!$A$3:$E$57,5))</f>
        <v>แมกนีมา</v>
      </c>
      <c r="G15" s="117" t="e">
        <f>LOOKUP(9.99999999999999E+307,INDEX('รายงานผลการเรียน-Miterm'!A:N,0,MATCH(B15,'รายงานผลการเรียน-Miterm'!$A$4:$N$4,0)))</f>
        <v>#N/A</v>
      </c>
    </row>
    <row r="16" spans="2:9" x14ac:dyDescent="0.35">
      <c r="B16" s="114">
        <f>IF(นักเรียน!A15="","",VLOOKUP(นักเรียน!A15,นักเรียน!$A$3:$E$57,1))</f>
        <v>13</v>
      </c>
      <c r="C16" s="115">
        <f>IF(นักเรียน!A15="","",VLOOKUP(นักเรียน!A15,นักเรียน!$A$3:$E$57,2))</f>
        <v>10013</v>
      </c>
      <c r="D16" s="115" t="str">
        <f>IF(นักเรียน!A15="","",VLOOKUP(นักเรียน!A15,นักเรียน!$A$3:$E$57,3))</f>
        <v>นางสาว</v>
      </c>
      <c r="E16" s="116" t="str">
        <f>IF(นักเรียน!A15="","",VLOOKUP(นักเรียน!A15,นักเรียน!$A$3:$E$57,4))</f>
        <v>นกแก้ว</v>
      </c>
      <c r="F16" s="116" t="str">
        <f>IF(นักเรียน!A15="","",VLOOKUP(นักเรียน!A15,นักเรียน!$A$3:$E$57,5))</f>
        <v>นกขุนทอง</v>
      </c>
      <c r="G16" s="117" t="e">
        <f>LOOKUP(9.99999999999999E+307,INDEX('รายงานผลการเรียน-Miterm'!A:N,0,MATCH(B16,'รายงานผลการเรียน-Miterm'!$A$4:$N$4,0)))</f>
        <v>#N/A</v>
      </c>
    </row>
    <row r="17" spans="2:7" x14ac:dyDescent="0.35">
      <c r="B17" s="114">
        <f>IF(นักเรียน!A16="","",VLOOKUP(นักเรียน!A16,นักเรียน!$A$3:$E$57,1))</f>
        <v>14</v>
      </c>
      <c r="C17" s="115">
        <f>IF(นักเรียน!A16="","",VLOOKUP(นักเรียน!A16,นักเรียน!$A$3:$E$57,2))</f>
        <v>10014</v>
      </c>
      <c r="D17" s="115" t="str">
        <f>IF(นักเรียน!A16="","",VLOOKUP(นักเรียน!A16,นักเรียน!$A$3:$E$57,3))</f>
        <v>นางสาว</v>
      </c>
      <c r="E17" s="116" t="str">
        <f>IF(นักเรียน!A16="","",VLOOKUP(นักเรียน!A16,นักเรียน!$A$3:$E$57,4))</f>
        <v>บุษบา</v>
      </c>
      <c r="F17" s="116" t="str">
        <f>IF(นักเรียน!A16="","",VLOOKUP(นักเรียน!A16,นักเรียน!$A$3:$E$57,5))</f>
        <v>มาแล้ว</v>
      </c>
      <c r="G17" s="117" t="e">
        <f>LOOKUP(9.99999999999999E+307,INDEX('รายงานผลการเรียน-Miterm'!A:N,0,MATCH(B17,'รายงานผลการเรียน-Miterm'!$A$4:$N$4,0)))</f>
        <v>#N/A</v>
      </c>
    </row>
    <row r="18" spans="2:7" x14ac:dyDescent="0.35">
      <c r="B18" s="114">
        <f>IF(นักเรียน!A17="","",VLOOKUP(นักเรียน!A17,นักเรียน!$A$3:$E$57,1))</f>
        <v>15</v>
      </c>
      <c r="C18" s="115">
        <f>IF(นักเรียน!A17="","",VLOOKUP(นักเรียน!A17,นักเรียน!$A$3:$E$57,2))</f>
        <v>10015</v>
      </c>
      <c r="D18" s="115" t="str">
        <f>IF(นักเรียน!A17="","",VLOOKUP(นักเรียน!A17,นักเรียน!$A$3:$E$57,3))</f>
        <v>นางสาว</v>
      </c>
      <c r="E18" s="116" t="str">
        <f>IF(นักเรียน!A17="","",VLOOKUP(นักเรียน!A17,นักเรียน!$A$3:$E$57,4))</f>
        <v>สีดา</v>
      </c>
      <c r="F18" s="116" t="str">
        <f>IF(นักเรียน!A17="","",VLOOKUP(นักเรียน!A17,นักเรียน!$A$3:$E$57,5))</f>
        <v>แดงสนิท</v>
      </c>
      <c r="G18" s="117" t="e">
        <f>LOOKUP(9.99999999999999E+307,INDEX('รายงานผลการเรียน-Miterm'!A:N,0,MATCH(B18,'รายงานผลการเรียน-Miterm'!$A$4:$N$4,0)))</f>
        <v>#N/A</v>
      </c>
    </row>
    <row r="19" spans="2:7" x14ac:dyDescent="0.35">
      <c r="B19" s="114" t="str">
        <f>IF(นักเรียน!A18="","",VLOOKUP(นักเรียน!A18,นักเรียน!$A$3:$E$57,1))</f>
        <v/>
      </c>
      <c r="C19" s="115" t="str">
        <f>IF(นักเรียน!A18="","",VLOOKUP(นักเรียน!A18,นักเรียน!$A$3:$E$57,2))</f>
        <v/>
      </c>
      <c r="D19" s="115" t="str">
        <f>IF(นักเรียน!A18="","",VLOOKUP(นักเรียน!A18,นักเรียน!$A$3:$E$57,3))</f>
        <v/>
      </c>
      <c r="E19" s="116" t="str">
        <f>IF(นักเรียน!A18="","",VLOOKUP(นักเรียน!A18,นักเรียน!$A$3:$E$57,4))</f>
        <v/>
      </c>
      <c r="F19" s="116" t="str">
        <f>IF(นักเรียน!A18="","",VLOOKUP(นักเรียน!A18,นักเรียน!$A$3:$E$57,5))</f>
        <v/>
      </c>
      <c r="G19" s="117" t="e">
        <f>LOOKUP(9.99999999999999E+307,INDEX('รายงานผลการเรียน-Miterm'!A:N,0,MATCH(B19,'รายงานผลการเรียน-Miterm'!$A$4:$N$4,0)))</f>
        <v>#N/A</v>
      </c>
    </row>
    <row r="20" spans="2:7" x14ac:dyDescent="0.35">
      <c r="B20" s="114" t="str">
        <f>IF(นักเรียน!A19="","",VLOOKUP(นักเรียน!A19,นักเรียน!$A$3:$E$57,1))</f>
        <v/>
      </c>
      <c r="C20" s="115" t="str">
        <f>IF(นักเรียน!A19="","",VLOOKUP(นักเรียน!A19,นักเรียน!$A$3:$E$57,2))</f>
        <v/>
      </c>
      <c r="D20" s="115" t="str">
        <f>IF(นักเรียน!A19="","",VLOOKUP(นักเรียน!A19,นักเรียน!$A$3:$E$57,3))</f>
        <v/>
      </c>
      <c r="E20" s="116" t="str">
        <f>IF(นักเรียน!A19="","",VLOOKUP(นักเรียน!A19,นักเรียน!$A$3:$E$57,4))</f>
        <v/>
      </c>
      <c r="F20" s="116" t="str">
        <f>IF(นักเรียน!A19="","",VLOOKUP(นักเรียน!A19,นักเรียน!$A$3:$E$57,5))</f>
        <v/>
      </c>
      <c r="G20" s="117" t="e">
        <f>LOOKUP(9.99999999999999E+307,INDEX('รายงานผลการเรียน-Miterm'!A:N,0,MATCH(B20,'รายงานผลการเรียน-Miterm'!$A$4:$N$4,0)))</f>
        <v>#N/A</v>
      </c>
    </row>
    <row r="21" spans="2:7" x14ac:dyDescent="0.35">
      <c r="B21" s="114" t="str">
        <f>IF(นักเรียน!A20="","",VLOOKUP(นักเรียน!A20,นักเรียน!$A$3:$E$57,1))</f>
        <v/>
      </c>
      <c r="C21" s="115" t="str">
        <f>IF(นักเรียน!A20="","",VLOOKUP(นักเรียน!A20,นักเรียน!$A$3:$E$57,2))</f>
        <v/>
      </c>
      <c r="D21" s="115" t="str">
        <f>IF(นักเรียน!A20="","",VLOOKUP(นักเรียน!A20,นักเรียน!$A$3:$E$57,3))</f>
        <v/>
      </c>
      <c r="E21" s="116" t="str">
        <f>IF(นักเรียน!A20="","",VLOOKUP(นักเรียน!A20,นักเรียน!$A$3:$E$57,4))</f>
        <v/>
      </c>
      <c r="F21" s="116" t="str">
        <f>IF(นักเรียน!A20="","",VLOOKUP(นักเรียน!A20,นักเรียน!$A$3:$E$57,5))</f>
        <v/>
      </c>
      <c r="G21" s="117" t="e">
        <f>LOOKUP(9.99999999999999E+307,INDEX('รายงานผลการเรียน-Miterm'!A:N,0,MATCH(B21,'รายงานผลการเรียน-Miterm'!$A$4:$N$4,0)))</f>
        <v>#N/A</v>
      </c>
    </row>
    <row r="22" spans="2:7" x14ac:dyDescent="0.35">
      <c r="B22" s="114" t="str">
        <f>IF(นักเรียน!A21="","",VLOOKUP(นักเรียน!A21,นักเรียน!$A$3:$E$57,1))</f>
        <v/>
      </c>
      <c r="C22" s="115" t="str">
        <f>IF(นักเรียน!A21="","",VLOOKUP(นักเรียน!A21,นักเรียน!$A$3:$E$57,2))</f>
        <v/>
      </c>
      <c r="D22" s="115" t="str">
        <f>IF(นักเรียน!A21="","",VLOOKUP(นักเรียน!A21,นักเรียน!$A$3:$E$57,3))</f>
        <v/>
      </c>
      <c r="E22" s="116" t="str">
        <f>IF(นักเรียน!A21="","",VLOOKUP(นักเรียน!A21,นักเรียน!$A$3:$E$57,4))</f>
        <v/>
      </c>
      <c r="F22" s="116" t="str">
        <f>IF(นักเรียน!A21="","",VLOOKUP(นักเรียน!A21,นักเรียน!$A$3:$E$57,5))</f>
        <v/>
      </c>
      <c r="G22" s="117" t="e">
        <f>LOOKUP(9.99999999999999E+307,INDEX('รายงานผลการเรียน-Miterm'!A:N,0,MATCH(B22,'รายงานผลการเรียน-Miterm'!$A$4:$N$4,0)))</f>
        <v>#N/A</v>
      </c>
    </row>
    <row r="23" spans="2:7" x14ac:dyDescent="0.35">
      <c r="B23" s="114" t="str">
        <f>IF(นักเรียน!A22="","",VLOOKUP(นักเรียน!A22,นักเรียน!$A$3:$E$57,1))</f>
        <v/>
      </c>
      <c r="C23" s="115" t="str">
        <f>IF(นักเรียน!A22="","",VLOOKUP(นักเรียน!A22,นักเรียน!$A$3:$E$57,2))</f>
        <v/>
      </c>
      <c r="D23" s="115" t="str">
        <f>IF(นักเรียน!A22="","",VLOOKUP(นักเรียน!A22,นักเรียน!$A$3:$E$57,3))</f>
        <v/>
      </c>
      <c r="E23" s="116" t="str">
        <f>IF(นักเรียน!A22="","",VLOOKUP(นักเรียน!A22,นักเรียน!$A$3:$E$57,4))</f>
        <v/>
      </c>
      <c r="F23" s="116" t="str">
        <f>IF(นักเรียน!A22="","",VLOOKUP(นักเรียน!A22,นักเรียน!$A$3:$E$57,5))</f>
        <v/>
      </c>
      <c r="G23" s="117" t="e">
        <f>LOOKUP(9.99999999999999E+307,INDEX('รายงานผลการเรียน-Miterm'!A:N,0,MATCH(B23,'รายงานผลการเรียน-Miterm'!$A$4:$N$4,0)))</f>
        <v>#N/A</v>
      </c>
    </row>
    <row r="24" spans="2:7" x14ac:dyDescent="0.35">
      <c r="B24" s="114" t="str">
        <f>IF(นักเรียน!A23="","",VLOOKUP(นักเรียน!A23,นักเรียน!$A$3:$E$57,1))</f>
        <v/>
      </c>
      <c r="C24" s="115" t="str">
        <f>IF(นักเรียน!A23="","",VLOOKUP(นักเรียน!A23,นักเรียน!$A$3:$E$57,2))</f>
        <v/>
      </c>
      <c r="D24" s="115" t="str">
        <f>IF(นักเรียน!A23="","",VLOOKUP(นักเรียน!A23,นักเรียน!$A$3:$E$57,3))</f>
        <v/>
      </c>
      <c r="E24" s="116" t="str">
        <f>IF(นักเรียน!A23="","",VLOOKUP(นักเรียน!A23,นักเรียน!$A$3:$E$57,4))</f>
        <v/>
      </c>
      <c r="F24" s="116" t="str">
        <f>IF(นักเรียน!A23="","",VLOOKUP(นักเรียน!A23,นักเรียน!$A$3:$E$57,5))</f>
        <v/>
      </c>
      <c r="G24" s="117" t="e">
        <f>LOOKUP(9.99999999999999E+307,INDEX('รายงานผลการเรียน-Miterm'!A:N,0,MATCH(B24,'รายงานผลการเรียน-Miterm'!$A$4:$N$4,0)))</f>
        <v>#N/A</v>
      </c>
    </row>
    <row r="25" spans="2:7" x14ac:dyDescent="0.35">
      <c r="B25" s="114" t="str">
        <f>IF(นักเรียน!A24="","",VLOOKUP(นักเรียน!A24,นักเรียน!$A$3:$E$57,1))</f>
        <v/>
      </c>
      <c r="C25" s="115" t="str">
        <f>IF(นักเรียน!A24="","",VLOOKUP(นักเรียน!A24,นักเรียน!$A$3:$E$57,2))</f>
        <v/>
      </c>
      <c r="D25" s="115" t="str">
        <f>IF(นักเรียน!A24="","",VLOOKUP(นักเรียน!A24,นักเรียน!$A$3:$E$57,3))</f>
        <v/>
      </c>
      <c r="E25" s="116" t="str">
        <f>IF(นักเรียน!A24="","",VLOOKUP(นักเรียน!A24,นักเรียน!$A$3:$E$57,4))</f>
        <v/>
      </c>
      <c r="F25" s="116" t="str">
        <f>IF(นักเรียน!A24="","",VLOOKUP(นักเรียน!A24,นักเรียน!$A$3:$E$57,5))</f>
        <v/>
      </c>
      <c r="G25" s="117" t="e">
        <f>LOOKUP(9.99999999999999E+307,INDEX('รายงานผลการเรียน-Miterm'!A:N,0,MATCH(B25,'รายงานผลการเรียน-Miterm'!$A$4:$N$4,0)))</f>
        <v>#N/A</v>
      </c>
    </row>
    <row r="26" spans="2:7" x14ac:dyDescent="0.35">
      <c r="B26" s="114" t="str">
        <f>IF(นักเรียน!A25="","",VLOOKUP(นักเรียน!A25,นักเรียน!$A$3:$E$57,1))</f>
        <v/>
      </c>
      <c r="C26" s="115" t="str">
        <f>IF(นักเรียน!A25="","",VLOOKUP(นักเรียน!A25,นักเรียน!$A$3:$E$57,2))</f>
        <v/>
      </c>
      <c r="D26" s="115" t="str">
        <f>IF(นักเรียน!A25="","",VLOOKUP(นักเรียน!A25,นักเรียน!$A$3:$E$57,3))</f>
        <v/>
      </c>
      <c r="E26" s="116" t="str">
        <f>IF(นักเรียน!A25="","",VLOOKUP(นักเรียน!A25,นักเรียน!$A$3:$E$57,4))</f>
        <v/>
      </c>
      <c r="F26" s="116" t="str">
        <f>IF(นักเรียน!A25="","",VLOOKUP(นักเรียน!A25,นักเรียน!$A$3:$E$57,5))</f>
        <v/>
      </c>
      <c r="G26" s="117" t="e">
        <f>LOOKUP(9.99999999999999E+307,INDEX('รายงานผลการเรียน-Miterm'!A:N,0,MATCH(B26,'รายงานผลการเรียน-Miterm'!$A$4:$N$4,0)))</f>
        <v>#N/A</v>
      </c>
    </row>
    <row r="27" spans="2:7" x14ac:dyDescent="0.35">
      <c r="B27" s="114" t="str">
        <f>IF(นักเรียน!A26="","",VLOOKUP(นักเรียน!A26,นักเรียน!$A$3:$E$57,1))</f>
        <v/>
      </c>
      <c r="C27" s="115" t="str">
        <f>IF(นักเรียน!A26="","",VLOOKUP(นักเรียน!A26,นักเรียน!$A$3:$E$57,2))</f>
        <v/>
      </c>
      <c r="D27" s="115" t="str">
        <f>IF(นักเรียน!A26="","",VLOOKUP(นักเรียน!A26,นักเรียน!$A$3:$E$57,3))</f>
        <v/>
      </c>
      <c r="E27" s="116" t="str">
        <f>IF(นักเรียน!A26="","",VLOOKUP(นักเรียน!A26,นักเรียน!$A$3:$E$57,4))</f>
        <v/>
      </c>
      <c r="F27" s="116" t="str">
        <f>IF(นักเรียน!A26="","",VLOOKUP(นักเรียน!A26,นักเรียน!$A$3:$E$57,5))</f>
        <v/>
      </c>
      <c r="G27" s="117" t="e">
        <f>LOOKUP(9.99999999999999E+307,INDEX('รายงานผลการเรียน-Miterm'!A:N,0,MATCH(B27,'รายงานผลการเรียน-Miterm'!$A$4:$N$4,0)))</f>
        <v>#N/A</v>
      </c>
    </row>
    <row r="28" spans="2:7" x14ac:dyDescent="0.35">
      <c r="B28" s="114" t="str">
        <f>IF(นักเรียน!A27="","",VLOOKUP(นักเรียน!A27,นักเรียน!$A$3:$E$57,1))</f>
        <v/>
      </c>
      <c r="C28" s="115" t="str">
        <f>IF(นักเรียน!A27="","",VLOOKUP(นักเรียน!A27,นักเรียน!$A$3:$E$57,2))</f>
        <v/>
      </c>
      <c r="D28" s="115" t="str">
        <f>IF(นักเรียน!A27="","",VLOOKUP(นักเรียน!A27,นักเรียน!$A$3:$E$57,3))</f>
        <v/>
      </c>
      <c r="E28" s="116" t="str">
        <f>IF(นักเรียน!A27="","",VLOOKUP(นักเรียน!A27,นักเรียน!$A$3:$E$57,4))</f>
        <v/>
      </c>
      <c r="F28" s="116" t="str">
        <f>IF(นักเรียน!A27="","",VLOOKUP(นักเรียน!A27,นักเรียน!$A$3:$E$57,5))</f>
        <v/>
      </c>
      <c r="G28" s="117" t="e">
        <f>LOOKUP(9.99999999999999E+307,INDEX('รายงานผลการเรียน-Miterm'!A:N,0,MATCH(B28,'รายงานผลการเรียน-Miterm'!$A$4:$N$4,0)))</f>
        <v>#N/A</v>
      </c>
    </row>
    <row r="29" spans="2:7" x14ac:dyDescent="0.35">
      <c r="B29" s="114" t="str">
        <f>IF(นักเรียน!A28="","",VLOOKUP(นักเรียน!A28,นักเรียน!$A$3:$E$57,1))</f>
        <v/>
      </c>
      <c r="C29" s="115" t="str">
        <f>IF(นักเรียน!A28="","",VLOOKUP(นักเรียน!A28,นักเรียน!$A$3:$E$57,2))</f>
        <v/>
      </c>
      <c r="D29" s="115" t="str">
        <f>IF(นักเรียน!A28="","",VLOOKUP(นักเรียน!A28,นักเรียน!$A$3:$E$57,3))</f>
        <v/>
      </c>
      <c r="E29" s="116" t="str">
        <f>IF(นักเรียน!A28="","",VLOOKUP(นักเรียน!A28,นักเรียน!$A$3:$E$57,4))</f>
        <v/>
      </c>
      <c r="F29" s="116" t="str">
        <f>IF(นักเรียน!A28="","",VLOOKUP(นักเรียน!A28,นักเรียน!$A$3:$E$57,5))</f>
        <v/>
      </c>
      <c r="G29" s="117" t="e">
        <f>LOOKUP(9.99999999999999E+307,INDEX('รายงานผลการเรียน-Miterm'!A:N,0,MATCH(B29,'รายงานผลการเรียน-Miterm'!$A$4:$N$4,0)))</f>
        <v>#N/A</v>
      </c>
    </row>
    <row r="30" spans="2:7" x14ac:dyDescent="0.35">
      <c r="B30" s="114" t="str">
        <f>IF(นักเรียน!A29="","",VLOOKUP(นักเรียน!A29,นักเรียน!$A$3:$E$57,1))</f>
        <v/>
      </c>
      <c r="C30" s="115" t="str">
        <f>IF(นักเรียน!A29="","",VLOOKUP(นักเรียน!A29,นักเรียน!$A$3:$E$57,2))</f>
        <v/>
      </c>
      <c r="D30" s="115" t="str">
        <f>IF(นักเรียน!A29="","",VLOOKUP(นักเรียน!A29,นักเรียน!$A$3:$E$57,3))</f>
        <v/>
      </c>
      <c r="E30" s="116" t="str">
        <f>IF(นักเรียน!A29="","",VLOOKUP(นักเรียน!A29,นักเรียน!$A$3:$E$57,4))</f>
        <v/>
      </c>
      <c r="F30" s="116" t="str">
        <f>IF(นักเรียน!A29="","",VLOOKUP(นักเรียน!A29,นักเรียน!$A$3:$E$57,5))</f>
        <v/>
      </c>
      <c r="G30" s="117" t="e">
        <f>LOOKUP(9.99999999999999E+307,INDEX('รายงานผลการเรียน-Miterm'!A:N,0,MATCH(B30,'รายงานผลการเรียน-Miterm'!$A$4:$N$4,0)))</f>
        <v>#N/A</v>
      </c>
    </row>
    <row r="31" spans="2:7" x14ac:dyDescent="0.35">
      <c r="B31" s="114" t="str">
        <f>IF(นักเรียน!A30="","",VLOOKUP(นักเรียน!A30,นักเรียน!$A$3:$E$57,1))</f>
        <v/>
      </c>
      <c r="C31" s="115" t="str">
        <f>IF(นักเรียน!A30="","",VLOOKUP(นักเรียน!A30,นักเรียน!$A$3:$E$57,2))</f>
        <v/>
      </c>
      <c r="D31" s="115" t="str">
        <f>IF(นักเรียน!A30="","",VLOOKUP(นักเรียน!A30,นักเรียน!$A$3:$E$57,3))</f>
        <v/>
      </c>
      <c r="E31" s="116" t="str">
        <f>IF(นักเรียน!A30="","",VLOOKUP(นักเรียน!A30,นักเรียน!$A$3:$E$57,4))</f>
        <v/>
      </c>
      <c r="F31" s="116" t="str">
        <f>IF(นักเรียน!A30="","",VLOOKUP(นักเรียน!A30,นักเรียน!$A$3:$E$57,5))</f>
        <v/>
      </c>
      <c r="G31" s="117" t="e">
        <f>LOOKUP(9.99999999999999E+307,INDEX('รายงานผลการเรียน-Miterm'!A:N,0,MATCH(B31,'รายงานผลการเรียน-Miterm'!$A$4:$N$4,0)))</f>
        <v>#N/A</v>
      </c>
    </row>
    <row r="32" spans="2:7" x14ac:dyDescent="0.35">
      <c r="B32" s="114" t="str">
        <f>IF(นักเรียน!A31="","",VLOOKUP(นักเรียน!A31,นักเรียน!$A$3:$E$57,1))</f>
        <v/>
      </c>
      <c r="C32" s="115" t="str">
        <f>IF(นักเรียน!A31="","",VLOOKUP(นักเรียน!A31,นักเรียน!$A$3:$E$57,2))</f>
        <v/>
      </c>
      <c r="D32" s="115" t="str">
        <f>IF(นักเรียน!A31="","",VLOOKUP(นักเรียน!A31,นักเรียน!$A$3:$E$57,3))</f>
        <v/>
      </c>
      <c r="E32" s="116" t="str">
        <f>IF(นักเรียน!A31="","",VLOOKUP(นักเรียน!A31,นักเรียน!$A$3:$E$57,4))</f>
        <v/>
      </c>
      <c r="F32" s="116" t="str">
        <f>IF(นักเรียน!A31="","",VLOOKUP(นักเรียน!A31,นักเรียน!$A$3:$E$57,5))</f>
        <v/>
      </c>
      <c r="G32" s="117" t="e">
        <f>LOOKUP(9.99999999999999E+307,INDEX('รายงานผลการเรียน-Miterm'!A:N,0,MATCH(B32,'รายงานผลการเรียน-Miterm'!$A$4:$N$4,0)))</f>
        <v>#N/A</v>
      </c>
    </row>
    <row r="33" spans="2:7" x14ac:dyDescent="0.35">
      <c r="B33" s="114" t="str">
        <f>IF(นักเรียน!A32="","",VLOOKUP(นักเรียน!A32,นักเรียน!$A$3:$E$57,1))</f>
        <v/>
      </c>
      <c r="C33" s="115" t="str">
        <f>IF(นักเรียน!A32="","",VLOOKUP(นักเรียน!A32,นักเรียน!$A$3:$E$57,2))</f>
        <v/>
      </c>
      <c r="D33" s="115" t="str">
        <f>IF(นักเรียน!A32="","",VLOOKUP(นักเรียน!A32,นักเรียน!$A$3:$E$57,3))</f>
        <v/>
      </c>
      <c r="E33" s="116" t="str">
        <f>IF(นักเรียน!A32="","",VLOOKUP(นักเรียน!A32,นักเรียน!$A$3:$E$57,4))</f>
        <v/>
      </c>
      <c r="F33" s="116" t="str">
        <f>IF(นักเรียน!A32="","",VLOOKUP(นักเรียน!A32,นักเรียน!$A$3:$E$57,5))</f>
        <v/>
      </c>
      <c r="G33" s="117" t="e">
        <f>LOOKUP(9.99999999999999E+307,INDEX('รายงานผลการเรียน-Miterm'!A:N,0,MATCH(B33,'รายงานผลการเรียน-Miterm'!$A$4:$N$4,0)))</f>
        <v>#N/A</v>
      </c>
    </row>
    <row r="34" spans="2:7" x14ac:dyDescent="0.35">
      <c r="B34" s="114" t="str">
        <f>IF(นักเรียน!A33="","",VLOOKUP(นักเรียน!A33,นักเรียน!$A$3:$E$57,1))</f>
        <v/>
      </c>
      <c r="C34" s="115" t="str">
        <f>IF(นักเรียน!A33="","",VLOOKUP(นักเรียน!A33,นักเรียน!$A$3:$E$57,2))</f>
        <v/>
      </c>
      <c r="D34" s="115" t="str">
        <f>IF(นักเรียน!A33="","",VLOOKUP(นักเรียน!A33,นักเรียน!$A$3:$E$57,3))</f>
        <v/>
      </c>
      <c r="E34" s="116" t="str">
        <f>IF(นักเรียน!A33="","",VLOOKUP(นักเรียน!A33,นักเรียน!$A$3:$E$57,4))</f>
        <v/>
      </c>
      <c r="F34" s="116" t="str">
        <f>IF(นักเรียน!A33="","",VLOOKUP(นักเรียน!A33,นักเรียน!$A$3:$E$57,5))</f>
        <v/>
      </c>
      <c r="G34" s="117" t="e">
        <f>LOOKUP(9.99999999999999E+307,INDEX('รายงานผลการเรียน-Miterm'!A:N,0,MATCH(B34,'รายงานผลการเรียน-Miterm'!$A$4:$N$4,0)))</f>
        <v>#N/A</v>
      </c>
    </row>
    <row r="35" spans="2:7" x14ac:dyDescent="0.35">
      <c r="B35" s="114" t="str">
        <f>IF(นักเรียน!A34="","",VLOOKUP(นักเรียน!A34,นักเรียน!$A$3:$E$57,1))</f>
        <v/>
      </c>
      <c r="C35" s="115" t="str">
        <f>IF(นักเรียน!A34="","",VLOOKUP(นักเรียน!A34,นักเรียน!$A$3:$E$57,2))</f>
        <v/>
      </c>
      <c r="D35" s="115" t="str">
        <f>IF(นักเรียน!A34="","",VLOOKUP(นักเรียน!A34,นักเรียน!$A$3:$E$57,3))</f>
        <v/>
      </c>
      <c r="E35" s="116" t="str">
        <f>IF(นักเรียน!A34="","",VLOOKUP(นักเรียน!A34,นักเรียน!$A$3:$E$57,4))</f>
        <v/>
      </c>
      <c r="F35" s="116" t="str">
        <f>IF(นักเรียน!A34="","",VLOOKUP(นักเรียน!A34,นักเรียน!$A$3:$E$57,5))</f>
        <v/>
      </c>
      <c r="G35" s="117" t="e">
        <f>LOOKUP(9.99999999999999E+307,INDEX('รายงานผลการเรียน-Miterm'!A:N,0,MATCH(B35,'รายงานผลการเรียน-Miterm'!$A$4:$N$4,0)))</f>
        <v>#N/A</v>
      </c>
    </row>
    <row r="36" spans="2:7" x14ac:dyDescent="0.35">
      <c r="B36" s="114" t="str">
        <f>IF(นักเรียน!A35="","",VLOOKUP(นักเรียน!A35,นักเรียน!$A$3:$E$57,1))</f>
        <v/>
      </c>
      <c r="C36" s="115" t="str">
        <f>IF(นักเรียน!A35="","",VLOOKUP(นักเรียน!A35,นักเรียน!$A$3:$E$57,2))</f>
        <v/>
      </c>
      <c r="D36" s="115" t="str">
        <f>IF(นักเรียน!A35="","",VLOOKUP(นักเรียน!A35,นักเรียน!$A$3:$E$57,3))</f>
        <v/>
      </c>
      <c r="E36" s="116" t="str">
        <f>IF(นักเรียน!A35="","",VLOOKUP(นักเรียน!A35,นักเรียน!$A$3:$E$57,4))</f>
        <v/>
      </c>
      <c r="F36" s="116" t="str">
        <f>IF(นักเรียน!A35="","",VLOOKUP(นักเรียน!A35,นักเรียน!$A$3:$E$57,5))</f>
        <v/>
      </c>
      <c r="G36" s="117" t="e">
        <f>LOOKUP(9.99999999999999E+307,INDEX('รายงานผลการเรียน-Miterm'!A:N,0,MATCH(B36,'รายงานผลการเรียน-Miterm'!$A$4:$N$4,0)))</f>
        <v>#N/A</v>
      </c>
    </row>
    <row r="37" spans="2:7" x14ac:dyDescent="0.35">
      <c r="B37" s="114" t="str">
        <f>IF(นักเรียน!A36="","",VLOOKUP(นักเรียน!A36,นักเรียน!$A$3:$E$57,1))</f>
        <v/>
      </c>
      <c r="C37" s="115" t="str">
        <f>IF(นักเรียน!A36="","",VLOOKUP(นักเรียน!A36,นักเรียน!$A$3:$E$57,2))</f>
        <v/>
      </c>
      <c r="D37" s="115" t="str">
        <f>IF(นักเรียน!A36="","",VLOOKUP(นักเรียน!A36,นักเรียน!$A$3:$E$57,3))</f>
        <v/>
      </c>
      <c r="E37" s="116" t="str">
        <f>IF(นักเรียน!A36="","",VLOOKUP(นักเรียน!A36,นักเรียน!$A$3:$E$57,4))</f>
        <v/>
      </c>
      <c r="F37" s="116" t="str">
        <f>IF(นักเรียน!A36="","",VLOOKUP(นักเรียน!A36,นักเรียน!$A$3:$E$57,5))</f>
        <v/>
      </c>
      <c r="G37" s="117" t="e">
        <f>LOOKUP(9.99999999999999E+307,INDEX('รายงานผลการเรียน-Miterm'!A:N,0,MATCH(B37,'รายงานผลการเรียน-Miterm'!$A$4:$N$4,0)))</f>
        <v>#N/A</v>
      </c>
    </row>
    <row r="38" spans="2:7" x14ac:dyDescent="0.35">
      <c r="B38" s="114" t="str">
        <f>IF(นักเรียน!A37="","",VLOOKUP(นักเรียน!A37,นักเรียน!$A$3:$E$57,1))</f>
        <v/>
      </c>
      <c r="C38" s="115" t="str">
        <f>IF(นักเรียน!A37="","",VLOOKUP(นักเรียน!A37,นักเรียน!$A$3:$E$57,2))</f>
        <v/>
      </c>
      <c r="D38" s="115" t="str">
        <f>IF(นักเรียน!A37="","",VLOOKUP(นักเรียน!A37,นักเรียน!$A$3:$E$57,3))</f>
        <v/>
      </c>
      <c r="E38" s="116" t="str">
        <f>IF(นักเรียน!A37="","",VLOOKUP(นักเรียน!A37,นักเรียน!$A$3:$E$57,4))</f>
        <v/>
      </c>
      <c r="F38" s="116" t="str">
        <f>IF(นักเรียน!A37="","",VLOOKUP(นักเรียน!A37,นักเรียน!$A$3:$E$57,5))</f>
        <v/>
      </c>
      <c r="G38" s="117" t="e">
        <f>LOOKUP(9.99999999999999E+307,INDEX('รายงานผลการเรียน-Miterm'!A:N,0,MATCH(B38,'รายงานผลการเรียน-Miterm'!$A$4:$N$4,0)))</f>
        <v>#N/A</v>
      </c>
    </row>
    <row r="39" spans="2:7" x14ac:dyDescent="0.35">
      <c r="B39" s="114" t="str">
        <f>IF(นักเรียน!A38="","",VLOOKUP(นักเรียน!A38,นักเรียน!$A$3:$E$57,1))</f>
        <v/>
      </c>
      <c r="C39" s="115" t="str">
        <f>IF(นักเรียน!A38="","",VLOOKUP(นักเรียน!A38,นักเรียน!$A$3:$E$57,2))</f>
        <v/>
      </c>
      <c r="D39" s="115" t="str">
        <f>IF(นักเรียน!A38="","",VLOOKUP(นักเรียน!A38,นักเรียน!$A$3:$E$57,3))</f>
        <v/>
      </c>
      <c r="E39" s="116" t="str">
        <f>IF(นักเรียน!A38="","",VLOOKUP(นักเรียน!A38,นักเรียน!$A$3:$E$57,4))</f>
        <v/>
      </c>
      <c r="F39" s="116" t="str">
        <f>IF(นักเรียน!A38="","",VLOOKUP(นักเรียน!A38,นักเรียน!$A$3:$E$57,5))</f>
        <v/>
      </c>
      <c r="G39" s="117" t="e">
        <f>LOOKUP(9.99999999999999E+307,INDEX('รายงานผลการเรียน-Miterm'!A:N,0,MATCH(B39,'รายงานผลการเรียน-Miterm'!$A$4:$N$4,0)))</f>
        <v>#N/A</v>
      </c>
    </row>
    <row r="40" spans="2:7" x14ac:dyDescent="0.35">
      <c r="B40" s="114" t="str">
        <f>IF(นักเรียน!A39="","",VLOOKUP(นักเรียน!A39,นักเรียน!$A$3:$E$57,1))</f>
        <v/>
      </c>
      <c r="C40" s="115" t="str">
        <f>IF(นักเรียน!A39="","",VLOOKUP(นักเรียน!A39,นักเรียน!$A$3:$E$57,2))</f>
        <v/>
      </c>
      <c r="D40" s="115" t="str">
        <f>IF(นักเรียน!A39="","",VLOOKUP(นักเรียน!A39,นักเรียน!$A$3:$E$57,3))</f>
        <v/>
      </c>
      <c r="E40" s="116" t="str">
        <f>IF(นักเรียน!A39="","",VLOOKUP(นักเรียน!A39,นักเรียน!$A$3:$E$57,4))</f>
        <v/>
      </c>
      <c r="F40" s="116" t="str">
        <f>IF(นักเรียน!A39="","",VLOOKUP(นักเรียน!A39,นักเรียน!$A$3:$E$57,5))</f>
        <v/>
      </c>
      <c r="G40" s="117" t="e">
        <f>LOOKUP(9.99999999999999E+307,INDEX('รายงานผลการเรียน-Miterm'!A:N,0,MATCH(B40,'รายงานผลการเรียน-Miterm'!$A$4:$N$4,0)))</f>
        <v>#N/A</v>
      </c>
    </row>
    <row r="41" spans="2:7" x14ac:dyDescent="0.35">
      <c r="B41" s="114" t="str">
        <f>IF(นักเรียน!A40="","",VLOOKUP(นักเรียน!A40,นักเรียน!$A$3:$E$57,1))</f>
        <v/>
      </c>
      <c r="C41" s="115" t="str">
        <f>IF(นักเรียน!A40="","",VLOOKUP(นักเรียน!A40,นักเรียน!$A$3:$E$57,2))</f>
        <v/>
      </c>
      <c r="D41" s="115" t="str">
        <f>IF(นักเรียน!A40="","",VLOOKUP(นักเรียน!A40,นักเรียน!$A$3:$E$57,3))</f>
        <v/>
      </c>
      <c r="E41" s="116" t="str">
        <f>IF(นักเรียน!A40="","",VLOOKUP(นักเรียน!A40,นักเรียน!$A$3:$E$57,4))</f>
        <v/>
      </c>
      <c r="F41" s="116" t="str">
        <f>IF(นักเรียน!A40="","",VLOOKUP(นักเรียน!A40,นักเรียน!$A$3:$E$57,5))</f>
        <v/>
      </c>
      <c r="G41" s="117" t="e">
        <f>LOOKUP(9.99999999999999E+307,INDEX('รายงานผลการเรียน-Miterm'!A:N,0,MATCH(B41,'รายงานผลการเรียน-Miterm'!$A$4:$N$4,0)))</f>
        <v>#N/A</v>
      </c>
    </row>
    <row r="42" spans="2:7" x14ac:dyDescent="0.35">
      <c r="B42" s="114" t="str">
        <f>IF(นักเรียน!A41="","",VLOOKUP(นักเรียน!A41,นักเรียน!$A$3:$E$57,1))</f>
        <v/>
      </c>
      <c r="C42" s="115" t="str">
        <f>IF(นักเรียน!A41="","",VLOOKUP(นักเรียน!A41,นักเรียน!$A$3:$E$57,2))</f>
        <v/>
      </c>
      <c r="D42" s="115" t="str">
        <f>IF(นักเรียน!A41="","",VLOOKUP(นักเรียน!A41,นักเรียน!$A$3:$E$57,3))</f>
        <v/>
      </c>
      <c r="E42" s="116" t="str">
        <f>IF(นักเรียน!A41="","",VLOOKUP(นักเรียน!A41,นักเรียน!$A$3:$E$57,4))</f>
        <v/>
      </c>
      <c r="F42" s="116" t="str">
        <f>IF(นักเรียน!A41="","",VLOOKUP(นักเรียน!A41,นักเรียน!$A$3:$E$57,5))</f>
        <v/>
      </c>
      <c r="G42" s="117" t="e">
        <f>LOOKUP(9.99999999999999E+307,INDEX('รายงานผลการเรียน-Miterm'!A:N,0,MATCH(B42,'รายงานผลการเรียน-Miterm'!$A$4:$N$4,0)))</f>
        <v>#N/A</v>
      </c>
    </row>
    <row r="43" spans="2:7" x14ac:dyDescent="0.35">
      <c r="B43" s="114" t="str">
        <f>IF(นักเรียน!A42="","",VLOOKUP(นักเรียน!A42,นักเรียน!$A$3:$E$57,1))</f>
        <v/>
      </c>
      <c r="C43" s="115" t="str">
        <f>IF(นักเรียน!A42="","",VLOOKUP(นักเรียน!A42,นักเรียน!$A$3:$E$57,2))</f>
        <v/>
      </c>
      <c r="D43" s="115" t="str">
        <f>IF(นักเรียน!A42="","",VLOOKUP(นักเรียน!A42,นักเรียน!$A$3:$E$57,3))</f>
        <v/>
      </c>
      <c r="E43" s="116" t="str">
        <f>IF(นักเรียน!A42="","",VLOOKUP(นักเรียน!A42,นักเรียน!$A$3:$E$57,4))</f>
        <v/>
      </c>
      <c r="F43" s="116" t="str">
        <f>IF(นักเรียน!A42="","",VLOOKUP(นักเรียน!A42,นักเรียน!$A$3:$E$57,5))</f>
        <v/>
      </c>
      <c r="G43" s="117" t="e">
        <f>LOOKUP(9.99999999999999E+307,INDEX('รายงานผลการเรียน-Miterm'!A:N,0,MATCH(B43,'รายงานผลการเรียน-Miterm'!$A$4:$N$4,0)))</f>
        <v>#N/A</v>
      </c>
    </row>
    <row r="44" spans="2:7" x14ac:dyDescent="0.35">
      <c r="B44" s="114" t="str">
        <f>IF(นักเรียน!A43="","",VLOOKUP(นักเรียน!A43,นักเรียน!$A$3:$E$57,1))</f>
        <v/>
      </c>
      <c r="C44" s="115" t="str">
        <f>IF(นักเรียน!A43="","",VLOOKUP(นักเรียน!A43,นักเรียน!$A$3:$E$57,2))</f>
        <v/>
      </c>
      <c r="D44" s="115" t="str">
        <f>IF(นักเรียน!A43="","",VLOOKUP(นักเรียน!A43,นักเรียน!$A$3:$E$57,3))</f>
        <v/>
      </c>
      <c r="E44" s="116" t="str">
        <f>IF(นักเรียน!A43="","",VLOOKUP(นักเรียน!A43,นักเรียน!$A$3:$E$57,4))</f>
        <v/>
      </c>
      <c r="F44" s="116" t="str">
        <f>IF(นักเรียน!A43="","",VLOOKUP(นักเรียน!A43,นักเรียน!$A$3:$E$57,5))</f>
        <v/>
      </c>
      <c r="G44" s="117" t="e">
        <f>LOOKUP(9.99999999999999E+307,INDEX('รายงานผลการเรียน-Miterm'!A:N,0,MATCH(B44,'รายงานผลการเรียน-Miterm'!$A$4:$N$4,0)))</f>
        <v>#N/A</v>
      </c>
    </row>
    <row r="45" spans="2:7" x14ac:dyDescent="0.35">
      <c r="B45" s="114" t="str">
        <f>IF(นักเรียน!A44="","",VLOOKUP(นักเรียน!A44,นักเรียน!$A$3:$E$57,1))</f>
        <v/>
      </c>
      <c r="C45" s="115" t="str">
        <f>IF(นักเรียน!A44="","",VLOOKUP(นักเรียน!A44,นักเรียน!$A$3:$E$57,2))</f>
        <v/>
      </c>
      <c r="D45" s="115" t="str">
        <f>IF(นักเรียน!A44="","",VLOOKUP(นักเรียน!A44,นักเรียน!$A$3:$E$57,3))</f>
        <v/>
      </c>
      <c r="E45" s="116" t="str">
        <f>IF(นักเรียน!A44="","",VLOOKUP(นักเรียน!A44,นักเรียน!$A$3:$E$57,4))</f>
        <v/>
      </c>
      <c r="F45" s="116" t="str">
        <f>IF(นักเรียน!A44="","",VLOOKUP(นักเรียน!A44,นักเรียน!$A$3:$E$57,5))</f>
        <v/>
      </c>
      <c r="G45" s="117" t="e">
        <f>LOOKUP(9.99999999999999E+307,INDEX('รายงานผลการเรียน-Miterm'!A:N,0,MATCH(B45,'รายงานผลการเรียน-Miterm'!$A$4:$N$4,0)))</f>
        <v>#N/A</v>
      </c>
    </row>
    <row r="46" spans="2:7" x14ac:dyDescent="0.35">
      <c r="B46" s="114" t="str">
        <f>IF(นักเรียน!A45="","",VLOOKUP(นักเรียน!A45,นักเรียน!$A$3:$E$57,1))</f>
        <v/>
      </c>
      <c r="C46" s="115" t="str">
        <f>IF(นักเรียน!A45="","",VLOOKUP(นักเรียน!A45,นักเรียน!$A$3:$E$57,2))</f>
        <v/>
      </c>
      <c r="D46" s="115" t="str">
        <f>IF(นักเรียน!A45="","",VLOOKUP(นักเรียน!A45,นักเรียน!$A$3:$E$57,3))</f>
        <v/>
      </c>
      <c r="E46" s="116" t="str">
        <f>IF(นักเรียน!A45="","",VLOOKUP(นักเรียน!A45,นักเรียน!$A$3:$E$57,4))</f>
        <v/>
      </c>
      <c r="F46" s="116" t="str">
        <f>IF(นักเรียน!A45="","",VLOOKUP(นักเรียน!A45,นักเรียน!$A$3:$E$57,5))</f>
        <v/>
      </c>
      <c r="G46" s="117" t="e">
        <f>LOOKUP(9.99999999999999E+307,INDEX('รายงานผลการเรียน-Miterm'!A:N,0,MATCH(B46,'รายงานผลการเรียน-Miterm'!$A$4:$N$4,0)))</f>
        <v>#N/A</v>
      </c>
    </row>
    <row r="47" spans="2:7" x14ac:dyDescent="0.35">
      <c r="B47" s="114" t="str">
        <f>IF(นักเรียน!A46="","",VLOOKUP(นักเรียน!A46,นักเรียน!$A$3:$E$57,1))</f>
        <v/>
      </c>
      <c r="C47" s="115" t="str">
        <f>IF(นักเรียน!A46="","",VLOOKUP(นักเรียน!A46,นักเรียน!$A$3:$E$57,2))</f>
        <v/>
      </c>
      <c r="D47" s="115" t="str">
        <f>IF(นักเรียน!A46="","",VLOOKUP(นักเรียน!A46,นักเรียน!$A$3:$E$57,3))</f>
        <v/>
      </c>
      <c r="E47" s="116" t="str">
        <f>IF(นักเรียน!A46="","",VLOOKUP(นักเรียน!A46,นักเรียน!$A$3:$E$57,4))</f>
        <v/>
      </c>
      <c r="F47" s="116" t="str">
        <f>IF(นักเรียน!A46="","",VLOOKUP(นักเรียน!A46,นักเรียน!$A$3:$E$57,5))</f>
        <v/>
      </c>
      <c r="G47" s="117" t="e">
        <f>LOOKUP(9.99999999999999E+307,INDEX('รายงานผลการเรียน-Miterm'!A:N,0,MATCH(B47,'รายงานผลการเรียน-Miterm'!$A$4:$N$4,0)))</f>
        <v>#N/A</v>
      </c>
    </row>
    <row r="48" spans="2:7" x14ac:dyDescent="0.35">
      <c r="B48" s="114" t="str">
        <f>IF(นักเรียน!A47="","",VLOOKUP(นักเรียน!A47,นักเรียน!$A$3:$E$57,1))</f>
        <v/>
      </c>
      <c r="C48" s="115" t="str">
        <f>IF(นักเรียน!A47="","",VLOOKUP(นักเรียน!A47,นักเรียน!$A$3:$E$57,2))</f>
        <v/>
      </c>
      <c r="D48" s="115" t="str">
        <f>IF(นักเรียน!A47="","",VLOOKUP(นักเรียน!A47,นักเรียน!$A$3:$E$57,3))</f>
        <v/>
      </c>
      <c r="E48" s="116" t="str">
        <f>IF(นักเรียน!A47="","",VLOOKUP(นักเรียน!A47,นักเรียน!$A$3:$E$57,4))</f>
        <v/>
      </c>
      <c r="F48" s="116" t="str">
        <f>IF(นักเรียน!A47="","",VLOOKUP(นักเรียน!A47,นักเรียน!$A$3:$E$57,5))</f>
        <v/>
      </c>
      <c r="G48" s="117" t="e">
        <f>LOOKUP(9.99999999999999E+307,INDEX('รายงานผลการเรียน-Miterm'!A:N,0,MATCH(B48,'รายงานผลการเรียน-Miterm'!$A$4:$N$4,0)))</f>
        <v>#N/A</v>
      </c>
    </row>
    <row r="49" spans="2:7" x14ac:dyDescent="0.35">
      <c r="B49" s="114" t="str">
        <f>IF(นักเรียน!A48="","",VLOOKUP(นักเรียน!A48,นักเรียน!$A$3:$E$57,1))</f>
        <v/>
      </c>
      <c r="C49" s="115" t="str">
        <f>IF(นักเรียน!A48="","",VLOOKUP(นักเรียน!A48,นักเรียน!$A$3:$E$57,2))</f>
        <v/>
      </c>
      <c r="D49" s="115" t="str">
        <f>IF(นักเรียน!A48="","",VLOOKUP(นักเรียน!A48,นักเรียน!$A$3:$E$57,3))</f>
        <v/>
      </c>
      <c r="E49" s="116" t="str">
        <f>IF(นักเรียน!A48="","",VLOOKUP(นักเรียน!A48,นักเรียน!$A$3:$E$57,4))</f>
        <v/>
      </c>
      <c r="F49" s="116" t="str">
        <f>IF(นักเรียน!A48="","",VLOOKUP(นักเรียน!A48,นักเรียน!$A$3:$E$57,5))</f>
        <v/>
      </c>
      <c r="G49" s="117" t="e">
        <f>LOOKUP(9.99999999999999E+307,INDEX('รายงานผลการเรียน-Miterm'!A:N,0,MATCH(B49,'รายงานผลการเรียน-Miterm'!$A$4:$N$4,0)))</f>
        <v>#N/A</v>
      </c>
    </row>
    <row r="50" spans="2:7" x14ac:dyDescent="0.35">
      <c r="B50" s="114" t="str">
        <f>IF(นักเรียน!A49="","",VLOOKUP(นักเรียน!A49,นักเรียน!$A$3:$E$57,1))</f>
        <v/>
      </c>
      <c r="C50" s="115" t="str">
        <f>IF(นักเรียน!A49="","",VLOOKUP(นักเรียน!A49,นักเรียน!$A$3:$E$57,2))</f>
        <v/>
      </c>
      <c r="D50" s="115" t="str">
        <f>IF(นักเรียน!A49="","",VLOOKUP(นักเรียน!A49,นักเรียน!$A$3:$E$57,3))</f>
        <v/>
      </c>
      <c r="E50" s="116" t="str">
        <f>IF(นักเรียน!A49="","",VLOOKUP(นักเรียน!A49,นักเรียน!$A$3:$E$57,4))</f>
        <v/>
      </c>
      <c r="F50" s="116" t="str">
        <f>IF(นักเรียน!A49="","",VLOOKUP(นักเรียน!A49,นักเรียน!$A$3:$E$57,5))</f>
        <v/>
      </c>
      <c r="G50" s="117" t="e">
        <f>LOOKUP(9.99999999999999E+307,INDEX('รายงานผลการเรียน-Miterm'!A:N,0,MATCH(B50,'รายงานผลการเรียน-Miterm'!$A$4:$N$4,0)))</f>
        <v>#N/A</v>
      </c>
    </row>
    <row r="51" spans="2:7" x14ac:dyDescent="0.35">
      <c r="B51" s="114" t="str">
        <f>IF(นักเรียน!A50="","",VLOOKUP(นักเรียน!A50,นักเรียน!$A$3:$E$57,1))</f>
        <v/>
      </c>
      <c r="C51" s="115" t="str">
        <f>IF(นักเรียน!A50="","",VLOOKUP(นักเรียน!A50,นักเรียน!$A$3:$E$57,2))</f>
        <v/>
      </c>
      <c r="D51" s="115" t="str">
        <f>IF(นักเรียน!A50="","",VLOOKUP(นักเรียน!A50,นักเรียน!$A$3:$E$57,3))</f>
        <v/>
      </c>
      <c r="E51" s="116" t="str">
        <f>IF(นักเรียน!A50="","",VLOOKUP(นักเรียน!A50,นักเรียน!$A$3:$E$57,4))</f>
        <v/>
      </c>
      <c r="F51" s="116" t="str">
        <f>IF(นักเรียน!A50="","",VLOOKUP(นักเรียน!A50,นักเรียน!$A$3:$E$57,5))</f>
        <v/>
      </c>
      <c r="G51" s="117" t="e">
        <f>LOOKUP(9.99999999999999E+307,INDEX('รายงานผลการเรียน-Miterm'!A:N,0,MATCH(B51,'รายงานผลการเรียน-Miterm'!$A$4:$N$4,0)))</f>
        <v>#N/A</v>
      </c>
    </row>
    <row r="52" spans="2:7" x14ac:dyDescent="0.35">
      <c r="B52" s="114" t="str">
        <f>IF(นักเรียน!A51="","",VLOOKUP(นักเรียน!A51,นักเรียน!$A$3:$E$57,1))</f>
        <v/>
      </c>
      <c r="C52" s="115" t="str">
        <f>IF(นักเรียน!A51="","",VLOOKUP(นักเรียน!A51,นักเรียน!$A$3:$E$57,2))</f>
        <v/>
      </c>
      <c r="D52" s="115" t="str">
        <f>IF(นักเรียน!A51="","",VLOOKUP(นักเรียน!A51,นักเรียน!$A$3:$E$57,3))</f>
        <v/>
      </c>
      <c r="E52" s="116" t="str">
        <f>IF(นักเรียน!A51="","",VLOOKUP(นักเรียน!A51,นักเรียน!$A$3:$E$57,4))</f>
        <v/>
      </c>
      <c r="F52" s="116" t="str">
        <f>IF(นักเรียน!A51="","",VLOOKUP(นักเรียน!A51,นักเรียน!$A$3:$E$57,5))</f>
        <v/>
      </c>
      <c r="G52" s="117" t="e">
        <f>LOOKUP(9.99999999999999E+307,INDEX('รายงานผลการเรียน-Miterm'!A:N,0,MATCH(B52,'รายงานผลการเรียน-Miterm'!$A$4:$N$4,0)))</f>
        <v>#N/A</v>
      </c>
    </row>
    <row r="53" spans="2:7" x14ac:dyDescent="0.35">
      <c r="B53" s="114" t="str">
        <f>IF(นักเรียน!A52="","",VLOOKUP(นักเรียน!A52,นักเรียน!$A$3:$E$57,1))</f>
        <v/>
      </c>
      <c r="C53" s="115" t="str">
        <f>IF(นักเรียน!A52="","",VLOOKUP(นักเรียน!A52,นักเรียน!$A$3:$E$57,2))</f>
        <v/>
      </c>
      <c r="D53" s="115" t="str">
        <f>IF(นักเรียน!A52="","",VLOOKUP(นักเรียน!A52,นักเรียน!$A$3:$E$57,3))</f>
        <v/>
      </c>
      <c r="E53" s="116" t="str">
        <f>IF(นักเรียน!A52="","",VLOOKUP(นักเรียน!A52,นักเรียน!$A$3:$E$57,4))</f>
        <v/>
      </c>
      <c r="F53" s="116" t="str">
        <f>IF(นักเรียน!A52="","",VLOOKUP(นักเรียน!A52,นักเรียน!$A$3:$E$57,5))</f>
        <v/>
      </c>
      <c r="G53" s="117" t="e">
        <f>LOOKUP(9.99999999999999E+307,INDEX('รายงานผลการเรียน-Miterm'!A:N,0,MATCH(B53,'รายงานผลการเรียน-Miterm'!$A$4:$N$4,0)))</f>
        <v>#N/A</v>
      </c>
    </row>
    <row r="54" spans="2:7" x14ac:dyDescent="0.35">
      <c r="B54" s="114" t="str">
        <f>IF(นักเรียน!A53="","",VLOOKUP(นักเรียน!A53,นักเรียน!$A$3:$E$57,1))</f>
        <v/>
      </c>
      <c r="C54" s="115" t="str">
        <f>IF(นักเรียน!A53="","",VLOOKUP(นักเรียน!A53,นักเรียน!$A$3:$E$57,2))</f>
        <v/>
      </c>
      <c r="D54" s="115" t="str">
        <f>IF(นักเรียน!A53="","",VLOOKUP(นักเรียน!A53,นักเรียน!$A$3:$E$57,3))</f>
        <v/>
      </c>
      <c r="E54" s="116" t="str">
        <f>IF(นักเรียน!A53="","",VLOOKUP(นักเรียน!A53,นักเรียน!$A$3:$E$57,4))</f>
        <v/>
      </c>
      <c r="F54" s="116" t="str">
        <f>IF(นักเรียน!A53="","",VLOOKUP(นักเรียน!A53,นักเรียน!$A$3:$E$57,5))</f>
        <v/>
      </c>
      <c r="G54" s="117" t="e">
        <f>LOOKUP(9.99999999999999E+307,INDEX('รายงานผลการเรียน-Miterm'!A:N,0,MATCH(B54,'รายงานผลการเรียน-Miterm'!$A$4:$N$4,0)))</f>
        <v>#N/A</v>
      </c>
    </row>
    <row r="55" spans="2:7" x14ac:dyDescent="0.35">
      <c r="B55" s="114" t="str">
        <f>IF(นักเรียน!A54="","",VLOOKUP(นักเรียน!A54,นักเรียน!$A$3:$E$57,1))</f>
        <v/>
      </c>
      <c r="C55" s="115" t="str">
        <f>IF(นักเรียน!A54="","",VLOOKUP(นักเรียน!A54,นักเรียน!$A$3:$E$57,2))</f>
        <v/>
      </c>
      <c r="D55" s="115" t="str">
        <f>IF(นักเรียน!A54="","",VLOOKUP(นักเรียน!A54,นักเรียน!$A$3:$E$57,3))</f>
        <v/>
      </c>
      <c r="E55" s="116" t="str">
        <f>IF(นักเรียน!A54="","",VLOOKUP(นักเรียน!A54,นักเรียน!$A$3:$E$57,4))</f>
        <v/>
      </c>
      <c r="F55" s="116" t="str">
        <f>IF(นักเรียน!A54="","",VLOOKUP(นักเรียน!A54,นักเรียน!$A$3:$E$57,5))</f>
        <v/>
      </c>
      <c r="G55" s="117" t="e">
        <f>LOOKUP(9.99999999999999E+307,INDEX('รายงานผลการเรียน-Miterm'!A:N,0,MATCH(B55,'รายงานผลการเรียน-Miterm'!$A$4:$N$4,0)))</f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เกรดเฉลี่ย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STmary_Web</cp:lastModifiedBy>
  <cp:lastPrinted>2014-08-11T14:32:06Z</cp:lastPrinted>
  <dcterms:created xsi:type="dcterms:W3CDTF">2012-04-09T11:37:42Z</dcterms:created>
  <dcterms:modified xsi:type="dcterms:W3CDTF">2015-03-20T00:58:56Z</dcterms:modified>
</cp:coreProperties>
</file>