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240" yWindow="135" windowWidth="15315" windowHeight="7935"/>
  </bookViews>
  <sheets>
    <sheet name="คำถาม" sheetId="4" r:id="rId1"/>
    <sheet name="Calculate" sheetId="1" r:id="rId2"/>
    <sheet name="Report" sheetId="3" r:id="rId3"/>
    <sheet name="Database" sheetId="2" state="hidden" r:id="rId4"/>
    <sheet name="Sheet2" sheetId="5" r:id="rId5"/>
  </sheets>
  <definedNames>
    <definedName name="coin_cuttype" localSheetId="1" hidden="1">1</definedName>
    <definedName name="coin_dualtol" localSheetId="1" hidden="1">0.0000001</definedName>
    <definedName name="coin_heurs" localSheetId="1" hidden="1">1</definedName>
    <definedName name="coin_integerpresolve" localSheetId="1" hidden="1">1</definedName>
    <definedName name="coin_presolve1" localSheetId="1" hidden="1">1</definedName>
    <definedName name="coin_primaltol" localSheetId="1" hidden="1">0.0000001</definedName>
    <definedName name="LSGRGeng_RelaxBounds" localSheetId="1" hidden="1">2</definedName>
    <definedName name="solver_adj" localSheetId="1" hidden="1">Calculate!$J$5:$O$24</definedName>
    <definedName name="solver_adj" localSheetId="3" hidden="1">Database!$N$3:$S$93</definedName>
    <definedName name="solver_adj_ob" localSheetId="1" hidden="1">1</definedName>
    <definedName name="solver_cha" localSheetId="1" hidden="1">0</definedName>
    <definedName name="solver_chc1" localSheetId="1" hidden="1">0</definedName>
    <definedName name="solver_chc2" localSheetId="1" hidden="1">0</definedName>
    <definedName name="solver_chc3" localSheetId="1" hidden="1">0</definedName>
    <definedName name="solver_chn" localSheetId="1" hidden="1">4</definedName>
    <definedName name="solver_chp1" localSheetId="1" hidden="1">0</definedName>
    <definedName name="solver_chp2" localSheetId="1" hidden="1">0</definedName>
    <definedName name="solver_chp3" localSheetId="1" hidden="1">0</definedName>
    <definedName name="solver_cht" localSheetId="1" hidden="1">0</definedName>
    <definedName name="solver_cir1" localSheetId="1" hidden="1">1</definedName>
    <definedName name="solver_cir2" localSheetId="1" hidden="1">1</definedName>
    <definedName name="solver_cir3" localSheetId="1" hidden="1">1</definedName>
    <definedName name="solver_con" localSheetId="1" hidden="1">" "</definedName>
    <definedName name="solver_con1" localSheetId="1" hidden="1">" "</definedName>
    <definedName name="solver_con2" localSheetId="1" hidden="1">" "</definedName>
    <definedName name="solver_con3" localSheetId="1" hidden="1">" "</definedName>
    <definedName name="solver_cvg" localSheetId="1" hidden="1">0.0001</definedName>
    <definedName name="solver_cvg" localSheetId="3" hidden="1">0.0001</definedName>
    <definedName name="solver_dia" localSheetId="1" hidden="1">5</definedName>
    <definedName name="solver_drv" localSheetId="1" hidden="1">1</definedName>
    <definedName name="solver_drv" localSheetId="3" hidden="1">2</definedName>
    <definedName name="solver_eng" localSheetId="1" hidden="1">0</definedName>
    <definedName name="solver_eng" localSheetId="3" hidden="1">1</definedName>
    <definedName name="solver_eng" localSheetId="2" hidden="1">1</definedName>
    <definedName name="solver_est" localSheetId="1" hidden="1">1</definedName>
    <definedName name="solver_est" localSheetId="3" hidden="1">1</definedName>
    <definedName name="solver_iao" localSheetId="1" hidden="1">0</definedName>
    <definedName name="solver_int" localSheetId="1" hidden="1">0</definedName>
    <definedName name="solver_irs" localSheetId="1" hidden="1">0</definedName>
    <definedName name="solver_ism" localSheetId="1" hidden="1">0</definedName>
    <definedName name="solver_itr" localSheetId="1" hidden="1">2147483647</definedName>
    <definedName name="solver_itr" localSheetId="3" hidden="1">2147483647</definedName>
    <definedName name="solver_kiv" localSheetId="1" hidden="1">2E+30</definedName>
    <definedName name="solver_lhs_ob1" localSheetId="1" hidden="1">0</definedName>
    <definedName name="solver_lhs_ob2" localSheetId="1" hidden="1">0</definedName>
    <definedName name="solver_lhs_ob3" localSheetId="1" hidden="1">0</definedName>
    <definedName name="solver_lhs1" localSheetId="1" hidden="1">Calculate!$C$31:$C$50</definedName>
    <definedName name="solver_lhs1" localSheetId="3" hidden="1">Database!$C$103:$C$193</definedName>
    <definedName name="solver_lhs2" localSheetId="1" hidden="1">Calculate!$C$52:$C$57</definedName>
    <definedName name="solver_lhs2" localSheetId="3" hidden="1">Database!$H$104:$H$109</definedName>
    <definedName name="solver_lhs3" localSheetId="1" hidden="1">Calculate!$J$5:$O$24</definedName>
    <definedName name="solver_lhs3" localSheetId="3" hidden="1">Database!$N$3:$S$93</definedName>
    <definedName name="solver_lin" localSheetId="1" hidden="1">2</definedName>
    <definedName name="solver_lva" localSheetId="1" hidden="1">0</definedName>
    <definedName name="solver_mda" localSheetId="1" hidden="1">4</definedName>
    <definedName name="solver_mip" localSheetId="1" hidden="1">2147483647</definedName>
    <definedName name="solver_mip" localSheetId="3" hidden="1">2147483647</definedName>
    <definedName name="solver_mni" localSheetId="3" hidden="1">30</definedName>
    <definedName name="solver_mod" localSheetId="1" hidden="1">3</definedName>
    <definedName name="solver_mrt" localSheetId="3" hidden="1">0.075</definedName>
    <definedName name="solver_msl" localSheetId="1" hidden="1">2</definedName>
    <definedName name="solver_msl" localSheetId="3" hidden="1">2</definedName>
    <definedName name="solver_neg" localSheetId="1" hidden="1">1</definedName>
    <definedName name="solver_neg" localSheetId="3" hidden="1">1</definedName>
    <definedName name="solver_neg" localSheetId="2" hidden="1">1</definedName>
    <definedName name="solver_nod" localSheetId="1" hidden="1">2147483647</definedName>
    <definedName name="solver_nod" localSheetId="3" hidden="1">2147483647</definedName>
    <definedName name="solver_ntr" localSheetId="1" hidden="1">0</definedName>
    <definedName name="solver_ntri" hidden="1">1000</definedName>
    <definedName name="solver_num" localSheetId="1" hidden="1">3</definedName>
    <definedName name="solver_num" localSheetId="3" hidden="1">3</definedName>
    <definedName name="solver_num" localSheetId="2" hidden="1">1</definedName>
    <definedName name="solver_nwt" localSheetId="1" hidden="1">1</definedName>
    <definedName name="solver_nwt" localSheetId="3" hidden="1">1</definedName>
    <definedName name="solver_obc" localSheetId="1" hidden="1">0</definedName>
    <definedName name="solver_obp" localSheetId="1" hidden="1">0</definedName>
    <definedName name="solver_opt" localSheetId="1" hidden="1">Calculate!$J$27</definedName>
    <definedName name="solver_opt" localSheetId="3" hidden="1">Database!$B$99</definedName>
    <definedName name="solver_opt_ob" localSheetId="1" hidden="1">1</definedName>
    <definedName name="solver_pre" localSheetId="1" hidden="1">0.000001</definedName>
    <definedName name="solver_pre" localSheetId="3" hidden="1">0.000001</definedName>
    <definedName name="solver_psi" localSheetId="1" hidden="1">0</definedName>
    <definedName name="solver_rbv" localSheetId="1" hidden="1">2</definedName>
    <definedName name="solver_rbv" localSheetId="3" hidden="1">2</definedName>
    <definedName name="solver_rdp" localSheetId="1" hidden="1">0</definedName>
    <definedName name="solver_reco1" localSheetId="1" hidden="1">0</definedName>
    <definedName name="solver_reco2" localSheetId="1" hidden="1">0</definedName>
    <definedName name="solver_reco3" localSheetId="1" hidden="1">0</definedName>
    <definedName name="solver_rel1" localSheetId="1" hidden="1">2</definedName>
    <definedName name="solver_rel1" localSheetId="3" hidden="1">2</definedName>
    <definedName name="solver_rel2" localSheetId="1" hidden="1">3</definedName>
    <definedName name="solver_rel2" localSheetId="3" hidden="1">3</definedName>
    <definedName name="solver_rel3" localSheetId="1" hidden="1">5</definedName>
    <definedName name="solver_rel3" localSheetId="3" hidden="1">5</definedName>
    <definedName name="solver_rep" localSheetId="1" hidden="1">0</definedName>
    <definedName name="solver_rhs1" localSheetId="1" hidden="1">Calculate!$E$31:$E$50</definedName>
    <definedName name="solver_rhs1" localSheetId="3" hidden="1">Database!$E$103:$E$193</definedName>
    <definedName name="solver_rhs2" localSheetId="1" hidden="1">Calculate!$E$52:$E$57</definedName>
    <definedName name="solver_rhs2" localSheetId="3" hidden="1">Database!$J$104:$J$109</definedName>
    <definedName name="solver_rhs3" localSheetId="3" hidden="1">binary</definedName>
    <definedName name="solver_rlx" localSheetId="1" hidden="1">0</definedName>
    <definedName name="solver_rlx" localSheetId="3" hidden="1">2</definedName>
    <definedName name="solver_rsd" localSheetId="1" hidden="1">0</definedName>
    <definedName name="solver_rsd" localSheetId="3" hidden="1">0</definedName>
    <definedName name="solver_rsmp" hidden="1">2</definedName>
    <definedName name="solver_rtr" localSheetId="1" hidden="1">0</definedName>
    <definedName name="solver_rxc1" localSheetId="1" hidden="1">1</definedName>
    <definedName name="solver_rxc2" localSheetId="1" hidden="1">1</definedName>
    <definedName name="solver_rxc3" localSheetId="1" hidden="1">1</definedName>
    <definedName name="solver_rxv" localSheetId="1" hidden="1">1</definedName>
    <definedName name="solver_scl" localSheetId="1" hidden="1">2</definedName>
    <definedName name="solver_scl" localSheetId="3" hidden="1">2</definedName>
    <definedName name="solver_seed" hidden="1">0</definedName>
    <definedName name="solver_sel" localSheetId="1" hidden="1">1</definedName>
    <definedName name="solver_sho" localSheetId="1" hidden="1">2</definedName>
    <definedName name="solver_sho" localSheetId="3" hidden="1">2</definedName>
    <definedName name="solver_slv" localSheetId="1" hidden="1">0</definedName>
    <definedName name="solver_slvu" localSheetId="1" hidden="1">0</definedName>
    <definedName name="solver_spid" localSheetId="1" hidden="1">" "</definedName>
    <definedName name="solver_srvr" localSheetId="1" hidden="1">" "</definedName>
    <definedName name="solver_ssz" localSheetId="1" hidden="1">0</definedName>
    <definedName name="solver_ssz" localSheetId="3" hidden="1">100</definedName>
    <definedName name="solver_tim" localSheetId="1" hidden="1">2147483647</definedName>
    <definedName name="solver_tim" localSheetId="3" hidden="1">2147483647</definedName>
    <definedName name="solver_tms" localSheetId="1" hidden="1">0</definedName>
    <definedName name="solver_tol" localSheetId="1" hidden="1">0.01</definedName>
    <definedName name="solver_tol" localSheetId="3" hidden="1">0.01</definedName>
    <definedName name="solver_typ" localSheetId="1" hidden="1">2</definedName>
    <definedName name="solver_typ" localSheetId="3" hidden="1">2</definedName>
    <definedName name="solver_typ" localSheetId="2" hidden="1">2</definedName>
    <definedName name="solver_umod" localSheetId="1" hidden="1">1</definedName>
    <definedName name="solver_urs" localSheetId="1" hidden="1">0</definedName>
    <definedName name="solver_userid" localSheetId="1" hidden="1">197863</definedName>
    <definedName name="solver_userid" localSheetId="3" hidden="1">197863</definedName>
    <definedName name="solver_val" localSheetId="1" hidden="1">0</definedName>
    <definedName name="solver_val" localSheetId="3" hidden="1">0</definedName>
    <definedName name="solver_val" localSheetId="2" hidden="1">0</definedName>
    <definedName name="solver_var" localSheetId="1" hidden="1">" "</definedName>
    <definedName name="solver_ver" localSheetId="1" hidden="1">15</definedName>
    <definedName name="solver_ver" localSheetId="3" hidden="1">3</definedName>
    <definedName name="solver_ver" localSheetId="2" hidden="1">3</definedName>
    <definedName name="solver_vir" localSheetId="1" hidden="1">1</definedName>
    <definedName name="solver_vol" localSheetId="1" hidden="1">0</definedName>
    <definedName name="solver_vst" localSheetId="1" hidden="1">0</definedName>
  </definedNames>
  <calcPr calcId="144525"/>
</workbook>
</file>

<file path=xl/calcChain.xml><?xml version="1.0" encoding="utf-8"?>
<calcChain xmlns="http://schemas.openxmlformats.org/spreadsheetml/2006/main">
  <c r="H6" i="3" l="1"/>
  <c r="G6" i="3"/>
  <c r="F6" i="3"/>
  <c r="E6" i="3"/>
  <c r="D6" i="3"/>
  <c r="H25" i="3"/>
  <c r="G25" i="3"/>
  <c r="F25" i="3"/>
  <c r="E25" i="3"/>
  <c r="D25" i="3"/>
  <c r="C25" i="3"/>
  <c r="H24" i="3"/>
  <c r="G24" i="3"/>
  <c r="F24" i="3"/>
  <c r="E24" i="3"/>
  <c r="D24" i="3"/>
  <c r="C24" i="3"/>
  <c r="H23" i="3"/>
  <c r="G23" i="3"/>
  <c r="F23" i="3"/>
  <c r="E23" i="3"/>
  <c r="D23" i="3"/>
  <c r="C23" i="3"/>
  <c r="H22" i="3"/>
  <c r="G22" i="3"/>
  <c r="F22" i="3"/>
  <c r="E22" i="3"/>
  <c r="D22" i="3"/>
  <c r="C22" i="3"/>
  <c r="H21" i="3"/>
  <c r="G21" i="3"/>
  <c r="F21" i="3"/>
  <c r="E21" i="3"/>
  <c r="D21" i="3"/>
  <c r="C21" i="3"/>
  <c r="H20" i="3"/>
  <c r="G20" i="3"/>
  <c r="F20" i="3"/>
  <c r="E20" i="3"/>
  <c r="D20" i="3"/>
  <c r="C20" i="3"/>
  <c r="H19" i="3"/>
  <c r="G19" i="3"/>
  <c r="F19" i="3"/>
  <c r="E19" i="3"/>
  <c r="D19" i="3"/>
  <c r="C19" i="3"/>
  <c r="H18" i="3"/>
  <c r="G18" i="3"/>
  <c r="F18" i="3"/>
  <c r="E18" i="3"/>
  <c r="D18" i="3"/>
  <c r="C18" i="3"/>
  <c r="H17" i="3"/>
  <c r="G17" i="3"/>
  <c r="F17" i="3"/>
  <c r="E17" i="3"/>
  <c r="D17" i="3"/>
  <c r="C17" i="3"/>
  <c r="H16" i="3"/>
  <c r="G16" i="3"/>
  <c r="F16" i="3"/>
  <c r="E16" i="3"/>
  <c r="D16" i="3"/>
  <c r="C16" i="3"/>
  <c r="H15" i="3"/>
  <c r="G15" i="3"/>
  <c r="F15" i="3"/>
  <c r="E15" i="3"/>
  <c r="D15" i="3"/>
  <c r="C15" i="3"/>
  <c r="H14" i="3"/>
  <c r="G14" i="3"/>
  <c r="F14" i="3"/>
  <c r="E14" i="3"/>
  <c r="D14" i="3"/>
  <c r="C14" i="3"/>
  <c r="H13" i="3"/>
  <c r="G13" i="3"/>
  <c r="F13" i="3"/>
  <c r="E13" i="3"/>
  <c r="D13" i="3"/>
  <c r="C13" i="3"/>
  <c r="H12" i="3"/>
  <c r="G12" i="3"/>
  <c r="F12" i="3"/>
  <c r="E12" i="3"/>
  <c r="D12" i="3"/>
  <c r="C12" i="3"/>
  <c r="H11" i="3"/>
  <c r="G11" i="3"/>
  <c r="F11" i="3"/>
  <c r="E11" i="3"/>
  <c r="D11" i="3"/>
  <c r="C11" i="3"/>
  <c r="H10" i="3"/>
  <c r="G10" i="3"/>
  <c r="F10" i="3"/>
  <c r="E10" i="3"/>
  <c r="D10" i="3"/>
  <c r="C10" i="3"/>
  <c r="H9" i="3"/>
  <c r="G9" i="3"/>
  <c r="F9" i="3"/>
  <c r="E9" i="3"/>
  <c r="D9" i="3"/>
  <c r="C9" i="3"/>
  <c r="H8" i="3"/>
  <c r="G8" i="3"/>
  <c r="F8" i="3"/>
  <c r="E8" i="3"/>
  <c r="D8" i="3"/>
  <c r="C8" i="3"/>
  <c r="H7" i="3"/>
  <c r="G7" i="3"/>
  <c r="F7" i="3"/>
  <c r="E7" i="3"/>
  <c r="D7" i="3"/>
  <c r="C7" i="3"/>
  <c r="C6" i="3"/>
  <c r="I24" i="1"/>
  <c r="B25" i="3" s="1"/>
  <c r="I23" i="1"/>
  <c r="B24" i="3" s="1"/>
  <c r="I22" i="1"/>
  <c r="B23" i="3" s="1"/>
  <c r="I21" i="1"/>
  <c r="B22" i="3" s="1"/>
  <c r="I20" i="1"/>
  <c r="B21" i="3" s="1"/>
  <c r="I19" i="1"/>
  <c r="B20" i="3" s="1"/>
  <c r="I18" i="1"/>
  <c r="B19" i="3" s="1"/>
  <c r="I17" i="1"/>
  <c r="B18" i="3" s="1"/>
  <c r="I16" i="1"/>
  <c r="B17" i="3" s="1"/>
  <c r="I15" i="1"/>
  <c r="B16" i="3" s="1"/>
  <c r="I14" i="1"/>
  <c r="B15" i="3" s="1"/>
  <c r="I13" i="1"/>
  <c r="B14" i="3" s="1"/>
  <c r="I12" i="1"/>
  <c r="B13" i="3" s="1"/>
  <c r="I11" i="1"/>
  <c r="B12" i="3" s="1"/>
  <c r="I10" i="1"/>
  <c r="B11" i="3" s="1"/>
  <c r="I9" i="1"/>
  <c r="B10" i="3" s="1"/>
  <c r="I8" i="1"/>
  <c r="B9" i="3" s="1"/>
  <c r="I7" i="1"/>
  <c r="B8" i="3" s="1"/>
  <c r="I6" i="1"/>
  <c r="B7" i="3" s="1"/>
  <c r="I5" i="1"/>
  <c r="B6" i="3" s="1"/>
  <c r="G24" i="1" l="1"/>
  <c r="F24" i="1"/>
  <c r="E24" i="1"/>
  <c r="D24" i="1"/>
  <c r="C24" i="1"/>
  <c r="B24" i="1"/>
  <c r="G23" i="1"/>
  <c r="F23" i="1"/>
  <c r="E23" i="1"/>
  <c r="D23" i="1"/>
  <c r="C23" i="1"/>
  <c r="B23" i="1"/>
  <c r="G22" i="1"/>
  <c r="F22" i="1"/>
  <c r="E22" i="1"/>
  <c r="D22" i="1"/>
  <c r="C22" i="1"/>
  <c r="B22" i="1"/>
  <c r="G21" i="1"/>
  <c r="F21" i="1"/>
  <c r="E21" i="1"/>
  <c r="D21" i="1"/>
  <c r="C21" i="1"/>
  <c r="B21" i="1"/>
  <c r="G20" i="1"/>
  <c r="F20" i="1"/>
  <c r="E20" i="1"/>
  <c r="D20" i="1"/>
  <c r="C20" i="1"/>
  <c r="B20" i="1"/>
  <c r="G19" i="1"/>
  <c r="F19" i="1"/>
  <c r="E19" i="1"/>
  <c r="D19" i="1"/>
  <c r="C19" i="1"/>
  <c r="B19" i="1"/>
  <c r="G18" i="1"/>
  <c r="F18" i="1"/>
  <c r="E18" i="1"/>
  <c r="D18" i="1"/>
  <c r="C18" i="1"/>
  <c r="B18" i="1"/>
  <c r="G17" i="1"/>
  <c r="F17" i="1"/>
  <c r="E17" i="1"/>
  <c r="D17" i="1"/>
  <c r="C17" i="1"/>
  <c r="B17" i="1"/>
  <c r="G16" i="1"/>
  <c r="F16" i="1"/>
  <c r="E16" i="1"/>
  <c r="D16" i="1"/>
  <c r="C16" i="1"/>
  <c r="B16" i="1"/>
  <c r="G15" i="1"/>
  <c r="F15" i="1"/>
  <c r="E15" i="1"/>
  <c r="D15" i="1"/>
  <c r="C15" i="1"/>
  <c r="B15" i="1"/>
  <c r="G14" i="1"/>
  <c r="F14" i="1"/>
  <c r="E14" i="1"/>
  <c r="D14" i="1"/>
  <c r="C14" i="1"/>
  <c r="B14" i="1"/>
  <c r="G13" i="1"/>
  <c r="F13" i="1"/>
  <c r="E13" i="1"/>
  <c r="D13" i="1"/>
  <c r="C13" i="1"/>
  <c r="B13" i="1"/>
  <c r="G12" i="1"/>
  <c r="F12" i="1"/>
  <c r="E12" i="1"/>
  <c r="D12" i="1"/>
  <c r="C12" i="1"/>
  <c r="B12" i="1"/>
  <c r="G11" i="1"/>
  <c r="F11" i="1"/>
  <c r="E11" i="1"/>
  <c r="D11" i="1"/>
  <c r="C11" i="1"/>
  <c r="B11" i="1"/>
  <c r="G10" i="1"/>
  <c r="F10" i="1"/>
  <c r="E10" i="1"/>
  <c r="D10" i="1"/>
  <c r="C10" i="1"/>
  <c r="B10" i="1"/>
  <c r="G9" i="1"/>
  <c r="F9" i="1"/>
  <c r="E9" i="1"/>
  <c r="D9" i="1"/>
  <c r="C9" i="1"/>
  <c r="B9" i="1"/>
  <c r="G8" i="1"/>
  <c r="F8" i="1"/>
  <c r="E8" i="1"/>
  <c r="D8" i="1"/>
  <c r="C8" i="1"/>
  <c r="B8" i="1"/>
  <c r="G7" i="1"/>
  <c r="F7" i="1"/>
  <c r="E7" i="1"/>
  <c r="D7" i="1"/>
  <c r="C7" i="1"/>
  <c r="B7" i="1"/>
  <c r="G6" i="1"/>
  <c r="F6" i="1"/>
  <c r="E6" i="1"/>
  <c r="D6" i="1"/>
  <c r="C6" i="1"/>
  <c r="B6" i="1"/>
  <c r="G5" i="1"/>
  <c r="F5" i="1"/>
  <c r="E5" i="1"/>
  <c r="D5" i="1"/>
  <c r="C5" i="1"/>
  <c r="B5" i="1"/>
  <c r="D94" i="2"/>
  <c r="E94" i="2"/>
  <c r="F94" i="2"/>
  <c r="G94" i="2"/>
  <c r="H94" i="2"/>
  <c r="I94" i="2"/>
  <c r="C103" i="2"/>
  <c r="C104" i="2"/>
  <c r="H104" i="2"/>
  <c r="C105" i="2"/>
  <c r="H105" i="2"/>
  <c r="C106" i="2"/>
  <c r="H106" i="2"/>
  <c r="C107" i="2"/>
  <c r="H107" i="2"/>
  <c r="C108" i="2"/>
  <c r="H108" i="2"/>
  <c r="C109" i="2"/>
  <c r="H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F25" i="1" l="1"/>
  <c r="G26" i="3" s="1"/>
  <c r="D95" i="2"/>
  <c r="F96" i="2" s="1"/>
  <c r="G96" i="2"/>
  <c r="C57" i="1"/>
  <c r="C56" i="1"/>
  <c r="C55" i="1"/>
  <c r="C54" i="1"/>
  <c r="C53" i="1"/>
  <c r="C52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G25" i="1"/>
  <c r="H26" i="3" s="1"/>
  <c r="E25" i="1"/>
  <c r="F26" i="3" s="1"/>
  <c r="D25" i="1"/>
  <c r="E26" i="3" s="1"/>
  <c r="C25" i="1"/>
  <c r="D26" i="3" s="1"/>
  <c r="B25" i="1"/>
  <c r="C26" i="3" s="1"/>
  <c r="B26" i="1" l="1"/>
  <c r="I96" i="2"/>
  <c r="H96" i="2"/>
  <c r="B99" i="2" s="1"/>
  <c r="E96" i="2"/>
  <c r="D96" i="2"/>
  <c r="C27" i="1" l="1"/>
  <c r="D28" i="3" s="1"/>
  <c r="C27" i="3"/>
  <c r="B27" i="1"/>
  <c r="C28" i="3" s="1"/>
  <c r="G27" i="1"/>
  <c r="H28" i="3" s="1"/>
  <c r="E27" i="1"/>
  <c r="F28" i="3" s="1"/>
  <c r="F27" i="1"/>
  <c r="G28" i="3" s="1"/>
  <c r="D27" i="1"/>
  <c r="E28" i="3" s="1"/>
  <c r="J27" i="1" l="1"/>
  <c r="C31" i="3" s="1"/>
</calcChain>
</file>

<file path=xl/sharedStrings.xml><?xml version="1.0" encoding="utf-8"?>
<sst xmlns="http://schemas.openxmlformats.org/spreadsheetml/2006/main" count="719" uniqueCount="300">
  <si>
    <t>พี่ชัย</t>
  </si>
  <si>
    <t>ป๋า</t>
  </si>
  <si>
    <t>พี่หนึ่ง</t>
  </si>
  <si>
    <t>พี่แนน</t>
  </si>
  <si>
    <t>พี่ณุ</t>
  </si>
  <si>
    <t>ฟ่าง</t>
  </si>
  <si>
    <t>ข้อมูลด้านเวลา</t>
  </si>
  <si>
    <t>รายการวัตถุดิบ</t>
  </si>
  <si>
    <t>เวลาที่ใช้ในการทดลองตรวจสอบวัตุดิบ</t>
  </si>
  <si>
    <t>ผลการมอบหมายงานตรวจสอบวัตถุดิบ</t>
  </si>
  <si>
    <t>พนักงานคนที่ 1</t>
  </si>
  <si>
    <t>พนักงานคนที่ 2</t>
  </si>
  <si>
    <t>พนักงานคนที่ 3</t>
  </si>
  <si>
    <t>พนักงานคนที่ 4</t>
  </si>
  <si>
    <t>พนักงานคนที่ 5</t>
  </si>
  <si>
    <t>พนักงานคนที่ 6</t>
  </si>
  <si>
    <t>เวลาที่ใช้ในงานที่ได้รับมอบหมาย</t>
  </si>
  <si>
    <t>1qqq11</t>
  </si>
  <si>
    <t>สมการวัตถุประสงค์ (objective function) :ลดความต่างของภาระงานในพนักงาน</t>
  </si>
  <si>
    <t>ผลต่างของเวลาที่ใช้กับเวลาเฉลี่ยยกกำลังสอง</t>
  </si>
  <si>
    <t xml:space="preserve">MinZ = </t>
  </si>
  <si>
    <t>ข้อจำกัด (constrains)</t>
  </si>
  <si>
    <t>วัตถุดิบแต่ละรายการจะต้องถูกตรวจด้วยพนักงานเพียงหนึ่งคนเท่านั้น</t>
  </si>
  <si>
    <t>รายการวัตถุดิบ-1</t>
  </si>
  <si>
    <t>=</t>
  </si>
  <si>
    <t>รายการวัตถุดิบ-2</t>
  </si>
  <si>
    <t>รายการวัตถุดิบ-3</t>
  </si>
  <si>
    <t>รายการวัตถุดิบ-4</t>
  </si>
  <si>
    <t>รายการวัตถุดิบ-5</t>
  </si>
  <si>
    <t>รายการวัตถุดิบ-6</t>
  </si>
  <si>
    <t>รายการวัตถุดิบ-7</t>
  </si>
  <si>
    <t>รายการวัตถุดิบ-8</t>
  </si>
  <si>
    <t>รายการวัตถุดิบ-9</t>
  </si>
  <si>
    <t>รายการวัตถุดิบ-10</t>
  </si>
  <si>
    <t>รายการวัตถุดิบ-11</t>
  </si>
  <si>
    <t>รายการวัตถุดิบ-12</t>
  </si>
  <si>
    <t>รายการวัตถุดิบ-13</t>
  </si>
  <si>
    <t>รายการวัตถุดิบ-14</t>
  </si>
  <si>
    <t>รายการวัตถุดิบ-15</t>
  </si>
  <si>
    <t>รายการวัตถุดิบ-16</t>
  </si>
  <si>
    <t>รายการวัตถุดิบ-17</t>
  </si>
  <si>
    <t>รายการวัตถุดิบ-18</t>
  </si>
  <si>
    <t>รายการวัตถุดิบ-19</t>
  </si>
  <si>
    <t>รายการวัตถุดิบ-20</t>
  </si>
  <si>
    <t>พนักงานแต่ละคนสามารถตรวจสอบวัตถุดิบได้มากกว่าหนึ่งรายการ</t>
  </si>
  <si>
    <t>&gt;=</t>
  </si>
  <si>
    <t>ตัวแปรตัดสินใจเป็นเลขฐานสอง</t>
  </si>
  <si>
    <t>รายการวัตถุดิบ-91</t>
  </si>
  <si>
    <t>รายการวัตถุดิบ-90</t>
  </si>
  <si>
    <t>รายการวัตถุดิบ-89</t>
  </si>
  <si>
    <t>รายการวัตถุดิบ-88</t>
  </si>
  <si>
    <t>รายการวัตถุดิบ-87</t>
  </si>
  <si>
    <t>รายการวัตถุดิบ-86</t>
  </si>
  <si>
    <t>รายการวัตถุดิบ-85</t>
  </si>
  <si>
    <t>รายการวัตถุดิบ-84</t>
  </si>
  <si>
    <t>รายการวัตถุดิบ-83</t>
  </si>
  <si>
    <t>รายการวัตถุดิบ-82</t>
  </si>
  <si>
    <t>รายการวัตถุดิบ-81</t>
  </si>
  <si>
    <t>รายการวัตถุดิบ-80</t>
  </si>
  <si>
    <t>รายการวัตถุดิบ-79</t>
  </si>
  <si>
    <t>รายการวัตถุดิบ-78</t>
  </si>
  <si>
    <t>รายการวัตถุดิบ-77</t>
  </si>
  <si>
    <t>รายการวัตถุดิบ-76</t>
  </si>
  <si>
    <t>รายการวัตถุดิบ-75</t>
  </si>
  <si>
    <t>รายการวัตถุดิบ-74</t>
  </si>
  <si>
    <t>รายการวัตถุดิบ-73</t>
  </si>
  <si>
    <t>รายการวัตถุดิบ-72</t>
  </si>
  <si>
    <t>รายการวัตถุดิบ-71</t>
  </si>
  <si>
    <t>รายการวัตถุดิบ-70</t>
  </si>
  <si>
    <t>รายการวัตถุดิบ-69</t>
  </si>
  <si>
    <t>รายการวัตถุดิบ-68</t>
  </si>
  <si>
    <t>รายการวัตถุดิบ-67</t>
  </si>
  <si>
    <t>รายการวัตถุดิบ-66</t>
  </si>
  <si>
    <t>รายการวัตถุดิบ-65</t>
  </si>
  <si>
    <t>รายการวัตถุดิบ-64</t>
  </si>
  <si>
    <t>รายการวัตถุดิบ-63</t>
  </si>
  <si>
    <t>รายการวัตถุดิบ-62</t>
  </si>
  <si>
    <t>รายการวัตถุดิบ-61</t>
  </si>
  <si>
    <t>รายการวัตถุดิบ-60</t>
  </si>
  <si>
    <t>รายการวัตถุดิบ-59</t>
  </si>
  <si>
    <t>รายการวัตถุดิบ-58</t>
  </si>
  <si>
    <t>รายการวัตถุดิบ-57</t>
  </si>
  <si>
    <t>รายการวัตถุดิบ-56</t>
  </si>
  <si>
    <t>รายการวัตถุดิบ-55</t>
  </si>
  <si>
    <t>รายการวัตถุดิบ-54</t>
  </si>
  <si>
    <t>รายการวัตถุดิบ-53</t>
  </si>
  <si>
    <t>รายการวัตถุดิบ-52</t>
  </si>
  <si>
    <t>รายการวัตถุดิบ-51</t>
  </si>
  <si>
    <t>รายการวัตถุดิบ-50</t>
  </si>
  <si>
    <t>รายการวัตถุดิบ-49</t>
  </si>
  <si>
    <t>รายการวัตถุดิบ-48</t>
  </si>
  <si>
    <t>รายการวัตถุดิบ-47</t>
  </si>
  <si>
    <t>รายการวัตถุดิบ-46</t>
  </si>
  <si>
    <t>รายการวัตถุดิบ-45</t>
  </si>
  <si>
    <t>รายการวัตถุดิบ-44</t>
  </si>
  <si>
    <t>รายการวัตถุดิบ-43</t>
  </si>
  <si>
    <t>รายการวัตถุดิบ-42</t>
  </si>
  <si>
    <t>รายการวัตถุดิบ-41</t>
  </si>
  <si>
    <t>รายการวัตถุดิบ-40</t>
  </si>
  <si>
    <t>รายการวัตถุดิบ-39</t>
  </si>
  <si>
    <t>รายการวัตถุดิบ-38</t>
  </si>
  <si>
    <t>รายการวัตถุดิบ-37</t>
  </si>
  <si>
    <t>รายการวัตถุดิบ-36</t>
  </si>
  <si>
    <t>รายการวัตถุดิบ-35</t>
  </si>
  <si>
    <t>รายการวัตถุดิบ-34</t>
  </si>
  <si>
    <t>รายการวัตถุดิบ-33</t>
  </si>
  <si>
    <t>รายการวัตถุดิบ-32</t>
  </si>
  <si>
    <t>รายการวัตถุดิบ-31</t>
  </si>
  <si>
    <t>รายการวัตถุดิบ-30</t>
  </si>
  <si>
    <t>รายการวัตถุดิบ-29</t>
  </si>
  <si>
    <t>รายการวัตถุดิบ-28</t>
  </si>
  <si>
    <t>รายการวัตถุดิบ-27</t>
  </si>
  <si>
    <t>รายการวัตถุดิบ-26</t>
  </si>
  <si>
    <t>รายการวัตถุดิบ-25</t>
  </si>
  <si>
    <t>รายการวัตถุดิบ-24</t>
  </si>
  <si>
    <t>รายการวัตถุดิบ-23</t>
  </si>
  <si>
    <t>รายการวัตถุดิบ-22</t>
  </si>
  <si>
    <t>รายการวัตถุดิบ-21</t>
  </si>
  <si>
    <t>เวลาเฉลี่ย</t>
  </si>
  <si>
    <t>SHRD</t>
  </si>
  <si>
    <t>21483A060A</t>
  </si>
  <si>
    <t>TANK 2</t>
  </si>
  <si>
    <t>21413A060B</t>
  </si>
  <si>
    <t>CASE A/C,B</t>
  </si>
  <si>
    <t>271PRB201C</t>
  </si>
  <si>
    <t>CASE CTR</t>
  </si>
  <si>
    <t>271233TU0A</t>
  </si>
  <si>
    <t>CASE-A/C,DR</t>
  </si>
  <si>
    <t>271223TU0A</t>
  </si>
  <si>
    <t>SHRD ASSY W/J-NUT</t>
  </si>
  <si>
    <t>214S9A061A</t>
  </si>
  <si>
    <t>CASE-ADPTER DUCT-FR (RHD)-(X12F)</t>
  </si>
  <si>
    <t>278663ST0A</t>
  </si>
  <si>
    <t>HVAC SUB HARN</t>
  </si>
  <si>
    <t>275803ST0A</t>
  </si>
  <si>
    <t>275803SB0A</t>
  </si>
  <si>
    <t>CASE-MAIN,RH ( LHD, MANU, WITH RR-V</t>
  </si>
  <si>
    <t>272R13SF1B</t>
  </si>
  <si>
    <t>DOOR ASSY INTAKE W/PACKING_YLA</t>
  </si>
  <si>
    <t>272P2C900C</t>
  </si>
  <si>
    <t>DOOR ASSY-INTAKE</t>
  </si>
  <si>
    <t>272451HA0A</t>
  </si>
  <si>
    <t>LEVER MIX,LH-(X12F)</t>
  </si>
  <si>
    <t>271SJ3ST0A</t>
  </si>
  <si>
    <t>271SJ3SB0A</t>
  </si>
  <si>
    <t>DOOR ASSY CTR VENT-(X12F)</t>
  </si>
  <si>
    <t>271873ST0A</t>
  </si>
  <si>
    <t>CASE ADPT DUCT,FR (LHD)-(X12F)</t>
  </si>
  <si>
    <t>278663SF0B</t>
  </si>
  <si>
    <t>CASE-LWR</t>
  </si>
  <si>
    <t>A33203B1802002</t>
  </si>
  <si>
    <t>AMP ASSY-THERMO</t>
  </si>
  <si>
    <t>276753GF0A</t>
  </si>
  <si>
    <t>CABLE ASSY-TEMP</t>
  </si>
  <si>
    <t>275423SF0A</t>
  </si>
  <si>
    <t>MOTOR FLANGE (LHD)_YLA</t>
  </si>
  <si>
    <t>273SYD180A</t>
  </si>
  <si>
    <t>LEVER INTAKE (RHD)</t>
  </si>
  <si>
    <t>27253A500A</t>
  </si>
  <si>
    <t>DOOR ASSY INTAKE-X12F</t>
  </si>
  <si>
    <t>272453ST0A</t>
  </si>
  <si>
    <t>DOOR ASSY INTAKE W/PACKING (RHD)</t>
  </si>
  <si>
    <t>2724500B1A</t>
  </si>
  <si>
    <t>CASE INTAKE UPR</t>
  </si>
  <si>
    <t>27237A060C</t>
  </si>
  <si>
    <t>CASE-SCROLL,LH-(X12F)</t>
  </si>
  <si>
    <t>272363ST0A</t>
  </si>
  <si>
    <t>HOSE MOTOR COOLING_X60A</t>
  </si>
  <si>
    <t>272284JA0A</t>
  </si>
  <si>
    <t>DUCT FOOT ASSY (LHD)_YLA</t>
  </si>
  <si>
    <t>27125D180A</t>
  </si>
  <si>
    <t>DUCT FOOT ASSY (RHD)_YLA</t>
  </si>
  <si>
    <t>27125C900A</t>
  </si>
  <si>
    <t>COVER H/CORE</t>
  </si>
  <si>
    <t>27123A500B</t>
  </si>
  <si>
    <t>DUCT-FOOT ASSY ASST</t>
  </si>
  <si>
    <t>A30214B1802002</t>
  </si>
  <si>
    <t>PIPE-ASSY-EVAP</t>
  </si>
  <si>
    <t>925R8C900A</t>
  </si>
  <si>
    <t>PANEL SEAL</t>
  </si>
  <si>
    <t>925P1A060A</t>
  </si>
  <si>
    <t>LIQUID TANK ASSY</t>
  </si>
  <si>
    <t>3L011 65570</t>
  </si>
  <si>
    <t>LINK-INTAKE</t>
  </si>
  <si>
    <t>A30321B1802002</t>
  </si>
  <si>
    <t>LINK-MIX(2)</t>
  </si>
  <si>
    <t>A30251B1800001</t>
  </si>
  <si>
    <t>LINK INTAKE MANUAL (RHD)</t>
  </si>
  <si>
    <t>272P600A02</t>
  </si>
  <si>
    <t>EVAP  CORE ASSY</t>
  </si>
  <si>
    <t>272AS3TU0A</t>
  </si>
  <si>
    <t>GROMMET-COOLER</t>
  </si>
  <si>
    <t>272871HD0A</t>
  </si>
  <si>
    <t>DOOR ASSY INTAKE W/PACKING</t>
  </si>
  <si>
    <t>2724500B10</t>
  </si>
  <si>
    <t>PACKING-HTR-PIPE</t>
  </si>
  <si>
    <t>271743ST0A</t>
  </si>
  <si>
    <t>SUB HARNESS_X60A</t>
  </si>
  <si>
    <t>953MY4JA3A</t>
  </si>
  <si>
    <t>PACKING-COOLER/HEATER</t>
  </si>
  <si>
    <t>278X44JA2A</t>
  </si>
  <si>
    <t>BRKT LQD-T</t>
  </si>
  <si>
    <t>A70351A07N0000</t>
  </si>
  <si>
    <t>PLATE DIV</t>
  </si>
  <si>
    <t>A70190A2500100</t>
  </si>
  <si>
    <t>PACKING DUCT</t>
  </si>
  <si>
    <t>27805A060A</t>
  </si>
  <si>
    <t>Plate Side (UTE)</t>
  </si>
  <si>
    <t>272SS1HF0A</t>
  </si>
  <si>
    <t>PIPE-ASSY W/FLANGE</t>
  </si>
  <si>
    <t>272833SF0B</t>
  </si>
  <si>
    <t>TANKLH</t>
  </si>
  <si>
    <t>924S03RA0A</t>
  </si>
  <si>
    <t>BRKT-PIN</t>
  </si>
  <si>
    <t>9211500C02</t>
  </si>
  <si>
    <t>COVER FILTER</t>
  </si>
  <si>
    <t>278P0A500AE</t>
  </si>
  <si>
    <t>PLATE</t>
  </si>
  <si>
    <t>924S64JM0A</t>
  </si>
  <si>
    <t>TANK RH</t>
  </si>
  <si>
    <t>924S2D250A</t>
  </si>
  <si>
    <t>TANK LH</t>
  </si>
  <si>
    <t>924S0D250A</t>
  </si>
  <si>
    <t>271PRA066D</t>
  </si>
  <si>
    <t>271PRA077D</t>
  </si>
  <si>
    <t>CASE A/C,A</t>
  </si>
  <si>
    <t>271PPA500C</t>
  </si>
  <si>
    <t>CASE DISBI UPR</t>
  </si>
  <si>
    <t>278653TU0A</t>
  </si>
  <si>
    <t>PIPE ASSY W/FLANGE(2)</t>
  </si>
  <si>
    <t>27283A065A</t>
  </si>
  <si>
    <t>CASE INTAKE BOX,B</t>
  </si>
  <si>
    <t>27887A071B</t>
  </si>
  <si>
    <t>CASE COOLER RR_LH</t>
  </si>
  <si>
    <t>27416A060A</t>
  </si>
  <si>
    <t>PIPE ASSY-OUT</t>
  </si>
  <si>
    <t>924RP4JM0A</t>
  </si>
  <si>
    <t>DOOR ASSY INTAKE(X60A)</t>
  </si>
  <si>
    <t>272454JA0A</t>
  </si>
  <si>
    <t>CASE SHUTTER BOX,RR</t>
  </si>
  <si>
    <t>2723600A09</t>
  </si>
  <si>
    <t>271PRA060D</t>
  </si>
  <si>
    <t>271PPA070D</t>
  </si>
  <si>
    <t>LINK-MAIN MODE</t>
  </si>
  <si>
    <t>271551HA1A</t>
  </si>
  <si>
    <t>COVER EVAP PIPE (X60A)</t>
  </si>
  <si>
    <t>271224JA0A</t>
  </si>
  <si>
    <t>SLIDE DOOR UNIT</t>
  </si>
  <si>
    <t>A3001566A12000</t>
  </si>
  <si>
    <t>PLATE SIDE,UPR</t>
  </si>
  <si>
    <t>924RH3RA0A</t>
  </si>
  <si>
    <t>Pipe Assy W/Flange</t>
  </si>
  <si>
    <t>3A801 65120</t>
  </si>
  <si>
    <t>COVER MODE (RT50)</t>
  </si>
  <si>
    <t>2775200B36</t>
  </si>
  <si>
    <t>MOTOR FLANGE</t>
  </si>
  <si>
    <t>273SYA500A</t>
  </si>
  <si>
    <t>FILTER</t>
  </si>
  <si>
    <t>272774JA0A</t>
  </si>
  <si>
    <t>2725300A24</t>
  </si>
  <si>
    <t>FAN</t>
  </si>
  <si>
    <t>27230A060A</t>
  </si>
  <si>
    <t>271PV4JA0A</t>
  </si>
  <si>
    <t>DOOR ASSY VENT</t>
  </si>
  <si>
    <t>27181A500A</t>
  </si>
  <si>
    <t>COVER HEATER PIPE(X60A)</t>
  </si>
  <si>
    <t>271754JA0A</t>
  </si>
  <si>
    <t>LEVER FOOT</t>
  </si>
  <si>
    <t>2716800C59</t>
  </si>
  <si>
    <t>COVER DUCT</t>
  </si>
  <si>
    <t>27124A070B</t>
  </si>
  <si>
    <t>CASE A/C,DRAIN</t>
  </si>
  <si>
    <t>27122A074C</t>
  </si>
  <si>
    <t>27122A070C</t>
  </si>
  <si>
    <t>DOOR ASSY VENT (RT50)</t>
  </si>
  <si>
    <t>A30221B3000000</t>
  </si>
  <si>
    <t>DOOR ASSY DEF/FOOT</t>
  </si>
  <si>
    <t>27188A060A</t>
  </si>
  <si>
    <t>27122A060C</t>
  </si>
  <si>
    <t>PACKING INLET</t>
  </si>
  <si>
    <t>28714A060A</t>
  </si>
  <si>
    <t>ASPIRATOR</t>
  </si>
  <si>
    <t>277261HN0A</t>
  </si>
  <si>
    <t>MOTOR FLANGE (RT50)</t>
  </si>
  <si>
    <t>273SYA060A</t>
  </si>
  <si>
    <t>TUBE SHEET-3</t>
  </si>
  <si>
    <t>A65112B2500001-3</t>
  </si>
  <si>
    <t>TUBE SHEET-2</t>
  </si>
  <si>
    <t>A65112B2500001-2</t>
  </si>
  <si>
    <t>TUBE SHEET-1</t>
  </si>
  <si>
    <t>A65112B2500001-1</t>
  </si>
  <si>
    <t>Part name</t>
  </si>
  <si>
    <t>Part no.</t>
  </si>
  <si>
    <t>รายการวัตุดิบ</t>
  </si>
  <si>
    <t>ณัฐชยา</t>
  </si>
  <si>
    <t>พิษณุ</t>
  </si>
  <si>
    <t>ณัฐธชา</t>
  </si>
  <si>
    <t>ทรงพล</t>
  </si>
  <si>
    <t>สุทิน</t>
  </si>
  <si>
    <t>โชคชัย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</si>
</sst>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</font>
    <font>
      <b/>
      <u/>
      <sz val="10"/>
      <color theme="1"/>
      <name val="Tahoma"/>
      <family val="2"/>
    </font>
    <font>
      <b/>
      <sz val="10"/>
      <color theme="1"/>
      <name val="Tahoma"/>
      <family val="2"/>
    </font>
    <font>
      <b/>
      <sz val="10"/>
      <color theme="0" tint="-4.9989318521683403E-2"/>
      <name val="Tahoma"/>
      <family val="2"/>
    </font>
    <font>
      <sz val="10"/>
      <color theme="0"/>
      <name val="Tahoma"/>
      <family val="2"/>
    </font>
    <font>
      <sz val="11"/>
      <color rgb="FF9C6500"/>
      <name val="Tahoma"/>
      <family val="2"/>
      <charset val="222"/>
      <scheme val="minor"/>
    </font>
    <font>
      <sz val="11"/>
      <color rgb="FF000000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theme="5" tint="0.79998168889431442"/>
        <bgColor indexed="65"/>
      </patternFill>
    </fill>
  </fills>
  <borders count="24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/>
      <diagonal/>
    </border>
    <border>
      <left style="thin">
        <color theme="0" tint="-0.499984740745262"/>
      </left>
      <right/>
      <top style="medium">
        <color indexed="64"/>
      </top>
      <bottom style="thin">
        <color theme="0" tint="-0.499984740745262"/>
      </bottom>
      <diagonal/>
    </border>
    <border>
      <left/>
      <right/>
      <top style="medium">
        <color indexed="64"/>
      </top>
      <bottom style="thin">
        <color theme="0" tint="-0.499984740745262"/>
      </bottom>
      <diagonal/>
    </border>
    <border>
      <left/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/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/>
      <bottom style="medium">
        <color indexed="64"/>
      </bottom>
      <diagonal/>
    </border>
  </borders>
  <cellStyleXfs count="3">
    <xf numFmtId="0" fontId="0" fillId="0" borderId="0"/>
    <xf numFmtId="0" fontId="7" fillId="11" borderId="0" applyNumberFormat="0" applyBorder="0" applyAlignment="0" applyProtection="0"/>
    <xf numFmtId="0" fontId="1" fillId="12" borderId="0" applyNumberFormat="0" applyBorder="0" applyAlignment="0" applyProtection="0"/>
  </cellStyleXfs>
  <cellXfs count="75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0" xfId="0" applyFont="1"/>
    <xf numFmtId="0" fontId="3" fillId="2" borderId="0" xfId="0" applyFont="1" applyFill="1" applyBorder="1" applyAlignment="1"/>
    <xf numFmtId="0" fontId="4" fillId="2" borderId="0" xfId="0" applyFont="1" applyFill="1" applyBorder="1" applyAlignment="1"/>
    <xf numFmtId="0" fontId="4" fillId="2" borderId="2" xfId="0" applyFont="1" applyFill="1" applyBorder="1" applyAlignment="1"/>
    <xf numFmtId="2" fontId="2" fillId="3" borderId="1" xfId="0" applyNumberFormat="1" applyFont="1" applyFill="1" applyBorder="1" applyAlignment="1">
      <alignment horizontal="center"/>
    </xf>
    <xf numFmtId="1" fontId="2" fillId="4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2" fontId="2" fillId="4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2" fillId="4" borderId="3" xfId="0" applyNumberFormat="1" applyFont="1" applyFill="1" applyBorder="1" applyAlignment="1">
      <alignment vertical="center"/>
    </xf>
    <xf numFmtId="2" fontId="2" fillId="4" borderId="4" xfId="0" applyNumberFormat="1" applyFont="1" applyFill="1" applyBorder="1" applyAlignment="1">
      <alignment vertical="center"/>
    </xf>
    <xf numFmtId="2" fontId="2" fillId="4" borderId="5" xfId="0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5" borderId="0" xfId="0" applyFont="1" applyFill="1" applyAlignment="1">
      <alignment horizontal="lef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/>
    <xf numFmtId="2" fontId="6" fillId="6" borderId="0" xfId="0" applyNumberFormat="1" applyFont="1" applyFill="1" applyAlignment="1">
      <alignment horizontal="center"/>
    </xf>
    <xf numFmtId="0" fontId="6" fillId="6" borderId="0" xfId="0" applyFont="1" applyFill="1" applyAlignment="1">
      <alignment horizontal="center"/>
    </xf>
    <xf numFmtId="1" fontId="6" fillId="6" borderId="0" xfId="0" applyNumberFormat="1" applyFont="1" applyFill="1" applyAlignment="1">
      <alignment horizontal="center"/>
    </xf>
    <xf numFmtId="2" fontId="2" fillId="0" borderId="0" xfId="0" applyNumberFormat="1" applyFont="1" applyAlignment="1">
      <alignment horizontal="center"/>
    </xf>
    <xf numFmtId="2" fontId="2" fillId="4" borderId="0" xfId="0" applyNumberFormat="1" applyFont="1" applyFill="1" applyAlignment="1">
      <alignment horizontal="center"/>
    </xf>
    <xf numFmtId="0" fontId="6" fillId="7" borderId="0" xfId="0" applyFont="1" applyFill="1" applyAlignment="1">
      <alignment horizontal="left"/>
    </xf>
    <xf numFmtId="0" fontId="2" fillId="4" borderId="5" xfId="0" applyFont="1" applyFill="1" applyBorder="1" applyAlignment="1">
      <alignment horizontal="center" vertical="center"/>
    </xf>
    <xf numFmtId="2" fontId="2" fillId="4" borderId="5" xfId="0" applyNumberFormat="1" applyFont="1" applyFill="1" applyBorder="1" applyAlignment="1">
      <alignment horizontal="center" vertical="center"/>
    </xf>
    <xf numFmtId="1" fontId="2" fillId="9" borderId="7" xfId="0" applyNumberFormat="1" applyFont="1" applyFill="1" applyBorder="1" applyAlignment="1">
      <alignment horizontal="center"/>
    </xf>
    <xf numFmtId="0" fontId="2" fillId="0" borderId="7" xfId="0" applyFont="1" applyBorder="1" applyAlignment="1">
      <alignment horizontal="left"/>
    </xf>
    <xf numFmtId="1" fontId="2" fillId="9" borderId="8" xfId="0" applyNumberFormat="1" applyFont="1" applyFill="1" applyBorder="1" applyAlignment="1">
      <alignment horizontal="center"/>
    </xf>
    <xf numFmtId="1" fontId="2" fillId="9" borderId="5" xfId="0" applyNumberFormat="1" applyFont="1" applyFill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2" fontId="2" fillId="10" borderId="7" xfId="0" applyNumberFormat="1" applyFont="1" applyFill="1" applyBorder="1" applyAlignment="1">
      <alignment horizontal="center"/>
    </xf>
    <xf numFmtId="2" fontId="2" fillId="10" borderId="5" xfId="0" applyNumberFormat="1" applyFont="1" applyFill="1" applyBorder="1" applyAlignment="1">
      <alignment horizontal="center"/>
    </xf>
    <xf numFmtId="2" fontId="2" fillId="10" borderId="8" xfId="0" applyNumberFormat="1" applyFont="1" applyFill="1" applyBorder="1" applyAlignment="1">
      <alignment horizontal="center"/>
    </xf>
    <xf numFmtId="2" fontId="2" fillId="10" borderId="11" xfId="0" applyNumberFormat="1" applyFont="1" applyFill="1" applyBorder="1" applyAlignment="1">
      <alignment horizontal="center"/>
    </xf>
    <xf numFmtId="1" fontId="7" fillId="0" borderId="1" xfId="1" applyNumberForma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8" xfId="0" applyFont="1" applyBorder="1" applyAlignment="1">
      <alignment horizontal="left"/>
    </xf>
    <xf numFmtId="1" fontId="7" fillId="0" borderId="17" xfId="1" applyNumberFormat="1" applyFill="1" applyBorder="1" applyAlignment="1">
      <alignment horizontal="center"/>
    </xf>
    <xf numFmtId="0" fontId="2" fillId="0" borderId="19" xfId="0" applyFont="1" applyBorder="1" applyAlignment="1">
      <alignment horizontal="left"/>
    </xf>
    <xf numFmtId="1" fontId="7" fillId="0" borderId="20" xfId="1" applyNumberFormat="1" applyFill="1" applyBorder="1" applyAlignment="1">
      <alignment horizontal="center"/>
    </xf>
    <xf numFmtId="1" fontId="7" fillId="0" borderId="21" xfId="1" applyNumberFormat="1" applyFill="1" applyBorder="1" applyAlignment="1">
      <alignment horizontal="center"/>
    </xf>
    <xf numFmtId="0" fontId="2" fillId="0" borderId="16" xfId="0" applyFont="1" applyBorder="1" applyAlignment="1">
      <alignment horizontal="left"/>
    </xf>
    <xf numFmtId="1" fontId="7" fillId="0" borderId="6" xfId="1" applyNumberFormat="1" applyFill="1" applyBorder="1" applyAlignment="1">
      <alignment horizontal="center"/>
    </xf>
    <xf numFmtId="1" fontId="7" fillId="0" borderId="22" xfId="1" applyNumberFormat="1" applyFill="1" applyBorder="1" applyAlignment="1">
      <alignment horizontal="center"/>
    </xf>
    <xf numFmtId="0" fontId="1" fillId="12" borderId="20" xfId="2" applyBorder="1" applyAlignment="1">
      <alignment horizontal="center"/>
    </xf>
    <xf numFmtId="0" fontId="1" fillId="12" borderId="21" xfId="2" applyBorder="1" applyAlignment="1">
      <alignment horizontal="center"/>
    </xf>
    <xf numFmtId="2" fontId="2" fillId="0" borderId="4" xfId="0" applyNumberFormat="1" applyFont="1" applyFill="1" applyBorder="1" applyAlignment="1">
      <alignment vertical="center"/>
    </xf>
    <xf numFmtId="2" fontId="2" fillId="0" borderId="5" xfId="0" applyNumberFormat="1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12" borderId="12" xfId="2" applyBorder="1" applyAlignment="1">
      <alignment horizontal="center" vertical="center"/>
    </xf>
    <xf numFmtId="0" fontId="1" fillId="12" borderId="23" xfId="2" applyBorder="1" applyAlignment="1">
      <alignment horizontal="center" vertical="center"/>
    </xf>
    <xf numFmtId="0" fontId="1" fillId="12" borderId="13" xfId="2" applyBorder="1" applyAlignment="1">
      <alignment horizontal="center" vertical="center"/>
    </xf>
    <xf numFmtId="0" fontId="1" fillId="12" borderId="14" xfId="2" applyBorder="1" applyAlignment="1">
      <alignment horizontal="center" vertical="center"/>
    </xf>
    <xf numFmtId="0" fontId="1" fillId="12" borderId="15" xfId="2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/>
    </xf>
  </cellXfs>
  <cellStyles count="3">
    <cellStyle name="20% - ส่วนที่ถูกเน้น2" xfId="2" builtinId="34"/>
    <cellStyle name="Normal" xfId="0" builtinId="0"/>
    <cellStyle name="ปานกลาง" xfId="1" builtinId="28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numFmt numFmtId="2" formatCode="0.00"/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numFmt numFmtId="2" formatCode="0.00"/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numFmt numFmtId="2" formatCode="0.00"/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numFmt numFmtId="2" formatCode="0.00"/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numFmt numFmtId="2" formatCode="0.00"/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numFmt numFmtId="2" formatCode="0.00"/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border outline="0">
        <left style="thin">
          <color theme="1" tint="0.499984740745262"/>
        </left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fill>
        <patternFill patternType="solid">
          <fgColor indexed="64"/>
          <bgColor theme="4" tint="0.79998168889431442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/>
        <bottom/>
      </border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color theme="3" tint="0.79998168889431442"/>
      </font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3" tint="0.79998168889431442"/>
      </font>
      <fill>
        <patternFill>
          <bgColor theme="9" tint="-0.24994659260841701"/>
        </patternFill>
      </fill>
    </dxf>
    <dxf>
      <font>
        <color theme="3" tint="0.79998168889431442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457200</xdr:colOff>
      <xdr:row>31</xdr:row>
      <xdr:rowOff>44863</xdr:rowOff>
    </xdr:to>
    <xdr:pic>
      <xdr:nvPicPr>
        <xdr:cNvPr id="2" name="รูปภาพ 1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0"/>
          <a:ext cx="10058400" cy="5655088"/>
        </a:xfrm>
        <a:prstGeom prst="rect">
          <a:avLst/>
        </a:prstGeom>
      </xdr:spPr>
    </xdr:pic>
    <xdr:clientData/>
  </xdr:twoCellAnchor>
  <xdr:twoCellAnchor>
    <xdr:from>
      <xdr:col>7</xdr:col>
      <xdr:colOff>552450</xdr:colOff>
      <xdr:row>0</xdr:row>
      <xdr:rowOff>123825</xdr:rowOff>
    </xdr:from>
    <xdr:to>
      <xdr:col>9</xdr:col>
      <xdr:colOff>180975</xdr:colOff>
      <xdr:row>2</xdr:row>
      <xdr:rowOff>28575</xdr:rowOff>
    </xdr:to>
    <xdr:sp macro="" textlink="">
      <xdr:nvSpPr>
        <xdr:cNvPr id="3" name="วงรี 2"/>
        <xdr:cNvSpPr/>
      </xdr:nvSpPr>
      <xdr:spPr>
        <a:xfrm>
          <a:off x="5353050" y="123825"/>
          <a:ext cx="100012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10</xdr:col>
      <xdr:colOff>647700</xdr:colOff>
      <xdr:row>0</xdr:row>
      <xdr:rowOff>28575</xdr:rowOff>
    </xdr:from>
    <xdr:to>
      <xdr:col>14</xdr:col>
      <xdr:colOff>371475</xdr:colOff>
      <xdr:row>8</xdr:row>
      <xdr:rowOff>123824</xdr:rowOff>
    </xdr:to>
    <xdr:sp macro="" textlink="">
      <xdr:nvSpPr>
        <xdr:cNvPr id="4" name="คำบรรยายภาพแบบสี่เหลี่ยมมุมมน 3"/>
        <xdr:cNvSpPr/>
      </xdr:nvSpPr>
      <xdr:spPr>
        <a:xfrm>
          <a:off x="7505700" y="28575"/>
          <a:ext cx="2466975" cy="1543049"/>
        </a:xfrm>
        <a:prstGeom prst="wedgeRoundRectCallout">
          <a:avLst>
            <a:gd name="adj1" fmla="val -100329"/>
            <a:gd name="adj2" fmla="val -39477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000"/>
            <a:t>ผมใช้ </a:t>
          </a:r>
          <a:r>
            <a:rPr lang="en-US" sz="1000"/>
            <a:t>Add-in </a:t>
          </a:r>
          <a:r>
            <a:rPr lang="th-TH" sz="1000"/>
            <a:t>ตัวนี้ครับ ทีนี้อยากสร้าง</a:t>
          </a:r>
          <a:r>
            <a:rPr lang="th-TH" sz="1000" baseline="0"/>
            <a:t> ปุ่มสักปุ่มนึง เพื่อสั่งให้ </a:t>
          </a:r>
          <a:r>
            <a:rPr lang="en-US" sz="1000" baseline="0"/>
            <a:t>aAdd-in </a:t>
          </a:r>
          <a:r>
            <a:rPr lang="th-TH" sz="1000" baseline="0"/>
            <a:t>นี้ทำงานครับ คือการทำงานของ </a:t>
          </a:r>
          <a:r>
            <a:rPr lang="en-US" sz="1000" baseline="0"/>
            <a:t>Add-in</a:t>
          </a:r>
          <a:r>
            <a:rPr lang="th-TH" sz="1000" baseline="0"/>
            <a:t>นี้ เพียงแค่กำหนด สมการแล้ว </a:t>
          </a:r>
          <a:r>
            <a:rPr lang="en-US" sz="1000" baseline="0"/>
            <a:t>click </a:t>
          </a:r>
          <a:r>
            <a:rPr lang="th-TH" sz="1000" baseline="0"/>
            <a:t>ปุ่ม </a:t>
          </a:r>
          <a:r>
            <a:rPr lang="en-US" sz="1000" baseline="0"/>
            <a:t>run</a:t>
          </a:r>
          <a:r>
            <a:rPr lang="th-TH" sz="1000" baseline="0"/>
            <a:t> ตอนนี้ผมไม่รู้ว่าจะต้องเริ่มในการเขียน </a:t>
          </a:r>
          <a:r>
            <a:rPr lang="en-US" sz="1000" baseline="0"/>
            <a:t>Code </a:t>
          </a:r>
          <a:r>
            <a:rPr lang="th-TH" sz="1000" baseline="0"/>
            <a:t>ยังไง เพื่อให้ </a:t>
          </a:r>
          <a:r>
            <a:rPr lang="en-US" sz="1000" baseline="0"/>
            <a:t>Add-in </a:t>
          </a:r>
          <a:r>
            <a:rPr lang="th-TH" sz="1000" baseline="0"/>
            <a:t>ทำงานครับ ผมลองใช้ บันทึก </a:t>
          </a:r>
          <a:r>
            <a:rPr lang="en-US" sz="1000" baseline="0"/>
            <a:t>Macro </a:t>
          </a:r>
          <a:r>
            <a:rPr lang="th-TH" sz="1000" baseline="0"/>
            <a:t>ก็ไม่มีอะไรเลยครับ รบกวนชี้แนวทางให้ด้วยครับ</a:t>
          </a:r>
          <a:endParaRPr lang="th-TH" sz="1000"/>
        </a:p>
      </xdr:txBody>
    </xdr:sp>
    <xdr:clientData/>
  </xdr:twoCellAnchor>
  <xdr:twoCellAnchor>
    <xdr:from>
      <xdr:col>14</xdr:col>
      <xdr:colOff>123825</xdr:colOff>
      <xdr:row>7</xdr:row>
      <xdr:rowOff>171450</xdr:rowOff>
    </xdr:from>
    <xdr:to>
      <xdr:col>14</xdr:col>
      <xdr:colOff>476250</xdr:colOff>
      <xdr:row>10</xdr:row>
      <xdr:rowOff>95250</xdr:rowOff>
    </xdr:to>
    <xdr:sp macro="" textlink="">
      <xdr:nvSpPr>
        <xdr:cNvPr id="5" name="วงรี 4"/>
        <xdr:cNvSpPr/>
      </xdr:nvSpPr>
      <xdr:spPr>
        <a:xfrm>
          <a:off x="9725025" y="1438275"/>
          <a:ext cx="352425" cy="4667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15</xdr:col>
      <xdr:colOff>114300</xdr:colOff>
      <xdr:row>5</xdr:row>
      <xdr:rowOff>28575</xdr:rowOff>
    </xdr:from>
    <xdr:to>
      <xdr:col>17</xdr:col>
      <xdr:colOff>228600</xdr:colOff>
      <xdr:row>9</xdr:row>
      <xdr:rowOff>28575</xdr:rowOff>
    </xdr:to>
    <xdr:sp macro="" textlink="">
      <xdr:nvSpPr>
        <xdr:cNvPr id="6" name="คำบรรยายภาพแบบสี่เหลี่ยมมุมมน 5"/>
        <xdr:cNvSpPr/>
      </xdr:nvSpPr>
      <xdr:spPr>
        <a:xfrm>
          <a:off x="10401300" y="933450"/>
          <a:ext cx="1485900" cy="723900"/>
        </a:xfrm>
        <a:prstGeom prst="wedgeRoundRectCallout">
          <a:avLst>
            <a:gd name="adj1" fmla="val -78367"/>
            <a:gd name="adj2" fmla="val 53290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ปุ่มที่</a:t>
          </a:r>
          <a:r>
            <a:rPr lang="th-TH" sz="1100" baseline="0"/>
            <a:t> </a:t>
          </a:r>
          <a:r>
            <a:rPr lang="en-US" sz="1100" baseline="0"/>
            <a:t>Click </a:t>
          </a:r>
          <a:r>
            <a:rPr lang="th-TH" sz="1100" baseline="0"/>
            <a:t>เพื่อให้</a:t>
          </a:r>
          <a:r>
            <a:rPr lang="en-US" sz="1100" baseline="0"/>
            <a:t>Add-in </a:t>
          </a:r>
          <a:r>
            <a:rPr lang="th-TH" sz="1100" baseline="0"/>
            <a:t>นี้ทำงานครับ</a:t>
          </a:r>
          <a:endParaRPr lang="th-TH" sz="1100"/>
        </a:p>
      </xdr:txBody>
    </xdr:sp>
    <xdr:clientData/>
  </xdr:twoCellAnchor>
  <xdr:twoCellAnchor>
    <xdr:from>
      <xdr:col>11</xdr:col>
      <xdr:colOff>590550</xdr:colOff>
      <xdr:row>10</xdr:row>
      <xdr:rowOff>0</xdr:rowOff>
    </xdr:from>
    <xdr:to>
      <xdr:col>14</xdr:col>
      <xdr:colOff>238125</xdr:colOff>
      <xdr:row>21</xdr:row>
      <xdr:rowOff>57150</xdr:rowOff>
    </xdr:to>
    <xdr:sp macro="" textlink="">
      <xdr:nvSpPr>
        <xdr:cNvPr id="7" name="สี่เหลี่ยมผืนผ้า 6"/>
        <xdr:cNvSpPr/>
      </xdr:nvSpPr>
      <xdr:spPr>
        <a:xfrm>
          <a:off x="8134350" y="1809750"/>
          <a:ext cx="1704975" cy="20478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15</xdr:col>
      <xdr:colOff>38100</xdr:colOff>
      <xdr:row>12</xdr:row>
      <xdr:rowOff>114300</xdr:rowOff>
    </xdr:from>
    <xdr:to>
      <xdr:col>17</xdr:col>
      <xdr:colOff>342900</xdr:colOff>
      <xdr:row>14</xdr:row>
      <xdr:rowOff>123825</xdr:rowOff>
    </xdr:to>
    <xdr:sp macro="" textlink="">
      <xdr:nvSpPr>
        <xdr:cNvPr id="8" name="คำบรรยายภาพแบบสี่เหลี่ยมมุมมน 7"/>
        <xdr:cNvSpPr/>
      </xdr:nvSpPr>
      <xdr:spPr>
        <a:xfrm>
          <a:off x="10325100" y="2286000"/>
          <a:ext cx="1676400" cy="371475"/>
        </a:xfrm>
        <a:prstGeom prst="wedgeRoundRectCallout">
          <a:avLst>
            <a:gd name="adj1" fmla="val -86742"/>
            <a:gd name="adj2" fmla="val 145877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ชุดสมการที่กำหนด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971550</xdr:colOff>
          <xdr:row>1</xdr:row>
          <xdr:rowOff>47625</xdr:rowOff>
        </xdr:from>
        <xdr:to>
          <xdr:col>8</xdr:col>
          <xdr:colOff>104775</xdr:colOff>
          <xdr:row>2</xdr:row>
          <xdr:rowOff>133350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Solver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A2:I93" totalsRowShown="0" headerRowDxfId="11" dataDxfId="10" tableBorderDxfId="9">
  <autoFilter ref="A2:I93"/>
  <tableColumns count="9">
    <tableColumn id="1" name="รายการวัตุดิบ" dataDxfId="8"/>
    <tableColumn id="2" name="Part no." dataDxfId="7"/>
    <tableColumn id="3" name="Part name" dataDxfId="6"/>
    <tableColumn id="4" name="พนักงานคนที่ 1" dataDxfId="5"/>
    <tableColumn id="5" name="พนักงานคนที่ 2" dataDxfId="4"/>
    <tableColumn id="6" name="พนักงานคนที่ 3" dataDxfId="3"/>
    <tableColumn id="7" name="พนักงานคนที่ 4" dataDxfId="2"/>
    <tableColumn id="8" name="พนักงานคนที่ 5" dataDxfId="1"/>
    <tableColumn id="9" name="พนักงานคนที่ 6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0000"/>
  </sheetPr>
  <dimension ref="A1"/>
  <sheetViews>
    <sheetView tabSelected="1" workbookViewId="0">
      <selection activeCell="R10" sqref="R10"/>
    </sheetView>
  </sheetViews>
  <sheetFormatPr defaultRowHeight="14.2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O58"/>
  <sheetViews>
    <sheetView zoomScale="85" zoomScaleNormal="85" workbookViewId="0">
      <selection activeCell="H15" sqref="H15"/>
    </sheetView>
  </sheetViews>
  <sheetFormatPr defaultColWidth="9.125" defaultRowHeight="12.75" x14ac:dyDescent="0.2"/>
  <cols>
    <col min="1" max="1" width="26.375" style="18" customWidth="1"/>
    <col min="2" max="7" width="14.75" style="18" customWidth="1"/>
    <col min="8" max="8" width="9.125" style="2"/>
    <col min="9" max="15" width="16.75" style="2" customWidth="1"/>
    <col min="16" max="16384" width="9.125" style="2"/>
  </cols>
  <sheetData>
    <row r="1" spans="1:15" x14ac:dyDescent="0.2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I1" s="1"/>
      <c r="J1" s="1" t="s">
        <v>0</v>
      </c>
      <c r="K1" s="1" t="s">
        <v>1</v>
      </c>
      <c r="L1" s="1" t="s">
        <v>2</v>
      </c>
      <c r="M1" s="1" t="s">
        <v>3</v>
      </c>
      <c r="N1" s="1" t="s">
        <v>4</v>
      </c>
      <c r="O1" s="1" t="s">
        <v>5</v>
      </c>
    </row>
    <row r="2" spans="1:15" s="5" customFormat="1" ht="15" customHeight="1" x14ac:dyDescent="0.2">
      <c r="A2" s="3" t="s">
        <v>6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5" ht="15" customHeight="1" x14ac:dyDescent="0.2">
      <c r="A3" s="58" t="s">
        <v>7</v>
      </c>
      <c r="B3" s="60" t="s">
        <v>8</v>
      </c>
      <c r="C3" s="61"/>
      <c r="D3" s="61"/>
      <c r="E3" s="61"/>
      <c r="F3" s="61"/>
      <c r="G3" s="62"/>
      <c r="I3" s="63" t="s">
        <v>7</v>
      </c>
      <c r="J3" s="65" t="s">
        <v>9</v>
      </c>
      <c r="K3" s="66"/>
      <c r="L3" s="66"/>
      <c r="M3" s="66"/>
      <c r="N3" s="66"/>
      <c r="O3" s="67"/>
    </row>
    <row r="4" spans="1:15" x14ac:dyDescent="0.2">
      <c r="A4" s="59"/>
      <c r="B4" s="45" t="s">
        <v>10</v>
      </c>
      <c r="C4" s="45" t="s">
        <v>11</v>
      </c>
      <c r="D4" s="45" t="s">
        <v>12</v>
      </c>
      <c r="E4" s="45" t="s">
        <v>13</v>
      </c>
      <c r="F4" s="45" t="s">
        <v>14</v>
      </c>
      <c r="G4" s="45" t="s">
        <v>15</v>
      </c>
      <c r="I4" s="64"/>
      <c r="J4" s="1" t="s">
        <v>10</v>
      </c>
      <c r="K4" s="1" t="s">
        <v>11</v>
      </c>
      <c r="L4" s="1" t="s">
        <v>12</v>
      </c>
      <c r="M4" s="1" t="s">
        <v>13</v>
      </c>
      <c r="N4" s="1" t="s">
        <v>14</v>
      </c>
      <c r="O4" s="1" t="s">
        <v>15</v>
      </c>
    </row>
    <row r="5" spans="1:15" x14ac:dyDescent="0.2">
      <c r="A5" s="1" t="s">
        <v>288</v>
      </c>
      <c r="B5" s="6">
        <f>IF($A5="","",INDEX(Table1[พนักงานคนที่ 1],MATCH($A5,Table1[Part no.],0)))</f>
        <v>198.92471156228189</v>
      </c>
      <c r="C5" s="6">
        <f>IF($A5="","",INDEX(Table1[พนักงานคนที่ 2],MATCH($A5,Table1[Part no.],0)))</f>
        <v>199.52866274651646</v>
      </c>
      <c r="D5" s="6">
        <f>IF($A5="","",INDEX(Table1[พนักงานคนที่ 3],MATCH($A5,Table1[Part no.],0)))</f>
        <v>199.57816521956173</v>
      </c>
      <c r="E5" s="6">
        <f>IF($A5="","",INDEX(Table1[พนักงานคนที่ 4],MATCH($A5,Table1[Part no.],0)))</f>
        <v>199.40885256659979</v>
      </c>
      <c r="F5" s="6">
        <f>IF($A5="","",INDEX(Table1[พนักงานคนที่ 5],MATCH($A5,Table1[Part no.],0)))</f>
        <v>199.29277141377506</v>
      </c>
      <c r="G5" s="6">
        <f>IF($A5="","",INDEX(Table1[พนักงานคนที่ 6],MATCH($A5,Table1[Part no.],0)))</f>
        <v>201.86228744609042</v>
      </c>
      <c r="I5" s="1" t="str">
        <f>IF($A5="","",$A5)</f>
        <v>A65112B2500001-2</v>
      </c>
      <c r="J5" s="7">
        <v>0</v>
      </c>
      <c r="K5" s="7">
        <v>0</v>
      </c>
      <c r="L5" s="7">
        <v>0</v>
      </c>
      <c r="M5" s="7">
        <v>0</v>
      </c>
      <c r="N5" s="7">
        <v>0</v>
      </c>
      <c r="O5" s="7">
        <v>1</v>
      </c>
    </row>
    <row r="6" spans="1:15" x14ac:dyDescent="0.2">
      <c r="A6" s="1" t="s">
        <v>286</v>
      </c>
      <c r="B6" s="6">
        <f>IF($A6="","",INDEX(Table1[พนักงานคนที่ 1],MATCH($A6,Table1[Part no.],0)))</f>
        <v>199.32930393525174</v>
      </c>
      <c r="C6" s="6">
        <f>IF($A6="","",INDEX(Table1[พนักงานคนที่ 2],MATCH($A6,Table1[Part no.],0)))</f>
        <v>198.86186437399309</v>
      </c>
      <c r="D6" s="6">
        <f>IF($A6="","",INDEX(Table1[พนักงานคนที่ 3],MATCH($A6,Table1[Part no.],0)))</f>
        <v>199.38387277770872</v>
      </c>
      <c r="E6" s="6">
        <f>IF($A6="","",INDEX(Table1[พนักงานคนที่ 4],MATCH($A6,Table1[Part no.],0)))</f>
        <v>198.9814600031799</v>
      </c>
      <c r="F6" s="6">
        <f>IF($A6="","",INDEX(Table1[พนักงานคนที่ 5],MATCH($A6,Table1[Part no.],0)))</f>
        <v>199.67412318583544</v>
      </c>
      <c r="G6" s="6">
        <f>IF($A6="","",INDEX(Table1[พนักงานคนที่ 6],MATCH($A6,Table1[Part no.],0)))</f>
        <v>200.04379201559334</v>
      </c>
      <c r="I6" s="1" t="str">
        <f t="shared" ref="I6:I24" si="0">IF($A6="","",$A6)</f>
        <v>A65112B2500001-3</v>
      </c>
      <c r="J6" s="7">
        <v>0</v>
      </c>
      <c r="K6" s="7">
        <v>1</v>
      </c>
      <c r="L6" s="7">
        <v>0</v>
      </c>
      <c r="M6" s="7">
        <v>0</v>
      </c>
      <c r="N6" s="7">
        <v>0</v>
      </c>
      <c r="O6" s="7">
        <v>0</v>
      </c>
    </row>
    <row r="7" spans="1:15" x14ac:dyDescent="0.2">
      <c r="A7" s="1" t="s">
        <v>284</v>
      </c>
      <c r="B7" s="6">
        <f>IF($A7="","",INDEX(Table1[พนักงานคนที่ 1],MATCH($A7,Table1[Part no.],0)))</f>
        <v>132.49509387901213</v>
      </c>
      <c r="C7" s="6">
        <f>IF($A7="","",INDEX(Table1[พนักงานคนที่ 2],MATCH($A7,Table1[Part no.],0)))</f>
        <v>133.26037219301435</v>
      </c>
      <c r="D7" s="6">
        <f>IF($A7="","",INDEX(Table1[พนักงานคนที่ 3],MATCH($A7,Table1[Part no.],0)))</f>
        <v>131.72560671753271</v>
      </c>
      <c r="E7" s="6">
        <f>IF($A7="","",INDEX(Table1[พนักงานคนที่ 4],MATCH($A7,Table1[Part no.],0)))</f>
        <v>131.94419886397654</v>
      </c>
      <c r="F7" s="6">
        <f>IF($A7="","",INDEX(Table1[พนักงานคนที่ 5],MATCH($A7,Table1[Part no.],0)))</f>
        <v>131.58473545521795</v>
      </c>
      <c r="G7" s="6">
        <f>IF($A7="","",INDEX(Table1[พนักงานคนที่ 6],MATCH($A7,Table1[Part no.],0)))</f>
        <v>132.44406321403795</v>
      </c>
      <c r="I7" s="1" t="str">
        <f t="shared" si="0"/>
        <v>273SYA060A</v>
      </c>
      <c r="J7" s="7">
        <v>0</v>
      </c>
      <c r="K7" s="7">
        <v>0</v>
      </c>
      <c r="L7" s="7">
        <v>0</v>
      </c>
      <c r="M7" s="7">
        <v>0</v>
      </c>
      <c r="N7" s="7">
        <v>1</v>
      </c>
      <c r="O7" s="7">
        <v>0</v>
      </c>
    </row>
    <row r="8" spans="1:15" x14ac:dyDescent="0.2">
      <c r="A8" s="1" t="s">
        <v>278</v>
      </c>
      <c r="B8" s="6">
        <f>IF($A8="","",INDEX(Table1[พนักงานคนที่ 1],MATCH($A8,Table1[Part no.],0)))</f>
        <v>106.01014171044311</v>
      </c>
      <c r="C8" s="6">
        <f>IF($A8="","",INDEX(Table1[พนักงานคนที่ 2],MATCH($A8,Table1[Part no.],0)))</f>
        <v>105.40525231494694</v>
      </c>
      <c r="D8" s="6">
        <f>IF($A8="","",INDEX(Table1[พนักงานคนที่ 3],MATCH($A8,Table1[Part no.],0)))</f>
        <v>106.04657648844521</v>
      </c>
      <c r="E8" s="6">
        <f>IF($A8="","",INDEX(Table1[พนักงานคนที่ 4],MATCH($A8,Table1[Part no.],0)))</f>
        <v>105.88526874768154</v>
      </c>
      <c r="F8" s="6">
        <f>IF($A8="","",INDEX(Table1[พนักงานคนที่ 5],MATCH($A8,Table1[Part no.],0)))</f>
        <v>105.63508210823281</v>
      </c>
      <c r="G8" s="6">
        <f>IF($A8="","",INDEX(Table1[พนักงานคนที่ 6],MATCH($A8,Table1[Part no.],0)))</f>
        <v>106.42074668257727</v>
      </c>
      <c r="I8" s="1" t="str">
        <f t="shared" si="0"/>
        <v>27122A060C</v>
      </c>
      <c r="J8" s="7">
        <v>0</v>
      </c>
      <c r="K8" s="7">
        <v>0</v>
      </c>
      <c r="L8" s="7">
        <v>1</v>
      </c>
      <c r="M8" s="7">
        <v>0</v>
      </c>
      <c r="N8" s="7">
        <v>0</v>
      </c>
      <c r="O8" s="7">
        <v>0</v>
      </c>
    </row>
    <row r="9" spans="1:15" x14ac:dyDescent="0.2">
      <c r="A9" s="1" t="s">
        <v>250</v>
      </c>
      <c r="B9" s="6">
        <f>IF($A9="","",INDEX(Table1[พนักงานคนที่ 1],MATCH($A9,Table1[Part no.],0)))</f>
        <v>80.69106702277665</v>
      </c>
      <c r="C9" s="6">
        <f>IF($A9="","",INDEX(Table1[พนักงานคนที่ 2],MATCH($A9,Table1[Part no.],0)))</f>
        <v>80.100346452660546</v>
      </c>
      <c r="D9" s="6">
        <f>IF($A9="","",INDEX(Table1[พนักงานคนที่ 3],MATCH($A9,Table1[Part no.],0)))</f>
        <v>80.897908198329191</v>
      </c>
      <c r="E9" s="6">
        <f>IF($A9="","",INDEX(Table1[พนักงานคนที่ 4],MATCH($A9,Table1[Part no.],0)))</f>
        <v>80.751045666437719</v>
      </c>
      <c r="F9" s="6">
        <f>IF($A9="","",INDEX(Table1[พนักงานคนที่ 5],MATCH($A9,Table1[Part no.],0)))</f>
        <v>80.328097151931772</v>
      </c>
      <c r="G9" s="6">
        <f>IF($A9="","",INDEX(Table1[พนักงานคนที่ 6],MATCH($A9,Table1[Part no.],0)))</f>
        <v>80.696752409007473</v>
      </c>
      <c r="I9" s="1" t="str">
        <f t="shared" si="0"/>
        <v>924RH3RA0A</v>
      </c>
      <c r="J9" s="7">
        <v>0</v>
      </c>
      <c r="K9" s="7">
        <v>0</v>
      </c>
      <c r="L9" s="7">
        <v>0</v>
      </c>
      <c r="M9" s="7">
        <v>1</v>
      </c>
      <c r="N9" s="7">
        <v>0</v>
      </c>
      <c r="O9" s="7">
        <v>0</v>
      </c>
    </row>
    <row r="10" spans="1:15" x14ac:dyDescent="0.2">
      <c r="A10" s="1" t="s">
        <v>273</v>
      </c>
      <c r="B10" s="6">
        <f>IF($A10="","",INDEX(Table1[พนักงานคนที่ 1],MATCH($A10,Table1[Part no.],0)))</f>
        <v>75.866681342037566</v>
      </c>
      <c r="C10" s="6">
        <f>IF($A10="","",INDEX(Table1[พนักงานคนที่ 2],MATCH($A10,Table1[Part no.],0)))</f>
        <v>75.744712454366081</v>
      </c>
      <c r="D10" s="6">
        <f>IF($A10="","",INDEX(Table1[พนักงานคนที่ 3],MATCH($A10,Table1[Part no.],0)))</f>
        <v>75.707053504057228</v>
      </c>
      <c r="E10" s="6">
        <f>IF($A10="","",INDEX(Table1[พนักงานคนที่ 4],MATCH($A10,Table1[Part no.],0)))</f>
        <v>75.741438970679297</v>
      </c>
      <c r="F10" s="6">
        <f>IF($A10="","",INDEX(Table1[พนักงานคนที่ 5],MATCH($A10,Table1[Part no.],0)))</f>
        <v>75.479703970947824</v>
      </c>
      <c r="G10" s="6">
        <f>IF($A10="","",INDEX(Table1[พนักงานคนที่ 6],MATCH($A10,Table1[Part no.],0)))</f>
        <v>76.155598667411923</v>
      </c>
      <c r="I10" s="1" t="str">
        <f t="shared" si="0"/>
        <v>27122A070C</v>
      </c>
      <c r="J10" s="7">
        <v>0</v>
      </c>
      <c r="K10" s="7">
        <v>0</v>
      </c>
      <c r="L10" s="7">
        <v>1</v>
      </c>
      <c r="M10" s="7">
        <v>0</v>
      </c>
      <c r="N10" s="7">
        <v>0</v>
      </c>
      <c r="O10" s="7">
        <v>0</v>
      </c>
    </row>
    <row r="11" spans="1:15" x14ac:dyDescent="0.2">
      <c r="A11" s="1" t="s">
        <v>272</v>
      </c>
      <c r="B11" s="6">
        <f>IF($A11="","",INDEX(Table1[พนักงานคนที่ 1],MATCH($A11,Table1[Part no.],0)))</f>
        <v>74.806372246940384</v>
      </c>
      <c r="C11" s="6">
        <f>IF($A11="","",INDEX(Table1[พนักงานคนที่ 2],MATCH($A11,Table1[Part no.],0)))</f>
        <v>75.061197846942619</v>
      </c>
      <c r="D11" s="6">
        <f>IF($A11="","",INDEX(Table1[พนักงานคนที่ 3],MATCH($A11,Table1[Part no.],0)))</f>
        <v>74.978354353484974</v>
      </c>
      <c r="E11" s="6">
        <f>IF($A11="","",INDEX(Table1[พนักงานคนที่ 4],MATCH($A11,Table1[Part no.],0)))</f>
        <v>75.21055600550558</v>
      </c>
      <c r="F11" s="6">
        <f>IF($A11="","",INDEX(Table1[พนักงานคนที่ 5],MATCH($A11,Table1[Part no.],0)))</f>
        <v>75.164965195219494</v>
      </c>
      <c r="G11" s="6">
        <f>IF($A11="","",INDEX(Table1[พนักงานคนที่ 6],MATCH($A11,Table1[Part no.],0)))</f>
        <v>75.068808437124503</v>
      </c>
      <c r="I11" s="1" t="str">
        <f t="shared" si="0"/>
        <v>27122A074C</v>
      </c>
      <c r="J11" s="7">
        <v>1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</row>
    <row r="12" spans="1:15" x14ac:dyDescent="0.2">
      <c r="A12" s="1" t="s">
        <v>158</v>
      </c>
      <c r="B12" s="6">
        <f>IF($A12="","",INDEX(Table1[พนักงานคนที่ 1],MATCH($A12,Table1[Part no.],0)))</f>
        <v>28.01</v>
      </c>
      <c r="C12" s="6">
        <f>IF($A12="","",INDEX(Table1[พนักงานคนที่ 2],MATCH($A12,Table1[Part no.],0)))</f>
        <v>28.67</v>
      </c>
      <c r="D12" s="6">
        <f>IF($A12="","",INDEX(Table1[พนักงานคนที่ 3],MATCH($A12,Table1[Part no.],0)))</f>
        <v>28.44</v>
      </c>
      <c r="E12" s="6">
        <f>IF($A12="","",INDEX(Table1[พนักงานคนที่ 4],MATCH($A12,Table1[Part no.],0)))</f>
        <v>28.16</v>
      </c>
      <c r="F12" s="6">
        <f>IF($A12="","",INDEX(Table1[พนักงานคนที่ 5],MATCH($A12,Table1[Part no.],0)))</f>
        <v>28.4</v>
      </c>
      <c r="G12" s="6">
        <f>IF($A12="","",INDEX(Table1[พนักงานคนที่ 6],MATCH($A12,Table1[Part no.],0)))</f>
        <v>28.78</v>
      </c>
      <c r="I12" s="1" t="str">
        <f t="shared" si="0"/>
        <v>27253A500A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1</v>
      </c>
    </row>
    <row r="13" spans="1:15" x14ac:dyDescent="0.2">
      <c r="A13" s="1" t="s">
        <v>128</v>
      </c>
      <c r="B13" s="6">
        <f>IF($A13="","",INDEX(Table1[พนักงานคนที่ 1],MATCH($A13,Table1[Part no.],0)))</f>
        <v>110.4</v>
      </c>
      <c r="C13" s="6">
        <f>IF($A13="","",INDEX(Table1[พนักงานคนที่ 2],MATCH($A13,Table1[Part no.],0)))</f>
        <v>110.15</v>
      </c>
      <c r="D13" s="6">
        <f>IF($A13="","",INDEX(Table1[พนักงานคนที่ 3],MATCH($A13,Table1[Part no.],0)))</f>
        <v>110.16</v>
      </c>
      <c r="E13" s="6">
        <f>IF($A13="","",INDEX(Table1[พนักงานคนที่ 4],MATCH($A13,Table1[Part no.],0)))</f>
        <v>110.42</v>
      </c>
      <c r="F13" s="6">
        <f>IF($A13="","",INDEX(Table1[พนักงานคนที่ 5],MATCH($A13,Table1[Part no.],0)))</f>
        <v>110.25</v>
      </c>
      <c r="G13" s="6">
        <f>IF($A13="","",INDEX(Table1[พนักงานคนที่ 6],MATCH($A13,Table1[Part no.],0)))</f>
        <v>110.45</v>
      </c>
      <c r="I13" s="1" t="str">
        <f t="shared" si="0"/>
        <v>271223TU0A</v>
      </c>
      <c r="J13" s="7">
        <v>0</v>
      </c>
      <c r="K13" s="7">
        <v>0</v>
      </c>
      <c r="L13" s="7">
        <v>0</v>
      </c>
      <c r="M13" s="7">
        <v>1</v>
      </c>
      <c r="N13" s="7">
        <v>0</v>
      </c>
      <c r="O13" s="7">
        <v>0</v>
      </c>
    </row>
    <row r="14" spans="1:15" x14ac:dyDescent="0.2">
      <c r="A14" s="1" t="s">
        <v>130</v>
      </c>
      <c r="B14" s="6">
        <f>IF($A14="","",INDEX(Table1[พนักงานคนที่ 1],MATCH($A14,Table1[Part no.],0)))</f>
        <v>68.36</v>
      </c>
      <c r="C14" s="6">
        <f>IF($A14="","",INDEX(Table1[พนักงานคนที่ 2],MATCH($A14,Table1[Part no.],0)))</f>
        <v>67.67</v>
      </c>
      <c r="D14" s="6">
        <f>IF($A14="","",INDEX(Table1[พนักงานคนที่ 3],MATCH($A14,Table1[Part no.],0)))</f>
        <v>67.69</v>
      </c>
      <c r="E14" s="6">
        <f>IF($A14="","",INDEX(Table1[พนักงานคนที่ 4],MATCH($A14,Table1[Part no.],0)))</f>
        <v>67.760000000000005</v>
      </c>
      <c r="F14" s="6">
        <f>IF($A14="","",INDEX(Table1[พนักงานคนที่ 5],MATCH($A14,Table1[Part no.],0)))</f>
        <v>67.59</v>
      </c>
      <c r="G14" s="6">
        <f>IF($A14="","",INDEX(Table1[พนักงานคนที่ 6],MATCH($A14,Table1[Part no.],0)))</f>
        <v>67.989999999999995</v>
      </c>
      <c r="I14" s="1" t="str">
        <f t="shared" si="0"/>
        <v>214S9A061A</v>
      </c>
      <c r="J14" s="7">
        <v>0</v>
      </c>
      <c r="K14" s="7">
        <v>0</v>
      </c>
      <c r="L14" s="7">
        <v>0</v>
      </c>
      <c r="M14" s="7">
        <v>1</v>
      </c>
      <c r="N14" s="7">
        <v>0</v>
      </c>
      <c r="O14" s="7">
        <v>0</v>
      </c>
    </row>
    <row r="15" spans="1:15" x14ac:dyDescent="0.2">
      <c r="A15" s="1" t="s">
        <v>280</v>
      </c>
      <c r="B15" s="6">
        <f>IF($A15="","",INDEX(Table1[พนักงานคนที่ 1],MATCH($A15,Table1[Part no.],0)))</f>
        <v>90.715632452132965</v>
      </c>
      <c r="C15" s="6">
        <f>IF($A15="","",INDEX(Table1[พนักงานคนที่ 2],MATCH($A15,Table1[Part no.],0)))</f>
        <v>90.669471076826355</v>
      </c>
      <c r="D15" s="6">
        <f>IF($A15="","",INDEX(Table1[พนักงานคนที่ 3],MATCH($A15,Table1[Part no.],0)))</f>
        <v>90.752112849259717</v>
      </c>
      <c r="E15" s="6">
        <f>IF($A15="","",INDEX(Table1[พนักงานคนที่ 4],MATCH($A15,Table1[Part no.],0)))</f>
        <v>90.540697059647769</v>
      </c>
      <c r="F15" s="6">
        <f>IF($A15="","",INDEX(Table1[พนักงานคนที่ 5],MATCH($A15,Table1[Part no.],0)))</f>
        <v>90.554156773930188</v>
      </c>
      <c r="G15" s="6">
        <f>IF($A15="","",INDEX(Table1[พนักงานคนที่ 6],MATCH($A15,Table1[Part no.],0)))</f>
        <v>91.03508713255178</v>
      </c>
      <c r="I15" s="1" t="str">
        <f t="shared" si="0"/>
        <v>28714A060A</v>
      </c>
      <c r="J15" s="7">
        <v>0</v>
      </c>
      <c r="K15" s="7">
        <v>0</v>
      </c>
      <c r="L15" s="7">
        <v>0</v>
      </c>
      <c r="M15" s="7">
        <v>0</v>
      </c>
      <c r="N15" s="7">
        <v>1</v>
      </c>
      <c r="O15" s="7">
        <v>0</v>
      </c>
    </row>
    <row r="16" spans="1:15" x14ac:dyDescent="0.2">
      <c r="A16" s="1" t="s">
        <v>277</v>
      </c>
      <c r="B16" s="6">
        <f>IF($A16="","",INDEX(Table1[พนักงานคนที่ 1],MATCH($A16,Table1[Part no.],0)))</f>
        <v>71.812942113887786</v>
      </c>
      <c r="C16" s="6">
        <f>IF($A16="","",INDEX(Table1[พนักงานคนที่ 2],MATCH($A16,Table1[Part no.],0)))</f>
        <v>71.748648477692612</v>
      </c>
      <c r="D16" s="6">
        <f>IF($A16="","",INDEX(Table1[พนักงานคนที่ 3],MATCH($A16,Table1[Part no.],0)))</f>
        <v>72.424470395604189</v>
      </c>
      <c r="E16" s="6">
        <f>IF($A16="","",INDEX(Table1[พนักงานคนที่ 4],MATCH($A16,Table1[Part no.],0)))</f>
        <v>71.594886599590367</v>
      </c>
      <c r="F16" s="6">
        <f>IF($A16="","",INDEX(Table1[พนักงานคนที่ 5],MATCH($A16,Table1[Part no.],0)))</f>
        <v>71.155982644807608</v>
      </c>
      <c r="G16" s="6">
        <f>IF($A16="","",INDEX(Table1[พนักงานคนที่ 6],MATCH($A16,Table1[Part no.],0)))</f>
        <v>72.441143646847451</v>
      </c>
      <c r="I16" s="1" t="str">
        <f t="shared" si="0"/>
        <v>27188A060A</v>
      </c>
      <c r="J16" s="7">
        <v>0</v>
      </c>
      <c r="K16" s="7">
        <v>0</v>
      </c>
      <c r="L16" s="7">
        <v>1</v>
      </c>
      <c r="M16" s="7">
        <v>0</v>
      </c>
      <c r="N16" s="7">
        <v>0</v>
      </c>
      <c r="O16" s="7">
        <v>0</v>
      </c>
    </row>
    <row r="17" spans="1:15" x14ac:dyDescent="0.2">
      <c r="A17" s="1" t="s">
        <v>277</v>
      </c>
      <c r="B17" s="6">
        <f>IF($A17="","",INDEX(Table1[พนักงานคนที่ 1],MATCH($A17,Table1[Part no.],0)))</f>
        <v>71.812942113887786</v>
      </c>
      <c r="C17" s="6">
        <f>IF($A17="","",INDEX(Table1[พนักงานคนที่ 2],MATCH($A17,Table1[Part no.],0)))</f>
        <v>71.748648477692612</v>
      </c>
      <c r="D17" s="6">
        <f>IF($A17="","",INDEX(Table1[พนักงานคนที่ 3],MATCH($A17,Table1[Part no.],0)))</f>
        <v>72.424470395604189</v>
      </c>
      <c r="E17" s="6">
        <f>IF($A17="","",INDEX(Table1[พนักงานคนที่ 4],MATCH($A17,Table1[Part no.],0)))</f>
        <v>71.594886599590367</v>
      </c>
      <c r="F17" s="6">
        <f>IF($A17="","",INDEX(Table1[พนักงานคนที่ 5],MATCH($A17,Table1[Part no.],0)))</f>
        <v>71.155982644807608</v>
      </c>
      <c r="G17" s="6">
        <f>IF($A17="","",INDEX(Table1[พนักงานคนที่ 6],MATCH($A17,Table1[Part no.],0)))</f>
        <v>72.441143646847451</v>
      </c>
      <c r="I17" s="1" t="str">
        <f t="shared" si="0"/>
        <v>27188A060A</v>
      </c>
      <c r="J17" s="7">
        <v>0</v>
      </c>
      <c r="K17" s="7">
        <v>0</v>
      </c>
      <c r="L17" s="7">
        <v>1</v>
      </c>
      <c r="M17" s="7">
        <v>0</v>
      </c>
      <c r="N17" s="7">
        <v>0</v>
      </c>
      <c r="O17" s="7">
        <v>0</v>
      </c>
    </row>
    <row r="18" spans="1:15" x14ac:dyDescent="0.2">
      <c r="A18" s="1" t="s">
        <v>278</v>
      </c>
      <c r="B18" s="6">
        <f>IF($A18="","",INDEX(Table1[พนักงานคนที่ 1],MATCH($A18,Table1[Part no.],0)))</f>
        <v>106.01014171044311</v>
      </c>
      <c r="C18" s="6">
        <f>IF($A18="","",INDEX(Table1[พนักงานคนที่ 2],MATCH($A18,Table1[Part no.],0)))</f>
        <v>105.40525231494694</v>
      </c>
      <c r="D18" s="6">
        <f>IF($A18="","",INDEX(Table1[พนักงานคนที่ 3],MATCH($A18,Table1[Part no.],0)))</f>
        <v>106.04657648844521</v>
      </c>
      <c r="E18" s="6">
        <f>IF($A18="","",INDEX(Table1[พนักงานคนที่ 4],MATCH($A18,Table1[Part no.],0)))</f>
        <v>105.88526874768154</v>
      </c>
      <c r="F18" s="6">
        <f>IF($A18="","",INDEX(Table1[พนักงานคนที่ 5],MATCH($A18,Table1[Part no.],0)))</f>
        <v>105.63508210823281</v>
      </c>
      <c r="G18" s="6">
        <f>IF($A18="","",INDEX(Table1[พนักงานคนที่ 6],MATCH($A18,Table1[Part no.],0)))</f>
        <v>106.42074668257727</v>
      </c>
      <c r="I18" s="1" t="str">
        <f t="shared" si="0"/>
        <v>27122A060C</v>
      </c>
      <c r="J18" s="7">
        <v>0</v>
      </c>
      <c r="K18" s="7">
        <v>0</v>
      </c>
      <c r="L18" s="7">
        <v>0</v>
      </c>
      <c r="M18" s="7">
        <v>0</v>
      </c>
      <c r="N18" s="7">
        <v>1</v>
      </c>
      <c r="O18" s="7">
        <v>0</v>
      </c>
    </row>
    <row r="19" spans="1:15" x14ac:dyDescent="0.2">
      <c r="A19" s="1" t="s">
        <v>162</v>
      </c>
      <c r="B19" s="6">
        <f>IF($A19="","",INDEX(Table1[พนักงานคนที่ 1],MATCH($A19,Table1[Part no.],0)))</f>
        <v>70.819999999999993</v>
      </c>
      <c r="C19" s="6">
        <f>IF($A19="","",INDEX(Table1[พนักงานคนที่ 2],MATCH($A19,Table1[Part no.],0)))</f>
        <v>70.36</v>
      </c>
      <c r="D19" s="6">
        <f>IF($A19="","",INDEX(Table1[พนักงานคนที่ 3],MATCH($A19,Table1[Part no.],0)))</f>
        <v>71</v>
      </c>
      <c r="E19" s="6">
        <f>IF($A19="","",INDEX(Table1[พนักงานคนที่ 4],MATCH($A19,Table1[Part no.],0)))</f>
        <v>70.790000000000006</v>
      </c>
      <c r="F19" s="6">
        <f>IF($A19="","",INDEX(Table1[พนักงานคนที่ 5],MATCH($A19,Table1[Part no.],0)))</f>
        <v>70.569999999999993</v>
      </c>
      <c r="G19" s="6">
        <f>IF($A19="","",INDEX(Table1[พนักงานคนที่ 6],MATCH($A19,Table1[Part no.],0)))</f>
        <v>71.12</v>
      </c>
      <c r="I19" s="1" t="str">
        <f t="shared" si="0"/>
        <v>2724500B1A</v>
      </c>
      <c r="J19" s="7">
        <v>0</v>
      </c>
      <c r="K19" s="7">
        <v>1</v>
      </c>
      <c r="L19" s="7">
        <v>0</v>
      </c>
      <c r="M19" s="7">
        <v>0</v>
      </c>
      <c r="N19" s="7">
        <v>0</v>
      </c>
      <c r="O19" s="7">
        <v>0</v>
      </c>
    </row>
    <row r="20" spans="1:15" x14ac:dyDescent="0.2">
      <c r="A20" s="1" t="s">
        <v>280</v>
      </c>
      <c r="B20" s="6">
        <f>IF($A20="","",INDEX(Table1[พนักงานคนที่ 1],MATCH($A20,Table1[Part no.],0)))</f>
        <v>90.715632452132965</v>
      </c>
      <c r="C20" s="6">
        <f>IF($A20="","",INDEX(Table1[พนักงานคนที่ 2],MATCH($A20,Table1[Part no.],0)))</f>
        <v>90.669471076826355</v>
      </c>
      <c r="D20" s="6">
        <f>IF($A20="","",INDEX(Table1[พนักงานคนที่ 3],MATCH($A20,Table1[Part no.],0)))</f>
        <v>90.752112849259717</v>
      </c>
      <c r="E20" s="6">
        <f>IF($A20="","",INDEX(Table1[พนักงานคนที่ 4],MATCH($A20,Table1[Part no.],0)))</f>
        <v>90.540697059647769</v>
      </c>
      <c r="F20" s="6">
        <f>IF($A20="","",INDEX(Table1[พนักงานคนที่ 5],MATCH($A20,Table1[Part no.],0)))</f>
        <v>90.554156773930188</v>
      </c>
      <c r="G20" s="6">
        <f>IF($A20="","",INDEX(Table1[พนักงานคนที่ 6],MATCH($A20,Table1[Part no.],0)))</f>
        <v>91.03508713255178</v>
      </c>
      <c r="I20" s="1" t="str">
        <f t="shared" si="0"/>
        <v>28714A060A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1</v>
      </c>
    </row>
    <row r="21" spans="1:15" x14ac:dyDescent="0.2">
      <c r="A21" s="1" t="s">
        <v>282</v>
      </c>
      <c r="B21" s="6">
        <f>IF($A21="","",INDEX(Table1[พนักงานคนที่ 1],MATCH($A21,Table1[Part no.],0)))</f>
        <v>146.82541517969904</v>
      </c>
      <c r="C21" s="6">
        <f>IF($A21="","",INDEX(Table1[พนักงานคนที่ 2],MATCH($A21,Table1[Part no.],0)))</f>
        <v>146.55988856380384</v>
      </c>
      <c r="D21" s="6">
        <f>IF($A21="","",INDEX(Table1[พนักงานคนที่ 3],MATCH($A21,Table1[Part no.],0)))</f>
        <v>146.17240744808331</v>
      </c>
      <c r="E21" s="6">
        <f>IF($A21="","",INDEX(Table1[พนักงานคนที่ 4],MATCH($A21,Table1[Part no.],0)))</f>
        <v>146.06400423799136</v>
      </c>
      <c r="F21" s="6">
        <f>IF($A21="","",INDEX(Table1[พนักงานคนที่ 5],MATCH($A21,Table1[Part no.],0)))</f>
        <v>145.66017389458955</v>
      </c>
      <c r="G21" s="6">
        <f>IF($A21="","",INDEX(Table1[พนักงานคนที่ 6],MATCH($A21,Table1[Part no.],0)))</f>
        <v>148.10444157635467</v>
      </c>
      <c r="I21" s="1" t="str">
        <f t="shared" si="0"/>
        <v>277261HN0A</v>
      </c>
      <c r="J21" s="7">
        <v>1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</row>
    <row r="22" spans="1:15" x14ac:dyDescent="0.2">
      <c r="A22" s="1" t="s">
        <v>278</v>
      </c>
      <c r="B22" s="6">
        <f>IF($A22="","",INDEX(Table1[พนักงานคนที่ 1],MATCH($A22,Table1[Part no.],0)))</f>
        <v>106.01014171044311</v>
      </c>
      <c r="C22" s="6">
        <f>IF($A22="","",INDEX(Table1[พนักงานคนที่ 2],MATCH($A22,Table1[Part no.],0)))</f>
        <v>105.40525231494694</v>
      </c>
      <c r="D22" s="6">
        <f>IF($A22="","",INDEX(Table1[พนักงานคนที่ 3],MATCH($A22,Table1[Part no.],0)))</f>
        <v>106.04657648844521</v>
      </c>
      <c r="E22" s="6">
        <f>IF($A22="","",INDEX(Table1[พนักงานคนที่ 4],MATCH($A22,Table1[Part no.],0)))</f>
        <v>105.88526874768154</v>
      </c>
      <c r="F22" s="6">
        <f>IF($A22="","",INDEX(Table1[พนักงานคนที่ 5],MATCH($A22,Table1[Part no.],0)))</f>
        <v>105.63508210823281</v>
      </c>
      <c r="G22" s="6">
        <f>IF($A22="","",INDEX(Table1[พนักงานคนที่ 6],MATCH($A22,Table1[Part no.],0)))</f>
        <v>106.42074668257727</v>
      </c>
      <c r="I22" s="1" t="str">
        <f t="shared" si="0"/>
        <v>27122A060C</v>
      </c>
      <c r="J22" s="7">
        <v>1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</row>
    <row r="23" spans="1:15" x14ac:dyDescent="0.2">
      <c r="A23" s="1" t="s">
        <v>210</v>
      </c>
      <c r="B23" s="6">
        <f>IF($A23="","",INDEX(Table1[พนักงานคนที่ 1],MATCH($A23,Table1[Part no.],0)))</f>
        <v>68.08</v>
      </c>
      <c r="C23" s="6">
        <f>IF($A23="","",INDEX(Table1[พนักงานคนที่ 2],MATCH($A23,Table1[Part no.],0)))</f>
        <v>67.97</v>
      </c>
      <c r="D23" s="6">
        <f>IF($A23="","",INDEX(Table1[พนักงานคนที่ 3],MATCH($A23,Table1[Part no.],0)))</f>
        <v>67.510000000000005</v>
      </c>
      <c r="E23" s="6">
        <f>IF($A23="","",INDEX(Table1[พนักงานคนที่ 4],MATCH($A23,Table1[Part no.],0)))</f>
        <v>67.52</v>
      </c>
      <c r="F23" s="6">
        <f>IF($A23="","",INDEX(Table1[พนักงานคนที่ 5],MATCH($A23,Table1[Part no.],0)))</f>
        <v>67.510000000000005</v>
      </c>
      <c r="G23" s="6">
        <f>IF($A23="","",INDEX(Table1[พนักงานคนที่ 6],MATCH($A23,Table1[Part no.],0)))</f>
        <v>67.61</v>
      </c>
      <c r="I23" s="1" t="str">
        <f t="shared" si="0"/>
        <v>272833SF0B</v>
      </c>
      <c r="J23" s="7">
        <v>0</v>
      </c>
      <c r="K23" s="7">
        <v>0</v>
      </c>
      <c r="L23" s="7">
        <v>0</v>
      </c>
      <c r="M23" s="7">
        <v>1</v>
      </c>
      <c r="N23" s="7">
        <v>0</v>
      </c>
      <c r="O23" s="7">
        <v>0</v>
      </c>
    </row>
    <row r="24" spans="1:15" x14ac:dyDescent="0.2">
      <c r="A24" s="1" t="s">
        <v>214</v>
      </c>
      <c r="B24" s="6">
        <f>IF($A24="","",INDEX(Table1[พนักงานคนที่ 1],MATCH($A24,Table1[Part no.],0)))</f>
        <v>56.54</v>
      </c>
      <c r="C24" s="6">
        <f>IF($A24="","",INDEX(Table1[พนักงานคนที่ 2],MATCH($A24,Table1[Part no.],0)))</f>
        <v>56.72</v>
      </c>
      <c r="D24" s="6">
        <f>IF($A24="","",INDEX(Table1[พนักงานคนที่ 3],MATCH($A24,Table1[Part no.],0)))</f>
        <v>56.71</v>
      </c>
      <c r="E24" s="6">
        <f>IF($A24="","",INDEX(Table1[พนักงานคนที่ 4],MATCH($A24,Table1[Part no.],0)))</f>
        <v>56.29</v>
      </c>
      <c r="F24" s="6">
        <f>IF($A24="","",INDEX(Table1[พนักงานคนที่ 5],MATCH($A24,Table1[Part no.],0)))</f>
        <v>56.74</v>
      </c>
      <c r="G24" s="6">
        <f>IF($A24="","",INDEX(Table1[พนักงานคนที่ 6],MATCH($A24,Table1[Part no.],0)))</f>
        <v>56.68</v>
      </c>
      <c r="I24" s="1" t="str">
        <f t="shared" si="0"/>
        <v>9211500C02</v>
      </c>
      <c r="J24" s="7">
        <v>0</v>
      </c>
      <c r="K24" s="7">
        <v>1</v>
      </c>
      <c r="L24" s="7">
        <v>0</v>
      </c>
      <c r="M24" s="7">
        <v>0</v>
      </c>
      <c r="N24" s="7">
        <v>0</v>
      </c>
      <c r="O24" s="7">
        <v>0</v>
      </c>
    </row>
    <row r="25" spans="1:15" ht="38.25" customHeight="1" x14ac:dyDescent="0.2">
      <c r="A25" s="8" t="s">
        <v>16</v>
      </c>
      <c r="B25" s="9">
        <f t="shared" ref="B25:G25" si="1">SUMPRODUCT(B5:B24,J5:J24)</f>
        <v>327.64192913708251</v>
      </c>
      <c r="C25" s="9">
        <f t="shared" si="1"/>
        <v>325.9418643739931</v>
      </c>
      <c r="D25" s="9">
        <f t="shared" si="1"/>
        <v>326.60257078371086</v>
      </c>
      <c r="E25" s="9">
        <f t="shared" si="1"/>
        <v>326.45104566643772</v>
      </c>
      <c r="F25" s="9">
        <f>SUMPRODUCT(F5:F24,N5:N24)</f>
        <v>327.77397433738099</v>
      </c>
      <c r="G25" s="9">
        <f t="shared" si="1"/>
        <v>321.67737457864223</v>
      </c>
    </row>
    <row r="26" spans="1:15" s="14" customFormat="1" ht="38.25" customHeight="1" x14ac:dyDescent="0.2">
      <c r="A26" s="10" t="s">
        <v>17</v>
      </c>
      <c r="B26" s="11">
        <f>AVERAGE(B25:G25)</f>
        <v>326.01479314620792</v>
      </c>
      <c r="C26" s="12"/>
      <c r="D26" s="12"/>
      <c r="E26" s="12"/>
      <c r="F26" s="12"/>
      <c r="G26" s="13"/>
      <c r="I26" s="2" t="s">
        <v>18</v>
      </c>
    </row>
    <row r="27" spans="1:15" ht="38.25" customHeight="1" x14ac:dyDescent="0.2">
      <c r="A27" s="8" t="s">
        <v>19</v>
      </c>
      <c r="B27" s="15">
        <f>(B25-$B$26)^2</f>
        <v>2.6475715327994407</v>
      </c>
      <c r="C27" s="15">
        <f>(C25-$B$26)^2</f>
        <v>5.3186058167615183E-3</v>
      </c>
      <c r="D27" s="15">
        <f t="shared" ref="D27:F27" si="2">(D25-$B$26)^2</f>
        <v>0.34548255114853571</v>
      </c>
      <c r="E27" s="15">
        <f t="shared" si="2"/>
        <v>0.19031626140685223</v>
      </c>
      <c r="F27" s="15">
        <f t="shared" si="2"/>
        <v>3.0947184633771019</v>
      </c>
      <c r="G27" s="15">
        <f>(G25-$B$26)^2</f>
        <v>18.813199830263617</v>
      </c>
      <c r="I27" s="16" t="s">
        <v>20</v>
      </c>
      <c r="J27" s="17">
        <f>AVERAGE(B27:G27)</f>
        <v>4.1827678741353855</v>
      </c>
    </row>
    <row r="29" spans="1:15" x14ac:dyDescent="0.2">
      <c r="B29" s="19" t="s">
        <v>21</v>
      </c>
      <c r="H29" s="18"/>
    </row>
    <row r="30" spans="1:15" x14ac:dyDescent="0.2">
      <c r="A30" s="20">
        <v>1</v>
      </c>
      <c r="B30" s="21" t="s">
        <v>22</v>
      </c>
      <c r="C30" s="21"/>
      <c r="D30" s="21"/>
      <c r="E30" s="21"/>
      <c r="F30" s="21"/>
      <c r="G30" s="21"/>
      <c r="H30" s="21"/>
    </row>
    <row r="31" spans="1:15" x14ac:dyDescent="0.2">
      <c r="A31" s="2"/>
      <c r="B31" s="18" t="s">
        <v>23</v>
      </c>
      <c r="C31" s="22">
        <f t="shared" ref="C31:C50" si="3">SUM(J5:O5)</f>
        <v>1</v>
      </c>
      <c r="D31" s="23" t="s">
        <v>24</v>
      </c>
      <c r="E31" s="23">
        <v>1</v>
      </c>
      <c r="F31" s="2"/>
      <c r="G31" s="2"/>
    </row>
    <row r="32" spans="1:15" x14ac:dyDescent="0.2">
      <c r="A32" s="2"/>
      <c r="B32" s="18" t="s">
        <v>25</v>
      </c>
      <c r="C32" s="22">
        <f t="shared" si="3"/>
        <v>1</v>
      </c>
      <c r="D32" s="23" t="s">
        <v>24</v>
      </c>
      <c r="E32" s="23">
        <v>1</v>
      </c>
      <c r="F32" s="2"/>
      <c r="G32" s="2"/>
    </row>
    <row r="33" spans="1:7" x14ac:dyDescent="0.2">
      <c r="A33" s="2"/>
      <c r="B33" s="18" t="s">
        <v>26</v>
      </c>
      <c r="C33" s="22">
        <f t="shared" si="3"/>
        <v>1</v>
      </c>
      <c r="D33" s="23" t="s">
        <v>24</v>
      </c>
      <c r="E33" s="23">
        <v>1</v>
      </c>
      <c r="F33" s="2"/>
      <c r="G33" s="2"/>
    </row>
    <row r="34" spans="1:7" x14ac:dyDescent="0.2">
      <c r="A34" s="2"/>
      <c r="B34" s="18" t="s">
        <v>27</v>
      </c>
      <c r="C34" s="22">
        <f t="shared" si="3"/>
        <v>1</v>
      </c>
      <c r="D34" s="23" t="s">
        <v>24</v>
      </c>
      <c r="E34" s="23">
        <v>1</v>
      </c>
      <c r="F34" s="2"/>
      <c r="G34" s="2"/>
    </row>
    <row r="35" spans="1:7" x14ac:dyDescent="0.2">
      <c r="A35" s="2"/>
      <c r="B35" s="18" t="s">
        <v>28</v>
      </c>
      <c r="C35" s="22">
        <f t="shared" si="3"/>
        <v>1</v>
      </c>
      <c r="D35" s="23" t="s">
        <v>24</v>
      </c>
      <c r="E35" s="23">
        <v>1</v>
      </c>
      <c r="F35" s="2"/>
      <c r="G35" s="2"/>
    </row>
    <row r="36" spans="1:7" x14ac:dyDescent="0.2">
      <c r="A36" s="2"/>
      <c r="B36" s="18" t="s">
        <v>29</v>
      </c>
      <c r="C36" s="22">
        <f t="shared" si="3"/>
        <v>1</v>
      </c>
      <c r="D36" s="23" t="s">
        <v>24</v>
      </c>
      <c r="E36" s="23">
        <v>1</v>
      </c>
      <c r="F36" s="2"/>
      <c r="G36" s="2"/>
    </row>
    <row r="37" spans="1:7" x14ac:dyDescent="0.2">
      <c r="A37" s="2"/>
      <c r="B37" s="18" t="s">
        <v>30</v>
      </c>
      <c r="C37" s="22">
        <f t="shared" si="3"/>
        <v>1</v>
      </c>
      <c r="D37" s="23" t="s">
        <v>24</v>
      </c>
      <c r="E37" s="23">
        <v>1</v>
      </c>
      <c r="F37" s="2"/>
      <c r="G37" s="2"/>
    </row>
    <row r="38" spans="1:7" x14ac:dyDescent="0.2">
      <c r="A38" s="2"/>
      <c r="B38" s="18" t="s">
        <v>31</v>
      </c>
      <c r="C38" s="22">
        <f t="shared" si="3"/>
        <v>1</v>
      </c>
      <c r="D38" s="23" t="s">
        <v>24</v>
      </c>
      <c r="E38" s="23">
        <v>1</v>
      </c>
      <c r="F38" s="2"/>
      <c r="G38" s="2"/>
    </row>
    <row r="39" spans="1:7" x14ac:dyDescent="0.2">
      <c r="A39" s="2"/>
      <c r="B39" s="18" t="s">
        <v>32</v>
      </c>
      <c r="C39" s="22">
        <f t="shared" si="3"/>
        <v>1</v>
      </c>
      <c r="D39" s="23" t="s">
        <v>24</v>
      </c>
      <c r="E39" s="23">
        <v>1</v>
      </c>
      <c r="F39" s="2"/>
      <c r="G39" s="2"/>
    </row>
    <row r="40" spans="1:7" x14ac:dyDescent="0.2">
      <c r="A40" s="2"/>
      <c r="B40" s="18" t="s">
        <v>33</v>
      </c>
      <c r="C40" s="22">
        <f t="shared" si="3"/>
        <v>1</v>
      </c>
      <c r="D40" s="23" t="s">
        <v>24</v>
      </c>
      <c r="E40" s="23">
        <v>1</v>
      </c>
      <c r="F40" s="2"/>
      <c r="G40" s="2"/>
    </row>
    <row r="41" spans="1:7" x14ac:dyDescent="0.2">
      <c r="A41" s="2"/>
      <c r="B41" s="18" t="s">
        <v>34</v>
      </c>
      <c r="C41" s="22">
        <f t="shared" si="3"/>
        <v>1</v>
      </c>
      <c r="D41" s="23" t="s">
        <v>24</v>
      </c>
      <c r="E41" s="23">
        <v>1</v>
      </c>
      <c r="F41" s="2"/>
      <c r="G41" s="2"/>
    </row>
    <row r="42" spans="1:7" x14ac:dyDescent="0.2">
      <c r="A42" s="2"/>
      <c r="B42" s="18" t="s">
        <v>35</v>
      </c>
      <c r="C42" s="22">
        <f t="shared" si="3"/>
        <v>1</v>
      </c>
      <c r="D42" s="23" t="s">
        <v>24</v>
      </c>
      <c r="E42" s="23">
        <v>1</v>
      </c>
      <c r="F42" s="2"/>
      <c r="G42" s="2"/>
    </row>
    <row r="43" spans="1:7" x14ac:dyDescent="0.2">
      <c r="A43" s="2"/>
      <c r="B43" s="18" t="s">
        <v>36</v>
      </c>
      <c r="C43" s="22">
        <f t="shared" si="3"/>
        <v>1</v>
      </c>
      <c r="D43" s="23" t="s">
        <v>24</v>
      </c>
      <c r="E43" s="23">
        <v>1</v>
      </c>
      <c r="F43" s="2"/>
      <c r="G43" s="2"/>
    </row>
    <row r="44" spans="1:7" x14ac:dyDescent="0.2">
      <c r="A44" s="2"/>
      <c r="B44" s="18" t="s">
        <v>37</v>
      </c>
      <c r="C44" s="22">
        <f t="shared" si="3"/>
        <v>1</v>
      </c>
      <c r="D44" s="23" t="s">
        <v>24</v>
      </c>
      <c r="E44" s="23">
        <v>1</v>
      </c>
      <c r="F44" s="2"/>
      <c r="G44" s="2"/>
    </row>
    <row r="45" spans="1:7" x14ac:dyDescent="0.2">
      <c r="A45" s="2"/>
      <c r="B45" s="18" t="s">
        <v>38</v>
      </c>
      <c r="C45" s="22">
        <f t="shared" si="3"/>
        <v>1</v>
      </c>
      <c r="D45" s="23" t="s">
        <v>24</v>
      </c>
      <c r="E45" s="23">
        <v>1</v>
      </c>
      <c r="F45" s="2"/>
      <c r="G45" s="2"/>
    </row>
    <row r="46" spans="1:7" x14ac:dyDescent="0.2">
      <c r="A46" s="2"/>
      <c r="B46" s="18" t="s">
        <v>39</v>
      </c>
      <c r="C46" s="22">
        <f t="shared" si="3"/>
        <v>1</v>
      </c>
      <c r="D46" s="23" t="s">
        <v>24</v>
      </c>
      <c r="E46" s="23">
        <v>1</v>
      </c>
      <c r="F46" s="2"/>
      <c r="G46" s="2"/>
    </row>
    <row r="47" spans="1:7" x14ac:dyDescent="0.2">
      <c r="A47" s="2"/>
      <c r="B47" s="18" t="s">
        <v>40</v>
      </c>
      <c r="C47" s="22">
        <f t="shared" si="3"/>
        <v>1</v>
      </c>
      <c r="D47" s="23" t="s">
        <v>24</v>
      </c>
      <c r="E47" s="23">
        <v>1</v>
      </c>
      <c r="F47" s="2"/>
      <c r="G47" s="2"/>
    </row>
    <row r="48" spans="1:7" x14ac:dyDescent="0.2">
      <c r="A48" s="2"/>
      <c r="B48" s="18" t="s">
        <v>41</v>
      </c>
      <c r="C48" s="22">
        <f t="shared" si="3"/>
        <v>1</v>
      </c>
      <c r="D48" s="23" t="s">
        <v>24</v>
      </c>
      <c r="E48" s="23">
        <v>1</v>
      </c>
      <c r="F48" s="2"/>
      <c r="G48" s="2"/>
    </row>
    <row r="49" spans="1:7" x14ac:dyDescent="0.2">
      <c r="A49" s="2"/>
      <c r="B49" s="18" t="s">
        <v>42</v>
      </c>
      <c r="C49" s="22">
        <f t="shared" si="3"/>
        <v>1</v>
      </c>
      <c r="D49" s="23" t="s">
        <v>24</v>
      </c>
      <c r="E49" s="23">
        <v>1</v>
      </c>
      <c r="F49" s="2"/>
      <c r="G49" s="2"/>
    </row>
    <row r="50" spans="1:7" x14ac:dyDescent="0.2">
      <c r="A50" s="2"/>
      <c r="B50" s="18" t="s">
        <v>43</v>
      </c>
      <c r="C50" s="22">
        <f t="shared" si="3"/>
        <v>1</v>
      </c>
      <c r="D50" s="23" t="s">
        <v>24</v>
      </c>
      <c r="E50" s="23">
        <v>1</v>
      </c>
      <c r="F50" s="2"/>
      <c r="G50" s="2"/>
    </row>
    <row r="51" spans="1:7" x14ac:dyDescent="0.2">
      <c r="A51" s="20">
        <v>2</v>
      </c>
      <c r="B51" s="21" t="s">
        <v>44</v>
      </c>
      <c r="C51" s="21"/>
      <c r="D51" s="21"/>
      <c r="E51" s="21"/>
      <c r="F51" s="2"/>
      <c r="G51" s="2"/>
    </row>
    <row r="52" spans="1:7" x14ac:dyDescent="0.2">
      <c r="B52" s="18" t="s">
        <v>10</v>
      </c>
      <c r="C52" s="22">
        <f>SUM(J5:J24)</f>
        <v>3</v>
      </c>
      <c r="D52" s="23" t="s">
        <v>45</v>
      </c>
      <c r="E52" s="23">
        <v>1</v>
      </c>
      <c r="F52" s="2"/>
      <c r="G52" s="2"/>
    </row>
    <row r="53" spans="1:7" x14ac:dyDescent="0.2">
      <c r="B53" s="18" t="s">
        <v>11</v>
      </c>
      <c r="C53" s="22">
        <f>SUM(K5:K24)</f>
        <v>3</v>
      </c>
      <c r="D53" s="23" t="s">
        <v>45</v>
      </c>
      <c r="E53" s="23">
        <v>1</v>
      </c>
      <c r="F53" s="2"/>
      <c r="G53" s="2"/>
    </row>
    <row r="54" spans="1:7" x14ac:dyDescent="0.2">
      <c r="B54" s="18" t="s">
        <v>12</v>
      </c>
      <c r="C54" s="22">
        <f>SUM(L5:L24)</f>
        <v>4</v>
      </c>
      <c r="D54" s="23" t="s">
        <v>45</v>
      </c>
      <c r="E54" s="23">
        <v>1</v>
      </c>
      <c r="F54" s="2"/>
      <c r="G54" s="2"/>
    </row>
    <row r="55" spans="1:7" x14ac:dyDescent="0.2">
      <c r="B55" s="18" t="s">
        <v>13</v>
      </c>
      <c r="C55" s="22">
        <f>SUM(M5:M24)</f>
        <v>4</v>
      </c>
      <c r="D55" s="23" t="s">
        <v>45</v>
      </c>
      <c r="E55" s="23">
        <v>1</v>
      </c>
      <c r="F55" s="2"/>
      <c r="G55" s="2"/>
    </row>
    <row r="56" spans="1:7" x14ac:dyDescent="0.2">
      <c r="B56" s="18" t="s">
        <v>14</v>
      </c>
      <c r="C56" s="22">
        <f>SUM(N5:N24)</f>
        <v>3</v>
      </c>
      <c r="D56" s="23" t="s">
        <v>45</v>
      </c>
      <c r="E56" s="23">
        <v>1</v>
      </c>
      <c r="F56" s="2"/>
      <c r="G56" s="2"/>
    </row>
    <row r="57" spans="1:7" x14ac:dyDescent="0.2">
      <c r="B57" s="18" t="s">
        <v>15</v>
      </c>
      <c r="C57" s="24">
        <f>SUM(O5:O24)</f>
        <v>3</v>
      </c>
      <c r="D57" s="23" t="s">
        <v>45</v>
      </c>
      <c r="E57" s="23">
        <v>1</v>
      </c>
      <c r="F57" s="2"/>
      <c r="G57" s="2"/>
    </row>
    <row r="58" spans="1:7" x14ac:dyDescent="0.2">
      <c r="A58" s="20">
        <v>3</v>
      </c>
      <c r="B58" s="21" t="s">
        <v>46</v>
      </c>
      <c r="C58" s="21"/>
      <c r="D58" s="21"/>
      <c r="F58" s="2"/>
      <c r="G58" s="2"/>
    </row>
  </sheetData>
  <mergeCells count="4">
    <mergeCell ref="A3:A4"/>
    <mergeCell ref="B3:G3"/>
    <mergeCell ref="I3:I4"/>
    <mergeCell ref="J3:O3"/>
  </mergeCells>
  <conditionalFormatting sqref="J5:O24">
    <cfRule type="cellIs" dxfId="18" priority="1" operator="equal">
      <formula>1</formula>
    </cfRule>
    <cfRule type="cellIs" dxfId="17" priority="2" operator="equal">
      <formula>1</formula>
    </cfRule>
    <cfRule type="cellIs" dxfId="16" priority="4" operator="equal">
      <formula>0.5</formula>
    </cfRule>
    <cfRule type="cellIs" dxfId="15" priority="5" operator="equal">
      <formula>1</formula>
    </cfRule>
  </conditionalFormatting>
  <conditionalFormatting sqref="M21:N21">
    <cfRule type="cellIs" dxfId="14" priority="3" operator="equal">
      <formula>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Button2_คลิก">
                <anchor moveWithCells="1" sizeWithCells="1">
                  <from>
                    <xdr:col>6</xdr:col>
                    <xdr:colOff>971550</xdr:colOff>
                    <xdr:row>1</xdr:row>
                    <xdr:rowOff>47625</xdr:rowOff>
                  </from>
                  <to>
                    <xdr:col>8</xdr:col>
                    <xdr:colOff>104775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Database!$B$3:$B$93</xm:f>
          </x14:formula1>
          <xm:sqref>A5:A24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3:H31"/>
  <sheetViews>
    <sheetView topLeftCell="A10" workbookViewId="0">
      <selection activeCell="G13" sqref="G13"/>
    </sheetView>
  </sheetViews>
  <sheetFormatPr defaultRowHeight="14.25" x14ac:dyDescent="0.2"/>
  <cols>
    <col min="1" max="1" width="4" customWidth="1"/>
    <col min="2" max="2" width="17.125" customWidth="1"/>
    <col min="3" max="8" width="13.5" customWidth="1"/>
  </cols>
  <sheetData>
    <row r="3" spans="2:8" ht="15" thickBot="1" x14ac:dyDescent="0.25"/>
    <row r="4" spans="2:8" x14ac:dyDescent="0.2">
      <c r="B4" s="68" t="s">
        <v>7</v>
      </c>
      <c r="C4" s="70" t="s">
        <v>9</v>
      </c>
      <c r="D4" s="71"/>
      <c r="E4" s="71"/>
      <c r="F4" s="71"/>
      <c r="G4" s="71"/>
      <c r="H4" s="72"/>
    </row>
    <row r="5" spans="2:8" ht="15" thickBot="1" x14ac:dyDescent="0.25">
      <c r="B5" s="69"/>
      <c r="C5" s="54" t="s">
        <v>10</v>
      </c>
      <c r="D5" s="54" t="s">
        <v>11</v>
      </c>
      <c r="E5" s="54" t="s">
        <v>12</v>
      </c>
      <c r="F5" s="54" t="s">
        <v>13</v>
      </c>
      <c r="G5" s="54" t="s">
        <v>14</v>
      </c>
      <c r="H5" s="55" t="s">
        <v>15</v>
      </c>
    </row>
    <row r="6" spans="2:8" ht="16.5" customHeight="1" x14ac:dyDescent="0.2">
      <c r="B6" s="51" t="str">
        <f>IF(Calculate!I5&lt;&gt;"",Calculate!I5,"")</f>
        <v>A65112B2500001-2</v>
      </c>
      <c r="C6" s="52" t="str">
        <f>IF(Calculate!J5=1,"X","")</f>
        <v/>
      </c>
      <c r="D6" s="52" t="str">
        <f>IF(Calculate!K5=1,"X","")</f>
        <v/>
      </c>
      <c r="E6" s="52" t="str">
        <f>IF(Calculate!L5=1,"X","")</f>
        <v/>
      </c>
      <c r="F6" s="52" t="str">
        <f>IF(Calculate!M5=1,"X","")</f>
        <v/>
      </c>
      <c r="G6" s="52" t="str">
        <f>IF(Calculate!N5=1,"X","")</f>
        <v/>
      </c>
      <c r="H6" s="53" t="str">
        <f>IF(Calculate!O5=1,"X","")</f>
        <v>X</v>
      </c>
    </row>
    <row r="7" spans="2:8" ht="16.5" customHeight="1" x14ac:dyDescent="0.2">
      <c r="B7" s="46" t="str">
        <f>IF(Calculate!I6&lt;&gt;"",Calculate!I6,"")</f>
        <v>A65112B2500001-3</v>
      </c>
      <c r="C7" s="44" t="str">
        <f>IF(Calculate!J6=1,"X","")</f>
        <v/>
      </c>
      <c r="D7" s="44" t="str">
        <f>IF(Calculate!K6=1,"X","")</f>
        <v>X</v>
      </c>
      <c r="E7" s="44" t="str">
        <f>IF(Calculate!L6=1,"X","")</f>
        <v/>
      </c>
      <c r="F7" s="44" t="str">
        <f>IF(Calculate!M6=1,"X","")</f>
        <v/>
      </c>
      <c r="G7" s="44" t="str">
        <f>IF(Calculate!N6=1,"X","")</f>
        <v/>
      </c>
      <c r="H7" s="47" t="str">
        <f>IF(Calculate!O6=1,"X","")</f>
        <v/>
      </c>
    </row>
    <row r="8" spans="2:8" ht="16.5" customHeight="1" x14ac:dyDescent="0.2">
      <c r="B8" s="46" t="str">
        <f>IF(Calculate!I7&lt;&gt;"",Calculate!I7,"")</f>
        <v>273SYA060A</v>
      </c>
      <c r="C8" s="44" t="str">
        <f>IF(Calculate!J7=1,"X","")</f>
        <v/>
      </c>
      <c r="D8" s="44" t="str">
        <f>IF(Calculate!K7=1,"X","")</f>
        <v/>
      </c>
      <c r="E8" s="44" t="str">
        <f>IF(Calculate!L7=1,"X","")</f>
        <v/>
      </c>
      <c r="F8" s="44" t="str">
        <f>IF(Calculate!M7=1,"X","")</f>
        <v/>
      </c>
      <c r="G8" s="44" t="str">
        <f>IF(Calculate!N7=1,"X","")</f>
        <v>X</v>
      </c>
      <c r="H8" s="47" t="str">
        <f>IF(Calculate!O7=1,"X","")</f>
        <v/>
      </c>
    </row>
    <row r="9" spans="2:8" ht="16.5" customHeight="1" x14ac:dyDescent="0.2">
      <c r="B9" s="46" t="str">
        <f>IF(Calculate!I8&lt;&gt;"",Calculate!I8,"")</f>
        <v>27122A060C</v>
      </c>
      <c r="C9" s="44" t="str">
        <f>IF(Calculate!J8=1,"X","")</f>
        <v/>
      </c>
      <c r="D9" s="44" t="str">
        <f>IF(Calculate!K8=1,"X","")</f>
        <v/>
      </c>
      <c r="E9" s="44" t="str">
        <f>IF(Calculate!L8=1,"X","")</f>
        <v>X</v>
      </c>
      <c r="F9" s="44" t="str">
        <f>IF(Calculate!M8=1,"X","")</f>
        <v/>
      </c>
      <c r="G9" s="44" t="str">
        <f>IF(Calculate!N8=1,"X","")</f>
        <v/>
      </c>
      <c r="H9" s="47" t="str">
        <f>IF(Calculate!O8=1,"X","")</f>
        <v/>
      </c>
    </row>
    <row r="10" spans="2:8" ht="16.5" customHeight="1" x14ac:dyDescent="0.2">
      <c r="B10" s="46" t="str">
        <f>IF(Calculate!I9&lt;&gt;"",Calculate!I9,"")</f>
        <v>924RH3RA0A</v>
      </c>
      <c r="C10" s="44" t="str">
        <f>IF(Calculate!J9=1,"X","")</f>
        <v/>
      </c>
      <c r="D10" s="44" t="str">
        <f>IF(Calculate!K9=1,"X","")</f>
        <v/>
      </c>
      <c r="E10" s="44" t="str">
        <f>IF(Calculate!L9=1,"X","")</f>
        <v/>
      </c>
      <c r="F10" s="44" t="str">
        <f>IF(Calculate!M9=1,"X","")</f>
        <v>X</v>
      </c>
      <c r="G10" s="44" t="str">
        <f>IF(Calculate!N9=1,"X","")</f>
        <v/>
      </c>
      <c r="H10" s="47" t="str">
        <f>IF(Calculate!O9=1,"X","")</f>
        <v/>
      </c>
    </row>
    <row r="11" spans="2:8" ht="16.5" customHeight="1" x14ac:dyDescent="0.2">
      <c r="B11" s="46" t="str">
        <f>IF(Calculate!I10&lt;&gt;"",Calculate!I10,"")</f>
        <v>27122A070C</v>
      </c>
      <c r="C11" s="44" t="str">
        <f>IF(Calculate!J10=1,"X","")</f>
        <v/>
      </c>
      <c r="D11" s="44" t="str">
        <f>IF(Calculate!K10=1,"X","")</f>
        <v/>
      </c>
      <c r="E11" s="44" t="str">
        <f>IF(Calculate!L10=1,"X","")</f>
        <v>X</v>
      </c>
      <c r="F11" s="44" t="str">
        <f>IF(Calculate!M10=1,"X","")</f>
        <v/>
      </c>
      <c r="G11" s="44" t="str">
        <f>IF(Calculate!N10=1,"X","")</f>
        <v/>
      </c>
      <c r="H11" s="47" t="str">
        <f>IF(Calculate!O10=1,"X","")</f>
        <v/>
      </c>
    </row>
    <row r="12" spans="2:8" ht="16.5" customHeight="1" x14ac:dyDescent="0.2">
      <c r="B12" s="46" t="str">
        <f>IF(Calculate!I11&lt;&gt;"",Calculate!I11,"")</f>
        <v>27122A074C</v>
      </c>
      <c r="C12" s="44" t="str">
        <f>IF(Calculate!J11=1,"X","")</f>
        <v>X</v>
      </c>
      <c r="D12" s="44" t="str">
        <f>IF(Calculate!K11=1,"X","")</f>
        <v/>
      </c>
      <c r="E12" s="44" t="str">
        <f>IF(Calculate!L11=1,"X","")</f>
        <v/>
      </c>
      <c r="F12" s="44" t="str">
        <f>IF(Calculate!M11=1,"X","")</f>
        <v/>
      </c>
      <c r="G12" s="44" t="str">
        <f>IF(Calculate!N11=1,"X","")</f>
        <v/>
      </c>
      <c r="H12" s="47" t="str">
        <f>IF(Calculate!O11=1,"X","")</f>
        <v/>
      </c>
    </row>
    <row r="13" spans="2:8" ht="16.5" customHeight="1" x14ac:dyDescent="0.2">
      <c r="B13" s="46" t="str">
        <f>IF(Calculate!I12&lt;&gt;"",Calculate!I12,"")</f>
        <v>27253A500A</v>
      </c>
      <c r="C13" s="44" t="str">
        <f>IF(Calculate!J12=1,"X","")</f>
        <v/>
      </c>
      <c r="D13" s="44" t="str">
        <f>IF(Calculate!K12=1,"X","")</f>
        <v/>
      </c>
      <c r="E13" s="44" t="str">
        <f>IF(Calculate!L12=1,"X","")</f>
        <v/>
      </c>
      <c r="F13" s="44" t="str">
        <f>IF(Calculate!M12=1,"X","")</f>
        <v/>
      </c>
      <c r="G13" s="44" t="str">
        <f>IF(Calculate!N12=1,"X","")</f>
        <v/>
      </c>
      <c r="H13" s="47" t="str">
        <f>IF(Calculate!O12=1,"X","")</f>
        <v>X</v>
      </c>
    </row>
    <row r="14" spans="2:8" ht="16.5" customHeight="1" x14ac:dyDescent="0.2">
      <c r="B14" s="46" t="str">
        <f>IF(Calculate!I13&lt;&gt;"",Calculate!I13,"")</f>
        <v>271223TU0A</v>
      </c>
      <c r="C14" s="44" t="str">
        <f>IF(Calculate!J13=1,"X","")</f>
        <v/>
      </c>
      <c r="D14" s="44" t="str">
        <f>IF(Calculate!K13=1,"X","")</f>
        <v/>
      </c>
      <c r="E14" s="44" t="str">
        <f>IF(Calculate!L13=1,"X","")</f>
        <v/>
      </c>
      <c r="F14" s="44" t="str">
        <f>IF(Calculate!M13=1,"X","")</f>
        <v>X</v>
      </c>
      <c r="G14" s="44" t="str">
        <f>IF(Calculate!N13=1,"X","")</f>
        <v/>
      </c>
      <c r="H14" s="47" t="str">
        <f>IF(Calculate!O13=1,"X","")</f>
        <v/>
      </c>
    </row>
    <row r="15" spans="2:8" ht="16.5" customHeight="1" x14ac:dyDescent="0.2">
      <c r="B15" s="46" t="str">
        <f>IF(Calculate!I14&lt;&gt;"",Calculate!I14,"")</f>
        <v>214S9A061A</v>
      </c>
      <c r="C15" s="44" t="str">
        <f>IF(Calculate!J14=1,"X","")</f>
        <v/>
      </c>
      <c r="D15" s="44" t="str">
        <f>IF(Calculate!K14=1,"X","")</f>
        <v/>
      </c>
      <c r="E15" s="44" t="str">
        <f>IF(Calculate!L14=1,"X","")</f>
        <v/>
      </c>
      <c r="F15" s="44" t="str">
        <f>IF(Calculate!M14=1,"X","")</f>
        <v>X</v>
      </c>
      <c r="G15" s="44" t="str">
        <f>IF(Calculate!N14=1,"X","")</f>
        <v/>
      </c>
      <c r="H15" s="47" t="str">
        <f>IF(Calculate!O14=1,"X","")</f>
        <v/>
      </c>
    </row>
    <row r="16" spans="2:8" ht="16.5" customHeight="1" x14ac:dyDescent="0.2">
      <c r="B16" s="46" t="str">
        <f>IF(Calculate!I15&lt;&gt;"",Calculate!I15,"")</f>
        <v>28714A060A</v>
      </c>
      <c r="C16" s="44" t="str">
        <f>IF(Calculate!J15=1,"X","")</f>
        <v/>
      </c>
      <c r="D16" s="44" t="str">
        <f>IF(Calculate!K15=1,"X","")</f>
        <v/>
      </c>
      <c r="E16" s="44" t="str">
        <f>IF(Calculate!L15=1,"X","")</f>
        <v/>
      </c>
      <c r="F16" s="44" t="str">
        <f>IF(Calculate!M15=1,"X","")</f>
        <v/>
      </c>
      <c r="G16" s="44" t="str">
        <f>IF(Calculate!N15=1,"X","")</f>
        <v>X</v>
      </c>
      <c r="H16" s="47" t="str">
        <f>IF(Calculate!O15=1,"X","")</f>
        <v/>
      </c>
    </row>
    <row r="17" spans="2:8" ht="16.5" customHeight="1" x14ac:dyDescent="0.2">
      <c r="B17" s="46" t="str">
        <f>IF(Calculate!I16&lt;&gt;"",Calculate!I16,"")</f>
        <v>27188A060A</v>
      </c>
      <c r="C17" s="44" t="str">
        <f>IF(Calculate!J16=1,"X","")</f>
        <v/>
      </c>
      <c r="D17" s="44" t="str">
        <f>IF(Calculate!K16=1,"X","")</f>
        <v/>
      </c>
      <c r="E17" s="44" t="str">
        <f>IF(Calculate!L16=1,"X","")</f>
        <v>X</v>
      </c>
      <c r="F17" s="44" t="str">
        <f>IF(Calculate!M16=1,"X","")</f>
        <v/>
      </c>
      <c r="G17" s="44" t="str">
        <f>IF(Calculate!N16=1,"X","")</f>
        <v/>
      </c>
      <c r="H17" s="47" t="str">
        <f>IF(Calculate!O16=1,"X","")</f>
        <v/>
      </c>
    </row>
    <row r="18" spans="2:8" ht="16.5" customHeight="1" x14ac:dyDescent="0.2">
      <c r="B18" s="46" t="str">
        <f>IF(Calculate!I17&lt;&gt;"",Calculate!I17,"")</f>
        <v>27188A060A</v>
      </c>
      <c r="C18" s="44" t="str">
        <f>IF(Calculate!J17=1,"X","")</f>
        <v/>
      </c>
      <c r="D18" s="44" t="str">
        <f>IF(Calculate!K17=1,"X","")</f>
        <v/>
      </c>
      <c r="E18" s="44" t="str">
        <f>IF(Calculate!L17=1,"X","")</f>
        <v>X</v>
      </c>
      <c r="F18" s="44" t="str">
        <f>IF(Calculate!M17=1,"X","")</f>
        <v/>
      </c>
      <c r="G18" s="44" t="str">
        <f>IF(Calculate!N17=1,"X","")</f>
        <v/>
      </c>
      <c r="H18" s="47" t="str">
        <f>IF(Calculate!O17=1,"X","")</f>
        <v/>
      </c>
    </row>
    <row r="19" spans="2:8" ht="16.5" customHeight="1" x14ac:dyDescent="0.2">
      <c r="B19" s="46" t="str">
        <f>IF(Calculate!I18&lt;&gt;"",Calculate!I18,"")</f>
        <v>27122A060C</v>
      </c>
      <c r="C19" s="44" t="str">
        <f>IF(Calculate!J18=1,"X","")</f>
        <v/>
      </c>
      <c r="D19" s="44" t="str">
        <f>IF(Calculate!K18=1,"X","")</f>
        <v/>
      </c>
      <c r="E19" s="44" t="str">
        <f>IF(Calculate!L18=1,"X","")</f>
        <v/>
      </c>
      <c r="F19" s="44" t="str">
        <f>IF(Calculate!M18=1,"X","")</f>
        <v/>
      </c>
      <c r="G19" s="44" t="str">
        <f>IF(Calculate!N18=1,"X","")</f>
        <v>X</v>
      </c>
      <c r="H19" s="47" t="str">
        <f>IF(Calculate!O18=1,"X","")</f>
        <v/>
      </c>
    </row>
    <row r="20" spans="2:8" ht="16.5" customHeight="1" x14ac:dyDescent="0.2">
      <c r="B20" s="46" t="str">
        <f>IF(Calculate!I19&lt;&gt;"",Calculate!I19,"")</f>
        <v>2724500B1A</v>
      </c>
      <c r="C20" s="44" t="str">
        <f>IF(Calculate!J19=1,"X","")</f>
        <v/>
      </c>
      <c r="D20" s="44" t="str">
        <f>IF(Calculate!K19=1,"X","")</f>
        <v>X</v>
      </c>
      <c r="E20" s="44" t="str">
        <f>IF(Calculate!L19=1,"X","")</f>
        <v/>
      </c>
      <c r="F20" s="44" t="str">
        <f>IF(Calculate!M19=1,"X","")</f>
        <v/>
      </c>
      <c r="G20" s="44" t="str">
        <f>IF(Calculate!N19=1,"X","")</f>
        <v/>
      </c>
      <c r="H20" s="47" t="str">
        <f>IF(Calculate!O19=1,"X","")</f>
        <v/>
      </c>
    </row>
    <row r="21" spans="2:8" ht="16.5" customHeight="1" x14ac:dyDescent="0.2">
      <c r="B21" s="46" t="str">
        <f>IF(Calculate!I20&lt;&gt;"",Calculate!I20,"")</f>
        <v>28714A060A</v>
      </c>
      <c r="C21" s="44" t="str">
        <f>IF(Calculate!J20=1,"X","")</f>
        <v/>
      </c>
      <c r="D21" s="44" t="str">
        <f>IF(Calculate!K20=1,"X","")</f>
        <v/>
      </c>
      <c r="E21" s="44" t="str">
        <f>IF(Calculate!L20=1,"X","")</f>
        <v/>
      </c>
      <c r="F21" s="44" t="str">
        <f>IF(Calculate!M20=1,"X","")</f>
        <v/>
      </c>
      <c r="G21" s="44" t="str">
        <f>IF(Calculate!N20=1,"X","")</f>
        <v/>
      </c>
      <c r="H21" s="47" t="str">
        <f>IF(Calculate!O20=1,"X","")</f>
        <v>X</v>
      </c>
    </row>
    <row r="22" spans="2:8" ht="16.5" customHeight="1" x14ac:dyDescent="0.2">
      <c r="B22" s="46" t="str">
        <f>IF(Calculate!I21&lt;&gt;"",Calculate!I21,"")</f>
        <v>277261HN0A</v>
      </c>
      <c r="C22" s="44" t="str">
        <f>IF(Calculate!J21=1,"X","")</f>
        <v>X</v>
      </c>
      <c r="D22" s="44" t="str">
        <f>IF(Calculate!K21=1,"X","")</f>
        <v/>
      </c>
      <c r="E22" s="44" t="str">
        <f>IF(Calculate!L21=1,"X","")</f>
        <v/>
      </c>
      <c r="F22" s="44" t="str">
        <f>IF(Calculate!M21=1,"X","")</f>
        <v/>
      </c>
      <c r="G22" s="44" t="str">
        <f>IF(Calculate!N21=1,"X","")</f>
        <v/>
      </c>
      <c r="H22" s="47" t="str">
        <f>IF(Calculate!O21=1,"X","")</f>
        <v/>
      </c>
    </row>
    <row r="23" spans="2:8" ht="16.5" customHeight="1" x14ac:dyDescent="0.2">
      <c r="B23" s="46" t="str">
        <f>IF(Calculate!I22&lt;&gt;"",Calculate!I22,"")</f>
        <v>27122A060C</v>
      </c>
      <c r="C23" s="44" t="str">
        <f>IF(Calculate!J22=1,"X","")</f>
        <v>X</v>
      </c>
      <c r="D23" s="44" t="str">
        <f>IF(Calculate!K22=1,"X","")</f>
        <v/>
      </c>
      <c r="E23" s="44" t="str">
        <f>IF(Calculate!L22=1,"X","")</f>
        <v/>
      </c>
      <c r="F23" s="44" t="str">
        <f>IF(Calculate!M22=1,"X","")</f>
        <v/>
      </c>
      <c r="G23" s="44" t="str">
        <f>IF(Calculate!N22=1,"X","")</f>
        <v/>
      </c>
      <c r="H23" s="47" t="str">
        <f>IF(Calculate!O22=1,"X","")</f>
        <v/>
      </c>
    </row>
    <row r="24" spans="2:8" ht="16.5" customHeight="1" x14ac:dyDescent="0.2">
      <c r="B24" s="46" t="str">
        <f>IF(Calculate!I23&lt;&gt;"",Calculate!I23,"")</f>
        <v>272833SF0B</v>
      </c>
      <c r="C24" s="44" t="str">
        <f>IF(Calculate!J23=1,"X","")</f>
        <v/>
      </c>
      <c r="D24" s="44" t="str">
        <f>IF(Calculate!K23=1,"X","")</f>
        <v/>
      </c>
      <c r="E24" s="44" t="str">
        <f>IF(Calculate!L23=1,"X","")</f>
        <v/>
      </c>
      <c r="F24" s="44" t="str">
        <f>IF(Calculate!M23=1,"X","")</f>
        <v>X</v>
      </c>
      <c r="G24" s="44" t="str">
        <f>IF(Calculate!N23=1,"X","")</f>
        <v/>
      </c>
      <c r="H24" s="47" t="str">
        <f>IF(Calculate!O23=1,"X","")</f>
        <v/>
      </c>
    </row>
    <row r="25" spans="2:8" ht="16.5" customHeight="1" thickBot="1" x14ac:dyDescent="0.25">
      <c r="B25" s="48" t="str">
        <f>IF(Calculate!I24&lt;&gt;"",Calculate!I24,"")</f>
        <v>9211500C02</v>
      </c>
      <c r="C25" s="49" t="str">
        <f>IF(Calculate!J24=1,"X","")</f>
        <v/>
      </c>
      <c r="D25" s="49" t="str">
        <f>IF(Calculate!K24=1,"X","")</f>
        <v>X</v>
      </c>
      <c r="E25" s="49" t="str">
        <f>IF(Calculate!L24=1,"X","")</f>
        <v/>
      </c>
      <c r="F25" s="49" t="str">
        <f>IF(Calculate!M24=1,"X","")</f>
        <v/>
      </c>
      <c r="G25" s="49" t="str">
        <f>IF(Calculate!N24=1,"X","")</f>
        <v/>
      </c>
      <c r="H25" s="50" t="str">
        <f>IF(Calculate!O24=1,"X","")</f>
        <v/>
      </c>
    </row>
    <row r="26" spans="2:8" ht="25.5" x14ac:dyDescent="0.2">
      <c r="B26" s="8" t="s">
        <v>16</v>
      </c>
      <c r="C26" s="9">
        <f>Calculate!B25</f>
        <v>327.64192913708251</v>
      </c>
      <c r="D26" s="9">
        <f>Calculate!C25</f>
        <v>325.9418643739931</v>
      </c>
      <c r="E26" s="9">
        <f>Calculate!D25</f>
        <v>326.60257078371086</v>
      </c>
      <c r="F26" s="9">
        <f>Calculate!E25</f>
        <v>326.45104566643772</v>
      </c>
      <c r="G26" s="9">
        <f>Calculate!F25</f>
        <v>327.77397433738099</v>
      </c>
      <c r="H26" s="9">
        <f>Calculate!G25</f>
        <v>321.67737457864223</v>
      </c>
    </row>
    <row r="27" spans="2:8" ht="19.5" customHeight="1" x14ac:dyDescent="0.2">
      <c r="B27" s="10" t="s">
        <v>17</v>
      </c>
      <c r="C27" s="11">
        <f>Calculate!B26</f>
        <v>326.01479314620792</v>
      </c>
      <c r="D27" s="56"/>
      <c r="E27" s="56"/>
      <c r="F27" s="56"/>
      <c r="G27" s="56"/>
      <c r="H27" s="57"/>
    </row>
    <row r="28" spans="2:8" ht="25.5" x14ac:dyDescent="0.2">
      <c r="B28" s="8" t="s">
        <v>19</v>
      </c>
      <c r="C28" s="15">
        <f>Calculate!B27</f>
        <v>2.6475715327994407</v>
      </c>
      <c r="D28" s="15">
        <f>Calculate!C27</f>
        <v>5.3186058167615183E-3</v>
      </c>
      <c r="E28" s="15">
        <f>Calculate!D27</f>
        <v>0.34548255114853571</v>
      </c>
      <c r="F28" s="15">
        <f>Calculate!E27</f>
        <v>0.19031626140685223</v>
      </c>
      <c r="G28" s="15">
        <f>Calculate!F27</f>
        <v>3.0947184633771019</v>
      </c>
      <c r="H28" s="15">
        <f>Calculate!G27</f>
        <v>18.813199830263617</v>
      </c>
    </row>
    <row r="31" spans="2:8" x14ac:dyDescent="0.2">
      <c r="B31" s="16" t="s">
        <v>20</v>
      </c>
      <c r="C31" s="17">
        <f>Calculate!J27</f>
        <v>4.1827678741353855</v>
      </c>
    </row>
  </sheetData>
  <mergeCells count="2">
    <mergeCell ref="B4:B5"/>
    <mergeCell ref="C4:H4"/>
  </mergeCells>
  <conditionalFormatting sqref="C6:H25">
    <cfRule type="cellIs" dxfId="13" priority="1" operator="equal">
      <formula>"X"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S247"/>
  <sheetViews>
    <sheetView topLeftCell="A53" zoomScale="70" zoomScaleNormal="70" workbookViewId="0">
      <selection activeCell="D3" sqref="D3"/>
    </sheetView>
  </sheetViews>
  <sheetFormatPr defaultColWidth="9.125" defaultRowHeight="12.75" x14ac:dyDescent="0.2"/>
  <cols>
    <col min="1" max="1" width="13.375" style="19" customWidth="1"/>
    <col min="2" max="2" width="19.25" style="19" customWidth="1"/>
    <col min="3" max="3" width="36.25" style="19" customWidth="1"/>
    <col min="4" max="9" width="22.375" style="19" customWidth="1"/>
    <col min="10" max="10" width="9.125" style="19"/>
    <col min="11" max="11" width="17.875" style="19" customWidth="1"/>
    <col min="12" max="12" width="26.75" style="19" customWidth="1"/>
    <col min="13" max="13" width="41.375" style="19" customWidth="1"/>
    <col min="14" max="19" width="26.75" style="19" customWidth="1"/>
    <col min="20" max="16384" width="9.125" style="19"/>
  </cols>
  <sheetData>
    <row r="1" spans="1:19" x14ac:dyDescent="0.2">
      <c r="A1" s="36"/>
      <c r="B1" s="36"/>
      <c r="C1" s="36"/>
      <c r="D1" s="36" t="s">
        <v>299</v>
      </c>
      <c r="E1" s="36" t="s">
        <v>298</v>
      </c>
      <c r="F1" s="36" t="s">
        <v>297</v>
      </c>
      <c r="G1" s="36" t="s">
        <v>296</v>
      </c>
      <c r="H1" s="36" t="s">
        <v>295</v>
      </c>
      <c r="I1" s="35" t="s">
        <v>294</v>
      </c>
      <c r="K1" s="36"/>
      <c r="L1" s="36"/>
      <c r="M1" s="36"/>
      <c r="N1" s="36" t="s">
        <v>299</v>
      </c>
      <c r="O1" s="36" t="s">
        <v>298</v>
      </c>
      <c r="P1" s="36" t="s">
        <v>297</v>
      </c>
      <c r="Q1" s="36" t="s">
        <v>296</v>
      </c>
      <c r="R1" s="36" t="s">
        <v>295</v>
      </c>
      <c r="S1" s="35" t="s">
        <v>294</v>
      </c>
    </row>
    <row r="2" spans="1:19" x14ac:dyDescent="0.2">
      <c r="A2" s="37" t="s">
        <v>293</v>
      </c>
      <c r="B2" s="31" t="s">
        <v>292</v>
      </c>
      <c r="C2" s="31" t="s">
        <v>291</v>
      </c>
      <c r="D2" s="31" t="s">
        <v>10</v>
      </c>
      <c r="E2" s="31" t="s">
        <v>11</v>
      </c>
      <c r="F2" s="31" t="s">
        <v>12</v>
      </c>
      <c r="G2" s="31" t="s">
        <v>13</v>
      </c>
      <c r="H2" s="31" t="s">
        <v>14</v>
      </c>
      <c r="I2" s="34" t="s">
        <v>15</v>
      </c>
      <c r="K2" s="31" t="s">
        <v>293</v>
      </c>
      <c r="L2" s="31" t="s">
        <v>292</v>
      </c>
      <c r="M2" s="31" t="s">
        <v>291</v>
      </c>
      <c r="N2" s="31" t="s">
        <v>10</v>
      </c>
      <c r="O2" s="31" t="s">
        <v>11</v>
      </c>
      <c r="P2" s="31" t="s">
        <v>12</v>
      </c>
      <c r="Q2" s="31" t="s">
        <v>13</v>
      </c>
      <c r="R2" s="31" t="s">
        <v>14</v>
      </c>
      <c r="S2" s="34" t="s">
        <v>15</v>
      </c>
    </row>
    <row r="3" spans="1:19" x14ac:dyDescent="0.2">
      <c r="A3" s="37">
        <v>1</v>
      </c>
      <c r="B3" s="31" t="s">
        <v>290</v>
      </c>
      <c r="C3" s="31" t="s">
        <v>289</v>
      </c>
      <c r="D3" s="40">
        <v>199.64362137729248</v>
      </c>
      <c r="E3" s="40">
        <v>199.36748595805236</v>
      </c>
      <c r="F3" s="40">
        <v>199.54445453238444</v>
      </c>
      <c r="G3" s="40">
        <v>199.14336488624451</v>
      </c>
      <c r="H3" s="40">
        <v>199.17611160171262</v>
      </c>
      <c r="I3" s="41">
        <v>200.96808924066701</v>
      </c>
      <c r="K3" s="31">
        <v>1</v>
      </c>
      <c r="L3" s="31" t="s">
        <v>290</v>
      </c>
      <c r="M3" s="31" t="s">
        <v>289</v>
      </c>
      <c r="N3" s="30"/>
      <c r="O3" s="30"/>
      <c r="P3" s="30"/>
      <c r="Q3" s="30"/>
      <c r="R3" s="30"/>
      <c r="S3" s="33"/>
    </row>
    <row r="4" spans="1:19" x14ac:dyDescent="0.2">
      <c r="A4" s="37">
        <v>2</v>
      </c>
      <c r="B4" s="31" t="s">
        <v>288</v>
      </c>
      <c r="C4" s="31" t="s">
        <v>287</v>
      </c>
      <c r="D4" s="40">
        <v>198.92471156228189</v>
      </c>
      <c r="E4" s="40">
        <v>199.52866274651646</v>
      </c>
      <c r="F4" s="40">
        <v>199.57816521956173</v>
      </c>
      <c r="G4" s="40">
        <v>199.40885256659979</v>
      </c>
      <c r="H4" s="40">
        <v>199.29277141377506</v>
      </c>
      <c r="I4" s="41">
        <v>201.86228744609042</v>
      </c>
      <c r="K4" s="31">
        <v>2</v>
      </c>
      <c r="L4" s="31" t="s">
        <v>288</v>
      </c>
      <c r="M4" s="31" t="s">
        <v>287</v>
      </c>
      <c r="N4" s="30"/>
      <c r="O4" s="30"/>
      <c r="P4" s="30"/>
      <c r="Q4" s="30"/>
      <c r="R4" s="30"/>
      <c r="S4" s="33"/>
    </row>
    <row r="5" spans="1:19" x14ac:dyDescent="0.2">
      <c r="A5" s="37">
        <v>3</v>
      </c>
      <c r="B5" s="31" t="s">
        <v>286</v>
      </c>
      <c r="C5" s="31" t="s">
        <v>285</v>
      </c>
      <c r="D5" s="40">
        <v>199.32930393525174</v>
      </c>
      <c r="E5" s="40">
        <v>198.86186437399309</v>
      </c>
      <c r="F5" s="40">
        <v>199.38387277770872</v>
      </c>
      <c r="G5" s="40">
        <v>198.9814600031799</v>
      </c>
      <c r="H5" s="40">
        <v>199.67412318583544</v>
      </c>
      <c r="I5" s="41">
        <v>200.04379201559334</v>
      </c>
      <c r="K5" s="31">
        <v>3</v>
      </c>
      <c r="L5" s="31" t="s">
        <v>286</v>
      </c>
      <c r="M5" s="31" t="s">
        <v>285</v>
      </c>
      <c r="N5" s="30"/>
      <c r="O5" s="30"/>
      <c r="P5" s="30"/>
      <c r="Q5" s="30"/>
      <c r="R5" s="30"/>
      <c r="S5" s="33"/>
    </row>
    <row r="6" spans="1:19" x14ac:dyDescent="0.2">
      <c r="A6" s="37">
        <v>4</v>
      </c>
      <c r="B6" s="31" t="s">
        <v>284</v>
      </c>
      <c r="C6" s="31" t="s">
        <v>283</v>
      </c>
      <c r="D6" s="40">
        <v>132.49509387901213</v>
      </c>
      <c r="E6" s="40">
        <v>133.26037219301435</v>
      </c>
      <c r="F6" s="40">
        <v>131.72560671753271</v>
      </c>
      <c r="G6" s="40">
        <v>131.94419886397654</v>
      </c>
      <c r="H6" s="40">
        <v>131.58473545521795</v>
      </c>
      <c r="I6" s="41">
        <v>132.44406321403795</v>
      </c>
      <c r="K6" s="31">
        <v>4</v>
      </c>
      <c r="L6" s="31" t="s">
        <v>284</v>
      </c>
      <c r="M6" s="31" t="s">
        <v>283</v>
      </c>
      <c r="N6" s="30"/>
      <c r="O6" s="30"/>
      <c r="P6" s="30"/>
      <c r="Q6" s="30"/>
      <c r="R6" s="30"/>
      <c r="S6" s="33"/>
    </row>
    <row r="7" spans="1:19" x14ac:dyDescent="0.2">
      <c r="A7" s="37">
        <v>5</v>
      </c>
      <c r="B7" s="31" t="s">
        <v>282</v>
      </c>
      <c r="C7" s="31" t="s">
        <v>281</v>
      </c>
      <c r="D7" s="40">
        <v>146.82541517969904</v>
      </c>
      <c r="E7" s="40">
        <v>146.55988856380384</v>
      </c>
      <c r="F7" s="40">
        <v>146.17240744808331</v>
      </c>
      <c r="G7" s="40">
        <v>146.06400423799136</v>
      </c>
      <c r="H7" s="40">
        <v>145.66017389458955</v>
      </c>
      <c r="I7" s="41">
        <v>148.10444157635467</v>
      </c>
      <c r="K7" s="31">
        <v>5</v>
      </c>
      <c r="L7" s="31" t="s">
        <v>282</v>
      </c>
      <c r="M7" s="31" t="s">
        <v>281</v>
      </c>
      <c r="N7" s="30"/>
      <c r="O7" s="30"/>
      <c r="P7" s="30"/>
      <c r="Q7" s="30"/>
      <c r="R7" s="30"/>
      <c r="S7" s="33"/>
    </row>
    <row r="8" spans="1:19" x14ac:dyDescent="0.2">
      <c r="A8" s="37">
        <v>6</v>
      </c>
      <c r="B8" s="31" t="s">
        <v>280</v>
      </c>
      <c r="C8" s="31" t="s">
        <v>279</v>
      </c>
      <c r="D8" s="40">
        <v>90.715632452132965</v>
      </c>
      <c r="E8" s="40">
        <v>90.669471076826355</v>
      </c>
      <c r="F8" s="40">
        <v>90.752112849259717</v>
      </c>
      <c r="G8" s="40">
        <v>90.540697059647769</v>
      </c>
      <c r="H8" s="40">
        <v>90.554156773930188</v>
      </c>
      <c r="I8" s="41">
        <v>91.03508713255178</v>
      </c>
      <c r="K8" s="31">
        <v>6</v>
      </c>
      <c r="L8" s="31" t="s">
        <v>280</v>
      </c>
      <c r="M8" s="31" t="s">
        <v>279</v>
      </c>
      <c r="N8" s="30"/>
      <c r="O8" s="30"/>
      <c r="P8" s="30"/>
      <c r="Q8" s="30"/>
      <c r="R8" s="30"/>
      <c r="S8" s="33"/>
    </row>
    <row r="9" spans="1:19" x14ac:dyDescent="0.2">
      <c r="A9" s="37">
        <v>7</v>
      </c>
      <c r="B9" s="31" t="s">
        <v>278</v>
      </c>
      <c r="C9" s="31" t="s">
        <v>271</v>
      </c>
      <c r="D9" s="40">
        <v>106.01014171044311</v>
      </c>
      <c r="E9" s="40">
        <v>105.40525231494694</v>
      </c>
      <c r="F9" s="40">
        <v>106.04657648844521</v>
      </c>
      <c r="G9" s="40">
        <v>105.88526874768154</v>
      </c>
      <c r="H9" s="40">
        <v>105.63508210823281</v>
      </c>
      <c r="I9" s="41">
        <v>106.42074668257727</v>
      </c>
      <c r="K9" s="31">
        <v>7</v>
      </c>
      <c r="L9" s="31" t="s">
        <v>278</v>
      </c>
      <c r="M9" s="31" t="s">
        <v>271</v>
      </c>
      <c r="N9" s="30"/>
      <c r="O9" s="30"/>
      <c r="P9" s="30"/>
      <c r="Q9" s="30"/>
      <c r="R9" s="30"/>
      <c r="S9" s="33"/>
    </row>
    <row r="10" spans="1:19" x14ac:dyDescent="0.2">
      <c r="A10" s="37">
        <v>8</v>
      </c>
      <c r="B10" s="31" t="s">
        <v>277</v>
      </c>
      <c r="C10" s="31" t="s">
        <v>276</v>
      </c>
      <c r="D10" s="40">
        <v>71.812942113887786</v>
      </c>
      <c r="E10" s="40">
        <v>71.748648477692612</v>
      </c>
      <c r="F10" s="40">
        <v>72.424470395604189</v>
      </c>
      <c r="G10" s="40">
        <v>71.594886599590367</v>
      </c>
      <c r="H10" s="40">
        <v>71.155982644807608</v>
      </c>
      <c r="I10" s="41">
        <v>72.441143646847451</v>
      </c>
      <c r="K10" s="31">
        <v>8</v>
      </c>
      <c r="L10" s="31" t="s">
        <v>277</v>
      </c>
      <c r="M10" s="31" t="s">
        <v>276</v>
      </c>
      <c r="N10" s="30"/>
      <c r="O10" s="30"/>
      <c r="P10" s="30"/>
      <c r="Q10" s="30"/>
      <c r="R10" s="30"/>
      <c r="S10" s="33"/>
    </row>
    <row r="11" spans="1:19" x14ac:dyDescent="0.2">
      <c r="A11" s="37">
        <v>9</v>
      </c>
      <c r="B11" s="31" t="s">
        <v>275</v>
      </c>
      <c r="C11" s="31" t="s">
        <v>274</v>
      </c>
      <c r="D11" s="40">
        <v>70.87154559199476</v>
      </c>
      <c r="E11" s="40">
        <v>70.982902262263067</v>
      </c>
      <c r="F11" s="40">
        <v>70.885689761367331</v>
      </c>
      <c r="G11" s="40">
        <v>70.716733909031504</v>
      </c>
      <c r="H11" s="40">
        <v>70.660380941636063</v>
      </c>
      <c r="I11" s="41">
        <v>71.394077628485974</v>
      </c>
      <c r="K11" s="31">
        <v>9</v>
      </c>
      <c r="L11" s="31" t="s">
        <v>275</v>
      </c>
      <c r="M11" s="31" t="s">
        <v>274</v>
      </c>
      <c r="N11" s="30"/>
      <c r="O11" s="30"/>
      <c r="P11" s="30"/>
      <c r="Q11" s="30"/>
      <c r="R11" s="30"/>
      <c r="S11" s="33"/>
    </row>
    <row r="12" spans="1:19" x14ac:dyDescent="0.2">
      <c r="A12" s="37">
        <v>10</v>
      </c>
      <c r="B12" s="31" t="s">
        <v>273</v>
      </c>
      <c r="C12" s="31" t="s">
        <v>271</v>
      </c>
      <c r="D12" s="40">
        <v>75.866681342037566</v>
      </c>
      <c r="E12" s="40">
        <v>75.744712454366081</v>
      </c>
      <c r="F12" s="40">
        <v>75.707053504057228</v>
      </c>
      <c r="G12" s="40">
        <v>75.741438970679297</v>
      </c>
      <c r="H12" s="40">
        <v>75.479703970947824</v>
      </c>
      <c r="I12" s="41">
        <v>76.155598667411923</v>
      </c>
      <c r="K12" s="31">
        <v>10</v>
      </c>
      <c r="L12" s="31" t="s">
        <v>273</v>
      </c>
      <c r="M12" s="31" t="s">
        <v>271</v>
      </c>
      <c r="N12" s="30"/>
      <c r="O12" s="30"/>
      <c r="P12" s="30"/>
      <c r="Q12" s="30"/>
      <c r="R12" s="30"/>
      <c r="S12" s="33"/>
    </row>
    <row r="13" spans="1:19" x14ac:dyDescent="0.2">
      <c r="A13" s="37">
        <v>11</v>
      </c>
      <c r="B13" s="31" t="s">
        <v>272</v>
      </c>
      <c r="C13" s="31" t="s">
        <v>271</v>
      </c>
      <c r="D13" s="40">
        <v>74.806372246940384</v>
      </c>
      <c r="E13" s="40">
        <v>75.061197846942619</v>
      </c>
      <c r="F13" s="40">
        <v>74.978354353484974</v>
      </c>
      <c r="G13" s="40">
        <v>75.21055600550558</v>
      </c>
      <c r="H13" s="40">
        <v>75.164965195219494</v>
      </c>
      <c r="I13" s="41">
        <v>75.068808437124503</v>
      </c>
      <c r="K13" s="31">
        <v>11</v>
      </c>
      <c r="L13" s="31" t="s">
        <v>272</v>
      </c>
      <c r="M13" s="31" t="s">
        <v>271</v>
      </c>
      <c r="N13" s="30"/>
      <c r="O13" s="30"/>
      <c r="P13" s="30"/>
      <c r="Q13" s="30"/>
      <c r="R13" s="30"/>
      <c r="S13" s="33"/>
    </row>
    <row r="14" spans="1:19" x14ac:dyDescent="0.2">
      <c r="A14" s="37">
        <v>12</v>
      </c>
      <c r="B14" s="31" t="s">
        <v>270</v>
      </c>
      <c r="C14" s="31" t="s">
        <v>269</v>
      </c>
      <c r="D14" s="40">
        <v>48.475308948054085</v>
      </c>
      <c r="E14" s="40">
        <v>48.443651773287371</v>
      </c>
      <c r="F14" s="40">
        <v>48.438104522692321</v>
      </c>
      <c r="G14" s="40">
        <v>48.547681723230461</v>
      </c>
      <c r="H14" s="40">
        <v>48.633108149666711</v>
      </c>
      <c r="I14" s="41">
        <v>49.35508017630395</v>
      </c>
      <c r="K14" s="31">
        <v>12</v>
      </c>
      <c r="L14" s="31" t="s">
        <v>270</v>
      </c>
      <c r="M14" s="31" t="s">
        <v>269</v>
      </c>
      <c r="N14" s="30"/>
      <c r="O14" s="30"/>
      <c r="P14" s="30"/>
      <c r="Q14" s="30"/>
      <c r="R14" s="30"/>
      <c r="S14" s="33"/>
    </row>
    <row r="15" spans="1:19" x14ac:dyDescent="0.2">
      <c r="A15" s="37">
        <v>13</v>
      </c>
      <c r="B15" s="31" t="s">
        <v>268</v>
      </c>
      <c r="C15" s="31" t="s">
        <v>267</v>
      </c>
      <c r="D15" s="40">
        <v>31.670702192990159</v>
      </c>
      <c r="E15" s="40">
        <v>32.079413977610301</v>
      </c>
      <c r="F15" s="40">
        <v>31.904391045981118</v>
      </c>
      <c r="G15" s="40">
        <v>31.659636840139878</v>
      </c>
      <c r="H15" s="40">
        <v>31.981509697772708</v>
      </c>
      <c r="I15" s="41">
        <v>31.997634237245759</v>
      </c>
      <c r="K15" s="31">
        <v>13</v>
      </c>
      <c r="L15" s="31" t="s">
        <v>268</v>
      </c>
      <c r="M15" s="31" t="s">
        <v>267</v>
      </c>
      <c r="N15" s="30"/>
      <c r="O15" s="30"/>
      <c r="P15" s="30"/>
      <c r="Q15" s="30"/>
      <c r="R15" s="30"/>
      <c r="S15" s="33"/>
    </row>
    <row r="16" spans="1:19" x14ac:dyDescent="0.2">
      <c r="A16" s="37">
        <v>14</v>
      </c>
      <c r="B16" s="31" t="s">
        <v>266</v>
      </c>
      <c r="C16" s="31" t="s">
        <v>265</v>
      </c>
      <c r="D16" s="40">
        <v>41.587710208200164</v>
      </c>
      <c r="E16" s="40">
        <v>41.54081867980851</v>
      </c>
      <c r="F16" s="40">
        <v>41.804070338261795</v>
      </c>
      <c r="G16" s="40">
        <v>41.514123561664654</v>
      </c>
      <c r="H16" s="40">
        <v>41.70832732808195</v>
      </c>
      <c r="I16" s="41">
        <v>42.021384479267731</v>
      </c>
      <c r="K16" s="31">
        <v>14</v>
      </c>
      <c r="L16" s="31" t="s">
        <v>266</v>
      </c>
      <c r="M16" s="31" t="s">
        <v>265</v>
      </c>
      <c r="N16" s="30"/>
      <c r="O16" s="30"/>
      <c r="P16" s="30"/>
      <c r="Q16" s="30"/>
      <c r="R16" s="30"/>
      <c r="S16" s="33"/>
    </row>
    <row r="17" spans="1:19" x14ac:dyDescent="0.2">
      <c r="A17" s="37">
        <v>15</v>
      </c>
      <c r="B17" s="31" t="s">
        <v>264</v>
      </c>
      <c r="C17" s="31" t="s">
        <v>263</v>
      </c>
      <c r="D17" s="40">
        <v>50.184058338952063</v>
      </c>
      <c r="E17" s="40">
        <v>50.303898162703454</v>
      </c>
      <c r="F17" s="40">
        <v>50.184723327937142</v>
      </c>
      <c r="G17" s="40">
        <v>50.467561604386866</v>
      </c>
      <c r="H17" s="40">
        <v>50.596536342754355</v>
      </c>
      <c r="I17" s="41">
        <v>50.106511680218915</v>
      </c>
      <c r="K17" s="31">
        <v>15</v>
      </c>
      <c r="L17" s="31" t="s">
        <v>264</v>
      </c>
      <c r="M17" s="31" t="s">
        <v>263</v>
      </c>
      <c r="N17" s="30"/>
      <c r="O17" s="30"/>
      <c r="P17" s="30"/>
      <c r="Q17" s="30"/>
      <c r="R17" s="30"/>
      <c r="S17" s="33"/>
    </row>
    <row r="18" spans="1:19" x14ac:dyDescent="0.2">
      <c r="A18" s="37">
        <v>16</v>
      </c>
      <c r="B18" s="31" t="s">
        <v>262</v>
      </c>
      <c r="C18" s="31" t="s">
        <v>262</v>
      </c>
      <c r="D18" s="40">
        <v>69.938283129908342</v>
      </c>
      <c r="E18" s="40">
        <v>69.394822496186023</v>
      </c>
      <c r="F18" s="40">
        <v>69.578528344183709</v>
      </c>
      <c r="G18" s="40">
        <v>69.355276420905867</v>
      </c>
      <c r="H18" s="40">
        <v>69.414768941025343</v>
      </c>
      <c r="I18" s="41">
        <v>69.483458217485563</v>
      </c>
      <c r="K18" s="31">
        <v>16</v>
      </c>
      <c r="L18" s="31" t="s">
        <v>262</v>
      </c>
      <c r="M18" s="31" t="s">
        <v>262</v>
      </c>
      <c r="N18" s="30"/>
      <c r="O18" s="30"/>
      <c r="P18" s="30"/>
      <c r="Q18" s="30"/>
      <c r="R18" s="30"/>
      <c r="S18" s="33"/>
    </row>
    <row r="19" spans="1:19" x14ac:dyDescent="0.2">
      <c r="A19" s="37">
        <v>17</v>
      </c>
      <c r="B19" s="31" t="s">
        <v>261</v>
      </c>
      <c r="C19" s="31" t="s">
        <v>260</v>
      </c>
      <c r="D19" s="40">
        <v>52.156357642457849</v>
      </c>
      <c r="E19" s="40">
        <v>52.316694489847258</v>
      </c>
      <c r="F19" s="40">
        <v>51.885972711915812</v>
      </c>
      <c r="G19" s="40">
        <v>52.270350546585135</v>
      </c>
      <c r="H19" s="40">
        <v>52.303415710624456</v>
      </c>
      <c r="I19" s="41">
        <v>52.177110560930878</v>
      </c>
      <c r="K19" s="31">
        <v>17</v>
      </c>
      <c r="L19" s="31" t="s">
        <v>261</v>
      </c>
      <c r="M19" s="31" t="s">
        <v>260</v>
      </c>
      <c r="N19" s="30"/>
      <c r="O19" s="30"/>
      <c r="P19" s="30"/>
      <c r="Q19" s="30"/>
      <c r="R19" s="30"/>
      <c r="S19" s="33"/>
    </row>
    <row r="20" spans="1:19" x14ac:dyDescent="0.2">
      <c r="A20" s="37">
        <v>18</v>
      </c>
      <c r="B20" s="31" t="s">
        <v>259</v>
      </c>
      <c r="C20" s="31" t="s">
        <v>157</v>
      </c>
      <c r="D20" s="40">
        <v>29.191410297587002</v>
      </c>
      <c r="E20" s="40">
        <v>29.877227528100835</v>
      </c>
      <c r="F20" s="40">
        <v>29.62173314088901</v>
      </c>
      <c r="G20" s="40">
        <v>29.789242355423013</v>
      </c>
      <c r="H20" s="40">
        <v>29.465881859114241</v>
      </c>
      <c r="I20" s="41">
        <v>29.813076053372018</v>
      </c>
      <c r="K20" s="31">
        <v>18</v>
      </c>
      <c r="L20" s="31" t="s">
        <v>259</v>
      </c>
      <c r="M20" s="31" t="s">
        <v>157</v>
      </c>
      <c r="N20" s="30"/>
      <c r="O20" s="30"/>
      <c r="P20" s="30"/>
      <c r="Q20" s="30"/>
      <c r="R20" s="30"/>
      <c r="S20" s="33"/>
    </row>
    <row r="21" spans="1:19" x14ac:dyDescent="0.2">
      <c r="A21" s="37">
        <v>19</v>
      </c>
      <c r="B21" s="31" t="s">
        <v>258</v>
      </c>
      <c r="C21" s="31" t="s">
        <v>257</v>
      </c>
      <c r="D21" s="40">
        <v>41.687093934664112</v>
      </c>
      <c r="E21" s="40">
        <v>41.51972800212927</v>
      </c>
      <c r="F21" s="40">
        <v>41.53941412214543</v>
      </c>
      <c r="G21" s="40">
        <v>41.292910277930744</v>
      </c>
      <c r="H21" s="40">
        <v>41.524814564809979</v>
      </c>
      <c r="I21" s="41">
        <v>41.619644871883793</v>
      </c>
      <c r="K21" s="31">
        <v>19</v>
      </c>
      <c r="L21" s="31" t="s">
        <v>258</v>
      </c>
      <c r="M21" s="31" t="s">
        <v>257</v>
      </c>
      <c r="N21" s="30"/>
      <c r="O21" s="30"/>
      <c r="P21" s="30"/>
      <c r="Q21" s="30"/>
      <c r="R21" s="30"/>
      <c r="S21" s="33"/>
    </row>
    <row r="22" spans="1:19" x14ac:dyDescent="0.2">
      <c r="A22" s="37">
        <v>20</v>
      </c>
      <c r="B22" s="31" t="s">
        <v>256</v>
      </c>
      <c r="C22" s="31" t="s">
        <v>255</v>
      </c>
      <c r="D22" s="40">
        <v>51.575260428746951</v>
      </c>
      <c r="E22" s="40">
        <v>51.328758106612824</v>
      </c>
      <c r="F22" s="40">
        <v>51.655750051332866</v>
      </c>
      <c r="G22" s="40">
        <v>51.532597520916426</v>
      </c>
      <c r="H22" s="40">
        <v>51.659313437274356</v>
      </c>
      <c r="I22" s="41">
        <v>51.401703048952591</v>
      </c>
      <c r="K22" s="31">
        <v>20</v>
      </c>
      <c r="L22" s="31" t="s">
        <v>256</v>
      </c>
      <c r="M22" s="31" t="s">
        <v>255</v>
      </c>
      <c r="N22" s="30"/>
      <c r="O22" s="30"/>
      <c r="P22" s="30"/>
      <c r="Q22" s="30"/>
      <c r="R22" s="30"/>
      <c r="S22" s="33"/>
    </row>
    <row r="23" spans="1:19" x14ac:dyDescent="0.2">
      <c r="A23" s="37">
        <v>21</v>
      </c>
      <c r="B23" s="31" t="s">
        <v>254</v>
      </c>
      <c r="C23" s="31" t="s">
        <v>253</v>
      </c>
      <c r="D23" s="40">
        <v>52.530127607327785</v>
      </c>
      <c r="E23" s="40">
        <v>52.974022614245136</v>
      </c>
      <c r="F23" s="40">
        <v>52.829584241987426</v>
      </c>
      <c r="G23" s="40">
        <v>52.4893195394515</v>
      </c>
      <c r="H23" s="40">
        <v>52.363778326166234</v>
      </c>
      <c r="I23" s="41">
        <v>52.858287249607173</v>
      </c>
      <c r="K23" s="31">
        <v>21</v>
      </c>
      <c r="L23" s="31" t="s">
        <v>254</v>
      </c>
      <c r="M23" s="31" t="s">
        <v>253</v>
      </c>
      <c r="N23" s="30"/>
      <c r="O23" s="30"/>
      <c r="P23" s="30"/>
      <c r="Q23" s="30"/>
      <c r="R23" s="30"/>
      <c r="S23" s="33"/>
    </row>
    <row r="24" spans="1:19" x14ac:dyDescent="0.2">
      <c r="A24" s="37">
        <v>22</v>
      </c>
      <c r="B24" s="31" t="s">
        <v>252</v>
      </c>
      <c r="C24" s="31" t="s">
        <v>251</v>
      </c>
      <c r="D24" s="40">
        <v>81.074509863272226</v>
      </c>
      <c r="E24" s="40">
        <v>80.430746373487267</v>
      </c>
      <c r="F24" s="40">
        <v>80.50403939152055</v>
      </c>
      <c r="G24" s="40">
        <v>81.49268184282316</v>
      </c>
      <c r="H24" s="40">
        <v>80.614973304115026</v>
      </c>
      <c r="I24" s="41">
        <v>81.770944508596045</v>
      </c>
      <c r="K24" s="31">
        <v>22</v>
      </c>
      <c r="L24" s="31" t="s">
        <v>252</v>
      </c>
      <c r="M24" s="31" t="s">
        <v>251</v>
      </c>
      <c r="N24" s="30"/>
      <c r="O24" s="30"/>
      <c r="P24" s="30"/>
      <c r="Q24" s="30"/>
      <c r="R24" s="30"/>
      <c r="S24" s="33"/>
    </row>
    <row r="25" spans="1:19" x14ac:dyDescent="0.2">
      <c r="A25" s="37">
        <v>23</v>
      </c>
      <c r="B25" s="31" t="s">
        <v>250</v>
      </c>
      <c r="C25" s="31" t="s">
        <v>249</v>
      </c>
      <c r="D25" s="40">
        <v>80.69106702277665</v>
      </c>
      <c r="E25" s="40">
        <v>80.100346452660546</v>
      </c>
      <c r="F25" s="40">
        <v>80.897908198329191</v>
      </c>
      <c r="G25" s="40">
        <v>80.751045666437719</v>
      </c>
      <c r="H25" s="40">
        <v>80.328097151931772</v>
      </c>
      <c r="I25" s="41">
        <v>80.696752409007473</v>
      </c>
      <c r="K25" s="31">
        <v>23</v>
      </c>
      <c r="L25" s="31" t="s">
        <v>250</v>
      </c>
      <c r="M25" s="31" t="s">
        <v>249</v>
      </c>
      <c r="N25" s="30"/>
      <c r="O25" s="30"/>
      <c r="P25" s="30"/>
      <c r="Q25" s="30"/>
      <c r="R25" s="30"/>
      <c r="S25" s="33"/>
    </row>
    <row r="26" spans="1:19" x14ac:dyDescent="0.2">
      <c r="A26" s="37">
        <v>24</v>
      </c>
      <c r="B26" s="31" t="s">
        <v>248</v>
      </c>
      <c r="C26" s="31" t="s">
        <v>247</v>
      </c>
      <c r="D26" s="40">
        <v>50.864297716711782</v>
      </c>
      <c r="E26" s="40">
        <v>50.518810627392142</v>
      </c>
      <c r="F26" s="40">
        <v>50.510030772173742</v>
      </c>
      <c r="G26" s="40">
        <v>50.499256364435226</v>
      </c>
      <c r="H26" s="40">
        <v>50.172304278746523</v>
      </c>
      <c r="I26" s="41">
        <v>51.638103835122799</v>
      </c>
      <c r="K26" s="31">
        <v>24</v>
      </c>
      <c r="L26" s="31" t="s">
        <v>248</v>
      </c>
      <c r="M26" s="31" t="s">
        <v>247</v>
      </c>
      <c r="N26" s="30"/>
      <c r="O26" s="30"/>
      <c r="P26" s="30"/>
      <c r="Q26" s="30"/>
      <c r="R26" s="30"/>
      <c r="S26" s="33"/>
    </row>
    <row r="27" spans="1:19" x14ac:dyDescent="0.2">
      <c r="A27" s="37">
        <v>25</v>
      </c>
      <c r="B27" s="31" t="s">
        <v>246</v>
      </c>
      <c r="C27" s="31" t="s">
        <v>245</v>
      </c>
      <c r="D27" s="40">
        <v>31.331969978601855</v>
      </c>
      <c r="E27" s="40">
        <v>31.509317826921635</v>
      </c>
      <c r="F27" s="40">
        <v>31.333048343309596</v>
      </c>
      <c r="G27" s="40">
        <v>31.523881774465504</v>
      </c>
      <c r="H27" s="40">
        <v>31.038790548685107</v>
      </c>
      <c r="I27" s="41">
        <v>31.83798571260132</v>
      </c>
      <c r="K27" s="31">
        <v>25</v>
      </c>
      <c r="L27" s="31" t="s">
        <v>246</v>
      </c>
      <c r="M27" s="31" t="s">
        <v>245</v>
      </c>
      <c r="N27" s="30"/>
      <c r="O27" s="30"/>
      <c r="P27" s="30"/>
      <c r="Q27" s="30"/>
      <c r="R27" s="30"/>
      <c r="S27" s="33"/>
    </row>
    <row r="28" spans="1:19" x14ac:dyDescent="0.2">
      <c r="A28" s="37">
        <v>26</v>
      </c>
      <c r="B28" s="31" t="s">
        <v>244</v>
      </c>
      <c r="C28" s="31" t="s">
        <v>243</v>
      </c>
      <c r="D28" s="40">
        <v>28.695003370632051</v>
      </c>
      <c r="E28" s="40">
        <v>28.630338508484531</v>
      </c>
      <c r="F28" s="40">
        <v>28.240050954533405</v>
      </c>
      <c r="G28" s="40">
        <v>28.568186432519351</v>
      </c>
      <c r="H28" s="40">
        <v>28.807760556666345</v>
      </c>
      <c r="I28" s="41">
        <v>29.328078346237852</v>
      </c>
      <c r="K28" s="31">
        <v>26</v>
      </c>
      <c r="L28" s="31" t="s">
        <v>244</v>
      </c>
      <c r="M28" s="31" t="s">
        <v>243</v>
      </c>
      <c r="N28" s="30"/>
      <c r="O28" s="30"/>
      <c r="P28" s="30"/>
      <c r="Q28" s="30"/>
      <c r="R28" s="30"/>
      <c r="S28" s="33"/>
    </row>
    <row r="29" spans="1:19" x14ac:dyDescent="0.2">
      <c r="A29" s="37">
        <v>27</v>
      </c>
      <c r="B29" s="31" t="s">
        <v>242</v>
      </c>
      <c r="C29" s="31" t="s">
        <v>225</v>
      </c>
      <c r="D29" s="40">
        <v>110.23500473756727</v>
      </c>
      <c r="E29" s="40">
        <v>110.55970247603923</v>
      </c>
      <c r="F29" s="40">
        <v>110.18217481307184</v>
      </c>
      <c r="G29" s="40">
        <v>110.29667241462575</v>
      </c>
      <c r="H29" s="40">
        <v>110.34092937219853</v>
      </c>
      <c r="I29" s="41">
        <v>110.82031723715431</v>
      </c>
      <c r="K29" s="31">
        <v>27</v>
      </c>
      <c r="L29" s="31" t="s">
        <v>242</v>
      </c>
      <c r="M29" s="31" t="s">
        <v>225</v>
      </c>
      <c r="N29" s="30"/>
      <c r="O29" s="30"/>
      <c r="P29" s="30"/>
      <c r="Q29" s="30"/>
      <c r="R29" s="30"/>
      <c r="S29" s="33"/>
    </row>
    <row r="30" spans="1:19" x14ac:dyDescent="0.2">
      <c r="A30" s="37">
        <v>28</v>
      </c>
      <c r="B30" s="31" t="s">
        <v>241</v>
      </c>
      <c r="C30" s="31" t="s">
        <v>123</v>
      </c>
      <c r="D30" s="40">
        <v>110.80463048482345</v>
      </c>
      <c r="E30" s="40">
        <v>111.06145603123372</v>
      </c>
      <c r="F30" s="40">
        <v>110.74649961941027</v>
      </c>
      <c r="G30" s="40">
        <v>110.93085710219121</v>
      </c>
      <c r="H30" s="40">
        <v>110.93185495930929</v>
      </c>
      <c r="I30" s="41">
        <v>112.16920478699825</v>
      </c>
      <c r="K30" s="31">
        <v>28</v>
      </c>
      <c r="L30" s="31" t="s">
        <v>241</v>
      </c>
      <c r="M30" s="31" t="s">
        <v>123</v>
      </c>
      <c r="N30" s="30"/>
      <c r="O30" s="30"/>
      <c r="P30" s="30"/>
      <c r="Q30" s="30"/>
      <c r="R30" s="30"/>
      <c r="S30" s="33"/>
    </row>
    <row r="31" spans="1:19" x14ac:dyDescent="0.2">
      <c r="A31" s="37">
        <v>29</v>
      </c>
      <c r="B31" s="31" t="s">
        <v>240</v>
      </c>
      <c r="C31" s="31" t="s">
        <v>239</v>
      </c>
      <c r="D31" s="40">
        <v>40.545059745025995</v>
      </c>
      <c r="E31" s="40">
        <v>40.270332293137663</v>
      </c>
      <c r="F31" s="40">
        <v>40.413870449306494</v>
      </c>
      <c r="G31" s="40">
        <v>40.711784647778522</v>
      </c>
      <c r="H31" s="40">
        <v>40.153214246097306</v>
      </c>
      <c r="I31" s="41">
        <v>40.510878843362725</v>
      </c>
      <c r="K31" s="31">
        <v>29</v>
      </c>
      <c r="L31" s="31" t="s">
        <v>240</v>
      </c>
      <c r="M31" s="31" t="s">
        <v>239</v>
      </c>
      <c r="N31" s="30"/>
      <c r="O31" s="30"/>
      <c r="P31" s="30"/>
      <c r="Q31" s="30"/>
      <c r="R31" s="30"/>
      <c r="S31" s="33"/>
    </row>
    <row r="32" spans="1:19" x14ac:dyDescent="0.2">
      <c r="A32" s="37">
        <v>30</v>
      </c>
      <c r="B32" s="31" t="s">
        <v>238</v>
      </c>
      <c r="C32" s="31" t="s">
        <v>237</v>
      </c>
      <c r="D32" s="40">
        <v>38.734109612363177</v>
      </c>
      <c r="E32" s="40">
        <v>38.40827497295939</v>
      </c>
      <c r="F32" s="40">
        <v>38.543794259235931</v>
      </c>
      <c r="G32" s="40">
        <v>38.44119721474793</v>
      </c>
      <c r="H32" s="40">
        <v>38.725636589469559</v>
      </c>
      <c r="I32" s="41">
        <v>38.889293237557709</v>
      </c>
      <c r="K32" s="31">
        <v>30</v>
      </c>
      <c r="L32" s="31" t="s">
        <v>238</v>
      </c>
      <c r="M32" s="31" t="s">
        <v>237</v>
      </c>
      <c r="N32" s="30"/>
      <c r="O32" s="30"/>
      <c r="P32" s="30"/>
      <c r="Q32" s="30"/>
      <c r="R32" s="30"/>
      <c r="S32" s="33"/>
    </row>
    <row r="33" spans="1:19" x14ac:dyDescent="0.2">
      <c r="A33" s="37">
        <v>31</v>
      </c>
      <c r="B33" s="31" t="s">
        <v>236</v>
      </c>
      <c r="C33" s="31" t="s">
        <v>235</v>
      </c>
      <c r="D33" s="40">
        <v>67.599165239607871</v>
      </c>
      <c r="E33" s="40">
        <v>67.835517502007676</v>
      </c>
      <c r="F33" s="40">
        <v>67.697713986294772</v>
      </c>
      <c r="G33" s="40">
        <v>68.095279787962383</v>
      </c>
      <c r="H33" s="40">
        <v>67.911425876707227</v>
      </c>
      <c r="I33" s="41">
        <v>67.761169948085168</v>
      </c>
      <c r="K33" s="31">
        <v>31</v>
      </c>
      <c r="L33" s="31" t="s">
        <v>236</v>
      </c>
      <c r="M33" s="31" t="s">
        <v>235</v>
      </c>
      <c r="N33" s="30"/>
      <c r="O33" s="30"/>
      <c r="P33" s="30"/>
      <c r="Q33" s="30"/>
      <c r="R33" s="30"/>
      <c r="S33" s="33"/>
    </row>
    <row r="34" spans="1:19" x14ac:dyDescent="0.2">
      <c r="A34" s="37">
        <v>32</v>
      </c>
      <c r="B34" s="31" t="s">
        <v>234</v>
      </c>
      <c r="C34" s="31" t="s">
        <v>233</v>
      </c>
      <c r="D34" s="40">
        <v>56.44061299032618</v>
      </c>
      <c r="E34" s="40">
        <v>56.08718542477289</v>
      </c>
      <c r="F34" s="40">
        <v>56.208713434882775</v>
      </c>
      <c r="G34" s="40">
        <v>56.455491239273904</v>
      </c>
      <c r="H34" s="40">
        <v>56.110210157305652</v>
      </c>
      <c r="I34" s="41">
        <v>56.652626049959331</v>
      </c>
      <c r="K34" s="31">
        <v>32</v>
      </c>
      <c r="L34" s="31" t="s">
        <v>234</v>
      </c>
      <c r="M34" s="31" t="s">
        <v>233</v>
      </c>
      <c r="N34" s="30"/>
      <c r="O34" s="30"/>
      <c r="P34" s="30"/>
      <c r="Q34" s="30"/>
      <c r="R34" s="30"/>
      <c r="S34" s="33"/>
    </row>
    <row r="35" spans="1:19" x14ac:dyDescent="0.2">
      <c r="A35" s="37">
        <v>33</v>
      </c>
      <c r="B35" s="31" t="s">
        <v>232</v>
      </c>
      <c r="C35" s="31" t="s">
        <v>231</v>
      </c>
      <c r="D35" s="40">
        <v>53.838963408558797</v>
      </c>
      <c r="E35" s="40">
        <v>53.887664659324749</v>
      </c>
      <c r="F35" s="40">
        <v>53.749636282121315</v>
      </c>
      <c r="G35" s="40">
        <v>53.77405108840906</v>
      </c>
      <c r="H35" s="40">
        <v>53.572098005704404</v>
      </c>
      <c r="I35" s="41">
        <v>55.242808951670781</v>
      </c>
      <c r="K35" s="31">
        <v>33</v>
      </c>
      <c r="L35" s="31" t="s">
        <v>232</v>
      </c>
      <c r="M35" s="31" t="s">
        <v>231</v>
      </c>
      <c r="N35" s="30"/>
      <c r="O35" s="30"/>
      <c r="P35" s="30"/>
      <c r="Q35" s="30"/>
      <c r="R35" s="30"/>
      <c r="S35" s="33"/>
    </row>
    <row r="36" spans="1:19" x14ac:dyDescent="0.2">
      <c r="A36" s="37">
        <v>34</v>
      </c>
      <c r="B36" s="31" t="s">
        <v>230</v>
      </c>
      <c r="C36" s="31" t="s">
        <v>229</v>
      </c>
      <c r="D36" s="40">
        <v>56.586593289283336</v>
      </c>
      <c r="E36" s="40">
        <v>56.520016708397144</v>
      </c>
      <c r="F36" s="40">
        <v>56.509854860230305</v>
      </c>
      <c r="G36" s="40">
        <v>56.708331676869562</v>
      </c>
      <c r="H36" s="40">
        <v>56.131981723835779</v>
      </c>
      <c r="I36" s="41">
        <v>56.540282997770596</v>
      </c>
      <c r="K36" s="31">
        <v>34</v>
      </c>
      <c r="L36" s="31" t="s">
        <v>230</v>
      </c>
      <c r="M36" s="31" t="s">
        <v>229</v>
      </c>
      <c r="N36" s="30"/>
      <c r="O36" s="30"/>
      <c r="P36" s="30"/>
      <c r="Q36" s="30"/>
      <c r="R36" s="30"/>
      <c r="S36" s="33"/>
    </row>
    <row r="37" spans="1:19" x14ac:dyDescent="0.2">
      <c r="A37" s="37">
        <v>35</v>
      </c>
      <c r="B37" s="31" t="s">
        <v>228</v>
      </c>
      <c r="C37" s="31" t="s">
        <v>227</v>
      </c>
      <c r="D37" s="40">
        <v>36.535593437855617</v>
      </c>
      <c r="E37" s="40">
        <v>36.550569242997362</v>
      </c>
      <c r="F37" s="40">
        <v>36.173096900082541</v>
      </c>
      <c r="G37" s="40">
        <v>36.525716133990045</v>
      </c>
      <c r="H37" s="40">
        <v>36.393805960721892</v>
      </c>
      <c r="I37" s="41">
        <v>36.160971582354641</v>
      </c>
      <c r="K37" s="31">
        <v>35</v>
      </c>
      <c r="L37" s="31" t="s">
        <v>228</v>
      </c>
      <c r="M37" s="31" t="s">
        <v>227</v>
      </c>
      <c r="N37" s="30"/>
      <c r="O37" s="30"/>
      <c r="P37" s="30"/>
      <c r="Q37" s="30"/>
      <c r="R37" s="30"/>
      <c r="S37" s="33"/>
    </row>
    <row r="38" spans="1:19" x14ac:dyDescent="0.2">
      <c r="A38" s="37">
        <v>36</v>
      </c>
      <c r="B38" s="31" t="s">
        <v>226</v>
      </c>
      <c r="C38" s="31" t="s">
        <v>225</v>
      </c>
      <c r="D38" s="40">
        <v>87.634292903023862</v>
      </c>
      <c r="E38" s="40">
        <v>87.206130130800588</v>
      </c>
      <c r="F38" s="40">
        <v>87.538890115462962</v>
      </c>
      <c r="G38" s="40">
        <v>87.347972698365453</v>
      </c>
      <c r="H38" s="40">
        <v>87.323014318193529</v>
      </c>
      <c r="I38" s="41">
        <v>87.567496495631929</v>
      </c>
      <c r="K38" s="31">
        <v>36</v>
      </c>
      <c r="L38" s="31" t="s">
        <v>226</v>
      </c>
      <c r="M38" s="31" t="s">
        <v>225</v>
      </c>
      <c r="N38" s="30"/>
      <c r="O38" s="30"/>
      <c r="P38" s="30"/>
      <c r="Q38" s="30"/>
      <c r="R38" s="30"/>
      <c r="S38" s="33"/>
    </row>
    <row r="39" spans="1:19" x14ac:dyDescent="0.2">
      <c r="A39" s="37">
        <v>37</v>
      </c>
      <c r="B39" s="31" t="s">
        <v>224</v>
      </c>
      <c r="C39" s="31" t="s">
        <v>123</v>
      </c>
      <c r="D39" s="40">
        <v>86.853476971399317</v>
      </c>
      <c r="E39" s="40">
        <v>87.451831954488497</v>
      </c>
      <c r="F39" s="40">
        <v>87.457781759077079</v>
      </c>
      <c r="G39" s="40">
        <v>87.157210071800648</v>
      </c>
      <c r="H39" s="40">
        <v>87.084738407316067</v>
      </c>
      <c r="I39" s="41">
        <v>87.037536665322193</v>
      </c>
      <c r="K39" s="31">
        <v>37</v>
      </c>
      <c r="L39" s="31" t="s">
        <v>224</v>
      </c>
      <c r="M39" s="31" t="s">
        <v>123</v>
      </c>
      <c r="N39" s="30"/>
      <c r="O39" s="30"/>
      <c r="P39" s="30"/>
      <c r="Q39" s="30"/>
      <c r="R39" s="30"/>
      <c r="S39" s="33"/>
    </row>
    <row r="40" spans="1:19" x14ac:dyDescent="0.2">
      <c r="A40" s="37">
        <v>38</v>
      </c>
      <c r="B40" s="31" t="s">
        <v>223</v>
      </c>
      <c r="C40" s="31" t="s">
        <v>123</v>
      </c>
      <c r="D40" s="40">
        <v>88.809731528609731</v>
      </c>
      <c r="E40" s="40">
        <v>88.554596792461496</v>
      </c>
      <c r="F40" s="40">
        <v>88.303938423368152</v>
      </c>
      <c r="G40" s="40">
        <v>88.825508630121035</v>
      </c>
      <c r="H40" s="40">
        <v>88.521044221906124</v>
      </c>
      <c r="I40" s="42">
        <v>89.423663055072382</v>
      </c>
      <c r="K40" s="31">
        <v>38</v>
      </c>
      <c r="L40" s="31" t="s">
        <v>223</v>
      </c>
      <c r="M40" s="31" t="s">
        <v>123</v>
      </c>
      <c r="N40" s="30"/>
      <c r="O40" s="30"/>
      <c r="P40" s="30"/>
      <c r="Q40" s="30"/>
      <c r="R40" s="30"/>
      <c r="S40" s="32"/>
    </row>
    <row r="41" spans="1:19" x14ac:dyDescent="0.2">
      <c r="A41" s="37">
        <v>39</v>
      </c>
      <c r="B41" s="31" t="s">
        <v>222</v>
      </c>
      <c r="C41" s="31" t="s">
        <v>221</v>
      </c>
      <c r="D41" s="40">
        <v>67.900000000000006</v>
      </c>
      <c r="E41" s="40">
        <v>67.569999999999993</v>
      </c>
      <c r="F41" s="40">
        <v>67.08</v>
      </c>
      <c r="G41" s="40">
        <v>67.81</v>
      </c>
      <c r="H41" s="40">
        <v>67.88</v>
      </c>
      <c r="I41" s="40">
        <v>67.069999999999993</v>
      </c>
      <c r="K41" s="31">
        <v>39</v>
      </c>
      <c r="L41" s="31" t="s">
        <v>222</v>
      </c>
      <c r="M41" s="31" t="s">
        <v>221</v>
      </c>
      <c r="N41" s="30"/>
      <c r="O41" s="30"/>
      <c r="P41" s="30"/>
      <c r="Q41" s="30"/>
      <c r="R41" s="30"/>
      <c r="S41" s="30"/>
    </row>
    <row r="42" spans="1:19" x14ac:dyDescent="0.2">
      <c r="A42" s="37">
        <v>40</v>
      </c>
      <c r="B42" s="31" t="s">
        <v>220</v>
      </c>
      <c r="C42" s="31" t="s">
        <v>219</v>
      </c>
      <c r="D42" s="40">
        <v>67.819999999999993</v>
      </c>
      <c r="E42" s="40">
        <v>67.47</v>
      </c>
      <c r="F42" s="40">
        <v>67.67</v>
      </c>
      <c r="G42" s="40">
        <v>67.28</v>
      </c>
      <c r="H42" s="40">
        <v>67.7</v>
      </c>
      <c r="I42" s="40">
        <v>67.650000000000006</v>
      </c>
      <c r="K42" s="31">
        <v>40</v>
      </c>
      <c r="L42" s="31" t="s">
        <v>220</v>
      </c>
      <c r="M42" s="31" t="s">
        <v>219</v>
      </c>
      <c r="N42" s="30"/>
      <c r="O42" s="30"/>
      <c r="P42" s="30"/>
      <c r="Q42" s="30"/>
      <c r="R42" s="30"/>
      <c r="S42" s="30"/>
    </row>
    <row r="43" spans="1:19" x14ac:dyDescent="0.2">
      <c r="A43" s="37">
        <v>41</v>
      </c>
      <c r="B43" s="31" t="s">
        <v>218</v>
      </c>
      <c r="C43" s="31" t="s">
        <v>217</v>
      </c>
      <c r="D43" s="40">
        <v>56.62</v>
      </c>
      <c r="E43" s="40">
        <v>56.68</v>
      </c>
      <c r="F43" s="40">
        <v>56.45</v>
      </c>
      <c r="G43" s="40">
        <v>56.71</v>
      </c>
      <c r="H43" s="40">
        <v>56.51</v>
      </c>
      <c r="I43" s="40">
        <v>56.55</v>
      </c>
      <c r="K43" s="31">
        <v>41</v>
      </c>
      <c r="L43" s="31" t="s">
        <v>218</v>
      </c>
      <c r="M43" s="31" t="s">
        <v>217</v>
      </c>
      <c r="N43" s="30"/>
      <c r="O43" s="30"/>
      <c r="P43" s="30"/>
      <c r="Q43" s="30"/>
      <c r="R43" s="30"/>
      <c r="S43" s="30"/>
    </row>
    <row r="44" spans="1:19" x14ac:dyDescent="0.2">
      <c r="A44" s="37">
        <v>42</v>
      </c>
      <c r="B44" s="31" t="s">
        <v>216</v>
      </c>
      <c r="C44" s="31" t="s">
        <v>215</v>
      </c>
      <c r="D44" s="40">
        <v>41.56</v>
      </c>
      <c r="E44" s="40">
        <v>41.65</v>
      </c>
      <c r="F44" s="40">
        <v>41.15</v>
      </c>
      <c r="G44" s="40">
        <v>41.38</v>
      </c>
      <c r="H44" s="40">
        <v>41.47</v>
      </c>
      <c r="I44" s="40">
        <v>41.53</v>
      </c>
      <c r="K44" s="31">
        <v>42</v>
      </c>
      <c r="L44" s="31" t="s">
        <v>216</v>
      </c>
      <c r="M44" s="31" t="s">
        <v>215</v>
      </c>
      <c r="N44" s="30"/>
      <c r="O44" s="30"/>
      <c r="P44" s="30"/>
      <c r="Q44" s="30"/>
      <c r="R44" s="30"/>
      <c r="S44" s="30"/>
    </row>
    <row r="45" spans="1:19" x14ac:dyDescent="0.2">
      <c r="A45" s="37">
        <v>43</v>
      </c>
      <c r="B45" s="31" t="s">
        <v>214</v>
      </c>
      <c r="C45" s="31" t="s">
        <v>213</v>
      </c>
      <c r="D45" s="40">
        <v>56.54</v>
      </c>
      <c r="E45" s="40">
        <v>56.72</v>
      </c>
      <c r="F45" s="40">
        <v>56.71</v>
      </c>
      <c r="G45" s="40">
        <v>56.29</v>
      </c>
      <c r="H45" s="40">
        <v>56.74</v>
      </c>
      <c r="I45" s="40">
        <v>56.68</v>
      </c>
      <c r="K45" s="31">
        <v>43</v>
      </c>
      <c r="L45" s="31" t="s">
        <v>214</v>
      </c>
      <c r="M45" s="31" t="s">
        <v>213</v>
      </c>
      <c r="N45" s="30"/>
      <c r="O45" s="30"/>
      <c r="P45" s="30"/>
      <c r="Q45" s="30"/>
      <c r="R45" s="30"/>
      <c r="S45" s="30"/>
    </row>
    <row r="46" spans="1:19" x14ac:dyDescent="0.2">
      <c r="A46" s="37">
        <v>44</v>
      </c>
      <c r="B46" s="31" t="s">
        <v>212</v>
      </c>
      <c r="C46" s="31" t="s">
        <v>211</v>
      </c>
      <c r="D46" s="40">
        <v>67.67</v>
      </c>
      <c r="E46" s="40">
        <v>67.38</v>
      </c>
      <c r="F46" s="40">
        <v>66.83</v>
      </c>
      <c r="G46" s="40">
        <v>67.3</v>
      </c>
      <c r="H46" s="40">
        <v>67.16</v>
      </c>
      <c r="I46" s="40">
        <v>68.28</v>
      </c>
      <c r="K46" s="31">
        <v>44</v>
      </c>
      <c r="L46" s="31" t="s">
        <v>212</v>
      </c>
      <c r="M46" s="31" t="s">
        <v>211</v>
      </c>
      <c r="N46" s="30"/>
      <c r="O46" s="30"/>
      <c r="P46" s="30"/>
      <c r="Q46" s="30"/>
      <c r="R46" s="30"/>
      <c r="S46" s="30"/>
    </row>
    <row r="47" spans="1:19" x14ac:dyDescent="0.2">
      <c r="A47" s="37">
        <v>45</v>
      </c>
      <c r="B47" s="31" t="s">
        <v>210</v>
      </c>
      <c r="C47" s="31" t="s">
        <v>209</v>
      </c>
      <c r="D47" s="40">
        <v>68.08</v>
      </c>
      <c r="E47" s="40">
        <v>67.97</v>
      </c>
      <c r="F47" s="40">
        <v>67.510000000000005</v>
      </c>
      <c r="G47" s="40">
        <v>67.52</v>
      </c>
      <c r="H47" s="40">
        <v>67.510000000000005</v>
      </c>
      <c r="I47" s="40">
        <v>67.61</v>
      </c>
      <c r="K47" s="31">
        <v>45</v>
      </c>
      <c r="L47" s="31" t="s">
        <v>210</v>
      </c>
      <c r="M47" s="31" t="s">
        <v>209</v>
      </c>
      <c r="N47" s="30"/>
      <c r="O47" s="30"/>
      <c r="P47" s="30"/>
      <c r="Q47" s="30"/>
      <c r="R47" s="30"/>
      <c r="S47" s="30"/>
    </row>
    <row r="48" spans="1:19" x14ac:dyDescent="0.2">
      <c r="A48" s="37">
        <v>46</v>
      </c>
      <c r="B48" s="31" t="s">
        <v>208</v>
      </c>
      <c r="C48" s="31" t="s">
        <v>207</v>
      </c>
      <c r="D48" s="40">
        <v>56.54</v>
      </c>
      <c r="E48" s="40">
        <v>56.77</v>
      </c>
      <c r="F48" s="40">
        <v>56.66</v>
      </c>
      <c r="G48" s="40">
        <v>56.73</v>
      </c>
      <c r="H48" s="40">
        <v>56.25</v>
      </c>
      <c r="I48" s="40">
        <v>56.7</v>
      </c>
      <c r="K48" s="31">
        <v>46</v>
      </c>
      <c r="L48" s="31" t="s">
        <v>208</v>
      </c>
      <c r="M48" s="31" t="s">
        <v>207</v>
      </c>
      <c r="N48" s="30"/>
      <c r="O48" s="30"/>
      <c r="P48" s="30"/>
      <c r="Q48" s="30"/>
      <c r="R48" s="30"/>
      <c r="S48" s="30"/>
    </row>
    <row r="49" spans="1:19" x14ac:dyDescent="0.2">
      <c r="A49" s="37">
        <v>47</v>
      </c>
      <c r="B49" s="31" t="s">
        <v>206</v>
      </c>
      <c r="C49" s="31" t="s">
        <v>205</v>
      </c>
      <c r="D49" s="40">
        <v>90.87</v>
      </c>
      <c r="E49" s="40">
        <v>90.77</v>
      </c>
      <c r="F49" s="40">
        <v>90.92</v>
      </c>
      <c r="G49" s="40">
        <v>89.86</v>
      </c>
      <c r="H49" s="40">
        <v>90.32</v>
      </c>
      <c r="I49" s="40">
        <v>90.53</v>
      </c>
      <c r="K49" s="31">
        <v>47</v>
      </c>
      <c r="L49" s="31" t="s">
        <v>206</v>
      </c>
      <c r="M49" s="31" t="s">
        <v>205</v>
      </c>
      <c r="N49" s="30"/>
      <c r="O49" s="30"/>
      <c r="P49" s="30"/>
      <c r="Q49" s="30"/>
      <c r="R49" s="30"/>
      <c r="S49" s="30"/>
    </row>
    <row r="50" spans="1:19" x14ac:dyDescent="0.2">
      <c r="A50" s="37">
        <v>48</v>
      </c>
      <c r="B50" s="31" t="s">
        <v>204</v>
      </c>
      <c r="C50" s="31" t="s">
        <v>203</v>
      </c>
      <c r="D50" s="40">
        <v>56.79</v>
      </c>
      <c r="E50" s="40">
        <v>56.83</v>
      </c>
      <c r="F50" s="40">
        <v>56.45</v>
      </c>
      <c r="G50" s="40">
        <v>56.52</v>
      </c>
      <c r="H50" s="40">
        <v>56.32</v>
      </c>
      <c r="I50" s="40">
        <v>56.87</v>
      </c>
      <c r="K50" s="31">
        <v>48</v>
      </c>
      <c r="L50" s="31" t="s">
        <v>204</v>
      </c>
      <c r="M50" s="31" t="s">
        <v>203</v>
      </c>
      <c r="N50" s="30"/>
      <c r="O50" s="30"/>
      <c r="P50" s="30"/>
      <c r="Q50" s="30"/>
      <c r="R50" s="30"/>
      <c r="S50" s="30"/>
    </row>
    <row r="51" spans="1:19" x14ac:dyDescent="0.2">
      <c r="A51" s="37">
        <v>49</v>
      </c>
      <c r="B51" s="31" t="s">
        <v>202</v>
      </c>
      <c r="C51" s="31" t="s">
        <v>201</v>
      </c>
      <c r="D51" s="40">
        <v>56.19</v>
      </c>
      <c r="E51" s="40">
        <v>56.59</v>
      </c>
      <c r="F51" s="40">
        <v>56.39</v>
      </c>
      <c r="G51" s="40">
        <v>56.41</v>
      </c>
      <c r="H51" s="40">
        <v>56.57</v>
      </c>
      <c r="I51" s="40">
        <v>56.42</v>
      </c>
      <c r="K51" s="31">
        <v>49</v>
      </c>
      <c r="L51" s="31" t="s">
        <v>202</v>
      </c>
      <c r="M51" s="31" t="s">
        <v>201</v>
      </c>
      <c r="N51" s="30"/>
      <c r="O51" s="30"/>
      <c r="P51" s="30"/>
      <c r="Q51" s="30"/>
      <c r="R51" s="30"/>
      <c r="S51" s="30"/>
    </row>
    <row r="52" spans="1:19" x14ac:dyDescent="0.2">
      <c r="A52" s="37">
        <v>50</v>
      </c>
      <c r="B52" s="31" t="s">
        <v>200</v>
      </c>
      <c r="C52" s="31" t="s">
        <v>199</v>
      </c>
      <c r="D52" s="40">
        <v>90.48</v>
      </c>
      <c r="E52" s="40">
        <v>89.83</v>
      </c>
      <c r="F52" s="40">
        <v>90.66</v>
      </c>
      <c r="G52" s="40">
        <v>91.08</v>
      </c>
      <c r="H52" s="40">
        <v>91.16</v>
      </c>
      <c r="I52" s="40">
        <v>90.94</v>
      </c>
      <c r="K52" s="31">
        <v>50</v>
      </c>
      <c r="L52" s="31" t="s">
        <v>200</v>
      </c>
      <c r="M52" s="31" t="s">
        <v>199</v>
      </c>
      <c r="N52" s="30"/>
      <c r="O52" s="30"/>
      <c r="P52" s="30"/>
      <c r="Q52" s="30"/>
      <c r="R52" s="30"/>
      <c r="S52" s="30"/>
    </row>
    <row r="53" spans="1:19" x14ac:dyDescent="0.2">
      <c r="A53" s="37">
        <v>51</v>
      </c>
      <c r="B53" s="31" t="s">
        <v>198</v>
      </c>
      <c r="C53" s="31" t="s">
        <v>197</v>
      </c>
      <c r="D53" s="40">
        <v>28.53</v>
      </c>
      <c r="E53" s="40">
        <v>28.56</v>
      </c>
      <c r="F53" s="40">
        <v>28.3</v>
      </c>
      <c r="G53" s="40">
        <v>28.43</v>
      </c>
      <c r="H53" s="40">
        <v>28.27</v>
      </c>
      <c r="I53" s="40">
        <v>28.87</v>
      </c>
      <c r="K53" s="31">
        <v>51</v>
      </c>
      <c r="L53" s="31" t="s">
        <v>198</v>
      </c>
      <c r="M53" s="31" t="s">
        <v>197</v>
      </c>
      <c r="N53" s="30"/>
      <c r="O53" s="30"/>
      <c r="P53" s="30"/>
      <c r="Q53" s="30"/>
      <c r="R53" s="30"/>
      <c r="S53" s="30"/>
    </row>
    <row r="54" spans="1:19" x14ac:dyDescent="0.2">
      <c r="A54" s="37">
        <v>52</v>
      </c>
      <c r="B54" s="31" t="s">
        <v>196</v>
      </c>
      <c r="C54" s="31" t="s">
        <v>195</v>
      </c>
      <c r="D54" s="40">
        <v>89.97</v>
      </c>
      <c r="E54" s="40">
        <v>90.55</v>
      </c>
      <c r="F54" s="40">
        <v>90.41</v>
      </c>
      <c r="G54" s="40">
        <v>90.43</v>
      </c>
      <c r="H54" s="40">
        <v>90.36</v>
      </c>
      <c r="I54" s="40">
        <v>90.57</v>
      </c>
      <c r="K54" s="31">
        <v>52</v>
      </c>
      <c r="L54" s="31" t="s">
        <v>196</v>
      </c>
      <c r="M54" s="31" t="s">
        <v>195</v>
      </c>
      <c r="N54" s="30"/>
      <c r="O54" s="30"/>
      <c r="P54" s="30"/>
      <c r="Q54" s="30"/>
      <c r="R54" s="30"/>
      <c r="S54" s="30"/>
    </row>
    <row r="55" spans="1:19" x14ac:dyDescent="0.2">
      <c r="A55" s="37">
        <v>53</v>
      </c>
      <c r="B55" s="31" t="s">
        <v>194</v>
      </c>
      <c r="C55" s="31" t="s">
        <v>193</v>
      </c>
      <c r="D55" s="40">
        <v>70.44</v>
      </c>
      <c r="E55" s="40">
        <v>70.95</v>
      </c>
      <c r="F55" s="40">
        <v>70.88</v>
      </c>
      <c r="G55" s="40">
        <v>70.94</v>
      </c>
      <c r="H55" s="40">
        <v>71</v>
      </c>
      <c r="I55" s="40">
        <v>70.73</v>
      </c>
      <c r="K55" s="31">
        <v>53</v>
      </c>
      <c r="L55" s="31" t="s">
        <v>194</v>
      </c>
      <c r="M55" s="31" t="s">
        <v>193</v>
      </c>
      <c r="N55" s="30"/>
      <c r="O55" s="30"/>
      <c r="P55" s="30"/>
      <c r="Q55" s="30"/>
      <c r="R55" s="30"/>
      <c r="S55" s="30"/>
    </row>
    <row r="56" spans="1:19" x14ac:dyDescent="0.2">
      <c r="A56" s="37">
        <v>54</v>
      </c>
      <c r="B56" s="31" t="s">
        <v>192</v>
      </c>
      <c r="C56" s="31" t="s">
        <v>191</v>
      </c>
      <c r="D56" s="40">
        <v>41.38</v>
      </c>
      <c r="E56" s="40">
        <v>41.8</v>
      </c>
      <c r="F56" s="40">
        <v>41.33</v>
      </c>
      <c r="G56" s="40">
        <v>41.37</v>
      </c>
      <c r="H56" s="40">
        <v>41.54</v>
      </c>
      <c r="I56" s="40">
        <v>41.57</v>
      </c>
      <c r="K56" s="31">
        <v>54</v>
      </c>
      <c r="L56" s="31" t="s">
        <v>192</v>
      </c>
      <c r="M56" s="31" t="s">
        <v>191</v>
      </c>
      <c r="N56" s="30"/>
      <c r="O56" s="30"/>
      <c r="P56" s="30"/>
      <c r="Q56" s="30"/>
      <c r="R56" s="30"/>
      <c r="S56" s="30"/>
    </row>
    <row r="57" spans="1:19" x14ac:dyDescent="0.2">
      <c r="A57" s="37">
        <v>55</v>
      </c>
      <c r="B57" s="31" t="s">
        <v>190</v>
      </c>
      <c r="C57" s="31" t="s">
        <v>189</v>
      </c>
      <c r="D57" s="40">
        <v>75.77</v>
      </c>
      <c r="E57" s="40">
        <v>75.900000000000006</v>
      </c>
      <c r="F57" s="40">
        <v>75.91</v>
      </c>
      <c r="G57" s="40">
        <v>75.89</v>
      </c>
      <c r="H57" s="40">
        <v>75.599999999999994</v>
      </c>
      <c r="I57" s="40">
        <v>75.47</v>
      </c>
      <c r="K57" s="31">
        <v>55</v>
      </c>
      <c r="L57" s="31" t="s">
        <v>190</v>
      </c>
      <c r="M57" s="31" t="s">
        <v>189</v>
      </c>
      <c r="N57" s="30"/>
      <c r="O57" s="30"/>
      <c r="P57" s="30"/>
      <c r="Q57" s="30"/>
      <c r="R57" s="30"/>
      <c r="S57" s="30"/>
    </row>
    <row r="58" spans="1:19" x14ac:dyDescent="0.2">
      <c r="A58" s="37">
        <v>56</v>
      </c>
      <c r="B58" s="31" t="s">
        <v>188</v>
      </c>
      <c r="C58" s="31" t="s">
        <v>187</v>
      </c>
      <c r="D58" s="40">
        <v>28.71</v>
      </c>
      <c r="E58" s="40">
        <v>28.54</v>
      </c>
      <c r="F58" s="40">
        <v>28.33</v>
      </c>
      <c r="G58" s="40">
        <v>28.51</v>
      </c>
      <c r="H58" s="40">
        <v>28.42</v>
      </c>
      <c r="I58" s="40">
        <v>28.3</v>
      </c>
      <c r="K58" s="31">
        <v>56</v>
      </c>
      <c r="L58" s="31" t="s">
        <v>188</v>
      </c>
      <c r="M58" s="31" t="s">
        <v>187</v>
      </c>
      <c r="N58" s="30"/>
      <c r="O58" s="30"/>
      <c r="P58" s="30"/>
      <c r="Q58" s="30"/>
      <c r="R58" s="30"/>
      <c r="S58" s="30"/>
    </row>
    <row r="59" spans="1:19" x14ac:dyDescent="0.2">
      <c r="A59" s="37">
        <v>57</v>
      </c>
      <c r="B59" s="31" t="s">
        <v>186</v>
      </c>
      <c r="C59" s="31" t="s">
        <v>185</v>
      </c>
      <c r="D59" s="40">
        <v>28.75</v>
      </c>
      <c r="E59" s="40">
        <v>28.36</v>
      </c>
      <c r="F59" s="40">
        <v>28.18</v>
      </c>
      <c r="G59" s="40">
        <v>28.21</v>
      </c>
      <c r="H59" s="40">
        <v>28.21</v>
      </c>
      <c r="I59" s="40">
        <v>28.41</v>
      </c>
      <c r="K59" s="31">
        <v>57</v>
      </c>
      <c r="L59" s="31" t="s">
        <v>186</v>
      </c>
      <c r="M59" s="31" t="s">
        <v>185</v>
      </c>
      <c r="N59" s="30"/>
      <c r="O59" s="30"/>
      <c r="P59" s="30"/>
      <c r="Q59" s="30"/>
      <c r="R59" s="30"/>
      <c r="S59" s="30"/>
    </row>
    <row r="60" spans="1:19" x14ac:dyDescent="0.2">
      <c r="A60" s="37">
        <v>58</v>
      </c>
      <c r="B60" s="31" t="s">
        <v>184</v>
      </c>
      <c r="C60" s="31" t="s">
        <v>183</v>
      </c>
      <c r="D60" s="40">
        <v>28.02</v>
      </c>
      <c r="E60" s="40">
        <v>28.57</v>
      </c>
      <c r="F60" s="40">
        <v>28.15</v>
      </c>
      <c r="G60" s="40">
        <v>28.44</v>
      </c>
      <c r="H60" s="40">
        <v>28.17</v>
      </c>
      <c r="I60" s="40">
        <v>28.4</v>
      </c>
      <c r="K60" s="31">
        <v>58</v>
      </c>
      <c r="L60" s="31" t="s">
        <v>184</v>
      </c>
      <c r="M60" s="31" t="s">
        <v>183</v>
      </c>
      <c r="N60" s="30"/>
      <c r="O60" s="30"/>
      <c r="P60" s="30"/>
      <c r="Q60" s="30"/>
      <c r="R60" s="30"/>
      <c r="S60" s="30"/>
    </row>
    <row r="61" spans="1:19" x14ac:dyDescent="0.2">
      <c r="A61" s="37">
        <v>59</v>
      </c>
      <c r="B61" s="31" t="s">
        <v>182</v>
      </c>
      <c r="C61" s="31" t="s">
        <v>181</v>
      </c>
      <c r="D61" s="40">
        <v>67.87</v>
      </c>
      <c r="E61" s="40">
        <v>67.400000000000006</v>
      </c>
      <c r="F61" s="40">
        <v>67.63</v>
      </c>
      <c r="G61" s="40">
        <v>67.88</v>
      </c>
      <c r="H61" s="40">
        <v>67.89</v>
      </c>
      <c r="I61" s="40">
        <v>68.02</v>
      </c>
      <c r="K61" s="31">
        <v>59</v>
      </c>
      <c r="L61" s="31" t="s">
        <v>182</v>
      </c>
      <c r="M61" s="31" t="s">
        <v>181</v>
      </c>
      <c r="N61" s="30"/>
      <c r="O61" s="30"/>
      <c r="P61" s="30"/>
      <c r="Q61" s="30"/>
      <c r="R61" s="30"/>
      <c r="S61" s="30"/>
    </row>
    <row r="62" spans="1:19" x14ac:dyDescent="0.2">
      <c r="A62" s="37">
        <v>60</v>
      </c>
      <c r="B62" s="31" t="s">
        <v>180</v>
      </c>
      <c r="C62" s="31" t="s">
        <v>179</v>
      </c>
      <c r="D62" s="40">
        <v>28.46</v>
      </c>
      <c r="E62" s="40">
        <v>28.77</v>
      </c>
      <c r="F62" s="40">
        <v>28.52</v>
      </c>
      <c r="G62" s="40">
        <v>28.59</v>
      </c>
      <c r="H62" s="40">
        <v>28.33</v>
      </c>
      <c r="I62" s="40">
        <v>28.39</v>
      </c>
      <c r="K62" s="31">
        <v>60</v>
      </c>
      <c r="L62" s="31" t="s">
        <v>180</v>
      </c>
      <c r="M62" s="31" t="s">
        <v>179</v>
      </c>
      <c r="N62" s="30"/>
      <c r="O62" s="30"/>
      <c r="P62" s="30"/>
      <c r="Q62" s="30"/>
      <c r="R62" s="30"/>
      <c r="S62" s="30"/>
    </row>
    <row r="63" spans="1:19" x14ac:dyDescent="0.2">
      <c r="A63" s="37">
        <v>61</v>
      </c>
      <c r="B63" s="31" t="s">
        <v>178</v>
      </c>
      <c r="C63" s="31" t="s">
        <v>177</v>
      </c>
      <c r="D63" s="40">
        <v>56.48</v>
      </c>
      <c r="E63" s="40">
        <v>56.79</v>
      </c>
      <c r="F63" s="40">
        <v>56.35</v>
      </c>
      <c r="G63" s="40">
        <v>56.64</v>
      </c>
      <c r="H63" s="40">
        <v>56.19</v>
      </c>
      <c r="I63" s="40">
        <v>56.68</v>
      </c>
      <c r="K63" s="31">
        <v>61</v>
      </c>
      <c r="L63" s="31" t="s">
        <v>178</v>
      </c>
      <c r="M63" s="31" t="s">
        <v>177</v>
      </c>
      <c r="N63" s="30"/>
      <c r="O63" s="30"/>
      <c r="P63" s="30"/>
      <c r="Q63" s="30"/>
      <c r="R63" s="30"/>
      <c r="S63" s="30"/>
    </row>
    <row r="64" spans="1:19" x14ac:dyDescent="0.2">
      <c r="A64" s="37">
        <v>62</v>
      </c>
      <c r="B64" s="31" t="s">
        <v>176</v>
      </c>
      <c r="C64" s="31" t="s">
        <v>175</v>
      </c>
      <c r="D64" s="40">
        <v>48.36</v>
      </c>
      <c r="E64" s="40">
        <v>48.33</v>
      </c>
      <c r="F64" s="40">
        <v>48.71</v>
      </c>
      <c r="G64" s="40">
        <v>48.94</v>
      </c>
      <c r="H64" s="40">
        <v>48.15</v>
      </c>
      <c r="I64" s="40">
        <v>48.73</v>
      </c>
      <c r="K64" s="31">
        <v>62</v>
      </c>
      <c r="L64" s="31" t="s">
        <v>176</v>
      </c>
      <c r="M64" s="31" t="s">
        <v>175</v>
      </c>
      <c r="N64" s="30"/>
      <c r="O64" s="30"/>
      <c r="P64" s="30"/>
      <c r="Q64" s="30"/>
      <c r="R64" s="30"/>
      <c r="S64" s="30"/>
    </row>
    <row r="65" spans="1:19" x14ac:dyDescent="0.2">
      <c r="A65" s="37">
        <v>63</v>
      </c>
      <c r="B65" s="31" t="s">
        <v>174</v>
      </c>
      <c r="C65" s="31" t="s">
        <v>173</v>
      </c>
      <c r="D65" s="40">
        <v>48.43</v>
      </c>
      <c r="E65" s="40">
        <v>48.47</v>
      </c>
      <c r="F65" s="40">
        <v>48.58</v>
      </c>
      <c r="G65" s="40">
        <v>48.37</v>
      </c>
      <c r="H65" s="40">
        <v>48.25</v>
      </c>
      <c r="I65" s="40">
        <v>48.87</v>
      </c>
      <c r="K65" s="31">
        <v>63</v>
      </c>
      <c r="L65" s="31" t="s">
        <v>174</v>
      </c>
      <c r="M65" s="31" t="s">
        <v>173</v>
      </c>
      <c r="N65" s="30"/>
      <c r="O65" s="30"/>
      <c r="P65" s="30"/>
      <c r="Q65" s="30"/>
      <c r="R65" s="30"/>
      <c r="S65" s="30"/>
    </row>
    <row r="66" spans="1:19" x14ac:dyDescent="0.2">
      <c r="A66" s="37">
        <v>64</v>
      </c>
      <c r="B66" s="31" t="s">
        <v>172</v>
      </c>
      <c r="C66" s="31" t="s">
        <v>171</v>
      </c>
      <c r="D66" s="40">
        <v>48.33</v>
      </c>
      <c r="E66" s="40">
        <v>48.49</v>
      </c>
      <c r="F66" s="40">
        <v>48.84</v>
      </c>
      <c r="G66" s="40">
        <v>48.46</v>
      </c>
      <c r="H66" s="40">
        <v>48.72</v>
      </c>
      <c r="I66" s="40">
        <v>48.53</v>
      </c>
      <c r="K66" s="31">
        <v>64</v>
      </c>
      <c r="L66" s="31" t="s">
        <v>172</v>
      </c>
      <c r="M66" s="31" t="s">
        <v>171</v>
      </c>
      <c r="N66" s="30"/>
      <c r="O66" s="30"/>
      <c r="P66" s="30"/>
      <c r="Q66" s="30"/>
      <c r="R66" s="30"/>
      <c r="S66" s="30"/>
    </row>
    <row r="67" spans="1:19" x14ac:dyDescent="0.2">
      <c r="A67" s="37">
        <v>65</v>
      </c>
      <c r="B67" s="31" t="s">
        <v>170</v>
      </c>
      <c r="C67" s="31" t="s">
        <v>169</v>
      </c>
      <c r="D67" s="40">
        <v>48.87</v>
      </c>
      <c r="E67" s="40">
        <v>48.02</v>
      </c>
      <c r="F67" s="40">
        <v>48.71</v>
      </c>
      <c r="G67" s="40">
        <v>48.07</v>
      </c>
      <c r="H67" s="40">
        <v>48.25</v>
      </c>
      <c r="I67" s="40">
        <v>48.45</v>
      </c>
      <c r="K67" s="31">
        <v>65</v>
      </c>
      <c r="L67" s="31" t="s">
        <v>170</v>
      </c>
      <c r="M67" s="31" t="s">
        <v>169</v>
      </c>
      <c r="N67" s="30"/>
      <c r="O67" s="30"/>
      <c r="P67" s="30"/>
      <c r="Q67" s="30"/>
      <c r="R67" s="30"/>
      <c r="S67" s="30"/>
    </row>
    <row r="68" spans="1:19" x14ac:dyDescent="0.2">
      <c r="A68" s="37">
        <v>66</v>
      </c>
      <c r="B68" s="31" t="s">
        <v>168</v>
      </c>
      <c r="C68" s="31" t="s">
        <v>167</v>
      </c>
      <c r="D68" s="40">
        <v>48.55</v>
      </c>
      <c r="E68" s="40">
        <v>48.36</v>
      </c>
      <c r="F68" s="40">
        <v>48.15</v>
      </c>
      <c r="G68" s="40">
        <v>48.41</v>
      </c>
      <c r="H68" s="40">
        <v>48.75</v>
      </c>
      <c r="I68" s="40">
        <v>48.7</v>
      </c>
      <c r="K68" s="31">
        <v>66</v>
      </c>
      <c r="L68" s="31" t="s">
        <v>168</v>
      </c>
      <c r="M68" s="31" t="s">
        <v>167</v>
      </c>
      <c r="N68" s="30"/>
      <c r="O68" s="30"/>
      <c r="P68" s="30"/>
      <c r="Q68" s="30"/>
      <c r="R68" s="30"/>
      <c r="S68" s="30"/>
    </row>
    <row r="69" spans="1:19" x14ac:dyDescent="0.2">
      <c r="A69" s="37">
        <v>67</v>
      </c>
      <c r="B69" s="31" t="s">
        <v>166</v>
      </c>
      <c r="C69" s="31" t="s">
        <v>165</v>
      </c>
      <c r="D69" s="40">
        <v>75.12</v>
      </c>
      <c r="E69" s="40">
        <v>74.98</v>
      </c>
      <c r="F69" s="40">
        <v>75.11</v>
      </c>
      <c r="G69" s="40">
        <v>74.989999999999995</v>
      </c>
      <c r="H69" s="40">
        <v>75.040000000000006</v>
      </c>
      <c r="I69" s="40">
        <v>74.69</v>
      </c>
      <c r="K69" s="31">
        <v>67</v>
      </c>
      <c r="L69" s="31" t="s">
        <v>166</v>
      </c>
      <c r="M69" s="31" t="s">
        <v>165</v>
      </c>
      <c r="N69" s="30"/>
      <c r="O69" s="30"/>
      <c r="P69" s="30"/>
      <c r="Q69" s="30"/>
      <c r="R69" s="30"/>
      <c r="S69" s="30"/>
    </row>
    <row r="70" spans="1:19" x14ac:dyDescent="0.2">
      <c r="A70" s="37">
        <v>68</v>
      </c>
      <c r="B70" s="31" t="s">
        <v>164</v>
      </c>
      <c r="C70" s="31" t="s">
        <v>163</v>
      </c>
      <c r="D70" s="40">
        <v>75.34</v>
      </c>
      <c r="E70" s="40">
        <v>75.34</v>
      </c>
      <c r="F70" s="40">
        <v>76.040000000000006</v>
      </c>
      <c r="G70" s="40">
        <v>75.11</v>
      </c>
      <c r="H70" s="40">
        <v>75.77</v>
      </c>
      <c r="I70" s="40">
        <v>75.52</v>
      </c>
      <c r="K70" s="31">
        <v>68</v>
      </c>
      <c r="L70" s="31" t="s">
        <v>164</v>
      </c>
      <c r="M70" s="31" t="s">
        <v>163</v>
      </c>
      <c r="N70" s="30"/>
      <c r="O70" s="30"/>
      <c r="P70" s="30"/>
      <c r="Q70" s="30"/>
      <c r="R70" s="30"/>
      <c r="S70" s="30"/>
    </row>
    <row r="71" spans="1:19" x14ac:dyDescent="0.2">
      <c r="A71" s="37">
        <v>69</v>
      </c>
      <c r="B71" s="31" t="s">
        <v>162</v>
      </c>
      <c r="C71" s="31" t="s">
        <v>161</v>
      </c>
      <c r="D71" s="40">
        <v>70.819999999999993</v>
      </c>
      <c r="E71" s="40">
        <v>70.36</v>
      </c>
      <c r="F71" s="40">
        <v>71</v>
      </c>
      <c r="G71" s="40">
        <v>70.790000000000006</v>
      </c>
      <c r="H71" s="40">
        <v>70.569999999999993</v>
      </c>
      <c r="I71" s="40">
        <v>71.12</v>
      </c>
      <c r="K71" s="31">
        <v>69</v>
      </c>
      <c r="L71" s="31" t="s">
        <v>162</v>
      </c>
      <c r="M71" s="31" t="s">
        <v>161</v>
      </c>
      <c r="N71" s="30"/>
      <c r="O71" s="30"/>
      <c r="P71" s="30"/>
      <c r="Q71" s="30"/>
      <c r="R71" s="30"/>
      <c r="S71" s="30"/>
    </row>
    <row r="72" spans="1:19" x14ac:dyDescent="0.2">
      <c r="A72" s="37">
        <v>70</v>
      </c>
      <c r="B72" s="31" t="s">
        <v>160</v>
      </c>
      <c r="C72" s="31" t="s">
        <v>159</v>
      </c>
      <c r="D72" s="40">
        <v>70.55</v>
      </c>
      <c r="E72" s="40">
        <v>70.819999999999993</v>
      </c>
      <c r="F72" s="40">
        <v>70.39</v>
      </c>
      <c r="G72" s="40">
        <v>70.72</v>
      </c>
      <c r="H72" s="40">
        <v>70.56</v>
      </c>
      <c r="I72" s="40">
        <v>71.11</v>
      </c>
      <c r="K72" s="31">
        <v>70</v>
      </c>
      <c r="L72" s="31" t="s">
        <v>160</v>
      </c>
      <c r="M72" s="31" t="s">
        <v>159</v>
      </c>
      <c r="N72" s="30"/>
      <c r="O72" s="30"/>
      <c r="P72" s="30"/>
      <c r="Q72" s="30"/>
      <c r="R72" s="30"/>
      <c r="S72" s="30"/>
    </row>
    <row r="73" spans="1:19" x14ac:dyDescent="0.2">
      <c r="A73" s="37">
        <v>71</v>
      </c>
      <c r="B73" s="31" t="s">
        <v>158</v>
      </c>
      <c r="C73" s="31" t="s">
        <v>157</v>
      </c>
      <c r="D73" s="40">
        <v>28.01</v>
      </c>
      <c r="E73" s="40">
        <v>28.67</v>
      </c>
      <c r="F73" s="40">
        <v>28.44</v>
      </c>
      <c r="G73" s="40">
        <v>28.16</v>
      </c>
      <c r="H73" s="40">
        <v>28.4</v>
      </c>
      <c r="I73" s="40">
        <v>28.78</v>
      </c>
      <c r="K73" s="31">
        <v>71</v>
      </c>
      <c r="L73" s="31" t="s">
        <v>158</v>
      </c>
      <c r="M73" s="31" t="s">
        <v>157</v>
      </c>
      <c r="N73" s="30"/>
      <c r="O73" s="30"/>
      <c r="P73" s="30"/>
      <c r="Q73" s="30"/>
      <c r="R73" s="30"/>
      <c r="S73" s="30"/>
    </row>
    <row r="74" spans="1:19" x14ac:dyDescent="0.2">
      <c r="A74" s="37">
        <v>72</v>
      </c>
      <c r="B74" s="31" t="s">
        <v>156</v>
      </c>
      <c r="C74" s="31" t="s">
        <v>155</v>
      </c>
      <c r="D74" s="40">
        <v>133.35</v>
      </c>
      <c r="E74" s="40">
        <v>132.19</v>
      </c>
      <c r="F74" s="40">
        <v>131.91</v>
      </c>
      <c r="G74" s="40">
        <v>131.69</v>
      </c>
      <c r="H74" s="40">
        <v>132.19999999999999</v>
      </c>
      <c r="I74" s="40">
        <v>131.87</v>
      </c>
      <c r="K74" s="31">
        <v>72</v>
      </c>
      <c r="L74" s="31" t="s">
        <v>156</v>
      </c>
      <c r="M74" s="31" t="s">
        <v>155</v>
      </c>
      <c r="N74" s="30"/>
      <c r="O74" s="30"/>
      <c r="P74" s="30"/>
      <c r="Q74" s="30"/>
      <c r="R74" s="30"/>
      <c r="S74" s="30"/>
    </row>
    <row r="75" spans="1:19" x14ac:dyDescent="0.2">
      <c r="A75" s="37">
        <v>73</v>
      </c>
      <c r="B75" s="31" t="s">
        <v>154</v>
      </c>
      <c r="C75" s="31" t="s">
        <v>153</v>
      </c>
      <c r="D75" s="40">
        <v>146.59</v>
      </c>
      <c r="E75" s="40">
        <v>145.88</v>
      </c>
      <c r="F75" s="40">
        <v>145.80000000000001</v>
      </c>
      <c r="G75" s="40">
        <v>146</v>
      </c>
      <c r="H75" s="40">
        <v>146.21</v>
      </c>
      <c r="I75" s="40">
        <v>146.54</v>
      </c>
      <c r="K75" s="31">
        <v>73</v>
      </c>
      <c r="L75" s="31" t="s">
        <v>154</v>
      </c>
      <c r="M75" s="31" t="s">
        <v>153</v>
      </c>
      <c r="N75" s="30"/>
      <c r="O75" s="30"/>
      <c r="P75" s="30"/>
      <c r="Q75" s="30"/>
      <c r="R75" s="30"/>
      <c r="S75" s="30"/>
    </row>
    <row r="76" spans="1:19" x14ac:dyDescent="0.2">
      <c r="A76" s="37">
        <v>74</v>
      </c>
      <c r="B76" s="31" t="s">
        <v>152</v>
      </c>
      <c r="C76" s="31" t="s">
        <v>151</v>
      </c>
      <c r="D76" s="40">
        <v>146.13999999999999</v>
      </c>
      <c r="E76" s="40">
        <v>145.76</v>
      </c>
      <c r="F76" s="40">
        <v>145.88999999999999</v>
      </c>
      <c r="G76" s="40">
        <v>145.81</v>
      </c>
      <c r="H76" s="40">
        <v>145.97</v>
      </c>
      <c r="I76" s="40">
        <v>145.72999999999999</v>
      </c>
      <c r="K76" s="31">
        <v>74</v>
      </c>
      <c r="L76" s="31" t="s">
        <v>152</v>
      </c>
      <c r="M76" s="31" t="s">
        <v>151</v>
      </c>
      <c r="N76" s="30"/>
      <c r="O76" s="30"/>
      <c r="P76" s="30"/>
      <c r="Q76" s="30"/>
      <c r="R76" s="30"/>
      <c r="S76" s="30"/>
    </row>
    <row r="77" spans="1:19" x14ac:dyDescent="0.2">
      <c r="A77" s="37">
        <v>75</v>
      </c>
      <c r="B77" s="31" t="s">
        <v>150</v>
      </c>
      <c r="C77" s="31" t="s">
        <v>149</v>
      </c>
      <c r="D77" s="40">
        <v>110.62</v>
      </c>
      <c r="E77" s="40">
        <v>110.34</v>
      </c>
      <c r="F77" s="40">
        <v>110.31</v>
      </c>
      <c r="G77" s="40">
        <v>110.13</v>
      </c>
      <c r="H77" s="40">
        <v>110.52</v>
      </c>
      <c r="I77" s="40">
        <v>110.51</v>
      </c>
      <c r="K77" s="31">
        <v>75</v>
      </c>
      <c r="L77" s="31" t="s">
        <v>150</v>
      </c>
      <c r="M77" s="31" t="s">
        <v>149</v>
      </c>
      <c r="N77" s="30"/>
      <c r="O77" s="30"/>
      <c r="P77" s="30"/>
      <c r="Q77" s="30"/>
      <c r="R77" s="30"/>
      <c r="S77" s="30"/>
    </row>
    <row r="78" spans="1:19" x14ac:dyDescent="0.2">
      <c r="A78" s="37">
        <v>76</v>
      </c>
      <c r="B78" s="31" t="s">
        <v>148</v>
      </c>
      <c r="C78" s="31" t="s">
        <v>147</v>
      </c>
      <c r="D78" s="40">
        <v>110.31</v>
      </c>
      <c r="E78" s="40">
        <v>110.23</v>
      </c>
      <c r="F78" s="40">
        <v>110.26</v>
      </c>
      <c r="G78" s="40">
        <v>110.45</v>
      </c>
      <c r="H78" s="40">
        <v>110.43</v>
      </c>
      <c r="I78" s="40">
        <v>110.18</v>
      </c>
      <c r="K78" s="31">
        <v>76</v>
      </c>
      <c r="L78" s="31" t="s">
        <v>148</v>
      </c>
      <c r="M78" s="31" t="s">
        <v>147</v>
      </c>
      <c r="N78" s="30"/>
      <c r="O78" s="30"/>
      <c r="P78" s="30"/>
      <c r="Q78" s="30"/>
      <c r="R78" s="30"/>
      <c r="S78" s="30"/>
    </row>
    <row r="79" spans="1:19" x14ac:dyDescent="0.2">
      <c r="A79" s="37">
        <v>77</v>
      </c>
      <c r="B79" s="31" t="s">
        <v>146</v>
      </c>
      <c r="C79" s="31" t="s">
        <v>145</v>
      </c>
      <c r="D79" s="40">
        <v>70.38</v>
      </c>
      <c r="E79" s="40">
        <v>70.73</v>
      </c>
      <c r="F79" s="40">
        <v>70.98</v>
      </c>
      <c r="G79" s="40">
        <v>71</v>
      </c>
      <c r="H79" s="40">
        <v>70.510000000000005</v>
      </c>
      <c r="I79" s="40">
        <v>70.7</v>
      </c>
      <c r="K79" s="31">
        <v>77</v>
      </c>
      <c r="L79" s="31" t="s">
        <v>146</v>
      </c>
      <c r="M79" s="31" t="s">
        <v>145</v>
      </c>
      <c r="N79" s="30"/>
      <c r="O79" s="30"/>
      <c r="P79" s="30"/>
      <c r="Q79" s="30"/>
      <c r="R79" s="30"/>
      <c r="S79" s="30"/>
    </row>
    <row r="80" spans="1:19" x14ac:dyDescent="0.2">
      <c r="A80" s="37">
        <v>78</v>
      </c>
      <c r="B80" s="31" t="s">
        <v>144</v>
      </c>
      <c r="C80" s="31" t="s">
        <v>142</v>
      </c>
      <c r="D80" s="40">
        <v>28.33</v>
      </c>
      <c r="E80" s="40">
        <v>28.86</v>
      </c>
      <c r="F80" s="40">
        <v>28.61</v>
      </c>
      <c r="G80" s="40">
        <v>28.77</v>
      </c>
      <c r="H80" s="40">
        <v>28.62</v>
      </c>
      <c r="I80" s="40">
        <v>28.35</v>
      </c>
      <c r="K80" s="31">
        <v>78</v>
      </c>
      <c r="L80" s="31" t="s">
        <v>144</v>
      </c>
      <c r="M80" s="31" t="s">
        <v>142</v>
      </c>
      <c r="N80" s="30"/>
      <c r="O80" s="30"/>
      <c r="P80" s="30"/>
      <c r="Q80" s="30"/>
      <c r="R80" s="30"/>
      <c r="S80" s="30"/>
    </row>
    <row r="81" spans="1:19" x14ac:dyDescent="0.2">
      <c r="A81" s="37">
        <v>79</v>
      </c>
      <c r="B81" s="31" t="s">
        <v>143</v>
      </c>
      <c r="C81" s="31" t="s">
        <v>142</v>
      </c>
      <c r="D81" s="40">
        <v>28.57</v>
      </c>
      <c r="E81" s="40">
        <v>28.81</v>
      </c>
      <c r="F81" s="40">
        <v>28.18</v>
      </c>
      <c r="G81" s="40">
        <v>28.45</v>
      </c>
      <c r="H81" s="40">
        <v>28.31</v>
      </c>
      <c r="I81" s="40">
        <v>28.48</v>
      </c>
      <c r="K81" s="31">
        <v>79</v>
      </c>
      <c r="L81" s="31" t="s">
        <v>143</v>
      </c>
      <c r="M81" s="31" t="s">
        <v>142</v>
      </c>
      <c r="N81" s="30"/>
      <c r="O81" s="30"/>
      <c r="P81" s="30"/>
      <c r="Q81" s="30"/>
      <c r="R81" s="30"/>
      <c r="S81" s="30"/>
    </row>
    <row r="82" spans="1:19" x14ac:dyDescent="0.2">
      <c r="A82" s="37">
        <v>80</v>
      </c>
      <c r="B82" s="31" t="s">
        <v>141</v>
      </c>
      <c r="C82" s="31" t="s">
        <v>140</v>
      </c>
      <c r="D82" s="40">
        <v>70.37</v>
      </c>
      <c r="E82" s="40">
        <v>71.12</v>
      </c>
      <c r="F82" s="40">
        <v>71.099999999999994</v>
      </c>
      <c r="G82" s="40">
        <v>70.59</v>
      </c>
      <c r="H82" s="40">
        <v>70.72</v>
      </c>
      <c r="I82" s="40">
        <v>70.91</v>
      </c>
      <c r="K82" s="31">
        <v>80</v>
      </c>
      <c r="L82" s="31" t="s">
        <v>141</v>
      </c>
      <c r="M82" s="31" t="s">
        <v>140</v>
      </c>
      <c r="N82" s="30"/>
      <c r="O82" s="30"/>
      <c r="P82" s="30"/>
      <c r="Q82" s="30"/>
      <c r="R82" s="30"/>
      <c r="S82" s="30"/>
    </row>
    <row r="83" spans="1:19" x14ac:dyDescent="0.2">
      <c r="A83" s="37">
        <v>81</v>
      </c>
      <c r="B83" s="31" t="s">
        <v>139</v>
      </c>
      <c r="C83" s="31" t="s">
        <v>138</v>
      </c>
      <c r="D83" s="40">
        <v>70.69</v>
      </c>
      <c r="E83" s="40">
        <v>70.87</v>
      </c>
      <c r="F83" s="40">
        <v>70.92</v>
      </c>
      <c r="G83" s="40">
        <v>70.489999999999995</v>
      </c>
      <c r="H83" s="40">
        <v>70.77</v>
      </c>
      <c r="I83" s="40">
        <v>70.19</v>
      </c>
      <c r="K83" s="31">
        <v>81</v>
      </c>
      <c r="L83" s="31" t="s">
        <v>139</v>
      </c>
      <c r="M83" s="31" t="s">
        <v>138</v>
      </c>
      <c r="N83" s="30"/>
      <c r="O83" s="30"/>
      <c r="P83" s="30"/>
      <c r="Q83" s="30"/>
      <c r="R83" s="30"/>
      <c r="S83" s="30"/>
    </row>
    <row r="84" spans="1:19" x14ac:dyDescent="0.2">
      <c r="A84" s="37">
        <v>82</v>
      </c>
      <c r="B84" s="31" t="s">
        <v>137</v>
      </c>
      <c r="C84" s="31" t="s">
        <v>136</v>
      </c>
      <c r="D84" s="40">
        <v>110.19</v>
      </c>
      <c r="E84" s="40">
        <v>109.94</v>
      </c>
      <c r="F84" s="40">
        <v>110.29</v>
      </c>
      <c r="G84" s="40">
        <v>110.28</v>
      </c>
      <c r="H84" s="40">
        <v>110.3</v>
      </c>
      <c r="I84" s="40">
        <v>110.28</v>
      </c>
      <c r="K84" s="31">
        <v>82</v>
      </c>
      <c r="L84" s="31" t="s">
        <v>137</v>
      </c>
      <c r="M84" s="31" t="s">
        <v>136</v>
      </c>
      <c r="N84" s="30"/>
      <c r="O84" s="30"/>
      <c r="P84" s="30"/>
      <c r="Q84" s="30"/>
      <c r="R84" s="30"/>
      <c r="S84" s="30"/>
    </row>
    <row r="85" spans="1:19" x14ac:dyDescent="0.2">
      <c r="A85" s="37">
        <v>83</v>
      </c>
      <c r="B85" s="31" t="s">
        <v>135</v>
      </c>
      <c r="C85" s="31" t="s">
        <v>133</v>
      </c>
      <c r="D85" s="40">
        <v>28.76</v>
      </c>
      <c r="E85" s="40">
        <v>28.58</v>
      </c>
      <c r="F85" s="40">
        <v>28.75</v>
      </c>
      <c r="G85" s="40">
        <v>28.42</v>
      </c>
      <c r="H85" s="40">
        <v>28.46</v>
      </c>
      <c r="I85" s="40">
        <v>28.44</v>
      </c>
      <c r="K85" s="31">
        <v>83</v>
      </c>
      <c r="L85" s="31" t="s">
        <v>135</v>
      </c>
      <c r="M85" s="31" t="s">
        <v>133</v>
      </c>
      <c r="N85" s="30"/>
      <c r="O85" s="30"/>
      <c r="P85" s="30"/>
      <c r="Q85" s="30"/>
      <c r="R85" s="30"/>
      <c r="S85" s="30"/>
    </row>
    <row r="86" spans="1:19" x14ac:dyDescent="0.2">
      <c r="A86" s="37">
        <v>84</v>
      </c>
      <c r="B86" s="31" t="s">
        <v>134</v>
      </c>
      <c r="C86" s="31" t="s">
        <v>133</v>
      </c>
      <c r="D86" s="40">
        <v>28.35</v>
      </c>
      <c r="E86" s="40">
        <v>28.4</v>
      </c>
      <c r="F86" s="40">
        <v>28.59</v>
      </c>
      <c r="G86" s="40">
        <v>28.55</v>
      </c>
      <c r="H86" s="40">
        <v>28.5</v>
      </c>
      <c r="I86" s="40">
        <v>27.98</v>
      </c>
      <c r="K86" s="31">
        <v>84</v>
      </c>
      <c r="L86" s="31" t="s">
        <v>134</v>
      </c>
      <c r="M86" s="31" t="s">
        <v>133</v>
      </c>
      <c r="N86" s="30"/>
      <c r="O86" s="30"/>
      <c r="P86" s="30"/>
      <c r="Q86" s="30"/>
      <c r="R86" s="30"/>
      <c r="S86" s="30"/>
    </row>
    <row r="87" spans="1:19" x14ac:dyDescent="0.2">
      <c r="A87" s="37">
        <v>85</v>
      </c>
      <c r="B87" s="31" t="s">
        <v>132</v>
      </c>
      <c r="C87" s="31" t="s">
        <v>131</v>
      </c>
      <c r="D87" s="40">
        <v>56.4</v>
      </c>
      <c r="E87" s="40">
        <v>56.32</v>
      </c>
      <c r="F87" s="40">
        <v>56.13</v>
      </c>
      <c r="G87" s="40">
        <v>56.61</v>
      </c>
      <c r="H87" s="40">
        <v>56.07</v>
      </c>
      <c r="I87" s="40">
        <v>55.99</v>
      </c>
      <c r="K87" s="31">
        <v>85</v>
      </c>
      <c r="L87" s="31" t="s">
        <v>132</v>
      </c>
      <c r="M87" s="31" t="s">
        <v>131</v>
      </c>
      <c r="N87" s="30"/>
      <c r="O87" s="30"/>
      <c r="P87" s="30"/>
      <c r="Q87" s="30"/>
      <c r="R87" s="30"/>
      <c r="S87" s="30"/>
    </row>
    <row r="88" spans="1:19" x14ac:dyDescent="0.2">
      <c r="A88" s="37">
        <v>86</v>
      </c>
      <c r="B88" s="31" t="s">
        <v>130</v>
      </c>
      <c r="C88" s="31" t="s">
        <v>129</v>
      </c>
      <c r="D88" s="40">
        <v>68.36</v>
      </c>
      <c r="E88" s="40">
        <v>67.67</v>
      </c>
      <c r="F88" s="40">
        <v>67.69</v>
      </c>
      <c r="G88" s="40">
        <v>67.760000000000005</v>
      </c>
      <c r="H88" s="40">
        <v>67.59</v>
      </c>
      <c r="I88" s="40">
        <v>67.989999999999995</v>
      </c>
      <c r="K88" s="31">
        <v>86</v>
      </c>
      <c r="L88" s="31" t="s">
        <v>130</v>
      </c>
      <c r="M88" s="31" t="s">
        <v>129</v>
      </c>
      <c r="N88" s="30"/>
      <c r="O88" s="30"/>
      <c r="P88" s="30"/>
      <c r="Q88" s="30"/>
      <c r="R88" s="30"/>
      <c r="S88" s="30"/>
    </row>
    <row r="89" spans="1:19" x14ac:dyDescent="0.2">
      <c r="A89" s="37">
        <v>87</v>
      </c>
      <c r="B89" s="31" t="s">
        <v>128</v>
      </c>
      <c r="C89" s="31" t="s">
        <v>127</v>
      </c>
      <c r="D89" s="40">
        <v>110.4</v>
      </c>
      <c r="E89" s="40">
        <v>110.15</v>
      </c>
      <c r="F89" s="40">
        <v>110.16</v>
      </c>
      <c r="G89" s="40">
        <v>110.42</v>
      </c>
      <c r="H89" s="40">
        <v>110.25</v>
      </c>
      <c r="I89" s="40">
        <v>110.45</v>
      </c>
      <c r="K89" s="31">
        <v>87</v>
      </c>
      <c r="L89" s="31" t="s">
        <v>128</v>
      </c>
      <c r="M89" s="31" t="s">
        <v>127</v>
      </c>
      <c r="N89" s="30"/>
      <c r="O89" s="30"/>
      <c r="P89" s="30"/>
      <c r="Q89" s="30"/>
      <c r="R89" s="30"/>
      <c r="S89" s="30"/>
    </row>
    <row r="90" spans="1:19" x14ac:dyDescent="0.2">
      <c r="A90" s="37">
        <v>88</v>
      </c>
      <c r="B90" s="31" t="s">
        <v>126</v>
      </c>
      <c r="C90" s="31" t="s">
        <v>125</v>
      </c>
      <c r="D90" s="40">
        <v>75.19</v>
      </c>
      <c r="E90" s="40">
        <v>74.55</v>
      </c>
      <c r="F90" s="40">
        <v>74.84</v>
      </c>
      <c r="G90" s="40">
        <v>75.17</v>
      </c>
      <c r="H90" s="40">
        <v>74.89</v>
      </c>
      <c r="I90" s="40">
        <v>75.23</v>
      </c>
      <c r="K90" s="31">
        <v>88</v>
      </c>
      <c r="L90" s="31" t="s">
        <v>126</v>
      </c>
      <c r="M90" s="31" t="s">
        <v>125</v>
      </c>
      <c r="N90" s="30"/>
      <c r="O90" s="30"/>
      <c r="P90" s="30"/>
      <c r="Q90" s="30"/>
      <c r="R90" s="30"/>
      <c r="S90" s="30"/>
    </row>
    <row r="91" spans="1:19" x14ac:dyDescent="0.2">
      <c r="A91" s="37">
        <v>89</v>
      </c>
      <c r="B91" s="31" t="s">
        <v>124</v>
      </c>
      <c r="C91" s="31" t="s">
        <v>123</v>
      </c>
      <c r="D91" s="40">
        <v>110.64</v>
      </c>
      <c r="E91" s="40">
        <v>110.43</v>
      </c>
      <c r="F91" s="40">
        <v>110.41</v>
      </c>
      <c r="G91" s="40">
        <v>110.03</v>
      </c>
      <c r="H91" s="40">
        <v>110.34</v>
      </c>
      <c r="I91" s="40">
        <v>110.42</v>
      </c>
      <c r="K91" s="31">
        <v>89</v>
      </c>
      <c r="L91" s="31" t="s">
        <v>124</v>
      </c>
      <c r="M91" s="31" t="s">
        <v>123</v>
      </c>
      <c r="N91" s="30"/>
      <c r="O91" s="30"/>
      <c r="P91" s="30"/>
      <c r="Q91" s="30"/>
      <c r="R91" s="30"/>
      <c r="S91" s="30"/>
    </row>
    <row r="92" spans="1:19" x14ac:dyDescent="0.2">
      <c r="A92" s="37">
        <v>90</v>
      </c>
      <c r="B92" s="31" t="s">
        <v>122</v>
      </c>
      <c r="C92" s="31" t="s">
        <v>121</v>
      </c>
      <c r="D92" s="40">
        <v>67.430000000000007</v>
      </c>
      <c r="E92" s="40">
        <v>67.89</v>
      </c>
      <c r="F92" s="40">
        <v>67.84</v>
      </c>
      <c r="G92" s="40">
        <v>67.19</v>
      </c>
      <c r="H92" s="40">
        <v>67.91</v>
      </c>
      <c r="I92" s="40">
        <v>68.290000000000006</v>
      </c>
      <c r="K92" s="31">
        <v>90</v>
      </c>
      <c r="L92" s="31" t="s">
        <v>122</v>
      </c>
      <c r="M92" s="31" t="s">
        <v>121</v>
      </c>
      <c r="N92" s="30"/>
      <c r="O92" s="30"/>
      <c r="P92" s="30"/>
      <c r="Q92" s="30"/>
      <c r="R92" s="30"/>
      <c r="S92" s="30"/>
    </row>
    <row r="93" spans="1:19" x14ac:dyDescent="0.2">
      <c r="A93" s="38">
        <v>91</v>
      </c>
      <c r="B93" s="39" t="s">
        <v>120</v>
      </c>
      <c r="C93" s="39" t="s">
        <v>119</v>
      </c>
      <c r="D93" s="43">
        <v>67.709999999999994</v>
      </c>
      <c r="E93" s="43">
        <v>67.81</v>
      </c>
      <c r="F93" s="43">
        <v>67.61</v>
      </c>
      <c r="G93" s="43">
        <v>67.739999999999995</v>
      </c>
      <c r="H93" s="43">
        <v>68.22</v>
      </c>
      <c r="I93" s="43">
        <v>68.25</v>
      </c>
      <c r="K93" s="31">
        <v>91</v>
      </c>
      <c r="L93" s="31" t="s">
        <v>120</v>
      </c>
      <c r="M93" s="31" t="s">
        <v>119</v>
      </c>
      <c r="N93" s="30"/>
      <c r="O93" s="30"/>
      <c r="P93" s="30"/>
      <c r="Q93" s="30"/>
      <c r="R93" s="30"/>
      <c r="S93" s="30"/>
    </row>
    <row r="94" spans="1:19" ht="15" customHeight="1" x14ac:dyDescent="0.2">
      <c r="A94" s="73" t="s">
        <v>16</v>
      </c>
      <c r="B94" s="73"/>
      <c r="C94" s="73"/>
      <c r="D94" s="29">
        <f t="shared" ref="D94:I94" si="0">SUMPRODUCT(D3:D93,N3:N93)</f>
        <v>0</v>
      </c>
      <c r="E94" s="9">
        <f t="shared" si="0"/>
        <v>0</v>
      </c>
      <c r="F94" s="9">
        <f t="shared" si="0"/>
        <v>0</v>
      </c>
      <c r="G94" s="9">
        <f t="shared" si="0"/>
        <v>0</v>
      </c>
      <c r="H94" s="9">
        <f t="shared" si="0"/>
        <v>0</v>
      </c>
      <c r="I94" s="9">
        <f t="shared" si="0"/>
        <v>0</v>
      </c>
    </row>
    <row r="95" spans="1:19" ht="15" customHeight="1" x14ac:dyDescent="0.2">
      <c r="A95" s="74" t="s">
        <v>118</v>
      </c>
      <c r="B95" s="74"/>
      <c r="C95" s="74"/>
      <c r="D95" s="12">
        <f>AVERAGE(D94:I94)</f>
        <v>0</v>
      </c>
      <c r="E95" s="12"/>
      <c r="F95" s="12"/>
      <c r="G95" s="12"/>
      <c r="H95" s="12"/>
      <c r="I95" s="13"/>
    </row>
    <row r="96" spans="1:19" ht="15" customHeight="1" x14ac:dyDescent="0.2">
      <c r="A96" s="73" t="s">
        <v>19</v>
      </c>
      <c r="B96" s="73"/>
      <c r="C96" s="73"/>
      <c r="D96" s="28">
        <f>((D94-D95)^2)</f>
        <v>0</v>
      </c>
      <c r="E96" s="15">
        <f>(E94-D95)^2</f>
        <v>0</v>
      </c>
      <c r="F96" s="15">
        <f>(F94-D95)^2</f>
        <v>0</v>
      </c>
      <c r="G96" s="15">
        <f>(G94-D95)^2</f>
        <v>0</v>
      </c>
      <c r="H96" s="15">
        <f>(H94-D95)^2</f>
        <v>0</v>
      </c>
      <c r="I96" s="15">
        <f>(I94-D95)^2</f>
        <v>0</v>
      </c>
    </row>
    <row r="98" spans="1:11" x14ac:dyDescent="0.2">
      <c r="A98" s="2" t="s">
        <v>18</v>
      </c>
    </row>
    <row r="99" spans="1:11" x14ac:dyDescent="0.2">
      <c r="A99" s="16" t="s">
        <v>20</v>
      </c>
      <c r="B99" s="27">
        <f>AVERAGE(D96:I96)</f>
        <v>0</v>
      </c>
    </row>
    <row r="101" spans="1:11" x14ac:dyDescent="0.2">
      <c r="A101" s="18"/>
      <c r="B101" s="19" t="s">
        <v>21</v>
      </c>
      <c r="C101" s="18"/>
      <c r="D101" s="18"/>
      <c r="E101" s="18"/>
    </row>
    <row r="102" spans="1:11" x14ac:dyDescent="0.2">
      <c r="A102" s="20">
        <v>1</v>
      </c>
      <c r="B102" s="21" t="s">
        <v>22</v>
      </c>
      <c r="C102" s="21"/>
      <c r="D102" s="21"/>
      <c r="E102" s="21"/>
    </row>
    <row r="103" spans="1:11" x14ac:dyDescent="0.2">
      <c r="A103" s="18"/>
      <c r="B103" s="18" t="s">
        <v>23</v>
      </c>
      <c r="C103" s="26">
        <f t="shared" ref="C103:C134" si="1">SUM(N3:S3)</f>
        <v>0</v>
      </c>
      <c r="D103" s="18" t="s">
        <v>24</v>
      </c>
      <c r="E103" s="18">
        <v>1</v>
      </c>
      <c r="F103" s="20">
        <v>2</v>
      </c>
      <c r="G103" s="21" t="s">
        <v>44</v>
      </c>
      <c r="I103" s="21"/>
      <c r="J103" s="21"/>
      <c r="K103" s="21"/>
    </row>
    <row r="104" spans="1:11" x14ac:dyDescent="0.2">
      <c r="A104" s="18"/>
      <c r="B104" s="18" t="s">
        <v>25</v>
      </c>
      <c r="C104" s="26">
        <f t="shared" si="1"/>
        <v>0</v>
      </c>
      <c r="D104" s="18" t="s">
        <v>24</v>
      </c>
      <c r="E104" s="18">
        <v>1</v>
      </c>
      <c r="F104" s="18"/>
      <c r="G104" s="18" t="s">
        <v>10</v>
      </c>
      <c r="H104" s="26">
        <f>SUM(N3:N93)</f>
        <v>0</v>
      </c>
      <c r="I104" s="18" t="s">
        <v>45</v>
      </c>
      <c r="J104" s="18">
        <v>1</v>
      </c>
    </row>
    <row r="105" spans="1:11" x14ac:dyDescent="0.2">
      <c r="A105" s="18"/>
      <c r="B105" s="18" t="s">
        <v>26</v>
      </c>
      <c r="C105" s="26">
        <f t="shared" si="1"/>
        <v>0</v>
      </c>
      <c r="D105" s="18" t="s">
        <v>24</v>
      </c>
      <c r="E105" s="18">
        <v>1</v>
      </c>
      <c r="F105" s="18"/>
      <c r="G105" s="18" t="s">
        <v>11</v>
      </c>
      <c r="H105" s="26">
        <f>SUM(O3:O93)</f>
        <v>0</v>
      </c>
      <c r="I105" s="18" t="s">
        <v>45</v>
      </c>
      <c r="J105" s="18">
        <v>1</v>
      </c>
    </row>
    <row r="106" spans="1:11" x14ac:dyDescent="0.2">
      <c r="A106" s="18"/>
      <c r="B106" s="18" t="s">
        <v>27</v>
      </c>
      <c r="C106" s="26">
        <f t="shared" si="1"/>
        <v>0</v>
      </c>
      <c r="D106" s="18" t="s">
        <v>24</v>
      </c>
      <c r="E106" s="18">
        <v>1</v>
      </c>
      <c r="F106" s="18"/>
      <c r="G106" s="18" t="s">
        <v>12</v>
      </c>
      <c r="H106" s="26">
        <f>SUM(P3:P93)</f>
        <v>0</v>
      </c>
      <c r="I106" s="18" t="s">
        <v>45</v>
      </c>
      <c r="J106" s="18">
        <v>1</v>
      </c>
    </row>
    <row r="107" spans="1:11" x14ac:dyDescent="0.2">
      <c r="A107" s="18"/>
      <c r="B107" s="18" t="s">
        <v>28</v>
      </c>
      <c r="C107" s="26">
        <f t="shared" si="1"/>
        <v>0</v>
      </c>
      <c r="D107" s="18" t="s">
        <v>24</v>
      </c>
      <c r="E107" s="18">
        <v>1</v>
      </c>
      <c r="F107" s="18"/>
      <c r="G107" s="18" t="s">
        <v>13</v>
      </c>
      <c r="H107" s="26">
        <f>SUM(Q3:Q93)</f>
        <v>0</v>
      </c>
      <c r="I107" s="18" t="s">
        <v>45</v>
      </c>
      <c r="J107" s="18">
        <v>1</v>
      </c>
    </row>
    <row r="108" spans="1:11" x14ac:dyDescent="0.2">
      <c r="A108" s="18"/>
      <c r="B108" s="18" t="s">
        <v>29</v>
      </c>
      <c r="C108" s="26">
        <f t="shared" si="1"/>
        <v>0</v>
      </c>
      <c r="D108" s="18" t="s">
        <v>24</v>
      </c>
      <c r="E108" s="18">
        <v>1</v>
      </c>
      <c r="F108" s="18"/>
      <c r="G108" s="18" t="s">
        <v>14</v>
      </c>
      <c r="H108" s="26">
        <f>SUM(R3:R93)</f>
        <v>0</v>
      </c>
      <c r="I108" s="18" t="s">
        <v>45</v>
      </c>
      <c r="J108" s="18">
        <v>1</v>
      </c>
    </row>
    <row r="109" spans="1:11" x14ac:dyDescent="0.2">
      <c r="A109" s="18"/>
      <c r="B109" s="18" t="s">
        <v>30</v>
      </c>
      <c r="C109" s="26">
        <f t="shared" si="1"/>
        <v>0</v>
      </c>
      <c r="D109" s="18" t="s">
        <v>24</v>
      </c>
      <c r="E109" s="18">
        <v>1</v>
      </c>
      <c r="F109" s="18"/>
      <c r="G109" s="18" t="s">
        <v>15</v>
      </c>
      <c r="H109" s="26">
        <f>SUM(S3:S93)</f>
        <v>0</v>
      </c>
      <c r="I109" s="18" t="s">
        <v>45</v>
      </c>
      <c r="J109" s="18">
        <v>1</v>
      </c>
    </row>
    <row r="110" spans="1:11" x14ac:dyDescent="0.2">
      <c r="A110" s="18"/>
      <c r="B110" s="18" t="s">
        <v>31</v>
      </c>
      <c r="C110" s="26">
        <f t="shared" si="1"/>
        <v>0</v>
      </c>
      <c r="D110" s="18" t="s">
        <v>24</v>
      </c>
      <c r="E110" s="18">
        <v>1</v>
      </c>
      <c r="F110" s="20">
        <v>3</v>
      </c>
      <c r="G110" s="21" t="s">
        <v>46</v>
      </c>
      <c r="I110" s="21"/>
      <c r="J110" s="21"/>
      <c r="K110" s="18"/>
    </row>
    <row r="111" spans="1:11" x14ac:dyDescent="0.2">
      <c r="A111" s="18"/>
      <c r="B111" s="18" t="s">
        <v>32</v>
      </c>
      <c r="C111" s="26">
        <f t="shared" si="1"/>
        <v>0</v>
      </c>
      <c r="D111" s="18" t="s">
        <v>24</v>
      </c>
      <c r="E111" s="18">
        <v>1</v>
      </c>
    </row>
    <row r="112" spans="1:11" x14ac:dyDescent="0.2">
      <c r="A112" s="18"/>
      <c r="B112" s="18" t="s">
        <v>33</v>
      </c>
      <c r="C112" s="26">
        <f t="shared" si="1"/>
        <v>0</v>
      </c>
      <c r="D112" s="18" t="s">
        <v>24</v>
      </c>
      <c r="E112" s="18">
        <v>1</v>
      </c>
    </row>
    <row r="113" spans="1:5" x14ac:dyDescent="0.2">
      <c r="A113" s="18"/>
      <c r="B113" s="18" t="s">
        <v>34</v>
      </c>
      <c r="C113" s="26">
        <f t="shared" si="1"/>
        <v>0</v>
      </c>
      <c r="D113" s="18" t="s">
        <v>24</v>
      </c>
      <c r="E113" s="18">
        <v>1</v>
      </c>
    </row>
    <row r="114" spans="1:5" x14ac:dyDescent="0.2">
      <c r="A114" s="18"/>
      <c r="B114" s="18" t="s">
        <v>35</v>
      </c>
      <c r="C114" s="26">
        <f t="shared" si="1"/>
        <v>0</v>
      </c>
      <c r="D114" s="18" t="s">
        <v>24</v>
      </c>
      <c r="E114" s="18">
        <v>1</v>
      </c>
    </row>
    <row r="115" spans="1:5" x14ac:dyDescent="0.2">
      <c r="A115" s="18"/>
      <c r="B115" s="18" t="s">
        <v>36</v>
      </c>
      <c r="C115" s="26">
        <f t="shared" si="1"/>
        <v>0</v>
      </c>
      <c r="D115" s="18" t="s">
        <v>24</v>
      </c>
      <c r="E115" s="18">
        <v>1</v>
      </c>
    </row>
    <row r="116" spans="1:5" x14ac:dyDescent="0.2">
      <c r="A116" s="18"/>
      <c r="B116" s="18" t="s">
        <v>37</v>
      </c>
      <c r="C116" s="26">
        <f t="shared" si="1"/>
        <v>0</v>
      </c>
      <c r="D116" s="18" t="s">
        <v>24</v>
      </c>
      <c r="E116" s="18">
        <v>1</v>
      </c>
    </row>
    <row r="117" spans="1:5" x14ac:dyDescent="0.2">
      <c r="A117" s="18"/>
      <c r="B117" s="18" t="s">
        <v>38</v>
      </c>
      <c r="C117" s="26">
        <f t="shared" si="1"/>
        <v>0</v>
      </c>
      <c r="D117" s="18" t="s">
        <v>24</v>
      </c>
      <c r="E117" s="18">
        <v>1</v>
      </c>
    </row>
    <row r="118" spans="1:5" x14ac:dyDescent="0.2">
      <c r="A118" s="18"/>
      <c r="B118" s="18" t="s">
        <v>39</v>
      </c>
      <c r="C118" s="26">
        <f t="shared" si="1"/>
        <v>0</v>
      </c>
      <c r="D118" s="18" t="s">
        <v>24</v>
      </c>
      <c r="E118" s="18">
        <v>1</v>
      </c>
    </row>
    <row r="119" spans="1:5" x14ac:dyDescent="0.2">
      <c r="A119" s="18"/>
      <c r="B119" s="18" t="s">
        <v>40</v>
      </c>
      <c r="C119" s="26">
        <f t="shared" si="1"/>
        <v>0</v>
      </c>
      <c r="D119" s="18" t="s">
        <v>24</v>
      </c>
      <c r="E119" s="18">
        <v>1</v>
      </c>
    </row>
    <row r="120" spans="1:5" x14ac:dyDescent="0.2">
      <c r="A120" s="18"/>
      <c r="B120" s="18" t="s">
        <v>41</v>
      </c>
      <c r="C120" s="26">
        <f t="shared" si="1"/>
        <v>0</v>
      </c>
      <c r="D120" s="18" t="s">
        <v>24</v>
      </c>
      <c r="E120" s="18">
        <v>1</v>
      </c>
    </row>
    <row r="121" spans="1:5" x14ac:dyDescent="0.2">
      <c r="A121" s="18"/>
      <c r="B121" s="18" t="s">
        <v>42</v>
      </c>
      <c r="C121" s="26">
        <f t="shared" si="1"/>
        <v>0</v>
      </c>
      <c r="D121" s="18" t="s">
        <v>24</v>
      </c>
      <c r="E121" s="18">
        <v>1</v>
      </c>
    </row>
    <row r="122" spans="1:5" x14ac:dyDescent="0.2">
      <c r="A122" s="18"/>
      <c r="B122" s="18" t="s">
        <v>43</v>
      </c>
      <c r="C122" s="26">
        <f t="shared" si="1"/>
        <v>0</v>
      </c>
      <c r="D122" s="18" t="s">
        <v>24</v>
      </c>
      <c r="E122" s="18">
        <v>1</v>
      </c>
    </row>
    <row r="123" spans="1:5" x14ac:dyDescent="0.2">
      <c r="A123" s="18"/>
      <c r="B123" s="18" t="s">
        <v>117</v>
      </c>
      <c r="C123" s="26">
        <f t="shared" si="1"/>
        <v>0</v>
      </c>
      <c r="D123" s="18" t="s">
        <v>24</v>
      </c>
      <c r="E123" s="18">
        <v>1</v>
      </c>
    </row>
    <row r="124" spans="1:5" x14ac:dyDescent="0.2">
      <c r="A124" s="18"/>
      <c r="B124" s="18" t="s">
        <v>116</v>
      </c>
      <c r="C124" s="26">
        <f t="shared" si="1"/>
        <v>0</v>
      </c>
      <c r="D124" s="18" t="s">
        <v>24</v>
      </c>
      <c r="E124" s="18">
        <v>1</v>
      </c>
    </row>
    <row r="125" spans="1:5" x14ac:dyDescent="0.2">
      <c r="A125" s="18"/>
      <c r="B125" s="18" t="s">
        <v>115</v>
      </c>
      <c r="C125" s="26">
        <f t="shared" si="1"/>
        <v>0</v>
      </c>
      <c r="D125" s="18" t="s">
        <v>24</v>
      </c>
      <c r="E125" s="18">
        <v>1</v>
      </c>
    </row>
    <row r="126" spans="1:5" x14ac:dyDescent="0.2">
      <c r="A126" s="18"/>
      <c r="B126" s="18" t="s">
        <v>114</v>
      </c>
      <c r="C126" s="26">
        <f t="shared" si="1"/>
        <v>0</v>
      </c>
      <c r="D126" s="18" t="s">
        <v>24</v>
      </c>
      <c r="E126" s="18">
        <v>1</v>
      </c>
    </row>
    <row r="127" spans="1:5" x14ac:dyDescent="0.2">
      <c r="A127" s="18"/>
      <c r="B127" s="18" t="s">
        <v>113</v>
      </c>
      <c r="C127" s="26">
        <f t="shared" si="1"/>
        <v>0</v>
      </c>
      <c r="D127" s="18" t="s">
        <v>24</v>
      </c>
      <c r="E127" s="18">
        <v>1</v>
      </c>
    </row>
    <row r="128" spans="1:5" x14ac:dyDescent="0.2">
      <c r="A128" s="18"/>
      <c r="B128" s="18" t="s">
        <v>112</v>
      </c>
      <c r="C128" s="26">
        <f t="shared" si="1"/>
        <v>0</v>
      </c>
      <c r="D128" s="18" t="s">
        <v>24</v>
      </c>
      <c r="E128" s="18">
        <v>1</v>
      </c>
    </row>
    <row r="129" spans="2:5" x14ac:dyDescent="0.2">
      <c r="B129" s="18" t="s">
        <v>111</v>
      </c>
      <c r="C129" s="26">
        <f t="shared" si="1"/>
        <v>0</v>
      </c>
      <c r="D129" s="18" t="s">
        <v>24</v>
      </c>
      <c r="E129" s="18">
        <v>1</v>
      </c>
    </row>
    <row r="130" spans="2:5" x14ac:dyDescent="0.2">
      <c r="B130" s="18" t="s">
        <v>110</v>
      </c>
      <c r="C130" s="26">
        <f t="shared" si="1"/>
        <v>0</v>
      </c>
      <c r="D130" s="18" t="s">
        <v>24</v>
      </c>
      <c r="E130" s="18">
        <v>1</v>
      </c>
    </row>
    <row r="131" spans="2:5" x14ac:dyDescent="0.2">
      <c r="B131" s="18" t="s">
        <v>109</v>
      </c>
      <c r="C131" s="26">
        <f t="shared" si="1"/>
        <v>0</v>
      </c>
      <c r="D131" s="18" t="s">
        <v>24</v>
      </c>
      <c r="E131" s="18">
        <v>1</v>
      </c>
    </row>
    <row r="132" spans="2:5" x14ac:dyDescent="0.2">
      <c r="B132" s="18" t="s">
        <v>108</v>
      </c>
      <c r="C132" s="26">
        <f t="shared" si="1"/>
        <v>0</v>
      </c>
      <c r="D132" s="18" t="s">
        <v>24</v>
      </c>
      <c r="E132" s="18">
        <v>1</v>
      </c>
    </row>
    <row r="133" spans="2:5" x14ac:dyDescent="0.2">
      <c r="B133" s="18" t="s">
        <v>107</v>
      </c>
      <c r="C133" s="26">
        <f t="shared" si="1"/>
        <v>0</v>
      </c>
      <c r="D133" s="18" t="s">
        <v>24</v>
      </c>
      <c r="E133" s="18">
        <v>1</v>
      </c>
    </row>
    <row r="134" spans="2:5" x14ac:dyDescent="0.2">
      <c r="B134" s="18" t="s">
        <v>106</v>
      </c>
      <c r="C134" s="26">
        <f t="shared" si="1"/>
        <v>0</v>
      </c>
      <c r="D134" s="18" t="s">
        <v>24</v>
      </c>
      <c r="E134" s="18">
        <v>1</v>
      </c>
    </row>
    <row r="135" spans="2:5" x14ac:dyDescent="0.2">
      <c r="B135" s="18" t="s">
        <v>105</v>
      </c>
      <c r="C135" s="26">
        <f t="shared" ref="C135:C166" si="2">SUM(N35:S35)</f>
        <v>0</v>
      </c>
      <c r="D135" s="18" t="s">
        <v>24</v>
      </c>
      <c r="E135" s="18">
        <v>1</v>
      </c>
    </row>
    <row r="136" spans="2:5" x14ac:dyDescent="0.2">
      <c r="B136" s="18" t="s">
        <v>104</v>
      </c>
      <c r="C136" s="26">
        <f t="shared" si="2"/>
        <v>0</v>
      </c>
      <c r="D136" s="18" t="s">
        <v>24</v>
      </c>
      <c r="E136" s="18">
        <v>1</v>
      </c>
    </row>
    <row r="137" spans="2:5" x14ac:dyDescent="0.2">
      <c r="B137" s="18" t="s">
        <v>103</v>
      </c>
      <c r="C137" s="26">
        <f t="shared" si="2"/>
        <v>0</v>
      </c>
      <c r="D137" s="18" t="s">
        <v>24</v>
      </c>
      <c r="E137" s="18">
        <v>1</v>
      </c>
    </row>
    <row r="138" spans="2:5" x14ac:dyDescent="0.2">
      <c r="B138" s="18" t="s">
        <v>102</v>
      </c>
      <c r="C138" s="26">
        <f t="shared" si="2"/>
        <v>0</v>
      </c>
      <c r="D138" s="18" t="s">
        <v>24</v>
      </c>
      <c r="E138" s="18">
        <v>1</v>
      </c>
    </row>
    <row r="139" spans="2:5" x14ac:dyDescent="0.2">
      <c r="B139" s="18" t="s">
        <v>101</v>
      </c>
      <c r="C139" s="26">
        <f t="shared" si="2"/>
        <v>0</v>
      </c>
      <c r="D139" s="18" t="s">
        <v>24</v>
      </c>
      <c r="E139" s="18">
        <v>1</v>
      </c>
    </row>
    <row r="140" spans="2:5" x14ac:dyDescent="0.2">
      <c r="B140" s="18" t="s">
        <v>100</v>
      </c>
      <c r="C140" s="26">
        <f t="shared" si="2"/>
        <v>0</v>
      </c>
      <c r="D140" s="18" t="s">
        <v>24</v>
      </c>
      <c r="E140" s="18">
        <v>1</v>
      </c>
    </row>
    <row r="141" spans="2:5" x14ac:dyDescent="0.2">
      <c r="B141" s="18" t="s">
        <v>99</v>
      </c>
      <c r="C141" s="26">
        <f t="shared" si="2"/>
        <v>0</v>
      </c>
      <c r="D141" s="18" t="s">
        <v>24</v>
      </c>
      <c r="E141" s="18">
        <v>1</v>
      </c>
    </row>
    <row r="142" spans="2:5" x14ac:dyDescent="0.2">
      <c r="B142" s="18" t="s">
        <v>98</v>
      </c>
      <c r="C142" s="26">
        <f t="shared" si="2"/>
        <v>0</v>
      </c>
      <c r="D142" s="18" t="s">
        <v>24</v>
      </c>
      <c r="E142" s="18">
        <v>1</v>
      </c>
    </row>
    <row r="143" spans="2:5" x14ac:dyDescent="0.2">
      <c r="B143" s="18" t="s">
        <v>97</v>
      </c>
      <c r="C143" s="26">
        <f t="shared" si="2"/>
        <v>0</v>
      </c>
      <c r="D143" s="18" t="s">
        <v>24</v>
      </c>
      <c r="E143" s="18">
        <v>1</v>
      </c>
    </row>
    <row r="144" spans="2:5" x14ac:dyDescent="0.2">
      <c r="B144" s="18" t="s">
        <v>96</v>
      </c>
      <c r="C144" s="26">
        <f t="shared" si="2"/>
        <v>0</v>
      </c>
      <c r="D144" s="18" t="s">
        <v>24</v>
      </c>
      <c r="E144" s="18">
        <v>1</v>
      </c>
    </row>
    <row r="145" spans="2:5" x14ac:dyDescent="0.2">
      <c r="B145" s="18" t="s">
        <v>95</v>
      </c>
      <c r="C145" s="26">
        <f t="shared" si="2"/>
        <v>0</v>
      </c>
      <c r="D145" s="18" t="s">
        <v>24</v>
      </c>
      <c r="E145" s="18">
        <v>1</v>
      </c>
    </row>
    <row r="146" spans="2:5" x14ac:dyDescent="0.2">
      <c r="B146" s="18" t="s">
        <v>94</v>
      </c>
      <c r="C146" s="26">
        <f t="shared" si="2"/>
        <v>0</v>
      </c>
      <c r="D146" s="18" t="s">
        <v>24</v>
      </c>
      <c r="E146" s="18">
        <v>1</v>
      </c>
    </row>
    <row r="147" spans="2:5" x14ac:dyDescent="0.2">
      <c r="B147" s="18" t="s">
        <v>93</v>
      </c>
      <c r="C147" s="26">
        <f t="shared" si="2"/>
        <v>0</v>
      </c>
      <c r="D147" s="18" t="s">
        <v>24</v>
      </c>
      <c r="E147" s="18">
        <v>1</v>
      </c>
    </row>
    <row r="148" spans="2:5" x14ac:dyDescent="0.2">
      <c r="B148" s="18" t="s">
        <v>92</v>
      </c>
      <c r="C148" s="26">
        <f t="shared" si="2"/>
        <v>0</v>
      </c>
      <c r="D148" s="18" t="s">
        <v>24</v>
      </c>
      <c r="E148" s="18">
        <v>1</v>
      </c>
    </row>
    <row r="149" spans="2:5" x14ac:dyDescent="0.2">
      <c r="B149" s="18" t="s">
        <v>91</v>
      </c>
      <c r="C149" s="26">
        <f t="shared" si="2"/>
        <v>0</v>
      </c>
      <c r="D149" s="18" t="s">
        <v>24</v>
      </c>
      <c r="E149" s="18">
        <v>1</v>
      </c>
    </row>
    <row r="150" spans="2:5" x14ac:dyDescent="0.2">
      <c r="B150" s="18" t="s">
        <v>90</v>
      </c>
      <c r="C150" s="26">
        <f t="shared" si="2"/>
        <v>0</v>
      </c>
      <c r="D150" s="18" t="s">
        <v>24</v>
      </c>
      <c r="E150" s="18">
        <v>1</v>
      </c>
    </row>
    <row r="151" spans="2:5" x14ac:dyDescent="0.2">
      <c r="B151" s="18" t="s">
        <v>89</v>
      </c>
      <c r="C151" s="26">
        <f t="shared" si="2"/>
        <v>0</v>
      </c>
      <c r="D151" s="18" t="s">
        <v>24</v>
      </c>
      <c r="E151" s="18">
        <v>1</v>
      </c>
    </row>
    <row r="152" spans="2:5" x14ac:dyDescent="0.2">
      <c r="B152" s="18" t="s">
        <v>88</v>
      </c>
      <c r="C152" s="26">
        <f t="shared" si="2"/>
        <v>0</v>
      </c>
      <c r="D152" s="18" t="s">
        <v>24</v>
      </c>
      <c r="E152" s="18">
        <v>1</v>
      </c>
    </row>
    <row r="153" spans="2:5" x14ac:dyDescent="0.2">
      <c r="B153" s="18" t="s">
        <v>87</v>
      </c>
      <c r="C153" s="26">
        <f t="shared" si="2"/>
        <v>0</v>
      </c>
      <c r="D153" s="18" t="s">
        <v>24</v>
      </c>
      <c r="E153" s="18">
        <v>1</v>
      </c>
    </row>
    <row r="154" spans="2:5" x14ac:dyDescent="0.2">
      <c r="B154" s="18" t="s">
        <v>86</v>
      </c>
      <c r="C154" s="26">
        <f t="shared" si="2"/>
        <v>0</v>
      </c>
      <c r="D154" s="18" t="s">
        <v>24</v>
      </c>
      <c r="E154" s="18">
        <v>1</v>
      </c>
    </row>
    <row r="155" spans="2:5" x14ac:dyDescent="0.2">
      <c r="B155" s="18" t="s">
        <v>85</v>
      </c>
      <c r="C155" s="26">
        <f t="shared" si="2"/>
        <v>0</v>
      </c>
      <c r="D155" s="18" t="s">
        <v>24</v>
      </c>
      <c r="E155" s="18">
        <v>1</v>
      </c>
    </row>
    <row r="156" spans="2:5" x14ac:dyDescent="0.2">
      <c r="B156" s="18" t="s">
        <v>84</v>
      </c>
      <c r="C156" s="26">
        <f t="shared" si="2"/>
        <v>0</v>
      </c>
      <c r="D156" s="18" t="s">
        <v>24</v>
      </c>
      <c r="E156" s="18">
        <v>1</v>
      </c>
    </row>
    <row r="157" spans="2:5" x14ac:dyDescent="0.2">
      <c r="B157" s="18" t="s">
        <v>83</v>
      </c>
      <c r="C157" s="26">
        <f t="shared" si="2"/>
        <v>0</v>
      </c>
      <c r="D157" s="18" t="s">
        <v>24</v>
      </c>
      <c r="E157" s="18">
        <v>1</v>
      </c>
    </row>
    <row r="158" spans="2:5" x14ac:dyDescent="0.2">
      <c r="B158" s="18" t="s">
        <v>82</v>
      </c>
      <c r="C158" s="26">
        <f t="shared" si="2"/>
        <v>0</v>
      </c>
      <c r="D158" s="18" t="s">
        <v>24</v>
      </c>
      <c r="E158" s="18">
        <v>1</v>
      </c>
    </row>
    <row r="159" spans="2:5" x14ac:dyDescent="0.2">
      <c r="B159" s="18" t="s">
        <v>81</v>
      </c>
      <c r="C159" s="26">
        <f t="shared" si="2"/>
        <v>0</v>
      </c>
      <c r="D159" s="18" t="s">
        <v>24</v>
      </c>
      <c r="E159" s="18">
        <v>1</v>
      </c>
    </row>
    <row r="160" spans="2:5" x14ac:dyDescent="0.2">
      <c r="B160" s="18" t="s">
        <v>80</v>
      </c>
      <c r="C160" s="26">
        <f t="shared" si="2"/>
        <v>0</v>
      </c>
      <c r="D160" s="18" t="s">
        <v>24</v>
      </c>
      <c r="E160" s="18">
        <v>1</v>
      </c>
    </row>
    <row r="161" spans="2:5" x14ac:dyDescent="0.2">
      <c r="B161" s="18" t="s">
        <v>79</v>
      </c>
      <c r="C161" s="26">
        <f t="shared" si="2"/>
        <v>0</v>
      </c>
      <c r="D161" s="18" t="s">
        <v>24</v>
      </c>
      <c r="E161" s="18">
        <v>1</v>
      </c>
    </row>
    <row r="162" spans="2:5" x14ac:dyDescent="0.2">
      <c r="B162" s="18" t="s">
        <v>78</v>
      </c>
      <c r="C162" s="26">
        <f t="shared" si="2"/>
        <v>0</v>
      </c>
      <c r="D162" s="18" t="s">
        <v>24</v>
      </c>
      <c r="E162" s="18">
        <v>1</v>
      </c>
    </row>
    <row r="163" spans="2:5" x14ac:dyDescent="0.2">
      <c r="B163" s="18" t="s">
        <v>77</v>
      </c>
      <c r="C163" s="26">
        <f t="shared" si="2"/>
        <v>0</v>
      </c>
      <c r="D163" s="18" t="s">
        <v>24</v>
      </c>
      <c r="E163" s="18">
        <v>1</v>
      </c>
    </row>
    <row r="164" spans="2:5" x14ac:dyDescent="0.2">
      <c r="B164" s="18" t="s">
        <v>76</v>
      </c>
      <c r="C164" s="26">
        <f t="shared" si="2"/>
        <v>0</v>
      </c>
      <c r="D164" s="18" t="s">
        <v>24</v>
      </c>
      <c r="E164" s="18">
        <v>1</v>
      </c>
    </row>
    <row r="165" spans="2:5" x14ac:dyDescent="0.2">
      <c r="B165" s="18" t="s">
        <v>75</v>
      </c>
      <c r="C165" s="26">
        <f t="shared" si="2"/>
        <v>0</v>
      </c>
      <c r="D165" s="18" t="s">
        <v>24</v>
      </c>
      <c r="E165" s="18">
        <v>1</v>
      </c>
    </row>
    <row r="166" spans="2:5" x14ac:dyDescent="0.2">
      <c r="B166" s="18" t="s">
        <v>74</v>
      </c>
      <c r="C166" s="26">
        <f t="shared" si="2"/>
        <v>0</v>
      </c>
      <c r="D166" s="18" t="s">
        <v>24</v>
      </c>
      <c r="E166" s="18">
        <v>1</v>
      </c>
    </row>
    <row r="167" spans="2:5" x14ac:dyDescent="0.2">
      <c r="B167" s="18" t="s">
        <v>73</v>
      </c>
      <c r="C167" s="26">
        <f t="shared" ref="C167:C193" si="3">SUM(N67:S67)</f>
        <v>0</v>
      </c>
      <c r="D167" s="18" t="s">
        <v>24</v>
      </c>
      <c r="E167" s="18">
        <v>1</v>
      </c>
    </row>
    <row r="168" spans="2:5" x14ac:dyDescent="0.2">
      <c r="B168" s="18" t="s">
        <v>72</v>
      </c>
      <c r="C168" s="26">
        <f t="shared" si="3"/>
        <v>0</v>
      </c>
      <c r="D168" s="18" t="s">
        <v>24</v>
      </c>
      <c r="E168" s="18">
        <v>1</v>
      </c>
    </row>
    <row r="169" spans="2:5" x14ac:dyDescent="0.2">
      <c r="B169" s="18" t="s">
        <v>71</v>
      </c>
      <c r="C169" s="26">
        <f t="shared" si="3"/>
        <v>0</v>
      </c>
      <c r="D169" s="18" t="s">
        <v>24</v>
      </c>
      <c r="E169" s="18">
        <v>1</v>
      </c>
    </row>
    <row r="170" spans="2:5" x14ac:dyDescent="0.2">
      <c r="B170" s="18" t="s">
        <v>70</v>
      </c>
      <c r="C170" s="26">
        <f t="shared" si="3"/>
        <v>0</v>
      </c>
      <c r="D170" s="18" t="s">
        <v>24</v>
      </c>
      <c r="E170" s="18">
        <v>1</v>
      </c>
    </row>
    <row r="171" spans="2:5" x14ac:dyDescent="0.2">
      <c r="B171" s="18" t="s">
        <v>69</v>
      </c>
      <c r="C171" s="26">
        <f t="shared" si="3"/>
        <v>0</v>
      </c>
      <c r="D171" s="18" t="s">
        <v>24</v>
      </c>
      <c r="E171" s="18">
        <v>1</v>
      </c>
    </row>
    <row r="172" spans="2:5" x14ac:dyDescent="0.2">
      <c r="B172" s="18" t="s">
        <v>68</v>
      </c>
      <c r="C172" s="26">
        <f t="shared" si="3"/>
        <v>0</v>
      </c>
      <c r="D172" s="18" t="s">
        <v>24</v>
      </c>
      <c r="E172" s="18">
        <v>1</v>
      </c>
    </row>
    <row r="173" spans="2:5" x14ac:dyDescent="0.2">
      <c r="B173" s="18" t="s">
        <v>67</v>
      </c>
      <c r="C173" s="26">
        <f t="shared" si="3"/>
        <v>0</v>
      </c>
      <c r="D173" s="18" t="s">
        <v>24</v>
      </c>
      <c r="E173" s="18">
        <v>1</v>
      </c>
    </row>
    <row r="174" spans="2:5" x14ac:dyDescent="0.2">
      <c r="B174" s="18" t="s">
        <v>66</v>
      </c>
      <c r="C174" s="26">
        <f t="shared" si="3"/>
        <v>0</v>
      </c>
      <c r="D174" s="18" t="s">
        <v>24</v>
      </c>
      <c r="E174" s="18">
        <v>1</v>
      </c>
    </row>
    <row r="175" spans="2:5" x14ac:dyDescent="0.2">
      <c r="B175" s="18" t="s">
        <v>65</v>
      </c>
      <c r="C175" s="26">
        <f t="shared" si="3"/>
        <v>0</v>
      </c>
      <c r="D175" s="18" t="s">
        <v>24</v>
      </c>
      <c r="E175" s="18">
        <v>1</v>
      </c>
    </row>
    <row r="176" spans="2:5" x14ac:dyDescent="0.2">
      <c r="B176" s="18" t="s">
        <v>64</v>
      </c>
      <c r="C176" s="26">
        <f t="shared" si="3"/>
        <v>0</v>
      </c>
      <c r="D176" s="18" t="s">
        <v>24</v>
      </c>
      <c r="E176" s="18">
        <v>1</v>
      </c>
    </row>
    <row r="177" spans="2:5" x14ac:dyDescent="0.2">
      <c r="B177" s="18" t="s">
        <v>63</v>
      </c>
      <c r="C177" s="26">
        <f t="shared" si="3"/>
        <v>0</v>
      </c>
      <c r="D177" s="18" t="s">
        <v>24</v>
      </c>
      <c r="E177" s="18">
        <v>1</v>
      </c>
    </row>
    <row r="178" spans="2:5" x14ac:dyDescent="0.2">
      <c r="B178" s="18" t="s">
        <v>62</v>
      </c>
      <c r="C178" s="26">
        <f t="shared" si="3"/>
        <v>0</v>
      </c>
      <c r="D178" s="18" t="s">
        <v>24</v>
      </c>
      <c r="E178" s="18">
        <v>1</v>
      </c>
    </row>
    <row r="179" spans="2:5" x14ac:dyDescent="0.2">
      <c r="B179" s="18" t="s">
        <v>61</v>
      </c>
      <c r="C179" s="26">
        <f t="shared" si="3"/>
        <v>0</v>
      </c>
      <c r="D179" s="18" t="s">
        <v>24</v>
      </c>
      <c r="E179" s="18">
        <v>1</v>
      </c>
    </row>
    <row r="180" spans="2:5" x14ac:dyDescent="0.2">
      <c r="B180" s="18" t="s">
        <v>60</v>
      </c>
      <c r="C180" s="26">
        <f t="shared" si="3"/>
        <v>0</v>
      </c>
      <c r="D180" s="18" t="s">
        <v>24</v>
      </c>
      <c r="E180" s="18">
        <v>1</v>
      </c>
    </row>
    <row r="181" spans="2:5" x14ac:dyDescent="0.2">
      <c r="B181" s="18" t="s">
        <v>59</v>
      </c>
      <c r="C181" s="26">
        <f t="shared" si="3"/>
        <v>0</v>
      </c>
      <c r="D181" s="18" t="s">
        <v>24</v>
      </c>
      <c r="E181" s="18">
        <v>1</v>
      </c>
    </row>
    <row r="182" spans="2:5" x14ac:dyDescent="0.2">
      <c r="B182" s="18" t="s">
        <v>58</v>
      </c>
      <c r="C182" s="26">
        <f t="shared" si="3"/>
        <v>0</v>
      </c>
      <c r="D182" s="18" t="s">
        <v>24</v>
      </c>
      <c r="E182" s="18">
        <v>1</v>
      </c>
    </row>
    <row r="183" spans="2:5" x14ac:dyDescent="0.2">
      <c r="B183" s="18" t="s">
        <v>57</v>
      </c>
      <c r="C183" s="26">
        <f t="shared" si="3"/>
        <v>0</v>
      </c>
      <c r="D183" s="18" t="s">
        <v>24</v>
      </c>
      <c r="E183" s="18">
        <v>1</v>
      </c>
    </row>
    <row r="184" spans="2:5" x14ac:dyDescent="0.2">
      <c r="B184" s="18" t="s">
        <v>56</v>
      </c>
      <c r="C184" s="26">
        <f t="shared" si="3"/>
        <v>0</v>
      </c>
      <c r="D184" s="18" t="s">
        <v>24</v>
      </c>
      <c r="E184" s="18">
        <v>1</v>
      </c>
    </row>
    <row r="185" spans="2:5" x14ac:dyDescent="0.2">
      <c r="B185" s="18" t="s">
        <v>55</v>
      </c>
      <c r="C185" s="26">
        <f t="shared" si="3"/>
        <v>0</v>
      </c>
      <c r="D185" s="18" t="s">
        <v>24</v>
      </c>
      <c r="E185" s="18">
        <v>1</v>
      </c>
    </row>
    <row r="186" spans="2:5" x14ac:dyDescent="0.2">
      <c r="B186" s="18" t="s">
        <v>54</v>
      </c>
      <c r="C186" s="26">
        <f t="shared" si="3"/>
        <v>0</v>
      </c>
      <c r="D186" s="18" t="s">
        <v>24</v>
      </c>
      <c r="E186" s="18">
        <v>1</v>
      </c>
    </row>
    <row r="187" spans="2:5" x14ac:dyDescent="0.2">
      <c r="B187" s="18" t="s">
        <v>53</v>
      </c>
      <c r="C187" s="26">
        <f t="shared" si="3"/>
        <v>0</v>
      </c>
      <c r="D187" s="18" t="s">
        <v>24</v>
      </c>
      <c r="E187" s="18">
        <v>1</v>
      </c>
    </row>
    <row r="188" spans="2:5" x14ac:dyDescent="0.2">
      <c r="B188" s="18" t="s">
        <v>52</v>
      </c>
      <c r="C188" s="26">
        <f t="shared" si="3"/>
        <v>0</v>
      </c>
      <c r="D188" s="18" t="s">
        <v>24</v>
      </c>
      <c r="E188" s="18">
        <v>1</v>
      </c>
    </row>
    <row r="189" spans="2:5" x14ac:dyDescent="0.2">
      <c r="B189" s="18" t="s">
        <v>51</v>
      </c>
      <c r="C189" s="26">
        <f t="shared" si="3"/>
        <v>0</v>
      </c>
      <c r="D189" s="18" t="s">
        <v>24</v>
      </c>
      <c r="E189" s="18">
        <v>1</v>
      </c>
    </row>
    <row r="190" spans="2:5" x14ac:dyDescent="0.2">
      <c r="B190" s="18" t="s">
        <v>50</v>
      </c>
      <c r="C190" s="26">
        <f t="shared" si="3"/>
        <v>0</v>
      </c>
      <c r="D190" s="18" t="s">
        <v>24</v>
      </c>
      <c r="E190" s="18">
        <v>1</v>
      </c>
    </row>
    <row r="191" spans="2:5" x14ac:dyDescent="0.2">
      <c r="B191" s="18" t="s">
        <v>49</v>
      </c>
      <c r="C191" s="26">
        <f t="shared" si="3"/>
        <v>0</v>
      </c>
      <c r="D191" s="18" t="s">
        <v>24</v>
      </c>
      <c r="E191" s="18">
        <v>1</v>
      </c>
    </row>
    <row r="192" spans="2:5" x14ac:dyDescent="0.2">
      <c r="B192" s="18" t="s">
        <v>48</v>
      </c>
      <c r="C192" s="26">
        <f t="shared" si="3"/>
        <v>0</v>
      </c>
      <c r="D192" s="18" t="s">
        <v>24</v>
      </c>
      <c r="E192" s="18">
        <v>1</v>
      </c>
    </row>
    <row r="193" spans="2:5" x14ac:dyDescent="0.2">
      <c r="B193" s="18" t="s">
        <v>47</v>
      </c>
      <c r="C193" s="26">
        <f t="shared" si="3"/>
        <v>0</v>
      </c>
      <c r="D193" s="18" t="s">
        <v>24</v>
      </c>
      <c r="E193" s="18">
        <v>1</v>
      </c>
    </row>
    <row r="194" spans="2:5" x14ac:dyDescent="0.2">
      <c r="B194" s="18"/>
      <c r="C194" s="25"/>
      <c r="D194" s="18"/>
      <c r="E194" s="18"/>
    </row>
    <row r="195" spans="2:5" x14ac:dyDescent="0.2">
      <c r="B195" s="18"/>
    </row>
    <row r="196" spans="2:5" x14ac:dyDescent="0.2">
      <c r="B196" s="18"/>
    </row>
    <row r="197" spans="2:5" x14ac:dyDescent="0.2">
      <c r="B197" s="18"/>
    </row>
    <row r="198" spans="2:5" x14ac:dyDescent="0.2">
      <c r="B198" s="18"/>
    </row>
    <row r="199" spans="2:5" x14ac:dyDescent="0.2">
      <c r="B199" s="18"/>
    </row>
    <row r="200" spans="2:5" x14ac:dyDescent="0.2">
      <c r="B200" s="18"/>
    </row>
    <row r="201" spans="2:5" x14ac:dyDescent="0.2">
      <c r="B201" s="18"/>
    </row>
    <row r="202" spans="2:5" x14ac:dyDescent="0.2">
      <c r="B202" s="18"/>
    </row>
    <row r="203" spans="2:5" x14ac:dyDescent="0.2">
      <c r="B203" s="18"/>
    </row>
    <row r="204" spans="2:5" x14ac:dyDescent="0.2">
      <c r="B204" s="18"/>
    </row>
    <row r="205" spans="2:5" x14ac:dyDescent="0.2">
      <c r="B205" s="18"/>
    </row>
    <row r="206" spans="2:5" x14ac:dyDescent="0.2">
      <c r="B206" s="18"/>
    </row>
    <row r="207" spans="2:5" x14ac:dyDescent="0.2">
      <c r="B207" s="18"/>
    </row>
    <row r="208" spans="2:5" x14ac:dyDescent="0.2">
      <c r="B208" s="18"/>
    </row>
    <row r="209" spans="2:2" x14ac:dyDescent="0.2">
      <c r="B209" s="18"/>
    </row>
    <row r="210" spans="2:2" x14ac:dyDescent="0.2">
      <c r="B210" s="18"/>
    </row>
    <row r="211" spans="2:2" x14ac:dyDescent="0.2">
      <c r="B211" s="18"/>
    </row>
    <row r="212" spans="2:2" x14ac:dyDescent="0.2">
      <c r="B212" s="18"/>
    </row>
    <row r="213" spans="2:2" x14ac:dyDescent="0.2">
      <c r="B213" s="18"/>
    </row>
    <row r="214" spans="2:2" x14ac:dyDescent="0.2">
      <c r="B214" s="18"/>
    </row>
    <row r="215" spans="2:2" x14ac:dyDescent="0.2">
      <c r="B215" s="18"/>
    </row>
    <row r="216" spans="2:2" x14ac:dyDescent="0.2">
      <c r="B216" s="18"/>
    </row>
    <row r="217" spans="2:2" x14ac:dyDescent="0.2">
      <c r="B217" s="18"/>
    </row>
    <row r="218" spans="2:2" x14ac:dyDescent="0.2">
      <c r="B218" s="18"/>
    </row>
    <row r="219" spans="2:2" x14ac:dyDescent="0.2">
      <c r="B219" s="18"/>
    </row>
    <row r="220" spans="2:2" x14ac:dyDescent="0.2">
      <c r="B220" s="18"/>
    </row>
    <row r="221" spans="2:2" x14ac:dyDescent="0.2">
      <c r="B221" s="18"/>
    </row>
    <row r="222" spans="2:2" x14ac:dyDescent="0.2">
      <c r="B222" s="18"/>
    </row>
    <row r="223" spans="2:2" x14ac:dyDescent="0.2">
      <c r="B223" s="18"/>
    </row>
    <row r="224" spans="2:2" x14ac:dyDescent="0.2">
      <c r="B224" s="18"/>
    </row>
    <row r="225" spans="2:2" x14ac:dyDescent="0.2">
      <c r="B225" s="18"/>
    </row>
    <row r="226" spans="2:2" x14ac:dyDescent="0.2">
      <c r="B226" s="18"/>
    </row>
    <row r="227" spans="2:2" x14ac:dyDescent="0.2">
      <c r="B227" s="18"/>
    </row>
    <row r="228" spans="2:2" x14ac:dyDescent="0.2">
      <c r="B228" s="18"/>
    </row>
    <row r="229" spans="2:2" x14ac:dyDescent="0.2">
      <c r="B229" s="18"/>
    </row>
    <row r="230" spans="2:2" x14ac:dyDescent="0.2">
      <c r="B230" s="18"/>
    </row>
    <row r="231" spans="2:2" x14ac:dyDescent="0.2">
      <c r="B231" s="18"/>
    </row>
    <row r="232" spans="2:2" x14ac:dyDescent="0.2">
      <c r="B232" s="18"/>
    </row>
    <row r="233" spans="2:2" x14ac:dyDescent="0.2">
      <c r="B233" s="18"/>
    </row>
    <row r="234" spans="2:2" x14ac:dyDescent="0.2">
      <c r="B234" s="18"/>
    </row>
    <row r="235" spans="2:2" x14ac:dyDescent="0.2">
      <c r="B235" s="18"/>
    </row>
    <row r="236" spans="2:2" x14ac:dyDescent="0.2">
      <c r="B236" s="18"/>
    </row>
    <row r="237" spans="2:2" x14ac:dyDescent="0.2">
      <c r="B237" s="18"/>
    </row>
    <row r="238" spans="2:2" x14ac:dyDescent="0.2">
      <c r="B238" s="18"/>
    </row>
    <row r="239" spans="2:2" x14ac:dyDescent="0.2">
      <c r="B239" s="18"/>
    </row>
    <row r="240" spans="2:2" x14ac:dyDescent="0.2">
      <c r="B240" s="18"/>
    </row>
    <row r="241" spans="2:2" x14ac:dyDescent="0.2">
      <c r="B241" s="18"/>
    </row>
    <row r="242" spans="2:2" x14ac:dyDescent="0.2">
      <c r="B242" s="18"/>
    </row>
    <row r="243" spans="2:2" x14ac:dyDescent="0.2">
      <c r="B243" s="18"/>
    </row>
    <row r="244" spans="2:2" x14ac:dyDescent="0.2">
      <c r="B244" s="18"/>
    </row>
    <row r="245" spans="2:2" x14ac:dyDescent="0.2">
      <c r="B245" s="18"/>
    </row>
    <row r="246" spans="2:2" x14ac:dyDescent="0.2">
      <c r="B246" s="18"/>
    </row>
    <row r="247" spans="2:2" x14ac:dyDescent="0.2">
      <c r="B247" s="18"/>
    </row>
  </sheetData>
  <mergeCells count="3">
    <mergeCell ref="A94:C94"/>
    <mergeCell ref="A95:C95"/>
    <mergeCell ref="A96:C96"/>
  </mergeCells>
  <conditionalFormatting sqref="N3:S93">
    <cfRule type="cellIs" dxfId="12" priority="1" operator="equal">
      <formula>1</formula>
    </cfRule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"/>
  <sheetViews>
    <sheetView zoomScale="55" zoomScaleNormal="55" workbookViewId="0">
      <selection activeCell="Z31" sqref="Z31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5</vt:i4>
      </vt:variant>
    </vt:vector>
  </HeadingPairs>
  <TitlesOfParts>
    <vt:vector size="5" baseType="lpstr">
      <vt:lpstr>คำถาม</vt:lpstr>
      <vt:lpstr>Calculate</vt:lpstr>
      <vt:lpstr>Report</vt:lpstr>
      <vt:lpstr>Database</vt:lpstr>
      <vt:lpstr>Sheet2</vt:lpstr>
    </vt:vector>
  </TitlesOfParts>
  <Company>Mr.KKD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2015-04-08T01:42:51Z</dcterms:created>
  <dcterms:modified xsi:type="dcterms:W3CDTF">2015-04-08T09:44:59Z</dcterms:modified>
</cp:coreProperties>
</file>