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225" yWindow="375" windowWidth="15180" windowHeight="8865" tabRatio="956"/>
  </bookViews>
  <sheets>
    <sheet name="Enterthedata" sheetId="2" r:id="rId1"/>
    <sheet name="Template" sheetId="3" r:id="rId2"/>
    <sheet name="Database" sheetId="4" r:id="rId3"/>
    <sheet name="Products" sheetId="21" r:id="rId4"/>
    <sheet name="Other" sheetId="20" r:id="rId5"/>
    <sheet name="Sheet1" sheetId="23" r:id="rId6"/>
  </sheets>
  <externalReferences>
    <externalReference r:id="rId7"/>
    <externalReference r:id="rId8"/>
    <externalReference r:id="rId9"/>
  </externalReferences>
  <definedNames>
    <definedName name="_xlnm._FilterDatabase" localSheetId="2" hidden="1">Database!$A$1:$AD$31216</definedName>
    <definedName name="_xlnm._FilterDatabase" localSheetId="3" hidden="1">Products!$A$1:$G$579</definedName>
    <definedName name="Company_Name">#REF!</definedName>
    <definedName name="Group">OFFSET(Other!$H$2,0,0,Other!$H$1)</definedName>
    <definedName name="Name">Products!$C$2:$C$581</definedName>
    <definedName name="Note.">Other!$E$2:$E$3</definedName>
    <definedName name="P.O._No.">Database!$F:$F</definedName>
    <definedName name="Payment">#REF!</definedName>
    <definedName name="Product_Name">OFFSET(Products!$C$2,MATCH(Enterthedata!$B1,Products!$A$2:$A$9497,0)-1,0,COUNTIF(Products!$A$2:$A$9497,Enterthedata!$B1))</definedName>
    <definedName name="Product_NameEN">OFFSET(Products!$C$2,MATCH(#REF!,Products!$A$2:$A$9497,0)-1,0,COUNTIF(Products!$A$2:$A$9497,#REF!))</definedName>
    <definedName name="Store">Other!$C$2:$C$3</definedName>
    <definedName name="SubGroup">OFFSET(Products!$B$2,MATCH(Enterthedata!$B1,Products!$A$2:$A$65031,0)-1,0,COUNTIF(Products!$A$2:$A$65031,Enterthedata!$B1))</definedName>
    <definedName name="SubGroupEN">OFFSET(Products!$B$2,MATCH(#REF!,Products!$A$2:$A$65031,0)-1,0,COUNTIF(Products!$A$2:$A$65031,#REF!))</definedName>
    <definedName name="Supplier_ID">#REF!</definedName>
    <definedName name="Unit">Other!$A$2:$A$3</definedName>
    <definedName name="Unit_Price">Products!$E$2:$E$581</definedName>
    <definedName name="ValDataProducts">OFFSET(Products!$C$2,MATCH(#REF!,Products!$A$2:$A$65031,0)-1,0,COUNTIF(Products!$A$2:$A$65031,#REF!))</definedName>
    <definedName name="ValDataSuppliers">OFFSET(#REF!,0,0,#REF!)</definedName>
    <definedName name="Z_3AE1DAA4_B8BA_43DB_B3E3_6FF2A342D402_.wvu.FilterData" localSheetId="2" hidden="1">Database!$B$1:$AD$1</definedName>
    <definedName name="Z_3AE1DAA4_B8BA_43DB_B3E3_6FF2A342D402_.wvu.FilterData" localSheetId="3" hidden="1">Products!$A$1:$G$581</definedName>
    <definedName name="Z_3AE1DAA4_B8BA_43DB_B3E3_6FF2A342D402_.wvu.Rows" localSheetId="0" hidden="1">Enterthedata!$3:$202</definedName>
    <definedName name="Z_AD03A4A0_F6B9_422E_BC61_989EA86C81E4_.wvu.FilterData" localSheetId="2" hidden="1">Database!$B$1:$AD$1</definedName>
    <definedName name="Z_BDDB137D_211C_4220_A84B_E1E9E7F2CAA8_.wvu.FilterData" localSheetId="2" hidden="1">Database!$B$1:$AC$1</definedName>
    <definedName name="Z_BDDB137D_211C_4220_A84B_E1E9E7F2CAA8_.wvu.FilterData" localSheetId="3" hidden="1">Products!$A$1:$G$581</definedName>
    <definedName name="Z_BDDB137D_211C_4220_A84B_E1E9E7F2CAA8_.wvu.Rows" localSheetId="0" hidden="1">Enterthedata!$3:$202</definedName>
    <definedName name="กลุ่มเอกสาร">#REF!</definedName>
    <definedName name="คลองสาน">OFFSET(#REF!,0,0,#REF!)</definedName>
    <definedName name="ชำระโดย">Other!#REF!</definedName>
    <definedName name="ประเภท">#REF!</definedName>
    <definedName name="ผู้บันทึก">Other!$D$2:$D$3</definedName>
    <definedName name="ภาษี">#REF!</definedName>
    <definedName name="ลำดับ">#REF!</definedName>
    <definedName name="เลขที่">#REF!</definedName>
  </definedNames>
  <calcPr calcId="124519"/>
  <customWorkbookViews>
    <customWorkbookView name="SAMAUNG - มุมมองส่วนบุคคล" guid="{3AE1DAA4-B8BA-43DB-B3E3-6FF2A342D402}" mergeInterval="0" personalView="1" xWindow="5" yWindow="31" windowWidth="1010" windowHeight="549" tabRatio="959" activeSheetId="4"/>
    <customWorkbookView name="Sukanda - มุมมองส่วนบุคคล" guid="{BDDB137D-211C-4220-A84B-E1E9E7F2CAA8}" mergeInterval="0" personalView="1" xWindow="6" yWindow="33" windowWidth="1008" windowHeight="514" tabRatio="944" activeSheetId="1"/>
  </customWorkbookViews>
</workbook>
</file>

<file path=xl/calcChain.xml><?xml version="1.0" encoding="utf-8"?>
<calcChain xmlns="http://schemas.openxmlformats.org/spreadsheetml/2006/main">
  <c r="L222" i="2"/>
  <c r="N2"/>
  <c r="J2"/>
  <c r="C2" i="23"/>
  <c r="H2" i="21" l="1"/>
  <c r="L220" i="2" l="1" a="1"/>
  <c r="L220" s="1"/>
  <c r="K220" a="1"/>
  <c r="K220" s="1"/>
  <c r="J220"/>
  <c r="I220"/>
  <c r="H220"/>
  <c r="M220" s="1"/>
  <c r="G220"/>
  <c r="L219" a="1"/>
  <c r="L219" s="1"/>
  <c r="K219" a="1"/>
  <c r="K219" s="1"/>
  <c r="J219"/>
  <c r="I219"/>
  <c r="H219"/>
  <c r="M219" s="1"/>
  <c r="G219"/>
  <c r="L218" a="1"/>
  <c r="L218" s="1"/>
  <c r="K218" a="1"/>
  <c r="K218" s="1"/>
  <c r="J218"/>
  <c r="I218"/>
  <c r="H218"/>
  <c r="M218" s="1"/>
  <c r="G218"/>
  <c r="L217" a="1"/>
  <c r="L217" s="1"/>
  <c r="K217" a="1"/>
  <c r="K217" s="1"/>
  <c r="J217"/>
  <c r="I217"/>
  <c r="H217"/>
  <c r="M217" s="1"/>
  <c r="G217"/>
  <c r="L216" a="1"/>
  <c r="L216" s="1"/>
  <c r="K216" a="1"/>
  <c r="K216" s="1"/>
  <c r="J216"/>
  <c r="I216"/>
  <c r="H216"/>
  <c r="M216" s="1"/>
  <c r="G216"/>
  <c r="L215" a="1"/>
  <c r="L215" s="1"/>
  <c r="K215" a="1"/>
  <c r="K215" s="1"/>
  <c r="J215"/>
  <c r="I215"/>
  <c r="H215"/>
  <c r="M215" s="1"/>
  <c r="G215"/>
  <c r="L214" a="1"/>
  <c r="L214" s="1"/>
  <c r="K214" a="1"/>
  <c r="K214" s="1"/>
  <c r="J214"/>
  <c r="I214"/>
  <c r="H214"/>
  <c r="M214" s="1"/>
  <c r="G214"/>
  <c r="L213" a="1"/>
  <c r="L213" s="1"/>
  <c r="K213" a="1"/>
  <c r="K213" s="1"/>
  <c r="J213"/>
  <c r="I213"/>
  <c r="H213"/>
  <c r="M213" s="1"/>
  <c r="G213"/>
  <c r="L212" a="1"/>
  <c r="L212" s="1"/>
  <c r="K212" a="1"/>
  <c r="K212" s="1"/>
  <c r="J212"/>
  <c r="I212"/>
  <c r="H212"/>
  <c r="M212" s="1"/>
  <c r="G212"/>
  <c r="L211" a="1"/>
  <c r="L211" s="1"/>
  <c r="K211" a="1"/>
  <c r="K211" s="1"/>
  <c r="J211"/>
  <c r="I211"/>
  <c r="H211"/>
  <c r="M211" s="1"/>
  <c r="G211"/>
  <c r="L210" a="1"/>
  <c r="L210" s="1"/>
  <c r="K210" a="1"/>
  <c r="K210" s="1"/>
  <c r="J210"/>
  <c r="I210"/>
  <c r="H210"/>
  <c r="M210" s="1"/>
  <c r="G210"/>
  <c r="L209" a="1"/>
  <c r="L209" s="1"/>
  <c r="K209" a="1"/>
  <c r="K209" s="1"/>
  <c r="J209"/>
  <c r="I209"/>
  <c r="H209"/>
  <c r="M209" s="1"/>
  <c r="G209"/>
  <c r="L208" a="1"/>
  <c r="L208" s="1"/>
  <c r="K208" a="1"/>
  <c r="K208" s="1"/>
  <c r="J208"/>
  <c r="I208"/>
  <c r="H208"/>
  <c r="M208" s="1"/>
  <c r="G208"/>
  <c r="L207" a="1"/>
  <c r="L207" s="1"/>
  <c r="K207" a="1"/>
  <c r="K207" s="1"/>
  <c r="J207"/>
  <c r="I207"/>
  <c r="H207"/>
  <c r="M207" s="1"/>
  <c r="G207"/>
  <c r="L206" a="1"/>
  <c r="L206" s="1"/>
  <c r="K206" a="1"/>
  <c r="K206" s="1"/>
  <c r="J206"/>
  <c r="I206"/>
  <c r="H206"/>
  <c r="M206" s="1"/>
  <c r="G206"/>
  <c r="L205" a="1"/>
  <c r="L205" s="1"/>
  <c r="K205" a="1"/>
  <c r="K205" s="1"/>
  <c r="J205"/>
  <c r="I205"/>
  <c r="H205"/>
  <c r="M205" s="1"/>
  <c r="G205"/>
  <c r="E581" i="21" l="1"/>
  <c r="C226" i="2" l="1"/>
  <c r="A204" l="1"/>
  <c r="O1" l="1"/>
  <c r="A215" l="1"/>
  <c r="A214"/>
  <c r="A213"/>
  <c r="A212"/>
  <c r="A211"/>
  <c r="A210"/>
  <c r="A209"/>
  <c r="A208"/>
  <c r="A207"/>
  <c r="A206"/>
  <c r="A205"/>
  <c r="P2" i="3"/>
  <c r="G3" l="1"/>
  <c r="G2"/>
  <c r="S210" i="2" l="1"/>
  <c r="W219" a="1"/>
  <c r="W219" s="1"/>
  <c r="W220" a="1"/>
  <c r="W220" s="1"/>
  <c r="V219" a="1"/>
  <c r="V219" s="1"/>
  <c r="V220" a="1"/>
  <c r="V220" s="1"/>
  <c r="U219"/>
  <c r="U220"/>
  <c r="R209"/>
  <c r="T209"/>
  <c r="R210"/>
  <c r="T210"/>
  <c r="R211"/>
  <c r="T211"/>
  <c r="R212"/>
  <c r="T212"/>
  <c r="R213"/>
  <c r="S213"/>
  <c r="T213"/>
  <c r="R214"/>
  <c r="S214"/>
  <c r="T214"/>
  <c r="R215"/>
  <c r="S215"/>
  <c r="T215"/>
  <c r="R216"/>
  <c r="S216"/>
  <c r="T216"/>
  <c r="R217"/>
  <c r="S217"/>
  <c r="T217"/>
  <c r="R218"/>
  <c r="S218"/>
  <c r="T218"/>
  <c r="R219"/>
  <c r="S219"/>
  <c r="T219"/>
  <c r="R220"/>
  <c r="S220"/>
  <c r="T220"/>
  <c r="S212" l="1"/>
  <c r="S211"/>
  <c r="S209"/>
  <c r="X220"/>
  <c r="X219"/>
  <c r="C209" l="1"/>
  <c r="C210"/>
  <c r="C211"/>
  <c r="C212"/>
  <c r="C213"/>
  <c r="C214"/>
  <c r="C215"/>
  <c r="C216"/>
  <c r="C217"/>
  <c r="C218"/>
  <c r="C219"/>
  <c r="C220"/>
  <c r="V218" l="1" a="1"/>
  <c r="V218" s="1"/>
  <c r="U218"/>
  <c r="W218" a="1"/>
  <c r="W218" s="1"/>
  <c r="U217"/>
  <c r="W217" a="1"/>
  <c r="W217" s="1"/>
  <c r="V217" a="1"/>
  <c r="V217" s="1"/>
  <c r="V216" a="1"/>
  <c r="V216" s="1"/>
  <c r="W216" a="1"/>
  <c r="W216" s="1"/>
  <c r="U216"/>
  <c r="U215"/>
  <c r="W215" a="1"/>
  <c r="W215" s="1"/>
  <c r="V215" a="1"/>
  <c r="V215" s="1"/>
  <c r="W214" a="1"/>
  <c r="W214" s="1"/>
  <c r="V214" a="1"/>
  <c r="V214" s="1"/>
  <c r="U214"/>
  <c r="W213" a="1"/>
  <c r="W213" s="1"/>
  <c r="U213"/>
  <c r="V213" a="1"/>
  <c r="V213" s="1"/>
  <c r="U212"/>
  <c r="V212" a="1"/>
  <c r="V212" s="1"/>
  <c r="W212" a="1"/>
  <c r="W212" s="1"/>
  <c r="W211" a="1"/>
  <c r="W211" s="1"/>
  <c r="U211"/>
  <c r="V211" a="1"/>
  <c r="V211" s="1"/>
  <c r="W210" a="1"/>
  <c r="W210" s="1"/>
  <c r="U210"/>
  <c r="V210" a="1"/>
  <c r="V210" s="1"/>
  <c r="X218" l="1"/>
  <c r="X217"/>
  <c r="X216"/>
  <c r="X215"/>
  <c r="X214"/>
  <c r="X213"/>
  <c r="X212"/>
  <c r="X211"/>
  <c r="X210"/>
  <c r="I2" i="21"/>
  <c r="J2"/>
  <c r="K2"/>
  <c r="L2"/>
  <c r="M2"/>
  <c r="N2"/>
  <c r="O2"/>
  <c r="P2"/>
  <c r="Q2"/>
  <c r="R2"/>
  <c r="S2"/>
  <c r="T2"/>
  <c r="U2"/>
  <c r="V2"/>
  <c r="W2"/>
  <c r="X2"/>
  <c r="Y2"/>
  <c r="B2"/>
  <c r="G204" i="2" l="1"/>
  <c r="H204" s="1"/>
  <c r="I204"/>
  <c r="C208"/>
  <c r="C207"/>
  <c r="R208"/>
  <c r="T207"/>
  <c r="R207"/>
  <c r="T208"/>
  <c r="C205"/>
  <c r="C206"/>
  <c r="C204"/>
  <c r="T205"/>
  <c r="R205"/>
  <c r="T206"/>
  <c r="R206"/>
  <c r="R204"/>
  <c r="T204"/>
  <c r="S207" l="1"/>
  <c r="S208"/>
  <c r="S205"/>
  <c r="S206"/>
  <c r="S204"/>
  <c r="D3" l="1"/>
  <c r="AD3" i="3" l="1"/>
  <c r="AD4"/>
  <c r="AD5"/>
  <c r="AD6"/>
  <c r="AD7"/>
  <c r="AD8"/>
  <c r="AD9"/>
  <c r="AD10"/>
  <c r="AD11"/>
  <c r="AD12"/>
  <c r="AD13"/>
  <c r="AD14"/>
  <c r="AD15"/>
  <c r="AD16"/>
  <c r="AD17"/>
  <c r="AD18"/>
  <c r="AD2"/>
  <c r="AC18"/>
  <c r="AC17"/>
  <c r="AC16"/>
  <c r="AC15"/>
  <c r="AC14"/>
  <c r="AC13"/>
  <c r="AC12"/>
  <c r="AC11"/>
  <c r="AC10"/>
  <c r="AC9"/>
  <c r="AC8"/>
  <c r="AC7"/>
  <c r="AC6"/>
  <c r="AC5"/>
  <c r="AC4"/>
  <c r="AC3"/>
  <c r="AC2"/>
  <c r="A2" l="1"/>
  <c r="A17"/>
  <c r="A18"/>
  <c r="A14"/>
  <c r="A10"/>
  <c r="A6"/>
  <c r="A15"/>
  <c r="A11"/>
  <c r="A7"/>
  <c r="A3"/>
  <c r="A16"/>
  <c r="A12"/>
  <c r="A8"/>
  <c r="A4"/>
  <c r="A13"/>
  <c r="A9"/>
  <c r="A5"/>
  <c r="E15" l="1"/>
  <c r="E11"/>
  <c r="E7"/>
  <c r="E3"/>
  <c r="E16"/>
  <c r="E12"/>
  <c r="E4"/>
  <c r="E17"/>
  <c r="E13"/>
  <c r="E5"/>
  <c r="E18"/>
  <c r="E10"/>
  <c r="E2"/>
  <c r="E8"/>
  <c r="E9"/>
  <c r="E14"/>
  <c r="E6"/>
  <c r="D4"/>
  <c r="D9"/>
  <c r="D17"/>
  <c r="D10"/>
  <c r="D18"/>
  <c r="D11"/>
  <c r="D12"/>
  <c r="D7"/>
  <c r="D15"/>
  <c r="D8"/>
  <c r="D16"/>
  <c r="D5"/>
  <c r="D13"/>
  <c r="D6"/>
  <c r="D14"/>
  <c r="D3"/>
  <c r="D2"/>
  <c r="B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D196"/>
  <c r="F196"/>
  <c r="D197"/>
  <c r="F197"/>
  <c r="D198"/>
  <c r="F198"/>
  <c r="D199"/>
  <c r="F199"/>
  <c r="D200"/>
  <c r="F200"/>
  <c r="D201"/>
  <c r="F201"/>
  <c r="D202"/>
  <c r="F202"/>
  <c r="D180"/>
  <c r="F180"/>
  <c r="D181"/>
  <c r="F181"/>
  <c r="D182"/>
  <c r="F182"/>
  <c r="D183"/>
  <c r="F183"/>
  <c r="D184"/>
  <c r="F184"/>
  <c r="D185"/>
  <c r="F185"/>
  <c r="D186"/>
  <c r="F186"/>
  <c r="D187"/>
  <c r="F187"/>
  <c r="D188"/>
  <c r="F188"/>
  <c r="D189"/>
  <c r="F189"/>
  <c r="D190"/>
  <c r="F190"/>
  <c r="D191"/>
  <c r="F191"/>
  <c r="D192"/>
  <c r="F192"/>
  <c r="D193"/>
  <c r="F193"/>
  <c r="D194"/>
  <c r="F194"/>
  <c r="D195"/>
  <c r="F195"/>
  <c r="D160"/>
  <c r="F160"/>
  <c r="D161"/>
  <c r="F161"/>
  <c r="D162"/>
  <c r="F162"/>
  <c r="D163"/>
  <c r="F163"/>
  <c r="D164"/>
  <c r="F164"/>
  <c r="D165"/>
  <c r="F165"/>
  <c r="D166"/>
  <c r="F166"/>
  <c r="D167"/>
  <c r="F167"/>
  <c r="D168"/>
  <c r="F168"/>
  <c r="D169"/>
  <c r="F169"/>
  <c r="D170"/>
  <c r="F170"/>
  <c r="D171"/>
  <c r="F171"/>
  <c r="D172"/>
  <c r="F172"/>
  <c r="D173"/>
  <c r="F173"/>
  <c r="D174"/>
  <c r="F174"/>
  <c r="D175"/>
  <c r="F175"/>
  <c r="D176"/>
  <c r="F176"/>
  <c r="D177"/>
  <c r="F177"/>
  <c r="D178"/>
  <c r="F178"/>
  <c r="D179"/>
  <c r="F179"/>
  <c r="D150"/>
  <c r="F150"/>
  <c r="D151"/>
  <c r="F151"/>
  <c r="D152"/>
  <c r="F152"/>
  <c r="D153"/>
  <c r="F153"/>
  <c r="D154"/>
  <c r="F154"/>
  <c r="D155"/>
  <c r="F155"/>
  <c r="D156"/>
  <c r="F156"/>
  <c r="D157"/>
  <c r="F157"/>
  <c r="D158"/>
  <c r="F158"/>
  <c r="D159"/>
  <c r="F159"/>
  <c r="D131"/>
  <c r="F131"/>
  <c r="D132"/>
  <c r="F132"/>
  <c r="D133"/>
  <c r="F133"/>
  <c r="D134"/>
  <c r="F134"/>
  <c r="D135"/>
  <c r="F135"/>
  <c r="D136"/>
  <c r="F136"/>
  <c r="D137"/>
  <c r="F137"/>
  <c r="D138"/>
  <c r="F138"/>
  <c r="D139"/>
  <c r="F139"/>
  <c r="D140"/>
  <c r="F140"/>
  <c r="D141"/>
  <c r="F141"/>
  <c r="D142"/>
  <c r="F142"/>
  <c r="D143"/>
  <c r="F143"/>
  <c r="D144"/>
  <c r="F144"/>
  <c r="D145"/>
  <c r="F145"/>
  <c r="D146"/>
  <c r="F146"/>
  <c r="D147"/>
  <c r="F147"/>
  <c r="D148"/>
  <c r="F148"/>
  <c r="D149"/>
  <c r="F149"/>
  <c r="D115"/>
  <c r="F115"/>
  <c r="D116"/>
  <c r="F116"/>
  <c r="D117"/>
  <c r="F117"/>
  <c r="D118"/>
  <c r="F118"/>
  <c r="D119"/>
  <c r="F119"/>
  <c r="D120"/>
  <c r="F120"/>
  <c r="D121"/>
  <c r="F121"/>
  <c r="D122"/>
  <c r="F122"/>
  <c r="D123"/>
  <c r="F123"/>
  <c r="D124"/>
  <c r="F124"/>
  <c r="D125"/>
  <c r="F125"/>
  <c r="D126"/>
  <c r="F126"/>
  <c r="D127"/>
  <c r="F127"/>
  <c r="D128"/>
  <c r="F128"/>
  <c r="D129"/>
  <c r="F129"/>
  <c r="D130"/>
  <c r="F130"/>
  <c r="D102"/>
  <c r="F102"/>
  <c r="D103"/>
  <c r="F103"/>
  <c r="D104"/>
  <c r="F104"/>
  <c r="D105"/>
  <c r="F105"/>
  <c r="D106"/>
  <c r="F106"/>
  <c r="D107"/>
  <c r="F107"/>
  <c r="D108"/>
  <c r="F108"/>
  <c r="D109"/>
  <c r="F109"/>
  <c r="D110"/>
  <c r="F110"/>
  <c r="D111"/>
  <c r="F111"/>
  <c r="D112"/>
  <c r="F112"/>
  <c r="D113"/>
  <c r="F113"/>
  <c r="D114"/>
  <c r="F114"/>
  <c r="D90"/>
  <c r="F90"/>
  <c r="D91"/>
  <c r="F91"/>
  <c r="D92"/>
  <c r="F92"/>
  <c r="D93"/>
  <c r="F93"/>
  <c r="D94"/>
  <c r="F94"/>
  <c r="D95"/>
  <c r="F95"/>
  <c r="D96"/>
  <c r="F96"/>
  <c r="D97"/>
  <c r="F97"/>
  <c r="D98"/>
  <c r="F98"/>
  <c r="D99"/>
  <c r="F99"/>
  <c r="D100"/>
  <c r="F100"/>
  <c r="D101"/>
  <c r="F101"/>
  <c r="D76"/>
  <c r="F76"/>
  <c r="D77"/>
  <c r="F77"/>
  <c r="D78"/>
  <c r="F78"/>
  <c r="D79"/>
  <c r="F79"/>
  <c r="D80"/>
  <c r="F80"/>
  <c r="D81"/>
  <c r="F81"/>
  <c r="D82"/>
  <c r="F82"/>
  <c r="D83"/>
  <c r="F83"/>
  <c r="D84"/>
  <c r="F84"/>
  <c r="D85"/>
  <c r="F85"/>
  <c r="D86"/>
  <c r="F86"/>
  <c r="D87"/>
  <c r="F87"/>
  <c r="D88"/>
  <c r="F88"/>
  <c r="D89"/>
  <c r="F89"/>
  <c r="D64"/>
  <c r="F64"/>
  <c r="D65"/>
  <c r="F65"/>
  <c r="D66"/>
  <c r="F66"/>
  <c r="D67"/>
  <c r="F67"/>
  <c r="D68"/>
  <c r="F68"/>
  <c r="D69"/>
  <c r="F69"/>
  <c r="D70"/>
  <c r="F70"/>
  <c r="D71"/>
  <c r="F71"/>
  <c r="D72"/>
  <c r="F72"/>
  <c r="D73"/>
  <c r="F73"/>
  <c r="D74"/>
  <c r="F74"/>
  <c r="D75"/>
  <c r="F75"/>
  <c r="D52"/>
  <c r="F52"/>
  <c r="D53"/>
  <c r="F53"/>
  <c r="D54"/>
  <c r="F54"/>
  <c r="D55"/>
  <c r="F55"/>
  <c r="D56"/>
  <c r="F56"/>
  <c r="D57"/>
  <c r="F57"/>
  <c r="D58"/>
  <c r="F58"/>
  <c r="D59"/>
  <c r="F59"/>
  <c r="D60"/>
  <c r="F60"/>
  <c r="D61"/>
  <c r="F61"/>
  <c r="D62"/>
  <c r="F62"/>
  <c r="D63"/>
  <c r="F63"/>
  <c r="D41"/>
  <c r="F41"/>
  <c r="D42"/>
  <c r="F42"/>
  <c r="D43"/>
  <c r="F43"/>
  <c r="D44"/>
  <c r="F44"/>
  <c r="D45"/>
  <c r="F45"/>
  <c r="D46"/>
  <c r="F46"/>
  <c r="D47"/>
  <c r="F47"/>
  <c r="D48"/>
  <c r="F48"/>
  <c r="D49"/>
  <c r="F49"/>
  <c r="D50"/>
  <c r="F50"/>
  <c r="D51"/>
  <c r="F51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"/>
  <c r="F4"/>
  <c r="D5"/>
  <c r="F5"/>
  <c r="D6"/>
  <c r="F6"/>
  <c r="D7"/>
  <c r="F7"/>
  <c r="D8"/>
  <c r="F8"/>
  <c r="D9"/>
  <c r="F9"/>
  <c r="D10"/>
  <c r="F10"/>
  <c r="D11"/>
  <c r="F11"/>
  <c r="D12"/>
  <c r="F12"/>
  <c r="D13"/>
  <c r="F13"/>
  <c r="D14"/>
  <c r="F14"/>
  <c r="D15"/>
  <c r="F15"/>
  <c r="D16"/>
  <c r="F16"/>
  <c r="D17"/>
  <c r="F17"/>
  <c r="D18"/>
  <c r="F18"/>
  <c r="D19"/>
  <c r="F19"/>
  <c r="D20"/>
  <c r="F20"/>
  <c r="D21"/>
  <c r="F21"/>
  <c r="D22"/>
  <c r="F22"/>
  <c r="D23"/>
  <c r="F23"/>
  <c r="D24"/>
  <c r="F24"/>
  <c r="D25"/>
  <c r="F25"/>
  <c r="D26"/>
  <c r="F26"/>
  <c r="D27"/>
  <c r="F27"/>
  <c r="F2" i="20" l="1"/>
  <c r="F3" l="1"/>
  <c r="H9" i="3"/>
  <c r="A219" i="2"/>
  <c r="A218"/>
  <c r="A217"/>
  <c r="A216"/>
  <c r="G13" i="3"/>
  <c r="G12"/>
  <c r="G11"/>
  <c r="G10"/>
  <c r="G9"/>
  <c r="G8"/>
  <c r="G7"/>
  <c r="G6"/>
  <c r="G5"/>
  <c r="G4"/>
  <c r="A220" i="2"/>
  <c r="B2" i="3"/>
  <c r="F2"/>
  <c r="AG2" s="1"/>
  <c r="I2"/>
  <c r="AF1" s="1"/>
  <c r="J5"/>
  <c r="K2"/>
  <c r="L2"/>
  <c r="O2"/>
  <c r="Q2"/>
  <c r="R2"/>
  <c r="T2"/>
  <c r="R3"/>
  <c r="R4"/>
  <c r="R5"/>
  <c r="R6"/>
  <c r="R7"/>
  <c r="R8"/>
  <c r="R9"/>
  <c r="R10"/>
  <c r="R11"/>
  <c r="R12"/>
  <c r="R13"/>
  <c r="R14"/>
  <c r="R15"/>
  <c r="R16"/>
  <c r="R17"/>
  <c r="R18"/>
  <c r="AA2"/>
  <c r="AB2"/>
  <c r="B3"/>
  <c r="F3"/>
  <c r="I3"/>
  <c r="K3"/>
  <c r="L3"/>
  <c r="O3"/>
  <c r="P3"/>
  <c r="Q3"/>
  <c r="T3"/>
  <c r="AA3"/>
  <c r="AB3"/>
  <c r="B4"/>
  <c r="F4"/>
  <c r="I4"/>
  <c r="K4"/>
  <c r="L4"/>
  <c r="O4"/>
  <c r="P4"/>
  <c r="Q4"/>
  <c r="T4"/>
  <c r="AA4"/>
  <c r="AB4"/>
  <c r="B5"/>
  <c r="F5"/>
  <c r="I5"/>
  <c r="K5"/>
  <c r="L5"/>
  <c r="O5"/>
  <c r="P5"/>
  <c r="Q5"/>
  <c r="T5"/>
  <c r="AA5"/>
  <c r="AB5"/>
  <c r="B6"/>
  <c r="F6"/>
  <c r="I6"/>
  <c r="K6"/>
  <c r="L6"/>
  <c r="O6"/>
  <c r="P6"/>
  <c r="Q6"/>
  <c r="T6"/>
  <c r="AA6"/>
  <c r="AB6"/>
  <c r="B7"/>
  <c r="F7"/>
  <c r="I7"/>
  <c r="K7"/>
  <c r="L7"/>
  <c r="O7"/>
  <c r="P7"/>
  <c r="Q7"/>
  <c r="T7"/>
  <c r="AA7"/>
  <c r="AB7"/>
  <c r="B8"/>
  <c r="F8"/>
  <c r="I8"/>
  <c r="K8"/>
  <c r="L8"/>
  <c r="O8"/>
  <c r="P8"/>
  <c r="Q8"/>
  <c r="T8"/>
  <c r="AA8"/>
  <c r="AB8"/>
  <c r="B9"/>
  <c r="F9"/>
  <c r="I9"/>
  <c r="K9"/>
  <c r="L9"/>
  <c r="O9"/>
  <c r="P9"/>
  <c r="Q9"/>
  <c r="T9"/>
  <c r="AA9"/>
  <c r="AB9"/>
  <c r="B10"/>
  <c r="F10"/>
  <c r="I10"/>
  <c r="K10"/>
  <c r="L10"/>
  <c r="O10"/>
  <c r="P10"/>
  <c r="Q10"/>
  <c r="T10"/>
  <c r="AA10"/>
  <c r="AB10"/>
  <c r="B11"/>
  <c r="F11"/>
  <c r="I11"/>
  <c r="K11"/>
  <c r="L11"/>
  <c r="O11"/>
  <c r="P11"/>
  <c r="Q11"/>
  <c r="T11"/>
  <c r="AA11"/>
  <c r="AB11"/>
  <c r="B12"/>
  <c r="F12"/>
  <c r="I12"/>
  <c r="K12"/>
  <c r="L12"/>
  <c r="O12"/>
  <c r="P12"/>
  <c r="Q12"/>
  <c r="T12"/>
  <c r="AA12"/>
  <c r="AB12"/>
  <c r="B13"/>
  <c r="F13"/>
  <c r="I13"/>
  <c r="K13"/>
  <c r="L13"/>
  <c r="O13"/>
  <c r="P13"/>
  <c r="Q13"/>
  <c r="T13"/>
  <c r="AA13"/>
  <c r="AB13"/>
  <c r="B14"/>
  <c r="F14"/>
  <c r="I14"/>
  <c r="K14"/>
  <c r="L14"/>
  <c r="O14"/>
  <c r="P14"/>
  <c r="Q14"/>
  <c r="T14"/>
  <c r="AA14"/>
  <c r="AB14"/>
  <c r="B15"/>
  <c r="F15"/>
  <c r="I15"/>
  <c r="K15"/>
  <c r="L15"/>
  <c r="O15"/>
  <c r="P15"/>
  <c r="Q15"/>
  <c r="T15"/>
  <c r="AA15"/>
  <c r="AB15"/>
  <c r="B16"/>
  <c r="F16"/>
  <c r="I16"/>
  <c r="K16"/>
  <c r="L16"/>
  <c r="M16"/>
  <c r="O16"/>
  <c r="P16"/>
  <c r="Q16"/>
  <c r="T16"/>
  <c r="W16"/>
  <c r="AA16"/>
  <c r="AB16"/>
  <c r="B17"/>
  <c r="F17"/>
  <c r="I17"/>
  <c r="K17"/>
  <c r="L17"/>
  <c r="M17"/>
  <c r="O17"/>
  <c r="P17"/>
  <c r="Q17"/>
  <c r="T17"/>
  <c r="U17"/>
  <c r="V17"/>
  <c r="W17"/>
  <c r="AA17"/>
  <c r="AB17"/>
  <c r="B18"/>
  <c r="F18"/>
  <c r="I18"/>
  <c r="K18"/>
  <c r="L18"/>
  <c r="M18"/>
  <c r="O18"/>
  <c r="P18"/>
  <c r="Q18"/>
  <c r="T18"/>
  <c r="U18"/>
  <c r="V18"/>
  <c r="W18"/>
  <c r="AA18"/>
  <c r="AB18"/>
  <c r="B3" i="2"/>
  <c r="F3"/>
  <c r="K204" l="1" a="1"/>
  <c r="K204" s="1"/>
  <c r="J204"/>
  <c r="L204" a="1"/>
  <c r="L204" s="1"/>
  <c r="W7" i="3"/>
  <c r="V209" i="2" a="1"/>
  <c r="V209" s="1"/>
  <c r="U209"/>
  <c r="W209" a="1"/>
  <c r="W209" s="1"/>
  <c r="W208" a="1"/>
  <c r="W208" s="1"/>
  <c r="V208" a="1"/>
  <c r="V208" s="1"/>
  <c r="U208"/>
  <c r="G18" i="3"/>
  <c r="G17"/>
  <c r="G16"/>
  <c r="G15"/>
  <c r="G14"/>
  <c r="W206" i="2" a="1"/>
  <c r="W206" s="1"/>
  <c r="W207" a="1"/>
  <c r="W207" s="1"/>
  <c r="V206" a="1"/>
  <c r="V206" s="1"/>
  <c r="V207" a="1"/>
  <c r="V207" s="1"/>
  <c r="U206"/>
  <c r="U207"/>
  <c r="V205" a="1"/>
  <c r="V205" s="1"/>
  <c r="W205" a="1"/>
  <c r="W205" s="1"/>
  <c r="U205"/>
  <c r="W204" a="1"/>
  <c r="W204" s="1"/>
  <c r="U204"/>
  <c r="V204" a="1"/>
  <c r="V204" s="1"/>
  <c r="M15" i="3"/>
  <c r="W15"/>
  <c r="M14"/>
  <c r="W14"/>
  <c r="M13"/>
  <c r="W13"/>
  <c r="M12"/>
  <c r="W12"/>
  <c r="V11"/>
  <c r="W11"/>
  <c r="M10"/>
  <c r="W10"/>
  <c r="U9"/>
  <c r="W9"/>
  <c r="M8"/>
  <c r="W8"/>
  <c r="V6"/>
  <c r="M5"/>
  <c r="M4"/>
  <c r="M3"/>
  <c r="X17"/>
  <c r="S8"/>
  <c r="X18"/>
  <c r="S14"/>
  <c r="V16"/>
  <c r="U16"/>
  <c r="U15"/>
  <c r="V15"/>
  <c r="U14"/>
  <c r="V14"/>
  <c r="S18"/>
  <c r="S17"/>
  <c r="U13"/>
  <c r="V13"/>
  <c r="V12"/>
  <c r="M11"/>
  <c r="U11"/>
  <c r="U10"/>
  <c r="V10"/>
  <c r="V9"/>
  <c r="M9"/>
  <c r="V8"/>
  <c r="M6"/>
  <c r="U7"/>
  <c r="M7"/>
  <c r="M2"/>
  <c r="H18"/>
  <c r="H3"/>
  <c r="H15"/>
  <c r="H12"/>
  <c r="H5"/>
  <c r="H10"/>
  <c r="J2"/>
  <c r="H6"/>
  <c r="H8"/>
  <c r="H13"/>
  <c r="H16"/>
  <c r="H17"/>
  <c r="J14"/>
  <c r="J13"/>
  <c r="J10"/>
  <c r="H2"/>
  <c r="C2" s="1"/>
  <c r="H4"/>
  <c r="H11"/>
  <c r="H14"/>
  <c r="J9"/>
  <c r="J6"/>
  <c r="H7"/>
  <c r="J4"/>
  <c r="J8"/>
  <c r="J12"/>
  <c r="J16"/>
  <c r="J17"/>
  <c r="J18"/>
  <c r="J3"/>
  <c r="J7"/>
  <c r="J11"/>
  <c r="J15"/>
  <c r="M204" i="2" l="1"/>
  <c r="U6" i="3"/>
  <c r="X209" i="2"/>
  <c r="W6" i="3"/>
  <c r="X208" i="2"/>
  <c r="V7" i="3"/>
  <c r="W5"/>
  <c r="W4"/>
  <c r="V4"/>
  <c r="V5"/>
  <c r="V3"/>
  <c r="V2"/>
  <c r="U2"/>
  <c r="X207" i="2"/>
  <c r="X206"/>
  <c r="X205"/>
  <c r="X204"/>
  <c r="X15" i="3"/>
  <c r="X14"/>
  <c r="X13"/>
  <c r="X12"/>
  <c r="W2"/>
  <c r="W3"/>
  <c r="X11"/>
  <c r="X10"/>
  <c r="X9"/>
  <c r="X8"/>
  <c r="S2"/>
  <c r="S15"/>
  <c r="S16"/>
  <c r="X16"/>
  <c r="S12"/>
  <c r="U3"/>
  <c r="U4"/>
  <c r="U5"/>
  <c r="C17"/>
  <c r="S13"/>
  <c r="U12"/>
  <c r="S11"/>
  <c r="S10"/>
  <c r="S9"/>
  <c r="U8"/>
  <c r="S7"/>
  <c r="S6"/>
  <c r="S5"/>
  <c r="S4"/>
  <c r="S3"/>
  <c r="C18"/>
  <c r="C4"/>
  <c r="C13"/>
  <c r="C16"/>
  <c r="C12"/>
  <c r="C9"/>
  <c r="C7"/>
  <c r="C15"/>
  <c r="C11"/>
  <c r="C5"/>
  <c r="C14"/>
  <c r="C10"/>
  <c r="C3"/>
  <c r="C8"/>
  <c r="C6"/>
  <c r="X6" l="1"/>
  <c r="C225" i="2"/>
  <c r="M221"/>
  <c r="M222" s="1"/>
  <c r="X7" i="3"/>
  <c r="X3"/>
  <c r="X5"/>
  <c r="X4"/>
  <c r="N2"/>
  <c r="AF2" s="1"/>
  <c r="N10"/>
  <c r="N14"/>
  <c r="N3"/>
  <c r="N7"/>
  <c r="N9"/>
  <c r="N13"/>
  <c r="N16"/>
  <c r="N6"/>
  <c r="N11"/>
  <c r="N15"/>
  <c r="N5"/>
  <c r="N17"/>
  <c r="N18"/>
  <c r="N12"/>
  <c r="N8"/>
  <c r="N4"/>
  <c r="M223" i="2" l="1"/>
  <c r="H1" i="20" l="1"/>
  <c r="H2" l="1"/>
  <c r="H3"/>
  <c r="X2" i="3" l="1"/>
  <c r="Y5" l="1"/>
  <c r="Y6"/>
  <c r="Y3"/>
  <c r="Y16"/>
  <c r="Y10"/>
  <c r="Y12"/>
  <c r="Y2"/>
  <c r="Y15"/>
  <c r="Y9"/>
  <c r="Y8"/>
  <c r="Y14"/>
  <c r="Y11"/>
  <c r="Y18"/>
  <c r="Y4"/>
  <c r="Y13"/>
  <c r="Y7"/>
  <c r="Y17"/>
  <c r="Z3" l="1"/>
  <c r="Z5"/>
  <c r="Z14"/>
  <c r="Z6"/>
  <c r="Z17"/>
  <c r="Z11"/>
  <c r="Z10"/>
  <c r="Z2"/>
  <c r="Z12"/>
  <c r="Z9"/>
  <c r="Z15"/>
  <c r="Z13"/>
  <c r="Z4"/>
  <c r="Z7"/>
  <c r="Z18"/>
  <c r="Z8"/>
  <c r="Z16"/>
</calcChain>
</file>

<file path=xl/sharedStrings.xml><?xml version="1.0" encoding="utf-8"?>
<sst xmlns="http://schemas.openxmlformats.org/spreadsheetml/2006/main" count="172" uniqueCount="84">
  <si>
    <t>ภาษี</t>
  </si>
  <si>
    <t>กุรุส</t>
  </si>
  <si>
    <t>กิโล</t>
  </si>
  <si>
    <t>Company Name</t>
  </si>
  <si>
    <t>Store</t>
  </si>
  <si>
    <t>โกดัง.1</t>
  </si>
  <si>
    <t>ตัว</t>
  </si>
  <si>
    <t>Pack/Subpack</t>
  </si>
  <si>
    <t>จำนวน</t>
  </si>
  <si>
    <t>รายการ</t>
  </si>
  <si>
    <t>โหล</t>
  </si>
  <si>
    <t>ชุด</t>
  </si>
  <si>
    <t xml:space="preserve">Transaction : </t>
  </si>
  <si>
    <t>เดือน</t>
  </si>
  <si>
    <t>SP.</t>
  </si>
  <si>
    <t>Year</t>
  </si>
  <si>
    <t>พ.ศ.</t>
  </si>
  <si>
    <t>Vat 7%</t>
  </si>
  <si>
    <t>Type</t>
  </si>
  <si>
    <t>Special</t>
  </si>
  <si>
    <t>Type =&gt;</t>
  </si>
  <si>
    <t>Date</t>
  </si>
  <si>
    <t>Group</t>
  </si>
  <si>
    <t>SubGroup</t>
  </si>
  <si>
    <t>Description</t>
  </si>
  <si>
    <t>Transaction</t>
  </si>
  <si>
    <t>Qty</t>
  </si>
  <si>
    <t>Unit</t>
  </si>
  <si>
    <t>ลัง</t>
  </si>
  <si>
    <t>Note.</t>
  </si>
  <si>
    <t>Unit Price</t>
  </si>
  <si>
    <t>Amount</t>
  </si>
  <si>
    <t>ผู้บันทึก</t>
  </si>
  <si>
    <t xml:space="preserve">Supplier ID : </t>
  </si>
  <si>
    <t xml:space="preserve">Company Name : </t>
  </si>
  <si>
    <t xml:space="preserve">Store : </t>
  </si>
  <si>
    <t>รหัสที่สร้างใหม่</t>
  </si>
  <si>
    <t>Cate_Group</t>
  </si>
  <si>
    <t>PO. No.</t>
  </si>
  <si>
    <t>เลขที่</t>
  </si>
  <si>
    <t>No.</t>
  </si>
  <si>
    <t>Note</t>
  </si>
  <si>
    <t xml:space="preserve"> Payment </t>
  </si>
  <si>
    <t>*แนะนำใช้งานพื้นที่ทำงานมี 2 สี สีเหลือง Drop Down List เลือก 1.Group 2.Description 3.Transaction พื้นสีเขียวให้กรอกข้อมูล*</t>
  </si>
  <si>
    <t>Total</t>
  </si>
  <si>
    <t>Vat</t>
  </si>
  <si>
    <t>Discount</t>
  </si>
  <si>
    <t>Subtotal</t>
  </si>
  <si>
    <t>กล่อง</t>
  </si>
  <si>
    <t>Product Name</t>
  </si>
  <si>
    <t>Supplier ID</t>
  </si>
  <si>
    <t>วันที่บันทึก</t>
  </si>
  <si>
    <t>M</t>
  </si>
  <si>
    <t>มัด</t>
  </si>
  <si>
    <t>ม้วน</t>
  </si>
  <si>
    <t>ถัง</t>
  </si>
  <si>
    <t>เมตร</t>
  </si>
  <si>
    <t>อัน</t>
  </si>
  <si>
    <t>ถุง</t>
  </si>
  <si>
    <t>ท่อ</t>
  </si>
  <si>
    <t>แผ่น</t>
  </si>
  <si>
    <t>เส้น</t>
  </si>
  <si>
    <t>ย่อย</t>
  </si>
  <si>
    <t>ใบ</t>
  </si>
  <si>
    <t>กลุ่มเอกสาร</t>
  </si>
  <si>
    <t>ประเภท</t>
  </si>
  <si>
    <t>ใบกำกับภาษี</t>
  </si>
  <si>
    <t>N001YL</t>
  </si>
  <si>
    <t>กรรไกรตัดหญ้ารุ่นปรับได้</t>
  </si>
  <si>
    <t>ปรับค่า</t>
  </si>
  <si>
    <t>ลำดับ</t>
  </si>
  <si>
    <t>วันนี้</t>
  </si>
  <si>
    <t>เลขสุดท้าย =&gt;</t>
  </si>
  <si>
    <t>a</t>
  </si>
  <si>
    <t>b</t>
  </si>
  <si>
    <t>aaa</t>
  </si>
  <si>
    <t>ปกติ</t>
  </si>
  <si>
    <t>ddd</t>
  </si>
  <si>
    <t>d001</t>
  </si>
  <si>
    <t>15700511</t>
  </si>
  <si>
    <t>[DB.xlsx]Sheet1!$E$13</t>
  </si>
  <si>
    <t>d0011ใบกำกับภาษี</t>
  </si>
  <si>
    <t>A001</t>
  </si>
  <si>
    <t xml:space="preserve"> </t>
  </si>
</sst>
</file>

<file path=xl/styles.xml><?xml version="1.0" encoding="utf-8"?>
<styleSheet xmlns="http://schemas.openxmlformats.org/spreadsheetml/2006/main">
  <numFmts count="5">
    <numFmt numFmtId="187" formatCode="[$-107041E]d\ mmm\ yy;@"/>
    <numFmt numFmtId="188" formatCode="m"/>
    <numFmt numFmtId="189" formatCode="ปป"/>
    <numFmt numFmtId="190" formatCode="[$-107041E]\ yy;@"/>
    <numFmt numFmtId="191" formatCode="[$-101041E]\ mmm\ ;@"/>
  </numFmts>
  <fonts count="30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14"/>
      <color indexed="15"/>
      <name val="AngsanaUPC"/>
      <family val="1"/>
      <charset val="222"/>
    </font>
    <font>
      <sz val="14"/>
      <color indexed="9"/>
      <name val="AngsanaUPC"/>
      <family val="2"/>
      <charset val="222"/>
    </font>
    <font>
      <sz val="14"/>
      <color indexed="10"/>
      <name val="AngsanaUPC"/>
      <family val="2"/>
      <charset val="222"/>
    </font>
    <font>
      <sz val="14"/>
      <color indexed="17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8"/>
      <name val="AngsanaUPC"/>
      <family val="2"/>
      <charset val="222"/>
    </font>
    <font>
      <sz val="14"/>
      <name val="AngsanaUPC"/>
      <family val="1"/>
      <charset val="222"/>
    </font>
    <font>
      <sz val="11"/>
      <color indexed="8"/>
      <name val="Trebuchet MS"/>
      <family val="2"/>
    </font>
    <font>
      <sz val="14"/>
      <color indexed="15"/>
      <name val="AngsanaUPC"/>
      <family val="2"/>
      <charset val="222"/>
    </font>
    <font>
      <sz val="14"/>
      <name val="AngsanaUPC"/>
      <family val="2"/>
      <charset val="222"/>
    </font>
    <font>
      <b/>
      <sz val="16"/>
      <name val="AngsanaUPC"/>
      <family val="1"/>
      <charset val="222"/>
    </font>
    <font>
      <b/>
      <sz val="14"/>
      <color indexed="15"/>
      <name val="AngsanaUPC"/>
      <family val="1"/>
      <charset val="222"/>
    </font>
    <font>
      <sz val="14"/>
      <color indexed="12"/>
      <name val="AngsanaUPC"/>
      <family val="2"/>
      <charset val="222"/>
    </font>
    <font>
      <sz val="16"/>
      <color indexed="12"/>
      <name val="AngsanaUPC"/>
      <family val="1"/>
      <charset val="222"/>
    </font>
    <font>
      <b/>
      <sz val="12"/>
      <color indexed="10"/>
      <name val="AngsanaUPC"/>
      <family val="1"/>
      <charset val="222"/>
    </font>
    <font>
      <sz val="12"/>
      <color indexed="8"/>
      <name val="AngsanaUPC"/>
      <family val="2"/>
      <charset val="222"/>
    </font>
    <font>
      <sz val="14"/>
      <color indexed="16"/>
      <name val="AngsanaUPC"/>
      <family val="2"/>
      <charset val="222"/>
    </font>
    <font>
      <sz val="14"/>
      <color rgb="FFFF0000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14"/>
      <color rgb="FFE40AD4"/>
      <name val="AngsanaUPC"/>
      <family val="2"/>
      <charset val="222"/>
    </font>
    <font>
      <sz val="14"/>
      <color rgb="FF009900"/>
      <name val="AngsanaUPC"/>
      <family val="1"/>
      <charset val="222"/>
    </font>
    <font>
      <sz val="16"/>
      <color indexed="14"/>
      <name val="AngsanaUPC"/>
      <family val="1"/>
      <charset val="222"/>
    </font>
    <font>
      <b/>
      <sz val="12"/>
      <color indexed="12"/>
      <name val="AngsanaUPC"/>
      <family val="1"/>
      <charset val="222"/>
    </font>
    <font>
      <sz val="16"/>
      <color indexed="17"/>
      <name val="AngsanaUPC"/>
      <family val="1"/>
      <charset val="222"/>
    </font>
    <font>
      <sz val="14"/>
      <color indexed="30"/>
      <name val="AngsanaUPC"/>
      <family val="1"/>
      <charset val="222"/>
    </font>
    <font>
      <b/>
      <sz val="14"/>
      <color rgb="FF0033CC"/>
      <name val="AngsanaUPC"/>
      <family val="2"/>
      <charset val="222"/>
    </font>
    <font>
      <sz val="12"/>
      <color theme="1"/>
      <name val="AngsanaUPC"/>
      <family val="2"/>
      <charset val="222"/>
    </font>
  </fonts>
  <fills count="21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indexed="27"/>
        <bgColor indexed="27"/>
      </patternFill>
    </fill>
    <fill>
      <patternFill patternType="gray0625">
        <fgColor indexed="42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99FFCC"/>
        </stop>
      </gradient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</borders>
  <cellStyleXfs count="1">
    <xf numFmtId="0" fontId="0" fillId="0" borderId="0">
      <alignment vertical="top"/>
    </xf>
  </cellStyleXfs>
  <cellXfs count="139">
    <xf numFmtId="0" fontId="0" fillId="0" borderId="0" xfId="0" applyAlignment="1"/>
    <xf numFmtId="14" fontId="0" fillId="0" borderId="0" xfId="0" applyNumberFormat="1" applyAlignment="1"/>
    <xf numFmtId="0" fontId="1" fillId="0" borderId="1" xfId="0" applyFont="1" applyBorder="1" applyAlignment="1"/>
    <xf numFmtId="0" fontId="11" fillId="2" borderId="2" xfId="0" applyFont="1" applyFill="1" applyBorder="1" applyAlignment="1"/>
    <xf numFmtId="0" fontId="3" fillId="2" borderId="3" xfId="0" applyFont="1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0" fillId="3" borderId="2" xfId="0" applyFill="1" applyBorder="1" applyAlignment="1"/>
    <xf numFmtId="0" fontId="6" fillId="3" borderId="0" xfId="0" applyFont="1" applyFill="1" applyBorder="1" applyAlignment="1"/>
    <xf numFmtId="0" fontId="0" fillId="3" borderId="6" xfId="0" applyFill="1" applyBorder="1" applyAlignment="1"/>
    <xf numFmtId="0" fontId="0" fillId="0" borderId="8" xfId="0" applyBorder="1" applyAlignment="1"/>
    <xf numFmtId="0" fontId="14" fillId="5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/>
    <xf numFmtId="0" fontId="15" fillId="3" borderId="12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16" fillId="3" borderId="4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0" fillId="6" borderId="1" xfId="0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4" fillId="2" borderId="1" xfId="0" applyFont="1" applyFill="1" applyBorder="1" applyAlignment="1"/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10" fillId="3" borderId="0" xfId="0" applyFont="1" applyFill="1" applyBorder="1" applyAlignment="1"/>
    <xf numFmtId="0" fontId="12" fillId="6" borderId="8" xfId="0" applyFont="1" applyFill="1" applyBorder="1" applyAlignment="1">
      <alignment vertical="center"/>
    </xf>
    <xf numFmtId="0" fontId="12" fillId="3" borderId="0" xfId="0" applyFont="1" applyFill="1" applyBorder="1" applyAlignment="1"/>
    <xf numFmtId="40" fontId="0" fillId="0" borderId="0" xfId="0" applyNumberFormat="1" applyAlignment="1"/>
    <xf numFmtId="39" fontId="0" fillId="0" borderId="0" xfId="0" applyNumberFormat="1" applyAlignment="1"/>
    <xf numFmtId="0" fontId="9" fillId="9" borderId="3" xfId="0" applyFont="1" applyFill="1" applyBorder="1" applyAlignment="1"/>
    <xf numFmtId="0" fontId="0" fillId="3" borderId="12" xfId="0" applyFill="1" applyBorder="1" applyAlignment="1">
      <alignment horizontal="center" vertical="center"/>
    </xf>
    <xf numFmtId="0" fontId="0" fillId="0" borderId="0" xfId="0" applyNumberFormat="1" applyAlignment="1"/>
    <xf numFmtId="0" fontId="2" fillId="10" borderId="2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88" fontId="0" fillId="0" borderId="0" xfId="0" applyNumberFormat="1" applyAlignment="1"/>
    <xf numFmtId="189" fontId="0" fillId="0" borderId="0" xfId="0" applyNumberFormat="1" applyAlignment="1"/>
    <xf numFmtId="0" fontId="15" fillId="12" borderId="0" xfId="0" applyFont="1" applyFill="1" applyBorder="1" applyAlignment="1"/>
    <xf numFmtId="0" fontId="0" fillId="12" borderId="0" xfId="0" applyFill="1" applyBorder="1" applyAlignment="1"/>
    <xf numFmtId="0" fontId="18" fillId="3" borderId="0" xfId="0" applyFont="1" applyFill="1" applyBorder="1" applyAlignment="1"/>
    <xf numFmtId="14" fontId="12" fillId="6" borderId="1" xfId="0" applyNumberFormat="1" applyFont="1" applyFill="1" applyBorder="1" applyAlignment="1" applyProtection="1">
      <alignment vertical="center"/>
      <protection locked="0"/>
    </xf>
    <xf numFmtId="0" fontId="12" fillId="6" borderId="10" xfId="0" applyFont="1" applyFill="1" applyBorder="1" applyAlignment="1" applyProtection="1">
      <alignment vertical="center"/>
      <protection locked="0"/>
    </xf>
    <xf numFmtId="0" fontId="12" fillId="6" borderId="10" xfId="0" applyFont="1" applyFill="1" applyBorder="1" applyAlignment="1" applyProtection="1">
      <alignment horizontal="center" vertical="center"/>
      <protection locked="0"/>
    </xf>
    <xf numFmtId="0" fontId="5" fillId="11" borderId="14" xfId="0" applyFont="1" applyFill="1" applyBorder="1" applyAlignment="1">
      <alignment horizontal="center" vertical="center"/>
    </xf>
    <xf numFmtId="0" fontId="5" fillId="11" borderId="15" xfId="0" applyFont="1" applyFill="1" applyBorder="1" applyAlignment="1" applyProtection="1">
      <alignment vertical="center"/>
      <protection locked="0"/>
    </xf>
    <xf numFmtId="0" fontId="0" fillId="0" borderId="0" xfId="0" applyAlignment="1"/>
    <xf numFmtId="187" fontId="5" fillId="4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 applyProtection="1">
      <protection locked="0"/>
    </xf>
    <xf numFmtId="0" fontId="18" fillId="3" borderId="0" xfId="0" applyFont="1" applyFill="1" applyAlignment="1"/>
    <xf numFmtId="187" fontId="0" fillId="6" borderId="1" xfId="0" applyNumberFormat="1" applyFill="1" applyBorder="1" applyAlignment="1" applyProtection="1">
      <alignment vertical="center"/>
      <protection locked="0"/>
    </xf>
    <xf numFmtId="1" fontId="12" fillId="6" borderId="1" xfId="0" applyNumberFormat="1" applyFont="1" applyFill="1" applyBorder="1" applyAlignment="1" applyProtection="1">
      <alignment vertical="center"/>
      <protection locked="0"/>
    </xf>
    <xf numFmtId="0" fontId="14" fillId="8" borderId="17" xfId="0" applyFont="1" applyFill="1" applyBorder="1" applyAlignment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15" borderId="0" xfId="0" applyFill="1" applyAlignment="1"/>
    <xf numFmtId="0" fontId="19" fillId="0" borderId="1" xfId="0" applyFont="1" applyBorder="1" applyAlignment="1"/>
    <xf numFmtId="14" fontId="5" fillId="0" borderId="0" xfId="0" applyNumberFormat="1" applyFont="1" applyAlignment="1"/>
    <xf numFmtId="187" fontId="0" fillId="3" borderId="12" xfId="0" applyNumberFormat="1" applyFill="1" applyBorder="1" applyAlignment="1">
      <alignment horizontal="left" vertical="center"/>
    </xf>
    <xf numFmtId="0" fontId="0" fillId="3" borderId="0" xfId="0" applyFill="1" applyBorder="1" applyAlignment="1" applyProtection="1">
      <alignment horizontal="left"/>
    </xf>
    <xf numFmtId="0" fontId="0" fillId="3" borderId="0" xfId="0" applyFill="1" applyBorder="1" applyAlignment="1" applyProtection="1"/>
    <xf numFmtId="0" fontId="0" fillId="0" borderId="2" xfId="0" applyBorder="1" applyAlignment="1"/>
    <xf numFmtId="40" fontId="19" fillId="0" borderId="1" xfId="0" applyNumberFormat="1" applyFont="1" applyBorder="1" applyAlignment="1"/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0" fillId="13" borderId="1" xfId="0" applyFill="1" applyBorder="1" applyAlignment="1" applyProtection="1">
      <alignment horizontal="center"/>
    </xf>
    <xf numFmtId="0" fontId="0" fillId="0" borderId="1" xfId="0" applyBorder="1" applyAlignment="1" applyProtection="1"/>
    <xf numFmtId="0" fontId="4" fillId="14" borderId="1" xfId="0" applyFont="1" applyFill="1" applyBorder="1" applyAlignment="1" applyProtection="1"/>
    <xf numFmtId="9" fontId="0" fillId="0" borderId="1" xfId="0" applyNumberFormat="1" applyBorder="1" applyAlignment="1" applyProtection="1"/>
    <xf numFmtId="0" fontId="0" fillId="6" borderId="0" xfId="0" applyFill="1" applyBorder="1" applyAlignment="1">
      <alignment vertical="center"/>
    </xf>
    <xf numFmtId="187" fontId="0" fillId="3" borderId="5" xfId="0" applyNumberFormat="1" applyFill="1" applyBorder="1" applyAlignment="1">
      <alignment horizontal="left" vertical="center"/>
    </xf>
    <xf numFmtId="187" fontId="0" fillId="3" borderId="7" xfId="0" applyNumberFormat="1" applyFill="1" applyBorder="1" applyAlignment="1">
      <alignment horizontal="left" vertical="center"/>
    </xf>
    <xf numFmtId="0" fontId="25" fillId="7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15" borderId="0" xfId="0" applyNumberFormat="1" applyFill="1" applyAlignment="1"/>
    <xf numFmtId="187" fontId="0" fillId="3" borderId="0" xfId="0" applyNumberFormat="1" applyFill="1" applyBorder="1" applyAlignment="1">
      <alignment horizontal="left" vertical="center"/>
    </xf>
    <xf numFmtId="0" fontId="23" fillId="6" borderId="1" xfId="0" applyFont="1" applyFill="1" applyBorder="1" applyAlignment="1" applyProtection="1">
      <alignment vertical="center"/>
      <protection locked="0"/>
    </xf>
    <xf numFmtId="0" fontId="28" fillId="16" borderId="0" xfId="0" applyFont="1" applyFill="1" applyBorder="1" applyAlignment="1" applyProtection="1">
      <alignment horizontal="left" vertical="center"/>
      <protection locked="0"/>
    </xf>
    <xf numFmtId="0" fontId="28" fillId="16" borderId="0" xfId="0" applyFont="1" applyFill="1" applyBorder="1" applyAlignment="1" applyProtection="1">
      <alignment horizontal="center" vertical="center"/>
    </xf>
    <xf numFmtId="187" fontId="0" fillId="0" borderId="0" xfId="0" applyNumberFormat="1" applyAlignment="1">
      <alignment horizontal="center" vertical="top"/>
    </xf>
    <xf numFmtId="187" fontId="21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9" fontId="0" fillId="0" borderId="0" xfId="0" applyNumberFormat="1" applyAlignment="1">
      <alignment horizontal="center" vertical="top"/>
    </xf>
    <xf numFmtId="191" fontId="0" fillId="0" borderId="0" xfId="0" applyNumberFormat="1" applyAlignment="1">
      <alignment horizontal="center" vertical="top"/>
    </xf>
    <xf numFmtId="190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1" fontId="0" fillId="15" borderId="0" xfId="0" applyNumberFormat="1" applyFill="1" applyAlignment="1"/>
    <xf numFmtId="1" fontId="0" fillId="0" borderId="0" xfId="0" applyNumberFormat="1" applyAlignment="1"/>
    <xf numFmtId="1" fontId="0" fillId="0" borderId="0" xfId="0" applyNumberFormat="1" applyAlignment="1">
      <alignment horizontal="center" vertical="top"/>
    </xf>
    <xf numFmtId="0" fontId="29" fillId="3" borderId="0" xfId="0" applyFont="1" applyFill="1" applyBorder="1" applyAlignment="1">
      <alignment vertical="center"/>
    </xf>
    <xf numFmtId="188" fontId="22" fillId="16" borderId="12" xfId="0" applyNumberFormat="1" applyFont="1" applyFill="1" applyBorder="1" applyAlignment="1" applyProtection="1">
      <alignment horizontal="center" vertical="center"/>
    </xf>
    <xf numFmtId="187" fontId="22" fillId="16" borderId="12" xfId="0" applyNumberFormat="1" applyFont="1" applyFill="1" applyBorder="1" applyAlignment="1">
      <alignment horizontal="left"/>
    </xf>
    <xf numFmtId="0" fontId="2" fillId="3" borderId="16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9" fontId="19" fillId="0" borderId="1" xfId="0" applyNumberFormat="1" applyFont="1" applyBorder="1" applyAlignment="1"/>
    <xf numFmtId="0" fontId="0" fillId="17" borderId="1" xfId="0" applyFill="1" applyBorder="1" applyAlignment="1"/>
    <xf numFmtId="0" fontId="0" fillId="17" borderId="3" xfId="0" applyFill="1" applyBorder="1" applyAlignment="1"/>
    <xf numFmtId="0" fontId="0" fillId="18" borderId="0" xfId="0" applyFill="1" applyBorder="1" applyAlignment="1"/>
    <xf numFmtId="0" fontId="0" fillId="0" borderId="0" xfId="0" applyFill="1" applyBorder="1" applyAlignment="1"/>
    <xf numFmtId="0" fontId="12" fillId="19" borderId="3" xfId="0" applyFont="1" applyFill="1" applyBorder="1" applyAlignment="1">
      <alignment vertical="center"/>
    </xf>
    <xf numFmtId="0" fontId="12" fillId="19" borderId="1" xfId="0" applyFont="1" applyFill="1" applyBorder="1" applyAlignment="1">
      <alignment vertical="center"/>
    </xf>
    <xf numFmtId="0" fontId="5" fillId="19" borderId="10" xfId="0" applyFont="1" applyFill="1" applyBorder="1" applyAlignment="1">
      <alignment horizontal="center" vertical="center"/>
    </xf>
    <xf numFmtId="40" fontId="12" fillId="19" borderId="1" xfId="0" applyNumberFormat="1" applyFont="1" applyFill="1" applyBorder="1" applyAlignment="1">
      <alignment vertical="center"/>
    </xf>
    <xf numFmtId="0" fontId="12" fillId="19" borderId="10" xfId="0" applyFont="1" applyFill="1" applyBorder="1" applyAlignment="1">
      <alignment horizontal="center" vertical="center"/>
    </xf>
    <xf numFmtId="40" fontId="12" fillId="19" borderId="10" xfId="0" applyNumberFormat="1" applyFont="1" applyFill="1" applyBorder="1" applyAlignment="1">
      <alignment vertical="center"/>
    </xf>
    <xf numFmtId="9" fontId="12" fillId="19" borderId="10" xfId="0" applyNumberFormat="1" applyFont="1" applyFill="1" applyBorder="1" applyAlignment="1">
      <alignment vertical="center"/>
    </xf>
    <xf numFmtId="40" fontId="12" fillId="19" borderId="1" xfId="0" applyNumberFormat="1" applyFont="1" applyFill="1" applyBorder="1" applyAlignment="1" applyProtection="1">
      <alignment vertical="center"/>
      <protection locked="0"/>
    </xf>
    <xf numFmtId="0" fontId="13" fillId="19" borderId="4" xfId="0" applyFont="1" applyFill="1" applyBorder="1" applyAlignment="1">
      <alignment horizontal="center" vertical="center"/>
    </xf>
    <xf numFmtId="40" fontId="9" fillId="19" borderId="4" xfId="0" applyNumberFormat="1" applyFont="1" applyFill="1" applyBorder="1" applyAlignment="1">
      <alignment vertical="center"/>
    </xf>
    <xf numFmtId="40" fontId="9" fillId="19" borderId="10" xfId="0" applyNumberFormat="1" applyFont="1" applyFill="1" applyBorder="1" applyAlignment="1">
      <alignment vertical="center"/>
    </xf>
    <xf numFmtId="9" fontId="13" fillId="19" borderId="13" xfId="0" applyNumberFormat="1" applyFont="1" applyFill="1" applyBorder="1" applyAlignment="1">
      <alignment horizontal="center" vertical="center"/>
    </xf>
    <xf numFmtId="40" fontId="9" fillId="19" borderId="13" xfId="0" applyNumberFormat="1" applyFont="1" applyFill="1" applyBorder="1" applyAlignment="1">
      <alignment vertical="center"/>
    </xf>
    <xf numFmtId="0" fontId="13" fillId="19" borderId="13" xfId="0" applyFont="1" applyFill="1" applyBorder="1" applyAlignment="1">
      <alignment horizontal="center" vertical="center"/>
    </xf>
    <xf numFmtId="39" fontId="12" fillId="20" borderId="1" xfId="0" applyNumberFormat="1" applyFont="1" applyFill="1" applyBorder="1" applyAlignment="1" applyProtection="1">
      <alignment horizontal="center" vertical="center"/>
      <protection locked="0"/>
    </xf>
    <xf numFmtId="0" fontId="25" fillId="7" borderId="2" xfId="0" applyFont="1" applyFill="1" applyBorder="1" applyAlignment="1">
      <alignment horizontal="center" vertical="center"/>
    </xf>
    <xf numFmtId="187" fontId="20" fillId="4" borderId="0" xfId="0" applyNumberFormat="1" applyFont="1" applyFill="1" applyBorder="1" applyAlignment="1">
      <alignment horizontal="center" vertical="top"/>
    </xf>
    <xf numFmtId="0" fontId="4" fillId="8" borderId="8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right" vertical="center"/>
    </xf>
    <xf numFmtId="0" fontId="23" fillId="3" borderId="5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CC"/>
      <color rgb="FF99FFCC"/>
      <color rgb="FF0000FF"/>
      <color rgb="FF0033CC"/>
      <color rgb="FF009900"/>
      <color rgb="FFE40AD4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836"/>
  <ax:ocxPr ax:name="_ExtentY" ax:value="3863"/>
  <ax:ocxPr ax:name="_StockProps" ax:value="1"/>
  <ax:ocxPr ax:name="BackColor" ax:value="-2147483633"/>
  <ax:ocxPr ax:name="Year" ax:value="2015"/>
  <ax:ocxPr ax:name="Month" ax:value="6"/>
  <ax:ocxPr ax:name="Day" ax:value="23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P%20S%20%20Project.xls\PS.BookShare\AR.&#3619;&#3632;&#3610;&#3610;&#3621;&#3641;&#3585;&#3627;&#3609;&#3637;&#3657;\Products_Sha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P%20S%20%20Project.xls\PS.BookShare\AR.&#3619;&#3632;&#3610;&#3610;&#3621;&#3641;&#3585;&#3627;&#3609;&#3637;&#3657;\PO.F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ราคาเก่า"/>
      <sheetName val="Products"/>
      <sheetName val="จากFormMuay"/>
      <sheetName val="จากFormSu"/>
      <sheetName val="Sheet1"/>
    </sheetNames>
    <sheetDataSet>
      <sheetData sheetId="0"/>
      <sheetData sheetId="1">
        <row r="2">
          <cell r="A2" t="str">
            <v>ปุ๊กเหล็ก</v>
          </cell>
          <cell r="B2" t="str">
            <v>A001</v>
          </cell>
          <cell r="H2">
            <v>4000</v>
          </cell>
          <cell r="I2">
            <v>400</v>
          </cell>
          <cell r="M2">
            <v>1</v>
          </cell>
          <cell r="Y2" t="str">
            <v>ตัว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D2" t="str">
            <v>ใบกำกับภาษี</v>
          </cell>
          <cell r="F2">
            <v>15700506</v>
          </cell>
        </row>
        <row r="3">
          <cell r="D3" t="str">
            <v>ใบกำกับภาษี</v>
          </cell>
          <cell r="F3">
            <v>15700507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Template"/>
      <sheetName val="Database"/>
      <sheetName val="Suppliers"/>
      <sheetName val="Products"/>
      <sheetName val="Other"/>
      <sheetName val="Document"/>
      <sheetName val="PO.Fm"/>
    </sheetNames>
    <definedNames>
      <definedName name="GoToFor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35"/>
    <pageSetUpPr autoPageBreaks="0"/>
  </sheetPr>
  <dimension ref="A1:AD235"/>
  <sheetViews>
    <sheetView tabSelected="1" showRuler="0" workbookViewId="0">
      <pane xSplit="17" ySplit="235" topLeftCell="R251" activePane="bottomRight" state="frozen"/>
      <selection pane="topRight" activeCell="R1" sqref="R1"/>
      <selection pane="bottomLeft" activeCell="A236" sqref="A236"/>
      <selection pane="bottomRight" activeCell="D215" sqref="D215"/>
    </sheetView>
  </sheetViews>
  <sheetFormatPr defaultRowHeight="21"/>
  <cols>
    <col min="1" max="1" width="2.5" customWidth="1"/>
    <col min="2" max="2" width="11.5" customWidth="1"/>
    <col min="3" max="3" width="6.6640625" customWidth="1"/>
    <col min="4" max="4" width="35.1640625" customWidth="1"/>
    <col min="5" max="5" width="8.6640625" customWidth="1"/>
    <col min="6" max="6" width="6.6640625" customWidth="1"/>
    <col min="7" max="7" width="9.1640625" customWidth="1"/>
    <col min="8" max="8" width="10" bestFit="1" customWidth="1"/>
    <col min="9" max="9" width="7.33203125" customWidth="1"/>
    <col min="10" max="10" width="8.83203125" customWidth="1"/>
    <col min="11" max="11" width="7.33203125" customWidth="1"/>
    <col min="12" max="12" width="8" bestFit="1" customWidth="1"/>
    <col min="13" max="13" width="10.33203125" bestFit="1" customWidth="1"/>
    <col min="14" max="14" width="5.6640625" style="58" customWidth="1"/>
    <col min="15" max="15" width="15" customWidth="1"/>
    <col min="16" max="16" width="8.83203125" customWidth="1"/>
  </cols>
  <sheetData>
    <row r="1" spans="1:27" ht="20.100000000000001" customHeight="1">
      <c r="A1" s="13"/>
      <c r="B1" s="135" t="s">
        <v>33</v>
      </c>
      <c r="C1" s="136"/>
      <c r="D1" s="14" t="s">
        <v>78</v>
      </c>
      <c r="E1" s="15"/>
      <c r="F1" s="14" t="s">
        <v>20</v>
      </c>
      <c r="G1" s="41" t="s">
        <v>76</v>
      </c>
      <c r="H1" s="136" t="s">
        <v>35</v>
      </c>
      <c r="I1" s="138"/>
      <c r="J1" s="16" t="s">
        <v>5</v>
      </c>
      <c r="K1" s="104" t="s">
        <v>79</v>
      </c>
      <c r="L1" s="105"/>
      <c r="M1" s="62">
        <v>42178</v>
      </c>
      <c r="N1" s="102" t="s">
        <v>71</v>
      </c>
      <c r="O1" s="103">
        <f ca="1">TODAY()</f>
        <v>42178</v>
      </c>
      <c r="P1" s="69"/>
      <c r="Q1" s="82"/>
    </row>
    <row r="2" spans="1:27" ht="20.100000000000001" customHeight="1">
      <c r="A2" s="13"/>
      <c r="B2" s="133" t="s">
        <v>34</v>
      </c>
      <c r="C2" s="134"/>
      <c r="D2" s="53" t="s">
        <v>78</v>
      </c>
      <c r="E2" s="17"/>
      <c r="F2" s="17"/>
      <c r="G2" s="18"/>
      <c r="H2" s="134" t="s">
        <v>12</v>
      </c>
      <c r="I2" s="137"/>
      <c r="J2" s="47" t="str">
        <f>IF(O2="","",INDEX(Sheet1!$D$2,MATCH($O$2,Sheet1!$B$2,0)))</f>
        <v>Vat</v>
      </c>
      <c r="K2" s="131" t="s">
        <v>72</v>
      </c>
      <c r="L2" s="132"/>
      <c r="M2" s="88">
        <v>15700507</v>
      </c>
      <c r="N2" s="90">
        <f>IF(O2="","",INDEX(Sheet1!$A$2,MATCH($O$2,Sheet1!$B$2,0)))</f>
        <v>1</v>
      </c>
      <c r="O2" s="89" t="s">
        <v>66</v>
      </c>
      <c r="P2" s="87"/>
      <c r="Q2" s="82"/>
      <c r="X2" s="58"/>
      <c r="Y2" s="58"/>
      <c r="Z2" s="58"/>
      <c r="AA2" s="58"/>
    </row>
    <row r="3" spans="1:27" ht="15" hidden="1" customHeight="1">
      <c r="A3" s="13"/>
      <c r="B3" s="32" t="str">
        <f>Other!B2</f>
        <v>a</v>
      </c>
      <c r="C3" s="30"/>
      <c r="D3" s="36" t="e">
        <f>#REF!</f>
        <v>#REF!</v>
      </c>
      <c r="E3" s="17"/>
      <c r="F3" s="17" t="str">
        <f>Other!$A2</f>
        <v>ลัง</v>
      </c>
      <c r="G3" s="18"/>
      <c r="H3" s="30"/>
      <c r="I3" s="31"/>
      <c r="J3" s="16"/>
      <c r="K3" s="19"/>
      <c r="L3" s="19"/>
      <c r="M3" s="20"/>
      <c r="N3" s="81"/>
      <c r="O3" s="52"/>
      <c r="P3" s="87"/>
      <c r="Q3" s="82"/>
      <c r="W3" s="58"/>
      <c r="X3" s="58"/>
      <c r="Y3" s="58"/>
      <c r="Z3" s="58"/>
      <c r="AA3" s="58"/>
    </row>
    <row r="4" spans="1:27" ht="15" hidden="1" customHeight="1">
      <c r="A4" s="13"/>
      <c r="B4" s="74" t="str">
        <f>Other!B3</f>
        <v>b</v>
      </c>
      <c r="C4" s="30"/>
      <c r="D4" s="36" t="e">
        <f>#REF!</f>
        <v>#REF!</v>
      </c>
      <c r="E4" s="17"/>
      <c r="F4" s="17" t="str">
        <f>Other!$A3</f>
        <v>กล่อง</v>
      </c>
      <c r="G4" s="18"/>
      <c r="H4" s="75"/>
      <c r="I4" s="76"/>
      <c r="J4" s="16"/>
      <c r="K4" s="19"/>
      <c r="L4" s="19"/>
      <c r="M4" s="20"/>
      <c r="N4" s="81"/>
      <c r="O4" s="52"/>
      <c r="P4" s="69"/>
      <c r="Q4" s="82"/>
      <c r="W4" s="58"/>
      <c r="X4" s="58"/>
      <c r="Y4" s="58"/>
      <c r="Z4" s="58"/>
      <c r="AA4" s="58"/>
    </row>
    <row r="5" spans="1:27" ht="15" hidden="1" customHeight="1">
      <c r="A5" s="13"/>
      <c r="B5" s="74" t="e">
        <f>Other!#REF!</f>
        <v>#REF!</v>
      </c>
      <c r="C5" s="30"/>
      <c r="D5" s="36" t="e">
        <f>#REF!</f>
        <v>#REF!</v>
      </c>
      <c r="E5" s="17"/>
      <c r="F5" s="17" t="e">
        <f>Other!#REF!</f>
        <v>#REF!</v>
      </c>
      <c r="G5" s="18"/>
      <c r="H5" s="75"/>
      <c r="I5" s="76"/>
      <c r="J5" s="16"/>
      <c r="K5" s="19"/>
      <c r="L5" s="19"/>
      <c r="M5" s="20"/>
      <c r="N5" s="81"/>
      <c r="O5" s="52"/>
      <c r="P5" s="69"/>
      <c r="Q5" s="82"/>
      <c r="W5" s="58"/>
      <c r="X5" s="58"/>
      <c r="Y5" s="58"/>
      <c r="Z5" s="58"/>
      <c r="AA5" s="58"/>
    </row>
    <row r="6" spans="1:27" ht="15" hidden="1" customHeight="1">
      <c r="A6" s="13"/>
      <c r="B6" s="74" t="e">
        <f>Other!#REF!</f>
        <v>#REF!</v>
      </c>
      <c r="C6" s="30"/>
      <c r="D6" s="36" t="e">
        <f>#REF!</f>
        <v>#REF!</v>
      </c>
      <c r="E6" s="17"/>
      <c r="F6" s="17" t="e">
        <f>Other!#REF!</f>
        <v>#REF!</v>
      </c>
      <c r="G6" s="18"/>
      <c r="H6" s="75"/>
      <c r="I6" s="76"/>
      <c r="J6" s="16"/>
      <c r="K6" s="19"/>
      <c r="L6" s="19"/>
      <c r="M6" s="20"/>
      <c r="N6" s="81"/>
      <c r="O6" s="52"/>
      <c r="P6" s="69"/>
      <c r="Q6" s="82"/>
      <c r="W6" s="58"/>
      <c r="X6" s="58"/>
      <c r="Y6" s="58"/>
      <c r="Z6" s="58"/>
      <c r="AA6" s="58"/>
    </row>
    <row r="7" spans="1:27" ht="15" hidden="1" customHeight="1">
      <c r="A7" s="13"/>
      <c r="B7" s="74" t="e">
        <f>Other!#REF!</f>
        <v>#REF!</v>
      </c>
      <c r="C7" s="30"/>
      <c r="D7" s="36" t="e">
        <f>#REF!</f>
        <v>#REF!</v>
      </c>
      <c r="E7" s="17"/>
      <c r="F7" s="17" t="e">
        <f>Other!#REF!</f>
        <v>#REF!</v>
      </c>
      <c r="G7" s="18"/>
      <c r="H7" s="75"/>
      <c r="I7" s="76"/>
      <c r="J7" s="16"/>
      <c r="K7" s="19"/>
      <c r="L7" s="19"/>
      <c r="M7" s="20"/>
      <c r="N7" s="81"/>
      <c r="O7" s="52"/>
      <c r="P7" s="69"/>
      <c r="Q7" s="82"/>
      <c r="W7" s="58"/>
      <c r="X7" s="58"/>
      <c r="Y7" s="58"/>
      <c r="Z7" s="58"/>
      <c r="AA7" s="58"/>
    </row>
    <row r="8" spans="1:27" ht="15" hidden="1" customHeight="1">
      <c r="A8" s="13"/>
      <c r="B8" s="74" t="e">
        <f>Other!#REF!</f>
        <v>#REF!</v>
      </c>
      <c r="C8" s="30"/>
      <c r="D8" s="36" t="e">
        <f>#REF!</f>
        <v>#REF!</v>
      </c>
      <c r="E8" s="17"/>
      <c r="F8" s="17" t="e">
        <f>Other!#REF!</f>
        <v>#REF!</v>
      </c>
      <c r="G8" s="18"/>
      <c r="H8" s="75"/>
      <c r="I8" s="76"/>
      <c r="J8" s="16"/>
      <c r="K8" s="19"/>
      <c r="L8" s="19"/>
      <c r="M8" s="20"/>
      <c r="N8" s="81"/>
      <c r="O8" s="52"/>
      <c r="P8" s="69"/>
      <c r="Q8" s="82"/>
      <c r="W8" s="58"/>
      <c r="X8" s="58"/>
      <c r="Y8" s="58"/>
      <c r="Z8" s="58"/>
      <c r="AA8" s="58"/>
    </row>
    <row r="9" spans="1:27" ht="15" hidden="1" customHeight="1">
      <c r="A9" s="13"/>
      <c r="B9" s="74" t="e">
        <f>Other!#REF!</f>
        <v>#REF!</v>
      </c>
      <c r="C9" s="30"/>
      <c r="D9" s="36" t="e">
        <f>#REF!</f>
        <v>#REF!</v>
      </c>
      <c r="E9" s="17"/>
      <c r="F9" s="17" t="e">
        <f>Other!#REF!</f>
        <v>#REF!</v>
      </c>
      <c r="G9" s="18"/>
      <c r="H9" s="75"/>
      <c r="I9" s="76"/>
      <c r="J9" s="16"/>
      <c r="K9" s="19"/>
      <c r="L9" s="19"/>
      <c r="M9" s="20"/>
      <c r="N9" s="81"/>
      <c r="O9" s="52"/>
      <c r="P9" s="69"/>
      <c r="Q9" s="82"/>
      <c r="W9" s="58"/>
      <c r="X9" s="58"/>
      <c r="Y9" s="58"/>
      <c r="Z9" s="58"/>
      <c r="AA9" s="58"/>
    </row>
    <row r="10" spans="1:27" ht="15" hidden="1" customHeight="1">
      <c r="A10" s="13"/>
      <c r="B10" s="74" t="e">
        <f>Other!#REF!</f>
        <v>#REF!</v>
      </c>
      <c r="C10" s="30"/>
      <c r="D10" s="36" t="e">
        <f>#REF!</f>
        <v>#REF!</v>
      </c>
      <c r="E10" s="17"/>
      <c r="F10" s="17" t="e">
        <f>Other!#REF!</f>
        <v>#REF!</v>
      </c>
      <c r="G10" s="18"/>
      <c r="H10" s="75"/>
      <c r="I10" s="76"/>
      <c r="J10" s="16"/>
      <c r="K10" s="19"/>
      <c r="L10" s="19"/>
      <c r="M10" s="20"/>
      <c r="N10" s="81"/>
      <c r="O10" s="52"/>
      <c r="P10" s="69"/>
      <c r="Q10" s="82"/>
      <c r="W10" s="58"/>
      <c r="X10" s="58"/>
      <c r="Y10" s="58"/>
      <c r="Z10" s="58"/>
      <c r="AA10" s="58"/>
    </row>
    <row r="11" spans="1:27" ht="15" hidden="1" customHeight="1">
      <c r="A11" s="13"/>
      <c r="B11" s="74" t="e">
        <f>Other!#REF!</f>
        <v>#REF!</v>
      </c>
      <c r="C11" s="30"/>
      <c r="D11" s="36" t="e">
        <f>#REF!</f>
        <v>#REF!</v>
      </c>
      <c r="E11" s="17"/>
      <c r="F11" s="17" t="e">
        <f>Other!#REF!</f>
        <v>#REF!</v>
      </c>
      <c r="G11" s="18"/>
      <c r="H11" s="75"/>
      <c r="I11" s="76"/>
      <c r="J11" s="16"/>
      <c r="K11" s="19"/>
      <c r="L11" s="19"/>
      <c r="M11" s="20"/>
      <c r="N11" s="81"/>
      <c r="O11" s="52"/>
      <c r="P11" s="69"/>
      <c r="Q11" s="82"/>
      <c r="W11" s="58"/>
      <c r="X11" s="58"/>
      <c r="Y11" s="58"/>
      <c r="Z11" s="58"/>
      <c r="AA11" s="58"/>
    </row>
    <row r="12" spans="1:27" ht="15" hidden="1" customHeight="1">
      <c r="A12" s="13"/>
      <c r="B12" s="74" t="e">
        <f>Other!#REF!</f>
        <v>#REF!</v>
      </c>
      <c r="C12" s="30"/>
      <c r="D12" s="36" t="e">
        <f>#REF!</f>
        <v>#REF!</v>
      </c>
      <c r="E12" s="17"/>
      <c r="F12" s="17" t="e">
        <f>Other!#REF!</f>
        <v>#REF!</v>
      </c>
      <c r="G12" s="18"/>
      <c r="H12" s="75"/>
      <c r="I12" s="76"/>
      <c r="J12" s="16"/>
      <c r="K12" s="19"/>
      <c r="L12" s="19"/>
      <c r="M12" s="20"/>
      <c r="N12" s="81"/>
      <c r="O12" s="52"/>
      <c r="P12" s="69"/>
      <c r="Q12" s="82"/>
      <c r="W12" s="58"/>
      <c r="X12" s="58"/>
      <c r="Y12" s="58"/>
      <c r="Z12" s="58"/>
      <c r="AA12" s="58"/>
    </row>
    <row r="13" spans="1:27" ht="15" hidden="1" customHeight="1">
      <c r="A13" s="13"/>
      <c r="B13" s="74" t="e">
        <f>Other!#REF!</f>
        <v>#REF!</v>
      </c>
      <c r="C13" s="30"/>
      <c r="D13" s="36" t="e">
        <f>#REF!</f>
        <v>#REF!</v>
      </c>
      <c r="E13" s="17"/>
      <c r="F13" s="17" t="e">
        <f>Other!#REF!</f>
        <v>#REF!</v>
      </c>
      <c r="G13" s="18"/>
      <c r="H13" s="75"/>
      <c r="I13" s="76"/>
      <c r="J13" s="16"/>
      <c r="K13" s="19"/>
      <c r="L13" s="19"/>
      <c r="M13" s="20"/>
      <c r="N13" s="81"/>
      <c r="O13" s="52"/>
      <c r="P13" s="69"/>
      <c r="Q13" s="82"/>
      <c r="W13" s="58"/>
      <c r="X13" s="58"/>
      <c r="Y13" s="58"/>
      <c r="Z13" s="58"/>
      <c r="AA13" s="58"/>
    </row>
    <row r="14" spans="1:27" ht="15" hidden="1" customHeight="1">
      <c r="A14" s="13"/>
      <c r="B14" s="74" t="e">
        <f>Other!#REF!</f>
        <v>#REF!</v>
      </c>
      <c r="C14" s="30"/>
      <c r="D14" s="36" t="e">
        <f>#REF!</f>
        <v>#REF!</v>
      </c>
      <c r="E14" s="17"/>
      <c r="F14" s="17" t="e">
        <f>Other!#REF!</f>
        <v>#REF!</v>
      </c>
      <c r="G14" s="18"/>
      <c r="H14" s="75"/>
      <c r="I14" s="76"/>
      <c r="J14" s="16"/>
      <c r="K14" s="19"/>
      <c r="L14" s="19"/>
      <c r="M14" s="20"/>
      <c r="N14" s="81"/>
      <c r="O14" s="52"/>
      <c r="P14" s="69"/>
      <c r="Q14" s="82"/>
      <c r="W14" s="58"/>
      <c r="X14" s="58"/>
      <c r="Y14" s="58"/>
      <c r="Z14" s="58"/>
      <c r="AA14" s="58"/>
    </row>
    <row r="15" spans="1:27" ht="15" hidden="1" customHeight="1">
      <c r="A15" s="13"/>
      <c r="B15" s="74" t="e">
        <f>Other!#REF!</f>
        <v>#REF!</v>
      </c>
      <c r="C15" s="30"/>
      <c r="D15" s="36" t="e">
        <f>#REF!</f>
        <v>#REF!</v>
      </c>
      <c r="E15" s="17"/>
      <c r="F15" s="17" t="e">
        <f>Other!#REF!</f>
        <v>#REF!</v>
      </c>
      <c r="G15" s="18"/>
      <c r="H15" s="75"/>
      <c r="I15" s="76"/>
      <c r="J15" s="16"/>
      <c r="K15" s="19"/>
      <c r="L15" s="19"/>
      <c r="M15" s="20"/>
      <c r="N15" s="81"/>
      <c r="O15" s="52"/>
      <c r="P15" s="69"/>
      <c r="Q15" s="82"/>
      <c r="W15" s="58"/>
      <c r="X15" s="58"/>
      <c r="Y15" s="58"/>
      <c r="Z15" s="58"/>
      <c r="AA15" s="58"/>
    </row>
    <row r="16" spans="1:27" ht="15" hidden="1" customHeight="1">
      <c r="A16" s="13"/>
      <c r="B16" s="74" t="e">
        <f>Other!#REF!</f>
        <v>#REF!</v>
      </c>
      <c r="C16" s="30"/>
      <c r="D16" s="36" t="e">
        <f>#REF!</f>
        <v>#REF!</v>
      </c>
      <c r="E16" s="17"/>
      <c r="F16" s="17" t="e">
        <f>Other!#REF!</f>
        <v>#REF!</v>
      </c>
      <c r="G16" s="18"/>
      <c r="H16" s="75"/>
      <c r="I16" s="76"/>
      <c r="J16" s="16"/>
      <c r="K16" s="19"/>
      <c r="L16" s="19"/>
      <c r="M16" s="20"/>
      <c r="N16" s="81"/>
      <c r="O16" s="52"/>
      <c r="P16" s="69"/>
      <c r="Q16" s="82"/>
      <c r="W16" s="58"/>
      <c r="X16" s="58"/>
      <c r="Y16" s="58"/>
      <c r="Z16" s="58"/>
      <c r="AA16" s="58"/>
    </row>
    <row r="17" spans="1:27" ht="15" hidden="1" customHeight="1">
      <c r="A17" s="13"/>
      <c r="B17" s="74" t="e">
        <f>Other!#REF!</f>
        <v>#REF!</v>
      </c>
      <c r="C17" s="30"/>
      <c r="D17" s="36" t="e">
        <f>#REF!</f>
        <v>#REF!</v>
      </c>
      <c r="E17" s="17"/>
      <c r="F17" s="17" t="e">
        <f>Other!#REF!</f>
        <v>#REF!</v>
      </c>
      <c r="G17" s="18"/>
      <c r="H17" s="75"/>
      <c r="I17" s="76"/>
      <c r="J17" s="16"/>
      <c r="K17" s="19"/>
      <c r="L17" s="19"/>
      <c r="M17" s="20"/>
      <c r="N17" s="81"/>
      <c r="O17" s="52"/>
      <c r="P17" s="69"/>
      <c r="Q17" s="82"/>
      <c r="W17" s="58"/>
      <c r="X17" s="58"/>
      <c r="Y17" s="58"/>
      <c r="Z17" s="58"/>
      <c r="AA17" s="58"/>
    </row>
    <row r="18" spans="1:27" ht="15" hidden="1" customHeight="1">
      <c r="A18" s="13"/>
      <c r="B18" s="74" t="e">
        <f>Other!#REF!</f>
        <v>#REF!</v>
      </c>
      <c r="C18" s="30"/>
      <c r="D18" s="36" t="e">
        <f>#REF!</f>
        <v>#REF!</v>
      </c>
      <c r="E18" s="17"/>
      <c r="F18" s="17" t="e">
        <f>Other!#REF!</f>
        <v>#REF!</v>
      </c>
      <c r="G18" s="18"/>
      <c r="H18" s="75"/>
      <c r="I18" s="76"/>
      <c r="J18" s="16"/>
      <c r="K18" s="19"/>
      <c r="L18" s="19"/>
      <c r="M18" s="20"/>
      <c r="N18" s="81"/>
      <c r="O18" s="52"/>
      <c r="P18" s="69"/>
      <c r="Q18" s="82"/>
      <c r="W18" s="58"/>
      <c r="X18" s="58"/>
      <c r="Y18" s="58"/>
      <c r="Z18" s="58"/>
      <c r="AA18" s="58"/>
    </row>
    <row r="19" spans="1:27" ht="15" hidden="1" customHeight="1">
      <c r="A19" s="13"/>
      <c r="B19" s="74" t="e">
        <f>Other!#REF!</f>
        <v>#REF!</v>
      </c>
      <c r="C19" s="30"/>
      <c r="D19" s="36" t="e">
        <f>#REF!</f>
        <v>#REF!</v>
      </c>
      <c r="E19" s="17"/>
      <c r="F19" s="17" t="e">
        <f>Other!#REF!</f>
        <v>#REF!</v>
      </c>
      <c r="G19" s="18"/>
      <c r="H19" s="75"/>
      <c r="I19" s="76"/>
      <c r="J19" s="16"/>
      <c r="K19" s="19"/>
      <c r="L19" s="19"/>
      <c r="M19" s="20"/>
      <c r="N19" s="81"/>
      <c r="O19" s="52"/>
      <c r="P19" s="69"/>
      <c r="Q19" s="82"/>
      <c r="W19" s="58"/>
      <c r="X19" s="58"/>
      <c r="Y19" s="58"/>
      <c r="Z19" s="58"/>
      <c r="AA19" s="58"/>
    </row>
    <row r="20" spans="1:27" ht="15" hidden="1" customHeight="1">
      <c r="A20" s="13"/>
      <c r="B20" s="74" t="e">
        <f>Other!#REF!</f>
        <v>#REF!</v>
      </c>
      <c r="C20" s="30"/>
      <c r="D20" s="36" t="e">
        <f>#REF!</f>
        <v>#REF!</v>
      </c>
      <c r="E20" s="17"/>
      <c r="F20" s="17" t="e">
        <f>Other!#REF!</f>
        <v>#REF!</v>
      </c>
      <c r="G20" s="18"/>
      <c r="H20" s="75"/>
      <c r="I20" s="76"/>
      <c r="J20" s="16"/>
      <c r="K20" s="19"/>
      <c r="L20" s="19"/>
      <c r="M20" s="20"/>
      <c r="N20" s="81"/>
      <c r="O20" s="52"/>
      <c r="P20" s="69"/>
      <c r="Q20" s="82"/>
      <c r="W20" s="58"/>
      <c r="X20" s="58"/>
      <c r="Y20" s="58"/>
      <c r="Z20" s="58"/>
      <c r="AA20" s="58"/>
    </row>
    <row r="21" spans="1:27" ht="15" hidden="1" customHeight="1">
      <c r="A21" s="13"/>
      <c r="B21" s="74" t="e">
        <f>Other!#REF!</f>
        <v>#REF!</v>
      </c>
      <c r="C21" s="30"/>
      <c r="D21" s="36" t="e">
        <f>#REF!</f>
        <v>#REF!</v>
      </c>
      <c r="E21" s="17"/>
      <c r="F21" s="17" t="e">
        <f>Other!#REF!</f>
        <v>#REF!</v>
      </c>
      <c r="G21" s="18"/>
      <c r="H21" s="75"/>
      <c r="I21" s="76"/>
      <c r="J21" s="16"/>
      <c r="K21" s="19"/>
      <c r="L21" s="19"/>
      <c r="M21" s="20"/>
      <c r="N21" s="81"/>
      <c r="O21" s="52"/>
      <c r="P21" s="69"/>
      <c r="Q21" s="82"/>
      <c r="W21" s="58"/>
      <c r="X21" s="58"/>
      <c r="Y21" s="58"/>
      <c r="Z21" s="58"/>
      <c r="AA21" s="58"/>
    </row>
    <row r="22" spans="1:27" ht="15" hidden="1" customHeight="1">
      <c r="A22" s="13"/>
      <c r="B22" s="74" t="e">
        <f>Other!#REF!</f>
        <v>#REF!</v>
      </c>
      <c r="C22" s="30"/>
      <c r="D22" s="36" t="e">
        <f>#REF!</f>
        <v>#REF!</v>
      </c>
      <c r="E22" s="17"/>
      <c r="F22" s="17" t="e">
        <f>Other!#REF!</f>
        <v>#REF!</v>
      </c>
      <c r="G22" s="18"/>
      <c r="H22" s="75"/>
      <c r="I22" s="76"/>
      <c r="J22" s="16"/>
      <c r="K22" s="19"/>
      <c r="L22" s="19"/>
      <c r="M22" s="20"/>
      <c r="N22" s="81"/>
      <c r="O22" s="52"/>
      <c r="P22" s="69"/>
      <c r="Q22" s="82"/>
      <c r="W22" s="58"/>
      <c r="X22" s="58"/>
      <c r="Y22" s="58"/>
      <c r="Z22" s="58"/>
      <c r="AA22" s="58"/>
    </row>
    <row r="23" spans="1:27" ht="15" hidden="1" customHeight="1">
      <c r="A23" s="13"/>
      <c r="B23" s="74" t="e">
        <f>Other!#REF!</f>
        <v>#REF!</v>
      </c>
      <c r="C23" s="30"/>
      <c r="D23" s="36" t="e">
        <f>#REF!</f>
        <v>#REF!</v>
      </c>
      <c r="E23" s="17"/>
      <c r="F23" s="17" t="e">
        <f>Other!#REF!</f>
        <v>#REF!</v>
      </c>
      <c r="G23" s="18"/>
      <c r="H23" s="75"/>
      <c r="I23" s="76"/>
      <c r="J23" s="16"/>
      <c r="K23" s="19"/>
      <c r="L23" s="19"/>
      <c r="M23" s="20"/>
      <c r="N23" s="81"/>
      <c r="O23" s="52"/>
      <c r="P23" s="69"/>
      <c r="Q23" s="82"/>
      <c r="W23" s="58"/>
      <c r="X23" s="58"/>
      <c r="Y23" s="58"/>
      <c r="Z23" s="58"/>
      <c r="AA23" s="58"/>
    </row>
    <row r="24" spans="1:27" ht="15" hidden="1" customHeight="1">
      <c r="A24" s="13"/>
      <c r="B24" s="74" t="e">
        <f>Other!#REF!</f>
        <v>#REF!</v>
      </c>
      <c r="C24" s="30"/>
      <c r="D24" s="36" t="e">
        <f>#REF!</f>
        <v>#REF!</v>
      </c>
      <c r="E24" s="17"/>
      <c r="F24" s="17" t="e">
        <f>Other!#REF!</f>
        <v>#REF!</v>
      </c>
      <c r="G24" s="18"/>
      <c r="H24" s="75"/>
      <c r="I24" s="76"/>
      <c r="J24" s="16"/>
      <c r="K24" s="19"/>
      <c r="L24" s="19"/>
      <c r="M24" s="20"/>
      <c r="N24" s="81"/>
      <c r="O24" s="52"/>
      <c r="P24" s="69"/>
      <c r="Q24" s="82"/>
      <c r="W24" s="58"/>
      <c r="X24" s="58"/>
      <c r="Y24" s="58"/>
      <c r="Z24" s="58"/>
      <c r="AA24" s="58"/>
    </row>
    <row r="25" spans="1:27" ht="15" hidden="1" customHeight="1">
      <c r="A25" s="13"/>
      <c r="B25" s="74" t="e">
        <f>Other!#REF!</f>
        <v>#REF!</v>
      </c>
      <c r="C25" s="30"/>
      <c r="D25" s="36" t="e">
        <f>#REF!</f>
        <v>#REF!</v>
      </c>
      <c r="E25" s="17"/>
      <c r="F25" s="17" t="e">
        <f>Other!#REF!</f>
        <v>#REF!</v>
      </c>
      <c r="G25" s="18"/>
      <c r="H25" s="75"/>
      <c r="I25" s="76"/>
      <c r="J25" s="16"/>
      <c r="K25" s="19"/>
      <c r="L25" s="19"/>
      <c r="M25" s="20"/>
      <c r="N25" s="81"/>
      <c r="O25" s="52"/>
      <c r="P25" s="69"/>
      <c r="Q25" s="82"/>
      <c r="W25" s="58"/>
      <c r="X25" s="58"/>
      <c r="Y25" s="58"/>
      <c r="Z25" s="58"/>
      <c r="AA25" s="58"/>
    </row>
    <row r="26" spans="1:27" ht="15" hidden="1" customHeight="1">
      <c r="A26" s="13"/>
      <c r="B26" s="74" t="e">
        <f>Other!#REF!</f>
        <v>#REF!</v>
      </c>
      <c r="C26" s="30"/>
      <c r="D26" s="36" t="e">
        <f>#REF!</f>
        <v>#REF!</v>
      </c>
      <c r="E26" s="17"/>
      <c r="F26" s="17" t="e">
        <f>Other!#REF!</f>
        <v>#REF!</v>
      </c>
      <c r="G26" s="18"/>
      <c r="H26" s="75"/>
      <c r="I26" s="76"/>
      <c r="J26" s="16"/>
      <c r="K26" s="19"/>
      <c r="L26" s="19"/>
      <c r="M26" s="20"/>
      <c r="N26" s="81"/>
      <c r="O26" s="52"/>
      <c r="P26" s="69"/>
      <c r="Q26" s="82"/>
      <c r="W26" s="58"/>
      <c r="X26" s="58"/>
      <c r="Y26" s="58"/>
      <c r="Z26" s="58"/>
      <c r="AA26" s="58"/>
    </row>
    <row r="27" spans="1:27" ht="15" hidden="1" customHeight="1">
      <c r="A27" s="13"/>
      <c r="B27" s="74" t="e">
        <f>Other!#REF!</f>
        <v>#REF!</v>
      </c>
      <c r="C27" s="30"/>
      <c r="D27" s="36" t="e">
        <f>#REF!</f>
        <v>#REF!</v>
      </c>
      <c r="E27" s="17"/>
      <c r="F27" s="17" t="e">
        <f>Other!#REF!</f>
        <v>#REF!</v>
      </c>
      <c r="G27" s="18"/>
      <c r="H27" s="75"/>
      <c r="I27" s="76"/>
      <c r="J27" s="16"/>
      <c r="K27" s="19"/>
      <c r="L27" s="19"/>
      <c r="M27" s="20"/>
      <c r="N27" s="81"/>
      <c r="O27" s="52"/>
      <c r="P27" s="69"/>
      <c r="Q27" s="82"/>
      <c r="W27" s="58"/>
      <c r="X27" s="58"/>
      <c r="Y27" s="58"/>
      <c r="Z27" s="58"/>
      <c r="AA27" s="58"/>
    </row>
    <row r="28" spans="1:27" ht="15" hidden="1" customHeight="1">
      <c r="A28" s="13"/>
      <c r="B28" s="74" t="e">
        <f>Other!#REF!</f>
        <v>#REF!</v>
      </c>
      <c r="C28" s="30"/>
      <c r="D28" s="36" t="e">
        <f>#REF!</f>
        <v>#REF!</v>
      </c>
      <c r="E28" s="17"/>
      <c r="F28" s="17" t="e">
        <f>Other!#REF!</f>
        <v>#REF!</v>
      </c>
      <c r="G28" s="18"/>
      <c r="H28" s="75"/>
      <c r="I28" s="76"/>
      <c r="J28" s="16"/>
      <c r="K28" s="19"/>
      <c r="L28" s="19"/>
      <c r="M28" s="20"/>
      <c r="N28" s="81"/>
      <c r="O28" s="52"/>
      <c r="P28" s="69"/>
      <c r="Q28" s="82"/>
      <c r="W28" s="58"/>
      <c r="X28" s="58"/>
      <c r="Y28" s="58"/>
      <c r="Z28" s="58"/>
      <c r="AA28" s="58"/>
    </row>
    <row r="29" spans="1:27" ht="15" hidden="1" customHeight="1">
      <c r="A29" s="13"/>
      <c r="B29" s="74" t="e">
        <f>Other!#REF!</f>
        <v>#REF!</v>
      </c>
      <c r="C29" s="30"/>
      <c r="D29" s="36" t="e">
        <f>#REF!</f>
        <v>#REF!</v>
      </c>
      <c r="E29" s="17"/>
      <c r="F29" s="17" t="e">
        <f>Other!#REF!</f>
        <v>#REF!</v>
      </c>
      <c r="G29" s="18"/>
      <c r="H29" s="75"/>
      <c r="I29" s="76"/>
      <c r="J29" s="16"/>
      <c r="K29" s="19"/>
      <c r="L29" s="19"/>
      <c r="M29" s="20"/>
      <c r="N29" s="81"/>
      <c r="O29" s="52"/>
      <c r="P29" s="69"/>
      <c r="Q29" s="82"/>
      <c r="W29" s="58"/>
      <c r="X29" s="58"/>
      <c r="Y29" s="58"/>
      <c r="Z29" s="58"/>
      <c r="AA29" s="58"/>
    </row>
    <row r="30" spans="1:27" ht="15" hidden="1" customHeight="1">
      <c r="A30" s="13"/>
      <c r="B30" s="74" t="e">
        <f>Other!#REF!</f>
        <v>#REF!</v>
      </c>
      <c r="C30" s="30"/>
      <c r="D30" s="36" t="e">
        <f>#REF!</f>
        <v>#REF!</v>
      </c>
      <c r="E30" s="17"/>
      <c r="F30" s="17" t="e">
        <f>Other!#REF!</f>
        <v>#REF!</v>
      </c>
      <c r="G30" s="18"/>
      <c r="H30" s="75"/>
      <c r="I30" s="76"/>
      <c r="J30" s="16"/>
      <c r="K30" s="19"/>
      <c r="L30" s="19"/>
      <c r="M30" s="20"/>
      <c r="N30" s="81"/>
      <c r="O30" s="52"/>
      <c r="P30" s="69"/>
      <c r="Q30" s="82"/>
      <c r="W30" s="58"/>
      <c r="X30" s="58"/>
      <c r="Y30" s="58"/>
      <c r="Z30" s="58"/>
      <c r="AA30" s="58"/>
    </row>
    <row r="31" spans="1:27" ht="15" hidden="1" customHeight="1">
      <c r="A31" s="13"/>
      <c r="B31" s="74" t="e">
        <f>Other!#REF!</f>
        <v>#REF!</v>
      </c>
      <c r="C31" s="30"/>
      <c r="D31" s="36" t="e">
        <f>#REF!</f>
        <v>#REF!</v>
      </c>
      <c r="E31" s="17"/>
      <c r="F31" s="17" t="e">
        <f>Other!#REF!</f>
        <v>#REF!</v>
      </c>
      <c r="G31" s="18"/>
      <c r="H31" s="75"/>
      <c r="I31" s="76"/>
      <c r="J31" s="16"/>
      <c r="K31" s="19"/>
      <c r="L31" s="19"/>
      <c r="M31" s="20"/>
      <c r="N31" s="81"/>
      <c r="O31" s="52"/>
      <c r="P31" s="69"/>
      <c r="Q31" s="82"/>
      <c r="W31" s="58"/>
      <c r="X31" s="58"/>
      <c r="Y31" s="58"/>
      <c r="Z31" s="58"/>
      <c r="AA31" s="58"/>
    </row>
    <row r="32" spans="1:27" ht="15" hidden="1" customHeight="1">
      <c r="A32" s="13"/>
      <c r="B32" s="74" t="e">
        <f>Other!#REF!</f>
        <v>#REF!</v>
      </c>
      <c r="C32" s="30"/>
      <c r="D32" s="36" t="e">
        <f>#REF!</f>
        <v>#REF!</v>
      </c>
      <c r="E32" s="17"/>
      <c r="F32" s="17" t="e">
        <f>Other!#REF!</f>
        <v>#REF!</v>
      </c>
      <c r="G32" s="18"/>
      <c r="H32" s="75"/>
      <c r="I32" s="76"/>
      <c r="J32" s="16"/>
      <c r="K32" s="19"/>
      <c r="L32" s="19"/>
      <c r="M32" s="20"/>
      <c r="N32" s="81"/>
      <c r="O32" s="52"/>
      <c r="P32" s="69"/>
      <c r="Q32" s="82"/>
      <c r="W32" s="58"/>
      <c r="X32" s="58"/>
      <c r="Y32" s="58"/>
      <c r="Z32" s="58"/>
      <c r="AA32" s="58"/>
    </row>
    <row r="33" spans="1:27" ht="15" hidden="1" customHeight="1">
      <c r="A33" s="13"/>
      <c r="B33" s="74" t="e">
        <f>Other!#REF!</f>
        <v>#REF!</v>
      </c>
      <c r="C33" s="30"/>
      <c r="D33" s="36" t="e">
        <f>#REF!</f>
        <v>#REF!</v>
      </c>
      <c r="E33" s="17"/>
      <c r="F33" s="17" t="e">
        <f>Other!#REF!</f>
        <v>#REF!</v>
      </c>
      <c r="G33" s="18"/>
      <c r="H33" s="75"/>
      <c r="I33" s="76"/>
      <c r="J33" s="16"/>
      <c r="K33" s="19"/>
      <c r="L33" s="19"/>
      <c r="M33" s="20"/>
      <c r="N33" s="81"/>
      <c r="O33" s="52"/>
      <c r="P33" s="69"/>
      <c r="Q33" s="82"/>
      <c r="W33" s="58"/>
      <c r="X33" s="58"/>
      <c r="Y33" s="58"/>
      <c r="Z33" s="58"/>
      <c r="AA33" s="58"/>
    </row>
    <row r="34" spans="1:27" ht="15" hidden="1" customHeight="1">
      <c r="A34" s="13"/>
      <c r="B34" s="74" t="e">
        <f>Other!#REF!</f>
        <v>#REF!</v>
      </c>
      <c r="C34" s="30"/>
      <c r="D34" s="36" t="e">
        <f>#REF!</f>
        <v>#REF!</v>
      </c>
      <c r="E34" s="17"/>
      <c r="F34" s="17" t="e">
        <f>Other!#REF!</f>
        <v>#REF!</v>
      </c>
      <c r="G34" s="18"/>
      <c r="H34" s="75"/>
      <c r="I34" s="76"/>
      <c r="J34" s="16"/>
      <c r="K34" s="19"/>
      <c r="L34" s="19"/>
      <c r="M34" s="20"/>
      <c r="N34" s="81"/>
      <c r="O34" s="52"/>
      <c r="P34" s="69"/>
      <c r="Q34" s="82"/>
      <c r="W34" s="58"/>
      <c r="X34" s="58"/>
      <c r="Y34" s="58"/>
      <c r="Z34" s="58"/>
      <c r="AA34" s="58"/>
    </row>
    <row r="35" spans="1:27" ht="15" hidden="1" customHeight="1">
      <c r="A35" s="13"/>
      <c r="B35" s="74" t="e">
        <f>Other!#REF!</f>
        <v>#REF!</v>
      </c>
      <c r="C35" s="30"/>
      <c r="D35" s="36" t="e">
        <f>#REF!</f>
        <v>#REF!</v>
      </c>
      <c r="E35" s="17"/>
      <c r="F35" s="17" t="e">
        <f>Other!#REF!</f>
        <v>#REF!</v>
      </c>
      <c r="G35" s="18"/>
      <c r="H35" s="75"/>
      <c r="I35" s="76"/>
      <c r="J35" s="16"/>
      <c r="K35" s="19"/>
      <c r="L35" s="19"/>
      <c r="M35" s="20"/>
      <c r="N35" s="81"/>
      <c r="O35" s="52"/>
      <c r="P35" s="69"/>
      <c r="Q35" s="82"/>
      <c r="W35" s="58"/>
      <c r="X35" s="58"/>
      <c r="Y35" s="58"/>
      <c r="Z35" s="58"/>
      <c r="AA35" s="58"/>
    </row>
    <row r="36" spans="1:27" ht="15" hidden="1" customHeight="1">
      <c r="A36" s="13"/>
      <c r="B36" s="74" t="e">
        <f>Other!#REF!</f>
        <v>#REF!</v>
      </c>
      <c r="C36" s="30"/>
      <c r="D36" s="36" t="e">
        <f>#REF!</f>
        <v>#REF!</v>
      </c>
      <c r="E36" s="17"/>
      <c r="F36" s="17" t="e">
        <f>Other!#REF!</f>
        <v>#REF!</v>
      </c>
      <c r="G36" s="18"/>
      <c r="H36" s="75"/>
      <c r="I36" s="76"/>
      <c r="J36" s="16"/>
      <c r="K36" s="19"/>
      <c r="L36" s="19"/>
      <c r="M36" s="20"/>
      <c r="N36" s="81"/>
      <c r="O36" s="52"/>
      <c r="P36" s="69"/>
      <c r="Q36" s="82"/>
      <c r="W36" s="58"/>
      <c r="X36" s="58"/>
      <c r="Y36" s="58"/>
      <c r="Z36" s="58"/>
      <c r="AA36" s="58"/>
    </row>
    <row r="37" spans="1:27" ht="15" hidden="1" customHeight="1">
      <c r="A37" s="13"/>
      <c r="B37" s="74" t="e">
        <f>Other!#REF!</f>
        <v>#REF!</v>
      </c>
      <c r="C37" s="30"/>
      <c r="D37" s="36" t="e">
        <f>#REF!</f>
        <v>#REF!</v>
      </c>
      <c r="E37" s="17"/>
      <c r="F37" s="17" t="e">
        <f>Other!#REF!</f>
        <v>#REF!</v>
      </c>
      <c r="G37" s="18"/>
      <c r="H37" s="75"/>
      <c r="I37" s="76"/>
      <c r="J37" s="16"/>
      <c r="K37" s="19"/>
      <c r="L37" s="19"/>
      <c r="M37" s="20"/>
      <c r="N37" s="81"/>
      <c r="O37" s="52"/>
      <c r="P37" s="69"/>
      <c r="Q37" s="82"/>
      <c r="W37" s="58"/>
      <c r="X37" s="58"/>
      <c r="Y37" s="58"/>
      <c r="Z37" s="58"/>
      <c r="AA37" s="58"/>
    </row>
    <row r="38" spans="1:27" ht="15" hidden="1" customHeight="1">
      <c r="A38" s="13"/>
      <c r="B38" s="74" t="e">
        <f>Other!#REF!</f>
        <v>#REF!</v>
      </c>
      <c r="C38" s="30"/>
      <c r="D38" s="36" t="e">
        <f>#REF!</f>
        <v>#REF!</v>
      </c>
      <c r="E38" s="17"/>
      <c r="F38" s="17" t="e">
        <f>Other!#REF!</f>
        <v>#REF!</v>
      </c>
      <c r="G38" s="18"/>
      <c r="H38" s="75"/>
      <c r="I38" s="76"/>
      <c r="J38" s="16"/>
      <c r="K38" s="19"/>
      <c r="L38" s="19"/>
      <c r="M38" s="20"/>
      <c r="N38" s="81"/>
      <c r="O38" s="52"/>
      <c r="P38" s="69"/>
      <c r="Q38" s="82"/>
      <c r="W38" s="58"/>
      <c r="X38" s="58"/>
      <c r="Y38" s="58"/>
      <c r="Z38" s="58"/>
      <c r="AA38" s="58"/>
    </row>
    <row r="39" spans="1:27" ht="15" hidden="1" customHeight="1">
      <c r="A39" s="13"/>
      <c r="B39" s="74" t="e">
        <f>Other!#REF!</f>
        <v>#REF!</v>
      </c>
      <c r="C39" s="30"/>
      <c r="D39" s="36" t="e">
        <f>#REF!</f>
        <v>#REF!</v>
      </c>
      <c r="E39" s="17"/>
      <c r="F39" s="17" t="e">
        <f>Other!#REF!</f>
        <v>#REF!</v>
      </c>
      <c r="G39" s="18"/>
      <c r="H39" s="75"/>
      <c r="I39" s="76"/>
      <c r="J39" s="16"/>
      <c r="K39" s="19"/>
      <c r="L39" s="19"/>
      <c r="M39" s="20"/>
      <c r="N39" s="81"/>
      <c r="O39" s="52"/>
      <c r="P39" s="69"/>
      <c r="Q39" s="82"/>
      <c r="W39" s="58"/>
      <c r="X39" s="58"/>
      <c r="Y39" s="58"/>
      <c r="Z39" s="58"/>
      <c r="AA39" s="58"/>
    </row>
    <row r="40" spans="1:27" ht="15" hidden="1" customHeight="1">
      <c r="A40" s="13"/>
      <c r="B40" s="74" t="e">
        <f>Other!#REF!</f>
        <v>#REF!</v>
      </c>
      <c r="C40" s="30"/>
      <c r="D40" s="36" t="e">
        <f>#REF!</f>
        <v>#REF!</v>
      </c>
      <c r="E40" s="17"/>
      <c r="F40" s="17" t="e">
        <f>Other!#REF!</f>
        <v>#REF!</v>
      </c>
      <c r="G40" s="18"/>
      <c r="H40" s="75"/>
      <c r="I40" s="76"/>
      <c r="J40" s="16"/>
      <c r="K40" s="19"/>
      <c r="L40" s="19"/>
      <c r="M40" s="20"/>
      <c r="N40" s="81"/>
      <c r="O40" s="52"/>
      <c r="P40" s="69"/>
      <c r="Q40" s="82"/>
      <c r="W40" s="58"/>
      <c r="X40" s="58"/>
      <c r="Y40" s="58"/>
      <c r="Z40" s="58"/>
      <c r="AA40" s="58"/>
    </row>
    <row r="41" spans="1:27" ht="15" hidden="1" customHeight="1">
      <c r="A41" s="13"/>
      <c r="B41" s="74" t="e">
        <f>Other!#REF!</f>
        <v>#REF!</v>
      </c>
      <c r="C41" s="30"/>
      <c r="D41" s="36" t="e">
        <f>#REF!</f>
        <v>#REF!</v>
      </c>
      <c r="E41" s="17"/>
      <c r="F41" s="17" t="e">
        <f>Other!#REF!</f>
        <v>#REF!</v>
      </c>
      <c r="G41" s="18"/>
      <c r="H41" s="75"/>
      <c r="I41" s="76"/>
      <c r="J41" s="16"/>
      <c r="K41" s="19"/>
      <c r="L41" s="19"/>
      <c r="M41" s="20"/>
      <c r="N41" s="81"/>
      <c r="O41" s="52"/>
      <c r="P41" s="69"/>
      <c r="Q41" s="82"/>
      <c r="W41" s="58"/>
      <c r="X41" s="58"/>
      <c r="Y41" s="58"/>
      <c r="Z41" s="58"/>
      <c r="AA41" s="58"/>
    </row>
    <row r="42" spans="1:27" ht="15" hidden="1" customHeight="1">
      <c r="A42" s="13"/>
      <c r="B42" s="74" t="e">
        <f>Other!#REF!</f>
        <v>#REF!</v>
      </c>
      <c r="C42" s="30"/>
      <c r="D42" s="36" t="e">
        <f>#REF!</f>
        <v>#REF!</v>
      </c>
      <c r="E42" s="17"/>
      <c r="F42" s="17" t="e">
        <f>Other!#REF!</f>
        <v>#REF!</v>
      </c>
      <c r="G42" s="18"/>
      <c r="H42" s="75"/>
      <c r="I42" s="76"/>
      <c r="J42" s="16"/>
      <c r="K42" s="19"/>
      <c r="L42" s="19"/>
      <c r="M42" s="20"/>
      <c r="N42" s="81"/>
      <c r="O42" s="52"/>
      <c r="P42" s="69"/>
      <c r="Q42" s="82"/>
      <c r="W42" s="58"/>
      <c r="X42" s="58"/>
      <c r="Y42" s="58"/>
      <c r="Z42" s="58"/>
      <c r="AA42" s="58"/>
    </row>
    <row r="43" spans="1:27" ht="15" hidden="1" customHeight="1">
      <c r="A43" s="13"/>
      <c r="B43" s="74" t="e">
        <f>Other!#REF!</f>
        <v>#REF!</v>
      </c>
      <c r="C43" s="30"/>
      <c r="D43" s="36" t="e">
        <f>#REF!</f>
        <v>#REF!</v>
      </c>
      <c r="E43" s="17"/>
      <c r="F43" s="17" t="e">
        <f>Other!#REF!</f>
        <v>#REF!</v>
      </c>
      <c r="G43" s="18"/>
      <c r="H43" s="75"/>
      <c r="I43" s="76"/>
      <c r="J43" s="16"/>
      <c r="K43" s="19"/>
      <c r="L43" s="19"/>
      <c r="M43" s="20"/>
      <c r="N43" s="81"/>
      <c r="O43" s="52"/>
      <c r="P43" s="69"/>
      <c r="Q43" s="82"/>
      <c r="W43" s="58"/>
      <c r="X43" s="58"/>
      <c r="Y43" s="58"/>
      <c r="Z43" s="58"/>
      <c r="AA43" s="58"/>
    </row>
    <row r="44" spans="1:27" ht="15" hidden="1" customHeight="1">
      <c r="A44" s="13"/>
      <c r="B44" s="74" t="e">
        <f>Other!#REF!</f>
        <v>#REF!</v>
      </c>
      <c r="C44" s="30"/>
      <c r="D44" s="36" t="e">
        <f>#REF!</f>
        <v>#REF!</v>
      </c>
      <c r="E44" s="17"/>
      <c r="F44" s="17" t="e">
        <f>Other!#REF!</f>
        <v>#REF!</v>
      </c>
      <c r="G44" s="18"/>
      <c r="H44" s="75"/>
      <c r="I44" s="76"/>
      <c r="J44" s="16"/>
      <c r="K44" s="19"/>
      <c r="L44" s="19"/>
      <c r="M44" s="20"/>
      <c r="N44" s="81"/>
      <c r="O44" s="52"/>
      <c r="P44" s="69"/>
      <c r="Q44" s="82"/>
      <c r="W44" s="58"/>
      <c r="X44" s="58"/>
      <c r="Y44" s="58"/>
      <c r="Z44" s="58"/>
      <c r="AA44" s="58"/>
    </row>
    <row r="45" spans="1:27" ht="15" hidden="1" customHeight="1">
      <c r="A45" s="13"/>
      <c r="B45" s="74" t="e">
        <f>Other!#REF!</f>
        <v>#REF!</v>
      </c>
      <c r="C45" s="30"/>
      <c r="D45" s="36" t="e">
        <f>#REF!</f>
        <v>#REF!</v>
      </c>
      <c r="E45" s="17"/>
      <c r="F45" s="17" t="e">
        <f>Other!#REF!</f>
        <v>#REF!</v>
      </c>
      <c r="G45" s="18"/>
      <c r="H45" s="75"/>
      <c r="I45" s="76"/>
      <c r="J45" s="16"/>
      <c r="K45" s="19"/>
      <c r="L45" s="19"/>
      <c r="M45" s="20"/>
      <c r="N45" s="81"/>
      <c r="O45" s="52"/>
      <c r="P45" s="69"/>
      <c r="Q45" s="82"/>
      <c r="W45" s="58"/>
      <c r="X45" s="58"/>
      <c r="Y45" s="58"/>
      <c r="Z45" s="58"/>
      <c r="AA45" s="58"/>
    </row>
    <row r="46" spans="1:27" ht="15" hidden="1" customHeight="1">
      <c r="A46" s="13"/>
      <c r="B46" s="74" t="e">
        <f>Other!#REF!</f>
        <v>#REF!</v>
      </c>
      <c r="C46" s="30"/>
      <c r="D46" s="36" t="e">
        <f>#REF!</f>
        <v>#REF!</v>
      </c>
      <c r="E46" s="17"/>
      <c r="F46" s="17" t="e">
        <f>Other!#REF!</f>
        <v>#REF!</v>
      </c>
      <c r="G46" s="18"/>
      <c r="H46" s="75"/>
      <c r="I46" s="76"/>
      <c r="J46" s="16"/>
      <c r="K46" s="19"/>
      <c r="L46" s="19"/>
      <c r="M46" s="20"/>
      <c r="N46" s="81"/>
      <c r="O46" s="52"/>
      <c r="P46" s="69"/>
      <c r="Q46" s="82"/>
      <c r="W46" s="58"/>
      <c r="X46" s="58"/>
      <c r="Y46" s="58"/>
      <c r="Z46" s="58"/>
      <c r="AA46" s="58"/>
    </row>
    <row r="47" spans="1:27" ht="15" hidden="1" customHeight="1">
      <c r="A47" s="13"/>
      <c r="B47" s="74" t="e">
        <f>Other!#REF!</f>
        <v>#REF!</v>
      </c>
      <c r="C47" s="30"/>
      <c r="D47" s="36" t="e">
        <f>#REF!</f>
        <v>#REF!</v>
      </c>
      <c r="E47" s="17"/>
      <c r="F47" s="17" t="e">
        <f>Other!#REF!</f>
        <v>#REF!</v>
      </c>
      <c r="G47" s="18"/>
      <c r="H47" s="75"/>
      <c r="I47" s="76"/>
      <c r="J47" s="16"/>
      <c r="K47" s="19"/>
      <c r="L47" s="19"/>
      <c r="M47" s="20"/>
      <c r="N47" s="81"/>
      <c r="O47" s="52"/>
      <c r="P47" s="69"/>
      <c r="Q47" s="82"/>
      <c r="W47" s="58"/>
      <c r="X47" s="58"/>
      <c r="Y47" s="58"/>
      <c r="Z47" s="58"/>
      <c r="AA47" s="58"/>
    </row>
    <row r="48" spans="1:27" ht="15" hidden="1" customHeight="1">
      <c r="A48" s="13"/>
      <c r="B48" s="74" t="e">
        <f>Other!#REF!</f>
        <v>#REF!</v>
      </c>
      <c r="C48" s="30"/>
      <c r="D48" s="36" t="e">
        <f>#REF!</f>
        <v>#REF!</v>
      </c>
      <c r="E48" s="17"/>
      <c r="F48" s="17" t="e">
        <f>Other!#REF!</f>
        <v>#REF!</v>
      </c>
      <c r="G48" s="18"/>
      <c r="H48" s="75"/>
      <c r="I48" s="76"/>
      <c r="J48" s="16"/>
      <c r="K48" s="19"/>
      <c r="L48" s="19"/>
      <c r="M48" s="20"/>
      <c r="N48" s="81"/>
      <c r="O48" s="52"/>
      <c r="P48" s="69"/>
      <c r="Q48" s="82"/>
      <c r="W48" s="58"/>
      <c r="X48" s="58"/>
      <c r="Y48" s="58"/>
      <c r="Z48" s="58"/>
      <c r="AA48" s="58"/>
    </row>
    <row r="49" spans="1:27" ht="15" hidden="1" customHeight="1">
      <c r="A49" s="13"/>
      <c r="B49" s="74" t="e">
        <f>Other!#REF!</f>
        <v>#REF!</v>
      </c>
      <c r="C49" s="30"/>
      <c r="D49" s="36" t="e">
        <f>#REF!</f>
        <v>#REF!</v>
      </c>
      <c r="E49" s="17"/>
      <c r="F49" s="17" t="e">
        <f>Other!#REF!</f>
        <v>#REF!</v>
      </c>
      <c r="G49" s="18"/>
      <c r="H49" s="75"/>
      <c r="I49" s="76"/>
      <c r="J49" s="16"/>
      <c r="K49" s="19"/>
      <c r="L49" s="19"/>
      <c r="M49" s="20"/>
      <c r="N49" s="81"/>
      <c r="O49" s="52"/>
      <c r="P49" s="69"/>
      <c r="Q49" s="82"/>
      <c r="W49" s="58"/>
      <c r="X49" s="58"/>
      <c r="Y49" s="58"/>
      <c r="Z49" s="58"/>
      <c r="AA49" s="58"/>
    </row>
    <row r="50" spans="1:27" ht="15" hidden="1" customHeight="1">
      <c r="A50" s="13"/>
      <c r="B50" s="74" t="e">
        <f>Other!#REF!</f>
        <v>#REF!</v>
      </c>
      <c r="C50" s="30"/>
      <c r="D50" s="36" t="e">
        <f>#REF!</f>
        <v>#REF!</v>
      </c>
      <c r="E50" s="17"/>
      <c r="F50" s="17" t="e">
        <f>Other!#REF!</f>
        <v>#REF!</v>
      </c>
      <c r="G50" s="18"/>
      <c r="H50" s="75"/>
      <c r="I50" s="76"/>
      <c r="J50" s="16"/>
      <c r="K50" s="19"/>
      <c r="L50" s="19"/>
      <c r="M50" s="20"/>
      <c r="N50" s="81"/>
      <c r="O50" s="52"/>
      <c r="P50" s="69"/>
      <c r="Q50" s="82"/>
      <c r="W50" s="58"/>
      <c r="X50" s="58"/>
      <c r="Y50" s="58"/>
      <c r="Z50" s="58"/>
      <c r="AA50" s="58"/>
    </row>
    <row r="51" spans="1:27" ht="15" hidden="1" customHeight="1">
      <c r="A51" s="13"/>
      <c r="B51" s="74" t="e">
        <f>Other!#REF!</f>
        <v>#REF!</v>
      </c>
      <c r="C51" s="30"/>
      <c r="D51" s="36" t="e">
        <f>#REF!</f>
        <v>#REF!</v>
      </c>
      <c r="E51" s="17"/>
      <c r="F51" s="17" t="e">
        <f>Other!#REF!</f>
        <v>#REF!</v>
      </c>
      <c r="G51" s="18"/>
      <c r="H51" s="75"/>
      <c r="I51" s="76"/>
      <c r="J51" s="16"/>
      <c r="K51" s="19"/>
      <c r="L51" s="19"/>
      <c r="M51" s="20"/>
      <c r="N51" s="81"/>
      <c r="O51" s="52"/>
      <c r="P51" s="69"/>
      <c r="Q51" s="82"/>
      <c r="W51" s="58"/>
      <c r="X51" s="58"/>
      <c r="Y51" s="58"/>
      <c r="Z51" s="58"/>
      <c r="AA51" s="58"/>
    </row>
    <row r="52" spans="1:27" ht="15" hidden="1" customHeight="1">
      <c r="A52" s="13"/>
      <c r="B52" s="74" t="e">
        <f>Other!#REF!</f>
        <v>#REF!</v>
      </c>
      <c r="C52" s="30"/>
      <c r="D52" s="36" t="e">
        <f>#REF!</f>
        <v>#REF!</v>
      </c>
      <c r="E52" s="17"/>
      <c r="F52" s="17" t="e">
        <f>Other!#REF!</f>
        <v>#REF!</v>
      </c>
      <c r="G52" s="18"/>
      <c r="H52" s="75"/>
      <c r="I52" s="76"/>
      <c r="J52" s="16"/>
      <c r="K52" s="19"/>
      <c r="L52" s="19"/>
      <c r="M52" s="20"/>
      <c r="N52" s="81"/>
      <c r="O52" s="52"/>
      <c r="P52" s="69"/>
      <c r="Q52" s="82"/>
      <c r="W52" s="58"/>
      <c r="X52" s="58"/>
      <c r="Y52" s="58"/>
      <c r="Z52" s="58"/>
      <c r="AA52" s="58"/>
    </row>
    <row r="53" spans="1:27" ht="15" hidden="1" customHeight="1">
      <c r="A53" s="13"/>
      <c r="B53" s="74" t="e">
        <f>Other!#REF!</f>
        <v>#REF!</v>
      </c>
      <c r="C53" s="30"/>
      <c r="D53" s="36" t="e">
        <f>#REF!</f>
        <v>#REF!</v>
      </c>
      <c r="E53" s="17"/>
      <c r="F53" s="17" t="e">
        <f>Other!#REF!</f>
        <v>#REF!</v>
      </c>
      <c r="G53" s="18"/>
      <c r="H53" s="75"/>
      <c r="I53" s="76"/>
      <c r="J53" s="16"/>
      <c r="K53" s="19"/>
      <c r="L53" s="19"/>
      <c r="M53" s="20"/>
      <c r="N53" s="81"/>
      <c r="O53" s="52"/>
      <c r="P53" s="69"/>
      <c r="Q53" s="82"/>
      <c r="W53" s="58"/>
      <c r="X53" s="58"/>
      <c r="Y53" s="58"/>
      <c r="Z53" s="58"/>
      <c r="AA53" s="58"/>
    </row>
    <row r="54" spans="1:27" ht="15" hidden="1" customHeight="1">
      <c r="A54" s="13"/>
      <c r="B54" s="74" t="e">
        <f>Other!#REF!</f>
        <v>#REF!</v>
      </c>
      <c r="C54" s="30"/>
      <c r="D54" s="36" t="e">
        <f>#REF!</f>
        <v>#REF!</v>
      </c>
      <c r="E54" s="17"/>
      <c r="F54" s="17" t="e">
        <f>Other!#REF!</f>
        <v>#REF!</v>
      </c>
      <c r="G54" s="18"/>
      <c r="H54" s="75"/>
      <c r="I54" s="76"/>
      <c r="J54" s="16"/>
      <c r="K54" s="19"/>
      <c r="L54" s="19"/>
      <c r="M54" s="20"/>
      <c r="N54" s="81"/>
      <c r="O54" s="52"/>
      <c r="P54" s="69"/>
      <c r="Q54" s="82"/>
      <c r="W54" s="58"/>
      <c r="X54" s="58"/>
      <c r="Y54" s="58"/>
      <c r="Z54" s="58"/>
      <c r="AA54" s="58"/>
    </row>
    <row r="55" spans="1:27" ht="15" hidden="1" customHeight="1">
      <c r="A55" s="13"/>
      <c r="B55" s="74" t="e">
        <f>Other!#REF!</f>
        <v>#REF!</v>
      </c>
      <c r="C55" s="30"/>
      <c r="D55" s="36" t="e">
        <f>#REF!</f>
        <v>#REF!</v>
      </c>
      <c r="E55" s="17"/>
      <c r="F55" s="17" t="e">
        <f>Other!#REF!</f>
        <v>#REF!</v>
      </c>
      <c r="G55" s="18"/>
      <c r="H55" s="75"/>
      <c r="I55" s="76"/>
      <c r="J55" s="16"/>
      <c r="K55" s="19"/>
      <c r="L55" s="19"/>
      <c r="M55" s="20"/>
      <c r="N55" s="81"/>
      <c r="O55" s="52"/>
      <c r="P55" s="69"/>
      <c r="Q55" s="82"/>
      <c r="W55" s="58"/>
      <c r="X55" s="58"/>
      <c r="Y55" s="58"/>
      <c r="Z55" s="58"/>
      <c r="AA55" s="58"/>
    </row>
    <row r="56" spans="1:27" ht="15" hidden="1" customHeight="1">
      <c r="A56" s="13"/>
      <c r="B56" s="74" t="e">
        <f>Other!#REF!</f>
        <v>#REF!</v>
      </c>
      <c r="C56" s="30"/>
      <c r="D56" s="36" t="e">
        <f>#REF!</f>
        <v>#REF!</v>
      </c>
      <c r="E56" s="17"/>
      <c r="F56" s="17" t="e">
        <f>Other!#REF!</f>
        <v>#REF!</v>
      </c>
      <c r="G56" s="18"/>
      <c r="H56" s="75"/>
      <c r="I56" s="76"/>
      <c r="J56" s="16"/>
      <c r="K56" s="19"/>
      <c r="L56" s="19"/>
      <c r="M56" s="20"/>
      <c r="N56" s="81"/>
      <c r="O56" s="52"/>
      <c r="P56" s="69"/>
      <c r="Q56" s="82"/>
      <c r="W56" s="58"/>
      <c r="X56" s="58"/>
      <c r="Y56" s="58"/>
      <c r="Z56" s="58"/>
      <c r="AA56" s="58"/>
    </row>
    <row r="57" spans="1:27" ht="15" hidden="1" customHeight="1">
      <c r="A57" s="13"/>
      <c r="B57" s="74" t="e">
        <f>Other!#REF!</f>
        <v>#REF!</v>
      </c>
      <c r="C57" s="30"/>
      <c r="D57" s="36" t="e">
        <f>#REF!</f>
        <v>#REF!</v>
      </c>
      <c r="E57" s="17"/>
      <c r="F57" s="17" t="e">
        <f>Other!#REF!</f>
        <v>#REF!</v>
      </c>
      <c r="G57" s="18"/>
      <c r="H57" s="75"/>
      <c r="I57" s="76"/>
      <c r="J57" s="16"/>
      <c r="K57" s="19"/>
      <c r="L57" s="19"/>
      <c r="M57" s="20"/>
      <c r="N57" s="81"/>
      <c r="O57" s="52"/>
      <c r="P57" s="69"/>
      <c r="Q57" s="82"/>
      <c r="W57" s="58"/>
      <c r="X57" s="58"/>
      <c r="Y57" s="58"/>
      <c r="Z57" s="58"/>
      <c r="AA57" s="58"/>
    </row>
    <row r="58" spans="1:27" ht="15" hidden="1" customHeight="1">
      <c r="A58" s="13"/>
      <c r="B58" s="74" t="e">
        <f>Other!#REF!</f>
        <v>#REF!</v>
      </c>
      <c r="C58" s="30"/>
      <c r="D58" s="36" t="e">
        <f>#REF!</f>
        <v>#REF!</v>
      </c>
      <c r="E58" s="17"/>
      <c r="F58" s="17" t="e">
        <f>Other!#REF!</f>
        <v>#REF!</v>
      </c>
      <c r="G58" s="18"/>
      <c r="H58" s="75"/>
      <c r="I58" s="76"/>
      <c r="J58" s="16"/>
      <c r="K58" s="19"/>
      <c r="L58" s="19"/>
      <c r="M58" s="20"/>
      <c r="N58" s="81"/>
      <c r="O58" s="52"/>
      <c r="P58" s="69"/>
      <c r="Q58" s="82"/>
      <c r="W58" s="58"/>
      <c r="X58" s="58"/>
      <c r="Y58" s="58"/>
      <c r="Z58" s="58"/>
      <c r="AA58" s="58"/>
    </row>
    <row r="59" spans="1:27" ht="15" hidden="1" customHeight="1">
      <c r="A59" s="13"/>
      <c r="B59" s="74" t="e">
        <f>Other!#REF!</f>
        <v>#REF!</v>
      </c>
      <c r="C59" s="30"/>
      <c r="D59" s="36" t="e">
        <f>#REF!</f>
        <v>#REF!</v>
      </c>
      <c r="E59" s="17"/>
      <c r="F59" s="17" t="e">
        <f>Other!#REF!</f>
        <v>#REF!</v>
      </c>
      <c r="G59" s="18"/>
      <c r="H59" s="75"/>
      <c r="I59" s="76"/>
      <c r="J59" s="16"/>
      <c r="K59" s="19"/>
      <c r="L59" s="19"/>
      <c r="M59" s="20"/>
      <c r="N59" s="81"/>
      <c r="O59" s="52"/>
      <c r="P59" s="69"/>
      <c r="Q59" s="82"/>
      <c r="W59" s="58"/>
      <c r="X59" s="58"/>
      <c r="Y59" s="58"/>
      <c r="Z59" s="58"/>
      <c r="AA59" s="58"/>
    </row>
    <row r="60" spans="1:27" ht="15" hidden="1" customHeight="1">
      <c r="A60" s="13"/>
      <c r="B60" s="74" t="e">
        <f>Other!#REF!</f>
        <v>#REF!</v>
      </c>
      <c r="C60" s="30"/>
      <c r="D60" s="36" t="e">
        <f>#REF!</f>
        <v>#REF!</v>
      </c>
      <c r="E60" s="17"/>
      <c r="F60" s="17" t="e">
        <f>Other!#REF!</f>
        <v>#REF!</v>
      </c>
      <c r="G60" s="18"/>
      <c r="H60" s="75"/>
      <c r="I60" s="76"/>
      <c r="J60" s="16"/>
      <c r="K60" s="19"/>
      <c r="L60" s="19"/>
      <c r="M60" s="20"/>
      <c r="N60" s="81"/>
      <c r="O60" s="52"/>
      <c r="P60" s="69"/>
      <c r="Q60" s="82"/>
      <c r="W60" s="58"/>
      <c r="X60" s="58"/>
      <c r="Y60" s="58"/>
      <c r="Z60" s="58"/>
      <c r="AA60" s="58"/>
    </row>
    <row r="61" spans="1:27" ht="15" hidden="1" customHeight="1">
      <c r="A61" s="13"/>
      <c r="B61" s="74" t="e">
        <f>Other!#REF!</f>
        <v>#REF!</v>
      </c>
      <c r="C61" s="30"/>
      <c r="D61" s="36" t="e">
        <f>#REF!</f>
        <v>#REF!</v>
      </c>
      <c r="E61" s="17"/>
      <c r="F61" s="17" t="e">
        <f>Other!#REF!</f>
        <v>#REF!</v>
      </c>
      <c r="G61" s="18"/>
      <c r="H61" s="75"/>
      <c r="I61" s="76"/>
      <c r="J61" s="16"/>
      <c r="K61" s="19"/>
      <c r="L61" s="19"/>
      <c r="M61" s="20"/>
      <c r="N61" s="81"/>
      <c r="O61" s="52"/>
      <c r="P61" s="69"/>
      <c r="Q61" s="82"/>
      <c r="W61" s="58"/>
      <c r="X61" s="58"/>
      <c r="Y61" s="58"/>
      <c r="Z61" s="58"/>
      <c r="AA61" s="58"/>
    </row>
    <row r="62" spans="1:27" ht="15" hidden="1" customHeight="1">
      <c r="A62" s="13"/>
      <c r="B62" s="74" t="e">
        <f>Other!#REF!</f>
        <v>#REF!</v>
      </c>
      <c r="C62" s="30"/>
      <c r="D62" s="36" t="e">
        <f>#REF!</f>
        <v>#REF!</v>
      </c>
      <c r="E62" s="17"/>
      <c r="F62" s="17" t="e">
        <f>Other!#REF!</f>
        <v>#REF!</v>
      </c>
      <c r="G62" s="18"/>
      <c r="H62" s="75"/>
      <c r="I62" s="76"/>
      <c r="J62" s="16"/>
      <c r="K62" s="19"/>
      <c r="L62" s="19"/>
      <c r="M62" s="20"/>
      <c r="N62" s="81"/>
      <c r="O62" s="52"/>
      <c r="P62" s="69"/>
      <c r="Q62" s="82"/>
      <c r="W62" s="58"/>
      <c r="X62" s="58"/>
      <c r="Y62" s="58"/>
      <c r="Z62" s="58"/>
      <c r="AA62" s="58"/>
    </row>
    <row r="63" spans="1:27" ht="15" hidden="1" customHeight="1">
      <c r="A63" s="13"/>
      <c r="B63" s="74" t="e">
        <f>Other!#REF!</f>
        <v>#REF!</v>
      </c>
      <c r="C63" s="30"/>
      <c r="D63" s="36" t="e">
        <f>#REF!</f>
        <v>#REF!</v>
      </c>
      <c r="E63" s="17"/>
      <c r="F63" s="17" t="e">
        <f>Other!#REF!</f>
        <v>#REF!</v>
      </c>
      <c r="G63" s="18"/>
      <c r="H63" s="75"/>
      <c r="I63" s="76"/>
      <c r="J63" s="16"/>
      <c r="K63" s="19"/>
      <c r="L63" s="19"/>
      <c r="M63" s="20"/>
      <c r="N63" s="81"/>
      <c r="O63" s="52"/>
      <c r="P63" s="69"/>
      <c r="Q63" s="82"/>
      <c r="W63" s="58"/>
      <c r="X63" s="58"/>
      <c r="Y63" s="58"/>
      <c r="Z63" s="58"/>
      <c r="AA63" s="58"/>
    </row>
    <row r="64" spans="1:27" ht="15" hidden="1" customHeight="1">
      <c r="A64" s="13"/>
      <c r="B64" s="74" t="e">
        <f>Other!#REF!</f>
        <v>#REF!</v>
      </c>
      <c r="C64" s="30"/>
      <c r="D64" s="36" t="e">
        <f>#REF!</f>
        <v>#REF!</v>
      </c>
      <c r="E64" s="17"/>
      <c r="F64" s="17" t="e">
        <f>Other!#REF!</f>
        <v>#REF!</v>
      </c>
      <c r="G64" s="18"/>
      <c r="H64" s="75"/>
      <c r="I64" s="76"/>
      <c r="J64" s="16"/>
      <c r="K64" s="19"/>
      <c r="L64" s="19"/>
      <c r="M64" s="20"/>
      <c r="N64" s="81"/>
      <c r="O64" s="52"/>
      <c r="P64" s="69"/>
      <c r="Q64" s="82"/>
      <c r="W64" s="58"/>
      <c r="X64" s="58"/>
      <c r="Y64" s="58"/>
      <c r="Z64" s="58"/>
      <c r="AA64" s="58"/>
    </row>
    <row r="65" spans="1:27" ht="15" hidden="1" customHeight="1">
      <c r="A65" s="13"/>
      <c r="B65" s="74" t="e">
        <f>Other!#REF!</f>
        <v>#REF!</v>
      </c>
      <c r="C65" s="30"/>
      <c r="D65" s="36" t="e">
        <f>#REF!</f>
        <v>#REF!</v>
      </c>
      <c r="E65" s="17"/>
      <c r="F65" s="17" t="e">
        <f>Other!#REF!</f>
        <v>#REF!</v>
      </c>
      <c r="G65" s="18"/>
      <c r="H65" s="75"/>
      <c r="I65" s="76"/>
      <c r="J65" s="16"/>
      <c r="K65" s="19"/>
      <c r="L65" s="19"/>
      <c r="M65" s="20"/>
      <c r="N65" s="81"/>
      <c r="O65" s="52"/>
      <c r="P65" s="69"/>
      <c r="Q65" s="82"/>
      <c r="W65" s="58"/>
      <c r="X65" s="58"/>
      <c r="Y65" s="58"/>
      <c r="Z65" s="58"/>
      <c r="AA65" s="58"/>
    </row>
    <row r="66" spans="1:27" ht="15" hidden="1" customHeight="1">
      <c r="A66" s="13"/>
      <c r="B66" s="74" t="e">
        <f>Other!#REF!</f>
        <v>#REF!</v>
      </c>
      <c r="C66" s="30"/>
      <c r="D66" s="36" t="e">
        <f>#REF!</f>
        <v>#REF!</v>
      </c>
      <c r="E66" s="17"/>
      <c r="F66" s="17" t="e">
        <f>Other!#REF!</f>
        <v>#REF!</v>
      </c>
      <c r="G66" s="18"/>
      <c r="H66" s="75"/>
      <c r="I66" s="76"/>
      <c r="J66" s="16"/>
      <c r="K66" s="19"/>
      <c r="L66" s="19"/>
      <c r="M66" s="20"/>
      <c r="N66" s="81"/>
      <c r="O66" s="52"/>
      <c r="P66" s="69"/>
      <c r="Q66" s="82"/>
      <c r="W66" s="58"/>
      <c r="X66" s="58"/>
      <c r="Y66" s="58"/>
      <c r="Z66" s="58"/>
      <c r="AA66" s="58"/>
    </row>
    <row r="67" spans="1:27" ht="15" hidden="1" customHeight="1">
      <c r="A67" s="13"/>
      <c r="B67" s="74" t="e">
        <f>Other!#REF!</f>
        <v>#REF!</v>
      </c>
      <c r="C67" s="30"/>
      <c r="D67" s="36" t="e">
        <f>#REF!</f>
        <v>#REF!</v>
      </c>
      <c r="E67" s="17"/>
      <c r="F67" s="17" t="e">
        <f>Other!#REF!</f>
        <v>#REF!</v>
      </c>
      <c r="G67" s="18"/>
      <c r="H67" s="75"/>
      <c r="I67" s="76"/>
      <c r="J67" s="16"/>
      <c r="K67" s="19"/>
      <c r="L67" s="19"/>
      <c r="M67" s="20"/>
      <c r="N67" s="81"/>
      <c r="O67" s="52"/>
      <c r="P67" s="69"/>
      <c r="Q67" s="82"/>
      <c r="W67" s="58"/>
      <c r="X67" s="58"/>
      <c r="Y67" s="58"/>
      <c r="Z67" s="58"/>
      <c r="AA67" s="58"/>
    </row>
    <row r="68" spans="1:27" ht="15" hidden="1" customHeight="1">
      <c r="A68" s="13"/>
      <c r="B68" s="74" t="e">
        <f>Other!#REF!</f>
        <v>#REF!</v>
      </c>
      <c r="C68" s="30"/>
      <c r="D68" s="36" t="e">
        <f>#REF!</f>
        <v>#REF!</v>
      </c>
      <c r="E68" s="17"/>
      <c r="F68" s="17" t="e">
        <f>Other!#REF!</f>
        <v>#REF!</v>
      </c>
      <c r="G68" s="18"/>
      <c r="H68" s="75"/>
      <c r="I68" s="76"/>
      <c r="J68" s="16"/>
      <c r="K68" s="19"/>
      <c r="L68" s="19"/>
      <c r="M68" s="20"/>
      <c r="N68" s="81"/>
      <c r="O68" s="52"/>
      <c r="P68" s="69"/>
      <c r="Q68" s="82"/>
      <c r="W68" s="58"/>
      <c r="X68" s="58"/>
      <c r="Y68" s="58"/>
      <c r="Z68" s="58"/>
      <c r="AA68" s="58"/>
    </row>
    <row r="69" spans="1:27" ht="15" hidden="1" customHeight="1">
      <c r="A69" s="13"/>
      <c r="B69" s="74" t="e">
        <f>Other!#REF!</f>
        <v>#REF!</v>
      </c>
      <c r="C69" s="30"/>
      <c r="D69" s="36" t="e">
        <f>#REF!</f>
        <v>#REF!</v>
      </c>
      <c r="E69" s="17"/>
      <c r="F69" s="17" t="e">
        <f>Other!#REF!</f>
        <v>#REF!</v>
      </c>
      <c r="G69" s="18"/>
      <c r="H69" s="75"/>
      <c r="I69" s="76"/>
      <c r="J69" s="16"/>
      <c r="K69" s="19"/>
      <c r="L69" s="19"/>
      <c r="M69" s="20"/>
      <c r="N69" s="81"/>
      <c r="O69" s="52"/>
      <c r="P69" s="69"/>
      <c r="Q69" s="82"/>
      <c r="W69" s="58"/>
      <c r="X69" s="58"/>
      <c r="Y69" s="58"/>
      <c r="Z69" s="58"/>
      <c r="AA69" s="58"/>
    </row>
    <row r="70" spans="1:27" ht="15" hidden="1" customHeight="1">
      <c r="A70" s="13"/>
      <c r="B70" s="74" t="e">
        <f>Other!#REF!</f>
        <v>#REF!</v>
      </c>
      <c r="C70" s="30"/>
      <c r="D70" s="36" t="e">
        <f>#REF!</f>
        <v>#REF!</v>
      </c>
      <c r="E70" s="17"/>
      <c r="F70" s="17" t="e">
        <f>Other!#REF!</f>
        <v>#REF!</v>
      </c>
      <c r="G70" s="18"/>
      <c r="H70" s="75"/>
      <c r="I70" s="76"/>
      <c r="J70" s="16"/>
      <c r="K70" s="19"/>
      <c r="L70" s="19"/>
      <c r="M70" s="20"/>
      <c r="N70" s="81"/>
      <c r="O70" s="52"/>
      <c r="P70" s="69"/>
      <c r="Q70" s="82"/>
      <c r="W70" s="58"/>
      <c r="X70" s="58"/>
      <c r="Y70" s="58"/>
      <c r="Z70" s="58"/>
      <c r="AA70" s="58"/>
    </row>
    <row r="71" spans="1:27" ht="15" hidden="1" customHeight="1">
      <c r="A71" s="13"/>
      <c r="B71" s="74" t="e">
        <f>Other!#REF!</f>
        <v>#REF!</v>
      </c>
      <c r="C71" s="30"/>
      <c r="D71" s="36" t="e">
        <f>#REF!</f>
        <v>#REF!</v>
      </c>
      <c r="E71" s="17"/>
      <c r="F71" s="17" t="e">
        <f>Other!#REF!</f>
        <v>#REF!</v>
      </c>
      <c r="G71" s="18"/>
      <c r="H71" s="75"/>
      <c r="I71" s="76"/>
      <c r="J71" s="16"/>
      <c r="K71" s="19"/>
      <c r="L71" s="19"/>
      <c r="M71" s="20"/>
      <c r="N71" s="81"/>
      <c r="O71" s="52"/>
      <c r="P71" s="69"/>
      <c r="Q71" s="82"/>
      <c r="W71" s="58"/>
      <c r="X71" s="58"/>
      <c r="Y71" s="58"/>
      <c r="Z71" s="58"/>
      <c r="AA71" s="58"/>
    </row>
    <row r="72" spans="1:27" ht="15" hidden="1" customHeight="1">
      <c r="A72" s="13"/>
      <c r="B72" s="74" t="e">
        <f>Other!#REF!</f>
        <v>#REF!</v>
      </c>
      <c r="C72" s="30"/>
      <c r="D72" s="36" t="e">
        <f>#REF!</f>
        <v>#REF!</v>
      </c>
      <c r="E72" s="17"/>
      <c r="F72" s="17" t="e">
        <f>Other!#REF!</f>
        <v>#REF!</v>
      </c>
      <c r="G72" s="18"/>
      <c r="H72" s="75"/>
      <c r="I72" s="76"/>
      <c r="J72" s="16"/>
      <c r="K72" s="19"/>
      <c r="L72" s="19"/>
      <c r="M72" s="20"/>
      <c r="N72" s="81"/>
      <c r="O72" s="52"/>
      <c r="P72" s="69"/>
      <c r="Q72" s="82"/>
      <c r="W72" s="58"/>
      <c r="X72" s="58"/>
      <c r="Y72" s="58"/>
      <c r="Z72" s="58"/>
      <c r="AA72" s="58"/>
    </row>
    <row r="73" spans="1:27" ht="15" hidden="1" customHeight="1">
      <c r="A73" s="13"/>
      <c r="B73" s="74" t="e">
        <f>Other!#REF!</f>
        <v>#REF!</v>
      </c>
      <c r="C73" s="30"/>
      <c r="D73" s="36" t="e">
        <f>#REF!</f>
        <v>#REF!</v>
      </c>
      <c r="E73" s="17"/>
      <c r="F73" s="17" t="e">
        <f>Other!#REF!</f>
        <v>#REF!</v>
      </c>
      <c r="G73" s="18"/>
      <c r="H73" s="75"/>
      <c r="I73" s="76"/>
      <c r="J73" s="16"/>
      <c r="K73" s="19"/>
      <c r="L73" s="19"/>
      <c r="M73" s="20"/>
      <c r="N73" s="81"/>
      <c r="O73" s="52"/>
      <c r="P73" s="69"/>
      <c r="Q73" s="82"/>
      <c r="W73" s="58"/>
      <c r="X73" s="58"/>
      <c r="Y73" s="58"/>
      <c r="Z73" s="58"/>
      <c r="AA73" s="58"/>
    </row>
    <row r="74" spans="1:27" ht="15" hidden="1" customHeight="1">
      <c r="A74" s="13"/>
      <c r="B74" s="74">
        <f>Other!B4</f>
        <v>0</v>
      </c>
      <c r="C74" s="30"/>
      <c r="D74" s="36" t="e">
        <f>#REF!</f>
        <v>#REF!</v>
      </c>
      <c r="E74" s="17"/>
      <c r="F74" s="17">
        <f>Other!$A4</f>
        <v>0</v>
      </c>
      <c r="G74" s="18"/>
      <c r="H74" s="75"/>
      <c r="I74" s="76"/>
      <c r="J74" s="16"/>
      <c r="K74" s="19"/>
      <c r="L74" s="19"/>
      <c r="M74" s="20"/>
      <c r="N74" s="81"/>
      <c r="O74" s="52"/>
      <c r="P74" s="69"/>
      <c r="Q74" s="82"/>
      <c r="W74" s="58"/>
      <c r="X74" s="58"/>
      <c r="Y74" s="58"/>
      <c r="Z74" s="58"/>
      <c r="AA74" s="58"/>
    </row>
    <row r="75" spans="1:27" ht="15" hidden="1" customHeight="1">
      <c r="A75" s="13"/>
      <c r="B75" s="74">
        <f>Other!B5</f>
        <v>0</v>
      </c>
      <c r="C75" s="30"/>
      <c r="D75" s="36" t="e">
        <f>#REF!</f>
        <v>#REF!</v>
      </c>
      <c r="E75" s="17"/>
      <c r="F75" s="17">
        <f>Other!$A5</f>
        <v>0</v>
      </c>
      <c r="G75" s="18"/>
      <c r="H75" s="75"/>
      <c r="I75" s="76"/>
      <c r="J75" s="16"/>
      <c r="K75" s="19"/>
      <c r="L75" s="19"/>
      <c r="M75" s="20"/>
      <c r="N75" s="81"/>
      <c r="O75" s="52"/>
      <c r="P75" s="69"/>
      <c r="Q75" s="82"/>
      <c r="W75" s="58"/>
      <c r="X75" s="58"/>
      <c r="Y75" s="58"/>
      <c r="Z75" s="58"/>
      <c r="AA75" s="58"/>
    </row>
    <row r="76" spans="1:27" ht="15" hidden="1" customHeight="1">
      <c r="A76" s="13"/>
      <c r="B76" s="74" t="e">
        <f>Other!#REF!</f>
        <v>#REF!</v>
      </c>
      <c r="C76" s="30"/>
      <c r="D76" s="36" t="e">
        <f>#REF!</f>
        <v>#REF!</v>
      </c>
      <c r="E76" s="17"/>
      <c r="F76" s="17">
        <f>Other!$A6</f>
        <v>0</v>
      </c>
      <c r="G76" s="18"/>
      <c r="H76" s="75"/>
      <c r="I76" s="76"/>
      <c r="J76" s="16"/>
      <c r="K76" s="19"/>
      <c r="L76" s="19"/>
      <c r="M76" s="20"/>
      <c r="N76" s="81"/>
      <c r="O76" s="52"/>
      <c r="P76" s="69"/>
      <c r="Q76" s="82"/>
      <c r="W76" s="58"/>
      <c r="X76" s="58"/>
      <c r="Y76" s="58"/>
      <c r="Z76" s="58"/>
      <c r="AA76" s="58"/>
    </row>
    <row r="77" spans="1:27" ht="15" hidden="1" customHeight="1">
      <c r="A77" s="13"/>
      <c r="B77" s="74">
        <f>Other!B7</f>
        <v>0</v>
      </c>
      <c r="C77" s="30"/>
      <c r="D77" s="36" t="e">
        <f>#REF!</f>
        <v>#REF!</v>
      </c>
      <c r="E77" s="17"/>
      <c r="F77" s="17">
        <f>Other!$A7</f>
        <v>0</v>
      </c>
      <c r="G77" s="18"/>
      <c r="H77" s="75"/>
      <c r="I77" s="76"/>
      <c r="J77" s="16"/>
      <c r="K77" s="19"/>
      <c r="L77" s="19"/>
      <c r="M77" s="20"/>
      <c r="N77" s="81"/>
      <c r="O77" s="52"/>
      <c r="P77" s="69"/>
      <c r="Q77" s="82"/>
      <c r="W77" s="58"/>
      <c r="X77" s="58"/>
      <c r="Y77" s="58"/>
      <c r="Z77" s="58"/>
      <c r="AA77" s="58"/>
    </row>
    <row r="78" spans="1:27" ht="15" hidden="1" customHeight="1">
      <c r="A78" s="13"/>
      <c r="B78" s="74">
        <f>Other!B8</f>
        <v>0</v>
      </c>
      <c r="C78" s="30"/>
      <c r="D78" s="36" t="e">
        <f>#REF!</f>
        <v>#REF!</v>
      </c>
      <c r="E78" s="17"/>
      <c r="F78" s="17">
        <f>Other!$A8</f>
        <v>0</v>
      </c>
      <c r="G78" s="18"/>
      <c r="H78" s="75"/>
      <c r="I78" s="76"/>
      <c r="J78" s="16"/>
      <c r="K78" s="19"/>
      <c r="L78" s="19"/>
      <c r="M78" s="20"/>
      <c r="N78" s="81"/>
      <c r="O78" s="52"/>
      <c r="P78" s="69"/>
      <c r="Q78" s="82"/>
      <c r="W78" s="58"/>
      <c r="X78" s="58"/>
      <c r="Y78" s="58"/>
      <c r="Z78" s="58"/>
      <c r="AA78" s="58"/>
    </row>
    <row r="79" spans="1:27" ht="15" hidden="1" customHeight="1">
      <c r="A79" s="13"/>
      <c r="B79" s="74">
        <f>Other!B9</f>
        <v>0</v>
      </c>
      <c r="C79" s="30"/>
      <c r="D79" s="36" t="e">
        <f>#REF!</f>
        <v>#REF!</v>
      </c>
      <c r="E79" s="17"/>
      <c r="F79" s="17">
        <f>Other!$A9</f>
        <v>0</v>
      </c>
      <c r="G79" s="18"/>
      <c r="H79" s="75"/>
      <c r="I79" s="76"/>
      <c r="J79" s="16"/>
      <c r="K79" s="19"/>
      <c r="L79" s="19"/>
      <c r="M79" s="20"/>
      <c r="N79" s="81"/>
      <c r="O79" s="52"/>
      <c r="P79" s="69"/>
      <c r="Q79" s="82"/>
      <c r="W79" s="58"/>
      <c r="X79" s="58"/>
      <c r="Y79" s="58"/>
      <c r="Z79" s="58"/>
      <c r="AA79" s="58"/>
    </row>
    <row r="80" spans="1:27" ht="15" hidden="1" customHeight="1">
      <c r="A80" s="13"/>
      <c r="B80" s="74">
        <f>Other!B10</f>
        <v>0</v>
      </c>
      <c r="C80" s="30"/>
      <c r="D80" s="36" t="e">
        <f>#REF!</f>
        <v>#REF!</v>
      </c>
      <c r="E80" s="17"/>
      <c r="F80" s="17">
        <f>Other!$A10</f>
        <v>0</v>
      </c>
      <c r="G80" s="18"/>
      <c r="H80" s="75"/>
      <c r="I80" s="76"/>
      <c r="J80" s="16"/>
      <c r="K80" s="19"/>
      <c r="L80" s="19"/>
      <c r="M80" s="20"/>
      <c r="N80" s="81"/>
      <c r="O80" s="52"/>
      <c r="P80" s="69"/>
      <c r="Q80" s="82"/>
      <c r="W80" s="58"/>
      <c r="X80" s="58"/>
      <c r="Y80" s="58"/>
      <c r="Z80" s="58"/>
      <c r="AA80" s="58"/>
    </row>
    <row r="81" spans="1:27" ht="15" hidden="1" customHeight="1">
      <c r="A81" s="13"/>
      <c r="B81" s="74">
        <f>Other!B11</f>
        <v>0</v>
      </c>
      <c r="C81" s="30"/>
      <c r="D81" s="36" t="e">
        <f>#REF!</f>
        <v>#REF!</v>
      </c>
      <c r="E81" s="17"/>
      <c r="F81" s="17">
        <f>Other!$A11</f>
        <v>0</v>
      </c>
      <c r="G81" s="18"/>
      <c r="H81" s="75"/>
      <c r="I81" s="76"/>
      <c r="J81" s="16"/>
      <c r="K81" s="19"/>
      <c r="L81" s="19"/>
      <c r="M81" s="20"/>
      <c r="N81" s="81"/>
      <c r="O81" s="52"/>
      <c r="P81" s="69"/>
      <c r="Q81" s="82"/>
      <c r="W81" s="58"/>
      <c r="X81" s="58"/>
      <c r="Y81" s="58"/>
      <c r="Z81" s="58"/>
      <c r="AA81" s="58"/>
    </row>
    <row r="82" spans="1:27" ht="15" hidden="1" customHeight="1">
      <c r="A82" s="13"/>
      <c r="B82" s="74">
        <f>Other!B12</f>
        <v>0</v>
      </c>
      <c r="C82" s="30"/>
      <c r="D82" s="36" t="e">
        <f>#REF!</f>
        <v>#REF!</v>
      </c>
      <c r="E82" s="17"/>
      <c r="F82" s="17">
        <f>Other!$A12</f>
        <v>0</v>
      </c>
      <c r="G82" s="18"/>
      <c r="H82" s="75"/>
      <c r="I82" s="76"/>
      <c r="J82" s="16"/>
      <c r="K82" s="19"/>
      <c r="L82" s="19"/>
      <c r="M82" s="20"/>
      <c r="N82" s="81"/>
      <c r="O82" s="52"/>
      <c r="P82" s="69"/>
      <c r="Q82" s="82"/>
      <c r="W82" s="58"/>
      <c r="X82" s="58"/>
      <c r="Y82" s="58"/>
      <c r="Z82" s="58"/>
      <c r="AA82" s="58"/>
    </row>
    <row r="83" spans="1:27" ht="15" hidden="1" customHeight="1">
      <c r="A83" s="13"/>
      <c r="B83" s="74">
        <f>Other!B13</f>
        <v>0</v>
      </c>
      <c r="C83" s="30"/>
      <c r="D83" s="36" t="e">
        <f>#REF!</f>
        <v>#REF!</v>
      </c>
      <c r="E83" s="17"/>
      <c r="F83" s="17">
        <f>Other!$A13</f>
        <v>0</v>
      </c>
      <c r="G83" s="18"/>
      <c r="H83" s="75"/>
      <c r="I83" s="76"/>
      <c r="J83" s="16"/>
      <c r="K83" s="19"/>
      <c r="L83" s="19"/>
      <c r="M83" s="20"/>
      <c r="N83" s="81"/>
      <c r="O83" s="52"/>
      <c r="P83" s="69"/>
      <c r="Q83" s="82"/>
      <c r="W83" s="58"/>
      <c r="X83" s="58"/>
      <c r="Y83" s="58"/>
      <c r="Z83" s="58"/>
      <c r="AA83" s="58"/>
    </row>
    <row r="84" spans="1:27" ht="15" hidden="1" customHeight="1">
      <c r="A84" s="13"/>
      <c r="B84" s="74">
        <f>Other!B14</f>
        <v>0</v>
      </c>
      <c r="C84" s="30"/>
      <c r="D84" s="36" t="e">
        <f>#REF!</f>
        <v>#REF!</v>
      </c>
      <c r="E84" s="17"/>
      <c r="F84" s="17">
        <f>Other!$A14</f>
        <v>0</v>
      </c>
      <c r="G84" s="18"/>
      <c r="H84" s="75"/>
      <c r="I84" s="76"/>
      <c r="J84" s="16"/>
      <c r="K84" s="19"/>
      <c r="L84" s="19"/>
      <c r="M84" s="20"/>
      <c r="N84" s="81"/>
      <c r="O84" s="52"/>
      <c r="P84" s="69"/>
      <c r="Q84" s="82"/>
      <c r="W84" s="58"/>
      <c r="X84" s="58"/>
      <c r="Y84" s="58"/>
      <c r="Z84" s="58"/>
      <c r="AA84" s="58"/>
    </row>
    <row r="85" spans="1:27" ht="15" hidden="1" customHeight="1">
      <c r="A85" s="13"/>
      <c r="B85" s="74">
        <f>Other!B15</f>
        <v>0</v>
      </c>
      <c r="C85" s="30"/>
      <c r="D85" s="36" t="e">
        <f>#REF!</f>
        <v>#REF!</v>
      </c>
      <c r="E85" s="17"/>
      <c r="F85" s="17">
        <f>Other!$A15</f>
        <v>0</v>
      </c>
      <c r="G85" s="18"/>
      <c r="H85" s="75"/>
      <c r="I85" s="76"/>
      <c r="J85" s="16"/>
      <c r="K85" s="19"/>
      <c r="L85" s="19"/>
      <c r="M85" s="20"/>
      <c r="N85" s="81"/>
      <c r="O85" s="52"/>
      <c r="P85" s="69"/>
      <c r="Q85" s="82"/>
      <c r="W85" s="58"/>
      <c r="X85" s="58"/>
      <c r="Y85" s="58"/>
      <c r="Z85" s="58"/>
      <c r="AA85" s="58"/>
    </row>
    <row r="86" spans="1:27" ht="15" hidden="1" customHeight="1">
      <c r="A86" s="13"/>
      <c r="B86" s="74">
        <f>Other!B16</f>
        <v>0</v>
      </c>
      <c r="C86" s="30"/>
      <c r="D86" s="36" t="e">
        <f>#REF!</f>
        <v>#REF!</v>
      </c>
      <c r="E86" s="17"/>
      <c r="F86" s="17">
        <f>Other!$A16</f>
        <v>0</v>
      </c>
      <c r="G86" s="18"/>
      <c r="H86" s="75"/>
      <c r="I86" s="76"/>
      <c r="J86" s="16"/>
      <c r="K86" s="19"/>
      <c r="L86" s="19"/>
      <c r="M86" s="20"/>
      <c r="N86" s="81"/>
      <c r="O86" s="52"/>
      <c r="P86" s="69"/>
      <c r="Q86" s="82"/>
      <c r="W86" s="58"/>
      <c r="X86" s="58"/>
      <c r="Y86" s="58"/>
      <c r="Z86" s="58"/>
      <c r="AA86" s="58"/>
    </row>
    <row r="87" spans="1:27" ht="15" hidden="1" customHeight="1">
      <c r="A87" s="13"/>
      <c r="B87" s="74">
        <f>Other!B17</f>
        <v>0</v>
      </c>
      <c r="C87" s="30"/>
      <c r="D87" s="36" t="e">
        <f>#REF!</f>
        <v>#REF!</v>
      </c>
      <c r="E87" s="17"/>
      <c r="F87" s="17">
        <f>Other!$A17</f>
        <v>0</v>
      </c>
      <c r="G87" s="18"/>
      <c r="H87" s="75"/>
      <c r="I87" s="76"/>
      <c r="J87" s="16"/>
      <c r="K87" s="19"/>
      <c r="L87" s="19"/>
      <c r="M87" s="20"/>
      <c r="N87" s="81"/>
      <c r="O87" s="52"/>
      <c r="P87" s="69"/>
      <c r="Q87" s="82"/>
      <c r="W87" s="58"/>
      <c r="X87" s="58"/>
      <c r="Y87" s="58"/>
      <c r="Z87" s="58"/>
      <c r="AA87" s="58"/>
    </row>
    <row r="88" spans="1:27" ht="15" hidden="1" customHeight="1">
      <c r="A88" s="13"/>
      <c r="B88" s="74">
        <f>Other!B18</f>
        <v>0</v>
      </c>
      <c r="C88" s="30"/>
      <c r="D88" s="36" t="e">
        <f>#REF!</f>
        <v>#REF!</v>
      </c>
      <c r="E88" s="17"/>
      <c r="F88" s="17">
        <f>Other!$A18</f>
        <v>0</v>
      </c>
      <c r="G88" s="18"/>
      <c r="H88" s="75"/>
      <c r="I88" s="76"/>
      <c r="J88" s="16"/>
      <c r="K88" s="19"/>
      <c r="L88" s="19"/>
      <c r="M88" s="20"/>
      <c r="N88" s="81"/>
      <c r="O88" s="52"/>
      <c r="P88" s="69"/>
      <c r="Q88" s="82"/>
      <c r="W88" s="58"/>
      <c r="X88" s="58"/>
      <c r="Y88" s="58"/>
      <c r="Z88" s="58"/>
      <c r="AA88" s="58"/>
    </row>
    <row r="89" spans="1:27" ht="15" hidden="1" customHeight="1">
      <c r="A89" s="13"/>
      <c r="B89" s="74">
        <f>Other!B19</f>
        <v>0</v>
      </c>
      <c r="C89" s="30"/>
      <c r="D89" s="36" t="e">
        <f>#REF!</f>
        <v>#REF!</v>
      </c>
      <c r="E89" s="17"/>
      <c r="F89" s="17">
        <f>Other!$A19</f>
        <v>0</v>
      </c>
      <c r="G89" s="18"/>
      <c r="H89" s="75"/>
      <c r="I89" s="76"/>
      <c r="J89" s="16"/>
      <c r="K89" s="19"/>
      <c r="L89" s="19"/>
      <c r="M89" s="20"/>
      <c r="N89" s="81"/>
      <c r="O89" s="52"/>
      <c r="P89" s="69"/>
      <c r="Q89" s="82"/>
      <c r="W89" s="58"/>
      <c r="X89" s="58"/>
      <c r="Y89" s="58"/>
      <c r="Z89" s="58"/>
      <c r="AA89" s="58"/>
    </row>
    <row r="90" spans="1:27" ht="15" hidden="1" customHeight="1">
      <c r="A90" s="13"/>
      <c r="B90" s="74">
        <f>Other!B20</f>
        <v>0</v>
      </c>
      <c r="C90" s="30"/>
      <c r="D90" s="36" t="e">
        <f>#REF!</f>
        <v>#REF!</v>
      </c>
      <c r="E90" s="17"/>
      <c r="F90" s="17">
        <f>Other!$A20</f>
        <v>0</v>
      </c>
      <c r="G90" s="18"/>
      <c r="H90" s="75"/>
      <c r="I90" s="76"/>
      <c r="J90" s="16"/>
      <c r="K90" s="19"/>
      <c r="L90" s="19"/>
      <c r="M90" s="20"/>
      <c r="N90" s="81"/>
      <c r="O90" s="52"/>
      <c r="P90" s="69"/>
      <c r="Q90" s="82"/>
      <c r="W90" s="58"/>
      <c r="X90" s="58"/>
      <c r="Y90" s="58"/>
      <c r="Z90" s="58"/>
      <c r="AA90" s="58"/>
    </row>
    <row r="91" spans="1:27" ht="15" hidden="1" customHeight="1">
      <c r="A91" s="13"/>
      <c r="B91" s="74">
        <f>Other!B21</f>
        <v>0</v>
      </c>
      <c r="C91" s="30"/>
      <c r="D91" s="36" t="e">
        <f>#REF!</f>
        <v>#REF!</v>
      </c>
      <c r="E91" s="17"/>
      <c r="F91" s="17">
        <f>Other!$A21</f>
        <v>0</v>
      </c>
      <c r="G91" s="18"/>
      <c r="H91" s="75"/>
      <c r="I91" s="76"/>
      <c r="J91" s="16"/>
      <c r="K91" s="19"/>
      <c r="L91" s="19"/>
      <c r="M91" s="20"/>
      <c r="N91" s="81"/>
      <c r="O91" s="52"/>
      <c r="P91" s="69"/>
      <c r="Q91" s="82"/>
      <c r="W91" s="58"/>
      <c r="X91" s="58"/>
      <c r="Y91" s="58"/>
      <c r="Z91" s="58"/>
      <c r="AA91" s="58"/>
    </row>
    <row r="92" spans="1:27" ht="15" hidden="1" customHeight="1">
      <c r="A92" s="13"/>
      <c r="B92" s="74">
        <f>Other!B22</f>
        <v>0</v>
      </c>
      <c r="C92" s="30"/>
      <c r="D92" s="36" t="e">
        <f>#REF!</f>
        <v>#REF!</v>
      </c>
      <c r="E92" s="17"/>
      <c r="F92" s="17">
        <f>Other!$A22</f>
        <v>0</v>
      </c>
      <c r="G92" s="18"/>
      <c r="H92" s="75"/>
      <c r="I92" s="76"/>
      <c r="J92" s="16"/>
      <c r="K92" s="19"/>
      <c r="L92" s="19"/>
      <c r="M92" s="20"/>
      <c r="N92" s="81"/>
      <c r="O92" s="52"/>
      <c r="P92" s="69"/>
      <c r="Q92" s="82"/>
      <c r="W92" s="58"/>
      <c r="X92" s="58"/>
      <c r="Y92" s="58"/>
      <c r="Z92" s="58"/>
      <c r="AA92" s="58"/>
    </row>
    <row r="93" spans="1:27" ht="15" hidden="1" customHeight="1">
      <c r="A93" s="13"/>
      <c r="B93" s="74">
        <f>Other!B23</f>
        <v>0</v>
      </c>
      <c r="C93" s="30"/>
      <c r="D93" s="36" t="e">
        <f>#REF!</f>
        <v>#REF!</v>
      </c>
      <c r="E93" s="17"/>
      <c r="F93" s="17">
        <f>Other!$A23</f>
        <v>0</v>
      </c>
      <c r="G93" s="18"/>
      <c r="H93" s="75"/>
      <c r="I93" s="76"/>
      <c r="J93" s="16"/>
      <c r="K93" s="19"/>
      <c r="L93" s="19"/>
      <c r="M93" s="20"/>
      <c r="N93" s="81"/>
      <c r="O93" s="52"/>
      <c r="P93" s="69"/>
      <c r="Q93" s="82"/>
      <c r="W93" s="58"/>
      <c r="X93" s="58"/>
      <c r="Y93" s="58"/>
      <c r="Z93" s="58"/>
      <c r="AA93" s="58"/>
    </row>
    <row r="94" spans="1:27" ht="15" hidden="1" customHeight="1">
      <c r="A94" s="13"/>
      <c r="B94" s="74">
        <f>Other!B24</f>
        <v>0</v>
      </c>
      <c r="C94" s="30"/>
      <c r="D94" s="36" t="e">
        <f>#REF!</f>
        <v>#REF!</v>
      </c>
      <c r="E94" s="17"/>
      <c r="F94" s="17">
        <f>Other!$A24</f>
        <v>0</v>
      </c>
      <c r="G94" s="18"/>
      <c r="H94" s="75"/>
      <c r="I94" s="76"/>
      <c r="J94" s="16"/>
      <c r="K94" s="19"/>
      <c r="L94" s="19"/>
      <c r="M94" s="20"/>
      <c r="N94" s="81"/>
      <c r="O94" s="52"/>
      <c r="P94" s="69"/>
      <c r="Q94" s="82"/>
      <c r="W94" s="58"/>
      <c r="X94" s="58"/>
      <c r="Y94" s="58"/>
      <c r="Z94" s="58"/>
      <c r="AA94" s="58"/>
    </row>
    <row r="95" spans="1:27" ht="15" hidden="1" customHeight="1">
      <c r="A95" s="13"/>
      <c r="B95" s="74">
        <f>Other!B25</f>
        <v>0</v>
      </c>
      <c r="C95" s="30"/>
      <c r="D95" s="36" t="e">
        <f>#REF!</f>
        <v>#REF!</v>
      </c>
      <c r="E95" s="17"/>
      <c r="F95" s="17">
        <f>Other!$A25</f>
        <v>0</v>
      </c>
      <c r="G95" s="18"/>
      <c r="H95" s="75"/>
      <c r="I95" s="76"/>
      <c r="J95" s="16"/>
      <c r="K95" s="19"/>
      <c r="L95" s="19"/>
      <c r="M95" s="20"/>
      <c r="N95" s="81"/>
      <c r="O95" s="52"/>
      <c r="P95" s="69"/>
      <c r="Q95" s="82"/>
      <c r="W95" s="58"/>
      <c r="X95" s="58"/>
      <c r="Y95" s="58"/>
      <c r="Z95" s="58"/>
      <c r="AA95" s="58"/>
    </row>
    <row r="96" spans="1:27" ht="15" hidden="1" customHeight="1">
      <c r="A96" s="13"/>
      <c r="B96" s="74">
        <f>Other!B26</f>
        <v>0</v>
      </c>
      <c r="C96" s="30"/>
      <c r="D96" s="36" t="e">
        <f>#REF!</f>
        <v>#REF!</v>
      </c>
      <c r="E96" s="17"/>
      <c r="F96" s="17">
        <f>Other!$A26</f>
        <v>0</v>
      </c>
      <c r="G96" s="18"/>
      <c r="H96" s="75"/>
      <c r="I96" s="76"/>
      <c r="J96" s="16"/>
      <c r="K96" s="19"/>
      <c r="L96" s="19"/>
      <c r="M96" s="20"/>
      <c r="N96" s="81"/>
      <c r="O96" s="52"/>
      <c r="P96" s="69"/>
      <c r="Q96" s="82"/>
      <c r="W96" s="58"/>
      <c r="X96" s="58"/>
      <c r="Y96" s="58"/>
      <c r="Z96" s="58"/>
      <c r="AA96" s="58"/>
    </row>
    <row r="97" spans="1:27" ht="15" hidden="1" customHeight="1">
      <c r="A97" s="13"/>
      <c r="B97" s="74">
        <f>Other!B27</f>
        <v>0</v>
      </c>
      <c r="C97" s="30"/>
      <c r="D97" s="36" t="e">
        <f>#REF!</f>
        <v>#REF!</v>
      </c>
      <c r="E97" s="17"/>
      <c r="F97" s="17">
        <f>Other!$A27</f>
        <v>0</v>
      </c>
      <c r="G97" s="18"/>
      <c r="H97" s="75"/>
      <c r="I97" s="76"/>
      <c r="J97" s="16"/>
      <c r="K97" s="19"/>
      <c r="L97" s="19"/>
      <c r="M97" s="20"/>
      <c r="N97" s="81"/>
      <c r="O97" s="52"/>
      <c r="P97" s="69"/>
      <c r="Q97" s="82"/>
      <c r="W97" s="58"/>
      <c r="X97" s="58"/>
      <c r="Y97" s="58"/>
      <c r="Z97" s="58"/>
      <c r="AA97" s="58"/>
    </row>
    <row r="98" spans="1:27" ht="15" hidden="1" customHeight="1">
      <c r="A98" s="13"/>
      <c r="B98" s="74">
        <f>Other!B28</f>
        <v>0</v>
      </c>
      <c r="C98" s="30"/>
      <c r="D98" s="36" t="e">
        <f>#REF!</f>
        <v>#REF!</v>
      </c>
      <c r="E98" s="17"/>
      <c r="F98" s="17">
        <f>Other!$A28</f>
        <v>0</v>
      </c>
      <c r="G98" s="18"/>
      <c r="H98" s="75"/>
      <c r="I98" s="76"/>
      <c r="J98" s="16"/>
      <c r="K98" s="19"/>
      <c r="L98" s="19"/>
      <c r="M98" s="20"/>
      <c r="N98" s="81"/>
      <c r="O98" s="52"/>
      <c r="P98" s="69"/>
      <c r="Q98" s="82"/>
      <c r="W98" s="58"/>
      <c r="X98" s="58"/>
      <c r="Y98" s="58"/>
      <c r="Z98" s="58"/>
      <c r="AA98" s="58"/>
    </row>
    <row r="99" spans="1:27" ht="15" hidden="1" customHeight="1">
      <c r="A99" s="13"/>
      <c r="B99" s="74">
        <f>Other!B29</f>
        <v>0</v>
      </c>
      <c r="C99" s="30"/>
      <c r="D99" s="36" t="e">
        <f>#REF!</f>
        <v>#REF!</v>
      </c>
      <c r="E99" s="17"/>
      <c r="F99" s="17">
        <f>Other!$A29</f>
        <v>0</v>
      </c>
      <c r="G99" s="18"/>
      <c r="H99" s="75"/>
      <c r="I99" s="76"/>
      <c r="J99" s="16"/>
      <c r="K99" s="19"/>
      <c r="L99" s="19"/>
      <c r="M99" s="20"/>
      <c r="N99" s="81"/>
      <c r="O99" s="52"/>
      <c r="P99" s="69"/>
      <c r="Q99" s="82"/>
      <c r="W99" s="58"/>
      <c r="X99" s="58"/>
      <c r="Y99" s="58"/>
      <c r="Z99" s="58"/>
      <c r="AA99" s="58"/>
    </row>
    <row r="100" spans="1:27" ht="15" hidden="1" customHeight="1">
      <c r="A100" s="13"/>
      <c r="B100" s="74">
        <f>Other!B30</f>
        <v>0</v>
      </c>
      <c r="C100" s="30"/>
      <c r="D100" s="36" t="e">
        <f>#REF!</f>
        <v>#REF!</v>
      </c>
      <c r="E100" s="17"/>
      <c r="F100" s="17">
        <f>Other!$A30</f>
        <v>0</v>
      </c>
      <c r="G100" s="18"/>
      <c r="H100" s="75"/>
      <c r="I100" s="76"/>
      <c r="J100" s="16"/>
      <c r="K100" s="19"/>
      <c r="L100" s="19"/>
      <c r="M100" s="20"/>
      <c r="N100" s="81"/>
      <c r="O100" s="52"/>
      <c r="P100" s="69"/>
      <c r="Q100" s="82"/>
      <c r="W100" s="58"/>
      <c r="X100" s="58"/>
      <c r="Y100" s="58"/>
      <c r="Z100" s="58"/>
      <c r="AA100" s="58"/>
    </row>
    <row r="101" spans="1:27" ht="15" hidden="1" customHeight="1">
      <c r="A101" s="13"/>
      <c r="B101" s="74">
        <f>Other!B31</f>
        <v>0</v>
      </c>
      <c r="C101" s="30"/>
      <c r="D101" s="36" t="e">
        <f>#REF!</f>
        <v>#REF!</v>
      </c>
      <c r="E101" s="17"/>
      <c r="F101" s="17">
        <f>Other!$A31</f>
        <v>0</v>
      </c>
      <c r="G101" s="18"/>
      <c r="H101" s="75"/>
      <c r="I101" s="76"/>
      <c r="J101" s="16"/>
      <c r="K101" s="19"/>
      <c r="L101" s="19"/>
      <c r="M101" s="20"/>
      <c r="N101" s="81"/>
      <c r="O101" s="52"/>
      <c r="P101" s="69"/>
      <c r="Q101" s="82"/>
      <c r="W101" s="58"/>
      <c r="X101" s="58"/>
      <c r="Y101" s="58"/>
      <c r="Z101" s="58"/>
      <c r="AA101" s="58"/>
    </row>
    <row r="102" spans="1:27" ht="15" hidden="1" customHeight="1">
      <c r="A102" s="13"/>
      <c r="B102" s="74">
        <f>Other!B32</f>
        <v>0</v>
      </c>
      <c r="C102" s="30"/>
      <c r="D102" s="36" t="e">
        <f>#REF!</f>
        <v>#REF!</v>
      </c>
      <c r="E102" s="17"/>
      <c r="F102" s="17">
        <f>Other!$A32</f>
        <v>0</v>
      </c>
      <c r="G102" s="18"/>
      <c r="H102" s="75"/>
      <c r="I102" s="76"/>
      <c r="J102" s="16"/>
      <c r="K102" s="19"/>
      <c r="L102" s="19"/>
      <c r="M102" s="20"/>
      <c r="N102" s="81"/>
      <c r="O102" s="52"/>
      <c r="P102" s="69"/>
      <c r="Q102" s="82"/>
      <c r="W102" s="58"/>
      <c r="X102" s="58"/>
      <c r="Y102" s="58"/>
      <c r="Z102" s="58"/>
      <c r="AA102" s="58"/>
    </row>
    <row r="103" spans="1:27" ht="15" hidden="1" customHeight="1">
      <c r="A103" s="13"/>
      <c r="B103" s="74">
        <f>Other!B33</f>
        <v>0</v>
      </c>
      <c r="C103" s="30"/>
      <c r="D103" s="36" t="e">
        <f>#REF!</f>
        <v>#REF!</v>
      </c>
      <c r="E103" s="17"/>
      <c r="F103" s="17">
        <f>Other!$A33</f>
        <v>0</v>
      </c>
      <c r="G103" s="18"/>
      <c r="H103" s="75"/>
      <c r="I103" s="76"/>
      <c r="J103" s="16"/>
      <c r="K103" s="19"/>
      <c r="L103" s="19"/>
      <c r="M103" s="20"/>
      <c r="N103" s="81"/>
      <c r="O103" s="52"/>
      <c r="P103" s="69"/>
      <c r="Q103" s="82"/>
      <c r="W103" s="58"/>
      <c r="X103" s="58"/>
      <c r="Y103" s="58"/>
      <c r="Z103" s="58"/>
      <c r="AA103" s="58"/>
    </row>
    <row r="104" spans="1:27" ht="15" hidden="1" customHeight="1">
      <c r="A104" s="13"/>
      <c r="B104" s="74">
        <f>Other!B34</f>
        <v>0</v>
      </c>
      <c r="C104" s="30"/>
      <c r="D104" s="36" t="e">
        <f>#REF!</f>
        <v>#REF!</v>
      </c>
      <c r="E104" s="17"/>
      <c r="F104" s="17">
        <f>Other!$A34</f>
        <v>0</v>
      </c>
      <c r="G104" s="18"/>
      <c r="H104" s="75"/>
      <c r="I104" s="76"/>
      <c r="J104" s="16"/>
      <c r="K104" s="19"/>
      <c r="L104" s="19"/>
      <c r="M104" s="20"/>
      <c r="N104" s="81"/>
      <c r="O104" s="52"/>
      <c r="P104" s="69"/>
      <c r="Q104" s="82"/>
      <c r="W104" s="58"/>
      <c r="X104" s="58"/>
      <c r="Y104" s="58"/>
      <c r="Z104" s="58"/>
      <c r="AA104" s="58"/>
    </row>
    <row r="105" spans="1:27" ht="15" hidden="1" customHeight="1">
      <c r="A105" s="13"/>
      <c r="B105" s="74">
        <f>Other!B35</f>
        <v>0</v>
      </c>
      <c r="C105" s="30"/>
      <c r="D105" s="36" t="e">
        <f>#REF!</f>
        <v>#REF!</v>
      </c>
      <c r="E105" s="17"/>
      <c r="F105" s="17">
        <f>Other!$A35</f>
        <v>0</v>
      </c>
      <c r="G105" s="18"/>
      <c r="H105" s="75"/>
      <c r="I105" s="76"/>
      <c r="J105" s="16"/>
      <c r="K105" s="19"/>
      <c r="L105" s="19"/>
      <c r="M105" s="20"/>
      <c r="N105" s="81"/>
      <c r="O105" s="52"/>
      <c r="P105" s="69"/>
      <c r="Q105" s="82"/>
      <c r="W105" s="58"/>
      <c r="X105" s="58"/>
      <c r="Y105" s="58"/>
      <c r="Z105" s="58"/>
      <c r="AA105" s="58"/>
    </row>
    <row r="106" spans="1:27" ht="15" hidden="1" customHeight="1">
      <c r="A106" s="13"/>
      <c r="B106" s="74">
        <f>Other!B36</f>
        <v>0</v>
      </c>
      <c r="C106" s="30"/>
      <c r="D106" s="36" t="e">
        <f>#REF!</f>
        <v>#REF!</v>
      </c>
      <c r="E106" s="17"/>
      <c r="F106" s="17">
        <f>Other!$A36</f>
        <v>0</v>
      </c>
      <c r="G106" s="18"/>
      <c r="H106" s="75"/>
      <c r="I106" s="76"/>
      <c r="J106" s="16"/>
      <c r="K106" s="19"/>
      <c r="L106" s="19"/>
      <c r="M106" s="20"/>
      <c r="N106" s="81"/>
      <c r="O106" s="52"/>
      <c r="P106" s="69"/>
      <c r="Q106" s="82"/>
      <c r="W106" s="58"/>
      <c r="X106" s="58"/>
      <c r="Y106" s="58"/>
      <c r="Z106" s="58"/>
      <c r="AA106" s="58"/>
    </row>
    <row r="107" spans="1:27" ht="15" hidden="1" customHeight="1">
      <c r="A107" s="13"/>
      <c r="B107" s="74">
        <f>Other!B37</f>
        <v>0</v>
      </c>
      <c r="C107" s="30"/>
      <c r="D107" s="36" t="e">
        <f>#REF!</f>
        <v>#REF!</v>
      </c>
      <c r="E107" s="17"/>
      <c r="F107" s="17">
        <f>Other!$A37</f>
        <v>0</v>
      </c>
      <c r="G107" s="18"/>
      <c r="H107" s="75"/>
      <c r="I107" s="76"/>
      <c r="J107" s="16"/>
      <c r="K107" s="19"/>
      <c r="L107" s="19"/>
      <c r="M107" s="20"/>
      <c r="N107" s="81"/>
      <c r="O107" s="52"/>
      <c r="P107" s="69"/>
      <c r="Q107" s="82"/>
      <c r="W107" s="58"/>
      <c r="X107" s="58"/>
      <c r="Y107" s="58"/>
      <c r="Z107" s="58"/>
      <c r="AA107" s="58"/>
    </row>
    <row r="108" spans="1:27" ht="15" hidden="1" customHeight="1">
      <c r="A108" s="13"/>
      <c r="B108" s="74">
        <f>Other!B38</f>
        <v>0</v>
      </c>
      <c r="C108" s="30"/>
      <c r="D108" s="36" t="e">
        <f>#REF!</f>
        <v>#REF!</v>
      </c>
      <c r="E108" s="17"/>
      <c r="F108" s="17">
        <f>Other!$A38</f>
        <v>0</v>
      </c>
      <c r="G108" s="18"/>
      <c r="H108" s="75"/>
      <c r="I108" s="76"/>
      <c r="J108" s="16"/>
      <c r="K108" s="19"/>
      <c r="L108" s="19"/>
      <c r="M108" s="20"/>
      <c r="N108" s="81"/>
      <c r="O108" s="52"/>
      <c r="P108" s="69"/>
      <c r="Q108" s="82"/>
      <c r="W108" s="58"/>
      <c r="X108" s="58"/>
      <c r="Y108" s="58"/>
      <c r="Z108" s="58"/>
      <c r="AA108" s="58"/>
    </row>
    <row r="109" spans="1:27" ht="15" hidden="1" customHeight="1">
      <c r="A109" s="13"/>
      <c r="B109" s="74">
        <f>Other!B39</f>
        <v>0</v>
      </c>
      <c r="C109" s="30"/>
      <c r="D109" s="36" t="e">
        <f>#REF!</f>
        <v>#REF!</v>
      </c>
      <c r="E109" s="17"/>
      <c r="F109" s="17">
        <f>Other!$A39</f>
        <v>0</v>
      </c>
      <c r="G109" s="18"/>
      <c r="H109" s="75"/>
      <c r="I109" s="76"/>
      <c r="J109" s="16"/>
      <c r="K109" s="19"/>
      <c r="L109" s="19"/>
      <c r="M109" s="20"/>
      <c r="N109" s="81"/>
      <c r="O109" s="52"/>
      <c r="P109" s="69"/>
      <c r="Q109" s="82"/>
      <c r="W109" s="58"/>
      <c r="X109" s="58"/>
      <c r="Y109" s="58"/>
      <c r="Z109" s="58"/>
      <c r="AA109" s="58"/>
    </row>
    <row r="110" spans="1:27" ht="15" hidden="1" customHeight="1">
      <c r="A110" s="13"/>
      <c r="B110" s="74">
        <f>Other!B40</f>
        <v>0</v>
      </c>
      <c r="C110" s="30"/>
      <c r="D110" s="36" t="e">
        <f>#REF!</f>
        <v>#REF!</v>
      </c>
      <c r="E110" s="17"/>
      <c r="F110" s="17">
        <f>Other!$A40</f>
        <v>0</v>
      </c>
      <c r="G110" s="18"/>
      <c r="H110" s="75"/>
      <c r="I110" s="76"/>
      <c r="J110" s="16"/>
      <c r="K110" s="19"/>
      <c r="L110" s="19"/>
      <c r="M110" s="20"/>
      <c r="N110" s="81"/>
      <c r="O110" s="52"/>
      <c r="P110" s="69"/>
      <c r="Q110" s="82"/>
      <c r="W110" s="58"/>
      <c r="X110" s="58"/>
      <c r="Y110" s="58"/>
      <c r="Z110" s="58"/>
      <c r="AA110" s="58"/>
    </row>
    <row r="111" spans="1:27" ht="15" hidden="1" customHeight="1">
      <c r="A111" s="13"/>
      <c r="B111" s="74">
        <f>Other!B41</f>
        <v>0</v>
      </c>
      <c r="C111" s="30"/>
      <c r="D111" s="36" t="e">
        <f>#REF!</f>
        <v>#REF!</v>
      </c>
      <c r="E111" s="17"/>
      <c r="F111" s="17">
        <f>Other!$A41</f>
        <v>0</v>
      </c>
      <c r="G111" s="18"/>
      <c r="H111" s="75"/>
      <c r="I111" s="76"/>
      <c r="J111" s="16"/>
      <c r="K111" s="19"/>
      <c r="L111" s="19"/>
      <c r="M111" s="20"/>
      <c r="N111" s="81"/>
      <c r="O111" s="52"/>
      <c r="P111" s="69"/>
      <c r="Q111" s="82"/>
      <c r="W111" s="58"/>
      <c r="X111" s="58"/>
      <c r="Y111" s="58"/>
      <c r="Z111" s="58"/>
      <c r="AA111" s="58"/>
    </row>
    <row r="112" spans="1:27" ht="15" hidden="1" customHeight="1">
      <c r="A112" s="13"/>
      <c r="B112" s="74">
        <f>Other!B42</f>
        <v>0</v>
      </c>
      <c r="C112" s="30"/>
      <c r="D112" s="36" t="e">
        <f>#REF!</f>
        <v>#REF!</v>
      </c>
      <c r="E112" s="17"/>
      <c r="F112" s="17">
        <f>Other!$A42</f>
        <v>0</v>
      </c>
      <c r="G112" s="18"/>
      <c r="H112" s="75"/>
      <c r="I112" s="76"/>
      <c r="J112" s="16"/>
      <c r="K112" s="19"/>
      <c r="L112" s="19"/>
      <c r="M112" s="20"/>
      <c r="N112" s="81"/>
      <c r="O112" s="52"/>
      <c r="P112" s="69"/>
      <c r="Q112" s="82"/>
      <c r="W112" s="58"/>
      <c r="X112" s="58"/>
      <c r="Y112" s="58"/>
      <c r="Z112" s="58"/>
      <c r="AA112" s="58"/>
    </row>
    <row r="113" spans="1:27" ht="15" hidden="1" customHeight="1">
      <c r="A113" s="13"/>
      <c r="B113" s="74">
        <f>Other!B43</f>
        <v>0</v>
      </c>
      <c r="C113" s="30"/>
      <c r="D113" s="36" t="e">
        <f>#REF!</f>
        <v>#REF!</v>
      </c>
      <c r="E113" s="17"/>
      <c r="F113" s="17">
        <f>Other!$A43</f>
        <v>0</v>
      </c>
      <c r="G113" s="18"/>
      <c r="H113" s="75"/>
      <c r="I113" s="76"/>
      <c r="J113" s="16"/>
      <c r="K113" s="19"/>
      <c r="L113" s="19"/>
      <c r="M113" s="20"/>
      <c r="N113" s="81"/>
      <c r="O113" s="52"/>
      <c r="P113" s="69"/>
      <c r="Q113" s="82"/>
      <c r="W113" s="58"/>
      <c r="X113" s="58"/>
      <c r="Y113" s="58"/>
      <c r="Z113" s="58"/>
      <c r="AA113" s="58"/>
    </row>
    <row r="114" spans="1:27" ht="15" hidden="1" customHeight="1">
      <c r="A114" s="13"/>
      <c r="B114" s="74">
        <f>Other!B44</f>
        <v>0</v>
      </c>
      <c r="C114" s="30"/>
      <c r="D114" s="36" t="e">
        <f>#REF!</f>
        <v>#REF!</v>
      </c>
      <c r="E114" s="17"/>
      <c r="F114" s="17">
        <f>Other!$A44</f>
        <v>0</v>
      </c>
      <c r="G114" s="18"/>
      <c r="H114" s="75"/>
      <c r="I114" s="76"/>
      <c r="J114" s="16"/>
      <c r="K114" s="19"/>
      <c r="L114" s="19"/>
      <c r="M114" s="20"/>
      <c r="N114" s="81"/>
      <c r="O114" s="52"/>
      <c r="P114" s="69"/>
      <c r="Q114" s="82"/>
      <c r="W114" s="58"/>
      <c r="X114" s="58"/>
      <c r="Y114" s="58"/>
      <c r="Z114" s="58"/>
      <c r="AA114" s="58"/>
    </row>
    <row r="115" spans="1:27" ht="15" hidden="1" customHeight="1">
      <c r="A115" s="13"/>
      <c r="B115" s="74">
        <f>Other!B45</f>
        <v>0</v>
      </c>
      <c r="C115" s="30"/>
      <c r="D115" s="36" t="e">
        <f>#REF!</f>
        <v>#REF!</v>
      </c>
      <c r="E115" s="17"/>
      <c r="F115" s="17">
        <f>Other!$A45</f>
        <v>0</v>
      </c>
      <c r="G115" s="18"/>
      <c r="H115" s="75"/>
      <c r="I115" s="76"/>
      <c r="J115" s="16"/>
      <c r="K115" s="19"/>
      <c r="L115" s="19"/>
      <c r="M115" s="20"/>
      <c r="N115" s="81"/>
      <c r="O115" s="52"/>
      <c r="P115" s="69"/>
      <c r="Q115" s="82"/>
      <c r="W115" s="58"/>
      <c r="X115" s="58"/>
      <c r="Y115" s="58"/>
      <c r="Z115" s="58"/>
      <c r="AA115" s="58"/>
    </row>
    <row r="116" spans="1:27" ht="15" hidden="1" customHeight="1">
      <c r="A116" s="13"/>
      <c r="B116" s="74">
        <f>Other!B46</f>
        <v>0</v>
      </c>
      <c r="C116" s="30"/>
      <c r="D116" s="36" t="e">
        <f>#REF!</f>
        <v>#REF!</v>
      </c>
      <c r="E116" s="17"/>
      <c r="F116" s="17">
        <f>Other!$A46</f>
        <v>0</v>
      </c>
      <c r="G116" s="18"/>
      <c r="H116" s="75"/>
      <c r="I116" s="76"/>
      <c r="J116" s="16"/>
      <c r="K116" s="19"/>
      <c r="L116" s="19"/>
      <c r="M116" s="20"/>
      <c r="N116" s="81"/>
      <c r="O116" s="52"/>
      <c r="P116" s="69"/>
      <c r="Q116" s="82"/>
      <c r="W116" s="58"/>
      <c r="X116" s="58"/>
      <c r="Y116" s="58"/>
      <c r="Z116" s="58"/>
      <c r="AA116" s="58"/>
    </row>
    <row r="117" spans="1:27" ht="15" hidden="1" customHeight="1">
      <c r="A117" s="13"/>
      <c r="B117" s="74">
        <f>Other!B47</f>
        <v>0</v>
      </c>
      <c r="C117" s="30"/>
      <c r="D117" s="36" t="e">
        <f>#REF!</f>
        <v>#REF!</v>
      </c>
      <c r="E117" s="17"/>
      <c r="F117" s="17">
        <f>Other!$A47</f>
        <v>0</v>
      </c>
      <c r="G117" s="18"/>
      <c r="H117" s="75"/>
      <c r="I117" s="76"/>
      <c r="J117" s="16"/>
      <c r="K117" s="19"/>
      <c r="L117" s="19"/>
      <c r="M117" s="20"/>
      <c r="N117" s="81"/>
      <c r="O117" s="52"/>
      <c r="P117" s="69"/>
      <c r="Q117" s="82"/>
      <c r="W117" s="58"/>
      <c r="X117" s="58"/>
      <c r="Y117" s="58"/>
      <c r="Z117" s="58"/>
      <c r="AA117" s="58"/>
    </row>
    <row r="118" spans="1:27" ht="15" hidden="1" customHeight="1">
      <c r="A118" s="13"/>
      <c r="B118" s="74">
        <f>Other!B48</f>
        <v>0</v>
      </c>
      <c r="C118" s="30"/>
      <c r="D118" s="36" t="e">
        <f>#REF!</f>
        <v>#REF!</v>
      </c>
      <c r="E118" s="17"/>
      <c r="F118" s="17">
        <f>Other!$A48</f>
        <v>0</v>
      </c>
      <c r="G118" s="18"/>
      <c r="H118" s="75"/>
      <c r="I118" s="76"/>
      <c r="J118" s="16"/>
      <c r="K118" s="19"/>
      <c r="L118" s="19"/>
      <c r="M118" s="20"/>
      <c r="N118" s="81"/>
      <c r="O118" s="52"/>
      <c r="P118" s="69"/>
      <c r="Q118" s="82"/>
      <c r="W118" s="58"/>
      <c r="X118" s="58"/>
      <c r="Y118" s="58"/>
      <c r="Z118" s="58"/>
      <c r="AA118" s="58"/>
    </row>
    <row r="119" spans="1:27" ht="15" hidden="1" customHeight="1">
      <c r="A119" s="13"/>
      <c r="B119" s="74">
        <f>Other!B49</f>
        <v>0</v>
      </c>
      <c r="C119" s="30"/>
      <c r="D119" s="36" t="e">
        <f>#REF!</f>
        <v>#REF!</v>
      </c>
      <c r="E119" s="17"/>
      <c r="F119" s="17">
        <f>Other!$A49</f>
        <v>0</v>
      </c>
      <c r="G119" s="18"/>
      <c r="H119" s="75"/>
      <c r="I119" s="76"/>
      <c r="J119" s="16"/>
      <c r="K119" s="19"/>
      <c r="L119" s="19"/>
      <c r="M119" s="20"/>
      <c r="N119" s="81"/>
      <c r="O119" s="52"/>
      <c r="P119" s="69"/>
      <c r="Q119" s="82"/>
      <c r="W119" s="58"/>
      <c r="X119" s="58"/>
      <c r="Y119" s="58"/>
      <c r="Z119" s="58"/>
      <c r="AA119" s="58"/>
    </row>
    <row r="120" spans="1:27" ht="15" hidden="1" customHeight="1">
      <c r="A120" s="13"/>
      <c r="B120" s="74">
        <f>Other!B50</f>
        <v>0</v>
      </c>
      <c r="C120" s="30"/>
      <c r="D120" s="36" t="e">
        <f>#REF!</f>
        <v>#REF!</v>
      </c>
      <c r="E120" s="17"/>
      <c r="F120" s="17">
        <f>Other!$A50</f>
        <v>0</v>
      </c>
      <c r="G120" s="18"/>
      <c r="H120" s="75"/>
      <c r="I120" s="76"/>
      <c r="J120" s="16"/>
      <c r="K120" s="19"/>
      <c r="L120" s="19"/>
      <c r="M120" s="20"/>
      <c r="N120" s="81"/>
      <c r="O120" s="52"/>
      <c r="P120" s="69"/>
      <c r="Q120" s="82"/>
      <c r="W120" s="58"/>
      <c r="X120" s="58"/>
      <c r="Y120" s="58"/>
      <c r="Z120" s="58"/>
      <c r="AA120" s="58"/>
    </row>
    <row r="121" spans="1:27" ht="15" hidden="1" customHeight="1">
      <c r="A121" s="13"/>
      <c r="B121" s="74">
        <f>Other!B51</f>
        <v>0</v>
      </c>
      <c r="C121" s="30"/>
      <c r="D121" s="36" t="e">
        <f>#REF!</f>
        <v>#REF!</v>
      </c>
      <c r="E121" s="17"/>
      <c r="F121" s="17">
        <f>Other!$A51</f>
        <v>0</v>
      </c>
      <c r="G121" s="18"/>
      <c r="H121" s="75"/>
      <c r="I121" s="76"/>
      <c r="J121" s="16"/>
      <c r="K121" s="19"/>
      <c r="L121" s="19"/>
      <c r="M121" s="20"/>
      <c r="N121" s="81"/>
      <c r="O121" s="52"/>
      <c r="P121" s="69"/>
      <c r="Q121" s="82"/>
      <c r="W121" s="58"/>
      <c r="X121" s="58"/>
      <c r="Y121" s="58"/>
      <c r="Z121" s="58"/>
      <c r="AA121" s="58"/>
    </row>
    <row r="122" spans="1:27" ht="15" hidden="1" customHeight="1">
      <c r="A122" s="13"/>
      <c r="B122" s="74">
        <f>Other!B52</f>
        <v>0</v>
      </c>
      <c r="C122" s="30"/>
      <c r="D122" s="36" t="e">
        <f>#REF!</f>
        <v>#REF!</v>
      </c>
      <c r="E122" s="17"/>
      <c r="F122" s="17">
        <f>Other!$A52</f>
        <v>0</v>
      </c>
      <c r="G122" s="18"/>
      <c r="H122" s="75"/>
      <c r="I122" s="76"/>
      <c r="J122" s="16"/>
      <c r="K122" s="19"/>
      <c r="L122" s="19"/>
      <c r="M122" s="20"/>
      <c r="N122" s="81"/>
      <c r="O122" s="52"/>
      <c r="P122" s="69"/>
      <c r="Q122" s="82"/>
      <c r="W122" s="58"/>
      <c r="X122" s="58"/>
      <c r="Y122" s="58"/>
      <c r="Z122" s="58"/>
      <c r="AA122" s="58"/>
    </row>
    <row r="123" spans="1:27" ht="15" hidden="1" customHeight="1">
      <c r="A123" s="13"/>
      <c r="B123" s="74">
        <f>Other!B53</f>
        <v>0</v>
      </c>
      <c r="C123" s="30"/>
      <c r="D123" s="36" t="e">
        <f>#REF!</f>
        <v>#REF!</v>
      </c>
      <c r="E123" s="17"/>
      <c r="F123" s="17">
        <f>Other!$A53</f>
        <v>0</v>
      </c>
      <c r="G123" s="18"/>
      <c r="H123" s="75"/>
      <c r="I123" s="76"/>
      <c r="J123" s="16"/>
      <c r="K123" s="19"/>
      <c r="L123" s="19"/>
      <c r="M123" s="20"/>
      <c r="N123" s="81"/>
      <c r="O123" s="52"/>
      <c r="P123" s="69"/>
      <c r="Q123" s="82"/>
      <c r="W123" s="58"/>
      <c r="X123" s="58"/>
      <c r="Y123" s="58"/>
      <c r="Z123" s="58"/>
      <c r="AA123" s="58"/>
    </row>
    <row r="124" spans="1:27" ht="15" hidden="1" customHeight="1">
      <c r="A124" s="13"/>
      <c r="B124" s="74">
        <f>Other!B54</f>
        <v>0</v>
      </c>
      <c r="C124" s="30"/>
      <c r="D124" s="36" t="e">
        <f>#REF!</f>
        <v>#REF!</v>
      </c>
      <c r="E124" s="17"/>
      <c r="F124" s="17">
        <f>Other!$A54</f>
        <v>0</v>
      </c>
      <c r="G124" s="18"/>
      <c r="H124" s="75"/>
      <c r="I124" s="76"/>
      <c r="J124" s="16"/>
      <c r="K124" s="19"/>
      <c r="L124" s="19"/>
      <c r="M124" s="20"/>
      <c r="N124" s="81"/>
      <c r="O124" s="52"/>
      <c r="P124" s="69"/>
      <c r="Q124" s="82"/>
      <c r="W124" s="58"/>
      <c r="X124" s="58"/>
      <c r="Y124" s="58"/>
      <c r="Z124" s="58"/>
      <c r="AA124" s="58"/>
    </row>
    <row r="125" spans="1:27" ht="15" hidden="1" customHeight="1">
      <c r="A125" s="13"/>
      <c r="B125" s="74">
        <f>Other!B55</f>
        <v>0</v>
      </c>
      <c r="C125" s="30"/>
      <c r="D125" s="36" t="e">
        <f>#REF!</f>
        <v>#REF!</v>
      </c>
      <c r="E125" s="17"/>
      <c r="F125" s="17">
        <f>Other!$A55</f>
        <v>0</v>
      </c>
      <c r="G125" s="18"/>
      <c r="H125" s="75"/>
      <c r="I125" s="76"/>
      <c r="J125" s="16"/>
      <c r="K125" s="19"/>
      <c r="L125" s="19"/>
      <c r="M125" s="20"/>
      <c r="N125" s="81"/>
      <c r="O125" s="52"/>
      <c r="P125" s="69"/>
      <c r="Q125" s="82"/>
      <c r="W125" s="58"/>
      <c r="X125" s="58"/>
      <c r="Y125" s="58"/>
      <c r="Z125" s="58"/>
      <c r="AA125" s="58"/>
    </row>
    <row r="126" spans="1:27" ht="15" hidden="1" customHeight="1">
      <c r="A126" s="13"/>
      <c r="B126" s="74">
        <f>Other!B56</f>
        <v>0</v>
      </c>
      <c r="C126" s="30"/>
      <c r="D126" s="36" t="e">
        <f>#REF!</f>
        <v>#REF!</v>
      </c>
      <c r="E126" s="17"/>
      <c r="F126" s="17">
        <f>Other!$A56</f>
        <v>0</v>
      </c>
      <c r="G126" s="18"/>
      <c r="H126" s="75"/>
      <c r="I126" s="76"/>
      <c r="J126" s="16"/>
      <c r="K126" s="19"/>
      <c r="L126" s="19"/>
      <c r="M126" s="20"/>
      <c r="N126" s="81"/>
      <c r="O126" s="52"/>
      <c r="P126" s="69"/>
      <c r="Q126" s="82"/>
      <c r="W126" s="58"/>
      <c r="X126" s="58"/>
      <c r="Y126" s="58"/>
      <c r="Z126" s="58"/>
      <c r="AA126" s="58"/>
    </row>
    <row r="127" spans="1:27" ht="15" hidden="1" customHeight="1">
      <c r="A127" s="13"/>
      <c r="B127" s="74">
        <f>Other!B57</f>
        <v>0</v>
      </c>
      <c r="C127" s="30"/>
      <c r="D127" s="36" t="e">
        <f>#REF!</f>
        <v>#REF!</v>
      </c>
      <c r="E127" s="17"/>
      <c r="F127" s="17">
        <f>Other!$A57</f>
        <v>0</v>
      </c>
      <c r="G127" s="18"/>
      <c r="H127" s="75"/>
      <c r="I127" s="76"/>
      <c r="J127" s="16"/>
      <c r="K127" s="19"/>
      <c r="L127" s="19"/>
      <c r="M127" s="20"/>
      <c r="N127" s="81"/>
      <c r="O127" s="52"/>
      <c r="P127" s="69"/>
      <c r="Q127" s="82"/>
      <c r="W127" s="58"/>
      <c r="X127" s="58"/>
      <c r="Y127" s="58"/>
      <c r="Z127" s="58"/>
      <c r="AA127" s="58"/>
    </row>
    <row r="128" spans="1:27" ht="15" hidden="1" customHeight="1">
      <c r="A128" s="13"/>
      <c r="B128" s="74">
        <f>Other!B58</f>
        <v>0</v>
      </c>
      <c r="C128" s="30"/>
      <c r="D128" s="36" t="e">
        <f>#REF!</f>
        <v>#REF!</v>
      </c>
      <c r="E128" s="17"/>
      <c r="F128" s="17">
        <f>Other!$A58</f>
        <v>0</v>
      </c>
      <c r="G128" s="18"/>
      <c r="H128" s="75"/>
      <c r="I128" s="76"/>
      <c r="J128" s="16"/>
      <c r="K128" s="19"/>
      <c r="L128" s="19"/>
      <c r="M128" s="20"/>
      <c r="N128" s="81"/>
      <c r="O128" s="52"/>
      <c r="P128" s="69"/>
      <c r="Q128" s="82"/>
      <c r="W128" s="58"/>
      <c r="X128" s="58"/>
      <c r="Y128" s="58"/>
      <c r="Z128" s="58"/>
      <c r="AA128" s="58"/>
    </row>
    <row r="129" spans="1:27" ht="15" hidden="1" customHeight="1">
      <c r="A129" s="13"/>
      <c r="B129" s="74">
        <f>Other!B59</f>
        <v>0</v>
      </c>
      <c r="C129" s="30"/>
      <c r="D129" s="36" t="e">
        <f>#REF!</f>
        <v>#REF!</v>
      </c>
      <c r="E129" s="17"/>
      <c r="F129" s="17">
        <f>Other!$A59</f>
        <v>0</v>
      </c>
      <c r="G129" s="18"/>
      <c r="H129" s="75"/>
      <c r="I129" s="76"/>
      <c r="J129" s="16"/>
      <c r="K129" s="19"/>
      <c r="L129" s="19"/>
      <c r="M129" s="20"/>
      <c r="N129" s="81"/>
      <c r="O129" s="52"/>
      <c r="P129" s="69"/>
      <c r="Q129" s="82"/>
      <c r="W129" s="58"/>
      <c r="X129" s="58"/>
      <c r="Y129" s="58"/>
      <c r="Z129" s="58"/>
      <c r="AA129" s="58"/>
    </row>
    <row r="130" spans="1:27" ht="15" hidden="1" customHeight="1">
      <c r="A130" s="13"/>
      <c r="B130" s="74">
        <f>Other!B60</f>
        <v>0</v>
      </c>
      <c r="C130" s="30"/>
      <c r="D130" s="36" t="e">
        <f>#REF!</f>
        <v>#REF!</v>
      </c>
      <c r="E130" s="17"/>
      <c r="F130" s="17">
        <f>Other!$A60</f>
        <v>0</v>
      </c>
      <c r="G130" s="18"/>
      <c r="H130" s="75"/>
      <c r="I130" s="76"/>
      <c r="J130" s="16"/>
      <c r="K130" s="19"/>
      <c r="L130" s="19"/>
      <c r="M130" s="20"/>
      <c r="N130" s="81"/>
      <c r="O130" s="52"/>
      <c r="P130" s="69"/>
      <c r="Q130" s="82"/>
      <c r="W130" s="58"/>
      <c r="X130" s="58"/>
      <c r="Y130" s="58"/>
      <c r="Z130" s="58"/>
      <c r="AA130" s="58"/>
    </row>
    <row r="131" spans="1:27" ht="15" hidden="1" customHeight="1">
      <c r="A131" s="13"/>
      <c r="B131" s="74">
        <f>Other!B61</f>
        <v>0</v>
      </c>
      <c r="C131" s="30"/>
      <c r="D131" s="36" t="e">
        <f>#REF!</f>
        <v>#REF!</v>
      </c>
      <c r="E131" s="17"/>
      <c r="F131" s="17">
        <f>Other!$A61</f>
        <v>0</v>
      </c>
      <c r="G131" s="18"/>
      <c r="H131" s="75"/>
      <c r="I131" s="76"/>
      <c r="J131" s="16"/>
      <c r="K131" s="19"/>
      <c r="L131" s="19"/>
      <c r="M131" s="20"/>
      <c r="N131" s="81"/>
      <c r="O131" s="52"/>
      <c r="P131" s="69"/>
      <c r="Q131" s="82"/>
      <c r="W131" s="58"/>
      <c r="X131" s="58"/>
      <c r="Y131" s="58"/>
      <c r="Z131" s="58"/>
      <c r="AA131" s="58"/>
    </row>
    <row r="132" spans="1:27" ht="15" hidden="1" customHeight="1">
      <c r="A132" s="13"/>
      <c r="B132" s="74">
        <f>Other!B62</f>
        <v>0</v>
      </c>
      <c r="C132" s="30"/>
      <c r="D132" s="36" t="e">
        <f>#REF!</f>
        <v>#REF!</v>
      </c>
      <c r="E132" s="17"/>
      <c r="F132" s="17">
        <f>Other!$A62</f>
        <v>0</v>
      </c>
      <c r="G132" s="18"/>
      <c r="H132" s="75"/>
      <c r="I132" s="76"/>
      <c r="J132" s="16"/>
      <c r="K132" s="19"/>
      <c r="L132" s="19"/>
      <c r="M132" s="20"/>
      <c r="N132" s="81"/>
      <c r="O132" s="52"/>
      <c r="P132" s="69"/>
      <c r="Q132" s="82"/>
      <c r="W132" s="58"/>
      <c r="X132" s="58"/>
      <c r="Y132" s="58"/>
      <c r="Z132" s="58"/>
      <c r="AA132" s="58"/>
    </row>
    <row r="133" spans="1:27" ht="15" hidden="1" customHeight="1">
      <c r="A133" s="13"/>
      <c r="B133" s="74">
        <f>Other!B63</f>
        <v>0</v>
      </c>
      <c r="C133" s="30"/>
      <c r="D133" s="36" t="e">
        <f>#REF!</f>
        <v>#REF!</v>
      </c>
      <c r="E133" s="17"/>
      <c r="F133" s="17">
        <f>Other!$A63</f>
        <v>0</v>
      </c>
      <c r="G133" s="18"/>
      <c r="H133" s="75"/>
      <c r="I133" s="76"/>
      <c r="J133" s="16"/>
      <c r="K133" s="19"/>
      <c r="L133" s="19"/>
      <c r="M133" s="20"/>
      <c r="N133" s="81"/>
      <c r="O133" s="52"/>
      <c r="P133" s="69"/>
      <c r="Q133" s="82"/>
      <c r="W133" s="58"/>
      <c r="X133" s="58"/>
      <c r="Y133" s="58"/>
      <c r="Z133" s="58"/>
      <c r="AA133" s="58"/>
    </row>
    <row r="134" spans="1:27" ht="15" hidden="1" customHeight="1">
      <c r="A134" s="13"/>
      <c r="B134" s="74">
        <f>Other!B64</f>
        <v>0</v>
      </c>
      <c r="C134" s="30"/>
      <c r="D134" s="36" t="e">
        <f>#REF!</f>
        <v>#REF!</v>
      </c>
      <c r="E134" s="17"/>
      <c r="F134" s="17">
        <f>Other!$A64</f>
        <v>0</v>
      </c>
      <c r="G134" s="18"/>
      <c r="H134" s="75"/>
      <c r="I134" s="76"/>
      <c r="J134" s="16"/>
      <c r="K134" s="19"/>
      <c r="L134" s="19"/>
      <c r="M134" s="20"/>
      <c r="N134" s="81"/>
      <c r="O134" s="52"/>
      <c r="P134" s="69"/>
      <c r="Q134" s="82"/>
      <c r="W134" s="58"/>
      <c r="X134" s="58"/>
      <c r="Y134" s="58"/>
      <c r="Z134" s="58"/>
      <c r="AA134" s="58"/>
    </row>
    <row r="135" spans="1:27" ht="15" hidden="1" customHeight="1">
      <c r="A135" s="13"/>
      <c r="B135" s="74">
        <f>Other!B65</f>
        <v>0</v>
      </c>
      <c r="C135" s="30"/>
      <c r="D135" s="36" t="e">
        <f>#REF!</f>
        <v>#REF!</v>
      </c>
      <c r="E135" s="17"/>
      <c r="F135" s="17">
        <f>Other!$A65</f>
        <v>0</v>
      </c>
      <c r="G135" s="18"/>
      <c r="H135" s="75"/>
      <c r="I135" s="76"/>
      <c r="J135" s="16"/>
      <c r="K135" s="19"/>
      <c r="L135" s="19"/>
      <c r="M135" s="20"/>
      <c r="N135" s="81"/>
      <c r="O135" s="52"/>
      <c r="P135" s="69"/>
      <c r="Q135" s="82"/>
      <c r="W135" s="58"/>
      <c r="X135" s="58"/>
      <c r="Y135" s="58"/>
      <c r="Z135" s="58"/>
      <c r="AA135" s="58"/>
    </row>
    <row r="136" spans="1:27" ht="15" hidden="1" customHeight="1">
      <c r="A136" s="13"/>
      <c r="B136" s="74">
        <f>Other!B66</f>
        <v>0</v>
      </c>
      <c r="C136" s="30"/>
      <c r="D136" s="36" t="e">
        <f>#REF!</f>
        <v>#REF!</v>
      </c>
      <c r="E136" s="17"/>
      <c r="F136" s="17">
        <f>Other!$A66</f>
        <v>0</v>
      </c>
      <c r="G136" s="18"/>
      <c r="H136" s="75"/>
      <c r="I136" s="76"/>
      <c r="J136" s="16"/>
      <c r="K136" s="19"/>
      <c r="L136" s="19"/>
      <c r="M136" s="20"/>
      <c r="N136" s="81"/>
      <c r="O136" s="52"/>
      <c r="P136" s="69"/>
      <c r="Q136" s="82"/>
      <c r="W136" s="58"/>
      <c r="X136" s="58"/>
      <c r="Y136" s="58"/>
      <c r="Z136" s="58"/>
      <c r="AA136" s="58"/>
    </row>
    <row r="137" spans="1:27" ht="15" hidden="1" customHeight="1">
      <c r="A137" s="13"/>
      <c r="B137" s="74">
        <f>Other!B67</f>
        <v>0</v>
      </c>
      <c r="C137" s="30"/>
      <c r="D137" s="36" t="e">
        <f>#REF!</f>
        <v>#REF!</v>
      </c>
      <c r="E137" s="17"/>
      <c r="F137" s="17">
        <f>Other!$A67</f>
        <v>0</v>
      </c>
      <c r="G137" s="18"/>
      <c r="H137" s="75"/>
      <c r="I137" s="76"/>
      <c r="J137" s="16"/>
      <c r="K137" s="19"/>
      <c r="L137" s="19"/>
      <c r="M137" s="20"/>
      <c r="N137" s="81"/>
      <c r="O137" s="52"/>
      <c r="P137" s="69"/>
      <c r="Q137" s="82"/>
      <c r="W137" s="58"/>
      <c r="X137" s="58"/>
      <c r="Y137" s="58"/>
      <c r="Z137" s="58"/>
      <c r="AA137" s="58"/>
    </row>
    <row r="138" spans="1:27" ht="15" hidden="1" customHeight="1">
      <c r="A138" s="13"/>
      <c r="B138" s="74">
        <f>Other!B68</f>
        <v>0</v>
      </c>
      <c r="C138" s="30"/>
      <c r="D138" s="36" t="e">
        <f>#REF!</f>
        <v>#REF!</v>
      </c>
      <c r="E138" s="17"/>
      <c r="F138" s="17">
        <f>Other!$A68</f>
        <v>0</v>
      </c>
      <c r="G138" s="18"/>
      <c r="H138" s="75"/>
      <c r="I138" s="76"/>
      <c r="J138" s="16"/>
      <c r="K138" s="19"/>
      <c r="L138" s="19"/>
      <c r="M138" s="20"/>
      <c r="N138" s="81"/>
      <c r="O138" s="52"/>
      <c r="P138" s="69"/>
      <c r="Q138" s="82"/>
      <c r="W138" s="58"/>
      <c r="X138" s="58"/>
      <c r="Y138" s="58"/>
      <c r="Z138" s="58"/>
      <c r="AA138" s="58"/>
    </row>
    <row r="139" spans="1:27" ht="15" hidden="1" customHeight="1">
      <c r="A139" s="13"/>
      <c r="B139" s="74">
        <f>Other!B69</f>
        <v>0</v>
      </c>
      <c r="C139" s="30"/>
      <c r="D139" s="36" t="e">
        <f>#REF!</f>
        <v>#REF!</v>
      </c>
      <c r="E139" s="17"/>
      <c r="F139" s="17">
        <f>Other!$A69</f>
        <v>0</v>
      </c>
      <c r="G139" s="18"/>
      <c r="H139" s="75"/>
      <c r="I139" s="76"/>
      <c r="J139" s="16"/>
      <c r="K139" s="19"/>
      <c r="L139" s="19"/>
      <c r="M139" s="20"/>
      <c r="N139" s="81"/>
      <c r="O139" s="52"/>
      <c r="P139" s="69"/>
      <c r="Q139" s="82"/>
      <c r="W139" s="58"/>
      <c r="X139" s="58"/>
      <c r="Y139" s="58"/>
      <c r="Z139" s="58"/>
      <c r="AA139" s="58"/>
    </row>
    <row r="140" spans="1:27" ht="15" hidden="1" customHeight="1">
      <c r="A140" s="13"/>
      <c r="B140" s="74">
        <f>Other!B70</f>
        <v>0</v>
      </c>
      <c r="C140" s="30"/>
      <c r="D140" s="36" t="e">
        <f>#REF!</f>
        <v>#REF!</v>
      </c>
      <c r="E140" s="17"/>
      <c r="F140" s="17">
        <f>Other!$A70</f>
        <v>0</v>
      </c>
      <c r="G140" s="18"/>
      <c r="H140" s="75"/>
      <c r="I140" s="76"/>
      <c r="J140" s="16"/>
      <c r="K140" s="19"/>
      <c r="L140" s="19"/>
      <c r="M140" s="20"/>
      <c r="N140" s="81"/>
      <c r="O140" s="52"/>
      <c r="P140" s="69"/>
      <c r="Q140" s="82"/>
      <c r="W140" s="58"/>
      <c r="X140" s="58"/>
      <c r="Y140" s="58"/>
      <c r="Z140" s="58"/>
      <c r="AA140" s="58"/>
    </row>
    <row r="141" spans="1:27" ht="15" hidden="1" customHeight="1">
      <c r="A141" s="13"/>
      <c r="B141" s="74">
        <f>Other!B71</f>
        <v>0</v>
      </c>
      <c r="C141" s="30"/>
      <c r="D141" s="36" t="e">
        <f>#REF!</f>
        <v>#REF!</v>
      </c>
      <c r="E141" s="17"/>
      <c r="F141" s="17">
        <f>Other!$A71</f>
        <v>0</v>
      </c>
      <c r="G141" s="18"/>
      <c r="H141" s="75"/>
      <c r="I141" s="76"/>
      <c r="J141" s="16"/>
      <c r="K141" s="19"/>
      <c r="L141" s="19"/>
      <c r="M141" s="20"/>
      <c r="N141" s="81"/>
      <c r="O141" s="52"/>
      <c r="P141" s="69"/>
      <c r="Q141" s="82"/>
      <c r="W141" s="58"/>
      <c r="X141" s="58"/>
      <c r="Y141" s="58"/>
      <c r="Z141" s="58"/>
      <c r="AA141" s="58"/>
    </row>
    <row r="142" spans="1:27" ht="15" hidden="1" customHeight="1">
      <c r="A142" s="13"/>
      <c r="B142" s="74">
        <f>Other!B72</f>
        <v>0</v>
      </c>
      <c r="C142" s="30"/>
      <c r="D142" s="36" t="e">
        <f>#REF!</f>
        <v>#REF!</v>
      </c>
      <c r="E142" s="17"/>
      <c r="F142" s="17">
        <f>Other!$A72</f>
        <v>0</v>
      </c>
      <c r="G142" s="18"/>
      <c r="H142" s="75"/>
      <c r="I142" s="76"/>
      <c r="J142" s="16"/>
      <c r="K142" s="19"/>
      <c r="L142" s="19"/>
      <c r="M142" s="20"/>
      <c r="N142" s="81"/>
      <c r="O142" s="52"/>
      <c r="P142" s="69"/>
      <c r="Q142" s="82"/>
      <c r="W142" s="58"/>
      <c r="X142" s="58"/>
      <c r="Y142" s="58"/>
      <c r="Z142" s="58"/>
      <c r="AA142" s="58"/>
    </row>
    <row r="143" spans="1:27" ht="15" hidden="1" customHeight="1">
      <c r="A143" s="13"/>
      <c r="B143" s="74">
        <f>Other!B73</f>
        <v>0</v>
      </c>
      <c r="C143" s="30"/>
      <c r="D143" s="36" t="e">
        <f>#REF!</f>
        <v>#REF!</v>
      </c>
      <c r="E143" s="17"/>
      <c r="F143" s="17">
        <f>Other!$A73</f>
        <v>0</v>
      </c>
      <c r="G143" s="18"/>
      <c r="H143" s="75"/>
      <c r="I143" s="76"/>
      <c r="J143" s="16"/>
      <c r="K143" s="19"/>
      <c r="L143" s="19"/>
      <c r="M143" s="20"/>
      <c r="N143" s="81"/>
      <c r="O143" s="52"/>
      <c r="P143" s="69"/>
      <c r="Q143" s="82"/>
      <c r="W143" s="58"/>
      <c r="X143" s="58"/>
      <c r="Y143" s="58"/>
      <c r="Z143" s="58"/>
      <c r="AA143" s="58"/>
    </row>
    <row r="144" spans="1:27" ht="15" hidden="1" customHeight="1">
      <c r="A144" s="13"/>
      <c r="B144" s="74">
        <f>Other!B74</f>
        <v>0</v>
      </c>
      <c r="C144" s="30"/>
      <c r="D144" s="36" t="e">
        <f>#REF!</f>
        <v>#REF!</v>
      </c>
      <c r="E144" s="17"/>
      <c r="F144" s="17">
        <f>Other!$A74</f>
        <v>0</v>
      </c>
      <c r="G144" s="18"/>
      <c r="H144" s="75"/>
      <c r="I144" s="76"/>
      <c r="J144" s="16"/>
      <c r="K144" s="19"/>
      <c r="L144" s="19"/>
      <c r="M144" s="20"/>
      <c r="N144" s="81"/>
      <c r="O144" s="52"/>
      <c r="P144" s="69"/>
      <c r="Q144" s="82"/>
      <c r="W144" s="58"/>
      <c r="X144" s="58"/>
      <c r="Y144" s="58"/>
      <c r="Z144" s="58"/>
      <c r="AA144" s="58"/>
    </row>
    <row r="145" spans="1:27" ht="15" hidden="1" customHeight="1">
      <c r="A145" s="13"/>
      <c r="B145" s="74">
        <f>Other!B75</f>
        <v>0</v>
      </c>
      <c r="C145" s="30"/>
      <c r="D145" s="36" t="e">
        <f>#REF!</f>
        <v>#REF!</v>
      </c>
      <c r="E145" s="17"/>
      <c r="F145" s="17">
        <f>Other!$A75</f>
        <v>0</v>
      </c>
      <c r="G145" s="18"/>
      <c r="H145" s="75"/>
      <c r="I145" s="76"/>
      <c r="J145" s="16"/>
      <c r="K145" s="19"/>
      <c r="L145" s="19"/>
      <c r="M145" s="20"/>
      <c r="N145" s="81"/>
      <c r="O145" s="52"/>
      <c r="P145" s="69"/>
      <c r="Q145" s="82"/>
      <c r="W145" s="58"/>
      <c r="X145" s="58"/>
      <c r="Y145" s="58"/>
      <c r="Z145" s="58"/>
      <c r="AA145" s="58"/>
    </row>
    <row r="146" spans="1:27" ht="15" hidden="1" customHeight="1">
      <c r="A146" s="13"/>
      <c r="B146" s="74">
        <f>Other!B76</f>
        <v>0</v>
      </c>
      <c r="C146" s="30"/>
      <c r="D146" s="36" t="e">
        <f>#REF!</f>
        <v>#REF!</v>
      </c>
      <c r="E146" s="17"/>
      <c r="F146" s="17">
        <f>Other!$A76</f>
        <v>0</v>
      </c>
      <c r="G146" s="18"/>
      <c r="H146" s="75"/>
      <c r="I146" s="76"/>
      <c r="J146" s="16"/>
      <c r="K146" s="19"/>
      <c r="L146" s="19"/>
      <c r="M146" s="20"/>
      <c r="N146" s="81"/>
      <c r="O146" s="52"/>
      <c r="P146" s="69"/>
      <c r="Q146" s="82"/>
      <c r="W146" s="58"/>
      <c r="X146" s="58"/>
      <c r="Y146" s="58"/>
      <c r="Z146" s="58"/>
      <c r="AA146" s="58"/>
    </row>
    <row r="147" spans="1:27" ht="15" hidden="1" customHeight="1">
      <c r="A147" s="13"/>
      <c r="B147" s="74">
        <f>Other!B77</f>
        <v>0</v>
      </c>
      <c r="C147" s="30"/>
      <c r="D147" s="36" t="e">
        <f>#REF!</f>
        <v>#REF!</v>
      </c>
      <c r="E147" s="17"/>
      <c r="F147" s="17">
        <f>Other!$A77</f>
        <v>0</v>
      </c>
      <c r="G147" s="18"/>
      <c r="H147" s="75"/>
      <c r="I147" s="76"/>
      <c r="J147" s="16"/>
      <c r="K147" s="19"/>
      <c r="L147" s="19"/>
      <c r="M147" s="20"/>
      <c r="N147" s="81"/>
      <c r="O147" s="52"/>
      <c r="P147" s="69"/>
      <c r="Q147" s="82"/>
      <c r="W147" s="58"/>
      <c r="X147" s="58"/>
      <c r="Y147" s="58"/>
      <c r="Z147" s="58"/>
      <c r="AA147" s="58"/>
    </row>
    <row r="148" spans="1:27" ht="15" hidden="1" customHeight="1">
      <c r="A148" s="13"/>
      <c r="B148" s="74">
        <f>Other!B78</f>
        <v>0</v>
      </c>
      <c r="C148" s="30"/>
      <c r="D148" s="36" t="e">
        <f>#REF!</f>
        <v>#REF!</v>
      </c>
      <c r="E148" s="17"/>
      <c r="F148" s="17">
        <f>Other!$A78</f>
        <v>0</v>
      </c>
      <c r="G148" s="18"/>
      <c r="H148" s="75"/>
      <c r="I148" s="76"/>
      <c r="J148" s="16"/>
      <c r="K148" s="19"/>
      <c r="L148" s="19"/>
      <c r="M148" s="20"/>
      <c r="N148" s="81"/>
      <c r="O148" s="52"/>
      <c r="P148" s="69"/>
      <c r="Q148" s="82"/>
      <c r="W148" s="58"/>
      <c r="X148" s="58"/>
      <c r="Y148" s="58"/>
      <c r="Z148" s="58"/>
      <c r="AA148" s="58"/>
    </row>
    <row r="149" spans="1:27" ht="15" hidden="1" customHeight="1">
      <c r="A149" s="13"/>
      <c r="B149" s="74">
        <f>Other!B79</f>
        <v>0</v>
      </c>
      <c r="C149" s="30"/>
      <c r="D149" s="36" t="e">
        <f>#REF!</f>
        <v>#REF!</v>
      </c>
      <c r="E149" s="17"/>
      <c r="F149" s="17">
        <f>Other!$A79</f>
        <v>0</v>
      </c>
      <c r="G149" s="18"/>
      <c r="H149" s="75"/>
      <c r="I149" s="76"/>
      <c r="J149" s="16"/>
      <c r="K149" s="19"/>
      <c r="L149" s="19"/>
      <c r="M149" s="20"/>
      <c r="N149" s="81"/>
      <c r="O149" s="52"/>
      <c r="P149" s="69"/>
      <c r="Q149" s="82"/>
      <c r="W149" s="58"/>
      <c r="X149" s="58"/>
      <c r="Y149" s="58"/>
      <c r="Z149" s="58"/>
      <c r="AA149" s="58"/>
    </row>
    <row r="150" spans="1:27" ht="15" hidden="1" customHeight="1">
      <c r="A150" s="13"/>
      <c r="B150" s="74">
        <f>Other!B80</f>
        <v>0</v>
      </c>
      <c r="C150" s="30"/>
      <c r="D150" s="36" t="e">
        <f>#REF!</f>
        <v>#REF!</v>
      </c>
      <c r="E150" s="17"/>
      <c r="F150" s="17">
        <f>Other!$A80</f>
        <v>0</v>
      </c>
      <c r="G150" s="18"/>
      <c r="H150" s="75"/>
      <c r="I150" s="76"/>
      <c r="J150" s="16"/>
      <c r="K150" s="19"/>
      <c r="L150" s="19"/>
      <c r="M150" s="20"/>
      <c r="N150" s="81"/>
      <c r="O150" s="52"/>
      <c r="P150" s="69"/>
      <c r="Q150" s="82"/>
      <c r="W150" s="58"/>
      <c r="X150" s="58"/>
      <c r="Y150" s="58"/>
      <c r="Z150" s="58"/>
      <c r="AA150" s="58"/>
    </row>
    <row r="151" spans="1:27" ht="15" hidden="1" customHeight="1">
      <c r="A151" s="13"/>
      <c r="B151" s="74">
        <f>Other!B81</f>
        <v>0</v>
      </c>
      <c r="C151" s="30"/>
      <c r="D151" s="36" t="e">
        <f>#REF!</f>
        <v>#REF!</v>
      </c>
      <c r="E151" s="17"/>
      <c r="F151" s="17">
        <f>Other!$A81</f>
        <v>0</v>
      </c>
      <c r="G151" s="18"/>
      <c r="H151" s="75"/>
      <c r="I151" s="76"/>
      <c r="J151" s="16"/>
      <c r="K151" s="19"/>
      <c r="L151" s="19"/>
      <c r="M151" s="20"/>
      <c r="N151" s="81"/>
      <c r="O151" s="52"/>
      <c r="P151" s="69"/>
      <c r="Q151" s="82"/>
      <c r="W151" s="58"/>
      <c r="X151" s="58"/>
      <c r="Y151" s="58"/>
      <c r="Z151" s="58"/>
      <c r="AA151" s="58"/>
    </row>
    <row r="152" spans="1:27" ht="15" hidden="1" customHeight="1">
      <c r="A152" s="13"/>
      <c r="B152" s="74">
        <f>Other!B82</f>
        <v>0</v>
      </c>
      <c r="C152" s="30"/>
      <c r="D152" s="36" t="e">
        <f>#REF!</f>
        <v>#REF!</v>
      </c>
      <c r="E152" s="17"/>
      <c r="F152" s="17">
        <f>Other!$A82</f>
        <v>0</v>
      </c>
      <c r="G152" s="18"/>
      <c r="H152" s="75"/>
      <c r="I152" s="76"/>
      <c r="J152" s="16"/>
      <c r="K152" s="19"/>
      <c r="L152" s="19"/>
      <c r="M152" s="20"/>
      <c r="N152" s="81"/>
      <c r="O152" s="52"/>
      <c r="P152" s="69"/>
      <c r="Q152" s="82"/>
      <c r="W152" s="58"/>
      <c r="X152" s="58"/>
      <c r="Y152" s="58"/>
      <c r="Z152" s="58"/>
      <c r="AA152" s="58"/>
    </row>
    <row r="153" spans="1:27" ht="15" hidden="1" customHeight="1">
      <c r="A153" s="13"/>
      <c r="B153" s="74">
        <f>Other!B83</f>
        <v>0</v>
      </c>
      <c r="C153" s="30"/>
      <c r="D153" s="36" t="e">
        <f>#REF!</f>
        <v>#REF!</v>
      </c>
      <c r="E153" s="17"/>
      <c r="F153" s="17">
        <f>Other!$A83</f>
        <v>0</v>
      </c>
      <c r="G153" s="18"/>
      <c r="H153" s="75"/>
      <c r="I153" s="76"/>
      <c r="J153" s="16"/>
      <c r="K153" s="19"/>
      <c r="L153" s="19"/>
      <c r="M153" s="20"/>
      <c r="N153" s="81"/>
      <c r="O153" s="52"/>
      <c r="P153" s="69"/>
      <c r="Q153" s="82"/>
      <c r="W153" s="58"/>
      <c r="X153" s="58"/>
      <c r="Y153" s="58"/>
      <c r="Z153" s="58"/>
      <c r="AA153" s="58"/>
    </row>
    <row r="154" spans="1:27" ht="15" hidden="1" customHeight="1">
      <c r="A154" s="13"/>
      <c r="B154" s="74">
        <f>Other!B84</f>
        <v>0</v>
      </c>
      <c r="C154" s="30"/>
      <c r="D154" s="36" t="e">
        <f>#REF!</f>
        <v>#REF!</v>
      </c>
      <c r="E154" s="17"/>
      <c r="F154" s="17">
        <f>Other!$A84</f>
        <v>0</v>
      </c>
      <c r="G154" s="18"/>
      <c r="H154" s="75"/>
      <c r="I154" s="76"/>
      <c r="J154" s="16"/>
      <c r="K154" s="19"/>
      <c r="L154" s="19"/>
      <c r="M154" s="20"/>
      <c r="N154" s="81"/>
      <c r="O154" s="52"/>
      <c r="P154" s="69"/>
      <c r="Q154" s="82"/>
      <c r="W154" s="58"/>
      <c r="X154" s="58"/>
      <c r="Y154" s="58"/>
      <c r="Z154" s="58"/>
      <c r="AA154" s="58"/>
    </row>
    <row r="155" spans="1:27" ht="15" hidden="1" customHeight="1">
      <c r="A155" s="13"/>
      <c r="B155" s="74">
        <f>Other!B85</f>
        <v>0</v>
      </c>
      <c r="C155" s="30"/>
      <c r="D155" s="36" t="e">
        <f>#REF!</f>
        <v>#REF!</v>
      </c>
      <c r="E155" s="17"/>
      <c r="F155" s="17">
        <f>Other!$A85</f>
        <v>0</v>
      </c>
      <c r="G155" s="18"/>
      <c r="H155" s="75"/>
      <c r="I155" s="76"/>
      <c r="J155" s="16"/>
      <c r="K155" s="19"/>
      <c r="L155" s="19"/>
      <c r="M155" s="20"/>
      <c r="N155" s="81"/>
      <c r="O155" s="52"/>
      <c r="P155" s="69"/>
      <c r="Q155" s="82"/>
      <c r="W155" s="58"/>
      <c r="X155" s="58"/>
      <c r="Y155" s="58"/>
      <c r="Z155" s="58"/>
      <c r="AA155" s="58"/>
    </row>
    <row r="156" spans="1:27" ht="15" hidden="1" customHeight="1">
      <c r="A156" s="13"/>
      <c r="B156" s="74">
        <f>Other!B86</f>
        <v>0</v>
      </c>
      <c r="C156" s="30"/>
      <c r="D156" s="36" t="e">
        <f>#REF!</f>
        <v>#REF!</v>
      </c>
      <c r="E156" s="17"/>
      <c r="F156" s="17">
        <f>Other!$A86</f>
        <v>0</v>
      </c>
      <c r="G156" s="18"/>
      <c r="H156" s="75"/>
      <c r="I156" s="76"/>
      <c r="J156" s="16"/>
      <c r="K156" s="19"/>
      <c r="L156" s="19"/>
      <c r="M156" s="20"/>
      <c r="N156" s="81"/>
      <c r="O156" s="52"/>
      <c r="P156" s="69"/>
      <c r="Q156" s="82"/>
      <c r="W156" s="58"/>
      <c r="X156" s="58"/>
      <c r="Y156" s="58"/>
      <c r="Z156" s="58"/>
      <c r="AA156" s="58"/>
    </row>
    <row r="157" spans="1:27" ht="15" hidden="1" customHeight="1">
      <c r="A157" s="13"/>
      <c r="B157" s="74">
        <f>Other!B87</f>
        <v>0</v>
      </c>
      <c r="C157" s="30"/>
      <c r="D157" s="36" t="e">
        <f>#REF!</f>
        <v>#REF!</v>
      </c>
      <c r="E157" s="17"/>
      <c r="F157" s="17">
        <f>Other!$A87</f>
        <v>0</v>
      </c>
      <c r="G157" s="18"/>
      <c r="H157" s="75"/>
      <c r="I157" s="76"/>
      <c r="J157" s="16"/>
      <c r="K157" s="19"/>
      <c r="L157" s="19"/>
      <c r="M157" s="20"/>
      <c r="N157" s="81"/>
      <c r="O157" s="52"/>
      <c r="P157" s="69"/>
      <c r="Q157" s="82"/>
      <c r="W157" s="58"/>
      <c r="X157" s="58"/>
      <c r="Y157" s="58"/>
      <c r="Z157" s="58"/>
      <c r="AA157" s="58"/>
    </row>
    <row r="158" spans="1:27" ht="15" hidden="1" customHeight="1">
      <c r="A158" s="13"/>
      <c r="B158" s="74">
        <f>Other!B88</f>
        <v>0</v>
      </c>
      <c r="C158" s="30"/>
      <c r="D158" s="36" t="e">
        <f>#REF!</f>
        <v>#REF!</v>
      </c>
      <c r="E158" s="17"/>
      <c r="F158" s="17">
        <f>Other!$A88</f>
        <v>0</v>
      </c>
      <c r="G158" s="18"/>
      <c r="H158" s="75"/>
      <c r="I158" s="76"/>
      <c r="J158" s="16"/>
      <c r="K158" s="19"/>
      <c r="L158" s="19"/>
      <c r="M158" s="20"/>
      <c r="N158" s="81"/>
      <c r="O158" s="52"/>
      <c r="P158" s="69"/>
      <c r="Q158" s="82"/>
      <c r="W158" s="58"/>
      <c r="X158" s="58"/>
      <c r="Y158" s="58"/>
      <c r="Z158" s="58"/>
      <c r="AA158" s="58"/>
    </row>
    <row r="159" spans="1:27" ht="15" hidden="1" customHeight="1">
      <c r="A159" s="13"/>
      <c r="B159" s="74">
        <f>Other!B89</f>
        <v>0</v>
      </c>
      <c r="C159" s="30"/>
      <c r="D159" s="36" t="e">
        <f>#REF!</f>
        <v>#REF!</v>
      </c>
      <c r="E159" s="17"/>
      <c r="F159" s="17">
        <f>Other!$A89</f>
        <v>0</v>
      </c>
      <c r="G159" s="18"/>
      <c r="H159" s="75"/>
      <c r="I159" s="76"/>
      <c r="J159" s="16"/>
      <c r="K159" s="19"/>
      <c r="L159" s="19"/>
      <c r="M159" s="20"/>
      <c r="N159" s="81"/>
      <c r="O159" s="52"/>
      <c r="P159" s="69"/>
      <c r="Q159" s="82"/>
      <c r="W159" s="58"/>
      <c r="X159" s="58"/>
      <c r="Y159" s="58"/>
      <c r="Z159" s="58"/>
      <c r="AA159" s="58"/>
    </row>
    <row r="160" spans="1:27" ht="15" hidden="1" customHeight="1">
      <c r="A160" s="13"/>
      <c r="B160" s="74">
        <f>Other!B90</f>
        <v>0</v>
      </c>
      <c r="C160" s="30"/>
      <c r="D160" s="36" t="e">
        <f>#REF!</f>
        <v>#REF!</v>
      </c>
      <c r="E160" s="17"/>
      <c r="F160" s="17">
        <f>Other!$A90</f>
        <v>0</v>
      </c>
      <c r="G160" s="18"/>
      <c r="H160" s="75"/>
      <c r="I160" s="76"/>
      <c r="J160" s="16"/>
      <c r="K160" s="19"/>
      <c r="L160" s="19"/>
      <c r="M160" s="20"/>
      <c r="N160" s="81"/>
      <c r="O160" s="52"/>
      <c r="P160" s="69"/>
      <c r="Q160" s="82"/>
      <c r="W160" s="58"/>
      <c r="X160" s="58"/>
      <c r="Y160" s="58"/>
      <c r="Z160" s="58"/>
      <c r="AA160" s="58"/>
    </row>
    <row r="161" spans="1:27" ht="15" hidden="1" customHeight="1">
      <c r="A161" s="13"/>
      <c r="B161" s="74">
        <f>Other!B91</f>
        <v>0</v>
      </c>
      <c r="C161" s="30"/>
      <c r="D161" s="36" t="e">
        <f>#REF!</f>
        <v>#REF!</v>
      </c>
      <c r="E161" s="17"/>
      <c r="F161" s="17">
        <f>Other!$A91</f>
        <v>0</v>
      </c>
      <c r="G161" s="18"/>
      <c r="H161" s="75"/>
      <c r="I161" s="76"/>
      <c r="J161" s="16"/>
      <c r="K161" s="19"/>
      <c r="L161" s="19"/>
      <c r="M161" s="20"/>
      <c r="N161" s="81"/>
      <c r="O161" s="52"/>
      <c r="P161" s="69"/>
      <c r="Q161" s="82"/>
      <c r="W161" s="58"/>
      <c r="X161" s="58"/>
      <c r="Y161" s="58"/>
      <c r="Z161" s="58"/>
      <c r="AA161" s="58"/>
    </row>
    <row r="162" spans="1:27" ht="15" hidden="1" customHeight="1">
      <c r="A162" s="13"/>
      <c r="B162" s="74">
        <f>Other!B92</f>
        <v>0</v>
      </c>
      <c r="C162" s="30"/>
      <c r="D162" s="36" t="e">
        <f>#REF!</f>
        <v>#REF!</v>
      </c>
      <c r="E162" s="17"/>
      <c r="F162" s="17">
        <f>Other!$A92</f>
        <v>0</v>
      </c>
      <c r="G162" s="18"/>
      <c r="H162" s="75"/>
      <c r="I162" s="76"/>
      <c r="J162" s="16"/>
      <c r="K162" s="19"/>
      <c r="L162" s="19"/>
      <c r="M162" s="20"/>
      <c r="N162" s="81"/>
      <c r="O162" s="52"/>
      <c r="P162" s="69"/>
      <c r="Q162" s="82"/>
      <c r="W162" s="58"/>
      <c r="X162" s="58"/>
      <c r="Y162" s="58"/>
      <c r="Z162" s="58"/>
      <c r="AA162" s="58"/>
    </row>
    <row r="163" spans="1:27" ht="15" hidden="1" customHeight="1">
      <c r="A163" s="13"/>
      <c r="B163" s="74">
        <f>Other!B93</f>
        <v>0</v>
      </c>
      <c r="C163" s="30"/>
      <c r="D163" s="36" t="e">
        <f>#REF!</f>
        <v>#REF!</v>
      </c>
      <c r="E163" s="17"/>
      <c r="F163" s="17">
        <f>Other!$A93</f>
        <v>0</v>
      </c>
      <c r="G163" s="18"/>
      <c r="H163" s="75"/>
      <c r="I163" s="76"/>
      <c r="J163" s="16"/>
      <c r="K163" s="19"/>
      <c r="L163" s="19"/>
      <c r="M163" s="20"/>
      <c r="N163" s="81"/>
      <c r="O163" s="52"/>
      <c r="P163" s="69"/>
      <c r="Q163" s="82"/>
      <c r="W163" s="58"/>
      <c r="X163" s="58"/>
      <c r="Y163" s="58"/>
      <c r="Z163" s="58"/>
      <c r="AA163" s="58"/>
    </row>
    <row r="164" spans="1:27" ht="15" hidden="1" customHeight="1">
      <c r="A164" s="13"/>
      <c r="B164" s="74">
        <f>Other!B94</f>
        <v>0</v>
      </c>
      <c r="C164" s="30"/>
      <c r="D164" s="36" t="e">
        <f>#REF!</f>
        <v>#REF!</v>
      </c>
      <c r="E164" s="17"/>
      <c r="F164" s="17">
        <f>Other!$A94</f>
        <v>0</v>
      </c>
      <c r="G164" s="18"/>
      <c r="H164" s="75"/>
      <c r="I164" s="76"/>
      <c r="J164" s="16"/>
      <c r="K164" s="19"/>
      <c r="L164" s="19"/>
      <c r="M164" s="20"/>
      <c r="N164" s="81"/>
      <c r="O164" s="52"/>
      <c r="P164" s="69"/>
      <c r="Q164" s="82"/>
      <c r="W164" s="58"/>
      <c r="X164" s="58"/>
      <c r="Y164" s="58"/>
      <c r="Z164" s="58"/>
      <c r="AA164" s="58"/>
    </row>
    <row r="165" spans="1:27" ht="15" hidden="1" customHeight="1">
      <c r="A165" s="13"/>
      <c r="B165" s="74">
        <f>Other!B95</f>
        <v>0</v>
      </c>
      <c r="C165" s="30"/>
      <c r="D165" s="36" t="e">
        <f>#REF!</f>
        <v>#REF!</v>
      </c>
      <c r="E165" s="17"/>
      <c r="F165" s="17">
        <f>Other!$A95</f>
        <v>0</v>
      </c>
      <c r="G165" s="18"/>
      <c r="H165" s="75"/>
      <c r="I165" s="76"/>
      <c r="J165" s="16"/>
      <c r="K165" s="19"/>
      <c r="L165" s="19"/>
      <c r="M165" s="20"/>
      <c r="N165" s="81"/>
      <c r="O165" s="52"/>
      <c r="P165" s="69"/>
      <c r="Q165" s="82"/>
      <c r="W165" s="58"/>
      <c r="X165" s="58"/>
      <c r="Y165" s="58"/>
      <c r="Z165" s="58"/>
      <c r="AA165" s="58"/>
    </row>
    <row r="166" spans="1:27" ht="15" hidden="1" customHeight="1">
      <c r="A166" s="13"/>
      <c r="B166" s="74">
        <f>Other!B96</f>
        <v>0</v>
      </c>
      <c r="C166" s="30"/>
      <c r="D166" s="36" t="e">
        <f>#REF!</f>
        <v>#REF!</v>
      </c>
      <c r="E166" s="17"/>
      <c r="F166" s="17">
        <f>Other!$A96</f>
        <v>0</v>
      </c>
      <c r="G166" s="18"/>
      <c r="H166" s="75"/>
      <c r="I166" s="76"/>
      <c r="J166" s="16"/>
      <c r="K166" s="19"/>
      <c r="L166" s="19"/>
      <c r="M166" s="20"/>
      <c r="N166" s="81"/>
      <c r="O166" s="52"/>
      <c r="P166" s="69"/>
      <c r="Q166" s="82"/>
      <c r="W166" s="58"/>
      <c r="X166" s="58"/>
      <c r="Y166" s="58"/>
      <c r="Z166" s="58"/>
      <c r="AA166" s="58"/>
    </row>
    <row r="167" spans="1:27" ht="15" hidden="1" customHeight="1">
      <c r="A167" s="13"/>
      <c r="B167" s="74">
        <f>Other!B97</f>
        <v>0</v>
      </c>
      <c r="C167" s="30"/>
      <c r="D167" s="36" t="e">
        <f>#REF!</f>
        <v>#REF!</v>
      </c>
      <c r="E167" s="17"/>
      <c r="F167" s="17">
        <f>Other!$A97</f>
        <v>0</v>
      </c>
      <c r="G167" s="18"/>
      <c r="H167" s="75"/>
      <c r="I167" s="76"/>
      <c r="J167" s="16"/>
      <c r="K167" s="19"/>
      <c r="L167" s="19"/>
      <c r="M167" s="20"/>
      <c r="N167" s="81"/>
      <c r="O167" s="52"/>
      <c r="P167" s="69"/>
      <c r="Q167" s="82"/>
      <c r="W167" s="58"/>
      <c r="X167" s="58"/>
      <c r="Y167" s="58"/>
      <c r="Z167" s="58"/>
      <c r="AA167" s="58"/>
    </row>
    <row r="168" spans="1:27" ht="15" hidden="1" customHeight="1">
      <c r="A168" s="13"/>
      <c r="B168" s="74">
        <f>Other!B98</f>
        <v>0</v>
      </c>
      <c r="C168" s="30"/>
      <c r="D168" s="36" t="e">
        <f>#REF!</f>
        <v>#REF!</v>
      </c>
      <c r="E168" s="17"/>
      <c r="F168" s="17">
        <f>Other!$A98</f>
        <v>0</v>
      </c>
      <c r="G168" s="18"/>
      <c r="H168" s="75"/>
      <c r="I168" s="76"/>
      <c r="J168" s="16"/>
      <c r="K168" s="19"/>
      <c r="L168" s="19"/>
      <c r="M168" s="20"/>
      <c r="N168" s="81"/>
      <c r="O168" s="52"/>
      <c r="P168" s="69"/>
      <c r="Q168" s="82"/>
      <c r="W168" s="58"/>
      <c r="X168" s="58"/>
      <c r="Y168" s="58"/>
      <c r="Z168" s="58"/>
      <c r="AA168" s="58"/>
    </row>
    <row r="169" spans="1:27" ht="15" hidden="1" customHeight="1">
      <c r="A169" s="13"/>
      <c r="B169" s="74">
        <f>Other!B99</f>
        <v>0</v>
      </c>
      <c r="C169" s="30"/>
      <c r="D169" s="36" t="e">
        <f>#REF!</f>
        <v>#REF!</v>
      </c>
      <c r="E169" s="17"/>
      <c r="F169" s="17">
        <f>Other!$A99</f>
        <v>0</v>
      </c>
      <c r="G169" s="18"/>
      <c r="H169" s="75"/>
      <c r="I169" s="76"/>
      <c r="J169" s="16"/>
      <c r="K169" s="19"/>
      <c r="L169" s="19"/>
      <c r="M169" s="20"/>
      <c r="N169" s="81"/>
      <c r="O169" s="52"/>
      <c r="P169" s="69"/>
      <c r="Q169" s="82"/>
      <c r="W169" s="58"/>
      <c r="X169" s="58"/>
      <c r="Y169" s="58"/>
      <c r="Z169" s="58"/>
      <c r="AA169" s="58"/>
    </row>
    <row r="170" spans="1:27" ht="15" hidden="1" customHeight="1">
      <c r="A170" s="13"/>
      <c r="B170" s="74">
        <f>Other!B100</f>
        <v>0</v>
      </c>
      <c r="C170" s="30"/>
      <c r="D170" s="36" t="e">
        <f>#REF!</f>
        <v>#REF!</v>
      </c>
      <c r="E170" s="17"/>
      <c r="F170" s="17">
        <f>Other!$A100</f>
        <v>0</v>
      </c>
      <c r="G170" s="18"/>
      <c r="H170" s="75"/>
      <c r="I170" s="76"/>
      <c r="J170" s="16"/>
      <c r="K170" s="19"/>
      <c r="L170" s="19"/>
      <c r="M170" s="20"/>
      <c r="N170" s="81"/>
      <c r="O170" s="52"/>
      <c r="P170" s="69"/>
      <c r="Q170" s="82"/>
      <c r="W170" s="58"/>
      <c r="X170" s="58"/>
      <c r="Y170" s="58"/>
      <c r="Z170" s="58"/>
      <c r="AA170" s="58"/>
    </row>
    <row r="171" spans="1:27" ht="15" hidden="1" customHeight="1">
      <c r="A171" s="13"/>
      <c r="B171" s="74">
        <f>Other!B101</f>
        <v>0</v>
      </c>
      <c r="C171" s="30"/>
      <c r="D171" s="36" t="e">
        <f>#REF!</f>
        <v>#REF!</v>
      </c>
      <c r="E171" s="17"/>
      <c r="F171" s="17">
        <f>Other!$A101</f>
        <v>0</v>
      </c>
      <c r="G171" s="18"/>
      <c r="H171" s="75"/>
      <c r="I171" s="76"/>
      <c r="J171" s="16"/>
      <c r="K171" s="19"/>
      <c r="L171" s="19"/>
      <c r="M171" s="20"/>
      <c r="N171" s="81"/>
      <c r="O171" s="52"/>
      <c r="P171" s="69"/>
      <c r="Q171" s="82"/>
      <c r="W171" s="58"/>
      <c r="X171" s="58"/>
      <c r="Y171" s="58"/>
      <c r="Z171" s="58"/>
      <c r="AA171" s="58"/>
    </row>
    <row r="172" spans="1:27" ht="15" hidden="1" customHeight="1">
      <c r="A172" s="13"/>
      <c r="B172" s="74">
        <f>Other!B102</f>
        <v>0</v>
      </c>
      <c r="C172" s="30"/>
      <c r="D172" s="36" t="e">
        <f>#REF!</f>
        <v>#REF!</v>
      </c>
      <c r="E172" s="17"/>
      <c r="F172" s="17">
        <f>Other!$A102</f>
        <v>0</v>
      </c>
      <c r="G172" s="18"/>
      <c r="H172" s="75"/>
      <c r="I172" s="76"/>
      <c r="J172" s="16"/>
      <c r="K172" s="19"/>
      <c r="L172" s="19"/>
      <c r="M172" s="20"/>
      <c r="N172" s="81"/>
      <c r="O172" s="52"/>
      <c r="P172" s="69"/>
      <c r="Q172" s="82"/>
      <c r="W172" s="58"/>
      <c r="X172" s="58"/>
      <c r="Y172" s="58"/>
      <c r="Z172" s="58"/>
      <c r="AA172" s="58"/>
    </row>
    <row r="173" spans="1:27" ht="15" hidden="1" customHeight="1">
      <c r="A173" s="13"/>
      <c r="B173" s="74">
        <f>Other!B103</f>
        <v>0</v>
      </c>
      <c r="C173" s="30"/>
      <c r="D173" s="36" t="e">
        <f>#REF!</f>
        <v>#REF!</v>
      </c>
      <c r="E173" s="17"/>
      <c r="F173" s="17">
        <f>Other!$A103</f>
        <v>0</v>
      </c>
      <c r="G173" s="18"/>
      <c r="H173" s="75"/>
      <c r="I173" s="76"/>
      <c r="J173" s="16"/>
      <c r="K173" s="19"/>
      <c r="L173" s="19"/>
      <c r="M173" s="20"/>
      <c r="N173" s="81"/>
      <c r="O173" s="52"/>
      <c r="P173" s="69"/>
      <c r="Q173" s="82"/>
      <c r="W173" s="58"/>
      <c r="X173" s="58"/>
      <c r="Y173" s="58"/>
      <c r="Z173" s="58"/>
      <c r="AA173" s="58"/>
    </row>
    <row r="174" spans="1:27" ht="15" hidden="1" customHeight="1">
      <c r="A174" s="13"/>
      <c r="B174" s="74">
        <f>Other!B104</f>
        <v>0</v>
      </c>
      <c r="C174" s="30"/>
      <c r="D174" s="36" t="e">
        <f>#REF!</f>
        <v>#REF!</v>
      </c>
      <c r="E174" s="17"/>
      <c r="F174" s="17">
        <f>Other!$A104</f>
        <v>0</v>
      </c>
      <c r="G174" s="18"/>
      <c r="H174" s="75"/>
      <c r="I174" s="76"/>
      <c r="J174" s="16"/>
      <c r="K174" s="19"/>
      <c r="L174" s="19"/>
      <c r="M174" s="20"/>
      <c r="N174" s="81"/>
      <c r="O174" s="52"/>
      <c r="P174" s="69"/>
      <c r="Q174" s="82"/>
      <c r="W174" s="58"/>
      <c r="X174" s="58"/>
      <c r="Y174" s="58"/>
      <c r="Z174" s="58"/>
      <c r="AA174" s="58"/>
    </row>
    <row r="175" spans="1:27" ht="15" hidden="1" customHeight="1">
      <c r="A175" s="13"/>
      <c r="B175" s="74">
        <f>Other!B105</f>
        <v>0</v>
      </c>
      <c r="C175" s="30"/>
      <c r="D175" s="36" t="e">
        <f>#REF!</f>
        <v>#REF!</v>
      </c>
      <c r="E175" s="17"/>
      <c r="F175" s="17">
        <f>Other!$A105</f>
        <v>0</v>
      </c>
      <c r="G175" s="18"/>
      <c r="H175" s="75"/>
      <c r="I175" s="76"/>
      <c r="J175" s="16"/>
      <c r="K175" s="19"/>
      <c r="L175" s="19"/>
      <c r="M175" s="20"/>
      <c r="N175" s="81"/>
      <c r="O175" s="52"/>
      <c r="P175" s="69"/>
      <c r="Q175" s="82"/>
      <c r="W175" s="58"/>
      <c r="X175" s="58"/>
      <c r="Y175" s="58"/>
      <c r="Z175" s="58"/>
      <c r="AA175" s="58"/>
    </row>
    <row r="176" spans="1:27" ht="15" hidden="1" customHeight="1">
      <c r="A176" s="13"/>
      <c r="B176" s="74">
        <f>Other!B106</f>
        <v>0</v>
      </c>
      <c r="C176" s="30"/>
      <c r="D176" s="36" t="e">
        <f>#REF!</f>
        <v>#REF!</v>
      </c>
      <c r="E176" s="17"/>
      <c r="F176" s="17">
        <f>Other!$A106</f>
        <v>0</v>
      </c>
      <c r="G176" s="18"/>
      <c r="H176" s="75"/>
      <c r="I176" s="76"/>
      <c r="J176" s="16"/>
      <c r="K176" s="19"/>
      <c r="L176" s="19"/>
      <c r="M176" s="20"/>
      <c r="N176" s="81"/>
      <c r="O176" s="52"/>
      <c r="P176" s="69"/>
      <c r="Q176" s="82"/>
      <c r="W176" s="58"/>
      <c r="X176" s="58"/>
      <c r="Y176" s="58"/>
      <c r="Z176" s="58"/>
      <c r="AA176" s="58"/>
    </row>
    <row r="177" spans="1:27" ht="15" hidden="1" customHeight="1">
      <c r="A177" s="13"/>
      <c r="B177" s="74">
        <f>Other!B107</f>
        <v>0</v>
      </c>
      <c r="C177" s="30"/>
      <c r="D177" s="36" t="e">
        <f>#REF!</f>
        <v>#REF!</v>
      </c>
      <c r="E177" s="17"/>
      <c r="F177" s="17">
        <f>Other!$A107</f>
        <v>0</v>
      </c>
      <c r="G177" s="18"/>
      <c r="H177" s="75"/>
      <c r="I177" s="76"/>
      <c r="J177" s="16"/>
      <c r="K177" s="19"/>
      <c r="L177" s="19"/>
      <c r="M177" s="20"/>
      <c r="N177" s="81"/>
      <c r="O177" s="52"/>
      <c r="P177" s="69"/>
      <c r="Q177" s="82"/>
      <c r="W177" s="58"/>
      <c r="X177" s="58"/>
      <c r="Y177" s="58"/>
      <c r="Z177" s="58"/>
      <c r="AA177" s="58"/>
    </row>
    <row r="178" spans="1:27" ht="15" hidden="1" customHeight="1">
      <c r="A178" s="13"/>
      <c r="B178" s="74">
        <f>Other!B108</f>
        <v>0</v>
      </c>
      <c r="C178" s="30"/>
      <c r="D178" s="36" t="e">
        <f>#REF!</f>
        <v>#REF!</v>
      </c>
      <c r="E178" s="17"/>
      <c r="F178" s="17">
        <f>Other!$A108</f>
        <v>0</v>
      </c>
      <c r="G178" s="18"/>
      <c r="H178" s="75"/>
      <c r="I178" s="76"/>
      <c r="J178" s="16"/>
      <c r="K178" s="19"/>
      <c r="L178" s="19"/>
      <c r="M178" s="20"/>
      <c r="N178" s="81"/>
      <c r="O178" s="52"/>
      <c r="P178" s="69"/>
      <c r="Q178" s="82"/>
      <c r="W178" s="58"/>
      <c r="X178" s="58"/>
      <c r="Y178" s="58"/>
      <c r="Z178" s="58"/>
      <c r="AA178" s="58"/>
    </row>
    <row r="179" spans="1:27" ht="15" hidden="1" customHeight="1">
      <c r="A179" s="13"/>
      <c r="B179" s="74">
        <f>Other!B109</f>
        <v>0</v>
      </c>
      <c r="C179" s="30"/>
      <c r="D179" s="36" t="e">
        <f>#REF!</f>
        <v>#REF!</v>
      </c>
      <c r="E179" s="17"/>
      <c r="F179" s="17">
        <f>Other!$A109</f>
        <v>0</v>
      </c>
      <c r="G179" s="18"/>
      <c r="H179" s="75"/>
      <c r="I179" s="76"/>
      <c r="J179" s="16"/>
      <c r="K179" s="19"/>
      <c r="L179" s="19"/>
      <c r="M179" s="20"/>
      <c r="N179" s="81"/>
      <c r="O179" s="52"/>
      <c r="P179" s="69"/>
      <c r="Q179" s="82"/>
      <c r="W179" s="58"/>
      <c r="X179" s="58"/>
      <c r="Y179" s="58"/>
      <c r="Z179" s="58"/>
      <c r="AA179" s="58"/>
    </row>
    <row r="180" spans="1:27" ht="15" hidden="1" customHeight="1">
      <c r="A180" s="13"/>
      <c r="B180" s="74">
        <f>Other!B110</f>
        <v>0</v>
      </c>
      <c r="C180" s="30"/>
      <c r="D180" s="36" t="e">
        <f>#REF!</f>
        <v>#REF!</v>
      </c>
      <c r="E180" s="17"/>
      <c r="F180" s="17">
        <f>Other!$A110</f>
        <v>0</v>
      </c>
      <c r="G180" s="18"/>
      <c r="H180" s="75"/>
      <c r="I180" s="76"/>
      <c r="J180" s="16"/>
      <c r="K180" s="19"/>
      <c r="L180" s="19"/>
      <c r="M180" s="20"/>
      <c r="N180" s="81"/>
      <c r="O180" s="52"/>
      <c r="P180" s="69"/>
      <c r="Q180" s="82"/>
      <c r="W180" s="58"/>
      <c r="X180" s="58"/>
      <c r="Y180" s="58"/>
      <c r="Z180" s="58"/>
      <c r="AA180" s="58"/>
    </row>
    <row r="181" spans="1:27" ht="15" hidden="1" customHeight="1">
      <c r="A181" s="13"/>
      <c r="B181" s="74">
        <f>Other!B111</f>
        <v>0</v>
      </c>
      <c r="C181" s="30"/>
      <c r="D181" s="36" t="e">
        <f>#REF!</f>
        <v>#REF!</v>
      </c>
      <c r="E181" s="17"/>
      <c r="F181" s="17">
        <f>Other!$A111</f>
        <v>0</v>
      </c>
      <c r="G181" s="18"/>
      <c r="H181" s="75"/>
      <c r="I181" s="76"/>
      <c r="J181" s="16"/>
      <c r="K181" s="19"/>
      <c r="L181" s="19"/>
      <c r="M181" s="20"/>
      <c r="N181" s="81"/>
      <c r="O181" s="52"/>
      <c r="P181" s="69"/>
      <c r="Q181" s="82"/>
      <c r="W181" s="58"/>
      <c r="X181" s="58"/>
      <c r="Y181" s="58"/>
      <c r="Z181" s="58"/>
      <c r="AA181" s="58"/>
    </row>
    <row r="182" spans="1:27" ht="15" hidden="1" customHeight="1">
      <c r="A182" s="13"/>
      <c r="B182" s="74">
        <f>Other!B112</f>
        <v>0</v>
      </c>
      <c r="C182" s="30"/>
      <c r="D182" s="36" t="e">
        <f>#REF!</f>
        <v>#REF!</v>
      </c>
      <c r="E182" s="17"/>
      <c r="F182" s="17">
        <f>Other!$A112</f>
        <v>0</v>
      </c>
      <c r="G182" s="18"/>
      <c r="H182" s="75"/>
      <c r="I182" s="76"/>
      <c r="J182" s="16"/>
      <c r="K182" s="19"/>
      <c r="L182" s="19"/>
      <c r="M182" s="20"/>
      <c r="N182" s="81"/>
      <c r="O182" s="52"/>
      <c r="P182" s="69"/>
      <c r="Q182" s="82"/>
      <c r="W182" s="58"/>
      <c r="X182" s="58"/>
      <c r="Y182" s="58"/>
      <c r="Z182" s="58"/>
      <c r="AA182" s="58"/>
    </row>
    <row r="183" spans="1:27" ht="15" hidden="1" customHeight="1">
      <c r="A183" s="13"/>
      <c r="B183" s="74">
        <f>Other!B113</f>
        <v>0</v>
      </c>
      <c r="C183" s="30"/>
      <c r="D183" s="36" t="e">
        <f>#REF!</f>
        <v>#REF!</v>
      </c>
      <c r="E183" s="17"/>
      <c r="F183" s="17">
        <f>Other!$A113</f>
        <v>0</v>
      </c>
      <c r="G183" s="18"/>
      <c r="H183" s="75"/>
      <c r="I183" s="76"/>
      <c r="J183" s="16"/>
      <c r="K183" s="19"/>
      <c r="L183" s="19"/>
      <c r="M183" s="20"/>
      <c r="N183" s="81"/>
      <c r="O183" s="52"/>
      <c r="P183" s="69"/>
      <c r="Q183" s="82"/>
      <c r="W183" s="58"/>
      <c r="X183" s="58"/>
      <c r="Y183" s="58"/>
      <c r="Z183" s="58"/>
      <c r="AA183" s="58"/>
    </row>
    <row r="184" spans="1:27" ht="15" hidden="1" customHeight="1">
      <c r="A184" s="13"/>
      <c r="B184" s="74">
        <f>Other!B114</f>
        <v>0</v>
      </c>
      <c r="C184" s="30"/>
      <c r="D184" s="36" t="e">
        <f>#REF!</f>
        <v>#REF!</v>
      </c>
      <c r="E184" s="17"/>
      <c r="F184" s="17">
        <f>Other!$A114</f>
        <v>0</v>
      </c>
      <c r="G184" s="18"/>
      <c r="H184" s="75"/>
      <c r="I184" s="76"/>
      <c r="J184" s="16"/>
      <c r="K184" s="19"/>
      <c r="L184" s="19"/>
      <c r="M184" s="20"/>
      <c r="N184" s="81"/>
      <c r="O184" s="52"/>
      <c r="P184" s="69"/>
      <c r="Q184" s="82"/>
      <c r="W184" s="58"/>
      <c r="X184" s="58"/>
      <c r="Y184" s="58"/>
      <c r="Z184" s="58"/>
      <c r="AA184" s="58"/>
    </row>
    <row r="185" spans="1:27" ht="15" hidden="1" customHeight="1">
      <c r="A185" s="13"/>
      <c r="B185" s="74">
        <f>Other!B115</f>
        <v>0</v>
      </c>
      <c r="C185" s="30"/>
      <c r="D185" s="36" t="e">
        <f>#REF!</f>
        <v>#REF!</v>
      </c>
      <c r="E185" s="17"/>
      <c r="F185" s="17">
        <f>Other!$A115</f>
        <v>0</v>
      </c>
      <c r="G185" s="18"/>
      <c r="H185" s="75"/>
      <c r="I185" s="76"/>
      <c r="J185" s="16"/>
      <c r="K185" s="19"/>
      <c r="L185" s="19"/>
      <c r="M185" s="20"/>
      <c r="N185" s="81"/>
      <c r="O185" s="52"/>
      <c r="P185" s="69"/>
      <c r="Q185" s="82"/>
      <c r="W185" s="58"/>
      <c r="X185" s="58"/>
      <c r="Y185" s="58"/>
      <c r="Z185" s="58"/>
      <c r="AA185" s="58"/>
    </row>
    <row r="186" spans="1:27" ht="15" hidden="1" customHeight="1">
      <c r="A186" s="13"/>
      <c r="B186" s="74">
        <f>Other!B116</f>
        <v>0</v>
      </c>
      <c r="C186" s="30"/>
      <c r="D186" s="36" t="e">
        <f>#REF!</f>
        <v>#REF!</v>
      </c>
      <c r="E186" s="17"/>
      <c r="F186" s="17">
        <f>Other!$A116</f>
        <v>0</v>
      </c>
      <c r="G186" s="18"/>
      <c r="H186" s="75"/>
      <c r="I186" s="76"/>
      <c r="J186" s="16"/>
      <c r="K186" s="19"/>
      <c r="L186" s="19"/>
      <c r="M186" s="20"/>
      <c r="N186" s="81"/>
      <c r="O186" s="52"/>
      <c r="P186" s="69"/>
      <c r="Q186" s="82"/>
      <c r="W186" s="58"/>
      <c r="X186" s="58"/>
      <c r="Y186" s="58"/>
      <c r="Z186" s="58"/>
      <c r="AA186" s="58"/>
    </row>
    <row r="187" spans="1:27" ht="15" hidden="1" customHeight="1">
      <c r="A187" s="13"/>
      <c r="B187" s="74">
        <f>Other!B117</f>
        <v>0</v>
      </c>
      <c r="C187" s="30"/>
      <c r="D187" s="36" t="e">
        <f>#REF!</f>
        <v>#REF!</v>
      </c>
      <c r="E187" s="17"/>
      <c r="F187" s="17">
        <f>Other!$A117</f>
        <v>0</v>
      </c>
      <c r="G187" s="18"/>
      <c r="H187" s="75"/>
      <c r="I187" s="76"/>
      <c r="J187" s="16"/>
      <c r="K187" s="19"/>
      <c r="L187" s="19"/>
      <c r="M187" s="20"/>
      <c r="N187" s="81"/>
      <c r="O187" s="52"/>
      <c r="P187" s="69"/>
      <c r="Q187" s="82"/>
      <c r="W187" s="58"/>
      <c r="X187" s="58"/>
      <c r="Y187" s="58"/>
      <c r="Z187" s="58"/>
      <c r="AA187" s="58"/>
    </row>
    <row r="188" spans="1:27" ht="15" hidden="1" customHeight="1">
      <c r="A188" s="13"/>
      <c r="B188" s="74">
        <f>Other!B118</f>
        <v>0</v>
      </c>
      <c r="C188" s="30"/>
      <c r="D188" s="36" t="e">
        <f>#REF!</f>
        <v>#REF!</v>
      </c>
      <c r="E188" s="17"/>
      <c r="F188" s="17">
        <f>Other!$A118</f>
        <v>0</v>
      </c>
      <c r="G188" s="18"/>
      <c r="H188" s="75"/>
      <c r="I188" s="76"/>
      <c r="J188" s="16"/>
      <c r="K188" s="19"/>
      <c r="L188" s="19"/>
      <c r="M188" s="20"/>
      <c r="N188" s="81"/>
      <c r="O188" s="52"/>
      <c r="P188" s="69"/>
      <c r="Q188" s="82"/>
      <c r="W188" s="58"/>
      <c r="X188" s="58"/>
      <c r="Y188" s="58"/>
      <c r="Z188" s="58"/>
      <c r="AA188" s="58"/>
    </row>
    <row r="189" spans="1:27" ht="15" hidden="1" customHeight="1">
      <c r="A189" s="13"/>
      <c r="B189" s="74">
        <f>Other!B119</f>
        <v>0</v>
      </c>
      <c r="C189" s="30"/>
      <c r="D189" s="36" t="e">
        <f>#REF!</f>
        <v>#REF!</v>
      </c>
      <c r="E189" s="17"/>
      <c r="F189" s="17">
        <f>Other!$A119</f>
        <v>0</v>
      </c>
      <c r="G189" s="18"/>
      <c r="H189" s="75"/>
      <c r="I189" s="76"/>
      <c r="J189" s="16"/>
      <c r="K189" s="19"/>
      <c r="L189" s="19"/>
      <c r="M189" s="20"/>
      <c r="N189" s="81"/>
      <c r="O189" s="52"/>
      <c r="P189" s="69"/>
      <c r="Q189" s="82"/>
      <c r="W189" s="58"/>
      <c r="X189" s="58"/>
      <c r="Y189" s="58"/>
      <c r="Z189" s="58"/>
      <c r="AA189" s="58"/>
    </row>
    <row r="190" spans="1:27" ht="15" hidden="1" customHeight="1">
      <c r="A190" s="13"/>
      <c r="B190" s="74">
        <f>Other!B120</f>
        <v>0</v>
      </c>
      <c r="C190" s="30"/>
      <c r="D190" s="36" t="e">
        <f>#REF!</f>
        <v>#REF!</v>
      </c>
      <c r="E190" s="17"/>
      <c r="F190" s="17">
        <f>Other!$A120</f>
        <v>0</v>
      </c>
      <c r="G190" s="18"/>
      <c r="H190" s="75"/>
      <c r="I190" s="76"/>
      <c r="J190" s="16"/>
      <c r="K190" s="19"/>
      <c r="L190" s="19"/>
      <c r="M190" s="20"/>
      <c r="N190" s="81"/>
      <c r="O190" s="52"/>
      <c r="P190" s="69"/>
      <c r="Q190" s="82"/>
      <c r="W190" s="58"/>
      <c r="X190" s="58"/>
      <c r="Y190" s="58"/>
      <c r="Z190" s="58"/>
      <c r="AA190" s="58"/>
    </row>
    <row r="191" spans="1:27" ht="15" hidden="1" customHeight="1">
      <c r="A191" s="13"/>
      <c r="B191" s="74">
        <f>Other!B121</f>
        <v>0</v>
      </c>
      <c r="C191" s="30"/>
      <c r="D191" s="36" t="e">
        <f>#REF!</f>
        <v>#REF!</v>
      </c>
      <c r="E191" s="17"/>
      <c r="F191" s="17">
        <f>Other!$A121</f>
        <v>0</v>
      </c>
      <c r="G191" s="18"/>
      <c r="H191" s="75"/>
      <c r="I191" s="76"/>
      <c r="J191" s="16"/>
      <c r="K191" s="19"/>
      <c r="L191" s="19"/>
      <c r="M191" s="20"/>
      <c r="N191" s="81"/>
      <c r="O191" s="52"/>
      <c r="P191" s="69"/>
      <c r="Q191" s="82"/>
      <c r="W191" s="58"/>
      <c r="X191" s="58"/>
      <c r="Y191" s="58"/>
      <c r="Z191" s="58"/>
      <c r="AA191" s="58"/>
    </row>
    <row r="192" spans="1:27" ht="15" hidden="1" customHeight="1">
      <c r="A192" s="13"/>
      <c r="B192" s="74">
        <f>Other!B122</f>
        <v>0</v>
      </c>
      <c r="C192" s="30"/>
      <c r="D192" s="36" t="e">
        <f>#REF!</f>
        <v>#REF!</v>
      </c>
      <c r="E192" s="17"/>
      <c r="F192" s="17">
        <f>Other!$A122</f>
        <v>0</v>
      </c>
      <c r="G192" s="18"/>
      <c r="H192" s="75"/>
      <c r="I192" s="76"/>
      <c r="J192" s="16"/>
      <c r="K192" s="19"/>
      <c r="L192" s="19"/>
      <c r="M192" s="20"/>
      <c r="N192" s="81"/>
      <c r="O192" s="52"/>
      <c r="P192" s="69"/>
      <c r="Q192" s="82"/>
      <c r="W192" s="58"/>
      <c r="X192" s="58"/>
      <c r="Y192" s="58"/>
      <c r="Z192" s="58"/>
      <c r="AA192" s="58"/>
    </row>
    <row r="193" spans="1:30" ht="15" hidden="1" customHeight="1">
      <c r="A193" s="13"/>
      <c r="B193" s="74">
        <f>Other!B123</f>
        <v>0</v>
      </c>
      <c r="C193" s="30"/>
      <c r="D193" s="36" t="e">
        <f>#REF!</f>
        <v>#REF!</v>
      </c>
      <c r="E193" s="17"/>
      <c r="F193" s="17">
        <f>Other!$A123</f>
        <v>0</v>
      </c>
      <c r="G193" s="18"/>
      <c r="H193" s="75"/>
      <c r="I193" s="76"/>
      <c r="J193" s="16"/>
      <c r="K193" s="19"/>
      <c r="L193" s="19"/>
      <c r="M193" s="20"/>
      <c r="N193" s="81"/>
      <c r="O193" s="52"/>
      <c r="P193" s="69"/>
      <c r="Q193" s="82"/>
      <c r="W193" s="58"/>
      <c r="X193" s="58"/>
      <c r="Y193" s="58"/>
      <c r="Z193" s="58"/>
      <c r="AA193" s="58"/>
    </row>
    <row r="194" spans="1:30" ht="15" hidden="1" customHeight="1">
      <c r="A194" s="13"/>
      <c r="B194" s="74">
        <f>Other!B124</f>
        <v>0</v>
      </c>
      <c r="C194" s="30"/>
      <c r="D194" s="36" t="e">
        <f>#REF!</f>
        <v>#REF!</v>
      </c>
      <c r="E194" s="17"/>
      <c r="F194" s="17">
        <f>Other!$A124</f>
        <v>0</v>
      </c>
      <c r="G194" s="18"/>
      <c r="H194" s="75"/>
      <c r="I194" s="76"/>
      <c r="J194" s="16"/>
      <c r="K194" s="19"/>
      <c r="L194" s="19"/>
      <c r="M194" s="20"/>
      <c r="N194" s="81"/>
      <c r="O194" s="52"/>
      <c r="P194" s="69"/>
      <c r="Q194" s="82"/>
      <c r="W194" s="58"/>
      <c r="X194" s="58"/>
      <c r="Y194" s="58"/>
      <c r="Z194" s="58"/>
      <c r="AA194" s="58"/>
    </row>
    <row r="195" spans="1:30" ht="15" hidden="1" customHeight="1">
      <c r="A195" s="13"/>
      <c r="B195" s="74">
        <f>Other!B125</f>
        <v>0</v>
      </c>
      <c r="C195" s="30"/>
      <c r="D195" s="36" t="e">
        <f>#REF!</f>
        <v>#REF!</v>
      </c>
      <c r="E195" s="17"/>
      <c r="F195" s="17">
        <f>Other!$A125</f>
        <v>0</v>
      </c>
      <c r="G195" s="18"/>
      <c r="H195" s="75"/>
      <c r="I195" s="76"/>
      <c r="J195" s="16"/>
      <c r="K195" s="19"/>
      <c r="L195" s="19"/>
      <c r="M195" s="20"/>
      <c r="N195" s="81"/>
      <c r="O195" s="52"/>
      <c r="P195" s="69"/>
      <c r="Q195" s="82"/>
      <c r="W195" s="58"/>
      <c r="X195" s="58"/>
      <c r="Y195" s="58"/>
      <c r="Z195" s="58"/>
      <c r="AA195" s="58"/>
    </row>
    <row r="196" spans="1:30" ht="15" hidden="1" customHeight="1">
      <c r="A196" s="13"/>
      <c r="B196" s="74">
        <f>Other!B126</f>
        <v>0</v>
      </c>
      <c r="C196" s="75"/>
      <c r="D196" s="36" t="e">
        <f>#REF!</f>
        <v>#REF!</v>
      </c>
      <c r="E196" s="17"/>
      <c r="F196" s="17">
        <f>Other!$A126</f>
        <v>0</v>
      </c>
      <c r="G196" s="18"/>
      <c r="H196" s="75"/>
      <c r="I196" s="76"/>
      <c r="J196" s="16"/>
      <c r="K196" s="19"/>
      <c r="L196" s="19"/>
      <c r="M196" s="20"/>
      <c r="N196" s="81"/>
      <c r="O196" s="52"/>
      <c r="P196" s="69"/>
      <c r="Q196" s="82"/>
      <c r="W196" s="58"/>
      <c r="X196" s="58"/>
      <c r="Y196" s="58"/>
      <c r="Z196" s="58"/>
      <c r="AA196" s="58"/>
    </row>
    <row r="197" spans="1:30" ht="15" hidden="1" customHeight="1">
      <c r="A197" s="13"/>
      <c r="B197" s="74">
        <f>Other!B127</f>
        <v>0</v>
      </c>
      <c r="C197" s="75"/>
      <c r="D197" s="36" t="e">
        <f>#REF!</f>
        <v>#REF!</v>
      </c>
      <c r="E197" s="17"/>
      <c r="F197" s="17">
        <f>Other!$A127</f>
        <v>0</v>
      </c>
      <c r="G197" s="18"/>
      <c r="H197" s="75"/>
      <c r="I197" s="76"/>
      <c r="J197" s="16"/>
      <c r="K197" s="19"/>
      <c r="L197" s="19"/>
      <c r="M197" s="20"/>
      <c r="N197" s="81"/>
      <c r="O197" s="52"/>
      <c r="P197" s="69"/>
      <c r="Q197" s="82"/>
      <c r="W197" s="58"/>
      <c r="X197" s="58"/>
      <c r="Y197" s="58"/>
      <c r="Z197" s="58"/>
      <c r="AA197" s="58"/>
    </row>
    <row r="198" spans="1:30" ht="15" hidden="1" customHeight="1">
      <c r="A198" s="13"/>
      <c r="B198" s="74">
        <f>Other!B128</f>
        <v>0</v>
      </c>
      <c r="C198" s="75"/>
      <c r="D198" s="36" t="e">
        <f>#REF!</f>
        <v>#REF!</v>
      </c>
      <c r="E198" s="17"/>
      <c r="F198" s="17">
        <f>Other!$A128</f>
        <v>0</v>
      </c>
      <c r="G198" s="18"/>
      <c r="H198" s="75"/>
      <c r="I198" s="76"/>
      <c r="J198" s="16"/>
      <c r="K198" s="19"/>
      <c r="L198" s="19"/>
      <c r="M198" s="20"/>
      <c r="N198" s="81"/>
      <c r="O198" s="52"/>
      <c r="P198" s="69"/>
      <c r="Q198" s="82"/>
      <c r="W198" s="58"/>
      <c r="X198" s="58"/>
      <c r="Y198" s="58"/>
      <c r="Z198" s="58"/>
      <c r="AA198" s="58"/>
    </row>
    <row r="199" spans="1:30" ht="15" hidden="1" customHeight="1">
      <c r="A199" s="13"/>
      <c r="B199" s="74">
        <f>Other!B129</f>
        <v>0</v>
      </c>
      <c r="C199" s="75"/>
      <c r="D199" s="36" t="e">
        <f>#REF!</f>
        <v>#REF!</v>
      </c>
      <c r="E199" s="17"/>
      <c r="F199" s="17">
        <f>Other!$A129</f>
        <v>0</v>
      </c>
      <c r="G199" s="18"/>
      <c r="H199" s="75"/>
      <c r="I199" s="76"/>
      <c r="J199" s="16"/>
      <c r="K199" s="19"/>
      <c r="L199" s="19"/>
      <c r="M199" s="20"/>
      <c r="N199" s="81"/>
      <c r="O199" s="52"/>
      <c r="P199" s="69"/>
      <c r="Q199" s="82"/>
      <c r="W199" s="58"/>
      <c r="X199" s="58"/>
      <c r="Y199" s="58"/>
      <c r="Z199" s="58"/>
      <c r="AA199" s="58"/>
    </row>
    <row r="200" spans="1:30" ht="15" hidden="1" customHeight="1">
      <c r="A200" s="13"/>
      <c r="B200" s="74">
        <f>Other!B130</f>
        <v>0</v>
      </c>
      <c r="C200" s="75"/>
      <c r="D200" s="36" t="e">
        <f>#REF!</f>
        <v>#REF!</v>
      </c>
      <c r="E200" s="17"/>
      <c r="F200" s="17">
        <f>Other!$A130</f>
        <v>0</v>
      </c>
      <c r="G200" s="18"/>
      <c r="H200" s="75"/>
      <c r="I200" s="76"/>
      <c r="J200" s="16"/>
      <c r="K200" s="19"/>
      <c r="L200" s="19"/>
      <c r="M200" s="20"/>
      <c r="N200" s="81"/>
      <c r="O200" s="52"/>
      <c r="P200" s="69"/>
      <c r="Q200" s="82"/>
      <c r="W200" s="58"/>
      <c r="X200" s="58"/>
      <c r="Y200" s="58"/>
      <c r="Z200" s="58"/>
      <c r="AA200" s="58"/>
    </row>
    <row r="201" spans="1:30" ht="15" hidden="1" customHeight="1">
      <c r="A201" s="13"/>
      <c r="B201" s="74">
        <f>Other!B131</f>
        <v>0</v>
      </c>
      <c r="C201" s="75"/>
      <c r="D201" s="36" t="e">
        <f>#REF!</f>
        <v>#REF!</v>
      </c>
      <c r="E201" s="17"/>
      <c r="F201" s="17">
        <f>Other!$A131</f>
        <v>0</v>
      </c>
      <c r="G201" s="18"/>
      <c r="H201" s="75"/>
      <c r="I201" s="76"/>
      <c r="J201" s="16"/>
      <c r="K201" s="19"/>
      <c r="L201" s="19"/>
      <c r="M201" s="20"/>
      <c r="N201" s="81"/>
      <c r="O201" s="52"/>
      <c r="P201" s="69"/>
      <c r="Q201" s="82"/>
      <c r="W201" s="58"/>
      <c r="X201" s="58"/>
      <c r="Y201" s="58"/>
      <c r="Z201" s="58"/>
      <c r="AA201" s="58"/>
    </row>
    <row r="202" spans="1:30" ht="15" hidden="1" customHeight="1">
      <c r="A202" s="13"/>
      <c r="B202" s="74">
        <f>Other!B132</f>
        <v>0</v>
      </c>
      <c r="C202" s="75"/>
      <c r="D202" s="36" t="e">
        <f>#REF!</f>
        <v>#REF!</v>
      </c>
      <c r="E202" s="17"/>
      <c r="F202" s="17">
        <f>Other!$A132</f>
        <v>0</v>
      </c>
      <c r="G202" s="18"/>
      <c r="H202" s="75"/>
      <c r="I202" s="76"/>
      <c r="J202" s="16"/>
      <c r="K202" s="19"/>
      <c r="L202" s="19"/>
      <c r="M202" s="20"/>
      <c r="N202" s="81"/>
      <c r="O202" s="52"/>
      <c r="P202" s="69"/>
      <c r="Q202" s="82"/>
      <c r="W202" s="58"/>
      <c r="X202" s="58"/>
      <c r="Y202" s="58"/>
      <c r="Z202" s="58"/>
      <c r="AA202" s="58"/>
    </row>
    <row r="203" spans="1:30" ht="15" customHeight="1">
      <c r="A203" s="13"/>
      <c r="B203" s="21" t="s">
        <v>22</v>
      </c>
      <c r="C203" s="22" t="s">
        <v>23</v>
      </c>
      <c r="D203" s="23" t="s">
        <v>24</v>
      </c>
      <c r="E203" s="22" t="s">
        <v>26</v>
      </c>
      <c r="F203" s="24" t="s">
        <v>27</v>
      </c>
      <c r="G203" s="25" t="s">
        <v>7</v>
      </c>
      <c r="H203" s="22" t="s">
        <v>26</v>
      </c>
      <c r="I203" s="22" t="s">
        <v>27</v>
      </c>
      <c r="J203" s="22" t="s">
        <v>30</v>
      </c>
      <c r="K203" s="22" t="s">
        <v>46</v>
      </c>
      <c r="L203" s="22" t="s">
        <v>14</v>
      </c>
      <c r="M203" s="22" t="s">
        <v>31</v>
      </c>
      <c r="N203" s="84" t="s">
        <v>69</v>
      </c>
      <c r="O203" s="126"/>
      <c r="P203" s="87"/>
      <c r="Q203" s="82"/>
      <c r="R203" s="58" t="s">
        <v>7</v>
      </c>
      <c r="S203" s="58" t="s">
        <v>26</v>
      </c>
      <c r="T203" s="58" t="s">
        <v>27</v>
      </c>
      <c r="U203" s="58" t="s">
        <v>30</v>
      </c>
      <c r="V203" s="58" t="s">
        <v>46</v>
      </c>
      <c r="W203" s="58" t="s">
        <v>14</v>
      </c>
      <c r="X203" s="58" t="s">
        <v>31</v>
      </c>
      <c r="Y203" s="58">
        <v>17</v>
      </c>
      <c r="Z203" s="58"/>
      <c r="AA203" s="58"/>
      <c r="AD203" s="1"/>
    </row>
    <row r="204" spans="1:30" ht="15" customHeight="1">
      <c r="A204" s="61">
        <f>IF(E204&lt;&gt;"",1,"")</f>
        <v>1</v>
      </c>
      <c r="B204" s="63" t="s">
        <v>73</v>
      </c>
      <c r="C204" s="111" t="str">
        <f ca="1">IF(D204="","",INDEX(SubGroup,MATCH(D204,Product_Name,0)))</f>
        <v>A001</v>
      </c>
      <c r="D204" s="54" t="s">
        <v>75</v>
      </c>
      <c r="E204" s="125">
        <v>1</v>
      </c>
      <c r="F204" s="55" t="s">
        <v>28</v>
      </c>
      <c r="G204" s="113">
        <f>IF($F204&lt;&gt;"",INDEX(INDEX(Products!$H$2:$Y$497,0,MATCH($F204,Products!$H$1:$Y$1,0)),MATCH($D204,Products!$C$2:$C$497,0)),"")</f>
        <v>4000</v>
      </c>
      <c r="H204" s="114">
        <f>IF($B204&lt;&gt;"",$E204*$G204,"")</f>
        <v>4000</v>
      </c>
      <c r="I204" s="115" t="str">
        <f>IF(ISBLANK($D204)," ",VLOOKUP($D204,Products!$C:$Y,23,FALSE))</f>
        <v>ตัว</v>
      </c>
      <c r="J204" s="116">
        <f ca="1">IF(ISBLANK($D204)," ",SUMPRODUCT(--($B204=Products!$A$2:$A$581),--($C204=Products!$B$2:$B$581),--($D204=Products!$C$2:$C$581),--($G$1=Products!$D$2:$D$581),INDEX(Products!$E$2:$G$581,0,MATCH($J$203,Products!$E$1:$G$1,0))))</f>
        <v>75</v>
      </c>
      <c r="K204" s="117">
        <f t="array" aca="1" ref="K204" ca="1">IF(ISBLANK($D204)," ",SUMPRODUCT(--($B204=Products!$A$2:$A$581),--($C204=Products!$B$2:$B$581),--($D204=Products!$C$2:$C$581),--($G$1=Products!$D$2:$D$581),INDEX(Products!$E$2:$G$581,0,MATCH($K$203,Products!$E$1:$G$1,0))))</f>
        <v>0.48</v>
      </c>
      <c r="L204" s="117">
        <f t="array" aca="1" ref="L204" ca="1">IF(ISBLANK($D204)," ",SUMPRODUCT(--($B204=Products!$A$2:$A$581),--($C204=Products!$B$2:$B$581),--($D204=Products!$C$2:$C$581),--($G$1=Products!$D$2:$D$581),INDEX(Products!$E$2:$G$581,0,MATCH($L$203,Products!$E$1:$G$1,0))))</f>
        <v>0</v>
      </c>
      <c r="M204" s="114">
        <f ca="1">IF($H204&lt;&gt;"",IF($L204&lt;1,$H204*$J204*(1-$K204)*(1-$L204),$H204*$J204*(1-$K204)-$L204)+($N204),"")</f>
        <v>156000</v>
      </c>
      <c r="N204" s="118"/>
      <c r="O204" s="126"/>
      <c r="P204" s="5"/>
      <c r="Q204" s="82"/>
      <c r="R204" s="108">
        <f>IF($F204&lt;&gt;"",INDEX(INDEX(Products!$H$2:$Y$497,0,MATCH($F204,Products!$H$1:$Y$1,0)),MATCH($D204,Products!$C$2:$C$497,0)),"")</f>
        <v>4000</v>
      </c>
      <c r="S204" s="107">
        <f>IF($B204&lt;&gt;"",$E204*$G204,"")</f>
        <v>4000</v>
      </c>
      <c r="T204" s="107" t="str">
        <f>IF(ISBLANK($D204)," ",VLOOKUP($D204,Products!$C:$Y,23,FALSE))</f>
        <v>ตัว</v>
      </c>
      <c r="U204" s="107">
        <f ca="1">IF(ISBLANK($D204)," ",SUMPRODUCT(--($B204=Products!$A$2:$A$581),--($C204=Products!$B$2:$B$581),--($D204=Products!$C$2:$C$581),--($G$1=Products!$D$2:$D$581),INDEX(Products!$E$2:$G$581,0,MATCH($J$203,Products!$E$1:$G$1,0))))</f>
        <v>75</v>
      </c>
      <c r="V204" s="107">
        <f t="array" aca="1" ref="V204" ca="1">IF(ISBLANK($D204)," ",SUMPRODUCT(--($B204=Products!$A$2:$A$581),--($C204=Products!$B$2:$B$581),--($D204=Products!$C$2:$C$581),--($G$1=Products!$D$2:$D$581),INDEX(Products!$E$2:$G$581,0,MATCH($K$203,Products!$E$1:$G$1,0))))</f>
        <v>0.48</v>
      </c>
      <c r="W204" s="107">
        <f t="array" aca="1" ref="W204" ca="1">IF(ISBLANK($D204)," ",SUMPRODUCT(--($B204=Products!$A$2:$A$581),--($C204=Products!$B$2:$B$581),--($D204=Products!$C$2:$C$581),--($G$1=Products!$D$2:$D$581),INDEX(Products!$E$2:$G$581,0,MATCH($L$203,Products!$E$1:$G$1,0))))</f>
        <v>0</v>
      </c>
      <c r="X204" s="107">
        <f ca="1">IF($H204&lt;&gt;"",IF($L204&lt;1,$H204*$J204*(1-$K204)*(1-$L204),$H204*$J204*(1-$K204)-$L204)+($N204),"")</f>
        <v>156000</v>
      </c>
      <c r="Y204" s="58"/>
      <c r="Z204" s="58"/>
      <c r="AA204" s="58"/>
    </row>
    <row r="205" spans="1:30" ht="15" customHeight="1">
      <c r="A205" s="61" t="str">
        <f>IF(E205&lt;&gt;"",2,"")</f>
        <v/>
      </c>
      <c r="B205" s="63"/>
      <c r="C205" s="111" t="str">
        <f t="shared" ref="C205:C220" si="0">IF(D205="","",INDEX(SubGroup,MATCH(D205,Product_Name,0)))</f>
        <v/>
      </c>
      <c r="D205" s="54"/>
      <c r="E205" s="125"/>
      <c r="F205" s="55"/>
      <c r="G205" s="113" t="str">
        <f>IF($F205&lt;&gt;"",INDEX(INDEX(Products!$H$2:$Y$497,0,MATCH($F205,Products!$H$1:$Y$1,0)),MATCH($D205,Products!$C$2:$C$497,0)),"")</f>
        <v/>
      </c>
      <c r="H205" s="114" t="str">
        <f t="shared" ref="H205:H220" si="1">IF($B205&lt;&gt;"",$E205*$G205,"")</f>
        <v/>
      </c>
      <c r="I205" s="115" t="str">
        <f>IF(ISBLANK($D205)," ",VLOOKUP($D205,Products!$C:$Y,23,FALSE))</f>
        <v xml:space="preserve"> </v>
      </c>
      <c r="J205" s="116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K205" s="117" t="str">
        <f t="array" ref="K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L205" s="117" t="str">
        <f t="array" ref="L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M205" s="114" t="str">
        <f t="shared" ref="M205:M220" si="2">IF($H205&lt;&gt;"",IF($L205&lt;1,$H205*$J205*(1-$K205)*(1-$L205),$H205*$J205*(1-$K205)-$L205)+($N205),"")</f>
        <v/>
      </c>
      <c r="N205" s="118"/>
      <c r="O205" s="126"/>
      <c r="P205" s="52"/>
      <c r="Q205" s="87"/>
      <c r="R205" s="108" t="str">
        <f>IF($F205&lt;&gt;"",INDEX(INDEX(Products!$H$2:$Y$497,0,MATCH($F205,Products!$H$1:$Y$1,0)),MATCH($D205,Products!$C$2:$C$497,0)),"")</f>
        <v/>
      </c>
      <c r="S205" s="107" t="str">
        <f t="shared" ref="S205:S220" si="3">IF($B205&lt;&gt;"",$E205*$G205,"")</f>
        <v/>
      </c>
      <c r="T205" s="107" t="str">
        <f>IF(ISBLANK($D205)," ",VLOOKUP($D205,Products!$C:$Y,23,FALSE))</f>
        <v xml:space="preserve"> </v>
      </c>
      <c r="U205" s="107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V205" s="107" t="str">
        <f t="array" ref="V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W205" s="107" t="str">
        <f t="array" ref="W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X205" s="107" t="str">
        <f t="shared" ref="X205:X220" si="4">IF($H205&lt;&gt;"",IF($L205&lt;1,$H205*$J205*(1-$K205)*(1-$L205),$H205*$J205*(1-$K205)-$L205)+($N205),"")</f>
        <v/>
      </c>
      <c r="Y205" s="58"/>
    </row>
    <row r="206" spans="1:30" ht="15" customHeight="1">
      <c r="A206" s="61" t="str">
        <f>IF(E206&lt;&gt;"",3,"")</f>
        <v/>
      </c>
      <c r="B206" s="63"/>
      <c r="C206" s="111" t="str">
        <f t="shared" si="0"/>
        <v/>
      </c>
      <c r="D206" s="54"/>
      <c r="E206" s="125"/>
      <c r="F206" s="55"/>
      <c r="G206" s="113" t="str">
        <f>IF($F206&lt;&gt;"",INDEX(INDEX(Products!$H$2:$Y$497,0,MATCH($F206,Products!$H$1:$Y$1,0)),MATCH($D206,Products!$C$2:$C$497,0)),"")</f>
        <v/>
      </c>
      <c r="H206" s="114" t="str">
        <f t="shared" si="1"/>
        <v/>
      </c>
      <c r="I206" s="115" t="str">
        <f>IF(ISBLANK($D206)," ",VLOOKUP($D206,Products!$C:$Y,23,FALSE))</f>
        <v xml:space="preserve"> </v>
      </c>
      <c r="J206" s="116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K206" s="117" t="str">
        <f t="array" ref="K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L206" s="117" t="str">
        <f t="array" ref="L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M206" s="114" t="str">
        <f t="shared" si="2"/>
        <v/>
      </c>
      <c r="N206" s="118"/>
      <c r="O206" s="126"/>
      <c r="P206" s="52"/>
      <c r="Q206" s="82"/>
      <c r="R206" s="108" t="str">
        <f>IF($F206&lt;&gt;"",INDEX(INDEX(Products!$H$2:$Y$497,0,MATCH($F206,Products!$H$1:$Y$1,0)),MATCH($D206,Products!$C$2:$C$497,0)),"")</f>
        <v/>
      </c>
      <c r="S206" s="107" t="str">
        <f t="shared" si="3"/>
        <v/>
      </c>
      <c r="T206" s="107" t="str">
        <f>IF(ISBLANK($D206)," ",VLOOKUP($D206,Products!$C:$Y,23,FALSE))</f>
        <v xml:space="preserve"> </v>
      </c>
      <c r="U206" s="107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V206" s="107" t="str">
        <f t="array" ref="V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W206" s="107" t="str">
        <f t="array" ref="W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X206" s="107" t="str">
        <f t="shared" si="4"/>
        <v/>
      </c>
      <c r="Y206" s="58"/>
    </row>
    <row r="207" spans="1:30" ht="15" customHeight="1">
      <c r="A207" s="61" t="str">
        <f>IF(E207&lt;&gt;"",4,"")</f>
        <v/>
      </c>
      <c r="B207" s="63"/>
      <c r="C207" s="111" t="str">
        <f t="shared" si="0"/>
        <v/>
      </c>
      <c r="D207" s="54"/>
      <c r="E207" s="125"/>
      <c r="F207" s="55"/>
      <c r="G207" s="113" t="str">
        <f>IF($F207&lt;&gt;"",INDEX(INDEX(Products!$H$2:$Y$497,0,MATCH($F207,Products!$H$1:$Y$1,0)),MATCH($D207,Products!$C$2:$C$497,0)),"")</f>
        <v/>
      </c>
      <c r="H207" s="114" t="str">
        <f t="shared" si="1"/>
        <v/>
      </c>
      <c r="I207" s="115" t="str">
        <f>IF(ISBLANK($D207)," ",VLOOKUP($D207,Products!$C:$Y,23,FALSE))</f>
        <v xml:space="preserve"> </v>
      </c>
      <c r="J207" s="116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K207" s="117" t="str">
        <f t="array" ref="K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L207" s="117" t="str">
        <f t="array" ref="L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M207" s="114" t="str">
        <f t="shared" si="2"/>
        <v/>
      </c>
      <c r="N207" s="118"/>
      <c r="O207" s="126"/>
      <c r="P207" s="52"/>
      <c r="Q207" s="82"/>
      <c r="R207" s="108" t="str">
        <f>IF($F207&lt;&gt;"",INDEX(INDEX(Products!$H$2:$Y$497,0,MATCH($F207,Products!$H$1:$Y$1,0)),MATCH($D207,Products!$C$2:$C$497,0)),"")</f>
        <v/>
      </c>
      <c r="S207" s="107" t="str">
        <f t="shared" si="3"/>
        <v/>
      </c>
      <c r="T207" s="107" t="str">
        <f>IF(ISBLANK($D207)," ",VLOOKUP($D207,Products!$C:$Y,23,FALSE))</f>
        <v xml:space="preserve"> </v>
      </c>
      <c r="U207" s="107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V207" s="107" t="str">
        <f t="array" ref="V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W207" s="107" t="str">
        <f t="array" ref="W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X207" s="107" t="str">
        <f t="shared" si="4"/>
        <v/>
      </c>
      <c r="Y207" s="58"/>
    </row>
    <row r="208" spans="1:30" ht="15" customHeight="1">
      <c r="A208" s="61" t="str">
        <f>IF(E208&lt;&gt;"",5,"")</f>
        <v/>
      </c>
      <c r="B208" s="63"/>
      <c r="C208" s="111" t="str">
        <f t="shared" si="0"/>
        <v/>
      </c>
      <c r="D208" s="54"/>
      <c r="E208" s="125"/>
      <c r="F208" s="55"/>
      <c r="G208" s="113" t="str">
        <f>IF($F208&lt;&gt;"",INDEX(INDEX(Products!$H$2:$Y$497,0,MATCH($F208,Products!$H$1:$Y$1,0)),MATCH($D208,Products!$C$2:$C$497,0)),"")</f>
        <v/>
      </c>
      <c r="H208" s="114" t="str">
        <f t="shared" si="1"/>
        <v/>
      </c>
      <c r="I208" s="115" t="str">
        <f>IF(ISBLANK($D208)," ",VLOOKUP($D208,Products!$C:$Y,23,FALSE))</f>
        <v xml:space="preserve"> </v>
      </c>
      <c r="J208" s="116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K208" s="117" t="str">
        <f t="array" ref="K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L208" s="117" t="str">
        <f t="array" ref="L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M208" s="114" t="str">
        <f t="shared" si="2"/>
        <v/>
      </c>
      <c r="N208" s="118"/>
      <c r="O208" s="126"/>
      <c r="P208" s="52"/>
      <c r="Q208" s="82"/>
      <c r="R208" s="108" t="str">
        <f>IF($F208&lt;&gt;"",INDEX(INDEX(Products!$H$2:$Y$497,0,MATCH($F208,Products!$H$1:$Y$1,0)),MATCH($D208,Products!$C$2:$C$497,0)),"")</f>
        <v/>
      </c>
      <c r="S208" s="107" t="str">
        <f t="shared" si="3"/>
        <v/>
      </c>
      <c r="T208" s="107" t="str">
        <f>IF(ISBLANK($D208)," ",VLOOKUP($D208,Products!$C:$Y,23,FALSE))</f>
        <v xml:space="preserve"> </v>
      </c>
      <c r="U208" s="107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V208" s="107" t="str">
        <f t="array" ref="V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W208" s="107" t="str">
        <f t="array" ref="W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X208" s="107" t="str">
        <f t="shared" si="4"/>
        <v/>
      </c>
      <c r="Y208" s="58"/>
    </row>
    <row r="209" spans="1:25" ht="15" customHeight="1">
      <c r="A209" s="61" t="str">
        <f>IF(E209&lt;&gt;"",6,"")</f>
        <v/>
      </c>
      <c r="B209" s="63"/>
      <c r="C209" s="111" t="str">
        <f t="shared" si="0"/>
        <v/>
      </c>
      <c r="D209" s="54"/>
      <c r="E209" s="125"/>
      <c r="F209" s="55"/>
      <c r="G209" s="113" t="str">
        <f>IF($F209&lt;&gt;"",INDEX(INDEX(Products!$H$2:$Y$497,0,MATCH($F209,Products!$H$1:$Y$1,0)),MATCH($D209,Products!$C$2:$C$497,0)),"")</f>
        <v/>
      </c>
      <c r="H209" s="114" t="str">
        <f t="shared" si="1"/>
        <v/>
      </c>
      <c r="I209" s="115" t="str">
        <f>IF(ISBLANK($D209)," ",VLOOKUP($D209,Products!$C:$Y,23,FALSE))</f>
        <v xml:space="preserve"> </v>
      </c>
      <c r="J209" s="116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K209" s="117" t="str">
        <f t="array" ref="K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L209" s="117" t="str">
        <f t="array" ref="L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M209" s="114" t="str">
        <f t="shared" si="2"/>
        <v/>
      </c>
      <c r="N209" s="118"/>
      <c r="O209" s="126"/>
      <c r="P209" s="52"/>
      <c r="Q209" s="82"/>
      <c r="R209" s="108" t="str">
        <f>IF($F209&lt;&gt;"",INDEX(INDEX(Products!$H$2:$Y$497,0,MATCH($F209,Products!$H$1:$Y$1,0)),MATCH($D209,Products!$C$2:$C$497,0)),"")</f>
        <v/>
      </c>
      <c r="S209" s="107" t="str">
        <f t="shared" si="3"/>
        <v/>
      </c>
      <c r="T209" s="107" t="str">
        <f>IF(ISBLANK($D209)," ",VLOOKUP($D209,Products!$C:$Y,23,FALSE))</f>
        <v xml:space="preserve"> </v>
      </c>
      <c r="U209" s="107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V209" s="107" t="str">
        <f t="array" ref="V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W209" s="107" t="str">
        <f t="array" ref="W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X209" s="107" t="str">
        <f t="shared" si="4"/>
        <v/>
      </c>
      <c r="Y209" s="58"/>
    </row>
    <row r="210" spans="1:25" ht="15" customHeight="1">
      <c r="A210" s="61" t="str">
        <f>IF(E210&lt;&gt;"",7,"")</f>
        <v/>
      </c>
      <c r="B210" s="63"/>
      <c r="C210" s="111" t="str">
        <f t="shared" si="0"/>
        <v/>
      </c>
      <c r="D210" s="54"/>
      <c r="E210" s="125"/>
      <c r="F210" s="55"/>
      <c r="G210" s="113" t="str">
        <f>IF($F210&lt;&gt;"",INDEX(INDEX(Products!$H$2:$Y$497,0,MATCH($F210,Products!$H$1:$Y$1,0)),MATCH($D210,Products!$C$2:$C$497,0)),"")</f>
        <v/>
      </c>
      <c r="H210" s="114" t="str">
        <f t="shared" si="1"/>
        <v/>
      </c>
      <c r="I210" s="115" t="str">
        <f>IF(ISBLANK($D210)," ",VLOOKUP($D210,Products!$C:$Y,23,FALSE))</f>
        <v xml:space="preserve"> </v>
      </c>
      <c r="J210" s="116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K210" s="117" t="str">
        <f t="array" ref="K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L210" s="117" t="str">
        <f t="array" ref="L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M210" s="114" t="str">
        <f t="shared" si="2"/>
        <v/>
      </c>
      <c r="N210" s="118"/>
      <c r="O210" s="126"/>
      <c r="P210" s="52"/>
      <c r="Q210" s="82"/>
      <c r="R210" s="108" t="str">
        <f>IF($F210&lt;&gt;"",INDEX(INDEX(Products!$H$2:$Y$497,0,MATCH($F210,Products!$H$1:$Y$1,0)),MATCH($D210,Products!$C$2:$C$497,0)),"")</f>
        <v/>
      </c>
      <c r="S210" s="107" t="str">
        <f t="shared" si="3"/>
        <v/>
      </c>
      <c r="T210" s="107" t="str">
        <f>IF(ISBLANK($D210)," ",VLOOKUP($D210,Products!$C:$Y,23,FALSE))</f>
        <v xml:space="preserve"> </v>
      </c>
      <c r="U210" s="107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V210" s="107" t="str">
        <f t="array" ref="V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W210" s="107" t="str">
        <f t="array" ref="W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X210" s="107" t="str">
        <f t="shared" si="4"/>
        <v/>
      </c>
      <c r="Y210" s="58"/>
    </row>
    <row r="211" spans="1:25" ht="15" customHeight="1">
      <c r="A211" s="61" t="str">
        <f>IF(E211&lt;&gt;"",8,"")</f>
        <v/>
      </c>
      <c r="B211" s="63"/>
      <c r="C211" s="111" t="str">
        <f t="shared" si="0"/>
        <v/>
      </c>
      <c r="D211" s="54"/>
      <c r="E211" s="125"/>
      <c r="F211" s="55"/>
      <c r="G211" s="113" t="str">
        <f>IF($F211&lt;&gt;"",INDEX(INDEX(Products!$H$2:$Y$497,0,MATCH($F211,Products!$H$1:$Y$1,0)),MATCH($D211,Products!$C$2:$C$497,0)),"")</f>
        <v/>
      </c>
      <c r="H211" s="114" t="str">
        <f t="shared" si="1"/>
        <v/>
      </c>
      <c r="I211" s="115" t="str">
        <f>IF(ISBLANK($D211)," ",VLOOKUP($D211,Products!$C:$Y,23,FALSE))</f>
        <v xml:space="preserve"> </v>
      </c>
      <c r="J211" s="116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K211" s="117" t="str">
        <f t="array" ref="K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L211" s="117" t="str">
        <f t="array" ref="L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M211" s="114" t="str">
        <f t="shared" si="2"/>
        <v/>
      </c>
      <c r="N211" s="118"/>
      <c r="O211" s="126"/>
      <c r="P211" s="52"/>
      <c r="Q211" s="82"/>
      <c r="R211" s="108" t="str">
        <f>IF($F211&lt;&gt;"",INDEX(INDEX(Products!$H$2:$Y$497,0,MATCH($F211,Products!$H$1:$Y$1,0)),MATCH($D211,Products!$C$2:$C$497,0)),"")</f>
        <v/>
      </c>
      <c r="S211" s="107" t="str">
        <f t="shared" si="3"/>
        <v/>
      </c>
      <c r="T211" s="107" t="str">
        <f>IF(ISBLANK($D211)," ",VLOOKUP($D211,Products!$C:$Y,23,FALSE))</f>
        <v xml:space="preserve"> </v>
      </c>
      <c r="U211" s="107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V211" s="107" t="str">
        <f t="array" ref="V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W211" s="107" t="str">
        <f t="array" ref="W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X211" s="107" t="str">
        <f t="shared" si="4"/>
        <v/>
      </c>
      <c r="Y211" s="58"/>
    </row>
    <row r="212" spans="1:25" ht="15" customHeight="1">
      <c r="A212" s="61" t="str">
        <f>IF(E212&lt;&gt;"",9,"")</f>
        <v/>
      </c>
      <c r="B212" s="63"/>
      <c r="C212" s="111" t="str">
        <f t="shared" si="0"/>
        <v/>
      </c>
      <c r="D212" s="54"/>
      <c r="E212" s="125"/>
      <c r="F212" s="55"/>
      <c r="G212" s="113" t="str">
        <f>IF($F212&lt;&gt;"",INDEX(INDEX(Products!$H$2:$Y$497,0,MATCH($F212,Products!$H$1:$Y$1,0)),MATCH($D212,Products!$C$2:$C$497,0)),"")</f>
        <v/>
      </c>
      <c r="H212" s="114" t="str">
        <f t="shared" si="1"/>
        <v/>
      </c>
      <c r="I212" s="115" t="str">
        <f>IF(ISBLANK($D212)," ",VLOOKUP($D212,Products!$C:$Y,23,FALSE))</f>
        <v xml:space="preserve"> </v>
      </c>
      <c r="J212" s="116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K212" s="117" t="str">
        <f t="array" ref="K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L212" s="117" t="str">
        <f t="array" ref="L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M212" s="114" t="str">
        <f t="shared" si="2"/>
        <v/>
      </c>
      <c r="N212" s="118"/>
      <c r="O212" s="126"/>
      <c r="P212" s="70"/>
      <c r="Q212" s="82"/>
      <c r="R212" s="108" t="str">
        <f>IF($F212&lt;&gt;"",INDEX(INDEX(Products!$H$2:$Y$497,0,MATCH($F212,Products!$H$1:$Y$1,0)),MATCH($D212,Products!$C$2:$C$497,0)),"")</f>
        <v/>
      </c>
      <c r="S212" s="107" t="str">
        <f t="shared" si="3"/>
        <v/>
      </c>
      <c r="T212" s="107" t="str">
        <f>IF(ISBLANK($D212)," ",VLOOKUP($D212,Products!$C:$Y,23,FALSE))</f>
        <v xml:space="preserve"> </v>
      </c>
      <c r="U212" s="107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V212" s="107" t="str">
        <f t="array" ref="V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W212" s="107" t="str">
        <f t="array" ref="W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X212" s="107" t="str">
        <f t="shared" si="4"/>
        <v/>
      </c>
      <c r="Y212" s="58"/>
    </row>
    <row r="213" spans="1:25" ht="15" customHeight="1">
      <c r="A213" s="61" t="str">
        <f>IF(E213&lt;&gt;"",10,"")</f>
        <v/>
      </c>
      <c r="B213" s="63"/>
      <c r="C213" s="111" t="str">
        <f t="shared" si="0"/>
        <v/>
      </c>
      <c r="D213" s="54"/>
      <c r="E213" s="125"/>
      <c r="F213" s="55"/>
      <c r="G213" s="113" t="str">
        <f>IF($F213&lt;&gt;"",INDEX(INDEX(Products!$H$2:$Y$497,0,MATCH($F213,Products!$H$1:$Y$1,0)),MATCH($D213,Products!$C$2:$C$497,0)),"")</f>
        <v/>
      </c>
      <c r="H213" s="114" t="str">
        <f t="shared" si="1"/>
        <v/>
      </c>
      <c r="I213" s="115" t="str">
        <f>IF(ISBLANK($D213)," ",VLOOKUP($D213,Products!$C:$Y,23,FALSE))</f>
        <v xml:space="preserve"> </v>
      </c>
      <c r="J213" s="116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K213" s="117" t="str">
        <f t="array" ref="K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L213" s="117" t="str">
        <f t="array" ref="L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M213" s="114" t="str">
        <f t="shared" si="2"/>
        <v/>
      </c>
      <c r="N213" s="118"/>
      <c r="O213" s="126"/>
      <c r="P213" s="70"/>
      <c r="Q213" s="82"/>
      <c r="R213" s="108" t="str">
        <f>IF($F213&lt;&gt;"",INDEX(INDEX(Products!$H$2:$Y$497,0,MATCH($F213,Products!$H$1:$Y$1,0)),MATCH($D213,Products!$C$2:$C$497,0)),"")</f>
        <v/>
      </c>
      <c r="S213" s="107" t="str">
        <f t="shared" si="3"/>
        <v/>
      </c>
      <c r="T213" s="107" t="str">
        <f>IF(ISBLANK($D213)," ",VLOOKUP($D213,Products!$C:$Y,23,FALSE))</f>
        <v xml:space="preserve"> </v>
      </c>
      <c r="U213" s="107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V213" s="107" t="str">
        <f t="array" ref="V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W213" s="107" t="str">
        <f t="array" ref="W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X213" s="107" t="str">
        <f t="shared" si="4"/>
        <v/>
      </c>
      <c r="Y213" s="58"/>
    </row>
    <row r="214" spans="1:25" ht="15" customHeight="1">
      <c r="A214" s="61" t="str">
        <f>IF(E214&lt;&gt;"",11,"")</f>
        <v/>
      </c>
      <c r="B214" s="63"/>
      <c r="C214" s="111" t="str">
        <f t="shared" si="0"/>
        <v/>
      </c>
      <c r="D214" s="54"/>
      <c r="E214" s="125"/>
      <c r="F214" s="55"/>
      <c r="G214" s="113" t="str">
        <f>IF($F214&lt;&gt;"",INDEX(INDEX(Products!$H$2:$Y$497,0,MATCH($F214,Products!$H$1:$Y$1,0)),MATCH($D214,Products!$C$2:$C$497,0)),"")</f>
        <v/>
      </c>
      <c r="H214" s="114" t="str">
        <f t="shared" si="1"/>
        <v/>
      </c>
      <c r="I214" s="115" t="str">
        <f>IF(ISBLANK($D214)," ",VLOOKUP($D214,Products!$C:$Y,23,FALSE))</f>
        <v xml:space="preserve"> </v>
      </c>
      <c r="J214" s="116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K214" s="117" t="str">
        <f t="array" ref="K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L214" s="117" t="str">
        <f t="array" ref="L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M214" s="114" t="str">
        <f t="shared" si="2"/>
        <v/>
      </c>
      <c r="N214" s="118"/>
      <c r="O214" s="126"/>
      <c r="P214" s="71"/>
      <c r="Q214" s="82"/>
      <c r="R214" s="108" t="str">
        <f>IF($F214&lt;&gt;"",INDEX(INDEX(Products!$H$2:$Y$497,0,MATCH($F214,Products!$H$1:$Y$1,0)),MATCH($D214,Products!$C$2:$C$497,0)),"")</f>
        <v/>
      </c>
      <c r="S214" s="107" t="str">
        <f t="shared" si="3"/>
        <v/>
      </c>
      <c r="T214" s="107" t="str">
        <f>IF(ISBLANK($D214)," ",VLOOKUP($D214,Products!$C:$Y,23,FALSE))</f>
        <v xml:space="preserve"> </v>
      </c>
      <c r="U214" s="107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V214" s="107" t="str">
        <f t="array" ref="V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W214" s="107" t="str">
        <f t="array" ref="W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X214" s="107" t="str">
        <f t="shared" si="4"/>
        <v/>
      </c>
      <c r="Y214" s="58"/>
    </row>
    <row r="215" spans="1:25" ht="15" customHeight="1">
      <c r="A215" s="61" t="str">
        <f>IF(E215&lt;&gt;"",12,"")</f>
        <v/>
      </c>
      <c r="B215" s="63"/>
      <c r="C215" s="111" t="str">
        <f t="shared" si="0"/>
        <v/>
      </c>
      <c r="D215" s="54"/>
      <c r="E215" s="125"/>
      <c r="F215" s="55"/>
      <c r="G215" s="113" t="str">
        <f>IF($F215&lt;&gt;"",INDEX(INDEX(Products!$H$2:$Y$497,0,MATCH($F215,Products!$H$1:$Y$1,0)),MATCH($D215,Products!$C$2:$C$497,0)),"")</f>
        <v/>
      </c>
      <c r="H215" s="114" t="str">
        <f t="shared" si="1"/>
        <v/>
      </c>
      <c r="I215" s="115" t="str">
        <f>IF(ISBLANK($D215)," ",VLOOKUP($D215,Products!$C:$Y,23,FALSE))</f>
        <v xml:space="preserve"> </v>
      </c>
      <c r="J215" s="116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K215" s="117" t="str">
        <f t="array" ref="K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L215" s="117" t="str">
        <f t="array" ref="L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M215" s="114" t="str">
        <f t="shared" si="2"/>
        <v/>
      </c>
      <c r="N215" s="118"/>
      <c r="O215" s="126"/>
      <c r="P215" s="71"/>
      <c r="Q215" s="82"/>
      <c r="R215" s="108" t="str">
        <f>IF($F215&lt;&gt;"",INDEX(INDEX(Products!$H$2:$Y$497,0,MATCH($F215,Products!$H$1:$Y$1,0)),MATCH($D215,Products!$C$2:$C$497,0)),"")</f>
        <v/>
      </c>
      <c r="S215" s="107" t="str">
        <f t="shared" si="3"/>
        <v/>
      </c>
      <c r="T215" s="107" t="str">
        <f>IF(ISBLANK($D215)," ",VLOOKUP($D215,Products!$C:$Y,23,FALSE))</f>
        <v xml:space="preserve"> </v>
      </c>
      <c r="U215" s="107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V215" s="107" t="str">
        <f t="array" ref="V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W215" s="107" t="str">
        <f t="array" ref="W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X215" s="107" t="str">
        <f t="shared" si="4"/>
        <v/>
      </c>
      <c r="Y215" s="58"/>
    </row>
    <row r="216" spans="1:25" ht="15" customHeight="1">
      <c r="A216" s="61" t="str">
        <f>IF(E216&lt;&gt;"",13,"")</f>
        <v/>
      </c>
      <c r="B216" s="63"/>
      <c r="C216" s="111" t="str">
        <f t="shared" si="0"/>
        <v/>
      </c>
      <c r="D216" s="54"/>
      <c r="E216" s="125"/>
      <c r="F216" s="55"/>
      <c r="G216" s="113" t="str">
        <f>IF($F216&lt;&gt;"",INDEX(INDEX(Products!$H$2:$Y$497,0,MATCH($F216,Products!$H$1:$Y$1,0)),MATCH($D216,Products!$C$2:$C$497,0)),"")</f>
        <v/>
      </c>
      <c r="H216" s="114" t="str">
        <f t="shared" si="1"/>
        <v/>
      </c>
      <c r="I216" s="115" t="str">
        <f>IF(ISBLANK($D216)," ",VLOOKUP($D216,Products!$C:$Y,23,FALSE))</f>
        <v xml:space="preserve"> </v>
      </c>
      <c r="J216" s="116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K216" s="117" t="str">
        <f t="array" ref="K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L216" s="117" t="str">
        <f t="array" ref="L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M216" s="114" t="str">
        <f t="shared" si="2"/>
        <v/>
      </c>
      <c r="N216" s="118"/>
      <c r="O216" s="126"/>
      <c r="P216" s="71"/>
      <c r="Q216" s="82"/>
      <c r="R216" s="108" t="str">
        <f>IF($F216&lt;&gt;"",INDEX(INDEX(Products!$H$2:$Y$497,0,MATCH($F216,Products!$H$1:$Y$1,0)),MATCH($D216,Products!$C$2:$C$497,0)),"")</f>
        <v/>
      </c>
      <c r="S216" s="107" t="str">
        <f t="shared" si="3"/>
        <v/>
      </c>
      <c r="T216" s="107" t="str">
        <f>IF(ISBLANK($D216)," ",VLOOKUP($D216,Products!$C:$Y,23,FALSE))</f>
        <v xml:space="preserve"> </v>
      </c>
      <c r="U216" s="107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V216" s="107" t="str">
        <f t="array" ref="V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W216" s="107" t="str">
        <f t="array" ref="W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X216" s="107" t="str">
        <f t="shared" si="4"/>
        <v/>
      </c>
      <c r="Y216" s="58"/>
    </row>
    <row r="217" spans="1:25" ht="15" customHeight="1">
      <c r="A217" s="61" t="str">
        <f>IF(E217&lt;&gt;"",14,"")</f>
        <v/>
      </c>
      <c r="B217" s="63"/>
      <c r="C217" s="111" t="str">
        <f t="shared" si="0"/>
        <v/>
      </c>
      <c r="D217" s="54"/>
      <c r="E217" s="125"/>
      <c r="F217" s="55"/>
      <c r="G217" s="113" t="str">
        <f>IF($F217&lt;&gt;"",INDEX(INDEX(Products!$H$2:$Y$497,0,MATCH($F217,Products!$H$1:$Y$1,0)),MATCH($D217,Products!$C$2:$C$497,0)),"")</f>
        <v/>
      </c>
      <c r="H217" s="114" t="str">
        <f t="shared" si="1"/>
        <v/>
      </c>
      <c r="I217" s="115" t="str">
        <f>IF(ISBLANK($D217)," ",VLOOKUP($D217,Products!$C:$Y,23,FALSE))</f>
        <v xml:space="preserve"> </v>
      </c>
      <c r="J217" s="116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K217" s="117" t="str">
        <f t="array" ref="K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L217" s="117" t="str">
        <f t="array" ref="L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M217" s="114" t="str">
        <f t="shared" si="2"/>
        <v/>
      </c>
      <c r="N217" s="118"/>
      <c r="O217" s="126"/>
      <c r="P217" s="71"/>
      <c r="Q217" s="82"/>
      <c r="R217" s="108" t="str">
        <f>IF($F217&lt;&gt;"",INDEX(INDEX(Products!$H$2:$Y$497,0,MATCH($F217,Products!$H$1:$Y$1,0)),MATCH($D217,Products!$C$2:$C$497,0)),"")</f>
        <v/>
      </c>
      <c r="S217" s="107" t="str">
        <f t="shared" si="3"/>
        <v/>
      </c>
      <c r="T217" s="107" t="str">
        <f>IF(ISBLANK($D217)," ",VLOOKUP($D217,Products!$C:$Y,23,FALSE))</f>
        <v xml:space="preserve"> </v>
      </c>
      <c r="U217" s="107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V217" s="107" t="str">
        <f t="array" ref="V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W217" s="107" t="str">
        <f t="array" ref="W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X217" s="107" t="str">
        <f t="shared" si="4"/>
        <v/>
      </c>
      <c r="Y217" s="58"/>
    </row>
    <row r="218" spans="1:25" ht="14.25" customHeight="1">
      <c r="A218" s="61" t="str">
        <f>IF(E218&lt;&gt;"",15,"")</f>
        <v/>
      </c>
      <c r="B218" s="63"/>
      <c r="C218" s="111" t="str">
        <f t="shared" si="0"/>
        <v/>
      </c>
      <c r="D218" s="54"/>
      <c r="E218" s="125"/>
      <c r="F218" s="55"/>
      <c r="G218" s="113" t="str">
        <f>IF($F218&lt;&gt;"",INDEX(INDEX(Products!$H$2:$Y$497,0,MATCH($F218,Products!$H$1:$Y$1,0)),MATCH($D218,Products!$C$2:$C$497,0)),"")</f>
        <v/>
      </c>
      <c r="H218" s="114" t="str">
        <f t="shared" si="1"/>
        <v/>
      </c>
      <c r="I218" s="115" t="str">
        <f>IF(ISBLANK($D218)," ",VLOOKUP($D218,Products!$C:$Y,23,FALSE))</f>
        <v xml:space="preserve"> </v>
      </c>
      <c r="J218" s="116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K218" s="117" t="str">
        <f t="array" ref="K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L218" s="117" t="str">
        <f t="array" ref="L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M218" s="114" t="str">
        <f t="shared" si="2"/>
        <v/>
      </c>
      <c r="N218" s="118"/>
      <c r="O218" s="126"/>
      <c r="P218" s="71"/>
      <c r="Q218" s="82"/>
      <c r="R218" s="108" t="str">
        <f>IF($F218&lt;&gt;"",INDEX(INDEX(Products!$H$2:$Y$497,0,MATCH($F218,Products!$H$1:$Y$1,0)),MATCH($D218,Products!$C$2:$C$497,0)),"")</f>
        <v/>
      </c>
      <c r="S218" s="107" t="str">
        <f t="shared" si="3"/>
        <v/>
      </c>
      <c r="T218" s="107" t="str">
        <f>IF(ISBLANK($D218)," ",VLOOKUP($D218,Products!$C:$Y,23,FALSE))</f>
        <v xml:space="preserve"> </v>
      </c>
      <c r="U218" s="107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V218" s="107" t="str">
        <f t="array" ref="V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W218" s="107" t="str">
        <f t="array" ref="W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X218" s="107" t="str">
        <f t="shared" si="4"/>
        <v/>
      </c>
      <c r="Y218" s="58"/>
    </row>
    <row r="219" spans="1:25" ht="15" customHeight="1">
      <c r="A219" s="61" t="str">
        <f>IF(E219&lt;&gt;"",16,"")</f>
        <v/>
      </c>
      <c r="B219" s="63"/>
      <c r="C219" s="111" t="str">
        <f t="shared" si="0"/>
        <v/>
      </c>
      <c r="D219" s="54"/>
      <c r="E219" s="125"/>
      <c r="F219" s="55"/>
      <c r="G219" s="113" t="str">
        <f>IF($F219&lt;&gt;"",INDEX(INDEX(Products!$H$2:$Y$497,0,MATCH($F219,Products!$H$1:$Y$1,0)),MATCH($D219,Products!$C$2:$C$497,0)),"")</f>
        <v/>
      </c>
      <c r="H219" s="114" t="str">
        <f t="shared" si="1"/>
        <v/>
      </c>
      <c r="I219" s="115" t="str">
        <f>IF(ISBLANK($D219)," ",VLOOKUP($D219,Products!$C:$Y,23,FALSE))</f>
        <v xml:space="preserve"> </v>
      </c>
      <c r="J219" s="116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K219" s="117" t="str">
        <f t="array" ref="K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L219" s="117" t="str">
        <f t="array" ref="L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M219" s="114" t="str">
        <f t="shared" si="2"/>
        <v/>
      </c>
      <c r="N219" s="118"/>
      <c r="O219" s="126"/>
      <c r="P219" s="71"/>
      <c r="Q219" s="82"/>
      <c r="R219" s="108" t="str">
        <f>IF($F219&lt;&gt;"",INDEX(INDEX(Products!$H$2:$Y$497,0,MATCH($F219,Products!$H$1:$Y$1,0)),MATCH($D219,Products!$C$2:$C$497,0)),"")</f>
        <v/>
      </c>
      <c r="S219" s="107" t="str">
        <f t="shared" si="3"/>
        <v/>
      </c>
      <c r="T219" s="107" t="str">
        <f>IF(ISBLANK($D219)," ",VLOOKUP($D219,Products!$C:$Y,23,FALSE))</f>
        <v xml:space="preserve"> </v>
      </c>
      <c r="U219" s="107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V219" s="107" t="str">
        <f t="array" ref="V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W219" s="107" t="str">
        <f t="array" ref="W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X219" s="107" t="str">
        <f t="shared" si="4"/>
        <v/>
      </c>
      <c r="Y219" s="58"/>
    </row>
    <row r="220" spans="1:25" ht="15" customHeight="1">
      <c r="A220" s="61" t="str">
        <f>IF(E220&lt;&gt;"",17,"")</f>
        <v/>
      </c>
      <c r="B220" s="63"/>
      <c r="C220" s="112" t="str">
        <f t="shared" si="0"/>
        <v/>
      </c>
      <c r="D220" s="54"/>
      <c r="E220" s="125"/>
      <c r="F220" s="55"/>
      <c r="G220" s="113" t="str">
        <f>IF($F220&lt;&gt;"",INDEX(INDEX(Products!$H$2:$Y$497,0,MATCH($F220,Products!$H$1:$Y$1,0)),MATCH($D220,Products!$C$2:$C$497,0)),"")</f>
        <v/>
      </c>
      <c r="H220" s="114" t="str">
        <f t="shared" si="1"/>
        <v/>
      </c>
      <c r="I220" s="115" t="str">
        <f>IF(ISBLANK($D220)," ",VLOOKUP($D220,Products!$C:$Y,23,FALSE))</f>
        <v xml:space="preserve"> </v>
      </c>
      <c r="J220" s="116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K220" s="117" t="str">
        <f t="array" ref="K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L220" s="117" t="str">
        <f t="array" ref="L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M220" s="114" t="str">
        <f t="shared" si="2"/>
        <v/>
      </c>
      <c r="N220" s="118"/>
      <c r="O220" s="126"/>
      <c r="P220" s="71"/>
      <c r="Q220" s="82"/>
      <c r="R220" s="108" t="str">
        <f>IF($F220&lt;&gt;"",INDEX(INDEX(Products!$H$2:$Y$497,0,MATCH($F220,Products!$H$1:$Y$1,0)),MATCH($D220,Products!$C$2:$C$497,0)),"")</f>
        <v/>
      </c>
      <c r="S220" s="107" t="str">
        <f t="shared" si="3"/>
        <v/>
      </c>
      <c r="T220" s="107" t="str">
        <f>IF(ISBLANK($D220)," ",VLOOKUP($D220,Products!$C:$Y,23,FALSE))</f>
        <v xml:space="preserve"> </v>
      </c>
      <c r="U220" s="107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V220" s="107" t="str">
        <f t="array" ref="V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W220" s="107" t="str">
        <f t="array" ref="W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X220" s="107" t="str">
        <f t="shared" si="4"/>
        <v/>
      </c>
      <c r="Y220" s="58"/>
    </row>
    <row r="221" spans="1:25" ht="14.1" customHeight="1">
      <c r="A221" s="13"/>
      <c r="B221" s="26"/>
      <c r="C221" s="27"/>
      <c r="D221" s="28"/>
      <c r="E221" s="28"/>
      <c r="F221" s="28"/>
      <c r="G221" s="28"/>
      <c r="H221" s="28"/>
      <c r="I221" s="28"/>
      <c r="J221" s="45"/>
      <c r="K221" s="119" t="s">
        <v>47</v>
      </c>
      <c r="L221" s="119"/>
      <c r="M221" s="120">
        <f ca="1">IF(SUM(M204:M220)&lt;&gt;0,SUM(M204:M220),"")</f>
        <v>156000</v>
      </c>
      <c r="N221" s="121"/>
      <c r="O221" s="126"/>
      <c r="P221" s="71"/>
      <c r="Q221" s="82"/>
      <c r="R221" s="109"/>
      <c r="S221" s="109"/>
      <c r="T221" s="109"/>
      <c r="U221" s="109"/>
      <c r="V221" s="109"/>
      <c r="W221" s="109"/>
      <c r="X221" s="109"/>
      <c r="Y221" s="109"/>
    </row>
    <row r="222" spans="1:25" ht="14.1" customHeight="1">
      <c r="A222" s="13"/>
      <c r="B222" s="43"/>
      <c r="C222" s="56" t="s">
        <v>29</v>
      </c>
      <c r="D222" s="57"/>
      <c r="E222" s="44"/>
      <c r="F222" s="44"/>
      <c r="G222" s="44"/>
      <c r="H222" s="44"/>
      <c r="I222" s="44"/>
      <c r="J222" s="46"/>
      <c r="K222" s="122" t="s">
        <v>45</v>
      </c>
      <c r="L222" s="122">
        <f>IF(ISBLANK($O2)," ",VLOOKUP($O2,Sheet1!$B$2:$E$2,4,FALSE))</f>
        <v>7.0000000000000007E-2</v>
      </c>
      <c r="M222" s="123">
        <f ca="1">IF(M221&lt;&gt;"",M221*L222,"")</f>
        <v>10920.000000000002</v>
      </c>
      <c r="N222" s="121"/>
      <c r="O222" s="126"/>
      <c r="P222" s="71"/>
      <c r="Q222" s="82"/>
    </row>
    <row r="223" spans="1:25" ht="14.1" customHeight="1">
      <c r="A223" s="13"/>
      <c r="B223" s="128" t="s">
        <v>43</v>
      </c>
      <c r="C223" s="129"/>
      <c r="D223" s="129"/>
      <c r="E223" s="129"/>
      <c r="F223" s="129"/>
      <c r="G223" s="129"/>
      <c r="H223" s="129"/>
      <c r="I223" s="129"/>
      <c r="J223" s="130"/>
      <c r="K223" s="124" t="s">
        <v>44</v>
      </c>
      <c r="L223" s="124"/>
      <c r="M223" s="123">
        <f ca="1">IF(SUM(M221:M222)&lt;&gt;0,SUM(M221:M222),"")</f>
        <v>166920</v>
      </c>
      <c r="N223" s="121"/>
      <c r="O223" s="126"/>
      <c r="P223" s="60"/>
      <c r="Q223" s="82"/>
    </row>
    <row r="224" spans="1:25" ht="5.0999999999999996" customHeight="1">
      <c r="A224" s="13"/>
      <c r="B224" s="7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82"/>
    </row>
    <row r="225" spans="1:17" ht="17.100000000000001" customHeight="1">
      <c r="A225" s="13"/>
      <c r="B225" s="33" t="s">
        <v>8</v>
      </c>
      <c r="C225" s="12">
        <f ca="1">COUNT(M204:M220)</f>
        <v>1</v>
      </c>
      <c r="D225" s="34" t="s">
        <v>9</v>
      </c>
      <c r="E225" s="37" t="s">
        <v>32</v>
      </c>
      <c r="F225" s="6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82"/>
    </row>
    <row r="226" spans="1:17" ht="9.9499999999999993" customHeight="1">
      <c r="A226" s="13"/>
      <c r="B226" s="7"/>
      <c r="C226" s="101" t="b">
        <f>ISNUMBER(MATCH(M2,Database!F:F,0))</f>
        <v>1</v>
      </c>
      <c r="D226" s="5"/>
      <c r="E226" s="8"/>
      <c r="F226" s="5"/>
      <c r="G226" s="5"/>
      <c r="H226" s="35"/>
      <c r="I226" s="35"/>
      <c r="J226" s="35"/>
      <c r="K226" s="35"/>
      <c r="L226" s="35"/>
      <c r="M226" s="35"/>
      <c r="N226" s="35"/>
      <c r="O226" s="35"/>
      <c r="P226" s="5"/>
      <c r="Q226" s="82"/>
    </row>
    <row r="227" spans="1:17" s="58" customFormat="1" ht="9.9499999999999993" customHeight="1">
      <c r="A227" s="13"/>
      <c r="B227" s="7"/>
      <c r="C227" s="28"/>
      <c r="D227" s="5"/>
      <c r="E227" s="8"/>
      <c r="F227" s="5"/>
      <c r="G227" s="5"/>
      <c r="H227" s="35"/>
      <c r="I227" s="35"/>
      <c r="J227" s="35"/>
      <c r="K227" s="35"/>
      <c r="L227" s="35"/>
      <c r="M227" s="35"/>
      <c r="N227" s="35"/>
      <c r="O227" s="35"/>
      <c r="P227" s="5"/>
      <c r="Q227" s="82"/>
    </row>
    <row r="228" spans="1:17" s="58" customFormat="1" ht="9.9499999999999993" customHeight="1">
      <c r="A228" s="13"/>
      <c r="B228" s="7"/>
      <c r="C228" s="28"/>
      <c r="D228" s="5"/>
      <c r="E228" s="8"/>
      <c r="F228" s="5"/>
      <c r="G228" s="5"/>
      <c r="H228" s="35"/>
      <c r="I228" s="35"/>
      <c r="J228" s="35"/>
      <c r="K228" s="35"/>
      <c r="L228" s="35"/>
      <c r="M228" s="35"/>
      <c r="N228" s="35"/>
      <c r="O228" s="35"/>
      <c r="P228" s="5"/>
      <c r="Q228" s="82"/>
    </row>
    <row r="229" spans="1:17" s="58" customFormat="1" ht="9.9499999999999993" customHeight="1">
      <c r="A229" s="13"/>
      <c r="B229" s="7"/>
      <c r="C229" s="28"/>
      <c r="D229" s="5"/>
      <c r="E229" s="8"/>
      <c r="F229" s="5"/>
      <c r="G229" s="5"/>
      <c r="H229" s="35"/>
      <c r="I229" s="35"/>
      <c r="J229" s="35"/>
      <c r="K229" s="35"/>
      <c r="L229" s="35"/>
      <c r="M229" s="35"/>
      <c r="N229" s="35"/>
      <c r="O229" s="35"/>
      <c r="P229" s="5"/>
      <c r="Q229" s="82"/>
    </row>
    <row r="230" spans="1:17" s="58" customFormat="1" ht="9.9499999999999993" customHeight="1">
      <c r="A230" s="13"/>
      <c r="B230" s="7"/>
      <c r="C230" s="28"/>
      <c r="D230" s="5"/>
      <c r="E230" s="8"/>
      <c r="F230" s="5"/>
      <c r="G230" s="5"/>
      <c r="H230" s="35"/>
      <c r="I230" s="35"/>
      <c r="J230" s="35"/>
      <c r="K230" s="35"/>
      <c r="L230" s="35"/>
      <c r="M230" s="35"/>
      <c r="N230" s="35"/>
      <c r="O230" s="5"/>
      <c r="P230" s="5"/>
      <c r="Q230" s="82"/>
    </row>
    <row r="231" spans="1:17" s="58" customFormat="1" ht="9.9499999999999993" customHeight="1">
      <c r="A231" s="13"/>
      <c r="B231" s="7"/>
      <c r="C231" s="28"/>
      <c r="D231" s="5"/>
      <c r="E231" s="8"/>
      <c r="F231" s="5"/>
      <c r="G231" s="5"/>
      <c r="H231" s="35"/>
      <c r="I231" s="35"/>
      <c r="J231" s="35"/>
      <c r="K231" s="35"/>
      <c r="L231" s="35"/>
      <c r="M231" s="35"/>
      <c r="N231" s="35"/>
      <c r="O231" s="5"/>
      <c r="P231" s="5"/>
      <c r="Q231" s="82"/>
    </row>
    <row r="232" spans="1:17" s="58" customFormat="1" ht="9.9499999999999993" customHeight="1">
      <c r="A232" s="13"/>
      <c r="B232" s="7"/>
      <c r="C232" s="28"/>
      <c r="D232" s="5"/>
      <c r="E232" s="8"/>
      <c r="F232" s="5"/>
      <c r="G232" s="5"/>
      <c r="H232" s="35"/>
      <c r="I232" s="35"/>
      <c r="J232" s="35"/>
      <c r="K232" s="35"/>
      <c r="L232" s="35"/>
      <c r="M232" s="35"/>
      <c r="N232" s="35"/>
      <c r="O232" s="5"/>
      <c r="P232" s="5"/>
      <c r="Q232" s="82"/>
    </row>
    <row r="233" spans="1:17" s="58" customFormat="1" ht="9.9499999999999993" customHeight="1">
      <c r="A233" s="13"/>
      <c r="B233" s="7"/>
      <c r="C233" s="28"/>
      <c r="D233" s="5"/>
      <c r="E233" s="8"/>
      <c r="F233" s="5"/>
      <c r="G233" s="5"/>
      <c r="H233" s="35"/>
      <c r="I233" s="35"/>
      <c r="J233" s="35"/>
      <c r="K233" s="35"/>
      <c r="L233" s="35"/>
      <c r="M233" s="35"/>
      <c r="N233" s="35"/>
      <c r="O233" s="5"/>
      <c r="P233" s="5"/>
      <c r="Q233" s="82"/>
    </row>
    <row r="234" spans="1:17" s="58" customFormat="1" ht="9.9499999999999993" customHeight="1">
      <c r="A234" s="13"/>
      <c r="B234" s="7"/>
      <c r="C234" s="28"/>
      <c r="D234" s="5"/>
      <c r="E234" s="8"/>
      <c r="F234" s="5"/>
      <c r="G234" s="5"/>
      <c r="H234" s="35"/>
      <c r="I234" s="35"/>
      <c r="J234" s="35"/>
      <c r="K234" s="35"/>
      <c r="L234" s="35"/>
      <c r="M234" s="35"/>
      <c r="N234" s="35"/>
      <c r="O234" s="5"/>
      <c r="P234" s="5"/>
      <c r="Q234" s="82"/>
    </row>
    <row r="235" spans="1:17">
      <c r="A235" s="13"/>
      <c r="B235" s="9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83"/>
    </row>
  </sheetData>
  <customSheetViews>
    <customSheetView guid="{3AE1DAA4-B8BA-43DB-B3E3-6FF2A342D402}" hiddenRows="1" showRuler="0">
      <selection activeCell="D2" sqref="D2 B204:B219 D204:D219 L204:L219 D221 E204:F219"/>
      <pageMargins left="0.7" right="0.7" top="0.75" bottom="0.75" header="0.3" footer="0.3"/>
      <pageSetup paperSize="9" orientation="landscape" r:id="rId1"/>
      <headerFooter alignWithMargins="0"/>
    </customSheetView>
    <customSheetView guid="{BDDB137D-211C-4220-A84B-E1E9E7F2CAA8}" hiddenRows="1" showRuler="0">
      <selection activeCell="M1" sqref="M1"/>
      <pageMargins left="0.7" right="0.7" top="0.75" bottom="0.75" header="0.3" footer="0.3"/>
      <pageSetup paperSize="9" orientation="landscape" r:id="rId2"/>
      <headerFooter alignWithMargins="0"/>
    </customSheetView>
  </customSheetViews>
  <mergeCells count="6">
    <mergeCell ref="B223:J223"/>
    <mergeCell ref="K2:L2"/>
    <mergeCell ref="B2:C2"/>
    <mergeCell ref="B1:C1"/>
    <mergeCell ref="H2:I2"/>
    <mergeCell ref="H1:I1"/>
  </mergeCells>
  <phoneticPr fontId="8" type="noConversion"/>
  <dataValidations count="5">
    <dataValidation type="list" allowBlank="1" showInputMessage="1" showErrorMessage="1" sqref="D204:D220">
      <formula1>Product_Name</formula1>
    </dataValidation>
    <dataValidation type="list" allowBlank="1" showInputMessage="1" showErrorMessage="1" sqref="J1">
      <formula1>Store</formula1>
    </dataValidation>
    <dataValidation type="list" allowBlank="1" showInputMessage="1" sqref="D222">
      <formula1>Note.</formula1>
    </dataValidation>
    <dataValidation type="list" allowBlank="1" showInputMessage="1" sqref="B204:B220">
      <formula1>Group</formula1>
    </dataValidation>
    <dataValidation type="list" allowBlank="1" showInputMessage="1" sqref="F204:F220">
      <formula1>Unit</formula1>
    </dataValidation>
  </dataValidations>
  <pageMargins left="0.7" right="0.7" top="0.75" bottom="0.75" header="0.3" footer="0.3"/>
  <pageSetup paperSize="9" orientation="landscape" r:id="rId3"/>
  <headerFooter alignWithMargins="0"/>
  <legacyDrawing r:id="rId4"/>
  <controls>
    <control shapeId="1203" r:id="rId5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1"/>
  </sheetPr>
  <dimension ref="A1:AG19"/>
  <sheetViews>
    <sheetView workbookViewId="0">
      <pane xSplit="9" ySplit="1" topLeftCell="J2" activePane="bottomRight" state="frozen"/>
      <selection activeCell="I1" sqref="I1"/>
      <selection pane="topRight" activeCell="I1" sqref="I1"/>
      <selection pane="bottomLeft" activeCell="I1" sqref="I1"/>
      <selection pane="bottomRight" activeCell="AF10" sqref="AF10"/>
    </sheetView>
  </sheetViews>
  <sheetFormatPr defaultRowHeight="21"/>
  <cols>
    <col min="1" max="1" width="14" customWidth="1"/>
    <col min="2" max="2" width="14.83203125" customWidth="1"/>
    <col min="3" max="3" width="17" bestFit="1" customWidth="1"/>
    <col min="4" max="4" width="12.5" bestFit="1" customWidth="1"/>
    <col min="5" max="5" width="5.6640625" style="58" bestFit="1" customWidth="1"/>
    <col min="6" max="6" width="10.5" style="99" customWidth="1"/>
    <col min="7" max="7" width="9.1640625" bestFit="1" customWidth="1"/>
    <col min="8" max="8" width="7.83203125" customWidth="1"/>
    <col min="9" max="9" width="14.6640625" bestFit="1" customWidth="1"/>
    <col min="15" max="15" width="24" bestFit="1" customWidth="1"/>
    <col min="16" max="16" width="5.6640625" bestFit="1" customWidth="1"/>
    <col min="17" max="17" width="4.6640625" bestFit="1" customWidth="1"/>
    <col min="18" max="18" width="13" bestFit="1" customWidth="1"/>
    <col min="19" max="19" width="9.33203125" customWidth="1"/>
    <col min="20" max="20" width="4.6640625" bestFit="1" customWidth="1"/>
    <col min="21" max="21" width="9.5" bestFit="1" customWidth="1"/>
    <col min="22" max="22" width="8.5" bestFit="1" customWidth="1"/>
    <col min="23" max="23" width="7.33203125" bestFit="1" customWidth="1"/>
    <col min="24" max="24" width="11" customWidth="1"/>
    <col min="25" max="26" width="10" bestFit="1" customWidth="1"/>
    <col min="28" max="28" width="11.83203125" customWidth="1"/>
    <col min="29" max="30" width="6.1640625" bestFit="1" customWidth="1"/>
    <col min="31" max="31" width="7.6640625" customWidth="1"/>
    <col min="32" max="32" width="15.83203125" customWidth="1"/>
    <col min="33" max="33" width="10.1640625" bestFit="1" customWidth="1"/>
    <col min="36" max="36" width="10" bestFit="1" customWidth="1"/>
  </cols>
  <sheetData>
    <row r="1" spans="1:33">
      <c r="A1" s="59" t="s">
        <v>51</v>
      </c>
      <c r="B1" s="66" t="s">
        <v>21</v>
      </c>
      <c r="C1" s="66" t="s">
        <v>36</v>
      </c>
      <c r="D1" s="66" t="s">
        <v>64</v>
      </c>
      <c r="E1" s="86" t="s">
        <v>70</v>
      </c>
      <c r="F1" s="98" t="s">
        <v>38</v>
      </c>
      <c r="G1" s="66" t="s">
        <v>40</v>
      </c>
      <c r="H1" s="66" t="s">
        <v>50</v>
      </c>
      <c r="I1" s="66" t="s">
        <v>3</v>
      </c>
      <c r="J1" s="66" t="s">
        <v>42</v>
      </c>
      <c r="K1" s="66" t="s">
        <v>4</v>
      </c>
      <c r="L1" s="66" t="s">
        <v>22</v>
      </c>
      <c r="M1" s="66" t="s">
        <v>23</v>
      </c>
      <c r="N1" s="66" t="s">
        <v>25</v>
      </c>
      <c r="O1" s="66" t="s">
        <v>24</v>
      </c>
      <c r="P1" s="66" t="s">
        <v>26</v>
      </c>
      <c r="Q1" s="66" t="s">
        <v>27</v>
      </c>
      <c r="R1" s="66" t="s">
        <v>7</v>
      </c>
      <c r="S1" s="66" t="s">
        <v>26</v>
      </c>
      <c r="T1" s="66" t="s">
        <v>27</v>
      </c>
      <c r="U1" s="66" t="s">
        <v>30</v>
      </c>
      <c r="V1" s="66" t="s">
        <v>46</v>
      </c>
      <c r="W1" s="66" t="s">
        <v>19</v>
      </c>
      <c r="X1" s="66" t="s">
        <v>31</v>
      </c>
      <c r="Y1" s="66" t="s">
        <v>17</v>
      </c>
      <c r="Z1" s="66" t="s">
        <v>44</v>
      </c>
      <c r="AA1" s="66" t="s">
        <v>32</v>
      </c>
      <c r="AB1" s="66" t="s">
        <v>41</v>
      </c>
      <c r="AC1" s="66" t="s">
        <v>13</v>
      </c>
      <c r="AD1" s="66" t="s">
        <v>16</v>
      </c>
      <c r="AF1" s="93" t="str">
        <f>I2</f>
        <v>d001</v>
      </c>
    </row>
    <row r="2" spans="1:33">
      <c r="A2" s="68">
        <f ca="1">Enterthedata!$O$1</f>
        <v>42178</v>
      </c>
      <c r="B2" s="1">
        <f>Enterthedata!$M$1</f>
        <v>42178</v>
      </c>
      <c r="C2" s="1" t="str">
        <f>H2&amp;G2&amp;D2</f>
        <v>d0011ใบกำกับภาษี</v>
      </c>
      <c r="D2" s="1" t="str">
        <f>Enterthedata!$O$2</f>
        <v>ใบกำกับภาษี</v>
      </c>
      <c r="E2" s="42">
        <f>Enterthedata!$N$2</f>
        <v>1</v>
      </c>
      <c r="F2" s="99">
        <f>Enterthedata!$M$2</f>
        <v>15700507</v>
      </c>
      <c r="G2">
        <f>Enterthedata!$A204</f>
        <v>1</v>
      </c>
      <c r="H2" t="str">
        <f>Enterthedata!$D$1</f>
        <v>d001</v>
      </c>
      <c r="I2" t="str">
        <f>Enterthedata!$D$2</f>
        <v>d001</v>
      </c>
      <c r="J2">
        <f>Enterthedata!$G$2</f>
        <v>0</v>
      </c>
      <c r="K2" t="str">
        <f>Enterthedata!$J$1</f>
        <v>โกดัง.1</v>
      </c>
      <c r="L2" t="str">
        <f>Enterthedata!B204</f>
        <v>a</v>
      </c>
      <c r="M2" t="str">
        <f ca="1">Enterthedata!C204</f>
        <v>A001</v>
      </c>
      <c r="N2" t="str">
        <f>Enterthedata!$J$2</f>
        <v>Vat</v>
      </c>
      <c r="O2" t="str">
        <f>Enterthedata!D204</f>
        <v>aaa</v>
      </c>
      <c r="P2">
        <f>Enterthedata!E204</f>
        <v>1</v>
      </c>
      <c r="Q2" t="str">
        <f>Enterthedata!F204</f>
        <v>ลัง</v>
      </c>
      <c r="R2">
        <f>Enterthedata!G204</f>
        <v>4000</v>
      </c>
      <c r="S2">
        <f>Enterthedata!H204</f>
        <v>4000</v>
      </c>
      <c r="T2" t="str">
        <f>Enterthedata!I204</f>
        <v>ตัว</v>
      </c>
      <c r="U2">
        <f ca="1">Enterthedata!J204</f>
        <v>75</v>
      </c>
      <c r="V2">
        <f ca="1">Enterthedata!K204</f>
        <v>0.48</v>
      </c>
      <c r="W2" s="42" t="str">
        <f>Enterthedata!$L$205</f>
        <v xml:space="preserve"> </v>
      </c>
      <c r="X2">
        <f ca="1">Enterthedata!M204</f>
        <v>156000</v>
      </c>
      <c r="Y2" s="38">
        <f ca="1">Enterthedata!$M$222</f>
        <v>10920.000000000002</v>
      </c>
      <c r="Z2" s="39">
        <f ca="1">Enterthedata!$M$223</f>
        <v>166920</v>
      </c>
      <c r="AA2">
        <f>Enterthedata!$F$225</f>
        <v>0</v>
      </c>
      <c r="AB2">
        <f>Enterthedata!$D$222</f>
        <v>0</v>
      </c>
      <c r="AC2" s="48">
        <f>Enterthedata!$M$1</f>
        <v>42178</v>
      </c>
      <c r="AD2" s="49">
        <f>Enterthedata!$M$1</f>
        <v>42178</v>
      </c>
      <c r="AF2" s="58">
        <f ca="1">SUM(SUMIFS($S$2:$S2,$M$2:$M2,$M2,$H$2:$H2,$H2,$N$2:$N2,{"ขาย","Vat"},$I$2:$I2,AF$1))-SUM(SUMIFS($S$2:$S2,$M$2:$M2,$M2,$H$2:$H2,$H2,$N$2:$N2,{"รับคืน","แถม"},$I$2:$I2,AF$1))</f>
        <v>4000</v>
      </c>
      <c r="AG2" s="99">
        <f>IFERROR(($F2+0),$F2)</f>
        <v>15700507</v>
      </c>
    </row>
    <row r="3" spans="1:33">
      <c r="A3" s="68">
        <f ca="1">Enterthedata!$O$1</f>
        <v>42178</v>
      </c>
      <c r="B3" s="1">
        <f>Enterthedata!$M$1</f>
        <v>42178</v>
      </c>
      <c r="C3" s="1" t="str">
        <f t="shared" ref="C3:C18" si="0">H3&amp;G3&amp;D3</f>
        <v>d001ใบกำกับภาษี</v>
      </c>
      <c r="D3" s="1" t="str">
        <f>Enterthedata!$O$2</f>
        <v>ใบกำกับภาษี</v>
      </c>
      <c r="E3" s="42">
        <f>Enterthedata!$N$2</f>
        <v>1</v>
      </c>
      <c r="F3" s="99">
        <f>Enterthedata!$M$2</f>
        <v>15700507</v>
      </c>
      <c r="G3" t="str">
        <f>Enterthedata!$A205</f>
        <v/>
      </c>
      <c r="H3" t="str">
        <f>Enterthedata!$D$1</f>
        <v>d001</v>
      </c>
      <c r="I3" t="str">
        <f>Enterthedata!$D$2</f>
        <v>d001</v>
      </c>
      <c r="J3">
        <f>Enterthedata!$G$2</f>
        <v>0</v>
      </c>
      <c r="K3" t="str">
        <f>Enterthedata!$J$1</f>
        <v>โกดัง.1</v>
      </c>
      <c r="L3">
        <f>Enterthedata!B205</f>
        <v>0</v>
      </c>
      <c r="M3" t="str">
        <f>Enterthedata!C205</f>
        <v/>
      </c>
      <c r="N3" t="str">
        <f>Enterthedata!$J$2</f>
        <v>Vat</v>
      </c>
      <c r="O3">
        <f>Enterthedata!D205</f>
        <v>0</v>
      </c>
      <c r="P3">
        <f>Enterthedata!E205</f>
        <v>0</v>
      </c>
      <c r="Q3">
        <f>Enterthedata!F205</f>
        <v>0</v>
      </c>
      <c r="R3" t="str">
        <f>Enterthedata!G205</f>
        <v/>
      </c>
      <c r="S3" t="str">
        <f>Enterthedata!H205</f>
        <v/>
      </c>
      <c r="T3" t="str">
        <f>Enterthedata!I205</f>
        <v xml:space="preserve"> </v>
      </c>
      <c r="U3" t="str">
        <f>Enterthedata!J205</f>
        <v xml:space="preserve"> </v>
      </c>
      <c r="V3" t="str">
        <f>Enterthedata!K205</f>
        <v xml:space="preserve"> </v>
      </c>
      <c r="W3" s="42" t="str">
        <f>Enterthedata!$L$205</f>
        <v xml:space="preserve"> </v>
      </c>
      <c r="X3" t="str">
        <f>Enterthedata!M205</f>
        <v/>
      </c>
      <c r="Y3" s="38">
        <f ca="1">Enterthedata!$M$222</f>
        <v>10920.000000000002</v>
      </c>
      <c r="Z3" s="39">
        <f ca="1">Enterthedata!$M$223</f>
        <v>166920</v>
      </c>
      <c r="AA3">
        <f>Enterthedata!$F$225</f>
        <v>0</v>
      </c>
      <c r="AB3">
        <f>Enterthedata!$D$222</f>
        <v>0</v>
      </c>
      <c r="AC3" s="48">
        <f>Enterthedata!$M$1</f>
        <v>42178</v>
      </c>
      <c r="AD3" s="49">
        <f>Enterthedata!$M$1</f>
        <v>42178</v>
      </c>
      <c r="AE3" s="58"/>
    </row>
    <row r="4" spans="1:33">
      <c r="A4" s="68">
        <f ca="1">Enterthedata!$O$1</f>
        <v>42178</v>
      </c>
      <c r="B4" s="1">
        <f>Enterthedata!$M$1</f>
        <v>42178</v>
      </c>
      <c r="C4" s="1" t="str">
        <f t="shared" si="0"/>
        <v>d001ใบกำกับภาษี</v>
      </c>
      <c r="D4" s="1" t="str">
        <f>Enterthedata!$O$2</f>
        <v>ใบกำกับภาษี</v>
      </c>
      <c r="E4" s="42">
        <f>Enterthedata!$N$2</f>
        <v>1</v>
      </c>
      <c r="F4" s="99">
        <f>Enterthedata!$M$2</f>
        <v>15700507</v>
      </c>
      <c r="G4" t="str">
        <f>Enterthedata!$A206</f>
        <v/>
      </c>
      <c r="H4" t="str">
        <f>Enterthedata!$D$1</f>
        <v>d001</v>
      </c>
      <c r="I4" t="str">
        <f>Enterthedata!$D$2</f>
        <v>d001</v>
      </c>
      <c r="J4">
        <f>Enterthedata!$G$2</f>
        <v>0</v>
      </c>
      <c r="K4" t="str">
        <f>Enterthedata!$J$1</f>
        <v>โกดัง.1</v>
      </c>
      <c r="L4">
        <f>Enterthedata!B206</f>
        <v>0</v>
      </c>
      <c r="M4" t="str">
        <f>Enterthedata!C206</f>
        <v/>
      </c>
      <c r="N4" t="str">
        <f>Enterthedata!$J$2</f>
        <v>Vat</v>
      </c>
      <c r="O4">
        <f>Enterthedata!D206</f>
        <v>0</v>
      </c>
      <c r="P4">
        <f>Enterthedata!E206</f>
        <v>0</v>
      </c>
      <c r="Q4">
        <f>Enterthedata!F206</f>
        <v>0</v>
      </c>
      <c r="R4" t="str">
        <f>Enterthedata!G206</f>
        <v/>
      </c>
      <c r="S4" t="str">
        <f>Enterthedata!H206</f>
        <v/>
      </c>
      <c r="T4" t="str">
        <f>Enterthedata!I206</f>
        <v xml:space="preserve"> </v>
      </c>
      <c r="U4" t="str">
        <f>Enterthedata!J206</f>
        <v xml:space="preserve"> </v>
      </c>
      <c r="V4" t="str">
        <f>Enterthedata!K206</f>
        <v xml:space="preserve"> </v>
      </c>
      <c r="W4" s="42" t="str">
        <f>Enterthedata!$L$206</f>
        <v xml:space="preserve"> </v>
      </c>
      <c r="X4" t="str">
        <f>Enterthedata!M206</f>
        <v/>
      </c>
      <c r="Y4" s="38">
        <f ca="1">Enterthedata!$M$222</f>
        <v>10920.000000000002</v>
      </c>
      <c r="Z4" s="39">
        <f ca="1">Enterthedata!$M$223</f>
        <v>166920</v>
      </c>
      <c r="AA4">
        <f>Enterthedata!$F$225</f>
        <v>0</v>
      </c>
      <c r="AB4">
        <f>Enterthedata!$D$222</f>
        <v>0</v>
      </c>
      <c r="AC4" s="48">
        <f>Enterthedata!$M$1</f>
        <v>42178</v>
      </c>
      <c r="AD4" s="49">
        <f>Enterthedata!$M$1</f>
        <v>42178</v>
      </c>
    </row>
    <row r="5" spans="1:33">
      <c r="A5" s="68">
        <f ca="1">Enterthedata!$O$1</f>
        <v>42178</v>
      </c>
      <c r="B5" s="1">
        <f>Enterthedata!$M$1</f>
        <v>42178</v>
      </c>
      <c r="C5" s="1" t="str">
        <f t="shared" si="0"/>
        <v>d001ใบกำกับภาษี</v>
      </c>
      <c r="D5" s="1" t="str">
        <f>Enterthedata!$O$2</f>
        <v>ใบกำกับภาษี</v>
      </c>
      <c r="E5" s="42">
        <f>Enterthedata!$N$2</f>
        <v>1</v>
      </c>
      <c r="F5" s="99">
        <f>Enterthedata!$M$2</f>
        <v>15700507</v>
      </c>
      <c r="G5" t="str">
        <f>Enterthedata!$A207</f>
        <v/>
      </c>
      <c r="H5" t="str">
        <f>Enterthedata!$D$1</f>
        <v>d001</v>
      </c>
      <c r="I5" t="str">
        <f>Enterthedata!$D$2</f>
        <v>d001</v>
      </c>
      <c r="J5">
        <f>Enterthedata!$G$2</f>
        <v>0</v>
      </c>
      <c r="K5" t="str">
        <f>Enterthedata!$J$1</f>
        <v>โกดัง.1</v>
      </c>
      <c r="L5">
        <f>Enterthedata!B207</f>
        <v>0</v>
      </c>
      <c r="M5" t="str">
        <f>Enterthedata!C207</f>
        <v/>
      </c>
      <c r="N5" t="str">
        <f>Enterthedata!$J$2</f>
        <v>Vat</v>
      </c>
      <c r="O5">
        <f>Enterthedata!D207</f>
        <v>0</v>
      </c>
      <c r="P5">
        <f>Enterthedata!E207</f>
        <v>0</v>
      </c>
      <c r="Q5">
        <f>Enterthedata!F207</f>
        <v>0</v>
      </c>
      <c r="R5" t="str">
        <f>Enterthedata!G207</f>
        <v/>
      </c>
      <c r="S5" t="str">
        <f>Enterthedata!H207</f>
        <v/>
      </c>
      <c r="T5" t="str">
        <f>Enterthedata!I207</f>
        <v xml:space="preserve"> </v>
      </c>
      <c r="U5" t="str">
        <f>Enterthedata!J207</f>
        <v xml:space="preserve"> </v>
      </c>
      <c r="V5" t="str">
        <f>Enterthedata!K207</f>
        <v xml:space="preserve"> </v>
      </c>
      <c r="W5" s="42" t="str">
        <f>Enterthedata!$L$207</f>
        <v xml:space="preserve"> </v>
      </c>
      <c r="X5" t="str">
        <f>Enterthedata!M207</f>
        <v/>
      </c>
      <c r="Y5" s="38">
        <f ca="1">Enterthedata!$M$222</f>
        <v>10920.000000000002</v>
      </c>
      <c r="Z5" s="39">
        <f ca="1">Enterthedata!$M$223</f>
        <v>166920</v>
      </c>
      <c r="AA5">
        <f>Enterthedata!$F$225</f>
        <v>0</v>
      </c>
      <c r="AB5">
        <f>Enterthedata!$D$222</f>
        <v>0</v>
      </c>
      <c r="AC5" s="48">
        <f>Enterthedata!$M$1</f>
        <v>42178</v>
      </c>
      <c r="AD5" s="49">
        <f>Enterthedata!$M$1</f>
        <v>42178</v>
      </c>
    </row>
    <row r="6" spans="1:33">
      <c r="A6" s="68">
        <f ca="1">Enterthedata!$O$1</f>
        <v>42178</v>
      </c>
      <c r="B6" s="1">
        <f>Enterthedata!$M$1</f>
        <v>42178</v>
      </c>
      <c r="C6" s="1" t="str">
        <f t="shared" si="0"/>
        <v>d001ใบกำกับภาษี</v>
      </c>
      <c r="D6" s="1" t="str">
        <f>Enterthedata!$O$2</f>
        <v>ใบกำกับภาษี</v>
      </c>
      <c r="E6" s="42">
        <f>Enterthedata!$N$2</f>
        <v>1</v>
      </c>
      <c r="F6" s="99">
        <f>Enterthedata!$M$2</f>
        <v>15700507</v>
      </c>
      <c r="G6" t="str">
        <f>Enterthedata!$A208</f>
        <v/>
      </c>
      <c r="H6" t="str">
        <f>Enterthedata!$D$1</f>
        <v>d001</v>
      </c>
      <c r="I6" t="str">
        <f>Enterthedata!$D$2</f>
        <v>d001</v>
      </c>
      <c r="J6">
        <f>Enterthedata!$G$2</f>
        <v>0</v>
      </c>
      <c r="K6" t="str">
        <f>Enterthedata!$J$1</f>
        <v>โกดัง.1</v>
      </c>
      <c r="L6">
        <f>Enterthedata!B208</f>
        <v>0</v>
      </c>
      <c r="M6" t="str">
        <f>Enterthedata!C208</f>
        <v/>
      </c>
      <c r="N6" t="str">
        <f>Enterthedata!$J$2</f>
        <v>Vat</v>
      </c>
      <c r="O6">
        <f>Enterthedata!D208</f>
        <v>0</v>
      </c>
      <c r="P6">
        <f>Enterthedata!E208</f>
        <v>0</v>
      </c>
      <c r="Q6">
        <f>Enterthedata!F208</f>
        <v>0</v>
      </c>
      <c r="R6" t="str">
        <f>Enterthedata!G208</f>
        <v/>
      </c>
      <c r="S6" t="str">
        <f>Enterthedata!H208</f>
        <v/>
      </c>
      <c r="T6" t="str">
        <f>Enterthedata!I208</f>
        <v xml:space="preserve"> </v>
      </c>
      <c r="U6" t="str">
        <f>Enterthedata!J208</f>
        <v xml:space="preserve"> </v>
      </c>
      <c r="V6" t="str">
        <f>Enterthedata!K208</f>
        <v xml:space="preserve"> </v>
      </c>
      <c r="W6" s="42" t="str">
        <f>Enterthedata!$L$208</f>
        <v xml:space="preserve"> </v>
      </c>
      <c r="X6" t="str">
        <f>Enterthedata!M208</f>
        <v/>
      </c>
      <c r="Y6" s="38">
        <f ca="1">Enterthedata!$M$222</f>
        <v>10920.000000000002</v>
      </c>
      <c r="Z6" s="39">
        <f ca="1">Enterthedata!$M$223</f>
        <v>166920</v>
      </c>
      <c r="AA6">
        <f>Enterthedata!$F$225</f>
        <v>0</v>
      </c>
      <c r="AB6">
        <f>Enterthedata!$D$222</f>
        <v>0</v>
      </c>
      <c r="AC6" s="48">
        <f>Enterthedata!$M$1</f>
        <v>42178</v>
      </c>
      <c r="AD6" s="49">
        <f>Enterthedata!$M$1</f>
        <v>42178</v>
      </c>
    </row>
    <row r="7" spans="1:33">
      <c r="A7" s="68">
        <f ca="1">Enterthedata!$O$1</f>
        <v>42178</v>
      </c>
      <c r="B7" s="1">
        <f>Enterthedata!$M$1</f>
        <v>42178</v>
      </c>
      <c r="C7" s="1" t="str">
        <f t="shared" si="0"/>
        <v>d001ใบกำกับภาษี</v>
      </c>
      <c r="D7" s="1" t="str">
        <f>Enterthedata!$O$2</f>
        <v>ใบกำกับภาษี</v>
      </c>
      <c r="E7" s="42">
        <f>Enterthedata!$N$2</f>
        <v>1</v>
      </c>
      <c r="F7" s="99">
        <f>Enterthedata!$M$2</f>
        <v>15700507</v>
      </c>
      <c r="G7" t="str">
        <f>Enterthedata!$A209</f>
        <v/>
      </c>
      <c r="H7" t="str">
        <f>Enterthedata!$D$1</f>
        <v>d001</v>
      </c>
      <c r="I7" t="str">
        <f>Enterthedata!$D$2</f>
        <v>d001</v>
      </c>
      <c r="J7">
        <f>Enterthedata!$G$2</f>
        <v>0</v>
      </c>
      <c r="K7" t="str">
        <f>Enterthedata!$J$1</f>
        <v>โกดัง.1</v>
      </c>
      <c r="L7">
        <f>Enterthedata!B209</f>
        <v>0</v>
      </c>
      <c r="M7" t="str">
        <f>Enterthedata!C209</f>
        <v/>
      </c>
      <c r="N7" t="str">
        <f>Enterthedata!$J$2</f>
        <v>Vat</v>
      </c>
      <c r="O7">
        <f>Enterthedata!D209</f>
        <v>0</v>
      </c>
      <c r="P7">
        <f>Enterthedata!E209</f>
        <v>0</v>
      </c>
      <c r="Q7">
        <f>Enterthedata!F209</f>
        <v>0</v>
      </c>
      <c r="R7" t="str">
        <f>Enterthedata!G209</f>
        <v/>
      </c>
      <c r="S7" t="str">
        <f>Enterthedata!H209</f>
        <v/>
      </c>
      <c r="T7" t="str">
        <f>Enterthedata!I209</f>
        <v xml:space="preserve"> </v>
      </c>
      <c r="U7" t="str">
        <f>Enterthedata!J209</f>
        <v xml:space="preserve"> </v>
      </c>
      <c r="V7" t="str">
        <f>Enterthedata!K209</f>
        <v xml:space="preserve"> </v>
      </c>
      <c r="W7" s="42" t="str">
        <f>Enterthedata!$L$209</f>
        <v xml:space="preserve"> </v>
      </c>
      <c r="X7" t="str">
        <f>Enterthedata!M209</f>
        <v/>
      </c>
      <c r="Y7" s="38">
        <f ca="1">Enterthedata!$M$222</f>
        <v>10920.000000000002</v>
      </c>
      <c r="Z7" s="39">
        <f ca="1">Enterthedata!$M$223</f>
        <v>166920</v>
      </c>
      <c r="AA7">
        <f>Enterthedata!$F$225</f>
        <v>0</v>
      </c>
      <c r="AB7">
        <f>Enterthedata!$D$222</f>
        <v>0</v>
      </c>
      <c r="AC7" s="48">
        <f>Enterthedata!$M$1</f>
        <v>42178</v>
      </c>
      <c r="AD7" s="49">
        <f>Enterthedata!$M$1</f>
        <v>42178</v>
      </c>
    </row>
    <row r="8" spans="1:33">
      <c r="A8" s="68">
        <f ca="1">Enterthedata!$O$1</f>
        <v>42178</v>
      </c>
      <c r="B8" s="1">
        <f>Enterthedata!$M$1</f>
        <v>42178</v>
      </c>
      <c r="C8" s="1" t="str">
        <f t="shared" si="0"/>
        <v>d001ใบกำกับภาษี</v>
      </c>
      <c r="D8" s="1" t="str">
        <f>Enterthedata!$O$2</f>
        <v>ใบกำกับภาษี</v>
      </c>
      <c r="E8" s="42">
        <f>Enterthedata!$N$2</f>
        <v>1</v>
      </c>
      <c r="F8" s="99">
        <f>Enterthedata!$M$2</f>
        <v>15700507</v>
      </c>
      <c r="G8" t="str">
        <f>Enterthedata!$A210</f>
        <v/>
      </c>
      <c r="H8" t="str">
        <f>Enterthedata!$D$1</f>
        <v>d001</v>
      </c>
      <c r="I8" t="str">
        <f>Enterthedata!$D$2</f>
        <v>d001</v>
      </c>
      <c r="J8">
        <f>Enterthedata!$G$2</f>
        <v>0</v>
      </c>
      <c r="K8" t="str">
        <f>Enterthedata!$J$1</f>
        <v>โกดัง.1</v>
      </c>
      <c r="L8">
        <f>Enterthedata!B210</f>
        <v>0</v>
      </c>
      <c r="M8" t="str">
        <f>Enterthedata!C210</f>
        <v/>
      </c>
      <c r="N8" t="str">
        <f>Enterthedata!$J$2</f>
        <v>Vat</v>
      </c>
      <c r="O8">
        <f>Enterthedata!D210</f>
        <v>0</v>
      </c>
      <c r="P8">
        <f>Enterthedata!E210</f>
        <v>0</v>
      </c>
      <c r="Q8">
        <f>Enterthedata!F210</f>
        <v>0</v>
      </c>
      <c r="R8" t="str">
        <f>Enterthedata!G210</f>
        <v/>
      </c>
      <c r="S8" t="str">
        <f>Enterthedata!H210</f>
        <v/>
      </c>
      <c r="T8" t="str">
        <f>Enterthedata!I210</f>
        <v xml:space="preserve"> </v>
      </c>
      <c r="U8" t="str">
        <f>Enterthedata!J210</f>
        <v xml:space="preserve"> </v>
      </c>
      <c r="V8" t="str">
        <f>Enterthedata!K210</f>
        <v xml:space="preserve"> </v>
      </c>
      <c r="W8" s="42" t="str">
        <f>Enterthedata!$L$210</f>
        <v xml:space="preserve"> </v>
      </c>
      <c r="X8" t="str">
        <f>Enterthedata!M210</f>
        <v/>
      </c>
      <c r="Y8" s="38">
        <f ca="1">Enterthedata!$M$222</f>
        <v>10920.000000000002</v>
      </c>
      <c r="Z8" s="39">
        <f ca="1">Enterthedata!$M$223</f>
        <v>166920</v>
      </c>
      <c r="AA8">
        <f>Enterthedata!$F$225</f>
        <v>0</v>
      </c>
      <c r="AB8">
        <f>Enterthedata!$D$222</f>
        <v>0</v>
      </c>
      <c r="AC8" s="48">
        <f>Enterthedata!$M$1</f>
        <v>42178</v>
      </c>
      <c r="AD8" s="49">
        <f>Enterthedata!$M$1</f>
        <v>42178</v>
      </c>
    </row>
    <row r="9" spans="1:33">
      <c r="A9" s="68">
        <f ca="1">Enterthedata!$O$1</f>
        <v>42178</v>
      </c>
      <c r="B9" s="1">
        <f>Enterthedata!$M$1</f>
        <v>42178</v>
      </c>
      <c r="C9" s="1" t="str">
        <f t="shared" si="0"/>
        <v>d001ใบกำกับภาษี</v>
      </c>
      <c r="D9" s="1" t="str">
        <f>Enterthedata!$O$2</f>
        <v>ใบกำกับภาษี</v>
      </c>
      <c r="E9" s="42">
        <f>Enterthedata!$N$2</f>
        <v>1</v>
      </c>
      <c r="F9" s="99">
        <f>Enterthedata!$M$2</f>
        <v>15700507</v>
      </c>
      <c r="G9" t="str">
        <f>Enterthedata!$A211</f>
        <v/>
      </c>
      <c r="H9" t="str">
        <f>Enterthedata!$D$1</f>
        <v>d001</v>
      </c>
      <c r="I9" t="str">
        <f>Enterthedata!$D$2</f>
        <v>d001</v>
      </c>
      <c r="J9">
        <f>Enterthedata!$G$2</f>
        <v>0</v>
      </c>
      <c r="K9" t="str">
        <f>Enterthedata!$J$1</f>
        <v>โกดัง.1</v>
      </c>
      <c r="L9">
        <f>Enterthedata!B211</f>
        <v>0</v>
      </c>
      <c r="M9" t="str">
        <f>Enterthedata!C211</f>
        <v/>
      </c>
      <c r="N9" t="str">
        <f>Enterthedata!$J$2</f>
        <v>Vat</v>
      </c>
      <c r="O9">
        <f>Enterthedata!D211</f>
        <v>0</v>
      </c>
      <c r="P9">
        <f>Enterthedata!E211</f>
        <v>0</v>
      </c>
      <c r="Q9">
        <f>Enterthedata!F211</f>
        <v>0</v>
      </c>
      <c r="R9" t="str">
        <f>Enterthedata!G211</f>
        <v/>
      </c>
      <c r="S9" t="str">
        <f>Enterthedata!H211</f>
        <v/>
      </c>
      <c r="T9" t="str">
        <f>Enterthedata!I211</f>
        <v xml:space="preserve"> </v>
      </c>
      <c r="U9" t="str">
        <f>Enterthedata!J211</f>
        <v xml:space="preserve"> </v>
      </c>
      <c r="V9" t="str">
        <f>Enterthedata!K211</f>
        <v xml:space="preserve"> </v>
      </c>
      <c r="W9" s="42" t="str">
        <f>Enterthedata!$L$211</f>
        <v xml:space="preserve"> </v>
      </c>
      <c r="X9" t="str">
        <f>Enterthedata!M211</f>
        <v/>
      </c>
      <c r="Y9" s="38">
        <f ca="1">Enterthedata!$M$222</f>
        <v>10920.000000000002</v>
      </c>
      <c r="Z9" s="39">
        <f ca="1">Enterthedata!$M$223</f>
        <v>166920</v>
      </c>
      <c r="AA9">
        <f>Enterthedata!$F$225</f>
        <v>0</v>
      </c>
      <c r="AB9">
        <f>Enterthedata!$D$222</f>
        <v>0</v>
      </c>
      <c r="AC9" s="48">
        <f>Enterthedata!$M$1</f>
        <v>42178</v>
      </c>
      <c r="AD9" s="49">
        <f>Enterthedata!$M$1</f>
        <v>42178</v>
      </c>
    </row>
    <row r="10" spans="1:33">
      <c r="A10" s="68">
        <f ca="1">Enterthedata!$O$1</f>
        <v>42178</v>
      </c>
      <c r="B10" s="1">
        <f>Enterthedata!$M$1</f>
        <v>42178</v>
      </c>
      <c r="C10" s="1" t="str">
        <f t="shared" si="0"/>
        <v>d001ใบกำกับภาษี</v>
      </c>
      <c r="D10" s="1" t="str">
        <f>Enterthedata!$O$2</f>
        <v>ใบกำกับภาษี</v>
      </c>
      <c r="E10" s="42">
        <f>Enterthedata!$N$2</f>
        <v>1</v>
      </c>
      <c r="F10" s="99">
        <f>Enterthedata!$M$2</f>
        <v>15700507</v>
      </c>
      <c r="G10" t="str">
        <f>Enterthedata!$A212</f>
        <v/>
      </c>
      <c r="H10" t="str">
        <f>Enterthedata!$D$1</f>
        <v>d001</v>
      </c>
      <c r="I10" t="str">
        <f>Enterthedata!$D$2</f>
        <v>d001</v>
      </c>
      <c r="J10">
        <f>Enterthedata!$G$2</f>
        <v>0</v>
      </c>
      <c r="K10" t="str">
        <f>Enterthedata!$J$1</f>
        <v>โกดัง.1</v>
      </c>
      <c r="L10">
        <f>Enterthedata!B212</f>
        <v>0</v>
      </c>
      <c r="M10" t="str">
        <f>Enterthedata!C212</f>
        <v/>
      </c>
      <c r="N10" t="str">
        <f>Enterthedata!$J$2</f>
        <v>Vat</v>
      </c>
      <c r="O10">
        <f>Enterthedata!D212</f>
        <v>0</v>
      </c>
      <c r="P10">
        <f>Enterthedata!E212</f>
        <v>0</v>
      </c>
      <c r="Q10">
        <f>Enterthedata!F212</f>
        <v>0</v>
      </c>
      <c r="R10" t="str">
        <f>Enterthedata!G212</f>
        <v/>
      </c>
      <c r="S10" t="str">
        <f>Enterthedata!H212</f>
        <v/>
      </c>
      <c r="T10" t="str">
        <f>Enterthedata!I212</f>
        <v xml:space="preserve"> </v>
      </c>
      <c r="U10" t="str">
        <f>Enterthedata!J212</f>
        <v xml:space="preserve"> </v>
      </c>
      <c r="V10" t="str">
        <f>Enterthedata!K212</f>
        <v xml:space="preserve"> </v>
      </c>
      <c r="W10" s="42" t="str">
        <f>Enterthedata!$L$212</f>
        <v xml:space="preserve"> </v>
      </c>
      <c r="X10" t="str">
        <f>Enterthedata!M212</f>
        <v/>
      </c>
      <c r="Y10" s="38">
        <f ca="1">Enterthedata!$M$222</f>
        <v>10920.000000000002</v>
      </c>
      <c r="Z10" s="39">
        <f ca="1">Enterthedata!$M$223</f>
        <v>166920</v>
      </c>
      <c r="AA10">
        <f>Enterthedata!$F$225</f>
        <v>0</v>
      </c>
      <c r="AB10">
        <f>Enterthedata!$D$222</f>
        <v>0</v>
      </c>
      <c r="AC10" s="48">
        <f>Enterthedata!$M$1</f>
        <v>42178</v>
      </c>
      <c r="AD10" s="49">
        <f>Enterthedata!$M$1</f>
        <v>42178</v>
      </c>
    </row>
    <row r="11" spans="1:33">
      <c r="A11" s="68">
        <f ca="1">Enterthedata!$O$1</f>
        <v>42178</v>
      </c>
      <c r="B11" s="1">
        <f>Enterthedata!$M$1</f>
        <v>42178</v>
      </c>
      <c r="C11" s="1" t="str">
        <f t="shared" si="0"/>
        <v>d001ใบกำกับภาษี</v>
      </c>
      <c r="D11" s="1" t="str">
        <f>Enterthedata!$O$2</f>
        <v>ใบกำกับภาษี</v>
      </c>
      <c r="E11" s="42">
        <f>Enterthedata!$N$2</f>
        <v>1</v>
      </c>
      <c r="F11" s="99">
        <f>Enterthedata!$M$2</f>
        <v>15700507</v>
      </c>
      <c r="G11" t="str">
        <f>Enterthedata!$A213</f>
        <v/>
      </c>
      <c r="H11" t="str">
        <f>Enterthedata!$D$1</f>
        <v>d001</v>
      </c>
      <c r="I11" t="str">
        <f>Enterthedata!$D$2</f>
        <v>d001</v>
      </c>
      <c r="J11">
        <f>Enterthedata!$G$2</f>
        <v>0</v>
      </c>
      <c r="K11" t="str">
        <f>Enterthedata!$J$1</f>
        <v>โกดัง.1</v>
      </c>
      <c r="L11">
        <f>Enterthedata!B213</f>
        <v>0</v>
      </c>
      <c r="M11" t="str">
        <f>Enterthedata!C213</f>
        <v/>
      </c>
      <c r="N11" t="str">
        <f>Enterthedata!$J$2</f>
        <v>Vat</v>
      </c>
      <c r="O11">
        <f>Enterthedata!D213</f>
        <v>0</v>
      </c>
      <c r="P11">
        <f>Enterthedata!E213</f>
        <v>0</v>
      </c>
      <c r="Q11">
        <f>Enterthedata!F213</f>
        <v>0</v>
      </c>
      <c r="R11" t="str">
        <f>Enterthedata!G213</f>
        <v/>
      </c>
      <c r="S11" t="str">
        <f>Enterthedata!H213</f>
        <v/>
      </c>
      <c r="T11" t="str">
        <f>Enterthedata!I213</f>
        <v xml:space="preserve"> </v>
      </c>
      <c r="U11" t="str">
        <f>Enterthedata!J213</f>
        <v xml:space="preserve"> </v>
      </c>
      <c r="V11" t="str">
        <f>Enterthedata!K213</f>
        <v xml:space="preserve"> </v>
      </c>
      <c r="W11" s="42" t="str">
        <f>Enterthedata!$L$213</f>
        <v xml:space="preserve"> </v>
      </c>
      <c r="X11" t="str">
        <f>Enterthedata!M213</f>
        <v/>
      </c>
      <c r="Y11" s="38">
        <f ca="1">Enterthedata!$M$222</f>
        <v>10920.000000000002</v>
      </c>
      <c r="Z11" s="39">
        <f ca="1">Enterthedata!$M$223</f>
        <v>166920</v>
      </c>
      <c r="AA11">
        <f>Enterthedata!$F$225</f>
        <v>0</v>
      </c>
      <c r="AB11">
        <f>Enterthedata!$D$222</f>
        <v>0</v>
      </c>
      <c r="AC11" s="48">
        <f>Enterthedata!$M$1</f>
        <v>42178</v>
      </c>
      <c r="AD11" s="49">
        <f>Enterthedata!$M$1</f>
        <v>42178</v>
      </c>
    </row>
    <row r="12" spans="1:33">
      <c r="A12" s="68">
        <f ca="1">Enterthedata!$O$1</f>
        <v>42178</v>
      </c>
      <c r="B12" s="1">
        <f>Enterthedata!$M$1</f>
        <v>42178</v>
      </c>
      <c r="C12" s="1" t="str">
        <f t="shared" si="0"/>
        <v>d001ใบกำกับภาษี</v>
      </c>
      <c r="D12" s="1" t="str">
        <f>Enterthedata!$O$2</f>
        <v>ใบกำกับภาษี</v>
      </c>
      <c r="E12" s="42">
        <f>Enterthedata!$N$2</f>
        <v>1</v>
      </c>
      <c r="F12" s="99">
        <f>Enterthedata!$M$2</f>
        <v>15700507</v>
      </c>
      <c r="G12" t="str">
        <f>Enterthedata!$A214</f>
        <v/>
      </c>
      <c r="H12" t="str">
        <f>Enterthedata!$D$1</f>
        <v>d001</v>
      </c>
      <c r="I12" t="str">
        <f>Enterthedata!$D$2</f>
        <v>d001</v>
      </c>
      <c r="J12">
        <f>Enterthedata!$G$2</f>
        <v>0</v>
      </c>
      <c r="K12" t="str">
        <f>Enterthedata!$J$1</f>
        <v>โกดัง.1</v>
      </c>
      <c r="L12">
        <f>Enterthedata!B214</f>
        <v>0</v>
      </c>
      <c r="M12" t="str">
        <f>Enterthedata!C214</f>
        <v/>
      </c>
      <c r="N12" t="str">
        <f>Enterthedata!$J$2</f>
        <v>Vat</v>
      </c>
      <c r="O12">
        <f>Enterthedata!D214</f>
        <v>0</v>
      </c>
      <c r="P12">
        <f>Enterthedata!E214</f>
        <v>0</v>
      </c>
      <c r="Q12">
        <f>Enterthedata!F214</f>
        <v>0</v>
      </c>
      <c r="R12" t="str">
        <f>Enterthedata!G214</f>
        <v/>
      </c>
      <c r="S12" t="str">
        <f>Enterthedata!H214</f>
        <v/>
      </c>
      <c r="T12" t="str">
        <f>Enterthedata!I214</f>
        <v xml:space="preserve"> </v>
      </c>
      <c r="U12" t="str">
        <f>Enterthedata!J214</f>
        <v xml:space="preserve"> </v>
      </c>
      <c r="V12" t="str">
        <f>Enterthedata!K214</f>
        <v xml:space="preserve"> </v>
      </c>
      <c r="W12" s="42" t="str">
        <f>Enterthedata!$L$214</f>
        <v xml:space="preserve"> </v>
      </c>
      <c r="X12" t="str">
        <f>Enterthedata!M214</f>
        <v/>
      </c>
      <c r="Y12" s="38">
        <f ca="1">Enterthedata!$M$222</f>
        <v>10920.000000000002</v>
      </c>
      <c r="Z12" s="39">
        <f ca="1">Enterthedata!$M$223</f>
        <v>166920</v>
      </c>
      <c r="AA12">
        <f>Enterthedata!$F$225</f>
        <v>0</v>
      </c>
      <c r="AB12">
        <f>Enterthedata!$D$222</f>
        <v>0</v>
      </c>
      <c r="AC12" s="48">
        <f>Enterthedata!$M$1</f>
        <v>42178</v>
      </c>
      <c r="AD12" s="49">
        <f>Enterthedata!$M$1</f>
        <v>42178</v>
      </c>
    </row>
    <row r="13" spans="1:33">
      <c r="A13" s="68">
        <f ca="1">Enterthedata!$O$1</f>
        <v>42178</v>
      </c>
      <c r="B13" s="1">
        <f>Enterthedata!$M$1</f>
        <v>42178</v>
      </c>
      <c r="C13" s="1" t="str">
        <f t="shared" si="0"/>
        <v>d001ใบกำกับภาษี</v>
      </c>
      <c r="D13" s="1" t="str">
        <f>Enterthedata!$O$2</f>
        <v>ใบกำกับภาษี</v>
      </c>
      <c r="E13" s="42">
        <f>Enterthedata!$N$2</f>
        <v>1</v>
      </c>
      <c r="F13" s="99">
        <f>Enterthedata!$M$2</f>
        <v>15700507</v>
      </c>
      <c r="G13" t="str">
        <f>Enterthedata!$A215</f>
        <v/>
      </c>
      <c r="H13" t="str">
        <f>Enterthedata!$D$1</f>
        <v>d001</v>
      </c>
      <c r="I13" t="str">
        <f>Enterthedata!$D$2</f>
        <v>d001</v>
      </c>
      <c r="J13">
        <f>Enterthedata!$G$2</f>
        <v>0</v>
      </c>
      <c r="K13" t="str">
        <f>Enterthedata!$J$1</f>
        <v>โกดัง.1</v>
      </c>
      <c r="L13">
        <f>Enterthedata!B215</f>
        <v>0</v>
      </c>
      <c r="M13" t="str">
        <f>Enterthedata!C215</f>
        <v/>
      </c>
      <c r="N13" t="str">
        <f>Enterthedata!$J$2</f>
        <v>Vat</v>
      </c>
      <c r="O13">
        <f>Enterthedata!D215</f>
        <v>0</v>
      </c>
      <c r="P13">
        <f>Enterthedata!E215</f>
        <v>0</v>
      </c>
      <c r="Q13">
        <f>Enterthedata!F215</f>
        <v>0</v>
      </c>
      <c r="R13" t="str">
        <f>Enterthedata!G215</f>
        <v/>
      </c>
      <c r="S13" t="str">
        <f>Enterthedata!H215</f>
        <v/>
      </c>
      <c r="T13" t="str">
        <f>Enterthedata!I215</f>
        <v xml:space="preserve"> </v>
      </c>
      <c r="U13" t="str">
        <f>Enterthedata!J215</f>
        <v xml:space="preserve"> </v>
      </c>
      <c r="V13" t="str">
        <f>Enterthedata!K215</f>
        <v xml:space="preserve"> </v>
      </c>
      <c r="W13" s="42" t="str">
        <f>Enterthedata!$L$215</f>
        <v xml:space="preserve"> </v>
      </c>
      <c r="X13" t="str">
        <f>Enterthedata!M215</f>
        <v/>
      </c>
      <c r="Y13" s="38">
        <f ca="1">Enterthedata!$M$222</f>
        <v>10920.000000000002</v>
      </c>
      <c r="Z13" s="39">
        <f ca="1">Enterthedata!$M$223</f>
        <v>166920</v>
      </c>
      <c r="AA13">
        <f>Enterthedata!$F$225</f>
        <v>0</v>
      </c>
      <c r="AB13">
        <f>Enterthedata!$D$222</f>
        <v>0</v>
      </c>
      <c r="AC13" s="48">
        <f>Enterthedata!$M$1</f>
        <v>42178</v>
      </c>
      <c r="AD13" s="49">
        <f>Enterthedata!$M$1</f>
        <v>42178</v>
      </c>
    </row>
    <row r="14" spans="1:33">
      <c r="A14" s="68">
        <f ca="1">Enterthedata!$O$1</f>
        <v>42178</v>
      </c>
      <c r="B14" s="1">
        <f>Enterthedata!$M$1</f>
        <v>42178</v>
      </c>
      <c r="C14" s="1" t="str">
        <f t="shared" si="0"/>
        <v>d001ใบกำกับภาษี</v>
      </c>
      <c r="D14" s="1" t="str">
        <f>Enterthedata!$O$2</f>
        <v>ใบกำกับภาษี</v>
      </c>
      <c r="E14" s="42">
        <f>Enterthedata!$N$2</f>
        <v>1</v>
      </c>
      <c r="F14" s="99">
        <f>Enterthedata!$M$2</f>
        <v>15700507</v>
      </c>
      <c r="G14" t="str">
        <f>Enterthedata!$A216</f>
        <v/>
      </c>
      <c r="H14" t="str">
        <f>Enterthedata!$D$1</f>
        <v>d001</v>
      </c>
      <c r="I14" t="str">
        <f>Enterthedata!$D$2</f>
        <v>d001</v>
      </c>
      <c r="J14">
        <f>Enterthedata!$G$2</f>
        <v>0</v>
      </c>
      <c r="K14" t="str">
        <f>Enterthedata!$J$1</f>
        <v>โกดัง.1</v>
      </c>
      <c r="L14">
        <f>Enterthedata!B216</f>
        <v>0</v>
      </c>
      <c r="M14" t="str">
        <f>Enterthedata!C216</f>
        <v/>
      </c>
      <c r="N14" t="str">
        <f>Enterthedata!$J$2</f>
        <v>Vat</v>
      </c>
      <c r="O14">
        <f>Enterthedata!D216</f>
        <v>0</v>
      </c>
      <c r="P14">
        <f>Enterthedata!E216</f>
        <v>0</v>
      </c>
      <c r="Q14">
        <f>Enterthedata!F216</f>
        <v>0</v>
      </c>
      <c r="R14" t="str">
        <f>Enterthedata!G216</f>
        <v/>
      </c>
      <c r="S14" t="str">
        <f>Enterthedata!H216</f>
        <v/>
      </c>
      <c r="T14" t="str">
        <f>Enterthedata!I216</f>
        <v xml:space="preserve"> </v>
      </c>
      <c r="U14" t="str">
        <f>Enterthedata!J216</f>
        <v xml:space="preserve"> </v>
      </c>
      <c r="V14" t="str">
        <f>Enterthedata!K216</f>
        <v xml:space="preserve"> </v>
      </c>
      <c r="W14" s="42" t="str">
        <f>Enterthedata!$L$216</f>
        <v xml:space="preserve"> </v>
      </c>
      <c r="X14" t="str">
        <f>Enterthedata!M216</f>
        <v/>
      </c>
      <c r="Y14" s="38">
        <f ca="1">Enterthedata!$M$222</f>
        <v>10920.000000000002</v>
      </c>
      <c r="Z14" s="39">
        <f ca="1">Enterthedata!$M$223</f>
        <v>166920</v>
      </c>
      <c r="AA14">
        <f>Enterthedata!$F$225</f>
        <v>0</v>
      </c>
      <c r="AB14">
        <f>Enterthedata!$D$222</f>
        <v>0</v>
      </c>
      <c r="AC14" s="48">
        <f>Enterthedata!$M$1</f>
        <v>42178</v>
      </c>
      <c r="AD14" s="49">
        <f>Enterthedata!$M$1</f>
        <v>42178</v>
      </c>
    </row>
    <row r="15" spans="1:33">
      <c r="A15" s="68">
        <f ca="1">Enterthedata!$O$1</f>
        <v>42178</v>
      </c>
      <c r="B15" s="1">
        <f>Enterthedata!$M$1</f>
        <v>42178</v>
      </c>
      <c r="C15" s="1" t="str">
        <f t="shared" si="0"/>
        <v>d001ใบกำกับภาษี</v>
      </c>
      <c r="D15" s="1" t="str">
        <f>Enterthedata!$O$2</f>
        <v>ใบกำกับภาษี</v>
      </c>
      <c r="E15" s="42">
        <f>Enterthedata!$N$2</f>
        <v>1</v>
      </c>
      <c r="F15" s="99">
        <f>Enterthedata!$M$2</f>
        <v>15700507</v>
      </c>
      <c r="G15" t="str">
        <f>Enterthedata!$A217</f>
        <v/>
      </c>
      <c r="H15" t="str">
        <f>Enterthedata!$D$1</f>
        <v>d001</v>
      </c>
      <c r="I15" t="str">
        <f>Enterthedata!$D$2</f>
        <v>d001</v>
      </c>
      <c r="J15">
        <f>Enterthedata!$G$2</f>
        <v>0</v>
      </c>
      <c r="K15" t="str">
        <f>Enterthedata!$J$1</f>
        <v>โกดัง.1</v>
      </c>
      <c r="L15">
        <f>Enterthedata!B217</f>
        <v>0</v>
      </c>
      <c r="M15" t="str">
        <f>Enterthedata!C217</f>
        <v/>
      </c>
      <c r="N15" t="str">
        <f>Enterthedata!$J$2</f>
        <v>Vat</v>
      </c>
      <c r="O15">
        <f>Enterthedata!D217</f>
        <v>0</v>
      </c>
      <c r="P15">
        <f>Enterthedata!E217</f>
        <v>0</v>
      </c>
      <c r="Q15">
        <f>Enterthedata!F217</f>
        <v>0</v>
      </c>
      <c r="R15" t="str">
        <f>Enterthedata!G217</f>
        <v/>
      </c>
      <c r="S15" t="str">
        <f>Enterthedata!H217</f>
        <v/>
      </c>
      <c r="T15" t="str">
        <f>Enterthedata!I217</f>
        <v xml:space="preserve"> </v>
      </c>
      <c r="U15" t="str">
        <f>Enterthedata!J217</f>
        <v xml:space="preserve"> </v>
      </c>
      <c r="V15" t="str">
        <f>Enterthedata!K217</f>
        <v xml:space="preserve"> </v>
      </c>
      <c r="W15" s="42" t="str">
        <f>Enterthedata!$L$217</f>
        <v xml:space="preserve"> </v>
      </c>
      <c r="X15" t="str">
        <f>Enterthedata!M217</f>
        <v/>
      </c>
      <c r="Y15" s="38">
        <f ca="1">Enterthedata!$M$222</f>
        <v>10920.000000000002</v>
      </c>
      <c r="Z15" s="39">
        <f ca="1">Enterthedata!$M$223</f>
        <v>166920</v>
      </c>
      <c r="AA15">
        <f>Enterthedata!$F$225</f>
        <v>0</v>
      </c>
      <c r="AB15">
        <f>Enterthedata!$D$222</f>
        <v>0</v>
      </c>
      <c r="AC15" s="48">
        <f>Enterthedata!$M$1</f>
        <v>42178</v>
      </c>
      <c r="AD15" s="49">
        <f>Enterthedata!$M$1</f>
        <v>42178</v>
      </c>
    </row>
    <row r="16" spans="1:33">
      <c r="A16" s="68">
        <f ca="1">Enterthedata!$O$1</f>
        <v>42178</v>
      </c>
      <c r="B16" s="1">
        <f>Enterthedata!$M$1</f>
        <v>42178</v>
      </c>
      <c r="C16" s="1" t="str">
        <f t="shared" si="0"/>
        <v>d001ใบกำกับภาษี</v>
      </c>
      <c r="D16" s="1" t="str">
        <f>Enterthedata!$O$2</f>
        <v>ใบกำกับภาษี</v>
      </c>
      <c r="E16" s="42">
        <f>Enterthedata!$N$2</f>
        <v>1</v>
      </c>
      <c r="F16" s="99">
        <f>Enterthedata!$M$2</f>
        <v>15700507</v>
      </c>
      <c r="G16" t="str">
        <f>Enterthedata!$A218</f>
        <v/>
      </c>
      <c r="H16" t="str">
        <f>Enterthedata!$D$1</f>
        <v>d001</v>
      </c>
      <c r="I16" t="str">
        <f>Enterthedata!$D$2</f>
        <v>d001</v>
      </c>
      <c r="J16">
        <f>Enterthedata!$G$2</f>
        <v>0</v>
      </c>
      <c r="K16" t="str">
        <f>Enterthedata!$J$1</f>
        <v>โกดัง.1</v>
      </c>
      <c r="L16">
        <f>Enterthedata!B218</f>
        <v>0</v>
      </c>
      <c r="M16" t="str">
        <f>Enterthedata!C218</f>
        <v/>
      </c>
      <c r="N16" t="str">
        <f>Enterthedata!$J$2</f>
        <v>Vat</v>
      </c>
      <c r="O16">
        <f>Enterthedata!D218</f>
        <v>0</v>
      </c>
      <c r="P16">
        <f>Enterthedata!E218</f>
        <v>0</v>
      </c>
      <c r="Q16">
        <f>Enterthedata!F218</f>
        <v>0</v>
      </c>
      <c r="R16" t="str">
        <f>Enterthedata!G218</f>
        <v/>
      </c>
      <c r="S16" t="str">
        <f>Enterthedata!H218</f>
        <v/>
      </c>
      <c r="T16" t="str">
        <f>Enterthedata!I218</f>
        <v xml:space="preserve"> </v>
      </c>
      <c r="U16" t="str">
        <f>Enterthedata!J218</f>
        <v xml:space="preserve"> </v>
      </c>
      <c r="V16" t="str">
        <f>Enterthedata!K218</f>
        <v xml:space="preserve"> </v>
      </c>
      <c r="W16" s="42" t="str">
        <f>Enterthedata!$L$218</f>
        <v xml:space="preserve"> </v>
      </c>
      <c r="X16" t="str">
        <f>Enterthedata!M218</f>
        <v/>
      </c>
      <c r="Y16" s="38">
        <f ca="1">Enterthedata!$M$222</f>
        <v>10920.000000000002</v>
      </c>
      <c r="Z16" s="39">
        <f ca="1">Enterthedata!$M$223</f>
        <v>166920</v>
      </c>
      <c r="AA16">
        <f>Enterthedata!$F$225</f>
        <v>0</v>
      </c>
      <c r="AB16">
        <f>Enterthedata!$D$222</f>
        <v>0</v>
      </c>
      <c r="AC16" s="48">
        <f>Enterthedata!$M$1</f>
        <v>42178</v>
      </c>
      <c r="AD16" s="49">
        <f>Enterthedata!$M$1</f>
        <v>42178</v>
      </c>
    </row>
    <row r="17" spans="1:31">
      <c r="A17" s="68">
        <f ca="1">Enterthedata!$O$1</f>
        <v>42178</v>
      </c>
      <c r="B17" s="1">
        <f>Enterthedata!$M$1</f>
        <v>42178</v>
      </c>
      <c r="C17" s="1" t="str">
        <f t="shared" si="0"/>
        <v>d001ใบกำกับภาษี</v>
      </c>
      <c r="D17" s="1" t="str">
        <f>Enterthedata!$O$2</f>
        <v>ใบกำกับภาษี</v>
      </c>
      <c r="E17" s="42">
        <f>Enterthedata!$N$2</f>
        <v>1</v>
      </c>
      <c r="F17" s="99">
        <f>Enterthedata!$M$2</f>
        <v>15700507</v>
      </c>
      <c r="G17" t="str">
        <f>Enterthedata!$A219</f>
        <v/>
      </c>
      <c r="H17" t="str">
        <f>Enterthedata!$D$1</f>
        <v>d001</v>
      </c>
      <c r="I17" t="str">
        <f>Enterthedata!$D$2</f>
        <v>d001</v>
      </c>
      <c r="J17">
        <f>Enterthedata!$G$2</f>
        <v>0</v>
      </c>
      <c r="K17" t="str">
        <f>Enterthedata!$J$1</f>
        <v>โกดัง.1</v>
      </c>
      <c r="L17">
        <f>Enterthedata!B219</f>
        <v>0</v>
      </c>
      <c r="M17" t="str">
        <f>Enterthedata!C219</f>
        <v/>
      </c>
      <c r="N17" t="str">
        <f>Enterthedata!$J$2</f>
        <v>Vat</v>
      </c>
      <c r="O17">
        <f>Enterthedata!D219</f>
        <v>0</v>
      </c>
      <c r="P17">
        <f>Enterthedata!E219</f>
        <v>0</v>
      </c>
      <c r="Q17">
        <f>Enterthedata!F219</f>
        <v>0</v>
      </c>
      <c r="R17" t="str">
        <f>Enterthedata!G219</f>
        <v/>
      </c>
      <c r="S17" t="str">
        <f>Enterthedata!H219</f>
        <v/>
      </c>
      <c r="T17" t="str">
        <f>Enterthedata!I219</f>
        <v xml:space="preserve"> </v>
      </c>
      <c r="U17" t="str">
        <f>Enterthedata!J219</f>
        <v xml:space="preserve"> </v>
      </c>
      <c r="V17" t="str">
        <f>Enterthedata!K219</f>
        <v xml:space="preserve"> </v>
      </c>
      <c r="W17" s="42" t="str">
        <f>Enterthedata!$L$218</f>
        <v xml:space="preserve"> </v>
      </c>
      <c r="X17" t="str">
        <f>Enterthedata!M219</f>
        <v/>
      </c>
      <c r="Y17" s="38">
        <f ca="1">Enterthedata!$M$222</f>
        <v>10920.000000000002</v>
      </c>
      <c r="Z17" s="39">
        <f ca="1">Enterthedata!$M$223</f>
        <v>166920</v>
      </c>
      <c r="AA17">
        <f>Enterthedata!$F$225</f>
        <v>0</v>
      </c>
      <c r="AB17">
        <f>Enterthedata!$D$222</f>
        <v>0</v>
      </c>
      <c r="AC17" s="48">
        <f>Enterthedata!$M$1</f>
        <v>42178</v>
      </c>
      <c r="AD17" s="49">
        <f>Enterthedata!$M$1</f>
        <v>42178</v>
      </c>
    </row>
    <row r="18" spans="1:31">
      <c r="A18" s="68">
        <f ca="1">Enterthedata!$O$1</f>
        <v>42178</v>
      </c>
      <c r="B18" s="1">
        <f>Enterthedata!$M$1</f>
        <v>42178</v>
      </c>
      <c r="C18" s="1" t="str">
        <f t="shared" si="0"/>
        <v>d001ใบกำกับภาษี</v>
      </c>
      <c r="D18" s="1" t="str">
        <f>Enterthedata!$O$2</f>
        <v>ใบกำกับภาษี</v>
      </c>
      <c r="E18" s="42">
        <f>Enterthedata!$N$2</f>
        <v>1</v>
      </c>
      <c r="F18" s="99">
        <f>Enterthedata!$M$2</f>
        <v>15700507</v>
      </c>
      <c r="G18" t="str">
        <f>Enterthedata!$A220</f>
        <v/>
      </c>
      <c r="H18" t="str">
        <f>Enterthedata!$D$1</f>
        <v>d001</v>
      </c>
      <c r="I18" t="str">
        <f>Enterthedata!$D$2</f>
        <v>d001</v>
      </c>
      <c r="J18">
        <f>Enterthedata!$G$2</f>
        <v>0</v>
      </c>
      <c r="K18" t="str">
        <f>Enterthedata!$J$1</f>
        <v>โกดัง.1</v>
      </c>
      <c r="L18">
        <f>Enterthedata!B220</f>
        <v>0</v>
      </c>
      <c r="M18" t="str">
        <f>Enterthedata!C220</f>
        <v/>
      </c>
      <c r="N18" t="str">
        <f>Enterthedata!$J$2</f>
        <v>Vat</v>
      </c>
      <c r="O18">
        <f>Enterthedata!D220</f>
        <v>0</v>
      </c>
      <c r="P18">
        <f>Enterthedata!E220</f>
        <v>0</v>
      </c>
      <c r="Q18">
        <f>Enterthedata!F220</f>
        <v>0</v>
      </c>
      <c r="R18" t="str">
        <f>Enterthedata!G220</f>
        <v/>
      </c>
      <c r="S18" t="str">
        <f>Enterthedata!H220</f>
        <v/>
      </c>
      <c r="T18" t="str">
        <f>Enterthedata!I220</f>
        <v xml:space="preserve"> </v>
      </c>
      <c r="U18" t="str">
        <f>Enterthedata!J220</f>
        <v xml:space="preserve"> </v>
      </c>
      <c r="V18" t="str">
        <f>Enterthedata!K220</f>
        <v xml:space="preserve"> </v>
      </c>
      <c r="W18" s="42" t="str">
        <f>Enterthedata!$L$218</f>
        <v xml:space="preserve"> </v>
      </c>
      <c r="X18" t="str">
        <f>Enterthedata!M220</f>
        <v/>
      </c>
      <c r="Y18" s="38">
        <f ca="1">Enterthedata!$M$222</f>
        <v>10920.000000000002</v>
      </c>
      <c r="Z18" s="39">
        <f ca="1">Enterthedata!$M$223</f>
        <v>166920</v>
      </c>
      <c r="AA18">
        <f>Enterthedata!$F$225</f>
        <v>0</v>
      </c>
      <c r="AB18">
        <f>Enterthedata!$D$222</f>
        <v>0</v>
      </c>
      <c r="AC18" s="48">
        <f>Enterthedata!$M$1</f>
        <v>42178</v>
      </c>
      <c r="AD18" s="49">
        <f>Enterthedata!$M$1</f>
        <v>42178</v>
      </c>
    </row>
    <row r="19" spans="1:31">
      <c r="AE19" s="58"/>
    </row>
  </sheetData>
  <customSheetViews>
    <customSheetView guid="{3AE1DAA4-B8BA-43DB-B3E3-6FF2A342D402}" showRuler="0">
      <selection activeCell="L6" sqref="L6"/>
      <pageMargins left="0.75" right="0.75" top="1" bottom="1" header="0.5" footer="0.5"/>
      <headerFooter alignWithMargins="0"/>
    </customSheetView>
    <customSheetView guid="{BDDB137D-211C-4220-A84B-E1E9E7F2CAA8}" showRuler="0" topLeftCell="M1">
      <selection activeCell="Y2" sqref="Y2"/>
      <pageMargins left="0.75" right="0.75" top="1" bottom="1" header="0.5" footer="0.5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rgb="FF0000FF"/>
  </sheetPr>
  <dimension ref="A1:AD24192"/>
  <sheetViews>
    <sheetView zoomScale="110" zoomScaleNormal="110" workbookViewId="0">
      <pane xSplit="9" ySplit="1" topLeftCell="AB2" activePane="bottomRight" state="frozen"/>
      <selection activeCell="G15" sqref="G15"/>
      <selection pane="topRight" activeCell="G15" sqref="G15"/>
      <selection pane="bottomLeft" activeCell="G15" sqref="G15"/>
      <selection pane="bottomRight" sqref="A1:XFD1048576"/>
    </sheetView>
  </sheetViews>
  <sheetFormatPr defaultRowHeight="21"/>
  <cols>
    <col min="1" max="1" width="9.33203125" style="58"/>
    <col min="2" max="2" width="12.83203125" style="58" bestFit="1" customWidth="1"/>
    <col min="3" max="16384" width="9.33203125" style="58"/>
  </cols>
  <sheetData>
    <row r="1" spans="1:30">
      <c r="A1" s="127" t="s">
        <v>51</v>
      </c>
      <c r="B1" s="91" t="s">
        <v>21</v>
      </c>
      <c r="C1" s="92" t="s">
        <v>36</v>
      </c>
      <c r="D1" s="93" t="s">
        <v>64</v>
      </c>
      <c r="E1" s="93" t="s">
        <v>70</v>
      </c>
      <c r="F1" s="100" t="s">
        <v>38</v>
      </c>
      <c r="G1" s="93" t="s">
        <v>40</v>
      </c>
      <c r="H1" s="93" t="s">
        <v>50</v>
      </c>
      <c r="I1" s="93" t="s">
        <v>3</v>
      </c>
      <c r="J1" s="93" t="s">
        <v>42</v>
      </c>
      <c r="K1" s="93" t="s">
        <v>4</v>
      </c>
      <c r="L1" s="93" t="s">
        <v>22</v>
      </c>
      <c r="M1" s="93" t="s">
        <v>23</v>
      </c>
      <c r="N1" s="93" t="s">
        <v>25</v>
      </c>
      <c r="O1" s="93" t="s">
        <v>24</v>
      </c>
      <c r="P1" s="93" t="s">
        <v>26</v>
      </c>
      <c r="Q1" s="93" t="s">
        <v>27</v>
      </c>
      <c r="R1" s="93" t="s">
        <v>7</v>
      </c>
      <c r="S1" s="93" t="s">
        <v>26</v>
      </c>
      <c r="T1" s="93" t="s">
        <v>27</v>
      </c>
      <c r="U1" s="93" t="s">
        <v>30</v>
      </c>
      <c r="V1" s="93" t="s">
        <v>46</v>
      </c>
      <c r="W1" s="93" t="s">
        <v>19</v>
      </c>
      <c r="X1" s="97" t="s">
        <v>31</v>
      </c>
      <c r="Y1" s="94">
        <v>7.0000000000000007E-2</v>
      </c>
      <c r="Z1" s="97" t="s">
        <v>44</v>
      </c>
      <c r="AA1" s="93" t="s">
        <v>32</v>
      </c>
      <c r="AB1" s="93" t="s">
        <v>41</v>
      </c>
      <c r="AC1" s="95" t="s">
        <v>52</v>
      </c>
      <c r="AD1" s="96" t="s">
        <v>15</v>
      </c>
    </row>
    <row r="2" spans="1:30">
      <c r="A2" s="58">
        <v>42178</v>
      </c>
      <c r="B2" s="58">
        <v>42178</v>
      </c>
      <c r="C2" s="58" t="s">
        <v>81</v>
      </c>
      <c r="D2" s="58" t="s">
        <v>66</v>
      </c>
      <c r="E2" s="58">
        <v>1</v>
      </c>
      <c r="F2" s="58">
        <v>15700506</v>
      </c>
      <c r="G2" s="58">
        <v>1</v>
      </c>
      <c r="H2" s="58" t="s">
        <v>78</v>
      </c>
      <c r="I2" s="58" t="s">
        <v>77</v>
      </c>
      <c r="J2" s="58">
        <v>0</v>
      </c>
      <c r="K2" s="58" t="s">
        <v>5</v>
      </c>
      <c r="L2" s="58" t="s">
        <v>73</v>
      </c>
      <c r="M2" s="58" t="s">
        <v>82</v>
      </c>
      <c r="N2" s="58" t="s">
        <v>45</v>
      </c>
      <c r="O2" s="58" t="s">
        <v>75</v>
      </c>
      <c r="P2" s="58">
        <v>1</v>
      </c>
      <c r="Q2" s="58" t="s">
        <v>28</v>
      </c>
      <c r="R2" s="58">
        <v>4000</v>
      </c>
      <c r="S2" s="58">
        <v>4000</v>
      </c>
      <c r="T2" s="58" t="s">
        <v>6</v>
      </c>
      <c r="U2" s="58">
        <v>75</v>
      </c>
      <c r="V2" s="58">
        <v>0.48</v>
      </c>
      <c r="W2" s="58" t="s">
        <v>83</v>
      </c>
      <c r="X2" s="58">
        <v>156000</v>
      </c>
      <c r="Y2" s="58">
        <v>10920.000000000002</v>
      </c>
      <c r="Z2" s="58">
        <v>166920</v>
      </c>
      <c r="AA2" s="58">
        <v>0</v>
      </c>
      <c r="AB2" s="58">
        <v>0</v>
      </c>
      <c r="AC2" s="58">
        <v>42178</v>
      </c>
      <c r="AD2" s="58">
        <v>42178</v>
      </c>
    </row>
    <row r="3" spans="1:30">
      <c r="A3" s="58">
        <v>42178</v>
      </c>
      <c r="B3" s="58">
        <v>42178</v>
      </c>
      <c r="C3" s="58" t="s">
        <v>81</v>
      </c>
      <c r="D3" s="58" t="s">
        <v>66</v>
      </c>
      <c r="E3" s="58">
        <v>1</v>
      </c>
      <c r="F3" s="58">
        <v>15700507</v>
      </c>
      <c r="G3" s="58">
        <v>1</v>
      </c>
      <c r="H3" s="58" t="s">
        <v>78</v>
      </c>
      <c r="I3" s="58" t="s">
        <v>77</v>
      </c>
      <c r="J3" s="58">
        <v>0</v>
      </c>
      <c r="K3" s="58" t="s">
        <v>5</v>
      </c>
      <c r="L3" s="58" t="s">
        <v>73</v>
      </c>
      <c r="M3" s="58" t="s">
        <v>82</v>
      </c>
      <c r="N3" s="58" t="s">
        <v>45</v>
      </c>
      <c r="O3" s="58" t="s">
        <v>75</v>
      </c>
      <c r="P3" s="58">
        <v>1</v>
      </c>
      <c r="Q3" s="58" t="s">
        <v>28</v>
      </c>
      <c r="R3" s="58">
        <v>4000</v>
      </c>
      <c r="S3" s="58">
        <v>4000</v>
      </c>
      <c r="T3" s="58" t="s">
        <v>6</v>
      </c>
      <c r="U3" s="58">
        <v>75</v>
      </c>
      <c r="V3" s="58">
        <v>0.48</v>
      </c>
      <c r="W3" s="58" t="s">
        <v>83</v>
      </c>
      <c r="X3" s="58">
        <v>156000</v>
      </c>
      <c r="Y3" s="58">
        <v>10920.000000000002</v>
      </c>
      <c r="Z3" s="58">
        <v>166920</v>
      </c>
      <c r="AA3" s="58">
        <v>0</v>
      </c>
      <c r="AB3" s="58">
        <v>0</v>
      </c>
      <c r="AC3" s="58">
        <v>42178</v>
      </c>
      <c r="AD3" s="58">
        <v>42178</v>
      </c>
    </row>
    <row r="24190" ht="20.25" customHeight="1"/>
    <row r="24192" ht="20.25" customHeight="1"/>
  </sheetData>
  <customSheetViews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1"/>
      <headerFooter alignWithMargins="0"/>
      <autoFilter ref="B1:AC1">
        <filterColumn colId="26">
          <filters>
            <filter val="๕๕"/>
          </filters>
        </filterColumn>
      </autoFilter>
    </customSheetView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2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3"/>
  </sheetPr>
  <dimension ref="A1:Y582"/>
  <sheetViews>
    <sheetView workbookViewId="0">
      <pane xSplit="7" ySplit="1" topLeftCell="H2" activePane="bottomRight" state="frozen"/>
      <selection activeCell="I1" sqref="I1"/>
      <selection pane="topRight" activeCell="I1" sqref="I1"/>
      <selection pane="bottomLeft" activeCell="I1" sqref="I1"/>
      <selection pane="bottomRight" activeCell="A20" sqref="A20"/>
    </sheetView>
  </sheetViews>
  <sheetFormatPr defaultColWidth="12" defaultRowHeight="21"/>
  <cols>
    <col min="1" max="1" width="18.83203125" style="58" bestFit="1" customWidth="1"/>
    <col min="2" max="2" width="12.5" style="58" bestFit="1" customWidth="1"/>
    <col min="3" max="3" width="41.83203125" style="58" bestFit="1" customWidth="1"/>
    <col min="4" max="4" width="20.33203125" style="58" customWidth="1"/>
    <col min="5" max="5" width="13.83203125" style="58" bestFit="1" customWidth="1"/>
    <col min="6" max="6" width="8.5" style="58" bestFit="1" customWidth="1"/>
    <col min="7" max="7" width="6.6640625" style="58" bestFit="1" customWidth="1"/>
    <col min="8" max="8" width="7" style="58" customWidth="1"/>
    <col min="9" max="24" width="5.83203125" style="58" customWidth="1"/>
    <col min="25" max="25" width="5.33203125" style="58" bestFit="1" customWidth="1"/>
    <col min="26" max="16384" width="12" style="58"/>
  </cols>
  <sheetData>
    <row r="1" spans="1:25" ht="30" customHeight="1">
      <c r="A1" s="4" t="s">
        <v>22</v>
      </c>
      <c r="B1" s="4" t="s">
        <v>23</v>
      </c>
      <c r="C1" s="4" t="s">
        <v>49</v>
      </c>
      <c r="D1" s="40" t="s">
        <v>18</v>
      </c>
      <c r="E1" s="4" t="s">
        <v>30</v>
      </c>
      <c r="F1" s="4" t="s">
        <v>46</v>
      </c>
      <c r="G1" s="4" t="s">
        <v>14</v>
      </c>
      <c r="H1" s="11" t="s">
        <v>28</v>
      </c>
      <c r="I1" s="11" t="s">
        <v>48</v>
      </c>
      <c r="J1" s="11" t="s">
        <v>53</v>
      </c>
      <c r="K1" s="11" t="s">
        <v>10</v>
      </c>
      <c r="L1" s="11" t="s">
        <v>58</v>
      </c>
      <c r="M1" s="11" t="s">
        <v>6</v>
      </c>
      <c r="N1" s="11" t="s">
        <v>57</v>
      </c>
      <c r="O1" s="11" t="s">
        <v>59</v>
      </c>
      <c r="P1" s="11" t="s">
        <v>63</v>
      </c>
      <c r="Q1" s="11" t="s">
        <v>60</v>
      </c>
      <c r="R1" s="11" t="s">
        <v>61</v>
      </c>
      <c r="S1" s="11" t="s">
        <v>11</v>
      </c>
      <c r="T1" s="11" t="s">
        <v>55</v>
      </c>
      <c r="U1" s="11" t="s">
        <v>54</v>
      </c>
      <c r="V1" s="11" t="s">
        <v>2</v>
      </c>
      <c r="W1" s="11" t="s">
        <v>56</v>
      </c>
      <c r="X1" s="11" t="s">
        <v>1</v>
      </c>
      <c r="Y1" s="64" t="s">
        <v>62</v>
      </c>
    </row>
    <row r="2" spans="1:25">
      <c r="A2" s="67" t="s">
        <v>73</v>
      </c>
      <c r="B2" s="67" t="str">
        <f>IF([1]Products!B2&lt;&gt;"",[1]Products!B2,"")</f>
        <v>A001</v>
      </c>
      <c r="C2" s="67" t="s">
        <v>75</v>
      </c>
      <c r="D2" s="67" t="s">
        <v>76</v>
      </c>
      <c r="E2" s="73">
        <v>75</v>
      </c>
      <c r="F2" s="106">
        <v>0.48</v>
      </c>
      <c r="G2" s="106"/>
      <c r="H2" s="67">
        <f>IF([1]Products!H2&lt;&gt;"",[1]Products!H2,"")</f>
        <v>4000</v>
      </c>
      <c r="I2" s="67">
        <f>IF([1]Products!I2&lt;&gt;"",[1]Products!I2,"")</f>
        <v>400</v>
      </c>
      <c r="J2" s="67" t="str">
        <f>IF([1]Products!J2&lt;&gt;"",[1]Products!J2,"")</f>
        <v/>
      </c>
      <c r="K2" s="67" t="str">
        <f>IF([1]Products!K2&lt;&gt;"",[1]Products!K2,"")</f>
        <v/>
      </c>
      <c r="L2" s="67" t="str">
        <f>IF([1]Products!L2&lt;&gt;"",[1]Products!L2,"")</f>
        <v/>
      </c>
      <c r="M2" s="67">
        <f>IF([1]Products!M2&lt;&gt;"",[1]Products!M2,"")</f>
        <v>1</v>
      </c>
      <c r="N2" s="67" t="str">
        <f>IF([1]Products!N2&lt;&gt;"",[1]Products!N2,"")</f>
        <v/>
      </c>
      <c r="O2" s="67" t="str">
        <f>IF([1]Products!O2&lt;&gt;"",[1]Products!O2,"")</f>
        <v/>
      </c>
      <c r="P2" s="67" t="str">
        <f>IF([1]Products!P2&lt;&gt;"",[1]Products!P2,"")</f>
        <v/>
      </c>
      <c r="Q2" s="67" t="str">
        <f>IF([1]Products!Q2&lt;&gt;"",[1]Products!Q2,"")</f>
        <v/>
      </c>
      <c r="R2" s="67" t="str">
        <f>IF([1]Products!R2&lt;&gt;"",[1]Products!R2,"")</f>
        <v/>
      </c>
      <c r="S2" s="67" t="str">
        <f>IF([1]Products!S2&lt;&gt;"",[1]Products!S2,"")</f>
        <v/>
      </c>
      <c r="T2" s="67" t="str">
        <f>IF([1]Products!T2&lt;&gt;"",[1]Products!T2,"")</f>
        <v/>
      </c>
      <c r="U2" s="67" t="str">
        <f>IF([1]Products!U2&lt;&gt;"",[1]Products!U2,"")</f>
        <v/>
      </c>
      <c r="V2" s="67" t="str">
        <f>IF([1]Products!V2&lt;&gt;"",[1]Products!V2,"")</f>
        <v/>
      </c>
      <c r="W2" s="67" t="str">
        <f>IF([1]Products!W2&lt;&gt;"",[1]Products!W2,"")</f>
        <v/>
      </c>
      <c r="X2" s="67" t="str">
        <f>IF([1]Products!X2&lt;&gt;"",[1]Products!X2,"")</f>
        <v/>
      </c>
      <c r="Y2" s="67" t="str">
        <f>IF([1]Products!Y2&lt;&gt;"",[1]Products!Y2,"")</f>
        <v>ตัว</v>
      </c>
    </row>
    <row r="581" spans="2:5">
      <c r="E581" s="73" t="str">
        <f>IF([1]Products!E1087&lt;&gt;"",[1]Products!E1087,"")</f>
        <v/>
      </c>
    </row>
    <row r="582" spans="2:5">
      <c r="B582" s="58" t="s">
        <v>67</v>
      </c>
      <c r="C582" s="58" t="s">
        <v>68</v>
      </c>
    </row>
  </sheetData>
  <sheetProtection selectLockedCells="1"/>
  <customSheetViews>
    <customSheetView guid="{3AE1DAA4-B8BA-43DB-B3E3-6FF2A342D402}" scale="85" filter="1" showAutoFilter="1" showRuler="0">
      <pane xSplit="4" ySplit="1" topLeftCell="E2" activePane="bottomRight" state="frozen"/>
      <selection pane="bottomRight" activeCell="B91" sqref="B91:C91"/>
      <pageMargins left="0.7" right="0.7" top="0.75" bottom="0.75" header="0.3" footer="0.3"/>
      <pageSetup paperSize="9" orientation="portrait" r:id="rId1"/>
      <headerFooter alignWithMargins="0"/>
      <autoFilter ref="B1:G1">
        <filterColumn colId="2">
          <filters>
            <filter val="พลั่วใบหนาด้ามบางแหลม 20 KG. สีเขียว KNK"/>
          </filters>
        </filterColumn>
        <filterColumn colId="3">
          <filters>
            <filter val="ปกติ"/>
          </filters>
        </filterColumn>
      </autoFilter>
    </customSheetView>
    <customSheetView guid="{BDDB137D-211C-4220-A84B-E1E9E7F2CAA8}" scale="85" filter="1" showAutoFilter="1" showRuler="0">
      <pane ySplit="1" topLeftCell="A85" activePane="bottomLeft" state="frozen"/>
      <selection pane="bottomLeft" activeCell="O99" sqref="O99"/>
      <pageMargins left="0.7" right="0.7" top="0.75" bottom="0.75" header="0.3" footer="0.3"/>
      <pageSetup paperSize="9" orientation="portrait" r:id="rId2"/>
      <headerFooter alignWithMargins="0"/>
      <autoFilter ref="B1:G1">
        <filterColumn colId="3">
          <filters>
            <filter val="ปกติ"/>
          </filters>
        </filterColumn>
      </autoFilter>
    </customSheetView>
  </customSheetViews>
  <phoneticPr fontId="8" type="noConversion"/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3"/>
  </sheetPr>
  <dimension ref="A1:H6"/>
  <sheetViews>
    <sheetView workbookViewId="0">
      <pane xSplit="5" ySplit="1" topLeftCell="F2" activePane="bottomRight" state="frozen"/>
      <selection activeCell="I1" sqref="I1"/>
      <selection pane="topRight" activeCell="I1" sqref="I1"/>
      <selection pane="bottomLeft" activeCell="I1" sqref="I1"/>
      <selection pane="bottomRight" activeCell="E18" sqref="E18"/>
    </sheetView>
  </sheetViews>
  <sheetFormatPr defaultRowHeight="21"/>
  <cols>
    <col min="1" max="1" width="5.6640625" bestFit="1" customWidth="1"/>
    <col min="2" max="2" width="16.83203125" customWidth="1"/>
    <col min="5" max="5" width="15" customWidth="1"/>
    <col min="6" max="6" width="6.33203125" customWidth="1"/>
    <col min="7" max="7" width="8.1640625" bestFit="1" customWidth="1"/>
    <col min="8" max="8" width="15" bestFit="1" customWidth="1"/>
  </cols>
  <sheetData>
    <row r="1" spans="1:8">
      <c r="A1" s="3" t="s">
        <v>27</v>
      </c>
      <c r="B1" s="29" t="s">
        <v>37</v>
      </c>
      <c r="C1" s="72"/>
      <c r="D1" s="110"/>
      <c r="E1" s="110"/>
      <c r="F1" s="50">
        <v>0</v>
      </c>
      <c r="G1" s="50" t="s">
        <v>73</v>
      </c>
      <c r="H1" s="50">
        <f>LOOKUP(9.99999999999999E+307,F:F)</f>
        <v>1</v>
      </c>
    </row>
    <row r="2" spans="1:8">
      <c r="A2" s="10" t="s">
        <v>28</v>
      </c>
      <c r="B2" s="2" t="s">
        <v>73</v>
      </c>
      <c r="C2" s="72"/>
      <c r="D2" s="110"/>
      <c r="E2" s="110"/>
      <c r="F2" s="51">
        <f>IF(ISNUMBER(SEARCH($G$1,B2)),LOOKUP(9.99999999999999E+307,F$1:F1)+1,"")</f>
        <v>1</v>
      </c>
      <c r="G2" s="51"/>
      <c r="H2" s="51" t="str">
        <f>IF(ROWS(H$2:H2)&gt;$H$1,"",LOOKUP(ROWS(H$2:H2),F:F,B:B))</f>
        <v>a</v>
      </c>
    </row>
    <row r="3" spans="1:8">
      <c r="A3" s="10" t="s">
        <v>48</v>
      </c>
      <c r="B3" s="2" t="s">
        <v>74</v>
      </c>
      <c r="C3" s="72"/>
      <c r="D3" s="110"/>
      <c r="E3" s="110"/>
      <c r="F3" s="51" t="str">
        <f>IF(ISNUMBER(SEARCH($G$1,B3)),LOOKUP(9.99999999999999E+307,F$1:F2)+1,"")</f>
        <v/>
      </c>
      <c r="G3" s="51"/>
      <c r="H3" s="51" t="str">
        <f>IF(ROWS(H$2:H3)&gt;$H$1,"",LOOKUP(ROWS(H$2:H3),F:F,B:B))</f>
        <v/>
      </c>
    </row>
    <row r="6" spans="1:8">
      <c r="B6" s="58" t="s">
        <v>80</v>
      </c>
    </row>
  </sheetData>
  <customSheetViews>
    <customSheetView guid="{3AE1DAA4-B8BA-43DB-B3E3-6FF2A342D402}" showRuler="0">
      <pane xSplit="5" ySplit="1" topLeftCell="F11" activePane="bottomRight" state="frozen"/>
      <selection pane="bottomRight" activeCell="D58" sqref="D58"/>
      <pageMargins left="0.75" right="0.75" top="1" bottom="1" header="0.5" footer="0.5"/>
      <pageSetup paperSize="9" orientation="portrait" r:id="rId1"/>
      <headerFooter alignWithMargins="0"/>
    </customSheetView>
    <customSheetView guid="{BDDB137D-211C-4220-A84B-E1E9E7F2CAA8}" showRuler="0">
      <pane xSplit="5" ySplit="1" topLeftCell="F2" activePane="bottomRight" state="frozen"/>
      <selection pane="bottomRight" activeCell="G2" sqref="G2"/>
      <pageMargins left="0.75" right="0.75" top="1" bottom="1" header="0.5" footer="0.5"/>
      <pageSetup paperSize="9" orientation="portrait" r:id="rId2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E2"/>
  <sheetViews>
    <sheetView workbookViewId="0">
      <selection activeCell="H4" sqref="H4"/>
    </sheetView>
  </sheetViews>
  <sheetFormatPr defaultRowHeight="21"/>
  <cols>
    <col min="2" max="2" width="11.5" bestFit="1" customWidth="1"/>
  </cols>
  <sheetData>
    <row r="1" spans="1:5">
      <c r="A1" s="77" t="s">
        <v>70</v>
      </c>
      <c r="B1" s="77" t="s">
        <v>64</v>
      </c>
      <c r="C1" s="77" t="s">
        <v>39</v>
      </c>
      <c r="D1" s="77" t="s">
        <v>65</v>
      </c>
      <c r="E1" s="77" t="s">
        <v>0</v>
      </c>
    </row>
    <row r="2" spans="1:5">
      <c r="A2" s="85">
        <v>1</v>
      </c>
      <c r="B2" s="78" t="s">
        <v>66</v>
      </c>
      <c r="C2" s="79" t="str">
        <f>LEFT(LOOKUP(2,1/([2]Sheet1!$D$2:$D$6=B2),[2]Sheet1!$F$2:$F$6),LEN(LOOKUP(2,1/([2]Sheet1!$D$2:$D$6=B2),[2]Sheet1!$F$2:$F$6))-4)&amp;TEXT(RIGHT(LOOKUP(2,1/([2]Sheet1!$D$2:$D$6=B2),[2]Sheet1!$F$2:$F$6),4)+1,"0000")</f>
        <v>15700508</v>
      </c>
      <c r="D2" s="78" t="s">
        <v>45</v>
      </c>
      <c r="E2" s="80">
        <v>7.0000000000000007E-2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Enterthedata</vt:lpstr>
      <vt:lpstr>Template</vt:lpstr>
      <vt:lpstr>Database</vt:lpstr>
      <vt:lpstr>Products</vt:lpstr>
      <vt:lpstr>Other</vt:lpstr>
      <vt:lpstr>Sheet1</vt:lpstr>
      <vt:lpstr>Name</vt:lpstr>
      <vt:lpstr>Note.</vt:lpstr>
      <vt:lpstr>P.O._No.</vt:lpstr>
      <vt:lpstr>Store</vt:lpstr>
      <vt:lpstr>Unit</vt:lpstr>
      <vt:lpstr>Unit_Price</vt:lpstr>
      <vt:lpstr>ผู้บันทึก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2015-01-27T06:46:24Z</cp:lastPrinted>
  <dcterms:created xsi:type="dcterms:W3CDTF">2010-11-26T07:28:46Z</dcterms:created>
  <dcterms:modified xsi:type="dcterms:W3CDTF">2015-06-23T13:11:49Z</dcterms:modified>
</cp:coreProperties>
</file>