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เวิร์กบุ๊กนี้" defaultThemeVersion="124226"/>
  <mc:AlternateContent xmlns:mc="http://schemas.openxmlformats.org/markup-compatibility/2006">
    <mc:Choice Requires="x15">
      <x15ac:absPath xmlns:x15ac="http://schemas.microsoft.com/office/spreadsheetml/2010/11/ac" url="C:\Users\piches\Desktop\bigsun1\"/>
    </mc:Choice>
  </mc:AlternateContent>
  <bookViews>
    <workbookView xWindow="240" yWindow="110" windowWidth="14810" windowHeight="8020"/>
  </bookViews>
  <sheets>
    <sheet name="Add Q" sheetId="1" r:id="rId1"/>
    <sheet name="PalDying" sheetId="3" r:id="rId2"/>
    <sheet name="All Q" sheetId="2" r:id="rId3"/>
    <sheet name="Dying" sheetId="8" r:id="rId4"/>
    <sheet name="CT" sheetId="6" r:id="rId5"/>
  </sheets>
  <externalReferences>
    <externalReference r:id="rId6"/>
  </externalReferences>
  <definedNames>
    <definedName name="_xlnm._FilterDatabase" localSheetId="2" hidden="1">'All Q'!$A$1:$O$1</definedName>
  </definedNames>
  <calcPr calcId="152511"/>
</workbook>
</file>

<file path=xl/calcChain.xml><?xml version="1.0" encoding="utf-8"?>
<calcChain xmlns="http://schemas.openxmlformats.org/spreadsheetml/2006/main">
  <c r="B3" i="1" l="1"/>
  <c r="N3" i="1" l="1"/>
  <c r="M3" i="1"/>
  <c r="L3" i="1"/>
  <c r="K3" i="1"/>
  <c r="J3" i="1"/>
  <c r="I3" i="1"/>
  <c r="H3" i="1"/>
  <c r="G3" i="1"/>
  <c r="F3" i="1"/>
  <c r="E3" i="1"/>
  <c r="C3" i="1"/>
  <c r="F2" i="1" l="1"/>
  <c r="H2" i="1" l="1"/>
  <c r="A1" i="6" l="1"/>
  <c r="D1" i="6" s="1"/>
  <c r="B1" i="6"/>
  <c r="J2" i="1"/>
  <c r="D3" i="1" l="1"/>
  <c r="O2" i="1"/>
  <c r="M2" i="1"/>
  <c r="E1" i="6"/>
  <c r="C1" i="6" s="1"/>
  <c r="D2" i="1" s="1"/>
  <c r="O3" i="1" s="1"/>
</calcChain>
</file>

<file path=xl/sharedStrings.xml><?xml version="1.0" encoding="utf-8"?>
<sst xmlns="http://schemas.openxmlformats.org/spreadsheetml/2006/main" count="198" uniqueCount="75">
  <si>
    <t>LOT.</t>
  </si>
  <si>
    <t>เลขที่บิล</t>
  </si>
  <si>
    <t>ชื่อเครื่อง</t>
  </si>
  <si>
    <t>วันที่นัดส่ง</t>
  </si>
  <si>
    <t>เบอร์กอง</t>
  </si>
  <si>
    <t>ใบสั่งลูกค้าเลขที่</t>
  </si>
  <si>
    <t>ชื่อลูกค้า</t>
  </si>
  <si>
    <t>เฉด</t>
  </si>
  <si>
    <t>สี</t>
  </si>
  <si>
    <t>เบอร์สี</t>
  </si>
  <si>
    <t>จำนวนพับ</t>
  </si>
  <si>
    <t>น้ำหนัก</t>
  </si>
  <si>
    <t>ค่า CT</t>
  </si>
  <si>
    <t/>
  </si>
  <si>
    <t>ชื่อเครื่องย้อม</t>
  </si>
  <si>
    <t>คิวผลิต</t>
  </si>
  <si>
    <t>คิวผลิตรวม</t>
  </si>
  <si>
    <t>ชนิดผ้า</t>
  </si>
  <si>
    <t>เบอร์ผ้า</t>
  </si>
  <si>
    <t>ชนิดเครื่อง</t>
  </si>
  <si>
    <t>L</t>
  </si>
  <si>
    <t>SL</t>
  </si>
  <si>
    <t>SM</t>
  </si>
  <si>
    <t>SD</t>
  </si>
  <si>
    <t>W</t>
  </si>
  <si>
    <t>ดำ</t>
  </si>
  <si>
    <t>ล้างน้ำ</t>
  </si>
  <si>
    <t>เครื่องย้อม</t>
  </si>
  <si>
    <t>M</t>
  </si>
  <si>
    <t>D</t>
  </si>
  <si>
    <t>f215</t>
  </si>
  <si>
    <t>เฮียฮุย</t>
  </si>
  <si>
    <t>rad</t>
  </si>
  <si>
    <t>hjk23654</t>
  </si>
  <si>
    <t>ตัวผ้า</t>
  </si>
  <si>
    <t>ผ้าริ้ว</t>
  </si>
  <si>
    <t>RIB</t>
  </si>
  <si>
    <t>C20</t>
  </si>
  <si>
    <t>ปก</t>
  </si>
  <si>
    <t>rib</t>
  </si>
  <si>
    <t>กะ</t>
  </si>
  <si>
    <t>เริ่มย้อมเวลา</t>
  </si>
  <si>
    <t>ควรเสร็จเวลา</t>
  </si>
  <si>
    <t>ปกติ</t>
  </si>
  <si>
    <t>ซ่อม</t>
  </si>
  <si>
    <t>ขบวนการย้อม</t>
  </si>
  <si>
    <t>L-1/6</t>
  </si>
  <si>
    <t>L-2/6</t>
  </si>
  <si>
    <t>L-3/3</t>
  </si>
  <si>
    <t>L-4/2</t>
  </si>
  <si>
    <t>L-5/2</t>
  </si>
  <si>
    <t>L-6/2</t>
  </si>
  <si>
    <t>L-7/2</t>
  </si>
  <si>
    <t>L-8/1</t>
  </si>
  <si>
    <t>L-9/1</t>
  </si>
  <si>
    <t>L-10/2</t>
  </si>
  <si>
    <t>L-11/2</t>
  </si>
  <si>
    <t>L-12/2</t>
  </si>
  <si>
    <t>L-13/2</t>
  </si>
  <si>
    <t>L-14/1</t>
  </si>
  <si>
    <t>L-15/3</t>
  </si>
  <si>
    <t>L-16/3</t>
  </si>
  <si>
    <t>L-17/3</t>
  </si>
  <si>
    <t>P</t>
  </si>
  <si>
    <t>ผลการย้อม</t>
  </si>
  <si>
    <t>ชื้อพนักงานเข้าย้อม</t>
  </si>
  <si>
    <t>ชื้อพนักงานออกย้อม</t>
  </si>
  <si>
    <t>A</t>
  </si>
  <si>
    <t>แขน</t>
  </si>
  <si>
    <t>C32</t>
  </si>
  <si>
    <t>ชื่อ</t>
  </si>
  <si>
    <t>YYY</t>
  </si>
  <si>
    <t>ใบสั่งลูกค้า</t>
  </si>
  <si>
    <t>ลำดับ</t>
  </si>
  <si>
    <t>Manual 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</si>
</sst>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87" formatCode="[$-F400]h:mm:ss\ AM/PM"/>
    <numFmt numFmtId="188" formatCode="[$-1010000]d/m/yyyy\ h:mm\ &quot;น.&quot;;@"/>
    <numFmt numFmtId="189" formatCode="000000"/>
    <numFmt numFmtId="190" formatCode="d/m/yyyy\ h:mm"/>
  </numFmts>
  <fonts count="13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Wingdings 2"/>
      <family val="1"/>
      <charset val="2"/>
    </font>
    <font>
      <sz val="11"/>
      <color theme="9"/>
      <name val="Tahoma"/>
      <family val="2"/>
      <charset val="222"/>
      <scheme val="minor"/>
    </font>
    <font>
      <sz val="11"/>
      <name val="Tahoma"/>
      <family val="2"/>
      <scheme val="minor"/>
    </font>
    <font>
      <sz val="11"/>
      <color theme="0"/>
      <name val="Tahoma"/>
      <family val="2"/>
      <scheme val="minor"/>
    </font>
    <font>
      <sz val="11"/>
      <color theme="5"/>
      <name val="Tahoma"/>
      <family val="2"/>
      <scheme val="minor"/>
    </font>
    <font>
      <b/>
      <sz val="11"/>
      <color rgb="FF7030A0"/>
      <name val="Tahoma"/>
      <family val="2"/>
      <scheme val="minor"/>
    </font>
    <font>
      <sz val="16"/>
      <color rgb="FFFF0000"/>
      <name val="Wingdings 2"/>
      <family val="1"/>
      <charset val="2"/>
    </font>
    <font>
      <sz val="11"/>
      <color theme="1"/>
      <name val="Tahoma"/>
      <family val="2"/>
      <scheme val="minor"/>
    </font>
    <font>
      <sz val="11"/>
      <color rgb="FFFFFF00"/>
      <name val="Tahoma"/>
      <family val="2"/>
      <scheme val="minor"/>
    </font>
    <font>
      <sz val="11"/>
      <name val="Tahoma"/>
      <family val="2"/>
      <charset val="22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theme="5"/>
      </left>
      <right style="thin">
        <color theme="5"/>
      </right>
      <top/>
      <bottom style="thin">
        <color theme="5"/>
      </bottom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/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/>
      <top style="thin">
        <color rgb="FF7030A0"/>
      </top>
      <bottom style="thin">
        <color rgb="FF7030A0"/>
      </bottom>
      <diagonal/>
    </border>
    <border>
      <left/>
      <right/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/>
      <right/>
      <top style="thin">
        <color theme="5"/>
      </top>
      <bottom style="thin">
        <color theme="5"/>
      </bottom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</borders>
  <cellStyleXfs count="5">
    <xf numFmtId="0" fontId="0" fillId="0" borderId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77">
    <xf numFmtId="0" fontId="0" fillId="0" borderId="0" xfId="0"/>
    <xf numFmtId="14" fontId="0" fillId="0" borderId="0" xfId="0" applyNumberFormat="1"/>
    <xf numFmtId="0" fontId="2" fillId="0" borderId="0" xfId="1"/>
    <xf numFmtId="0" fontId="2" fillId="0" borderId="0" xfId="1" quotePrefix="1"/>
    <xf numFmtId="187" fontId="2" fillId="0" borderId="0" xfId="1" applyNumberFormat="1"/>
    <xf numFmtId="0" fontId="2" fillId="0" borderId="0" xfId="1" applyAlignment="1">
      <alignment horizontal="center"/>
    </xf>
    <xf numFmtId="20" fontId="2" fillId="0" borderId="0" xfId="1" applyNumberFormat="1"/>
    <xf numFmtId="187" fontId="0" fillId="0" borderId="0" xfId="0" applyNumberFormat="1"/>
    <xf numFmtId="188" fontId="0" fillId="0" borderId="0" xfId="0" applyNumberFormat="1"/>
    <xf numFmtId="0" fontId="0" fillId="0" borderId="0" xfId="0" applyAlignment="1">
      <alignment horizontal="center" vertical="center"/>
    </xf>
    <xf numFmtId="0" fontId="4" fillId="2" borderId="0" xfId="1" applyFont="1" applyFill="1"/>
    <xf numFmtId="0" fontId="4" fillId="2" borderId="0" xfId="1" quotePrefix="1" applyFont="1" applyFill="1"/>
    <xf numFmtId="0" fontId="0" fillId="3" borderId="0" xfId="0" applyFill="1"/>
    <xf numFmtId="0" fontId="0" fillId="0" borderId="0" xfId="0" applyAlignment="1">
      <alignment vertical="center"/>
    </xf>
    <xf numFmtId="0" fontId="5" fillId="0" borderId="0" xfId="0" applyFont="1"/>
    <xf numFmtId="0" fontId="6" fillId="3" borderId="2" xfId="0" applyFont="1" applyFill="1" applyBorder="1" applyAlignment="1">
      <alignment horizontal="center" vertical="center"/>
    </xf>
    <xf numFmtId="0" fontId="1" fillId="0" borderId="0" xfId="1" applyFont="1"/>
    <xf numFmtId="0" fontId="1" fillId="0" borderId="0" xfId="1" applyFont="1" applyBorder="1"/>
    <xf numFmtId="187" fontId="0" fillId="2" borderId="0" xfId="1" applyNumberFormat="1" applyFont="1" applyFill="1"/>
    <xf numFmtId="22" fontId="0" fillId="0" borderId="0" xfId="0" applyNumberFormat="1"/>
    <xf numFmtId="0" fontId="6" fillId="4" borderId="0" xfId="0" applyFont="1" applyFill="1" applyAlignment="1">
      <alignment horizontal="center" vertical="center"/>
    </xf>
    <xf numFmtId="14" fontId="6" fillId="4" borderId="0" xfId="0" applyNumberFormat="1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14" fontId="11" fillId="4" borderId="0" xfId="0" applyNumberFormat="1" applyFont="1" applyFill="1" applyAlignment="1">
      <alignment horizontal="center" vertical="center"/>
    </xf>
    <xf numFmtId="0" fontId="6" fillId="4" borderId="0" xfId="0" applyNumberFormat="1" applyFont="1" applyFill="1" applyAlignment="1">
      <alignment horizontal="left" vertical="center"/>
    </xf>
    <xf numFmtId="0" fontId="0" fillId="0" borderId="0" xfId="0" applyNumberFormat="1" applyAlignment="1">
      <alignment horizontal="left"/>
    </xf>
    <xf numFmtId="14" fontId="5" fillId="0" borderId="0" xfId="0" applyNumberFormat="1" applyFont="1"/>
    <xf numFmtId="187" fontId="11" fillId="4" borderId="0" xfId="0" applyNumberFormat="1" applyFont="1" applyFill="1" applyAlignment="1">
      <alignment horizontal="center" vertical="center"/>
    </xf>
    <xf numFmtId="0" fontId="9" fillId="6" borderId="8" xfId="0" applyFont="1" applyFill="1" applyBorder="1" applyAlignment="1" applyProtection="1">
      <alignment horizontal="right" vertical="center"/>
      <protection locked="0"/>
    </xf>
    <xf numFmtId="0" fontId="0" fillId="6" borderId="8" xfId="0" applyFill="1" applyBorder="1" applyAlignment="1" applyProtection="1">
      <alignment horizontal="center" vertical="center"/>
      <protection locked="0"/>
    </xf>
    <xf numFmtId="0" fontId="0" fillId="4" borderId="0" xfId="0" applyFill="1" applyProtection="1"/>
    <xf numFmtId="0" fontId="8" fillId="6" borderId="7" xfId="0" applyFont="1" applyFill="1" applyBorder="1" applyAlignment="1" applyProtection="1">
      <alignment horizontal="center" vertical="center"/>
    </xf>
    <xf numFmtId="0" fontId="8" fillId="6" borderId="8" xfId="0" applyFont="1" applyFill="1" applyBorder="1" applyAlignment="1" applyProtection="1">
      <alignment horizontal="left" vertical="center"/>
    </xf>
    <xf numFmtId="0" fontId="8" fillId="6" borderId="8" xfId="0" applyFont="1" applyFill="1" applyBorder="1" applyAlignment="1" applyProtection="1">
      <alignment horizontal="center" vertical="center"/>
    </xf>
    <xf numFmtId="0" fontId="0" fillId="6" borderId="8" xfId="0" applyFill="1" applyBorder="1" applyAlignment="1" applyProtection="1">
      <alignment horizontal="center" vertical="center"/>
    </xf>
    <xf numFmtId="0" fontId="0" fillId="6" borderId="9" xfId="0" applyFill="1" applyBorder="1" applyAlignment="1" applyProtection="1">
      <alignment horizontal="center" vertical="center"/>
    </xf>
    <xf numFmtId="0" fontId="0" fillId="5" borderId="0" xfId="0" applyFill="1" applyBorder="1" applyAlignment="1" applyProtection="1">
      <alignment horizontal="center" vertical="center"/>
    </xf>
    <xf numFmtId="0" fontId="3" fillId="5" borderId="0" xfId="0" applyFont="1" applyFill="1" applyBorder="1" applyAlignment="1" applyProtection="1">
      <alignment horizontal="right" vertical="center"/>
    </xf>
    <xf numFmtId="21" fontId="0" fillId="5" borderId="0" xfId="0" applyNumberFormat="1" applyFill="1" applyBorder="1" applyAlignment="1" applyProtection="1">
      <alignment horizontal="center" vertical="center"/>
    </xf>
    <xf numFmtId="0" fontId="6" fillId="4" borderId="0" xfId="0" applyFont="1" applyFill="1" applyAlignment="1" applyProtection="1">
      <alignment horizontal="center" vertical="center"/>
    </xf>
    <xf numFmtId="14" fontId="6" fillId="4" borderId="0" xfId="0" applyNumberFormat="1" applyFont="1" applyFill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0" fillId="0" borderId="6" xfId="0" applyBorder="1" applyProtection="1">
      <protection locked="0"/>
    </xf>
    <xf numFmtId="189" fontId="0" fillId="0" borderId="6" xfId="0" applyNumberFormat="1" applyBorder="1" applyProtection="1">
      <protection locked="0"/>
    </xf>
    <xf numFmtId="0" fontId="0" fillId="0" borderId="6" xfId="0" applyNumberFormat="1" applyFont="1" applyBorder="1" applyProtection="1">
      <protection locked="0"/>
    </xf>
    <xf numFmtId="14" fontId="0" fillId="0" borderId="6" xfId="0" applyNumberFormat="1" applyFont="1" applyBorder="1" applyProtection="1">
      <protection locked="0"/>
    </xf>
    <xf numFmtId="14" fontId="0" fillId="0" borderId="6" xfId="0" applyNumberFormat="1" applyBorder="1" applyProtection="1">
      <protection locked="0"/>
    </xf>
    <xf numFmtId="22" fontId="0" fillId="0" borderId="6" xfId="0" applyNumberFormat="1" applyFont="1" applyBorder="1" applyProtection="1">
      <protection locked="0"/>
    </xf>
    <xf numFmtId="20" fontId="0" fillId="0" borderId="6" xfId="0" applyNumberFormat="1" applyBorder="1" applyProtection="1">
      <protection locked="0"/>
    </xf>
    <xf numFmtId="190" fontId="0" fillId="0" borderId="6" xfId="0" applyNumberFormat="1" applyBorder="1" applyProtection="1">
      <protection locked="0"/>
    </xf>
    <xf numFmtId="0" fontId="11" fillId="4" borderId="0" xfId="0" applyNumberFormat="1" applyFont="1" applyFill="1" applyAlignment="1">
      <alignment horizontal="center" vertical="center"/>
    </xf>
    <xf numFmtId="0" fontId="0" fillId="0" borderId="0" xfId="0" applyNumberFormat="1"/>
    <xf numFmtId="20" fontId="6" fillId="4" borderId="0" xfId="0" applyNumberFormat="1" applyFont="1" applyFill="1" applyAlignment="1" applyProtection="1">
      <alignment horizontal="center" vertical="center"/>
    </xf>
    <xf numFmtId="0" fontId="0" fillId="7" borderId="1" xfId="0" applyFill="1" applyBorder="1" applyAlignment="1" applyProtection="1">
      <alignment horizontal="center" vertical="center"/>
      <protection locked="0"/>
    </xf>
    <xf numFmtId="0" fontId="0" fillId="7" borderId="1" xfId="0" applyFill="1" applyBorder="1" applyAlignment="1">
      <alignment horizontal="center" vertical="center"/>
    </xf>
    <xf numFmtId="14" fontId="0" fillId="7" borderId="1" xfId="0" applyNumberFormat="1" applyFill="1" applyBorder="1" applyAlignment="1">
      <alignment horizontal="center" vertical="center"/>
    </xf>
    <xf numFmtId="187" fontId="0" fillId="7" borderId="1" xfId="0" applyNumberForma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0" fillId="5" borderId="4" xfId="0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>
      <alignment horizontal="center" vertical="center"/>
    </xf>
    <xf numFmtId="187" fontId="0" fillId="5" borderId="4" xfId="0" applyNumberFormat="1" applyFill="1" applyBorder="1" applyAlignment="1">
      <alignment horizontal="center" vertical="center"/>
    </xf>
    <xf numFmtId="43" fontId="0" fillId="5" borderId="4" xfId="4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7" fillId="7" borderId="10" xfId="0" applyFont="1" applyFill="1" applyBorder="1" applyAlignment="1">
      <alignment horizontal="center" vertical="center"/>
    </xf>
    <xf numFmtId="187" fontId="0" fillId="7" borderId="10" xfId="0" applyNumberFormat="1" applyFill="1" applyBorder="1" applyAlignment="1">
      <alignment horizontal="center" vertical="center"/>
    </xf>
    <xf numFmtId="14" fontId="0" fillId="7" borderId="10" xfId="0" applyNumberFormat="1" applyFill="1" applyBorder="1" applyAlignment="1">
      <alignment horizontal="center" vertical="center"/>
    </xf>
    <xf numFmtId="0" fontId="12" fillId="2" borderId="0" xfId="1" applyFont="1" applyFill="1"/>
    <xf numFmtId="187" fontId="0" fillId="7" borderId="11" xfId="0" applyNumberFormat="1" applyFill="1" applyBorder="1" applyAlignment="1">
      <alignment horizontal="center" vertical="center"/>
    </xf>
    <xf numFmtId="0" fontId="7" fillId="7" borderId="12" xfId="0" applyFont="1" applyFill="1" applyBorder="1" applyAlignment="1">
      <alignment horizontal="center" vertical="center"/>
    </xf>
    <xf numFmtId="14" fontId="0" fillId="5" borderId="4" xfId="0" applyNumberFormat="1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6" borderId="8" xfId="0" applyFill="1" applyBorder="1" applyAlignment="1" applyProtection="1">
      <alignment horizontal="left" vertical="center"/>
      <protection locked="0"/>
    </xf>
    <xf numFmtId="21" fontId="0" fillId="6" borderId="8" xfId="0" applyNumberFormat="1" applyFill="1" applyBorder="1" applyAlignment="1" applyProtection="1">
      <alignment horizontal="center" vertical="center"/>
      <protection locked="0"/>
    </xf>
  </cellXfs>
  <cellStyles count="5">
    <cellStyle name="เครื่องหมายจุลภาค" xfId="4" builtinId="3"/>
    <cellStyle name="เครื่องหมายจุลภาค 2" xfId="3"/>
    <cellStyle name="ปกติ" xfId="0" builtinId="0"/>
    <cellStyle name="ปกติ 2" xfId="1"/>
    <cellStyle name="เปอร์เซ็นต์ 2" xfId="2"/>
  </cellStyles>
  <dxfs count="9"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  <dxf>
      <numFmt numFmtId="25" formatCode="h:mm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PalDying!A1"/><Relationship Id="rId1" Type="http://schemas.openxmlformats.org/officeDocument/2006/relationships/hyperlink" Target="#Dyaction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'Add Q'!A1"/><Relationship Id="rId1" Type="http://schemas.openxmlformats.org/officeDocument/2006/relationships/hyperlink" Target="#Dyaction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279400</xdr:colOff>
      <xdr:row>0</xdr:row>
      <xdr:rowOff>107950</xdr:rowOff>
    </xdr:from>
    <xdr:to>
      <xdr:col>3</xdr:col>
      <xdr:colOff>958850</xdr:colOff>
      <xdr:row>1</xdr:row>
      <xdr:rowOff>0</xdr:rowOff>
    </xdr:to>
    <xdr:sp macro="" textlink="">
      <xdr:nvSpPr>
        <xdr:cNvPr id="4" name="สี่เหลี่ยมคางหมู 3">
          <a:hlinkClick xmlns:r="http://schemas.openxmlformats.org/officeDocument/2006/relationships" r:id="rId1"/>
        </xdr:cNvPr>
        <xdr:cNvSpPr/>
      </xdr:nvSpPr>
      <xdr:spPr>
        <a:xfrm>
          <a:off x="2368550" y="107950"/>
          <a:ext cx="1339850" cy="285750"/>
        </a:xfrm>
        <a:prstGeom prst="trapezoid">
          <a:avLst>
            <a:gd name="adj" fmla="val 85000"/>
          </a:avLst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ย้อมเสร็จ</a:t>
          </a:r>
        </a:p>
      </xdr:txBody>
    </xdr:sp>
    <xdr:clientData/>
  </xdr:twoCellAnchor>
  <xdr:twoCellAnchor>
    <xdr:from>
      <xdr:col>1</xdr:col>
      <xdr:colOff>146050</xdr:colOff>
      <xdr:row>0</xdr:row>
      <xdr:rowOff>107950</xdr:rowOff>
    </xdr:from>
    <xdr:to>
      <xdr:col>2</xdr:col>
      <xdr:colOff>431800</xdr:colOff>
      <xdr:row>1</xdr:row>
      <xdr:rowOff>0</xdr:rowOff>
    </xdr:to>
    <xdr:sp macro="" textlink="">
      <xdr:nvSpPr>
        <xdr:cNvPr id="3" name="สี่เหลี่ยมคางหมู 2">
          <a:hlinkClick xmlns:r="http://schemas.openxmlformats.org/officeDocument/2006/relationships" r:id="rId2"/>
        </xdr:cNvPr>
        <xdr:cNvSpPr/>
      </xdr:nvSpPr>
      <xdr:spPr>
        <a:xfrm>
          <a:off x="1181100" y="107950"/>
          <a:ext cx="1339850" cy="285750"/>
        </a:xfrm>
        <a:prstGeom prst="trapezoid">
          <a:avLst>
            <a:gd name="adj" fmla="val 85000"/>
          </a:avLst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/>
            <a:t>เข้าย้อม</a:t>
          </a:r>
        </a:p>
      </xdr:txBody>
    </xdr:sp>
    <xdr:clientData/>
  </xdr:twoCellAnchor>
  <xdr:twoCellAnchor>
    <xdr:from>
      <xdr:col>0</xdr:col>
      <xdr:colOff>0</xdr:colOff>
      <xdr:row>0</xdr:row>
      <xdr:rowOff>114300</xdr:rowOff>
    </xdr:from>
    <xdr:to>
      <xdr:col>1</xdr:col>
      <xdr:colOff>292100</xdr:colOff>
      <xdr:row>1</xdr:row>
      <xdr:rowOff>7620</xdr:rowOff>
    </xdr:to>
    <xdr:sp macro="[0]!จัดคิวย้อม" textlink="">
      <xdr:nvSpPr>
        <xdr:cNvPr id="2" name="สี่เหลี่ยมคางหมู 1"/>
        <xdr:cNvSpPr/>
      </xdr:nvSpPr>
      <xdr:spPr>
        <a:xfrm>
          <a:off x="0" y="114300"/>
          <a:ext cx="1327150" cy="287020"/>
        </a:xfrm>
        <a:prstGeom prst="trapezoid">
          <a:avLst>
            <a:gd name="adj" fmla="val 67857"/>
          </a:avLst>
        </a:prstGeom>
        <a:solidFill>
          <a:srgbClr val="FFC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100">
              <a:solidFill>
                <a:srgbClr val="C00000"/>
              </a:solidFill>
            </a:rPr>
            <a:t>จัดคิวย้อม</a:t>
          </a:r>
        </a:p>
      </xdr:txBody>
    </xdr:sp>
    <xdr:clientData/>
  </xdr:twoCellAnchor>
  <xdr:twoCellAnchor>
    <xdr:from>
      <xdr:col>0</xdr:col>
      <xdr:colOff>19050</xdr:colOff>
      <xdr:row>2</xdr:row>
      <xdr:rowOff>38100</xdr:rowOff>
    </xdr:from>
    <xdr:to>
      <xdr:col>0</xdr:col>
      <xdr:colOff>996950</xdr:colOff>
      <xdr:row>2</xdr:row>
      <xdr:rowOff>298450</xdr:rowOff>
    </xdr:to>
    <xdr:sp macro="" textlink="">
      <xdr:nvSpPr>
        <xdr:cNvPr id="5" name="สี่เหลี่ยมผืนผ้า 4"/>
        <xdr:cNvSpPr/>
      </xdr:nvSpPr>
      <xdr:spPr>
        <a:xfrm>
          <a:off x="19050" y="704850"/>
          <a:ext cx="977900" cy="2603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1</xdr:col>
      <xdr:colOff>44450</xdr:colOff>
      <xdr:row>2</xdr:row>
      <xdr:rowOff>44450</xdr:rowOff>
    </xdr:from>
    <xdr:to>
      <xdr:col>14</xdr:col>
      <xdr:colOff>730250</xdr:colOff>
      <xdr:row>2</xdr:row>
      <xdr:rowOff>304800</xdr:rowOff>
    </xdr:to>
    <xdr:sp macro="" textlink="">
      <xdr:nvSpPr>
        <xdr:cNvPr id="6" name="สี่เหลี่ยมผืนผ้า 5"/>
        <xdr:cNvSpPr/>
      </xdr:nvSpPr>
      <xdr:spPr>
        <a:xfrm>
          <a:off x="1079500" y="711200"/>
          <a:ext cx="11969750" cy="2603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0</xdr:col>
      <xdr:colOff>501650</xdr:colOff>
      <xdr:row>2</xdr:row>
      <xdr:rowOff>298450</xdr:rowOff>
    </xdr:from>
    <xdr:to>
      <xdr:col>0</xdr:col>
      <xdr:colOff>508000</xdr:colOff>
      <xdr:row>6</xdr:row>
      <xdr:rowOff>44450</xdr:rowOff>
    </xdr:to>
    <xdr:cxnSp macro="">
      <xdr:nvCxnSpPr>
        <xdr:cNvPr id="8" name="ลูกศรเชื่อมต่อแบบตรง 7"/>
        <xdr:cNvCxnSpPr>
          <a:stCxn id="5" idx="2"/>
        </xdr:cNvCxnSpPr>
      </xdr:nvCxnSpPr>
      <xdr:spPr>
        <a:xfrm flipH="1">
          <a:off x="501650" y="965200"/>
          <a:ext cx="6350" cy="74295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0</xdr:col>
      <xdr:colOff>533400</xdr:colOff>
      <xdr:row>5</xdr:row>
      <xdr:rowOff>114300</xdr:rowOff>
    </xdr:from>
    <xdr:ext cx="6559550" cy="271356"/>
    <xdr:sp macro="" textlink="">
      <xdr:nvSpPr>
        <xdr:cNvPr id="13" name="กล่องข้อความ 12"/>
        <xdr:cNvSpPr txBox="1"/>
      </xdr:nvSpPr>
      <xdr:spPr>
        <a:xfrm>
          <a:off x="533400" y="1600200"/>
          <a:ext cx="6559550" cy="2713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100">
              <a:solidFill>
                <a:srgbClr val="FF0000"/>
              </a:solidFill>
            </a:rPr>
            <a:t>ผลลับที่ต้องการ ป้อนรหัสที่ </a:t>
          </a:r>
          <a:r>
            <a:rPr lang="en-US" sz="1100">
              <a:solidFill>
                <a:srgbClr val="FF0000"/>
              </a:solidFill>
            </a:rPr>
            <a:t>Call A3 </a:t>
          </a:r>
          <a:r>
            <a:rPr lang="th-TH" sz="1100">
              <a:solidFill>
                <a:srgbClr val="FF0000"/>
              </a:solidFill>
            </a:rPr>
            <a:t>กด</a:t>
          </a:r>
          <a:r>
            <a:rPr lang="th-TH" sz="1100" baseline="0">
              <a:solidFill>
                <a:srgbClr val="FF0000"/>
              </a:solidFill>
            </a:rPr>
            <a:t> </a:t>
          </a:r>
          <a:r>
            <a:rPr lang="en-US" sz="1100" baseline="0">
              <a:solidFill>
                <a:srgbClr val="FF0000"/>
              </a:solidFill>
            </a:rPr>
            <a:t>Enter </a:t>
          </a:r>
          <a:r>
            <a:rPr lang="th-TH" sz="1100" baseline="0">
              <a:solidFill>
                <a:srgbClr val="FF0000"/>
              </a:solidFill>
            </a:rPr>
            <a:t>ให้คัดลอก </a:t>
          </a:r>
          <a:r>
            <a:rPr lang="en-US" sz="1100" baseline="0">
              <a:solidFill>
                <a:srgbClr val="FF0000"/>
              </a:solidFill>
            </a:rPr>
            <a:t>Call A3:O3 </a:t>
          </a:r>
          <a:r>
            <a:rPr lang="th-TH" sz="1100" baseline="0">
              <a:solidFill>
                <a:srgbClr val="FF0000"/>
              </a:solidFill>
            </a:rPr>
            <a:t>มาต่อท้ายข้อมูลเดิมที่มีอยู่</a:t>
          </a:r>
          <a:endParaRPr lang="th-TH" sz="1100">
            <a:solidFill>
              <a:srgbClr val="FF0000"/>
            </a:solidFill>
          </a:endParaRPr>
        </a:p>
      </xdr:txBody>
    </xdr:sp>
    <xdr:clientData/>
  </xdr:oneCellAnchor>
  <xdr:twoCellAnchor>
    <xdr:from>
      <xdr:col>1</xdr:col>
      <xdr:colOff>615950</xdr:colOff>
      <xdr:row>8</xdr:row>
      <xdr:rowOff>12700</xdr:rowOff>
    </xdr:from>
    <xdr:to>
      <xdr:col>6</xdr:col>
      <xdr:colOff>12700</xdr:colOff>
      <xdr:row>15</xdr:row>
      <xdr:rowOff>44450</xdr:rowOff>
    </xdr:to>
    <xdr:sp macro="" textlink="">
      <xdr:nvSpPr>
        <xdr:cNvPr id="7" name="กล่องข้อความ 6"/>
        <xdr:cNvSpPr txBox="1"/>
      </xdr:nvSpPr>
      <xdr:spPr>
        <a:xfrm>
          <a:off x="1651000" y="2032000"/>
          <a:ext cx="4349750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ที่ผมทำเช่นนี้เพราะไม่ต้องการเขียนสูตรไว้ใน</a:t>
          </a:r>
          <a:r>
            <a:rPr lang="th-TH" sz="1100" baseline="0">
              <a:solidFill>
                <a:srgbClr val="FF0000"/>
              </a:solidFill>
            </a:rPr>
            <a:t> </a:t>
          </a:r>
          <a:r>
            <a:rPr lang="en-US" sz="1100" baseline="0">
              <a:solidFill>
                <a:srgbClr val="FF0000"/>
              </a:solidFill>
            </a:rPr>
            <a:t>Call</a:t>
          </a:r>
          <a:r>
            <a:rPr lang="th-TH" sz="1100" baseline="0">
              <a:solidFill>
                <a:srgbClr val="FF0000"/>
              </a:solidFill>
            </a:rPr>
            <a:t> จำนวนมากจะทำงานช้า</a:t>
          </a:r>
        </a:p>
        <a:p>
          <a:r>
            <a:rPr lang="th-TH" sz="1100" baseline="0">
              <a:solidFill>
                <a:srgbClr val="FF0000"/>
              </a:solidFill>
            </a:rPr>
            <a:t>สำหรับเครื่องที่สเป็คไม่สูงครับ แต่ติดตรงผมไม่เข้าใจ </a:t>
          </a:r>
          <a:r>
            <a:rPr lang="en-US" sz="1100" baseline="0">
              <a:solidFill>
                <a:srgbClr val="FF0000"/>
              </a:solidFill>
            </a:rPr>
            <a:t>code </a:t>
          </a:r>
          <a:r>
            <a:rPr lang="th-TH" sz="1100" baseline="0">
              <a:solidFill>
                <a:srgbClr val="FF0000"/>
              </a:solidFill>
            </a:rPr>
            <a:t>กระตุ้น การทำงาน </a:t>
          </a:r>
          <a:r>
            <a:rPr lang="en-US" sz="1100" baseline="0">
              <a:solidFill>
                <a:srgbClr val="FF0000"/>
              </a:solidFill>
            </a:rPr>
            <a:t>VBA Project </a:t>
          </a:r>
          <a:r>
            <a:rPr lang="th-TH" sz="1100" baseline="0">
              <a:solidFill>
                <a:srgbClr val="FF0000"/>
              </a:solidFill>
            </a:rPr>
            <a:t>ขอคำแนะนำจากอาจารย์ด้วยครับ</a:t>
          </a:r>
        </a:p>
        <a:p>
          <a:endParaRPr lang="th-TH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63500</xdr:colOff>
      <xdr:row>0</xdr:row>
      <xdr:rowOff>152400</xdr:rowOff>
    </xdr:from>
    <xdr:to>
      <xdr:col>4</xdr:col>
      <xdr:colOff>709700</xdr:colOff>
      <xdr:row>1</xdr:row>
      <xdr:rowOff>8600</xdr:rowOff>
    </xdr:to>
    <xdr:sp macro="" textlink="">
      <xdr:nvSpPr>
        <xdr:cNvPr id="6" name="สี่เหลี่ยมคางหมู 5">
          <a:hlinkClick xmlns:r="http://schemas.openxmlformats.org/officeDocument/2006/relationships" r:id="rId1"/>
        </xdr:cNvPr>
        <xdr:cNvSpPr/>
      </xdr:nvSpPr>
      <xdr:spPr>
        <a:xfrm>
          <a:off x="2190750" y="152400"/>
          <a:ext cx="1332000" cy="288000"/>
        </a:xfrm>
        <a:prstGeom prst="trapezoid">
          <a:avLst>
            <a:gd name="adj" fmla="val 85000"/>
          </a:avLst>
        </a:prstGeom>
        <a:solidFill>
          <a:srgbClr val="00206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200"/>
            <a:t>ย้อมเสร็จ</a:t>
          </a:r>
        </a:p>
      </xdr:txBody>
    </xdr:sp>
    <xdr:clientData/>
  </xdr:twoCellAnchor>
  <xdr:twoCellAnchor>
    <xdr:from>
      <xdr:col>1</xdr:col>
      <xdr:colOff>514350</xdr:colOff>
      <xdr:row>0</xdr:row>
      <xdr:rowOff>152400</xdr:rowOff>
    </xdr:from>
    <xdr:to>
      <xdr:col>3</xdr:col>
      <xdr:colOff>271550</xdr:colOff>
      <xdr:row>1</xdr:row>
      <xdr:rowOff>8600</xdr:rowOff>
    </xdr:to>
    <xdr:sp macro="[0]!จัดคิวย้อม" textlink="">
      <xdr:nvSpPr>
        <xdr:cNvPr id="5" name="สี่เหลี่ยมคางหมู 4">
          <a:hlinkClick xmlns:r="http://schemas.openxmlformats.org/officeDocument/2006/relationships" r:id="rId2"/>
        </xdr:cNvPr>
        <xdr:cNvSpPr/>
      </xdr:nvSpPr>
      <xdr:spPr>
        <a:xfrm>
          <a:off x="1066800" y="152400"/>
          <a:ext cx="1332000" cy="288000"/>
        </a:xfrm>
        <a:prstGeom prst="trapezoid">
          <a:avLst>
            <a:gd name="adj" fmla="val 85000"/>
          </a:avLst>
        </a:prstGeom>
        <a:solidFill>
          <a:srgbClr val="C000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200"/>
            <a:t>เข้าคิว</a:t>
          </a:r>
        </a:p>
      </xdr:txBody>
    </xdr:sp>
    <xdr:clientData/>
  </xdr:twoCellAnchor>
  <xdr:twoCellAnchor>
    <xdr:from>
      <xdr:col>4</xdr:col>
      <xdr:colOff>662940</xdr:colOff>
      <xdr:row>1</xdr:row>
      <xdr:rowOff>83820</xdr:rowOff>
    </xdr:from>
    <xdr:to>
      <xdr:col>4</xdr:col>
      <xdr:colOff>842940</xdr:colOff>
      <xdr:row>1</xdr:row>
      <xdr:rowOff>263820</xdr:rowOff>
    </xdr:to>
    <xdr:sp macro="[0]!ปกติ" textlink="">
      <xdr:nvSpPr>
        <xdr:cNvPr id="2" name="สี่เหลี่ยมผืนผ้า 1"/>
        <xdr:cNvSpPr/>
      </xdr:nvSpPr>
      <xdr:spPr>
        <a:xfrm>
          <a:off x="3627120" y="518160"/>
          <a:ext cx="180000" cy="180000"/>
        </a:xfrm>
        <a:prstGeom prst="rect">
          <a:avLst/>
        </a:prstGeom>
        <a:noFill/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6</xdr:col>
      <xdr:colOff>412750</xdr:colOff>
      <xdr:row>1</xdr:row>
      <xdr:rowOff>85090</xdr:rowOff>
    </xdr:from>
    <xdr:to>
      <xdr:col>6</xdr:col>
      <xdr:colOff>592750</xdr:colOff>
      <xdr:row>1</xdr:row>
      <xdr:rowOff>265090</xdr:rowOff>
    </xdr:to>
    <xdr:sp macro="[0]!ซ่อม" textlink="">
      <xdr:nvSpPr>
        <xdr:cNvPr id="3" name="สี่เหลี่ยมผืนผ้า 2"/>
        <xdr:cNvSpPr/>
      </xdr:nvSpPr>
      <xdr:spPr>
        <a:xfrm>
          <a:off x="4876800" y="516890"/>
          <a:ext cx="180000" cy="180000"/>
        </a:xfrm>
        <a:prstGeom prst="rect">
          <a:avLst/>
        </a:prstGeom>
        <a:noFill/>
        <a:ln>
          <a:solidFill>
            <a:srgbClr val="703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th-TH" sz="1100"/>
        </a:p>
      </xdr:txBody>
    </xdr:sp>
    <xdr:clientData/>
  </xdr:twoCellAnchor>
  <xdr:twoCellAnchor>
    <xdr:from>
      <xdr:col>0</xdr:col>
      <xdr:colOff>0</xdr:colOff>
      <xdr:row>0</xdr:row>
      <xdr:rowOff>139700</xdr:rowOff>
    </xdr:from>
    <xdr:to>
      <xdr:col>2</xdr:col>
      <xdr:colOff>23900</xdr:colOff>
      <xdr:row>0</xdr:row>
      <xdr:rowOff>427700</xdr:rowOff>
    </xdr:to>
    <xdr:sp macro="[0]!เข้าย้อม" textlink="">
      <xdr:nvSpPr>
        <xdr:cNvPr id="4" name="สี่เหลี่ยมคางหมู 3"/>
        <xdr:cNvSpPr/>
      </xdr:nvSpPr>
      <xdr:spPr>
        <a:xfrm>
          <a:off x="0" y="139700"/>
          <a:ext cx="1332000" cy="288000"/>
        </a:xfrm>
        <a:prstGeom prst="trapezoid">
          <a:avLst>
            <a:gd name="adj" fmla="val 81410"/>
          </a:avLst>
        </a:prstGeom>
        <a:solidFill>
          <a:srgbClr val="FFC000"/>
        </a:solidFill>
        <a:ln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1200"/>
            <a:t>เข้าย้อม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roduction%20Contro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1">
          <cell r="A1" t="str">
            <v>Barcode</v>
          </cell>
          <cell r="D1" t="str">
            <v>ชื่อลูกค้า</v>
          </cell>
          <cell r="G1" t="str">
            <v>PO สั่งย้อม</v>
          </cell>
          <cell r="H1" t="str">
            <v>เบอร์กอง</v>
          </cell>
          <cell r="I1" t="str">
            <v>ชนิดผ้า</v>
          </cell>
          <cell r="J1" t="str">
            <v>เบอร์ผ้า</v>
          </cell>
          <cell r="K1" t="str">
            <v>สี</v>
          </cell>
          <cell r="L1" t="str">
            <v>รหัสสี</v>
          </cell>
          <cell r="M1" t="str">
            <v>เฉดสี</v>
          </cell>
          <cell r="N1" t="str">
            <v>จำนวนของสีนี้/พับ</v>
          </cell>
          <cell r="O1" t="str">
            <v>น้ำหนัก</v>
          </cell>
        </row>
        <row r="2">
          <cell r="A2">
            <v>580803001</v>
          </cell>
          <cell r="D2" t="str">
            <v>เฮียฮุย</v>
          </cell>
          <cell r="G2" t="str">
            <v>f215</v>
          </cell>
          <cell r="H2" t="str">
            <v>EX587421111</v>
          </cell>
          <cell r="I2" t="str">
            <v>ตัวผ้า</v>
          </cell>
          <cell r="J2" t="str">
            <v>ผ้าริ้ว</v>
          </cell>
          <cell r="K2" t="str">
            <v>rad</v>
          </cell>
          <cell r="L2" t="str">
            <v>hjk23654</v>
          </cell>
          <cell r="M2" t="str">
            <v>L</v>
          </cell>
          <cell r="N2">
            <v>16</v>
          </cell>
          <cell r="O2">
            <v>357</v>
          </cell>
        </row>
        <row r="3">
          <cell r="A3">
            <v>580803002</v>
          </cell>
          <cell r="D3" t="str">
            <v>เฮียฮุย</v>
          </cell>
          <cell r="G3" t="str">
            <v>f215</v>
          </cell>
          <cell r="H3" t="str">
            <v>EX587421111</v>
          </cell>
          <cell r="I3" t="str">
            <v>RIB</v>
          </cell>
          <cell r="J3" t="str">
            <v>C20</v>
          </cell>
          <cell r="K3" t="str">
            <v>rad</v>
          </cell>
          <cell r="L3" t="str">
            <v>hjk23654</v>
          </cell>
          <cell r="M3" t="str">
            <v>L</v>
          </cell>
          <cell r="N3">
            <v>1</v>
          </cell>
          <cell r="O3">
            <v>25</v>
          </cell>
        </row>
        <row r="4">
          <cell r="A4">
            <v>580803003</v>
          </cell>
          <cell r="D4" t="str">
            <v>เฮียฮุย</v>
          </cell>
          <cell r="G4" t="str">
            <v>f215</v>
          </cell>
          <cell r="H4" t="str">
            <v>EX587421111</v>
          </cell>
          <cell r="I4" t="str">
            <v>ปก</v>
          </cell>
          <cell r="J4" t="str">
            <v>rib</v>
          </cell>
          <cell r="K4" t="str">
            <v>rad</v>
          </cell>
          <cell r="L4" t="str">
            <v>hjk23654</v>
          </cell>
          <cell r="M4" t="str">
            <v>L</v>
          </cell>
          <cell r="N4">
            <v>3</v>
          </cell>
          <cell r="O4">
            <v>82</v>
          </cell>
        </row>
        <row r="5">
          <cell r="A5">
            <v>580803004</v>
          </cell>
          <cell r="D5" t="str">
            <v>เฮียฮุย</v>
          </cell>
          <cell r="G5" t="str">
            <v>f215</v>
          </cell>
          <cell r="H5" t="str">
            <v>EX587421111</v>
          </cell>
          <cell r="I5" t="str">
            <v>แขน</v>
          </cell>
          <cell r="J5" t="str">
            <v>C32</v>
          </cell>
          <cell r="K5" t="str">
            <v>rad</v>
          </cell>
          <cell r="L5" t="str">
            <v>hjk23654</v>
          </cell>
          <cell r="M5" t="str">
            <v>L</v>
          </cell>
          <cell r="N5">
            <v>3</v>
          </cell>
          <cell r="O5">
            <v>76</v>
          </cell>
        </row>
        <row r="6">
          <cell r="A6">
            <v>580803005</v>
          </cell>
          <cell r="D6" t="str">
            <v>เฮียฮุย</v>
          </cell>
          <cell r="G6" t="str">
            <v>f215</v>
          </cell>
          <cell r="H6" t="str">
            <v>EX587421111</v>
          </cell>
          <cell r="I6" t="str">
            <v>รัด</v>
          </cell>
          <cell r="J6" t="str">
            <v>รัด</v>
          </cell>
          <cell r="K6" t="str">
            <v>rad</v>
          </cell>
          <cell r="L6" t="str">
            <v>hjk23654</v>
          </cell>
          <cell r="M6" t="str">
            <v>L</v>
          </cell>
          <cell r="N6">
            <v>3</v>
          </cell>
          <cell r="O6">
            <v>74</v>
          </cell>
        </row>
        <row r="7">
          <cell r="A7">
            <v>580803006</v>
          </cell>
          <cell r="D7" t="str">
            <v>เฮียฮุย</v>
          </cell>
          <cell r="G7" t="str">
            <v>f215</v>
          </cell>
          <cell r="H7">
            <v>587421111</v>
          </cell>
          <cell r="I7" t="str">
            <v>ตัวผ้า</v>
          </cell>
          <cell r="J7" t="str">
            <v>ผ้าริ้ว</v>
          </cell>
          <cell r="K7" t="str">
            <v>rad</v>
          </cell>
          <cell r="L7" t="str">
            <v>hjk23654</v>
          </cell>
          <cell r="M7" t="str">
            <v>L</v>
          </cell>
          <cell r="N7">
            <v>16</v>
          </cell>
          <cell r="O7">
            <v>357</v>
          </cell>
        </row>
        <row r="8">
          <cell r="A8">
            <v>580803007</v>
          </cell>
          <cell r="D8" t="str">
            <v>เฮียฮุย</v>
          </cell>
          <cell r="G8" t="str">
            <v>f215</v>
          </cell>
          <cell r="H8">
            <v>587421111</v>
          </cell>
          <cell r="I8" t="str">
            <v>RIB</v>
          </cell>
          <cell r="J8" t="str">
            <v>C20</v>
          </cell>
          <cell r="K8" t="str">
            <v>rad</v>
          </cell>
          <cell r="L8" t="str">
            <v>hjk23654</v>
          </cell>
          <cell r="M8" t="str">
            <v>L</v>
          </cell>
          <cell r="N8">
            <v>1</v>
          </cell>
          <cell r="O8">
            <v>25</v>
          </cell>
        </row>
        <row r="9">
          <cell r="A9">
            <v>580803008</v>
          </cell>
          <cell r="D9" t="str">
            <v>เฮียฮุย</v>
          </cell>
          <cell r="G9" t="str">
            <v>f215</v>
          </cell>
          <cell r="H9">
            <v>587421111</v>
          </cell>
          <cell r="I9" t="str">
            <v>ปก</v>
          </cell>
          <cell r="J9" t="str">
            <v>rib</v>
          </cell>
          <cell r="K9" t="str">
            <v>rad</v>
          </cell>
          <cell r="L9" t="str">
            <v>hjk23654</v>
          </cell>
          <cell r="M9" t="str">
            <v>L</v>
          </cell>
          <cell r="N9">
            <v>3</v>
          </cell>
          <cell r="O9">
            <v>82</v>
          </cell>
        </row>
        <row r="10">
          <cell r="A10">
            <v>580803009</v>
          </cell>
          <cell r="D10" t="str">
            <v>เฮียฮุย</v>
          </cell>
          <cell r="G10" t="str">
            <v>f215</v>
          </cell>
          <cell r="H10">
            <v>587421111</v>
          </cell>
          <cell r="I10" t="str">
            <v>แขน</v>
          </cell>
          <cell r="J10" t="str">
            <v>C32</v>
          </cell>
          <cell r="K10" t="str">
            <v>rad</v>
          </cell>
          <cell r="L10" t="str">
            <v>hjk23654</v>
          </cell>
          <cell r="M10" t="str">
            <v>L</v>
          </cell>
          <cell r="N10">
            <v>3</v>
          </cell>
          <cell r="O10">
            <v>76</v>
          </cell>
        </row>
        <row r="11">
          <cell r="A11">
            <v>580803010</v>
          </cell>
          <cell r="D11" t="str">
            <v>เฮียฮุย</v>
          </cell>
          <cell r="G11" t="str">
            <v>f215</v>
          </cell>
          <cell r="H11">
            <v>587421111</v>
          </cell>
          <cell r="I11" t="str">
            <v>รัด</v>
          </cell>
          <cell r="J11" t="str">
            <v>รัด</v>
          </cell>
          <cell r="K11" t="str">
            <v>rad</v>
          </cell>
          <cell r="L11" t="str">
            <v>hjk23654</v>
          </cell>
          <cell r="M11" t="str">
            <v>L</v>
          </cell>
          <cell r="N11">
            <v>3</v>
          </cell>
          <cell r="O11">
            <v>74</v>
          </cell>
        </row>
        <row r="12">
          <cell r="A12">
            <v>580803011</v>
          </cell>
          <cell r="D12" t="str">
            <v>เฮียฮุย</v>
          </cell>
          <cell r="G12" t="str">
            <v>f215</v>
          </cell>
          <cell r="H12">
            <v>587421111</v>
          </cell>
          <cell r="I12" t="str">
            <v>ตัวผ้า</v>
          </cell>
          <cell r="J12" t="str">
            <v>ผ้าริ้ว</v>
          </cell>
          <cell r="K12" t="str">
            <v>rad</v>
          </cell>
          <cell r="L12" t="str">
            <v>hjk23654</v>
          </cell>
          <cell r="M12" t="str">
            <v>L</v>
          </cell>
          <cell r="N12">
            <v>16</v>
          </cell>
          <cell r="O12">
            <v>357</v>
          </cell>
        </row>
        <row r="13">
          <cell r="A13">
            <v>580803012</v>
          </cell>
          <cell r="D13" t="str">
            <v>เฮียฮุย</v>
          </cell>
          <cell r="G13" t="str">
            <v>f215</v>
          </cell>
          <cell r="H13">
            <v>587421111</v>
          </cell>
          <cell r="I13" t="str">
            <v>RIB</v>
          </cell>
          <cell r="J13" t="str">
            <v>C20</v>
          </cell>
          <cell r="K13" t="str">
            <v>rad</v>
          </cell>
          <cell r="L13" t="str">
            <v>hjk23654</v>
          </cell>
          <cell r="M13" t="str">
            <v>L</v>
          </cell>
          <cell r="N13">
            <v>1</v>
          </cell>
          <cell r="O13">
            <v>25</v>
          </cell>
        </row>
        <row r="14">
          <cell r="A14">
            <v>580803013</v>
          </cell>
          <cell r="D14" t="str">
            <v>เฮียฮุย</v>
          </cell>
          <cell r="G14" t="str">
            <v>f215</v>
          </cell>
          <cell r="H14">
            <v>587421111</v>
          </cell>
          <cell r="I14" t="str">
            <v>ปก</v>
          </cell>
          <cell r="J14" t="str">
            <v>rib</v>
          </cell>
          <cell r="K14" t="str">
            <v>rad</v>
          </cell>
          <cell r="L14" t="str">
            <v>hjk23654</v>
          </cell>
          <cell r="M14" t="str">
            <v>L</v>
          </cell>
          <cell r="N14">
            <v>3</v>
          </cell>
          <cell r="O14">
            <v>82</v>
          </cell>
        </row>
        <row r="15">
          <cell r="A15">
            <v>580803014</v>
          </cell>
          <cell r="D15" t="str">
            <v>เฮียฮุย</v>
          </cell>
          <cell r="G15" t="str">
            <v>f215</v>
          </cell>
          <cell r="H15">
            <v>587421111</v>
          </cell>
          <cell r="I15" t="str">
            <v>แขน</v>
          </cell>
          <cell r="J15" t="str">
            <v>C32</v>
          </cell>
          <cell r="K15" t="str">
            <v>rad</v>
          </cell>
          <cell r="L15" t="str">
            <v>hjk23654</v>
          </cell>
          <cell r="M15" t="str">
            <v>L</v>
          </cell>
          <cell r="N15">
            <v>3</v>
          </cell>
          <cell r="O15">
            <v>76</v>
          </cell>
        </row>
        <row r="16">
          <cell r="A16">
            <v>580803015</v>
          </cell>
          <cell r="D16" t="str">
            <v>เฮียฮุย</v>
          </cell>
          <cell r="G16" t="str">
            <v>f215</v>
          </cell>
          <cell r="H16">
            <v>587421111</v>
          </cell>
          <cell r="I16" t="str">
            <v>รัด</v>
          </cell>
          <cell r="J16" t="str">
            <v>รัด</v>
          </cell>
          <cell r="K16" t="str">
            <v>rad</v>
          </cell>
          <cell r="L16" t="str">
            <v>hjk23654</v>
          </cell>
          <cell r="M16" t="str">
            <v>L</v>
          </cell>
          <cell r="N16">
            <v>3</v>
          </cell>
          <cell r="O16">
            <v>74</v>
          </cell>
        </row>
        <row r="17">
          <cell r="A17">
            <v>580803016</v>
          </cell>
          <cell r="D17" t="str">
            <v>เฮียฮุย</v>
          </cell>
          <cell r="G17" t="str">
            <v>f215</v>
          </cell>
          <cell r="H17">
            <v>587421111</v>
          </cell>
          <cell r="I17" t="str">
            <v>ตัวผ้า</v>
          </cell>
          <cell r="J17" t="str">
            <v>ผ้าริ้ว</v>
          </cell>
          <cell r="K17" t="str">
            <v>rad</v>
          </cell>
          <cell r="L17" t="str">
            <v>hjk23654</v>
          </cell>
          <cell r="M17" t="str">
            <v>L</v>
          </cell>
          <cell r="N17">
            <v>16</v>
          </cell>
          <cell r="O17">
            <v>357</v>
          </cell>
        </row>
        <row r="18">
          <cell r="A18">
            <v>580803017</v>
          </cell>
          <cell r="D18" t="str">
            <v>เฮียฮุย</v>
          </cell>
          <cell r="G18" t="str">
            <v>f215</v>
          </cell>
          <cell r="H18">
            <v>587421111</v>
          </cell>
          <cell r="I18" t="str">
            <v>RIB</v>
          </cell>
          <cell r="J18" t="str">
            <v>C20</v>
          </cell>
          <cell r="K18" t="str">
            <v>rad</v>
          </cell>
          <cell r="L18" t="str">
            <v>hjk23654</v>
          </cell>
          <cell r="M18" t="str">
            <v>L</v>
          </cell>
          <cell r="N18">
            <v>1</v>
          </cell>
          <cell r="O18">
            <v>25</v>
          </cell>
        </row>
        <row r="19">
          <cell r="A19">
            <v>580803018</v>
          </cell>
          <cell r="D19" t="str">
            <v>เฮียฮุย</v>
          </cell>
          <cell r="G19" t="str">
            <v>f215</v>
          </cell>
          <cell r="H19">
            <v>587421111</v>
          </cell>
          <cell r="I19" t="str">
            <v>ปก</v>
          </cell>
          <cell r="J19" t="str">
            <v>rib</v>
          </cell>
          <cell r="K19" t="str">
            <v>rad</v>
          </cell>
          <cell r="L19" t="str">
            <v>hjk23654</v>
          </cell>
          <cell r="M19" t="str">
            <v>L</v>
          </cell>
          <cell r="N19">
            <v>3</v>
          </cell>
          <cell r="O19">
            <v>82</v>
          </cell>
        </row>
        <row r="20">
          <cell r="A20">
            <v>580803019</v>
          </cell>
          <cell r="D20" t="str">
            <v>เฮียฮุย</v>
          </cell>
          <cell r="G20" t="str">
            <v>f215</v>
          </cell>
          <cell r="H20">
            <v>587421111</v>
          </cell>
          <cell r="I20" t="str">
            <v>แขน</v>
          </cell>
          <cell r="J20" t="str">
            <v>C32</v>
          </cell>
          <cell r="K20" t="str">
            <v>rad</v>
          </cell>
          <cell r="L20" t="str">
            <v>hjk23654</v>
          </cell>
          <cell r="M20" t="str">
            <v>L</v>
          </cell>
          <cell r="N20">
            <v>3</v>
          </cell>
          <cell r="O20">
            <v>76</v>
          </cell>
        </row>
        <row r="21">
          <cell r="A21">
            <v>580803020</v>
          </cell>
          <cell r="D21" t="str">
            <v>เฮียฮุย</v>
          </cell>
          <cell r="G21" t="str">
            <v>f215</v>
          </cell>
          <cell r="H21">
            <v>587421111</v>
          </cell>
          <cell r="I21" t="str">
            <v>รัด</v>
          </cell>
          <cell r="J21" t="str">
            <v>รัด</v>
          </cell>
          <cell r="K21" t="str">
            <v>rad</v>
          </cell>
          <cell r="L21" t="str">
            <v>hjk23654</v>
          </cell>
          <cell r="M21" t="str">
            <v>L</v>
          </cell>
          <cell r="N21">
            <v>3</v>
          </cell>
          <cell r="O21">
            <v>74</v>
          </cell>
        </row>
        <row r="22">
          <cell r="A22">
            <v>580803021</v>
          </cell>
          <cell r="D22" t="str">
            <v>เฮียฮุย</v>
          </cell>
          <cell r="G22" t="str">
            <v>f215</v>
          </cell>
          <cell r="H22">
            <v>587421111</v>
          </cell>
          <cell r="I22" t="str">
            <v>ตัวผ้า</v>
          </cell>
          <cell r="J22" t="str">
            <v>ผ้าริ้ว</v>
          </cell>
          <cell r="K22" t="str">
            <v>rad</v>
          </cell>
          <cell r="L22" t="str">
            <v>hjk23654</v>
          </cell>
          <cell r="M22" t="str">
            <v>L</v>
          </cell>
          <cell r="N22">
            <v>16</v>
          </cell>
          <cell r="O22">
            <v>357</v>
          </cell>
        </row>
        <row r="23">
          <cell r="A23">
            <v>580803022</v>
          </cell>
          <cell r="D23" t="str">
            <v>เฮียฮุย</v>
          </cell>
          <cell r="G23" t="str">
            <v>f215</v>
          </cell>
          <cell r="H23">
            <v>587421111</v>
          </cell>
          <cell r="I23" t="str">
            <v>RIB</v>
          </cell>
          <cell r="J23" t="str">
            <v>C20</v>
          </cell>
          <cell r="K23" t="str">
            <v>rad</v>
          </cell>
          <cell r="L23" t="str">
            <v>hjk23654</v>
          </cell>
          <cell r="M23" t="str">
            <v>L</v>
          </cell>
          <cell r="N23">
            <v>1</v>
          </cell>
          <cell r="O23">
            <v>25</v>
          </cell>
        </row>
        <row r="24">
          <cell r="A24">
            <v>580803023</v>
          </cell>
          <cell r="D24" t="str">
            <v>เฮียฮุย</v>
          </cell>
          <cell r="G24" t="str">
            <v>f215</v>
          </cell>
          <cell r="H24">
            <v>587421111</v>
          </cell>
          <cell r="I24" t="str">
            <v>ปก</v>
          </cell>
          <cell r="J24" t="str">
            <v>rib</v>
          </cell>
          <cell r="K24" t="str">
            <v>rad</v>
          </cell>
          <cell r="L24" t="str">
            <v>hjk23654</v>
          </cell>
          <cell r="M24" t="str">
            <v>L</v>
          </cell>
          <cell r="N24">
            <v>3</v>
          </cell>
          <cell r="O24">
            <v>82</v>
          </cell>
        </row>
        <row r="25">
          <cell r="A25">
            <v>580803024</v>
          </cell>
          <cell r="D25" t="str">
            <v>เฮียฮุย</v>
          </cell>
          <cell r="G25" t="str">
            <v>f215</v>
          </cell>
          <cell r="H25">
            <v>587421111</v>
          </cell>
          <cell r="I25" t="str">
            <v>แขน</v>
          </cell>
          <cell r="J25" t="str">
            <v>C32</v>
          </cell>
          <cell r="K25" t="str">
            <v>rad</v>
          </cell>
          <cell r="L25" t="str">
            <v>hjk23654</v>
          </cell>
          <cell r="M25" t="str">
            <v>L</v>
          </cell>
          <cell r="N25">
            <v>3</v>
          </cell>
          <cell r="O25">
            <v>76</v>
          </cell>
        </row>
        <row r="26">
          <cell r="A26">
            <v>580803025</v>
          </cell>
          <cell r="D26" t="str">
            <v>เฮียฮุย</v>
          </cell>
          <cell r="G26" t="str">
            <v>f215</v>
          </cell>
          <cell r="H26">
            <v>587421111</v>
          </cell>
          <cell r="I26" t="str">
            <v>รัด</v>
          </cell>
          <cell r="J26" t="str">
            <v>รัด</v>
          </cell>
          <cell r="K26" t="str">
            <v>rad</v>
          </cell>
          <cell r="L26" t="str">
            <v>hjk23654</v>
          </cell>
          <cell r="M26" t="str">
            <v>L</v>
          </cell>
          <cell r="N26">
            <v>3</v>
          </cell>
          <cell r="O26">
            <v>74</v>
          </cell>
        </row>
        <row r="27">
          <cell r="A27">
            <v>580803026</v>
          </cell>
          <cell r="D27" t="str">
            <v>เฮียฮุย</v>
          </cell>
          <cell r="G27" t="str">
            <v>f215</v>
          </cell>
          <cell r="H27">
            <v>587421111</v>
          </cell>
          <cell r="I27" t="str">
            <v>ตัวผ้า</v>
          </cell>
          <cell r="J27" t="str">
            <v>ผ้าริ้ว</v>
          </cell>
          <cell r="K27" t="str">
            <v>rad</v>
          </cell>
          <cell r="L27" t="str">
            <v>hjk23654</v>
          </cell>
          <cell r="M27" t="str">
            <v>L</v>
          </cell>
          <cell r="N27">
            <v>16</v>
          </cell>
          <cell r="O27">
            <v>357</v>
          </cell>
        </row>
        <row r="28">
          <cell r="A28">
            <v>580803027</v>
          </cell>
          <cell r="D28" t="str">
            <v>เฮียฮุย</v>
          </cell>
          <cell r="G28" t="str">
            <v>f215</v>
          </cell>
          <cell r="H28">
            <v>587421111</v>
          </cell>
          <cell r="I28" t="str">
            <v>RIB</v>
          </cell>
          <cell r="J28" t="str">
            <v>C20</v>
          </cell>
          <cell r="K28" t="str">
            <v>rad</v>
          </cell>
          <cell r="L28" t="str">
            <v>hjk23654</v>
          </cell>
          <cell r="M28" t="str">
            <v>L</v>
          </cell>
          <cell r="N28">
            <v>1</v>
          </cell>
          <cell r="O28">
            <v>25</v>
          </cell>
        </row>
        <row r="29">
          <cell r="A29">
            <v>580803028</v>
          </cell>
          <cell r="D29" t="str">
            <v>เฮียฮุย</v>
          </cell>
          <cell r="G29" t="str">
            <v>f215</v>
          </cell>
          <cell r="H29">
            <v>587421111</v>
          </cell>
          <cell r="I29" t="str">
            <v>ปก</v>
          </cell>
          <cell r="J29" t="str">
            <v>rib</v>
          </cell>
          <cell r="K29" t="str">
            <v>rad</v>
          </cell>
          <cell r="L29" t="str">
            <v>hjk23654</v>
          </cell>
          <cell r="M29" t="str">
            <v>L</v>
          </cell>
          <cell r="N29">
            <v>3</v>
          </cell>
          <cell r="O29">
            <v>82</v>
          </cell>
        </row>
        <row r="30">
          <cell r="A30">
            <v>580803029</v>
          </cell>
          <cell r="D30" t="str">
            <v>เฮียฮุย</v>
          </cell>
          <cell r="G30" t="str">
            <v>f215</v>
          </cell>
          <cell r="H30">
            <v>587421111</v>
          </cell>
          <cell r="I30" t="str">
            <v>แขน</v>
          </cell>
          <cell r="J30" t="str">
            <v>C32</v>
          </cell>
          <cell r="K30" t="str">
            <v>rad</v>
          </cell>
          <cell r="L30" t="str">
            <v>hjk23654</v>
          </cell>
          <cell r="M30" t="str">
            <v>L</v>
          </cell>
          <cell r="N30">
            <v>3</v>
          </cell>
          <cell r="O30">
            <v>76</v>
          </cell>
        </row>
        <row r="31">
          <cell r="A31">
            <v>580803030</v>
          </cell>
          <cell r="D31" t="str">
            <v>เฮียฮุย</v>
          </cell>
          <cell r="G31" t="str">
            <v>f215</v>
          </cell>
          <cell r="H31">
            <v>587421111</v>
          </cell>
          <cell r="I31" t="str">
            <v>รัด</v>
          </cell>
          <cell r="J31" t="str">
            <v>รัด</v>
          </cell>
          <cell r="K31" t="str">
            <v>rad</v>
          </cell>
          <cell r="L31" t="str">
            <v>hjk23654</v>
          </cell>
          <cell r="M31" t="str">
            <v>L</v>
          </cell>
          <cell r="N31">
            <v>3</v>
          </cell>
          <cell r="O31">
            <v>74</v>
          </cell>
        </row>
        <row r="32">
          <cell r="A32">
            <v>580803031</v>
          </cell>
          <cell r="D32" t="str">
            <v>เฮียฮุย</v>
          </cell>
          <cell r="G32" t="str">
            <v>f215</v>
          </cell>
          <cell r="H32">
            <v>587421111</v>
          </cell>
          <cell r="I32" t="str">
            <v>ตัวผ้า</v>
          </cell>
          <cell r="J32" t="str">
            <v>ผ้าริ้ว</v>
          </cell>
          <cell r="K32" t="str">
            <v>rad</v>
          </cell>
          <cell r="L32" t="str">
            <v>hjk23654</v>
          </cell>
          <cell r="M32" t="str">
            <v>L</v>
          </cell>
          <cell r="N32">
            <v>16</v>
          </cell>
          <cell r="O32">
            <v>357</v>
          </cell>
        </row>
        <row r="33">
          <cell r="A33">
            <v>580803032</v>
          </cell>
          <cell r="D33" t="str">
            <v>เฮียฮุย</v>
          </cell>
          <cell r="G33" t="str">
            <v>f215</v>
          </cell>
          <cell r="H33">
            <v>587421111</v>
          </cell>
          <cell r="I33" t="str">
            <v>RIB</v>
          </cell>
          <cell r="J33" t="str">
            <v>C20</v>
          </cell>
          <cell r="K33" t="str">
            <v>rad</v>
          </cell>
          <cell r="L33" t="str">
            <v>hjk23654</v>
          </cell>
          <cell r="M33" t="str">
            <v>L</v>
          </cell>
          <cell r="N33">
            <v>1</v>
          </cell>
          <cell r="O33">
            <v>25</v>
          </cell>
        </row>
        <row r="34">
          <cell r="A34">
            <v>580803033</v>
          </cell>
          <cell r="D34" t="str">
            <v>เฮียฮุย</v>
          </cell>
          <cell r="G34" t="str">
            <v>f215</v>
          </cell>
          <cell r="H34">
            <v>587421111</v>
          </cell>
          <cell r="I34" t="str">
            <v>ปก</v>
          </cell>
          <cell r="J34" t="str">
            <v>rib</v>
          </cell>
          <cell r="K34" t="str">
            <v>rad</v>
          </cell>
          <cell r="L34" t="str">
            <v>hjk23654</v>
          </cell>
          <cell r="M34" t="str">
            <v>L</v>
          </cell>
          <cell r="N34">
            <v>3</v>
          </cell>
          <cell r="O34">
            <v>82</v>
          </cell>
        </row>
        <row r="35">
          <cell r="A35">
            <v>580803034</v>
          </cell>
          <cell r="D35" t="str">
            <v>เฮียฮุย</v>
          </cell>
          <cell r="G35" t="str">
            <v>f215</v>
          </cell>
          <cell r="H35">
            <v>587421111</v>
          </cell>
          <cell r="I35" t="str">
            <v>แขน</v>
          </cell>
          <cell r="J35" t="str">
            <v>C32</v>
          </cell>
          <cell r="K35" t="str">
            <v>rad</v>
          </cell>
          <cell r="L35" t="str">
            <v>hjk23654</v>
          </cell>
          <cell r="M35" t="str">
            <v>L</v>
          </cell>
          <cell r="N35">
            <v>3</v>
          </cell>
          <cell r="O35">
            <v>76</v>
          </cell>
        </row>
        <row r="36">
          <cell r="A36">
            <v>580803035</v>
          </cell>
          <cell r="D36" t="str">
            <v>เฮียฮุย</v>
          </cell>
          <cell r="G36" t="str">
            <v>f215</v>
          </cell>
          <cell r="H36">
            <v>587421111</v>
          </cell>
          <cell r="I36" t="str">
            <v>รัด</v>
          </cell>
          <cell r="J36" t="str">
            <v>รัด</v>
          </cell>
          <cell r="K36" t="str">
            <v>rad</v>
          </cell>
          <cell r="L36" t="str">
            <v>hjk23654</v>
          </cell>
          <cell r="M36" t="str">
            <v>L</v>
          </cell>
          <cell r="N36">
            <v>3</v>
          </cell>
          <cell r="O36">
            <v>74</v>
          </cell>
        </row>
        <row r="37">
          <cell r="A37">
            <v>580803036</v>
          </cell>
          <cell r="D37" t="str">
            <v>เฮียฮุย</v>
          </cell>
          <cell r="G37" t="str">
            <v>f215</v>
          </cell>
          <cell r="H37">
            <v>587421111</v>
          </cell>
          <cell r="I37" t="str">
            <v>ตัวผ้า</v>
          </cell>
          <cell r="J37" t="str">
            <v>ผ้าริ้ว</v>
          </cell>
          <cell r="K37" t="str">
            <v>rad</v>
          </cell>
          <cell r="L37" t="str">
            <v>hjk23654</v>
          </cell>
          <cell r="M37" t="str">
            <v>L</v>
          </cell>
          <cell r="N37">
            <v>16</v>
          </cell>
          <cell r="O37">
            <v>357</v>
          </cell>
        </row>
        <row r="38">
          <cell r="A38">
            <v>580803037</v>
          </cell>
          <cell r="D38" t="str">
            <v>เฮียฮุย</v>
          </cell>
          <cell r="G38" t="str">
            <v>f215</v>
          </cell>
          <cell r="H38">
            <v>587421111</v>
          </cell>
          <cell r="I38" t="str">
            <v>RIB</v>
          </cell>
          <cell r="J38" t="str">
            <v>C20</v>
          </cell>
          <cell r="K38" t="str">
            <v>rad</v>
          </cell>
          <cell r="L38" t="str">
            <v>hjk23654</v>
          </cell>
          <cell r="M38" t="str">
            <v>L</v>
          </cell>
          <cell r="N38">
            <v>1</v>
          </cell>
          <cell r="O38">
            <v>25</v>
          </cell>
        </row>
        <row r="39">
          <cell r="A39">
            <v>580803038</v>
          </cell>
          <cell r="D39" t="str">
            <v>เฮียฮุย</v>
          </cell>
          <cell r="G39" t="str">
            <v>f215</v>
          </cell>
          <cell r="H39">
            <v>587421111</v>
          </cell>
          <cell r="I39" t="str">
            <v>ปก</v>
          </cell>
          <cell r="J39" t="str">
            <v>rib</v>
          </cell>
          <cell r="K39" t="str">
            <v>rad</v>
          </cell>
          <cell r="L39" t="str">
            <v>hjk23654</v>
          </cell>
          <cell r="M39" t="str">
            <v>L</v>
          </cell>
          <cell r="N39">
            <v>3</v>
          </cell>
          <cell r="O39">
            <v>82</v>
          </cell>
        </row>
        <row r="40">
          <cell r="A40">
            <v>580803039</v>
          </cell>
          <cell r="D40" t="str">
            <v>เฮียฮุย</v>
          </cell>
          <cell r="G40" t="str">
            <v>f215</v>
          </cell>
          <cell r="H40">
            <v>587421111</v>
          </cell>
          <cell r="I40" t="str">
            <v>แขน</v>
          </cell>
          <cell r="J40" t="str">
            <v>C32</v>
          </cell>
          <cell r="K40" t="str">
            <v>rad</v>
          </cell>
          <cell r="L40" t="str">
            <v>hjk23654</v>
          </cell>
          <cell r="M40" t="str">
            <v>L</v>
          </cell>
          <cell r="N40">
            <v>3</v>
          </cell>
          <cell r="O40">
            <v>76</v>
          </cell>
        </row>
        <row r="41">
          <cell r="A41">
            <v>580803040</v>
          </cell>
          <cell r="D41" t="str">
            <v>เฮียฮุย</v>
          </cell>
          <cell r="G41" t="str">
            <v>f215</v>
          </cell>
          <cell r="H41">
            <v>587421111</v>
          </cell>
          <cell r="I41" t="str">
            <v>รัด</v>
          </cell>
          <cell r="J41" t="str">
            <v>รัด</v>
          </cell>
          <cell r="K41" t="str">
            <v>rad</v>
          </cell>
          <cell r="L41" t="str">
            <v>hjk23654</v>
          </cell>
          <cell r="M41" t="str">
            <v>L</v>
          </cell>
          <cell r="N41">
            <v>3</v>
          </cell>
          <cell r="O41">
            <v>74</v>
          </cell>
        </row>
        <row r="42">
          <cell r="A42">
            <v>580803041</v>
          </cell>
          <cell r="D42" t="str">
            <v>เฮียฮุย</v>
          </cell>
          <cell r="G42" t="str">
            <v>f215</v>
          </cell>
          <cell r="H42" t="str">
            <v>587421116/ซ</v>
          </cell>
          <cell r="I42" t="str">
            <v>ตัวผ้า</v>
          </cell>
          <cell r="J42" t="str">
            <v>ผ้าริ้ว</v>
          </cell>
          <cell r="K42" t="str">
            <v>rad</v>
          </cell>
          <cell r="L42" t="str">
            <v>hjk23654</v>
          </cell>
          <cell r="M42" t="str">
            <v>L</v>
          </cell>
          <cell r="N42">
            <v>16</v>
          </cell>
          <cell r="O42">
            <v>357</v>
          </cell>
        </row>
        <row r="43">
          <cell r="A43">
            <v>580803042</v>
          </cell>
          <cell r="D43" t="str">
            <v>เฮียฮุย</v>
          </cell>
          <cell r="G43" t="str">
            <v>f215</v>
          </cell>
          <cell r="H43" t="str">
            <v>587421116/ซ</v>
          </cell>
          <cell r="I43" t="str">
            <v>RIB</v>
          </cell>
          <cell r="J43" t="str">
            <v>C20</v>
          </cell>
          <cell r="K43" t="str">
            <v>rad</v>
          </cell>
          <cell r="L43" t="str">
            <v>hjk23654</v>
          </cell>
          <cell r="M43" t="str">
            <v>L</v>
          </cell>
          <cell r="N43">
            <v>1</v>
          </cell>
          <cell r="O43">
            <v>25</v>
          </cell>
        </row>
        <row r="44">
          <cell r="A44">
            <v>580803043</v>
          </cell>
          <cell r="D44" t="str">
            <v>เฮียฮุย</v>
          </cell>
          <cell r="G44" t="str">
            <v>f215</v>
          </cell>
          <cell r="H44" t="str">
            <v>587421116/ซ</v>
          </cell>
          <cell r="I44" t="str">
            <v>ปก</v>
          </cell>
          <cell r="J44" t="str">
            <v>rib</v>
          </cell>
          <cell r="K44" t="str">
            <v>rad</v>
          </cell>
          <cell r="L44" t="str">
            <v>hjk23654</v>
          </cell>
          <cell r="M44" t="str">
            <v>L</v>
          </cell>
          <cell r="N44">
            <v>3</v>
          </cell>
          <cell r="O44">
            <v>82</v>
          </cell>
        </row>
        <row r="45">
          <cell r="A45">
            <v>580803044</v>
          </cell>
          <cell r="D45" t="str">
            <v>เฮียฮุย</v>
          </cell>
          <cell r="G45" t="str">
            <v>f215</v>
          </cell>
          <cell r="H45" t="str">
            <v>587421116/ซ</v>
          </cell>
          <cell r="I45" t="str">
            <v>แขน</v>
          </cell>
          <cell r="J45" t="str">
            <v>C32</v>
          </cell>
          <cell r="K45" t="str">
            <v>rad</v>
          </cell>
          <cell r="L45" t="str">
            <v>hjk23654</v>
          </cell>
          <cell r="M45" t="str">
            <v>L</v>
          </cell>
          <cell r="N45">
            <v>3</v>
          </cell>
          <cell r="O45">
            <v>76</v>
          </cell>
        </row>
        <row r="46">
          <cell r="A46">
            <v>580803045</v>
          </cell>
          <cell r="D46" t="str">
            <v>เฮียฮุย</v>
          </cell>
          <cell r="G46" t="str">
            <v>f215</v>
          </cell>
          <cell r="H46" t="str">
            <v>587421116/ซ</v>
          </cell>
          <cell r="I46" t="str">
            <v>รัด</v>
          </cell>
          <cell r="J46" t="str">
            <v>รัด</v>
          </cell>
          <cell r="K46" t="str">
            <v>rad</v>
          </cell>
          <cell r="L46" t="str">
            <v>hjk23654</v>
          </cell>
          <cell r="M46" t="str">
            <v>L</v>
          </cell>
          <cell r="N46">
            <v>3</v>
          </cell>
          <cell r="O46">
            <v>74</v>
          </cell>
        </row>
        <row r="47">
          <cell r="A47">
            <v>580803046</v>
          </cell>
          <cell r="D47" t="str">
            <v>เฮียฮุย</v>
          </cell>
          <cell r="G47" t="str">
            <v>f215</v>
          </cell>
          <cell r="H47" t="str">
            <v>EX587421117</v>
          </cell>
          <cell r="I47" t="str">
            <v>ตัวผ้า</v>
          </cell>
          <cell r="J47" t="str">
            <v>ผ้าริ้ว</v>
          </cell>
          <cell r="K47" t="str">
            <v>rad</v>
          </cell>
          <cell r="L47" t="str">
            <v>hjk23654</v>
          </cell>
          <cell r="M47" t="str">
            <v>L</v>
          </cell>
          <cell r="N47">
            <v>16</v>
          </cell>
          <cell r="O47">
            <v>357</v>
          </cell>
        </row>
        <row r="48">
          <cell r="A48">
            <v>580803047</v>
          </cell>
          <cell r="D48" t="str">
            <v>เฮียฮุย</v>
          </cell>
          <cell r="G48" t="str">
            <v>f215</v>
          </cell>
          <cell r="H48" t="str">
            <v>EX587421117</v>
          </cell>
          <cell r="I48" t="str">
            <v>RIB</v>
          </cell>
          <cell r="J48" t="str">
            <v>C20</v>
          </cell>
          <cell r="K48" t="str">
            <v>rad</v>
          </cell>
          <cell r="L48" t="str">
            <v>hjk23654</v>
          </cell>
          <cell r="M48" t="str">
            <v>L</v>
          </cell>
          <cell r="N48">
            <v>1</v>
          </cell>
          <cell r="O48">
            <v>25</v>
          </cell>
        </row>
        <row r="49">
          <cell r="A49">
            <v>580803048</v>
          </cell>
          <cell r="D49" t="str">
            <v>เฮียฮุย</v>
          </cell>
          <cell r="G49" t="str">
            <v>f215</v>
          </cell>
          <cell r="H49" t="str">
            <v>EX587421117</v>
          </cell>
          <cell r="I49" t="str">
            <v>ปก</v>
          </cell>
          <cell r="J49" t="str">
            <v>rib</v>
          </cell>
          <cell r="K49" t="str">
            <v>rad</v>
          </cell>
          <cell r="L49" t="str">
            <v>hjk23654</v>
          </cell>
          <cell r="M49" t="str">
            <v>L</v>
          </cell>
          <cell r="N49">
            <v>3</v>
          </cell>
          <cell r="O49">
            <v>82</v>
          </cell>
        </row>
        <row r="50">
          <cell r="A50">
            <v>580803049</v>
          </cell>
          <cell r="D50" t="str">
            <v>เฮียฮุย</v>
          </cell>
          <cell r="G50" t="str">
            <v>f215</v>
          </cell>
          <cell r="H50" t="str">
            <v>EX587421117</v>
          </cell>
          <cell r="I50" t="str">
            <v>แขน</v>
          </cell>
          <cell r="J50" t="str">
            <v>C32</v>
          </cell>
          <cell r="K50" t="str">
            <v>rad</v>
          </cell>
          <cell r="L50" t="str">
            <v>hjk23654</v>
          </cell>
          <cell r="M50" t="str">
            <v>L</v>
          </cell>
          <cell r="N50">
            <v>3</v>
          </cell>
          <cell r="O50">
            <v>76</v>
          </cell>
        </row>
        <row r="51">
          <cell r="A51">
            <v>580803050</v>
          </cell>
          <cell r="D51" t="str">
            <v>เฮียฮุย</v>
          </cell>
          <cell r="G51" t="str">
            <v>f215</v>
          </cell>
          <cell r="H51" t="str">
            <v>EX587421117</v>
          </cell>
          <cell r="I51" t="str">
            <v>รัด</v>
          </cell>
          <cell r="J51" t="str">
            <v>รัด</v>
          </cell>
          <cell r="K51" t="str">
            <v>rad</v>
          </cell>
          <cell r="L51" t="str">
            <v>hjk23654</v>
          </cell>
          <cell r="M51" t="str">
            <v>L</v>
          </cell>
          <cell r="N51">
            <v>3</v>
          </cell>
          <cell r="O51">
            <v>74</v>
          </cell>
        </row>
        <row r="52">
          <cell r="A52">
            <v>580803051</v>
          </cell>
          <cell r="D52" t="str">
            <v>เฮียฮุย</v>
          </cell>
          <cell r="G52" t="str">
            <v>f215</v>
          </cell>
          <cell r="H52">
            <v>587421118</v>
          </cell>
          <cell r="I52" t="str">
            <v>ตัวผ้า</v>
          </cell>
          <cell r="J52" t="str">
            <v>ผ้าริ้ว</v>
          </cell>
          <cell r="K52" t="str">
            <v>rad</v>
          </cell>
          <cell r="L52" t="str">
            <v>hjk23654</v>
          </cell>
          <cell r="M52" t="str">
            <v>L</v>
          </cell>
          <cell r="N52">
            <v>16</v>
          </cell>
          <cell r="O52">
            <v>357</v>
          </cell>
        </row>
        <row r="53">
          <cell r="A53">
            <v>580803052</v>
          </cell>
          <cell r="D53" t="str">
            <v>เฮียฮุย</v>
          </cell>
          <cell r="G53" t="str">
            <v>f215</v>
          </cell>
          <cell r="H53">
            <v>587421118</v>
          </cell>
          <cell r="I53" t="str">
            <v>RIB</v>
          </cell>
          <cell r="J53" t="str">
            <v>C20</v>
          </cell>
          <cell r="K53" t="str">
            <v>rad</v>
          </cell>
          <cell r="L53" t="str">
            <v>hjk23654</v>
          </cell>
          <cell r="M53" t="str">
            <v>L</v>
          </cell>
          <cell r="N53">
            <v>1</v>
          </cell>
          <cell r="O53">
            <v>25</v>
          </cell>
        </row>
        <row r="54">
          <cell r="A54">
            <v>580803053</v>
          </cell>
          <cell r="D54" t="str">
            <v>เฮียฮุย</v>
          </cell>
          <cell r="G54" t="str">
            <v>f215</v>
          </cell>
          <cell r="H54">
            <v>587421118</v>
          </cell>
          <cell r="I54" t="str">
            <v>ปก</v>
          </cell>
          <cell r="J54" t="str">
            <v>rib</v>
          </cell>
          <cell r="K54" t="str">
            <v>rad</v>
          </cell>
          <cell r="L54" t="str">
            <v>hjk23654</v>
          </cell>
          <cell r="M54" t="str">
            <v>L</v>
          </cell>
          <cell r="N54">
            <v>3</v>
          </cell>
          <cell r="O54">
            <v>82</v>
          </cell>
        </row>
        <row r="55">
          <cell r="A55">
            <v>580803054</v>
          </cell>
          <cell r="D55" t="str">
            <v>เฮียฮุย</v>
          </cell>
          <cell r="G55" t="str">
            <v>f215</v>
          </cell>
          <cell r="H55">
            <v>587421118</v>
          </cell>
          <cell r="I55" t="str">
            <v>แขน</v>
          </cell>
          <cell r="J55" t="str">
            <v>C32</v>
          </cell>
          <cell r="K55" t="str">
            <v>rad</v>
          </cell>
          <cell r="L55" t="str">
            <v>hjk23654</v>
          </cell>
          <cell r="M55" t="str">
            <v>L</v>
          </cell>
          <cell r="N55">
            <v>3</v>
          </cell>
          <cell r="O55">
            <v>76</v>
          </cell>
        </row>
        <row r="56">
          <cell r="A56">
            <v>580803055</v>
          </cell>
          <cell r="D56" t="str">
            <v>เฮียฮุย</v>
          </cell>
          <cell r="G56" t="str">
            <v>f215</v>
          </cell>
          <cell r="H56">
            <v>587421118</v>
          </cell>
          <cell r="I56" t="str">
            <v>รัด</v>
          </cell>
          <cell r="J56" t="str">
            <v>รัด</v>
          </cell>
          <cell r="K56" t="str">
            <v>rad</v>
          </cell>
          <cell r="L56" t="str">
            <v>hjk23654</v>
          </cell>
          <cell r="M56" t="str">
            <v>L</v>
          </cell>
          <cell r="N56">
            <v>3</v>
          </cell>
          <cell r="O56">
            <v>74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4" displayName="Table4" ref="A2:K19" totalsRowShown="0">
  <autoFilter ref="A2:K19"/>
  <tableColumns count="11">
    <tableColumn id="1" name="ชนิดเครื่อง"/>
    <tableColumn id="2" name="ชื่อเครื่อง"/>
    <tableColumn id="3" name="L" dataDxfId="8"/>
    <tableColumn id="4" name="M" dataDxfId="7"/>
    <tableColumn id="5" name="D" dataDxfId="6" dataCellStyle="ปกติ 2"/>
    <tableColumn id="6" name="SL" dataDxfId="5"/>
    <tableColumn id="7" name="SM" dataDxfId="4"/>
    <tableColumn id="8" name="SD" dataDxfId="3"/>
    <tableColumn id="9" name="W" dataDxfId="2"/>
    <tableColumn id="10" name="ดำ" dataDxfId="1"/>
    <tableColumn id="11" name="ล้างน้ำ" dataDxfId="0"/>
  </tableColumns>
  <tableStyleInfo name="TableStyleMedium14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8"/>
  <sheetViews>
    <sheetView showGridLines="0" showZeros="0" tabSelected="1" workbookViewId="0">
      <selection activeCell="J12" sqref="J12"/>
    </sheetView>
  </sheetViews>
  <sheetFormatPr defaultRowHeight="14" x14ac:dyDescent="0.3"/>
  <cols>
    <col min="1" max="1" width="13.58203125" customWidth="1"/>
    <col min="2" max="2" width="13.83203125" customWidth="1"/>
    <col min="4" max="4" width="13.6640625" customWidth="1"/>
    <col min="5" max="5" width="15.6640625" customWidth="1"/>
    <col min="6" max="6" width="13.1640625" bestFit="1" customWidth="1"/>
    <col min="7" max="7" width="12.4140625" customWidth="1"/>
    <col min="10" max="10" width="15.6640625" customWidth="1"/>
    <col min="13" max="14" width="10.1640625" customWidth="1"/>
    <col min="15" max="15" width="9.9140625" customWidth="1"/>
  </cols>
  <sheetData>
    <row r="1" spans="1:15" ht="31.25" customHeight="1" x14ac:dyDescent="0.3">
      <c r="A1" s="12"/>
      <c r="B1" s="12"/>
      <c r="C1" s="12"/>
      <c r="D1" s="12" t="s">
        <v>13</v>
      </c>
      <c r="E1" s="12"/>
      <c r="F1" s="12" t="s">
        <v>13</v>
      </c>
      <c r="G1" s="12"/>
      <c r="H1" s="12"/>
      <c r="I1" s="12"/>
      <c r="J1" s="12"/>
      <c r="K1" s="12"/>
      <c r="L1" s="12"/>
      <c r="M1" s="12"/>
      <c r="N1" s="12"/>
      <c r="O1" s="12"/>
    </row>
    <row r="2" spans="1:15" s="9" customFormat="1" ht="21.65" customHeight="1" x14ac:dyDescent="0.3">
      <c r="A2" s="59" t="s">
        <v>14</v>
      </c>
      <c r="B2" s="60" t="s">
        <v>46</v>
      </c>
      <c r="C2" s="61" t="s">
        <v>12</v>
      </c>
      <c r="D2" s="62">
        <f>IF(B2="","",CT!C1)</f>
        <v>0.3125</v>
      </c>
      <c r="E2" s="61" t="s">
        <v>15</v>
      </c>
      <c r="F2" s="63">
        <f>SUMPRODUCT(--($B$2='All Q'!$C:$C),1/COUNTIF('All Q'!$B:$B,'All Q'!$B:$B&amp;""))</f>
        <v>0</v>
      </c>
      <c r="G2" s="61" t="s">
        <v>16</v>
      </c>
      <c r="H2" s="64">
        <f>SUMPRODUCT(('All Q'!$B:$B&lt;&gt;"")/(COUNTIF('All Q'!$B:$B,'All Q'!$B:$B&amp;"")))-1</f>
        <v>0</v>
      </c>
      <c r="I2" s="61" t="s">
        <v>3</v>
      </c>
      <c r="J2" s="73">
        <f ca="1">TODAY()</f>
        <v>42317</v>
      </c>
      <c r="K2" s="73"/>
      <c r="L2" s="61" t="s">
        <v>10</v>
      </c>
      <c r="M2" s="64">
        <f>SUM(M5:M5)</f>
        <v>16</v>
      </c>
      <c r="N2" s="61" t="s">
        <v>11</v>
      </c>
      <c r="O2" s="65">
        <f>SUM(N5:N5)</f>
        <v>357</v>
      </c>
    </row>
    <row r="3" spans="1:15" s="9" customFormat="1" ht="25.5" customHeight="1" x14ac:dyDescent="0.3">
      <c r="A3" s="72">
        <v>580803028</v>
      </c>
      <c r="B3" s="66">
        <f>IF(A5="",A3,A5)</f>
        <v>580803026</v>
      </c>
      <c r="C3" s="67" t="str">
        <f>IF(A3="","",$B$2)</f>
        <v>L-1/6</v>
      </c>
      <c r="D3" s="68">
        <f t="shared" ref="D3" ca="1" si="0">IF(A3="","",$J$2)</f>
        <v>42317</v>
      </c>
      <c r="E3" s="67">
        <f>IFERROR(INDEX([1]Sheet1!$H:$H,MATCH($A3,[1]Sheet1!$A:$A,0)),"")</f>
        <v>587421111</v>
      </c>
      <c r="F3" s="66" t="str">
        <f>IFERROR(INDEX([1]Sheet1!$G:$G,MATCH($A3,[1]Sheet1!$A:$A,0)),"")</f>
        <v>f215</v>
      </c>
      <c r="G3" s="67" t="str">
        <f>IFERROR(INDEX([1]Sheet1!$D:$D,MATCH($A3,[1]Sheet1!$A:$A,0)),"")</f>
        <v>เฮียฮุย</v>
      </c>
      <c r="H3" s="66" t="str">
        <f>IFERROR(INDEX([1]Sheet1!$M:$M,MATCH($A3,[1]Sheet1!$A:$A,0)),"")</f>
        <v>L</v>
      </c>
      <c r="I3" s="67" t="str">
        <f>IFERROR(INDEX([1]Sheet1!$K:$K,MATCH($A3,[1]Sheet1!$A:$A,0)),"")</f>
        <v>rad</v>
      </c>
      <c r="J3" s="69" t="str">
        <f>IFERROR(INDEX([1]Sheet1!$L:$L,MATCH($A3,[1]Sheet1!$A:$A,0)),"")</f>
        <v>hjk23654</v>
      </c>
      <c r="K3" s="69" t="str">
        <f>IFERROR(INDEX([1]Sheet1!$I:$I,MATCH($A3,[1]Sheet1!$A:$A,0)),"")</f>
        <v>ปก</v>
      </c>
      <c r="L3" s="67" t="str">
        <f>IFERROR(INDEX([1]Sheet1!$J:$J,MATCH($A3,[1]Sheet1!$A:$A,0)),"")</f>
        <v>rib</v>
      </c>
      <c r="M3" s="66">
        <f>IFERROR(INDEX([1]Sheet1!$N:$N,MATCH($A3,[1]Sheet1!$A:$A,0)),"")</f>
        <v>3</v>
      </c>
      <c r="N3" s="67">
        <f>IFERROR(INDEX([1]Sheet1!$O:$O,MATCH($A3,[1]Sheet1!$A:$A,0)),"")</f>
        <v>82</v>
      </c>
      <c r="O3" s="71">
        <f>IF(A3="","",$D$2)</f>
        <v>0.3125</v>
      </c>
    </row>
    <row r="4" spans="1:15" ht="25.25" customHeight="1" x14ac:dyDescent="0.3">
      <c r="A4" s="15" t="s">
        <v>1</v>
      </c>
      <c r="B4" s="15" t="s">
        <v>0</v>
      </c>
      <c r="C4" s="15" t="s">
        <v>2</v>
      </c>
      <c r="D4" s="15" t="s">
        <v>3</v>
      </c>
      <c r="E4" s="15" t="s">
        <v>4</v>
      </c>
      <c r="F4" s="15" t="s">
        <v>5</v>
      </c>
      <c r="G4" s="15" t="s">
        <v>6</v>
      </c>
      <c r="H4" s="15" t="s">
        <v>7</v>
      </c>
      <c r="I4" s="15" t="s">
        <v>8</v>
      </c>
      <c r="J4" s="15" t="s">
        <v>9</v>
      </c>
      <c r="K4" s="15" t="s">
        <v>17</v>
      </c>
      <c r="L4" s="15" t="s">
        <v>18</v>
      </c>
      <c r="M4" s="15" t="s">
        <v>10</v>
      </c>
      <c r="N4" s="15" t="s">
        <v>11</v>
      </c>
      <c r="O4" s="15" t="s">
        <v>12</v>
      </c>
    </row>
    <row r="5" spans="1:15" x14ac:dyDescent="0.3">
      <c r="A5" s="55">
        <v>580803026</v>
      </c>
      <c r="B5" s="56">
        <v>580803026</v>
      </c>
      <c r="C5" s="56" t="s">
        <v>46</v>
      </c>
      <c r="D5" s="57">
        <v>42317</v>
      </c>
      <c r="E5" s="56">
        <v>587421111</v>
      </c>
      <c r="F5" s="56" t="s">
        <v>30</v>
      </c>
      <c r="G5" s="56" t="s">
        <v>31</v>
      </c>
      <c r="H5" s="56" t="s">
        <v>20</v>
      </c>
      <c r="I5" s="56" t="s">
        <v>32</v>
      </c>
      <c r="J5" s="56" t="s">
        <v>33</v>
      </c>
      <c r="K5" s="56" t="s">
        <v>34</v>
      </c>
      <c r="L5" s="56" t="s">
        <v>35</v>
      </c>
      <c r="M5" s="56">
        <v>16</v>
      </c>
      <c r="N5" s="56">
        <v>357</v>
      </c>
      <c r="O5" s="58"/>
    </row>
    <row r="6" spans="1:15" x14ac:dyDescent="0.3">
      <c r="A6" s="55">
        <v>580803026</v>
      </c>
      <c r="B6" s="56">
        <v>580803026</v>
      </c>
      <c r="C6" s="56" t="s">
        <v>46</v>
      </c>
      <c r="D6" s="57">
        <v>42317</v>
      </c>
      <c r="E6" s="56">
        <v>587421111</v>
      </c>
      <c r="F6" s="56" t="s">
        <v>30</v>
      </c>
      <c r="G6" s="56" t="s">
        <v>31</v>
      </c>
      <c r="H6" s="56" t="s">
        <v>20</v>
      </c>
      <c r="I6" s="56" t="s">
        <v>32</v>
      </c>
      <c r="J6" s="56" t="s">
        <v>33</v>
      </c>
      <c r="K6" s="56" t="s">
        <v>34</v>
      </c>
      <c r="L6" s="56" t="s">
        <v>35</v>
      </c>
      <c r="M6" s="56">
        <v>16</v>
      </c>
      <c r="N6" s="56">
        <v>357</v>
      </c>
      <c r="O6" s="58">
        <v>0.3125</v>
      </c>
    </row>
    <row r="7" spans="1:15" x14ac:dyDescent="0.3">
      <c r="A7" s="55"/>
      <c r="B7" s="56"/>
      <c r="C7" s="56"/>
      <c r="D7" s="57"/>
      <c r="E7" s="56"/>
      <c r="F7" s="56"/>
      <c r="G7" s="56"/>
      <c r="H7" s="56"/>
      <c r="I7" s="56"/>
      <c r="J7" s="56"/>
      <c r="K7" s="56"/>
      <c r="L7" s="56"/>
      <c r="M7" s="56"/>
      <c r="N7" s="56"/>
      <c r="O7" s="58"/>
    </row>
    <row r="8" spans="1:15" x14ac:dyDescent="0.3">
      <c r="A8" s="55"/>
      <c r="B8" s="56"/>
      <c r="C8" s="56"/>
      <c r="D8" s="57"/>
      <c r="E8" s="56"/>
      <c r="F8" s="56"/>
      <c r="G8" s="56"/>
      <c r="H8" s="56"/>
      <c r="I8" s="56"/>
      <c r="J8" s="56"/>
      <c r="K8" s="56"/>
      <c r="L8" s="56"/>
      <c r="M8" s="56"/>
      <c r="N8" s="56"/>
      <c r="O8" s="58"/>
    </row>
    <row r="9" spans="1:15" x14ac:dyDescent="0.3">
      <c r="A9" s="55"/>
      <c r="B9" s="56"/>
      <c r="C9" s="56"/>
      <c r="D9" s="57"/>
      <c r="E9" s="56"/>
      <c r="F9" s="56"/>
      <c r="G9" s="56"/>
      <c r="H9" s="56"/>
      <c r="I9" s="56"/>
      <c r="J9" s="56"/>
      <c r="K9" s="56"/>
      <c r="L9" s="56"/>
      <c r="M9" s="56"/>
      <c r="N9" s="56"/>
      <c r="O9" s="58"/>
    </row>
    <row r="10" spans="1:15" x14ac:dyDescent="0.3">
      <c r="A10" s="55"/>
      <c r="B10" s="56"/>
      <c r="C10" s="56"/>
      <c r="D10" s="57"/>
      <c r="E10" s="56"/>
      <c r="F10" s="56"/>
      <c r="G10" s="56"/>
      <c r="H10" s="56"/>
      <c r="I10" s="56"/>
      <c r="J10" s="56"/>
      <c r="K10" s="56"/>
      <c r="L10" s="56"/>
      <c r="M10" s="56"/>
      <c r="N10" s="56"/>
      <c r="O10" s="58"/>
    </row>
    <row r="11" spans="1:15" x14ac:dyDescent="0.3">
      <c r="A11" s="55"/>
      <c r="B11" s="56"/>
      <c r="C11" s="56"/>
      <c r="D11" s="57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8"/>
    </row>
    <row r="12" spans="1:15" x14ac:dyDescent="0.3">
      <c r="A12" s="55"/>
      <c r="B12" s="56"/>
      <c r="C12" s="56"/>
      <c r="D12" s="57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8"/>
    </row>
    <row r="13" spans="1:15" x14ac:dyDescent="0.3">
      <c r="A13" s="55"/>
      <c r="B13" s="56"/>
      <c r="C13" s="56"/>
      <c r="D13" s="57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8"/>
    </row>
    <row r="14" spans="1:15" x14ac:dyDescent="0.3">
      <c r="A14" s="55"/>
      <c r="B14" s="56"/>
      <c r="C14" s="56"/>
      <c r="D14" s="57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8"/>
    </row>
    <row r="15" spans="1:15" x14ac:dyDescent="0.3">
      <c r="A15" s="55"/>
      <c r="B15" s="56"/>
      <c r="C15" s="56"/>
      <c r="D15" s="57"/>
      <c r="E15" s="56"/>
      <c r="F15" s="56"/>
      <c r="G15" s="56"/>
      <c r="H15" s="56"/>
      <c r="I15" s="56"/>
      <c r="J15" s="56"/>
      <c r="K15" s="56"/>
      <c r="L15" s="56"/>
      <c r="M15" s="56"/>
      <c r="N15" s="56"/>
      <c r="O15" s="58"/>
    </row>
    <row r="16" spans="1:15" x14ac:dyDescent="0.3">
      <c r="A16" s="55"/>
      <c r="B16" s="56"/>
      <c r="C16" s="56"/>
      <c r="D16" s="57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8"/>
    </row>
    <row r="17" spans="1:15" x14ac:dyDescent="0.3">
      <c r="A17" s="55"/>
      <c r="B17" s="56"/>
      <c r="C17" s="56"/>
      <c r="D17" s="57"/>
      <c r="E17" s="56"/>
      <c r="F17" s="56"/>
      <c r="G17" s="56"/>
      <c r="H17" s="56"/>
      <c r="I17" s="56"/>
      <c r="J17" s="56"/>
      <c r="K17" s="56"/>
      <c r="L17" s="56"/>
      <c r="M17" s="56"/>
      <c r="N17" s="56"/>
      <c r="O17" s="58"/>
    </row>
    <row r="18" spans="1:15" x14ac:dyDescent="0.3">
      <c r="A18" s="55"/>
      <c r="B18" s="56"/>
      <c r="C18" s="56"/>
      <c r="D18" s="57"/>
      <c r="E18" s="56"/>
      <c r="F18" s="56"/>
      <c r="G18" s="56"/>
      <c r="H18" s="56"/>
      <c r="I18" s="56"/>
      <c r="J18" s="56"/>
      <c r="K18" s="56"/>
      <c r="L18" s="56"/>
      <c r="M18" s="56"/>
      <c r="N18" s="56"/>
      <c r="O18" s="58"/>
    </row>
  </sheetData>
  <sheetProtection selectLockedCells="1"/>
  <mergeCells count="1">
    <mergeCell ref="J2:K2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CT!$B$3:$B$16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U8"/>
  <sheetViews>
    <sheetView showGridLines="0" showZeros="0" workbookViewId="0">
      <selection activeCell="B11" sqref="B11"/>
    </sheetView>
  </sheetViews>
  <sheetFormatPr defaultRowHeight="14" x14ac:dyDescent="0.3"/>
  <cols>
    <col min="1" max="1" width="7.25" bestFit="1" customWidth="1"/>
    <col min="2" max="2" width="9.9140625" bestFit="1" customWidth="1"/>
    <col min="3" max="3" width="10.75" customWidth="1"/>
    <col min="4" max="4" width="9" customWidth="1"/>
    <col min="5" max="5" width="11.9140625" bestFit="1" customWidth="1"/>
    <col min="6" max="6" width="9.75" bestFit="1" customWidth="1"/>
    <col min="7" max="7" width="8.4140625" customWidth="1"/>
    <col min="9" max="9" width="4.9140625" customWidth="1"/>
    <col min="10" max="10" width="10.83203125" customWidth="1"/>
    <col min="11" max="11" width="11" customWidth="1"/>
    <col min="14" max="14" width="8.25" bestFit="1" customWidth="1"/>
    <col min="15" max="15" width="8.58203125" customWidth="1"/>
    <col min="16" max="16" width="7.58203125" customWidth="1"/>
    <col min="17" max="17" width="14.4140625" bestFit="1" customWidth="1"/>
    <col min="18" max="18" width="14.75" customWidth="1"/>
    <col min="19" max="19" width="11" bestFit="1" customWidth="1"/>
    <col min="20" max="20" width="15.33203125" bestFit="1" customWidth="1"/>
    <col min="22" max="16384" width="8.6640625" style="41"/>
  </cols>
  <sheetData>
    <row r="1" spans="1:21" ht="34.25" customHeight="1" x14ac:dyDescent="0.3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</row>
    <row r="2" spans="1:21" s="42" customFormat="1" ht="27" customHeight="1" x14ac:dyDescent="0.3">
      <c r="A2" s="31" t="s">
        <v>0</v>
      </c>
      <c r="B2" s="74">
        <v>580803026</v>
      </c>
      <c r="C2" s="74"/>
      <c r="D2" s="74"/>
      <c r="E2" s="28"/>
      <c r="F2" s="32" t="s">
        <v>43</v>
      </c>
      <c r="G2" s="28" t="s">
        <v>63</v>
      </c>
      <c r="H2" s="32" t="s">
        <v>44</v>
      </c>
      <c r="I2" s="28"/>
      <c r="J2" s="33" t="s">
        <v>74</v>
      </c>
      <c r="K2" s="76"/>
      <c r="L2" s="76"/>
      <c r="M2" s="33" t="s">
        <v>70</v>
      </c>
      <c r="N2" s="75" t="s">
        <v>71</v>
      </c>
      <c r="O2" s="75"/>
      <c r="P2" s="33" t="s">
        <v>40</v>
      </c>
      <c r="Q2" s="29" t="s">
        <v>67</v>
      </c>
      <c r="R2" s="34"/>
      <c r="S2" s="34"/>
      <c r="T2" s="35"/>
      <c r="U2" s="35"/>
    </row>
    <row r="3" spans="1:21" s="42" customFormat="1" ht="5.4" customHeight="1" x14ac:dyDescent="0.3">
      <c r="A3" s="36"/>
      <c r="B3" s="36"/>
      <c r="C3" s="36"/>
      <c r="D3" s="36"/>
      <c r="E3" s="37"/>
      <c r="F3" s="36"/>
      <c r="G3" s="37"/>
      <c r="H3" s="36"/>
      <c r="I3" s="36"/>
      <c r="J3" s="36"/>
      <c r="K3" s="38"/>
      <c r="L3" s="38"/>
      <c r="M3" s="36"/>
      <c r="N3" s="36"/>
      <c r="O3" s="36"/>
      <c r="P3" s="36"/>
      <c r="Q3" s="36"/>
      <c r="R3" s="36"/>
      <c r="S3" s="36"/>
      <c r="T3" s="36"/>
      <c r="U3" s="36"/>
    </row>
    <row r="4" spans="1:21" s="43" customFormat="1" ht="18.649999999999999" customHeight="1" x14ac:dyDescent="0.3">
      <c r="A4" s="39" t="s">
        <v>73</v>
      </c>
      <c r="B4" s="39" t="s">
        <v>1</v>
      </c>
      <c r="C4" s="39" t="s">
        <v>0</v>
      </c>
      <c r="D4" s="39" t="s">
        <v>2</v>
      </c>
      <c r="E4" s="40" t="s">
        <v>3</v>
      </c>
      <c r="F4" s="39" t="s">
        <v>4</v>
      </c>
      <c r="G4" s="39" t="s">
        <v>72</v>
      </c>
      <c r="H4" s="39" t="s">
        <v>6</v>
      </c>
      <c r="I4" s="39" t="s">
        <v>7</v>
      </c>
      <c r="J4" s="39" t="s">
        <v>8</v>
      </c>
      <c r="K4" s="39" t="s">
        <v>9</v>
      </c>
      <c r="L4" s="39" t="s">
        <v>17</v>
      </c>
      <c r="M4" s="39" t="s">
        <v>18</v>
      </c>
      <c r="N4" s="39" t="s">
        <v>10</v>
      </c>
      <c r="O4" s="39" t="s">
        <v>11</v>
      </c>
      <c r="P4" s="54" t="s">
        <v>12</v>
      </c>
      <c r="Q4" s="39" t="s">
        <v>41</v>
      </c>
      <c r="R4" s="39" t="s">
        <v>42</v>
      </c>
      <c r="S4" s="39" t="s">
        <v>45</v>
      </c>
      <c r="T4" s="39" t="s">
        <v>65</v>
      </c>
      <c r="U4" s="39" t="s">
        <v>40</v>
      </c>
    </row>
    <row r="5" spans="1:21" x14ac:dyDescent="0.3">
      <c r="A5" s="44">
        <v>1</v>
      </c>
      <c r="B5" s="45">
        <v>580803026</v>
      </c>
      <c r="C5" s="46">
        <v>580803026</v>
      </c>
      <c r="D5" s="47" t="s">
        <v>58</v>
      </c>
      <c r="E5" s="48">
        <v>42227</v>
      </c>
      <c r="F5" s="44">
        <v>587421111</v>
      </c>
      <c r="G5" s="44" t="s">
        <v>30</v>
      </c>
      <c r="H5" s="44" t="s">
        <v>31</v>
      </c>
      <c r="I5" s="44" t="s">
        <v>20</v>
      </c>
      <c r="J5" s="44" t="s">
        <v>32</v>
      </c>
      <c r="K5" s="44" t="s">
        <v>33</v>
      </c>
      <c r="L5" s="44" t="s">
        <v>34</v>
      </c>
      <c r="M5" s="44" t="s">
        <v>35</v>
      </c>
      <c r="N5" s="44">
        <v>16</v>
      </c>
      <c r="O5" s="44">
        <v>357</v>
      </c>
      <c r="P5" s="50">
        <v>0.3125</v>
      </c>
      <c r="Q5" s="51">
        <v>42227.917002314818</v>
      </c>
      <c r="R5" s="49">
        <v>42258.229502314818</v>
      </c>
      <c r="S5" s="47" t="s">
        <v>44</v>
      </c>
      <c r="T5" s="48" t="s">
        <v>71</v>
      </c>
      <c r="U5" s="44" t="s">
        <v>67</v>
      </c>
    </row>
    <row r="6" spans="1:21" x14ac:dyDescent="0.3">
      <c r="A6" s="44">
        <v>2</v>
      </c>
      <c r="B6" s="45">
        <v>580803027</v>
      </c>
      <c r="C6" s="46">
        <v>580803026</v>
      </c>
      <c r="D6" s="47" t="s">
        <v>58</v>
      </c>
      <c r="E6" s="48">
        <v>42227</v>
      </c>
      <c r="F6" s="44">
        <v>587421111</v>
      </c>
      <c r="G6" s="44" t="s">
        <v>30</v>
      </c>
      <c r="H6" s="44" t="s">
        <v>31</v>
      </c>
      <c r="I6" s="44" t="s">
        <v>20</v>
      </c>
      <c r="J6" s="44" t="s">
        <v>32</v>
      </c>
      <c r="K6" s="44" t="s">
        <v>33</v>
      </c>
      <c r="L6" s="44" t="s">
        <v>36</v>
      </c>
      <c r="M6" s="44" t="s">
        <v>37</v>
      </c>
      <c r="N6" s="44">
        <v>1</v>
      </c>
      <c r="O6" s="44">
        <v>25</v>
      </c>
      <c r="P6" s="50">
        <v>0.3125</v>
      </c>
      <c r="Q6" s="51">
        <v>42227.917002314818</v>
      </c>
      <c r="R6" s="49">
        <v>42258.229502314818</v>
      </c>
      <c r="S6" s="47" t="s">
        <v>44</v>
      </c>
      <c r="T6" s="48" t="s">
        <v>71</v>
      </c>
      <c r="U6" s="44" t="s">
        <v>67</v>
      </c>
    </row>
    <row r="7" spans="1:21" x14ac:dyDescent="0.3">
      <c r="A7" s="44">
        <v>3</v>
      </c>
      <c r="B7" s="45">
        <v>580803028</v>
      </c>
      <c r="C7" s="46">
        <v>580803026</v>
      </c>
      <c r="D7" s="47" t="s">
        <v>58</v>
      </c>
      <c r="E7" s="48">
        <v>42227</v>
      </c>
      <c r="F7" s="44">
        <v>587421111</v>
      </c>
      <c r="G7" s="44" t="s">
        <v>30</v>
      </c>
      <c r="H7" s="44" t="s">
        <v>31</v>
      </c>
      <c r="I7" s="44" t="s">
        <v>20</v>
      </c>
      <c r="J7" s="44" t="s">
        <v>32</v>
      </c>
      <c r="K7" s="44" t="s">
        <v>33</v>
      </c>
      <c r="L7" s="44" t="s">
        <v>38</v>
      </c>
      <c r="M7" s="44" t="s">
        <v>39</v>
      </c>
      <c r="N7" s="44">
        <v>3</v>
      </c>
      <c r="O7" s="44">
        <v>82</v>
      </c>
      <c r="P7" s="50">
        <v>0.3125</v>
      </c>
      <c r="Q7" s="51">
        <v>42227.917002314818</v>
      </c>
      <c r="R7" s="49">
        <v>42258.229502314818</v>
      </c>
      <c r="S7" s="47" t="s">
        <v>44</v>
      </c>
      <c r="T7" s="48" t="s">
        <v>71</v>
      </c>
      <c r="U7" s="44" t="s">
        <v>67</v>
      </c>
    </row>
    <row r="8" spans="1:21" x14ac:dyDescent="0.3">
      <c r="A8" s="44">
        <v>4</v>
      </c>
      <c r="B8" s="45">
        <v>580803029</v>
      </c>
      <c r="C8" s="46">
        <v>580803026</v>
      </c>
      <c r="D8" s="47" t="s">
        <v>58</v>
      </c>
      <c r="E8" s="48">
        <v>42227</v>
      </c>
      <c r="F8" s="44">
        <v>587421111</v>
      </c>
      <c r="G8" s="44" t="s">
        <v>30</v>
      </c>
      <c r="H8" s="44" t="s">
        <v>31</v>
      </c>
      <c r="I8" s="44" t="s">
        <v>20</v>
      </c>
      <c r="J8" s="44" t="s">
        <v>32</v>
      </c>
      <c r="K8" s="44" t="s">
        <v>33</v>
      </c>
      <c r="L8" s="44" t="s">
        <v>68</v>
      </c>
      <c r="M8" s="44" t="s">
        <v>69</v>
      </c>
      <c r="N8" s="44">
        <v>3</v>
      </c>
      <c r="O8" s="44">
        <v>76</v>
      </c>
      <c r="P8" s="50">
        <v>0.3125</v>
      </c>
      <c r="Q8" s="51">
        <v>42227.917002314818</v>
      </c>
      <c r="R8" s="49">
        <v>42258.229502314818</v>
      </c>
      <c r="S8" s="47" t="s">
        <v>44</v>
      </c>
      <c r="T8" s="48" t="s">
        <v>71</v>
      </c>
      <c r="U8" s="44" t="s">
        <v>67</v>
      </c>
    </row>
  </sheetData>
  <sheetProtection selectLockedCells="1"/>
  <mergeCells count="3">
    <mergeCell ref="B2:D2"/>
    <mergeCell ref="N2:O2"/>
    <mergeCell ref="K2:L2"/>
  </mergeCells>
  <dataValidations count="1">
    <dataValidation type="time" allowBlank="1" showInputMessage="1" showErrorMessage="1" sqref="K2:L2">
      <formula1>0</formula1>
      <formula2>0.999988425925926</formula2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Sheet3"/>
  <dimension ref="A1:O1"/>
  <sheetViews>
    <sheetView workbookViewId="0">
      <selection activeCell="G20" sqref="G20"/>
    </sheetView>
  </sheetViews>
  <sheetFormatPr defaultRowHeight="14" x14ac:dyDescent="0.3"/>
  <cols>
    <col min="1" max="3" width="12.83203125" customWidth="1"/>
    <col min="4" max="4" width="12.83203125" style="1" customWidth="1"/>
    <col min="5" max="5" width="24.6640625" style="25" customWidth="1"/>
    <col min="6" max="14" width="12.83203125" customWidth="1"/>
    <col min="15" max="15" width="12.83203125" style="7" customWidth="1"/>
  </cols>
  <sheetData>
    <row r="1" spans="1:15" s="13" customFormat="1" ht="24" customHeight="1" x14ac:dyDescent="0.3">
      <c r="A1" s="20" t="s">
        <v>1</v>
      </c>
      <c r="B1" s="20" t="s">
        <v>0</v>
      </c>
      <c r="C1" s="20" t="s">
        <v>2</v>
      </c>
      <c r="D1" s="21" t="s">
        <v>3</v>
      </c>
      <c r="E1" s="24" t="s">
        <v>4</v>
      </c>
      <c r="F1" s="20" t="s">
        <v>5</v>
      </c>
      <c r="G1" s="20" t="s">
        <v>6</v>
      </c>
      <c r="H1" s="20" t="s">
        <v>7</v>
      </c>
      <c r="I1" s="20" t="s">
        <v>8</v>
      </c>
      <c r="J1" s="20" t="s">
        <v>9</v>
      </c>
      <c r="K1" s="20" t="s">
        <v>17</v>
      </c>
      <c r="L1" s="20" t="s">
        <v>18</v>
      </c>
      <c r="M1" s="20" t="s">
        <v>10</v>
      </c>
      <c r="N1" s="20" t="s">
        <v>11</v>
      </c>
      <c r="O1" s="20" t="s">
        <v>12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W25"/>
  <sheetViews>
    <sheetView workbookViewId="0">
      <selection activeCell="E16" sqref="E16"/>
    </sheetView>
  </sheetViews>
  <sheetFormatPr defaultRowHeight="14" x14ac:dyDescent="0.3"/>
  <cols>
    <col min="1" max="1" width="9.9140625" bestFit="1" customWidth="1"/>
    <col min="2" max="2" width="12.25" customWidth="1"/>
    <col min="3" max="3" width="9.75" bestFit="1" customWidth="1"/>
    <col min="4" max="4" width="10.33203125" style="1" bestFit="1" customWidth="1"/>
    <col min="5" max="5" width="11.83203125" style="53" bestFit="1" customWidth="1"/>
    <col min="6" max="6" width="13.1640625" bestFit="1" customWidth="1"/>
    <col min="15" max="15" width="8.6640625" style="7"/>
    <col min="16" max="16" width="15.4140625" style="19" bestFit="1" customWidth="1"/>
    <col min="17" max="17" width="21.1640625" style="8" customWidth="1"/>
    <col min="18" max="18" width="11.08203125" bestFit="1" customWidth="1"/>
    <col min="19" max="19" width="15.33203125" bestFit="1" customWidth="1"/>
    <col min="21" max="21" width="15.4140625" bestFit="1" customWidth="1"/>
  </cols>
  <sheetData>
    <row r="1" spans="1:23" s="9" customFormat="1" ht="28.75" customHeight="1" x14ac:dyDescent="0.3">
      <c r="A1" s="22" t="s">
        <v>1</v>
      </c>
      <c r="B1" s="22" t="s">
        <v>0</v>
      </c>
      <c r="C1" s="22" t="s">
        <v>2</v>
      </c>
      <c r="D1" s="23" t="s">
        <v>3</v>
      </c>
      <c r="E1" s="52" t="s">
        <v>4</v>
      </c>
      <c r="F1" s="22" t="s">
        <v>5</v>
      </c>
      <c r="G1" s="22" t="s">
        <v>6</v>
      </c>
      <c r="H1" s="22" t="s">
        <v>7</v>
      </c>
      <c r="I1" s="22" t="s">
        <v>8</v>
      </c>
      <c r="J1" s="22" t="s">
        <v>9</v>
      </c>
      <c r="K1" s="22" t="s">
        <v>17</v>
      </c>
      <c r="L1" s="22" t="s">
        <v>18</v>
      </c>
      <c r="M1" s="22" t="s">
        <v>10</v>
      </c>
      <c r="N1" s="22" t="s">
        <v>11</v>
      </c>
      <c r="O1" s="27" t="s">
        <v>12</v>
      </c>
      <c r="P1" s="22" t="s">
        <v>41</v>
      </c>
      <c r="Q1" s="22" t="s">
        <v>42</v>
      </c>
      <c r="R1" s="22" t="s">
        <v>45</v>
      </c>
      <c r="S1" s="22" t="s">
        <v>65</v>
      </c>
      <c r="T1" s="22" t="s">
        <v>40</v>
      </c>
      <c r="U1" s="22" t="s">
        <v>66</v>
      </c>
      <c r="V1" s="22" t="s">
        <v>40</v>
      </c>
      <c r="W1" s="22" t="s">
        <v>64</v>
      </c>
    </row>
    <row r="2" spans="1:23" x14ac:dyDescent="0.3">
      <c r="B2" s="14"/>
      <c r="D2" s="26"/>
      <c r="F2" s="14"/>
      <c r="H2" s="14"/>
      <c r="J2" s="14"/>
      <c r="L2" s="14"/>
      <c r="N2" s="14"/>
      <c r="R2" s="14"/>
      <c r="T2" s="14"/>
    </row>
    <row r="22" spans="6:19" x14ac:dyDescent="0.3">
      <c r="F22" s="1"/>
      <c r="R22" s="19"/>
      <c r="S22" s="19"/>
    </row>
    <row r="23" spans="6:19" x14ac:dyDescent="0.3">
      <c r="F23" s="1"/>
      <c r="R23" s="19"/>
      <c r="S23" s="19"/>
    </row>
    <row r="24" spans="6:19" x14ac:dyDescent="0.3">
      <c r="F24" s="1"/>
      <c r="R24" s="19"/>
      <c r="S24" s="19"/>
    </row>
    <row r="25" spans="6:19" x14ac:dyDescent="0.3">
      <c r="F25" s="1"/>
      <c r="R25" s="19"/>
      <c r="S25" s="19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published="0" codeName="Sheet5"/>
  <dimension ref="A1:M19"/>
  <sheetViews>
    <sheetView zoomScale="85" zoomScaleNormal="85" workbookViewId="0">
      <selection activeCell="F24" sqref="F24"/>
    </sheetView>
  </sheetViews>
  <sheetFormatPr defaultColWidth="8.83203125" defaultRowHeight="14" x14ac:dyDescent="0.3"/>
  <cols>
    <col min="1" max="1" width="22.4140625" style="2" customWidth="1"/>
    <col min="2" max="2" width="16.9140625" style="2" customWidth="1"/>
    <col min="3" max="3" width="12.33203125" style="2" customWidth="1"/>
    <col min="4" max="4" width="13.4140625" style="2" customWidth="1"/>
    <col min="5" max="5" width="12.4140625" style="2" customWidth="1"/>
    <col min="6" max="6" width="14" style="2" customWidth="1"/>
    <col min="7" max="7" width="11.33203125" style="2" customWidth="1"/>
    <col min="8" max="8" width="10.9140625" style="2" customWidth="1"/>
    <col min="9" max="9" width="12.58203125" style="2" customWidth="1"/>
    <col min="10" max="10" width="9.6640625" style="2" customWidth="1"/>
    <col min="11" max="11" width="11.9140625" style="2" customWidth="1"/>
    <col min="12" max="12" width="8.83203125" style="2"/>
    <col min="13" max="13" width="9.08203125" style="2" customWidth="1"/>
    <col min="14" max="16384" width="8.83203125" style="2"/>
  </cols>
  <sheetData>
    <row r="1" spans="1:13" ht="18" customHeight="1" x14ac:dyDescent="0.3">
      <c r="A1" s="10" t="str">
        <f>IF('Add Q'!$B$2="","",'Add Q'!$B$2)</f>
        <v>L-1/6</v>
      </c>
      <c r="B1" s="11" t="str">
        <f>'Add Q'!$H$5</f>
        <v>L</v>
      </c>
      <c r="C1" s="18">
        <f>IF($E$1="","",INDEX(($C$2:$K$2,$C$3:$K$19),$D$1,$E$1,2))</f>
        <v>0.3125</v>
      </c>
      <c r="D1" s="70">
        <f>IF(A1="","",MATCH($A$1,Table4[ชื่อเครื่อง],0))</f>
        <v>1</v>
      </c>
      <c r="E1" s="70">
        <f>IF(ISBLANK(A1),"",IF(ISERROR(MATCH($B$1,Table4[[#Headers],[L]:[ล้างน้ำ]],0)),"",(MATCH($B$1,Table4[[#Headers],[L]:[ล้างน้ำ]],0))))</f>
        <v>1</v>
      </c>
      <c r="F1" s="10"/>
      <c r="G1" s="10"/>
      <c r="H1" s="10"/>
      <c r="I1" s="10"/>
      <c r="J1" s="10"/>
      <c r="K1" s="10"/>
      <c r="L1" s="3"/>
      <c r="M1" s="4"/>
    </row>
    <row r="2" spans="1:13" x14ac:dyDescent="0.3">
      <c r="A2" s="5" t="s">
        <v>19</v>
      </c>
      <c r="B2" s="5" t="s">
        <v>2</v>
      </c>
      <c r="C2" s="2" t="s">
        <v>20</v>
      </c>
      <c r="D2" s="2" t="s">
        <v>28</v>
      </c>
      <c r="E2" s="2" t="s">
        <v>29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25</v>
      </c>
      <c r="K2" s="2" t="s">
        <v>26</v>
      </c>
    </row>
    <row r="3" spans="1:13" x14ac:dyDescent="0.3">
      <c r="A3" s="2" t="s">
        <v>27</v>
      </c>
      <c r="B3" s="16" t="s">
        <v>46</v>
      </c>
      <c r="C3" s="6">
        <v>0.3125</v>
      </c>
      <c r="D3" s="6">
        <v>0.35833333333333334</v>
      </c>
      <c r="E3" s="6">
        <v>0.35833333333333334</v>
      </c>
      <c r="F3" s="6">
        <v>0.29166666666666669</v>
      </c>
      <c r="G3" s="6">
        <v>0.41666666666666669</v>
      </c>
      <c r="H3" s="6">
        <v>0.41666666666666669</v>
      </c>
      <c r="I3" s="6">
        <v>0.29166666666666669</v>
      </c>
      <c r="J3" s="6">
        <v>0.33333333333333331</v>
      </c>
      <c r="K3" s="6">
        <v>4.1666666666666664E-2</v>
      </c>
    </row>
    <row r="4" spans="1:13" x14ac:dyDescent="0.3">
      <c r="A4" s="2" t="s">
        <v>27</v>
      </c>
      <c r="B4" s="16" t="s">
        <v>47</v>
      </c>
      <c r="C4" s="6">
        <v>0.3125</v>
      </c>
      <c r="D4" s="6">
        <v>0.35833333333333334</v>
      </c>
      <c r="E4" s="6">
        <v>0.35833333333333334</v>
      </c>
      <c r="F4" s="6">
        <v>0.29166666666666669</v>
      </c>
      <c r="G4" s="6">
        <v>0.41666666666666669</v>
      </c>
      <c r="H4" s="6">
        <v>0.41666666666666669</v>
      </c>
      <c r="I4" s="6">
        <v>0.29166666666666669</v>
      </c>
      <c r="J4" s="6">
        <v>0.33333333333333331</v>
      </c>
      <c r="K4" s="6">
        <v>4.1666666666666664E-2</v>
      </c>
    </row>
    <row r="5" spans="1:13" x14ac:dyDescent="0.3">
      <c r="A5" s="2" t="s">
        <v>27</v>
      </c>
      <c r="B5" s="16" t="s">
        <v>48</v>
      </c>
      <c r="C5" s="6">
        <v>0.3125</v>
      </c>
      <c r="D5" s="6">
        <v>0.35833333333333334</v>
      </c>
      <c r="E5" s="6">
        <v>0.35833333333333334</v>
      </c>
      <c r="F5" s="6">
        <v>0.29166666666666669</v>
      </c>
      <c r="G5" s="6">
        <v>0.41666666666666669</v>
      </c>
      <c r="H5" s="6">
        <v>0.41666666666666669</v>
      </c>
      <c r="I5" s="6">
        <v>0.29166666666666669</v>
      </c>
      <c r="J5" s="6">
        <v>0.33333333333333331</v>
      </c>
      <c r="K5" s="6">
        <v>4.1666666666666664E-2</v>
      </c>
    </row>
    <row r="6" spans="1:13" x14ac:dyDescent="0.3">
      <c r="A6" s="2" t="s">
        <v>27</v>
      </c>
      <c r="B6" s="16" t="s">
        <v>49</v>
      </c>
      <c r="C6" s="6">
        <v>0.3125</v>
      </c>
      <c r="D6" s="6">
        <v>0.35833333333333334</v>
      </c>
      <c r="E6" s="6">
        <v>0.35833333333333334</v>
      </c>
      <c r="F6" s="6">
        <v>0.29166666666666669</v>
      </c>
      <c r="G6" s="6">
        <v>0.41666666666666669</v>
      </c>
      <c r="H6" s="6">
        <v>0.41666666666666669</v>
      </c>
      <c r="I6" s="6">
        <v>0.29166666666666669</v>
      </c>
      <c r="J6" s="6">
        <v>0.33333333333333331</v>
      </c>
      <c r="K6" s="6">
        <v>4.1666666666666664E-2</v>
      </c>
    </row>
    <row r="7" spans="1:13" x14ac:dyDescent="0.3">
      <c r="A7" s="2" t="s">
        <v>27</v>
      </c>
      <c r="B7" s="16" t="s">
        <v>50</v>
      </c>
      <c r="C7" s="6">
        <v>0.3125</v>
      </c>
      <c r="D7" s="6">
        <v>0.35833333333333334</v>
      </c>
      <c r="E7" s="6">
        <v>0.35833333333333334</v>
      </c>
      <c r="F7" s="6">
        <v>0.29166666666666669</v>
      </c>
      <c r="G7" s="6">
        <v>0.41666666666666669</v>
      </c>
      <c r="H7" s="6">
        <v>0.41666666666666669</v>
      </c>
      <c r="I7" s="6">
        <v>0.29166666666666669</v>
      </c>
      <c r="J7" s="6">
        <v>0.33333333333333331</v>
      </c>
      <c r="K7" s="6">
        <v>4.1666666666666664E-2</v>
      </c>
    </row>
    <row r="8" spans="1:13" x14ac:dyDescent="0.3">
      <c r="A8" s="2" t="s">
        <v>27</v>
      </c>
      <c r="B8" s="16" t="s">
        <v>51</v>
      </c>
      <c r="C8" s="6">
        <v>0.3125</v>
      </c>
      <c r="D8" s="6">
        <v>0.35833333333333334</v>
      </c>
      <c r="E8" s="6">
        <v>0.35833333333333334</v>
      </c>
      <c r="F8" s="6">
        <v>0.29166666666666669</v>
      </c>
      <c r="G8" s="6">
        <v>0.41666666666666669</v>
      </c>
      <c r="H8" s="6">
        <v>0.41666666666666669</v>
      </c>
      <c r="I8" s="6">
        <v>0.29166666666666669</v>
      </c>
      <c r="J8" s="6">
        <v>0.33333333333333331</v>
      </c>
      <c r="K8" s="6">
        <v>4.1666666666666664E-2</v>
      </c>
    </row>
    <row r="9" spans="1:13" x14ac:dyDescent="0.3">
      <c r="A9" s="2" t="s">
        <v>27</v>
      </c>
      <c r="B9" s="16" t="s">
        <v>52</v>
      </c>
      <c r="C9" s="6">
        <v>0.3125</v>
      </c>
      <c r="D9" s="6">
        <v>0.35833333333333334</v>
      </c>
      <c r="E9" s="6">
        <v>0.35833333333333334</v>
      </c>
      <c r="F9" s="6">
        <v>0.29166666666666669</v>
      </c>
      <c r="G9" s="6">
        <v>0.41666666666666669</v>
      </c>
      <c r="H9" s="6">
        <v>0.41666666666666669</v>
      </c>
      <c r="I9" s="6">
        <v>0.29166666666666669</v>
      </c>
      <c r="J9" s="6">
        <v>0.33333333333333331</v>
      </c>
      <c r="K9" s="6">
        <v>4.1666666666666664E-2</v>
      </c>
    </row>
    <row r="10" spans="1:13" x14ac:dyDescent="0.3">
      <c r="A10" s="2" t="s">
        <v>27</v>
      </c>
      <c r="B10" s="16" t="s">
        <v>53</v>
      </c>
      <c r="C10" s="6">
        <v>0.3125</v>
      </c>
      <c r="D10" s="6">
        <v>0.35833333333333334</v>
      </c>
      <c r="E10" s="6">
        <v>0.35833333333333334</v>
      </c>
      <c r="F10" s="6">
        <v>0.29166666666666669</v>
      </c>
      <c r="G10" s="6">
        <v>0.41666666666666669</v>
      </c>
      <c r="H10" s="6">
        <v>0.41666666666666669</v>
      </c>
      <c r="I10" s="6">
        <v>0.29166666666666669</v>
      </c>
      <c r="J10" s="6">
        <v>0.33333333333333331</v>
      </c>
      <c r="K10" s="6">
        <v>4.1666666666666664E-2</v>
      </c>
    </row>
    <row r="11" spans="1:13" x14ac:dyDescent="0.3">
      <c r="A11" s="2" t="s">
        <v>27</v>
      </c>
      <c r="B11" s="16" t="s">
        <v>54</v>
      </c>
      <c r="C11" s="6">
        <v>0.3125</v>
      </c>
      <c r="D11" s="6">
        <v>0.35833333333333334</v>
      </c>
      <c r="E11" s="6">
        <v>0.35833333333333334</v>
      </c>
      <c r="F11" s="6">
        <v>0.29166666666666669</v>
      </c>
      <c r="G11" s="6">
        <v>0.41666666666666669</v>
      </c>
      <c r="H11" s="6">
        <v>0.41666666666666669</v>
      </c>
      <c r="I11" s="6">
        <v>0.29166666666666669</v>
      </c>
      <c r="J11" s="6">
        <v>0.33333333333333331</v>
      </c>
      <c r="K11" s="6">
        <v>4.1666666666666664E-2</v>
      </c>
    </row>
    <row r="12" spans="1:13" x14ac:dyDescent="0.3">
      <c r="A12" s="2" t="s">
        <v>27</v>
      </c>
      <c r="B12" s="16" t="s">
        <v>55</v>
      </c>
      <c r="C12" s="6">
        <v>0.3125</v>
      </c>
      <c r="D12" s="6">
        <v>0.35833333333333334</v>
      </c>
      <c r="E12" s="6">
        <v>0.35833333333333334</v>
      </c>
      <c r="F12" s="6">
        <v>0.29166666666666669</v>
      </c>
      <c r="G12" s="6">
        <v>0.41666666666666669</v>
      </c>
      <c r="H12" s="6">
        <v>0.41666666666666669</v>
      </c>
      <c r="I12" s="6">
        <v>0.29166666666666669</v>
      </c>
      <c r="J12" s="6">
        <v>0.33333333333333331</v>
      </c>
      <c r="K12" s="6">
        <v>4.1666666666666664E-2</v>
      </c>
    </row>
    <row r="13" spans="1:13" x14ac:dyDescent="0.3">
      <c r="A13" s="2" t="s">
        <v>27</v>
      </c>
      <c r="B13" s="17" t="s">
        <v>56</v>
      </c>
      <c r="C13" s="6">
        <v>0.3125</v>
      </c>
      <c r="D13" s="6">
        <v>0.35833333333333334</v>
      </c>
      <c r="E13" s="6">
        <v>0.35833333333333334</v>
      </c>
      <c r="F13" s="6">
        <v>0.29166666666666669</v>
      </c>
      <c r="G13" s="6">
        <v>0.41666666666666669</v>
      </c>
      <c r="H13" s="6">
        <v>0.41666666666666669</v>
      </c>
      <c r="I13" s="6">
        <v>0.29166666666666669</v>
      </c>
      <c r="J13" s="6">
        <v>0.33333333333333331</v>
      </c>
      <c r="K13" s="6">
        <v>4.1666666666666664E-2</v>
      </c>
    </row>
    <row r="14" spans="1:13" x14ac:dyDescent="0.3">
      <c r="A14" s="2" t="s">
        <v>27</v>
      </c>
      <c r="B14" s="17" t="s">
        <v>57</v>
      </c>
      <c r="C14" s="6">
        <v>0.3125</v>
      </c>
      <c r="D14" s="6">
        <v>0.35833333333333334</v>
      </c>
      <c r="E14" s="6">
        <v>0.35833333333333334</v>
      </c>
      <c r="F14" s="6">
        <v>0.29166666666666669</v>
      </c>
      <c r="G14" s="6">
        <v>0.41666666666666669</v>
      </c>
      <c r="H14" s="6">
        <v>0.41666666666666669</v>
      </c>
      <c r="I14" s="6">
        <v>0.29166666666666669</v>
      </c>
      <c r="J14" s="6">
        <v>0.33333333333333331</v>
      </c>
      <c r="K14" s="6">
        <v>4.1666666666666664E-2</v>
      </c>
    </row>
    <row r="15" spans="1:13" x14ac:dyDescent="0.3">
      <c r="A15" s="2" t="s">
        <v>27</v>
      </c>
      <c r="B15" s="17" t="s">
        <v>58</v>
      </c>
      <c r="C15" s="6">
        <v>0.3125</v>
      </c>
      <c r="D15" s="6">
        <v>0.35833333333333334</v>
      </c>
      <c r="E15" s="6">
        <v>0.35833333333333334</v>
      </c>
      <c r="F15" s="6">
        <v>0.29166666666666669</v>
      </c>
      <c r="G15" s="6">
        <v>0.41666666666666669</v>
      </c>
      <c r="H15" s="6">
        <v>0.41666666666666669</v>
      </c>
      <c r="I15" s="6">
        <v>0.29166666666666669</v>
      </c>
      <c r="J15" s="6">
        <v>0.33333333333333331</v>
      </c>
      <c r="K15" s="6">
        <v>4.1666666666666664E-2</v>
      </c>
    </row>
    <row r="16" spans="1:13" x14ac:dyDescent="0.3">
      <c r="A16" s="2" t="s">
        <v>27</v>
      </c>
      <c r="B16" s="17" t="s">
        <v>59</v>
      </c>
      <c r="C16" s="6">
        <v>0.3125</v>
      </c>
      <c r="D16" s="6">
        <v>0.35833333333333334</v>
      </c>
      <c r="E16" s="6">
        <v>0.35833333333333334</v>
      </c>
      <c r="F16" s="6">
        <v>0.29166666666666669</v>
      </c>
      <c r="G16" s="6">
        <v>0.41666666666666669</v>
      </c>
      <c r="H16" s="6">
        <v>0.41666666666666669</v>
      </c>
      <c r="I16" s="6">
        <v>0.29166666666666669</v>
      </c>
      <c r="J16" s="6">
        <v>0.33333333333333331</v>
      </c>
      <c r="K16" s="6">
        <v>4.1666666666666664E-2</v>
      </c>
    </row>
    <row r="17" spans="1:11" x14ac:dyDescent="0.3">
      <c r="A17" s="2" t="s">
        <v>27</v>
      </c>
      <c r="B17" s="16" t="s">
        <v>60</v>
      </c>
      <c r="C17" s="6">
        <v>0.3125</v>
      </c>
      <c r="D17" s="6">
        <v>0.35833333333333334</v>
      </c>
      <c r="E17" s="6">
        <v>0.35833333333333334</v>
      </c>
      <c r="F17" s="6"/>
      <c r="G17" s="6"/>
      <c r="H17" s="6"/>
      <c r="I17" s="6"/>
      <c r="J17" s="6"/>
      <c r="K17" s="6"/>
    </row>
    <row r="18" spans="1:11" x14ac:dyDescent="0.3">
      <c r="A18" s="2" t="s">
        <v>27</v>
      </c>
      <c r="B18" s="16" t="s">
        <v>61</v>
      </c>
      <c r="C18" s="6">
        <v>0.3125</v>
      </c>
      <c r="D18" s="6">
        <v>0.35833333333333334</v>
      </c>
      <c r="E18" s="6">
        <v>0.35833333333333334</v>
      </c>
      <c r="F18" s="6"/>
      <c r="G18" s="6"/>
      <c r="H18" s="6"/>
      <c r="I18" s="6"/>
      <c r="J18" s="6"/>
      <c r="K18" s="6"/>
    </row>
    <row r="19" spans="1:11" x14ac:dyDescent="0.3">
      <c r="A19" s="2" t="s">
        <v>27</v>
      </c>
      <c r="B19" s="16" t="s">
        <v>62</v>
      </c>
      <c r="C19" s="6">
        <v>0.3125</v>
      </c>
      <c r="D19" s="6">
        <v>0.35833333333333334</v>
      </c>
      <c r="E19" s="6">
        <v>0.35833333333333334</v>
      </c>
      <c r="F19" s="6"/>
      <c r="G19" s="6"/>
      <c r="H19" s="6"/>
      <c r="I19" s="6"/>
      <c r="J19" s="6"/>
      <c r="K19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Add Q</vt:lpstr>
      <vt:lpstr>PalDying</vt:lpstr>
      <vt:lpstr>All Q</vt:lpstr>
      <vt:lpstr>Dying</vt:lpstr>
      <vt:lpstr>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piches</cp:lastModifiedBy>
  <dcterms:created xsi:type="dcterms:W3CDTF">2006-09-16T00:00:00Z</dcterms:created>
  <dcterms:modified xsi:type="dcterms:W3CDTF">2015-11-09T08:15:34Z</dcterms:modified>
</cp:coreProperties>
</file>