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0" yWindow="0" windowWidth="19200" windowHeight="7000" activeTab="1"/>
  </bookViews>
  <sheets>
    <sheet name="ProjectData" sheetId="5" r:id="rId1"/>
    <sheet name="Data" sheetId="6" r:id="rId2"/>
    <sheet name="master" sheetId="2" state="hidden" r:id="rId3"/>
    <sheet name="Sheet1" sheetId="7" r:id="rId4"/>
  </sheets>
  <definedNames>
    <definedName name="Mission">master!$A$2:$A$6</definedName>
    <definedName name="Quarter">master!$B$2:$B$3</definedName>
    <definedName name="Slicer_ภาควิชา">#N/A</definedName>
    <definedName name="Status">master!$C$2</definedName>
    <definedName name="ภาควิชา">master!$D$2:$D$31</definedName>
    <definedName name="ระดับ">master!$E$2:$E$4</definedName>
  </definedNames>
  <calcPr calcId="145621"/>
</workbook>
</file>

<file path=xl/calcChain.xml><?xml version="1.0" encoding="utf-8"?>
<calcChain xmlns="http://schemas.openxmlformats.org/spreadsheetml/2006/main">
  <c r="LT3" i="5" l="1"/>
  <c r="LS3" i="5"/>
  <c r="LR3" i="5"/>
  <c r="LP3" i="5"/>
  <c r="LO3" i="5"/>
  <c r="LN3" i="5"/>
  <c r="LL3" i="5"/>
  <c r="LK3" i="5"/>
  <c r="LJ3" i="5"/>
  <c r="LH3" i="5"/>
  <c r="LG3" i="5"/>
  <c r="LF3" i="5"/>
  <c r="LE3" i="5"/>
  <c r="LD3" i="5"/>
  <c r="LB3" i="5"/>
  <c r="LA3" i="5"/>
  <c r="KZ3" i="5"/>
  <c r="KY3" i="5"/>
  <c r="KX3" i="5"/>
  <c r="KV3" i="5"/>
  <c r="KU3" i="5"/>
  <c r="KT3" i="5"/>
  <c r="KS3" i="5"/>
  <c r="KR3" i="5"/>
  <c r="KQ3" i="5"/>
  <c r="KP3" i="5"/>
  <c r="KO3" i="5"/>
  <c r="KN3" i="5"/>
  <c r="KM3" i="5"/>
  <c r="KL3" i="5"/>
  <c r="LU3" i="5" l="1"/>
  <c r="LM3" i="5"/>
  <c r="LQ3" i="5"/>
  <c r="KW3" i="5"/>
  <c r="LI3" i="5"/>
  <c r="LC3" i="5"/>
  <c r="LV3" i="5" l="1"/>
</calcChain>
</file>

<file path=xl/sharedStrings.xml><?xml version="1.0" encoding="utf-8"?>
<sst xmlns="http://schemas.openxmlformats.org/spreadsheetml/2006/main" count="425" uniqueCount="407">
  <si>
    <t>Status</t>
  </si>
  <si>
    <t>Mission</t>
  </si>
  <si>
    <t>Education</t>
  </si>
  <si>
    <t>Research</t>
  </si>
  <si>
    <t>Academic</t>
  </si>
  <si>
    <t>Service</t>
  </si>
  <si>
    <t>Management</t>
  </si>
  <si>
    <t>Q2</t>
  </si>
  <si>
    <t>Q4</t>
  </si>
  <si>
    <t>Quarter</t>
  </si>
  <si>
    <t>Approved</t>
  </si>
  <si>
    <t>พันธกิจ</t>
  </si>
  <si>
    <t>รอบรายงาน</t>
  </si>
  <si>
    <t>ชื่อโครงการ</t>
  </si>
  <si>
    <t>รหัสโครงการ (AA)</t>
  </si>
  <si>
    <t>ผลงานรวม</t>
  </si>
  <si>
    <t>รหัส IO โครงการ</t>
  </si>
  <si>
    <t>Activity1</t>
  </si>
  <si>
    <t>Activity2</t>
  </si>
  <si>
    <t>Activity3</t>
  </si>
  <si>
    <t>Activity4</t>
  </si>
  <si>
    <t>Activity5</t>
  </si>
  <si>
    <t>Activity6</t>
  </si>
  <si>
    <t>Activity7</t>
  </si>
  <si>
    <t>Activity8</t>
  </si>
  <si>
    <t>Activity9</t>
  </si>
  <si>
    <t>Activity10</t>
  </si>
  <si>
    <t>ผล1</t>
  </si>
  <si>
    <t>ผล2</t>
  </si>
  <si>
    <t>ผล3</t>
  </si>
  <si>
    <t>ผล4</t>
  </si>
  <si>
    <t>ผล5</t>
  </si>
  <si>
    <t>ผล6</t>
  </si>
  <si>
    <t>ผล7</t>
  </si>
  <si>
    <t>ผล8</t>
  </si>
  <si>
    <t>ผล9</t>
  </si>
  <si>
    <t>ผล10</t>
  </si>
  <si>
    <t>ปัญหา1</t>
  </si>
  <si>
    <t>ปัญหา2</t>
  </si>
  <si>
    <t>ปัญหา3</t>
  </si>
  <si>
    <t>ปัญหา4</t>
  </si>
  <si>
    <t>ปัญหา5</t>
  </si>
  <si>
    <t>ปัญหา6</t>
  </si>
  <si>
    <t>ปัญหา7</t>
  </si>
  <si>
    <t>ปัญหา8</t>
  </si>
  <si>
    <t>ปัญหา9</t>
  </si>
  <si>
    <t>ปัญหา10</t>
  </si>
  <si>
    <t>แก้ไข1</t>
  </si>
  <si>
    <t>แก้ไข2</t>
  </si>
  <si>
    <t>แก้ไข3</t>
  </si>
  <si>
    <t>แก้ไข4</t>
  </si>
  <si>
    <t>แก้ไข5</t>
  </si>
  <si>
    <t>แก้ไข6</t>
  </si>
  <si>
    <t>แก้ไข7</t>
  </si>
  <si>
    <t>แก้ไข8</t>
  </si>
  <si>
    <t>แก้ไข9</t>
  </si>
  <si>
    <t>แก้ไข10</t>
  </si>
  <si>
    <t>สนับสนุน1</t>
  </si>
  <si>
    <t>สนับสนุน2</t>
  </si>
  <si>
    <t>สนับสนุน3</t>
  </si>
  <si>
    <t>สนับสนุน4</t>
  </si>
  <si>
    <t>สนับสนุน5</t>
  </si>
  <si>
    <t>สนับสนุน6</t>
  </si>
  <si>
    <t>สนับสนุน7</t>
  </si>
  <si>
    <t>สนับสนุน8</t>
  </si>
  <si>
    <t>สนับสนุน9</t>
  </si>
  <si>
    <t>สนับสนุน10</t>
  </si>
  <si>
    <t>ตัวชี้วัด1</t>
  </si>
  <si>
    <t>ตัวชี้วัด2</t>
  </si>
  <si>
    <t>ตัวชี้วัด3</t>
  </si>
  <si>
    <t>ตัวชี้วัด4</t>
  </si>
  <si>
    <t>ตัวชี้วัด5</t>
  </si>
  <si>
    <t>ตัวชี้วัด6</t>
  </si>
  <si>
    <t>ตัวชี้วัด7</t>
  </si>
  <si>
    <t>ตัวชี้วัด8</t>
  </si>
  <si>
    <t>ตัวชี้วัด9</t>
  </si>
  <si>
    <t>ตัวชี้วัด10</t>
  </si>
  <si>
    <t>หน่วย1</t>
  </si>
  <si>
    <t>หน่วย2</t>
  </si>
  <si>
    <t>หน่วย3</t>
  </si>
  <si>
    <t>หน่วย4</t>
  </si>
  <si>
    <t>หน่วย5</t>
  </si>
  <si>
    <t>หน่วย6</t>
  </si>
  <si>
    <t>หน่วย7</t>
  </si>
  <si>
    <t>หน่วย8</t>
  </si>
  <si>
    <t>หน่วย9</t>
  </si>
  <si>
    <t>หน่วย10</t>
  </si>
  <si>
    <t>ค่าเป้าหมาย1</t>
  </si>
  <si>
    <t>ค่าเป้าหมาย2</t>
  </si>
  <si>
    <t>ค่าเป้าหมาย3</t>
  </si>
  <si>
    <t>ค่าเป้าหมาย4</t>
  </si>
  <si>
    <t>ค่าเป้าหมาย5</t>
  </si>
  <si>
    <t>ค่าเป้าหมาย6</t>
  </si>
  <si>
    <t>ค่าเป้าหมาย7</t>
  </si>
  <si>
    <t>ค่าเป้าหมาย8</t>
  </si>
  <si>
    <t>ค่าเป้าหมาย9</t>
  </si>
  <si>
    <t>ค่าเป้าหมาย10</t>
  </si>
  <si>
    <t>กิจกรรม1</t>
  </si>
  <si>
    <t>กิจกรรม2</t>
  </si>
  <si>
    <t>กิจกรรม3</t>
  </si>
  <si>
    <t>กิจกรรม4</t>
  </si>
  <si>
    <t>กิจกรรม5</t>
  </si>
  <si>
    <t>กิจกรรม6</t>
  </si>
  <si>
    <t>กิจกรรม7</t>
  </si>
  <si>
    <t>กิจกรรม8</t>
  </si>
  <si>
    <t>กิจกรรม9</t>
  </si>
  <si>
    <t>กิจกรรม10</t>
  </si>
  <si>
    <t>กิจกรรม11</t>
  </si>
  <si>
    <t>กิจกรรม12</t>
  </si>
  <si>
    <t>กิจกรรม13</t>
  </si>
  <si>
    <t>กิจกรรม14</t>
  </si>
  <si>
    <t>กิจกรรม15</t>
  </si>
  <si>
    <t>กิจกรรม16</t>
  </si>
  <si>
    <t>กิจกรรม17</t>
  </si>
  <si>
    <t>กิจกรรม18</t>
  </si>
  <si>
    <t>กิจกรรม19</t>
  </si>
  <si>
    <t>กิจกรรม20</t>
  </si>
  <si>
    <t>Search</t>
  </si>
  <si>
    <t>โครงการ A</t>
  </si>
  <si>
    <t>AA000A001</t>
  </si>
  <si>
    <t>Activity A</t>
  </si>
  <si>
    <t>Activity B</t>
  </si>
  <si>
    <t>Activity C</t>
  </si>
  <si>
    <t>ปัญหาคน</t>
  </si>
  <si>
    <t>ปัญหาเงิน</t>
  </si>
  <si>
    <t>ปัญหาอุปกรณ์</t>
  </si>
  <si>
    <t>เสนอภาระงานขออัตราเพิ่ม</t>
  </si>
  <si>
    <t>ขอสนับสนุนระหว่างปี</t>
  </si>
  <si>
    <t>ขอสนับสนุนครุภัณฑ์</t>
  </si>
  <si>
    <t>บุคลากรเพิ่ม</t>
  </si>
  <si>
    <t>งบประมาณเพิ่ม</t>
  </si>
  <si>
    <t>ครุภัณฑ์เพิ่ม</t>
  </si>
  <si>
    <t>ร้อยละความพึงพอใจของผู้ใช้บริการ</t>
  </si>
  <si>
    <t>ร้อยละความสำเร็จของการรักษา</t>
  </si>
  <si>
    <t>ร้อยละ</t>
  </si>
  <si>
    <t>เครื่อง 1</t>
  </si>
  <si>
    <t>ปรับปรุงสถานที่ 1</t>
  </si>
  <si>
    <t>ค่าตอบแทนแพทย์</t>
  </si>
  <si>
    <t>ค่าใช้สอย 1</t>
  </si>
  <si>
    <t>ค่าวัสดุ 1</t>
  </si>
  <si>
    <t>Activity D</t>
  </si>
  <si>
    <t xml:space="preserve">Activity E </t>
  </si>
  <si>
    <t>Activity F</t>
  </si>
  <si>
    <t>Activity G</t>
  </si>
  <si>
    <t>Activity H</t>
  </si>
  <si>
    <t>Activity I</t>
  </si>
  <si>
    <t>Q1</t>
  </si>
  <si>
    <t>Q3</t>
  </si>
  <si>
    <t>ครุภัณฑ์2</t>
  </si>
  <si>
    <t>ครุภัณฑ์3</t>
  </si>
  <si>
    <t>ครุภัณฑ์4</t>
  </si>
  <si>
    <t>ครุภัณฑ์5</t>
  </si>
  <si>
    <t>ระดับ</t>
  </si>
  <si>
    <t>อัตราใช้งบ ครุภัณฑ์2</t>
  </si>
  <si>
    <t>อัตราใช้งบ ครุภัณฑ์1</t>
  </si>
  <si>
    <t>อัตราใช้งบ ครุภัณฑ์5</t>
  </si>
  <si>
    <t>อัตราใช้งบ ครุภัณฑ์4</t>
  </si>
  <si>
    <t>อัตราใช้งบ ครุภัณฑ์3</t>
  </si>
  <si>
    <t>อัตราใช้งบ ก่อสร้าง2</t>
  </si>
  <si>
    <t>อัตราใช้งบ ก่อสร้าง3</t>
  </si>
  <si>
    <t>อัตราใช้งบ ก่อสร้าง4</t>
  </si>
  <si>
    <t>อัตราใช้งบ ก่อสร้าง5</t>
  </si>
  <si>
    <t>อัตราใช้งบ ก่อสร้าง1</t>
  </si>
  <si>
    <t>ผลตัวชี้วัด3</t>
  </si>
  <si>
    <t>ผลตัวชี้วัด1</t>
  </si>
  <si>
    <t>ผลตัวชี้วัด2</t>
  </si>
  <si>
    <t>ผลตัวชี้วัด4</t>
  </si>
  <si>
    <t>ผลตัวชี้วัด5</t>
  </si>
  <si>
    <t>ผลตัวชี้วัด6</t>
  </si>
  <si>
    <t>ผลตัวชี้วัด7</t>
  </si>
  <si>
    <t>ผลตัวชี้วัด8</t>
  </si>
  <si>
    <t>ผลตัวชี้วัด9</t>
  </si>
  <si>
    <t>ผลตัวชี้วัด10</t>
  </si>
  <si>
    <t>ครุภัณฑ์1</t>
  </si>
  <si>
    <t>วงเงินครุภัณฑ์2</t>
  </si>
  <si>
    <t>วงเงินครุภัณฑ์3</t>
  </si>
  <si>
    <t>วงเงินครุภัณฑ์4</t>
  </si>
  <si>
    <t>วงเงินครุภัณฑ์5</t>
  </si>
  <si>
    <t>วงเงินครุภัณฑ์1</t>
  </si>
  <si>
    <t>ใช้เงินครุภัณฑ์2</t>
  </si>
  <si>
    <t>ใช้เงินครุภัณฑ์3</t>
  </si>
  <si>
    <t>ใช้เงินครุภัณฑ์4</t>
  </si>
  <si>
    <t>ใช้เงินครุภัณฑ์5</t>
  </si>
  <si>
    <t>ใช้เงินครุภัณฑ์1</t>
  </si>
  <si>
    <t>สิ่งก่อสร้าง2</t>
  </si>
  <si>
    <t>สิ่งก่อสร้าง3</t>
  </si>
  <si>
    <t>สิ่งก่อสร้าง4</t>
  </si>
  <si>
    <t>สิ่งก่อสร้าง5</t>
  </si>
  <si>
    <t>สิ่งก่อสร้าง1</t>
  </si>
  <si>
    <t>วงเงินสิ่งก่อสร้าง2</t>
  </si>
  <si>
    <t>วงเงินสิ่งก่อสร้าง3</t>
  </si>
  <si>
    <t>วงเงินสิ่งก่อสร้าง4</t>
  </si>
  <si>
    <t>วงเงินสิ่งก่อสร้าง5</t>
  </si>
  <si>
    <t>วงเงินสิ่งก่อสร้าง1</t>
  </si>
  <si>
    <t>ใช้เงินสิ่งก่อสร้าง2</t>
  </si>
  <si>
    <t>ใช้เงินสิ่งก่อสร้าง3</t>
  </si>
  <si>
    <t>ใช้เงินสิ่งก่อสร้าง4</t>
  </si>
  <si>
    <t>ใช้เงินสิ่งก่อสร้าง5</t>
  </si>
  <si>
    <t>ใช้เงินสิ่งก่อสร้าง1</t>
  </si>
  <si>
    <t>ค่าตอบแทน1</t>
  </si>
  <si>
    <t>ค่าตอบแทน2</t>
  </si>
  <si>
    <t>ค่าตอบแทน3</t>
  </si>
  <si>
    <t>วงเงินค่าตอบแทน2</t>
  </si>
  <si>
    <t>วงเงินค่าตอบแทน3</t>
  </si>
  <si>
    <t>วงเงินค่าตอบแทน1</t>
  </si>
  <si>
    <t>ใช้เงินค่าตอบแทน2</t>
  </si>
  <si>
    <t>ใช้เงินค่าตอบแทน3</t>
  </si>
  <si>
    <t>ใช้เงินค่าตอบแทน1</t>
  </si>
  <si>
    <t>ค่าใช้สอย1</t>
  </si>
  <si>
    <t>ค่าใช้สอย2</t>
  </si>
  <si>
    <t>ค่าใช้สอย3</t>
  </si>
  <si>
    <t>วงเงินค่าใช้สอย2</t>
  </si>
  <si>
    <t>วงเงินค่าใช้สอย3</t>
  </si>
  <si>
    <t>วงเงินค่าใช้สอย1</t>
  </si>
  <si>
    <t>ใช้เงินค่าใช้สอย2</t>
  </si>
  <si>
    <t>ใช้เงินค่าใช้สอย3</t>
  </si>
  <si>
    <t>ใช้เงินค่าใช้สอย1</t>
  </si>
  <si>
    <t>ค่าวัสดุ1</t>
  </si>
  <si>
    <t>ค่าวัสดุ2</t>
  </si>
  <si>
    <t>ค่าวัสดุ3</t>
  </si>
  <si>
    <t>วงเงินค่าวัสดุ2</t>
  </si>
  <si>
    <t>วงเงินค่าวัสดุ1</t>
  </si>
  <si>
    <t>วงเงินค่าวัสดุ3</t>
  </si>
  <si>
    <t>ใช้เงินค่าวัสดุ2</t>
  </si>
  <si>
    <t>ใช้เงินค่าวัสดุ3</t>
  </si>
  <si>
    <t>ช่วงเวลากิจกรรม2</t>
  </si>
  <si>
    <t>ช่วงเวลากิจกรรม3</t>
  </si>
  <si>
    <t>ช่วงเวลากิจกรรม4</t>
  </si>
  <si>
    <t>ช่วงเวลากิจกรรม5</t>
  </si>
  <si>
    <t>ช่วงเวลากิจกรรม6</t>
  </si>
  <si>
    <t>ช่วงเวลากิจกรรม7</t>
  </si>
  <si>
    <t>ช่วงเวลากิจกรรม8</t>
  </si>
  <si>
    <t>ช่วงเวลากิจกรรม9</t>
  </si>
  <si>
    <t>ช่วงเวลากิจกรรม10</t>
  </si>
  <si>
    <t>ช่วงเวลากิจกรรม11</t>
  </si>
  <si>
    <t>ช่วงเวลากิจกรรม12</t>
  </si>
  <si>
    <t>ช่วงเวลากิจกรรม13</t>
  </si>
  <si>
    <t>ช่วงเวลากิจกรรม14</t>
  </si>
  <si>
    <t>ช่วงเวลากิจกรรม15</t>
  </si>
  <si>
    <t>ช่วงเวลากิจกรรม16</t>
  </si>
  <si>
    <t>ช่วงเวลากิจกรรม17</t>
  </si>
  <si>
    <t>ช่วงเวลากิจกรรม18</t>
  </si>
  <si>
    <t>ช่วงเวลากิจกรรม19</t>
  </si>
  <si>
    <t>ช่วงเวลากิจกรรม20</t>
  </si>
  <si>
    <t>ช่วงเวลากิจกรรม1</t>
  </si>
  <si>
    <t>ปีกิจกรรม2</t>
  </si>
  <si>
    <t>ปีกิจกรรม3</t>
  </si>
  <si>
    <t>ปีกิจกรรม4</t>
  </si>
  <si>
    <t>ปีกิจกรรม5</t>
  </si>
  <si>
    <t>ปีกิจกรรม6</t>
  </si>
  <si>
    <t>ปีกิจกรรม7</t>
  </si>
  <si>
    <t>ปีกิจกรรม8</t>
  </si>
  <si>
    <t>ปีกิจกรรม9</t>
  </si>
  <si>
    <t>ปีกิจกรรม10</t>
  </si>
  <si>
    <t>ปีกิจกรรม11</t>
  </si>
  <si>
    <t>ปีกิจกรรม12</t>
  </si>
  <si>
    <t>ปีกิจกรรม13</t>
  </si>
  <si>
    <t>ปีกิจกรรม14</t>
  </si>
  <si>
    <t>ปีกิจกรรม15</t>
  </si>
  <si>
    <t>ปีกิจกรรม16</t>
  </si>
  <si>
    <t>ปีกิจกรรม17</t>
  </si>
  <si>
    <t>ปีกิจกรรม18</t>
  </si>
  <si>
    <t>ปีกิจกรรม19</t>
  </si>
  <si>
    <t>ปีกิจกรรม20</t>
  </si>
  <si>
    <t>ปีกิจกรรม1</t>
  </si>
  <si>
    <t>Plan SiCOE2</t>
  </si>
  <si>
    <t>Plan SiCOE3</t>
  </si>
  <si>
    <t>Plan SiCOE1</t>
  </si>
  <si>
    <t>ผลSiCOE</t>
  </si>
  <si>
    <t>ผลSiCOE2</t>
  </si>
  <si>
    <t>ผลSiCOE3</t>
  </si>
  <si>
    <t>Plan SiCOE32</t>
  </si>
  <si>
    <t>Plan SiCOE4</t>
  </si>
  <si>
    <t>Plan SiCOE5</t>
  </si>
  <si>
    <t>Plan SiCOE6</t>
  </si>
  <si>
    <t>Plan SiCOE7</t>
  </si>
  <si>
    <t>Plan SiCOE8</t>
  </si>
  <si>
    <t>ผลSiCOE32</t>
  </si>
  <si>
    <t>ผลSiCOE4</t>
  </si>
  <si>
    <t>ผลSiCOE5</t>
  </si>
  <si>
    <t>ผลSiCOE6</t>
  </si>
  <si>
    <t>ผลSiCOE7</t>
  </si>
  <si>
    <t>ผลSiCOE8</t>
  </si>
  <si>
    <t>Plan SiCOE9</t>
  </si>
  <si>
    <t>Plan SiCOE10</t>
  </si>
  <si>
    <t>ผลSiCOE9</t>
  </si>
  <si>
    <t>ผลSiCOE10</t>
  </si>
  <si>
    <t>Plan SiCOE11</t>
  </si>
  <si>
    <t>Plan SiCOE12</t>
  </si>
  <si>
    <t>ผลSiCOE11</t>
  </si>
  <si>
    <t>ผลSiCOE12</t>
  </si>
  <si>
    <t>Plan SiCOE13</t>
  </si>
  <si>
    <t>Plan SiCOE14</t>
  </si>
  <si>
    <t>Plan SiCOE15</t>
  </si>
  <si>
    <t>ผลSiCOE13</t>
  </si>
  <si>
    <t>ผลSiCOE14</t>
  </si>
  <si>
    <t>ผลSiCOE15</t>
  </si>
  <si>
    <t>Plan SiCOE16</t>
  </si>
  <si>
    <t>Plan SiCOE17</t>
  </si>
  <si>
    <t>Plan SiCOE18</t>
  </si>
  <si>
    <t>Plan SiCOE19</t>
  </si>
  <si>
    <t>Plan SiCOE20</t>
  </si>
  <si>
    <t>ผลSiCOE16</t>
  </si>
  <si>
    <t>ผลSiCOE17</t>
  </si>
  <si>
    <t>ผลSiCOE18</t>
  </si>
  <si>
    <t>ผลSiCOE19</t>
  </si>
  <si>
    <t>ผลSiCOE20</t>
  </si>
  <si>
    <t>Plan SiCOE21</t>
  </si>
  <si>
    <t>Plan SiCOE22</t>
  </si>
  <si>
    <t>Plan SiCOE23</t>
  </si>
  <si>
    <t>ผลSiCOE21</t>
  </si>
  <si>
    <t>ผลSiCOE22</t>
  </si>
  <si>
    <t>ผลSiCOE23</t>
  </si>
  <si>
    <t>Plan SiCOE24</t>
  </si>
  <si>
    <t>Plan SiCOE25</t>
  </si>
  <si>
    <t>Plan SiCOE26</t>
  </si>
  <si>
    <t>Plan SiCOE27</t>
  </si>
  <si>
    <t>Plan SiCOE28</t>
  </si>
  <si>
    <t>ผลSiCOE24</t>
  </si>
  <si>
    <t>ผลSiCOE25</t>
  </si>
  <si>
    <t>ผลSiCOE26</t>
  </si>
  <si>
    <t>ผลSiCOE27</t>
  </si>
  <si>
    <t>ผลSiCOE28</t>
  </si>
  <si>
    <t>Plan SiCOE29</t>
  </si>
  <si>
    <t>Plan SiCOE30</t>
  </si>
  <si>
    <t>Plan SiCOE31</t>
  </si>
  <si>
    <t>Plan SiCOE33</t>
  </si>
  <si>
    <t>ผลSiCOE29</t>
  </si>
  <si>
    <t>ผลSiCOE30</t>
  </si>
  <si>
    <t>ผลSiCOE31</t>
  </si>
  <si>
    <t>ผลSiCOE33</t>
  </si>
  <si>
    <t>Plan SiCOE34</t>
  </si>
  <si>
    <t>Plan SiCOE35</t>
  </si>
  <si>
    <t>Plan SiCOE36</t>
  </si>
  <si>
    <t>Plan SiCOE37</t>
  </si>
  <si>
    <t>Plan SiCOE38</t>
  </si>
  <si>
    <t>Plan SiCOE39</t>
  </si>
  <si>
    <t>Plan SiCOE40</t>
  </si>
  <si>
    <t>ผลSiCOE34</t>
  </si>
  <si>
    <t>ผลSiCOE35</t>
  </si>
  <si>
    <t>ผลSiCOE36</t>
  </si>
  <si>
    <t>ผลSiCOE37</t>
  </si>
  <si>
    <t>ผลSiCOE38</t>
  </si>
  <si>
    <t>ผลSiCOE39</t>
  </si>
  <si>
    <t>ผลSiCOE40</t>
  </si>
  <si>
    <t>ร้อยละความสำเร็จตัวชี้วัด1</t>
  </si>
  <si>
    <t>ร้อยละความสำเร็จตัวชี้วัด2</t>
  </si>
  <si>
    <t>ร้อยละความสำเร็จตัวชี้วัด3</t>
  </si>
  <si>
    <t>ร้อยละความสำเร็จตัวชี้วัด4</t>
  </si>
  <si>
    <t>ร้อยละความสำเร็จตัวชี้วัด5</t>
  </si>
  <si>
    <t>ร้อยละความสำเร็จตัวชี้วัด6</t>
  </si>
  <si>
    <t>ร้อยละความสำเร็จตัวชี้วัด7</t>
  </si>
  <si>
    <t>ร้อยละความสำเร็จตัวชี้วัด8</t>
  </si>
  <si>
    <t>ร้อยละความสำเร็จตัวชี้วัด9</t>
  </si>
  <si>
    <t>ร้อยละความสำเร็จตัวชี้วัด10</t>
  </si>
  <si>
    <t>ร้อยละความสำเร็จตัวชี้วัดเฉลี่ย</t>
  </si>
  <si>
    <t>อัตราใช้งบ ครุภัณฑ์เฉลี่ย</t>
  </si>
  <si>
    <t>อัตราใช้งบ ค่าตอบแทน2</t>
  </si>
  <si>
    <t>อัตราใช้งบ ค่าตอบแทน3</t>
  </si>
  <si>
    <t>อัตราใช้งบ ค่าตอบแทนเฉลี่ย</t>
  </si>
  <si>
    <t>อัตราใช้งบ ค่าตอบแทน1</t>
  </si>
  <si>
    <t>อัตราใช้งบ ค่าใช้สอย1</t>
  </si>
  <si>
    <t>อัตราใช้งบ ค่าวัสดุ2</t>
  </si>
  <si>
    <t>อัตราใช้งบ ค่าวัสดุ3</t>
  </si>
  <si>
    <t>อัตราใช้งบ ค่าวัสดุ1</t>
  </si>
  <si>
    <t>อัตราใช้งบ ค่าวัสดุเฉลี่ย</t>
  </si>
  <si>
    <t>ใช้เงินค่าวัสดุ1</t>
  </si>
  <si>
    <t>อัตราใช้งบ สิ่งก่อสร้างเฉลี่ย</t>
  </si>
  <si>
    <t>อัตราใช้งบ ค่าใช้สอย2</t>
  </si>
  <si>
    <t>อัตราใช้งบ ค่าใช้สอย3</t>
  </si>
  <si>
    <t>อัตราใช้งบ ค่าใช้สอยเฉลี่ย</t>
  </si>
  <si>
    <t>ภาควิชากายวิภาคศาสตร์</t>
  </si>
  <si>
    <t>ภาควิชากุมารเวชศาสตร์</t>
  </si>
  <si>
    <t>ภาควิชาจักษุวิทยา</t>
  </si>
  <si>
    <t>ภาควิชาตจวิทยา</t>
  </si>
  <si>
    <t>ภาควิชานิติเวชศาสตร์</t>
  </si>
  <si>
    <t>ภาควิชาปรสิตวิทยา</t>
  </si>
  <si>
    <t>ภาควิชาพยาธิวิทยา</t>
  </si>
  <si>
    <t>ภาควิชาพยาธิวิทยาคลินิก</t>
  </si>
  <si>
    <t>ภาควิชาเภสัชวิทยา</t>
  </si>
  <si>
    <t>ภาควิชารังสีวิทยา</t>
  </si>
  <si>
    <t>ภาควิชาวิทยาภูมิคุ้มกัน</t>
  </si>
  <si>
    <t>ภาควิชาวิสัญญีวิทยา</t>
  </si>
  <si>
    <t>ภาควิชาเวชศาสตร์ฟื้นฟู</t>
  </si>
  <si>
    <t>ภาควิชาศัลยศาสตร์</t>
  </si>
  <si>
    <t>ภาควิชาสูติศาสตร์-นรีเวชวิทยา</t>
  </si>
  <si>
    <t>ภาควิชาอายุรศาสตร์</t>
  </si>
  <si>
    <t>ภาควิชาจิตเวชศาสตร์</t>
  </si>
  <si>
    <t>ภาควิชาจุลชีวิทยา</t>
  </si>
  <si>
    <t>ภาควิชาชีวเคมี</t>
  </si>
  <si>
    <t>ภาควิชาเวชศาสต์การธนาคารเลือด</t>
  </si>
  <si>
    <t>ภาควิชาเวชศาสตร์ฉุกเฉิน</t>
  </si>
  <si>
    <t>ภาควิชาเวชศาสตร์ป้องกันและสังคม</t>
  </si>
  <si>
    <t>ภาควิชาศัลย์ออร์โธปิดิคส์และกายภาพบำบัด</t>
  </si>
  <si>
    <t>ภาควิชาสรีรวิทยา</t>
  </si>
  <si>
    <t>ภาควิชาโสต นาสิก ลาริงซ์วิทยา</t>
  </si>
  <si>
    <t>โรงเรียนกายอุปกรณ์สิรินธร</t>
  </si>
  <si>
    <t>ศูนย์โรคหัวใจสมเด็จพระบรมราชินีนาถ</t>
  </si>
  <si>
    <t>สถานการแพทย์แผนไทยประยุกต์</t>
  </si>
  <si>
    <t>สถานเทคโนโลยีการศึกษาแพทยศาสตร์</t>
  </si>
  <si>
    <t>สถานวิทยามะเร็งศิริราช</t>
  </si>
  <si>
    <t>ภาควิชา</t>
  </si>
  <si>
    <t>คณะฯ</t>
  </si>
  <si>
    <t>ภารกิจประจำ</t>
  </si>
  <si>
    <t>อัตราการใช้งบประมาณ เฉลี่ย</t>
  </si>
  <si>
    <t>ระดับ2</t>
  </si>
  <si>
    <t>sdf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</si>
</sst>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name val="Tahoma"/>
      <family val="2"/>
      <scheme val="minor"/>
    </font>
    <font>
      <sz val="11"/>
      <color theme="1"/>
      <name val="Tahoma"/>
      <family val="2"/>
      <scheme val="minor"/>
    </font>
    <font>
      <sz val="20"/>
      <color rgb="FF0070C0"/>
      <name val="Tahoma"/>
      <family val="2"/>
      <charset val="222"/>
      <scheme val="minor"/>
    </font>
    <font>
      <b/>
      <sz val="18"/>
      <color rgb="FF0070C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" fillId="0" borderId="0"/>
    <xf numFmtId="0" fontId="2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9" fontId="0" fillId="0" borderId="0" xfId="1" applyFont="1"/>
    <xf numFmtId="0" fontId="0" fillId="2" borderId="0" xfId="0" applyFill="1"/>
    <xf numFmtId="0" fontId="0" fillId="2" borderId="0" xfId="0" applyFill="1" applyAlignment="1">
      <alignment horizontal="centerContinuous"/>
    </xf>
    <xf numFmtId="0" fontId="4" fillId="0" borderId="0" xfId="0" applyFont="1" applyAlignment="1">
      <alignment horizontal="left"/>
    </xf>
    <xf numFmtId="0" fontId="1" fillId="0" borderId="0" xfId="0" applyFont="1" applyFill="1" applyBorder="1"/>
    <xf numFmtId="0" fontId="3" fillId="0" borderId="0" xfId="0" applyFont="1" applyFill="1" applyBorder="1" applyAlignment="1">
      <alignment vertical="top" wrapText="1"/>
    </xf>
    <xf numFmtId="0" fontId="0" fillId="0" borderId="0" xfId="0" applyNumberFormat="1"/>
    <xf numFmtId="0" fontId="5" fillId="2" borderId="0" xfId="0" applyFont="1" applyFill="1" applyAlignment="1">
      <alignment horizontal="centerContinuous" vertical="top"/>
    </xf>
    <xf numFmtId="0" fontId="6" fillId="2" borderId="0" xfId="0" applyFont="1" applyFill="1" applyAlignment="1">
      <alignment horizontal="right"/>
    </xf>
    <xf numFmtId="9" fontId="0" fillId="2" borderId="0" xfId="0" applyNumberFormat="1" applyFill="1"/>
  </cellXfs>
  <cellStyles count="4">
    <cellStyle name="Normal" xfId="0" builtinId="0"/>
    <cellStyle name="Normal 2 2" xfId="3"/>
    <cellStyle name="Normal 3" xfId="2"/>
    <cellStyle name="Percent" xfId="1" builtinId="5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13" formatCode="0%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13" formatCode="0%"/>
    </dxf>
    <dxf>
      <numFmt numFmtId="0" formatCode="General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9900"/>
      <color rgb="FF669900"/>
      <color rgb="FF008000"/>
      <color rgb="FFFF7C80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368300</xdr:colOff>
          <xdr:row>5</xdr:row>
          <xdr:rowOff>127000</xdr:rowOff>
        </xdr:from>
        <xdr:to>
          <xdr:col>11</xdr:col>
          <xdr:colOff>120650</xdr:colOff>
          <xdr:row>8</xdr:row>
          <xdr:rowOff>63500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12</xdr:row>
          <xdr:rowOff>146050</xdr:rowOff>
        </xdr:from>
        <xdr:to>
          <xdr:col>11</xdr:col>
          <xdr:colOff>95250</xdr:colOff>
          <xdr:row>15</xdr:row>
          <xdr:rowOff>82550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273050</xdr:colOff>
      <xdr:row>0</xdr:row>
      <xdr:rowOff>184150</xdr:rowOff>
    </xdr:from>
    <xdr:to>
      <xdr:col>15</xdr:col>
      <xdr:colOff>266700</xdr:colOff>
      <xdr:row>23</xdr:row>
      <xdr:rowOff>101600</xdr:rowOff>
    </xdr:to>
    <xdr:sp macro="" textlink="">
      <xdr:nvSpPr>
        <xdr:cNvPr id="4" name="Rectangle 3"/>
        <xdr:cNvSpPr/>
      </xdr:nvSpPr>
      <xdr:spPr>
        <a:xfrm>
          <a:off x="273050" y="184150"/>
          <a:ext cx="9899650" cy="4140200"/>
        </a:xfrm>
        <a:prstGeom prst="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2" displayName="Table2" ref="A2:LV3" totalsRowShown="0" headerRowDxfId="38" dataDxfId="37" dataCellStyle="Percent">
  <autoFilter ref="A2:LV3"/>
  <tableColumns count="334">
    <tableColumn id="1" name="Status"/>
    <tableColumn id="2" name="พันธกิจ"/>
    <tableColumn id="3" name="รอบรายงาน"/>
    <tableColumn id="4" name="ชื่อโครงการ"/>
    <tableColumn id="5" name="รหัสโครงการ (AA)"/>
    <tableColumn id="6" name="Search"/>
    <tableColumn id="7" name="ผลงานรวม" dataDxfId="36"/>
    <tableColumn id="8" name="รหัส IO โครงการ"/>
    <tableColumn id="9" name="Activity1" dataDxfId="35"/>
    <tableColumn id="10" name="Activity2"/>
    <tableColumn id="11" name="Activity3"/>
    <tableColumn id="12" name="Activity4"/>
    <tableColumn id="13" name="Activity5" dataDxfId="34"/>
    <tableColumn id="14" name="Activity6"/>
    <tableColumn id="15" name="Activity7"/>
    <tableColumn id="16" name="Activity8"/>
    <tableColumn id="17" name="Activity9" dataDxfId="33"/>
    <tableColumn id="18" name="Activity10"/>
    <tableColumn id="19" name="ผล1" dataDxfId="32"/>
    <tableColumn id="20" name="ผล2" dataDxfId="31"/>
    <tableColumn id="21" name="ผล3" dataDxfId="30"/>
    <tableColumn id="22" name="ผล4"/>
    <tableColumn id="23" name="ผล5"/>
    <tableColumn id="24" name="ผล6"/>
    <tableColumn id="25" name="ผล7" dataDxfId="29"/>
    <tableColumn id="26" name="ผล8"/>
    <tableColumn id="27" name="ผล9"/>
    <tableColumn id="28" name="ผล10"/>
    <tableColumn id="29" name="ปัญหา1"/>
    <tableColumn id="30" name="ปัญหา2"/>
    <tableColumn id="31" name="ปัญหา3"/>
    <tableColumn id="32" name="ปัญหา4"/>
    <tableColumn id="33" name="ปัญหา5"/>
    <tableColumn id="34" name="ปัญหา6"/>
    <tableColumn id="35" name="ปัญหา7"/>
    <tableColumn id="36" name="ปัญหา8"/>
    <tableColumn id="37" name="ปัญหา9"/>
    <tableColumn id="38" name="ปัญหา10"/>
    <tableColumn id="39" name="แก้ไข1"/>
    <tableColumn id="40" name="แก้ไข2"/>
    <tableColumn id="41" name="แก้ไข3"/>
    <tableColumn id="42" name="แก้ไข4"/>
    <tableColumn id="43" name="แก้ไข5"/>
    <tableColumn id="44" name="แก้ไข6"/>
    <tableColumn id="45" name="แก้ไข7"/>
    <tableColumn id="46" name="แก้ไข8"/>
    <tableColumn id="47" name="แก้ไข9"/>
    <tableColumn id="48" name="แก้ไข10"/>
    <tableColumn id="49" name="สนับสนุน1"/>
    <tableColumn id="50" name="สนับสนุน2"/>
    <tableColumn id="51" name="สนับสนุน3"/>
    <tableColumn id="52" name="สนับสนุน4"/>
    <tableColumn id="53" name="สนับสนุน5"/>
    <tableColumn id="54" name="สนับสนุน6"/>
    <tableColumn id="55" name="สนับสนุน7"/>
    <tableColumn id="56" name="สนับสนุน8"/>
    <tableColumn id="57" name="สนับสนุน9"/>
    <tableColumn id="58" name="สนับสนุน10"/>
    <tableColumn id="59" name="ตัวชี้วัด1"/>
    <tableColumn id="60" name="ตัวชี้วัด2"/>
    <tableColumn id="61" name="ตัวชี้วัด3"/>
    <tableColumn id="62" name="ตัวชี้วัด4"/>
    <tableColumn id="63" name="ตัวชี้วัด5"/>
    <tableColumn id="64" name="ตัวชี้วัด6"/>
    <tableColumn id="65" name="ตัวชี้วัด7"/>
    <tableColumn id="66" name="ตัวชี้วัด8"/>
    <tableColumn id="67" name="ตัวชี้วัด9"/>
    <tableColumn id="68" name="ตัวชี้วัด10"/>
    <tableColumn id="69" name="หน่วย1"/>
    <tableColumn id="70" name="หน่วย2"/>
    <tableColumn id="71" name="หน่วย3"/>
    <tableColumn id="72" name="หน่วย4"/>
    <tableColumn id="73" name="หน่วย5"/>
    <tableColumn id="74" name="หน่วย6"/>
    <tableColumn id="75" name="หน่วย7"/>
    <tableColumn id="76" name="หน่วย8"/>
    <tableColumn id="77" name="หน่วย9"/>
    <tableColumn id="78" name="หน่วย10"/>
    <tableColumn id="79" name="ค่าเป้าหมาย1" dataDxfId="28"/>
    <tableColumn id="80" name="ค่าเป้าหมาย2" dataDxfId="27"/>
    <tableColumn id="81" name="ค่าเป้าหมาย3"/>
    <tableColumn id="82" name="ค่าเป้าหมาย4"/>
    <tableColumn id="83" name="ค่าเป้าหมาย5"/>
    <tableColumn id="84" name="ค่าเป้าหมาย6"/>
    <tableColumn id="85" name="ค่าเป้าหมาย7"/>
    <tableColumn id="86" name="ค่าเป้าหมาย8"/>
    <tableColumn id="87" name="ค่าเป้าหมาย9"/>
    <tableColumn id="88" name="ค่าเป้าหมาย10"/>
    <tableColumn id="89" name="ผลตัวชี้วัด1" dataDxfId="26"/>
    <tableColumn id="90" name="ผลตัวชี้วัด2" dataDxfId="25"/>
    <tableColumn id="91" name="ผลตัวชี้วัด3"/>
    <tableColumn id="92" name="ผลตัวชี้วัด4"/>
    <tableColumn id="93" name="ผลตัวชี้วัด5"/>
    <tableColumn id="94" name="ผลตัวชี้วัด6"/>
    <tableColumn id="95" name="ผลตัวชี้วัด7"/>
    <tableColumn id="96" name="ผลตัวชี้วัด8"/>
    <tableColumn id="97" name="ผลตัวชี้วัด9"/>
    <tableColumn id="98" name="ผลตัวชี้วัด10"/>
    <tableColumn id="99" name="ครุภัณฑ์1"/>
    <tableColumn id="100" name="ครุภัณฑ์2"/>
    <tableColumn id="101" name="ครุภัณฑ์3"/>
    <tableColumn id="102" name="ครุภัณฑ์4"/>
    <tableColumn id="103" name="ครุภัณฑ์5"/>
    <tableColumn id="104" name="วงเงินครุภัณฑ์1"/>
    <tableColumn id="105" name="วงเงินครุภัณฑ์2"/>
    <tableColumn id="106" name="วงเงินครุภัณฑ์3"/>
    <tableColumn id="107" name="วงเงินครุภัณฑ์4"/>
    <tableColumn id="108" name="วงเงินครุภัณฑ์5"/>
    <tableColumn id="109" name="ใช้เงินครุภัณฑ์1"/>
    <tableColumn id="110" name="ใช้เงินครุภัณฑ์2"/>
    <tableColumn id="111" name="ใช้เงินครุภัณฑ์3"/>
    <tableColumn id="112" name="ใช้เงินครุภัณฑ์4"/>
    <tableColumn id="113" name="ใช้เงินครุภัณฑ์5"/>
    <tableColumn id="114" name="สิ่งก่อสร้าง1"/>
    <tableColumn id="115" name="สิ่งก่อสร้าง2"/>
    <tableColumn id="116" name="สิ่งก่อสร้าง3"/>
    <tableColumn id="117" name="สิ่งก่อสร้าง4"/>
    <tableColumn id="118" name="สิ่งก่อสร้าง5"/>
    <tableColumn id="119" name="วงเงินสิ่งก่อสร้าง1"/>
    <tableColumn id="120" name="วงเงินสิ่งก่อสร้าง2"/>
    <tableColumn id="121" name="วงเงินสิ่งก่อสร้าง3"/>
    <tableColumn id="122" name="วงเงินสิ่งก่อสร้าง4"/>
    <tableColumn id="123" name="วงเงินสิ่งก่อสร้าง5"/>
    <tableColumn id="124" name="ใช้เงินสิ่งก่อสร้าง1"/>
    <tableColumn id="125" name="ใช้เงินสิ่งก่อสร้าง2"/>
    <tableColumn id="126" name="ใช้เงินสิ่งก่อสร้าง3"/>
    <tableColumn id="127" name="ใช้เงินสิ่งก่อสร้าง4"/>
    <tableColumn id="128" name="ใช้เงินสิ่งก่อสร้าง5"/>
    <tableColumn id="129" name="ค่าตอบแทน1"/>
    <tableColumn id="130" name="ค่าตอบแทน2"/>
    <tableColumn id="131" name="ค่าตอบแทน3"/>
    <tableColumn id="132" name="วงเงินค่าตอบแทน1"/>
    <tableColumn id="133" name="วงเงินค่าตอบแทน2"/>
    <tableColumn id="134" name="วงเงินค่าตอบแทน3"/>
    <tableColumn id="135" name="ใช้เงินค่าตอบแทน1"/>
    <tableColumn id="136" name="ใช้เงินค่าตอบแทน2"/>
    <tableColumn id="137" name="ใช้เงินค่าตอบแทน3"/>
    <tableColumn id="138" name="ค่าใช้สอย1"/>
    <tableColumn id="139" name="ค่าใช้สอย2"/>
    <tableColumn id="140" name="ค่าใช้สอย3"/>
    <tableColumn id="141" name="วงเงินค่าใช้สอย1"/>
    <tableColumn id="142" name="วงเงินค่าใช้สอย2"/>
    <tableColumn id="143" name="วงเงินค่าใช้สอย3"/>
    <tableColumn id="144" name="ใช้เงินค่าใช้สอย1"/>
    <tableColumn id="145" name="ใช้เงินค่าใช้สอย2"/>
    <tableColumn id="146" name="ใช้เงินค่าใช้สอย3"/>
    <tableColumn id="147" name="ค่าวัสดุ1"/>
    <tableColumn id="148" name="ค่าวัสดุ2"/>
    <tableColumn id="149" name="ค่าวัสดุ3"/>
    <tableColumn id="150" name="วงเงินค่าวัสดุ1"/>
    <tableColumn id="151" name="วงเงินค่าวัสดุ2"/>
    <tableColumn id="152" name="วงเงินค่าวัสดุ3"/>
    <tableColumn id="153" name="ใช้เงินค่าวัสดุ1"/>
    <tableColumn id="154" name="ใช้เงินค่าวัสดุ2"/>
    <tableColumn id="155" name="ใช้เงินค่าวัสดุ3"/>
    <tableColumn id="156" name="กิจกรรม1"/>
    <tableColumn id="157" name="กิจกรรม2"/>
    <tableColumn id="158" name="กิจกรรม3"/>
    <tableColumn id="159" name="กิจกรรม4"/>
    <tableColumn id="160" name="กิจกรรม5"/>
    <tableColumn id="161" name="กิจกรรม6"/>
    <tableColumn id="162" name="กิจกรรม7"/>
    <tableColumn id="163" name="กิจกรรม8"/>
    <tableColumn id="164" name="กิจกรรม9"/>
    <tableColumn id="165" name="กิจกรรม10"/>
    <tableColumn id="166" name="กิจกรรม11"/>
    <tableColumn id="167" name="กิจกรรม12"/>
    <tableColumn id="168" name="กิจกรรม13"/>
    <tableColumn id="169" name="กิจกรรม14"/>
    <tableColumn id="170" name="กิจกรรม15"/>
    <tableColumn id="171" name="กิจกรรม16"/>
    <tableColumn id="172" name="กิจกรรม17"/>
    <tableColumn id="173" name="กิจกรรม18"/>
    <tableColumn id="174" name="กิจกรรม19"/>
    <tableColumn id="175" name="กิจกรรม20"/>
    <tableColumn id="176" name="ช่วงเวลากิจกรรม1"/>
    <tableColumn id="177" name="ช่วงเวลากิจกรรม2"/>
    <tableColumn id="178" name="ช่วงเวลากิจกรรม3"/>
    <tableColumn id="179" name="ช่วงเวลากิจกรรม4"/>
    <tableColumn id="180" name="ช่วงเวลากิจกรรม5"/>
    <tableColumn id="181" name="ช่วงเวลากิจกรรม6"/>
    <tableColumn id="182" name="ช่วงเวลากิจกรรม7"/>
    <tableColumn id="183" name="ช่วงเวลากิจกรรม8"/>
    <tableColumn id="184" name="ช่วงเวลากิจกรรม9"/>
    <tableColumn id="185" name="ช่วงเวลากิจกรรม10"/>
    <tableColumn id="186" name="ช่วงเวลากิจกรรม11"/>
    <tableColumn id="187" name="ช่วงเวลากิจกรรม12"/>
    <tableColumn id="188" name="ช่วงเวลากิจกรรม13"/>
    <tableColumn id="189" name="ช่วงเวลากิจกรรม14"/>
    <tableColumn id="190" name="ช่วงเวลากิจกรรม15"/>
    <tableColumn id="191" name="ช่วงเวลากิจกรรม16"/>
    <tableColumn id="192" name="ช่วงเวลากิจกรรม17"/>
    <tableColumn id="193" name="ช่วงเวลากิจกรรม18"/>
    <tableColumn id="194" name="ช่วงเวลากิจกรรม19"/>
    <tableColumn id="195" name="ช่วงเวลากิจกรรม20"/>
    <tableColumn id="196" name="ปีกิจกรรม1"/>
    <tableColumn id="197" name="ปีกิจกรรม2"/>
    <tableColumn id="198" name="ปีกิจกรรม3"/>
    <tableColumn id="199" name="ปีกิจกรรม4"/>
    <tableColumn id="200" name="ปีกิจกรรม5"/>
    <tableColumn id="201" name="ปีกิจกรรม6"/>
    <tableColumn id="202" name="ปีกิจกรรม7"/>
    <tableColumn id="203" name="ปีกิจกรรม8"/>
    <tableColumn id="204" name="ปีกิจกรรม9"/>
    <tableColumn id="205" name="ปีกิจกรรม10"/>
    <tableColumn id="206" name="ปีกิจกรรม11"/>
    <tableColumn id="207" name="ปีกิจกรรม12"/>
    <tableColumn id="208" name="ปีกิจกรรม13"/>
    <tableColumn id="209" name="ปีกิจกรรม14"/>
    <tableColumn id="210" name="ปีกิจกรรม15"/>
    <tableColumn id="211" name="ปีกิจกรรม16"/>
    <tableColumn id="212" name="ปีกิจกรรม17"/>
    <tableColumn id="213" name="ปีกิจกรรม18"/>
    <tableColumn id="214" name="ปีกิจกรรม19"/>
    <tableColumn id="215" name="ปีกิจกรรม20"/>
    <tableColumn id="216" name="Plan SiCOE1"/>
    <tableColumn id="217" name="Plan SiCOE2"/>
    <tableColumn id="218" name="Plan SiCOE3"/>
    <tableColumn id="219" name="ผลSiCOE"/>
    <tableColumn id="220" name="ผลSiCOE2"/>
    <tableColumn id="221" name="ผลSiCOE3"/>
    <tableColumn id="222" name="Plan SiCOE4"/>
    <tableColumn id="223" name="Plan SiCOE5"/>
    <tableColumn id="224" name="Plan SiCOE6"/>
    <tableColumn id="225" name="Plan SiCOE7"/>
    <tableColumn id="226" name="Plan SiCOE8"/>
    <tableColumn id="227" name="ผลSiCOE4"/>
    <tableColumn id="228" name="ผลSiCOE5"/>
    <tableColumn id="229" name="ผลSiCOE6"/>
    <tableColumn id="230" name="ผลSiCOE7"/>
    <tableColumn id="231" name="ผลSiCOE8"/>
    <tableColumn id="232" name="Plan SiCOE9"/>
    <tableColumn id="233" name="Plan SiCOE10"/>
    <tableColumn id="234" name="ผลSiCOE9"/>
    <tableColumn id="235" name="ผลSiCOE10"/>
    <tableColumn id="236" name="Plan SiCOE11"/>
    <tableColumn id="237" name="Plan SiCOE12"/>
    <tableColumn id="238" name="ผลSiCOE11"/>
    <tableColumn id="239" name="ผลSiCOE12"/>
    <tableColumn id="240" name="Plan SiCOE13"/>
    <tableColumn id="241" name="Plan SiCOE14"/>
    <tableColumn id="242" name="Plan SiCOE15"/>
    <tableColumn id="243" name="ผลSiCOE13"/>
    <tableColumn id="244" name="ผลSiCOE14"/>
    <tableColumn id="245" name="ผลSiCOE15"/>
    <tableColumn id="246" name="Plan SiCOE16"/>
    <tableColumn id="247" name="Plan SiCOE17"/>
    <tableColumn id="248" name="Plan SiCOE18"/>
    <tableColumn id="249" name="Plan SiCOE19"/>
    <tableColumn id="250" name="Plan SiCOE20"/>
    <tableColumn id="251" name="ผลSiCOE16"/>
    <tableColumn id="252" name="ผลSiCOE17"/>
    <tableColumn id="253" name="ผลSiCOE18"/>
    <tableColumn id="254" name="ผลSiCOE19"/>
    <tableColumn id="255" name="ผลSiCOE20"/>
    <tableColumn id="256" name="Plan SiCOE21"/>
    <tableColumn id="257" name="Plan SiCOE22"/>
    <tableColumn id="258" name="Plan SiCOE23"/>
    <tableColumn id="259" name="ผลSiCOE21"/>
    <tableColumn id="260" name="ผลSiCOE22"/>
    <tableColumn id="261" name="ผลSiCOE23"/>
    <tableColumn id="262" name="Plan SiCOE24"/>
    <tableColumn id="263" name="Plan SiCOE25"/>
    <tableColumn id="264" name="Plan SiCOE26"/>
    <tableColumn id="265" name="Plan SiCOE27"/>
    <tableColumn id="266" name="Plan SiCOE28"/>
    <tableColumn id="267" name="ผลSiCOE24"/>
    <tableColumn id="268" name="ผลSiCOE25"/>
    <tableColumn id="269" name="ผลSiCOE26"/>
    <tableColumn id="270" name="ผลSiCOE27"/>
    <tableColumn id="271" name="ผลSiCOE28"/>
    <tableColumn id="272" name="Plan SiCOE29"/>
    <tableColumn id="273" name="Plan SiCOE30"/>
    <tableColumn id="274" name="Plan SiCOE31"/>
    <tableColumn id="275" name="Plan SiCOE32"/>
    <tableColumn id="276" name="Plan SiCOE33"/>
    <tableColumn id="277" name="ผลSiCOE29"/>
    <tableColumn id="278" name="ผลSiCOE30"/>
    <tableColumn id="279" name="ผลSiCOE31"/>
    <tableColumn id="280" name="ผลSiCOE32"/>
    <tableColumn id="281" name="ผลSiCOE33"/>
    <tableColumn id="282" name="Plan SiCOE34"/>
    <tableColumn id="283" name="Plan SiCOE35"/>
    <tableColumn id="284" name="Plan SiCOE36"/>
    <tableColumn id="285" name="Plan SiCOE37"/>
    <tableColumn id="286" name="Plan SiCOE38"/>
    <tableColumn id="287" name="Plan SiCOE39"/>
    <tableColumn id="288" name="Plan SiCOE40"/>
    <tableColumn id="289" name="ผลSiCOE34"/>
    <tableColumn id="290" name="ผลSiCOE35"/>
    <tableColumn id="291" name="ผลSiCOE36"/>
    <tableColumn id="292" name="ผลSiCOE37"/>
    <tableColumn id="293" name="ผลSiCOE38"/>
    <tableColumn id="294" name="ผลSiCOE39"/>
    <tableColumn id="295" name="ผลSiCOE40"/>
    <tableColumn id="296" name="ภาควิชา"/>
    <tableColumn id="297" name="ระดับ"/>
    <tableColumn id="298" name="ระดับ2" dataDxfId="24">
      <calculatedColumnFormula>IF(#REF!="คณะฯ","COE",IF(#REF!="ภาควิชา","AOI",""))</calculatedColumnFormula>
    </tableColumn>
    <tableColumn id="299" name="ร้อยละความสำเร็จตัวชี้วัด1" dataDxfId="23" dataCellStyle="Percent">
      <calculatedColumnFormula>#REF!/#REF!</calculatedColumnFormula>
    </tableColumn>
    <tableColumn id="300" name="ร้อยละความสำเร็จตัวชี้วัด2">
      <calculatedColumnFormula>#REF!/#REF!</calculatedColumnFormula>
    </tableColumn>
    <tableColumn id="301" name="ร้อยละความสำเร็จตัวชี้วัด3" dataDxfId="22">
      <calculatedColumnFormula>#REF!/#REF!</calculatedColumnFormula>
    </tableColumn>
    <tableColumn id="302" name="ร้อยละความสำเร็จตัวชี้วัด4">
      <calculatedColumnFormula>#REF!/#REF!</calculatedColumnFormula>
    </tableColumn>
    <tableColumn id="303" name="ร้อยละความสำเร็จตัวชี้วัด5">
      <calculatedColumnFormula>#REF!/#REF!</calculatedColumnFormula>
    </tableColumn>
    <tableColumn id="304" name="ร้อยละความสำเร็จตัวชี้วัด6">
      <calculatedColumnFormula>#REF!/#REF!</calculatedColumnFormula>
    </tableColumn>
    <tableColumn id="305" name="ร้อยละความสำเร็จตัวชี้วัด7">
      <calculatedColumnFormula>#REF!/#REF!</calculatedColumnFormula>
    </tableColumn>
    <tableColumn id="306" name="ร้อยละความสำเร็จตัวชี้วัด8">
      <calculatedColumnFormula>#REF!/#REF!</calculatedColumnFormula>
    </tableColumn>
    <tableColumn id="307" name="ร้อยละความสำเร็จตัวชี้วัด9">
      <calculatedColumnFormula>#REF!/#REF!</calculatedColumnFormula>
    </tableColumn>
    <tableColumn id="308" name="ร้อยละความสำเร็จตัวชี้วัด10">
      <calculatedColumnFormula>#REF!/#REF!</calculatedColumnFormula>
    </tableColumn>
    <tableColumn id="309" name="ร้อยละความสำเร็จตัวชี้วัดเฉลี่ย" dataDxfId="21" dataCellStyle="Percent"/>
    <tableColumn id="310" name="อัตราใช้งบ ครุภัณฑ์1" dataDxfId="20" dataCellStyle="Percent"/>
    <tableColumn id="311" name="อัตราใช้งบ ครุภัณฑ์2">
      <calculatedColumnFormula>#REF!/#REF!</calculatedColumnFormula>
    </tableColumn>
    <tableColumn id="312" name="อัตราใช้งบ ครุภัณฑ์3">
      <calculatedColumnFormula>#REF!/#REF!</calculatedColumnFormula>
    </tableColumn>
    <tableColumn id="313" name="อัตราใช้งบ ครุภัณฑ์4">
      <calculatedColumnFormula>#REF!/#REF!</calculatedColumnFormula>
    </tableColumn>
    <tableColumn id="314" name="อัตราใช้งบ ครุภัณฑ์5">
      <calculatedColumnFormula>#REF!/#REF!</calculatedColumnFormula>
    </tableColumn>
    <tableColumn id="315" name="อัตราใช้งบ ครุภัณฑ์เฉลี่ย" dataDxfId="19">
      <calculatedColumnFormula>AVERAGEIF(#REF!,"&gt;0",#REF!)</calculatedColumnFormula>
    </tableColumn>
    <tableColumn id="316" name="อัตราใช้งบ ก่อสร้าง1" dataDxfId="18" dataCellStyle="Percent">
      <calculatedColumnFormula>#REF!/#REF!</calculatedColumnFormula>
    </tableColumn>
    <tableColumn id="317" name="อัตราใช้งบ ก่อสร้าง2" dataDxfId="17">
      <calculatedColumnFormula>#REF!/#REF!</calculatedColumnFormula>
    </tableColumn>
    <tableColumn id="318" name="อัตราใช้งบ ก่อสร้าง3" dataDxfId="16">
      <calculatedColumnFormula>#REF!/#REF!</calculatedColumnFormula>
    </tableColumn>
    <tableColumn id="319" name="อัตราใช้งบ ก่อสร้าง4" dataDxfId="15">
      <calculatedColumnFormula>#REF!/#REF!</calculatedColumnFormula>
    </tableColumn>
    <tableColumn id="320" name="อัตราใช้งบ ก่อสร้าง5" dataDxfId="14">
      <calculatedColumnFormula>#REF!/#REF!</calculatedColumnFormula>
    </tableColumn>
    <tableColumn id="321" name="อัตราใช้งบ สิ่งก่อสร้างเฉลี่ย" dataDxfId="13" dataCellStyle="Percent">
      <calculatedColumnFormula>AVERAGEIF(#REF!,"&gt;0",#REF!)</calculatedColumnFormula>
    </tableColumn>
    <tableColumn id="322" name="อัตราใช้งบ ค่าตอบแทน1" dataDxfId="12" dataCellStyle="Percent">
      <calculatedColumnFormula>#REF!/#REF!</calculatedColumnFormula>
    </tableColumn>
    <tableColumn id="323" name="อัตราใช้งบ ค่าตอบแทน2" dataDxfId="11">
      <calculatedColumnFormula>#REF!/#REF!</calculatedColumnFormula>
    </tableColumn>
    <tableColumn id="324" name="อัตราใช้งบ ค่าตอบแทน3" dataDxfId="10">
      <calculatedColumnFormula>#REF!/#REF!</calculatedColumnFormula>
    </tableColumn>
    <tableColumn id="325" name="อัตราใช้งบ ค่าตอบแทนเฉลี่ย" dataDxfId="9" dataCellStyle="Percent">
      <calculatedColumnFormula>AVERAGEIF(#REF!,"&gt;0",#REF!)</calculatedColumnFormula>
    </tableColumn>
    <tableColumn id="326" name="อัตราใช้งบ ค่าใช้สอย1" dataDxfId="8" dataCellStyle="Percent">
      <calculatedColumnFormula>#REF!/#REF!</calculatedColumnFormula>
    </tableColumn>
    <tableColumn id="327" name="อัตราใช้งบ ค่าใช้สอย2" dataDxfId="7">
      <calculatedColumnFormula>#REF!/#REF!</calculatedColumnFormula>
    </tableColumn>
    <tableColumn id="328" name="อัตราใช้งบ ค่าใช้สอย3" dataDxfId="6">
      <calculatedColumnFormula>#REF!/#REF!</calculatedColumnFormula>
    </tableColumn>
    <tableColumn id="329" name="อัตราใช้งบ ค่าใช้สอยเฉลี่ย" dataDxfId="5" dataCellStyle="Percent">
      <calculatedColumnFormula>AVERAGEIF(#REF!,"&gt;0",#REF!)</calculatedColumnFormula>
    </tableColumn>
    <tableColumn id="330" name="อัตราใช้งบ ค่าวัสดุ1" dataDxfId="4" dataCellStyle="Percent">
      <calculatedColumnFormula>#REF!/#REF!</calculatedColumnFormula>
    </tableColumn>
    <tableColumn id="331" name="อัตราใช้งบ ค่าวัสดุ2" dataDxfId="3" dataCellStyle="Percent">
      <calculatedColumnFormula>#REF!/#REF!</calculatedColumnFormula>
    </tableColumn>
    <tableColumn id="332" name="อัตราใช้งบ ค่าวัสดุ3" dataDxfId="2" dataCellStyle="Percent">
      <calculatedColumnFormula>#REF!/#REF!</calculatedColumnFormula>
    </tableColumn>
    <tableColumn id="333" name="อัตราใช้งบ ค่าวัสดุเฉลี่ย" dataDxfId="1" dataCellStyle="Percent">
      <calculatedColumnFormula>AVERAGEIF(#REF!,"&gt;0",#REF!)</calculatedColumnFormula>
    </tableColumn>
    <tableColumn id="334" name="อัตราการใช้งบประมาณ เฉลี่ย" dataDxfId="0" dataCellStyle="Percent">
      <calculatedColumnFormula>AVERAGE(#REF!,#REF!,#REF!,#REF!,#REF!)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V3"/>
  <sheetViews>
    <sheetView workbookViewId="0">
      <selection activeCell="C9" sqref="C9"/>
    </sheetView>
  </sheetViews>
  <sheetFormatPr defaultRowHeight="14" x14ac:dyDescent="0.3"/>
  <cols>
    <col min="3" max="3" width="12.33203125" customWidth="1"/>
    <col min="4" max="4" width="43.6640625" bestFit="1" customWidth="1"/>
    <col min="5" max="5" width="18" customWidth="1"/>
    <col min="6" max="6" width="8.75" customWidth="1"/>
    <col min="7" max="7" width="11.4140625" customWidth="1"/>
    <col min="8" max="8" width="16.6640625" customWidth="1"/>
    <col min="9" max="17" width="10.6640625" customWidth="1"/>
    <col min="18" max="18" width="11.83203125" customWidth="1"/>
    <col min="29" max="37" width="8.9140625" customWidth="1"/>
    <col min="38" max="38" width="10.08203125" customWidth="1"/>
    <col min="48" max="48" width="9.4140625" customWidth="1"/>
    <col min="49" max="57" width="10.9140625" customWidth="1"/>
    <col min="58" max="58" width="12.08203125" customWidth="1"/>
    <col min="59" max="67" width="9.4140625" customWidth="1"/>
    <col min="68" max="68" width="10.58203125" customWidth="1"/>
    <col min="78" max="78" width="9.58203125" customWidth="1"/>
    <col min="79" max="87" width="13.58203125" customWidth="1"/>
    <col min="88" max="88" width="14.75" customWidth="1"/>
    <col min="89" max="97" width="11.9140625" customWidth="1"/>
    <col min="98" max="98" width="13.08203125" customWidth="1"/>
    <col min="99" max="103" width="10.58203125" customWidth="1"/>
    <col min="104" max="108" width="15.5" customWidth="1"/>
    <col min="109" max="113" width="15.75" customWidth="1"/>
    <col min="114" max="118" width="12.33203125" customWidth="1"/>
    <col min="119" max="123" width="17.25" customWidth="1"/>
    <col min="124" max="128" width="17.5" customWidth="1"/>
    <col min="129" max="131" width="13.25" customWidth="1"/>
    <col min="132" max="134" width="18.1640625" customWidth="1"/>
    <col min="135" max="137" width="18.4140625" customWidth="1"/>
    <col min="138" max="140" width="11.6640625" customWidth="1"/>
    <col min="141" max="143" width="16.58203125" customWidth="1"/>
    <col min="144" max="146" width="16.83203125" customWidth="1"/>
    <col min="147" max="149" width="9.25" customWidth="1"/>
    <col min="150" max="152" width="14.1640625" customWidth="1"/>
    <col min="153" max="155" width="14.4140625" customWidth="1"/>
    <col min="156" max="164" width="10.5" customWidth="1"/>
    <col min="165" max="175" width="11.6640625" customWidth="1"/>
    <col min="176" max="184" width="17.6640625" customWidth="1"/>
    <col min="185" max="195" width="18.83203125" customWidth="1"/>
    <col min="196" max="204" width="11.75" customWidth="1"/>
    <col min="205" max="215" width="12.9140625" customWidth="1"/>
    <col min="216" max="218" width="13.6640625" customWidth="1"/>
    <col min="219" max="219" width="10.5" customWidth="1"/>
    <col min="220" max="221" width="11.6640625" customWidth="1"/>
    <col min="222" max="226" width="13.6640625" customWidth="1"/>
    <col min="227" max="231" width="11.6640625" customWidth="1"/>
    <col min="232" max="232" width="13.6640625" customWidth="1"/>
    <col min="233" max="233" width="14.83203125" customWidth="1"/>
    <col min="234" max="234" width="11.6640625" customWidth="1"/>
    <col min="235" max="235" width="12.83203125" customWidth="1"/>
    <col min="236" max="237" width="14.83203125" customWidth="1"/>
    <col min="238" max="239" width="12.83203125" customWidth="1"/>
    <col min="240" max="242" width="14.83203125" customWidth="1"/>
    <col min="243" max="245" width="12.83203125" customWidth="1"/>
    <col min="246" max="250" width="14.83203125" customWidth="1"/>
    <col min="251" max="255" width="12.83203125" customWidth="1"/>
    <col min="256" max="258" width="14.83203125" customWidth="1"/>
    <col min="259" max="261" width="12.83203125" customWidth="1"/>
    <col min="262" max="266" width="14.83203125" customWidth="1"/>
    <col min="267" max="271" width="12.83203125" customWidth="1"/>
    <col min="272" max="276" width="14.83203125" customWidth="1"/>
    <col min="277" max="281" width="12.83203125" customWidth="1"/>
    <col min="282" max="288" width="14.83203125" customWidth="1"/>
    <col min="289" max="295" width="12.83203125" customWidth="1"/>
    <col min="296" max="296" width="9.25" customWidth="1"/>
    <col min="299" max="307" width="24.33203125" customWidth="1"/>
    <col min="308" max="308" width="25.5" customWidth="1"/>
    <col min="309" max="309" width="27.5" customWidth="1"/>
    <col min="310" max="314" width="20" customWidth="1"/>
    <col min="315" max="315" width="23.1640625" customWidth="1"/>
    <col min="316" max="320" width="19.58203125" customWidth="1"/>
    <col min="321" max="321" width="24.9140625" customWidth="1"/>
    <col min="322" max="324" width="22.6640625" customWidth="1"/>
    <col min="325" max="325" width="25.83203125" customWidth="1"/>
    <col min="326" max="328" width="21.08203125" customWidth="1"/>
    <col min="329" max="329" width="24.25" customWidth="1"/>
    <col min="330" max="332" width="18.6640625" customWidth="1"/>
    <col min="333" max="333" width="21.83203125" customWidth="1"/>
    <col min="334" max="334" width="26.6640625" customWidth="1"/>
  </cols>
  <sheetData>
    <row r="1" spans="1:334" x14ac:dyDescent="0.3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  <c r="BH1">
        <v>60</v>
      </c>
      <c r="BI1">
        <v>61</v>
      </c>
      <c r="BJ1">
        <v>62</v>
      </c>
      <c r="BK1">
        <v>63</v>
      </c>
      <c r="BL1">
        <v>64</v>
      </c>
      <c r="BM1">
        <v>65</v>
      </c>
      <c r="BN1">
        <v>66</v>
      </c>
      <c r="BO1">
        <v>67</v>
      </c>
      <c r="BP1">
        <v>68</v>
      </c>
      <c r="BQ1">
        <v>69</v>
      </c>
      <c r="BR1">
        <v>70</v>
      </c>
      <c r="BS1">
        <v>71</v>
      </c>
      <c r="BT1">
        <v>72</v>
      </c>
      <c r="BU1">
        <v>73</v>
      </c>
      <c r="BV1">
        <v>74</v>
      </c>
      <c r="BW1">
        <v>75</v>
      </c>
      <c r="BX1">
        <v>76</v>
      </c>
      <c r="BY1">
        <v>77</v>
      </c>
      <c r="BZ1">
        <v>78</v>
      </c>
      <c r="CA1">
        <v>79</v>
      </c>
      <c r="CB1">
        <v>80</v>
      </c>
      <c r="CC1">
        <v>81</v>
      </c>
      <c r="CD1">
        <v>82</v>
      </c>
      <c r="CE1">
        <v>83</v>
      </c>
      <c r="CF1">
        <v>84</v>
      </c>
      <c r="CG1">
        <v>85</v>
      </c>
      <c r="CH1">
        <v>86</v>
      </c>
      <c r="CI1">
        <v>87</v>
      </c>
      <c r="CJ1">
        <v>88</v>
      </c>
      <c r="CK1">
        <v>89</v>
      </c>
      <c r="CL1">
        <v>90</v>
      </c>
      <c r="CM1">
        <v>91</v>
      </c>
      <c r="CN1">
        <v>92</v>
      </c>
      <c r="CO1">
        <v>93</v>
      </c>
      <c r="CP1">
        <v>94</v>
      </c>
      <c r="CQ1">
        <v>95</v>
      </c>
      <c r="CR1">
        <v>96</v>
      </c>
      <c r="CS1">
        <v>97</v>
      </c>
      <c r="CT1">
        <v>98</v>
      </c>
      <c r="CU1">
        <v>99</v>
      </c>
      <c r="CV1">
        <v>100</v>
      </c>
      <c r="CW1">
        <v>101</v>
      </c>
      <c r="CX1">
        <v>102</v>
      </c>
      <c r="CY1">
        <v>103</v>
      </c>
      <c r="CZ1">
        <v>104</v>
      </c>
      <c r="DA1">
        <v>105</v>
      </c>
      <c r="DB1">
        <v>106</v>
      </c>
      <c r="DC1">
        <v>107</v>
      </c>
      <c r="DD1">
        <v>108</v>
      </c>
      <c r="DE1">
        <v>109</v>
      </c>
      <c r="DF1">
        <v>110</v>
      </c>
      <c r="DG1">
        <v>111</v>
      </c>
      <c r="DH1">
        <v>112</v>
      </c>
      <c r="DI1">
        <v>113</v>
      </c>
      <c r="DJ1">
        <v>114</v>
      </c>
      <c r="DK1">
        <v>115</v>
      </c>
      <c r="DL1">
        <v>116</v>
      </c>
      <c r="DM1">
        <v>117</v>
      </c>
      <c r="DN1">
        <v>118</v>
      </c>
      <c r="DO1">
        <v>119</v>
      </c>
      <c r="DP1">
        <v>120</v>
      </c>
      <c r="DQ1">
        <v>121</v>
      </c>
      <c r="DR1">
        <v>122</v>
      </c>
      <c r="DS1">
        <v>123</v>
      </c>
      <c r="DT1">
        <v>124</v>
      </c>
      <c r="DU1">
        <v>125</v>
      </c>
      <c r="DV1">
        <v>126</v>
      </c>
      <c r="DW1">
        <v>127</v>
      </c>
      <c r="DX1">
        <v>128</v>
      </c>
      <c r="DY1">
        <v>129</v>
      </c>
      <c r="DZ1">
        <v>130</v>
      </c>
      <c r="EA1">
        <v>131</v>
      </c>
      <c r="EB1">
        <v>132</v>
      </c>
      <c r="EC1">
        <v>133</v>
      </c>
      <c r="ED1">
        <v>134</v>
      </c>
      <c r="EE1">
        <v>135</v>
      </c>
      <c r="EF1">
        <v>136</v>
      </c>
      <c r="EG1">
        <v>137</v>
      </c>
      <c r="EH1">
        <v>138</v>
      </c>
      <c r="EI1">
        <v>139</v>
      </c>
      <c r="EJ1">
        <v>140</v>
      </c>
      <c r="EK1">
        <v>141</v>
      </c>
      <c r="EL1">
        <v>142</v>
      </c>
      <c r="EM1">
        <v>143</v>
      </c>
      <c r="EN1">
        <v>144</v>
      </c>
      <c r="EO1">
        <v>145</v>
      </c>
      <c r="EP1">
        <v>146</v>
      </c>
      <c r="EQ1">
        <v>147</v>
      </c>
      <c r="ER1">
        <v>148</v>
      </c>
      <c r="ES1">
        <v>149</v>
      </c>
      <c r="ET1">
        <v>150</v>
      </c>
      <c r="EU1">
        <v>151</v>
      </c>
      <c r="EV1">
        <v>152</v>
      </c>
      <c r="EW1">
        <v>153</v>
      </c>
      <c r="EX1">
        <v>154</v>
      </c>
      <c r="EY1">
        <v>155</v>
      </c>
      <c r="EZ1">
        <v>156</v>
      </c>
      <c r="FA1">
        <v>157</v>
      </c>
      <c r="FB1">
        <v>158</v>
      </c>
      <c r="FC1">
        <v>159</v>
      </c>
      <c r="FD1">
        <v>160</v>
      </c>
      <c r="FE1">
        <v>161</v>
      </c>
      <c r="FF1">
        <v>162</v>
      </c>
      <c r="FG1">
        <v>163</v>
      </c>
      <c r="FH1">
        <v>164</v>
      </c>
      <c r="FI1">
        <v>165</v>
      </c>
      <c r="FJ1">
        <v>166</v>
      </c>
      <c r="FK1">
        <v>167</v>
      </c>
      <c r="FL1">
        <v>168</v>
      </c>
      <c r="FM1">
        <v>169</v>
      </c>
      <c r="FN1">
        <v>170</v>
      </c>
      <c r="FO1">
        <v>171</v>
      </c>
      <c r="FP1">
        <v>172</v>
      </c>
      <c r="FQ1">
        <v>173</v>
      </c>
      <c r="FR1">
        <v>174</v>
      </c>
      <c r="FS1">
        <v>175</v>
      </c>
      <c r="FT1">
        <v>176</v>
      </c>
      <c r="FU1">
        <v>177</v>
      </c>
      <c r="FV1">
        <v>178</v>
      </c>
      <c r="FW1">
        <v>179</v>
      </c>
      <c r="FX1">
        <v>180</v>
      </c>
      <c r="FY1">
        <v>181</v>
      </c>
      <c r="FZ1">
        <v>182</v>
      </c>
      <c r="GA1">
        <v>183</v>
      </c>
      <c r="GB1">
        <v>184</v>
      </c>
      <c r="GC1">
        <v>185</v>
      </c>
      <c r="GD1">
        <v>186</v>
      </c>
      <c r="GE1">
        <v>187</v>
      </c>
      <c r="GF1">
        <v>188</v>
      </c>
      <c r="GG1">
        <v>189</v>
      </c>
      <c r="GH1">
        <v>190</v>
      </c>
      <c r="GI1">
        <v>191</v>
      </c>
      <c r="GJ1">
        <v>192</v>
      </c>
      <c r="GK1">
        <v>193</v>
      </c>
      <c r="GL1">
        <v>194</v>
      </c>
      <c r="GM1">
        <v>195</v>
      </c>
      <c r="GN1">
        <v>196</v>
      </c>
      <c r="GO1">
        <v>197</v>
      </c>
      <c r="GP1">
        <v>198</v>
      </c>
      <c r="GQ1">
        <v>199</v>
      </c>
      <c r="GR1">
        <v>200</v>
      </c>
      <c r="GS1">
        <v>201</v>
      </c>
      <c r="GT1">
        <v>202</v>
      </c>
      <c r="GU1">
        <v>203</v>
      </c>
      <c r="GV1">
        <v>204</v>
      </c>
      <c r="GW1">
        <v>205</v>
      </c>
      <c r="GX1">
        <v>206</v>
      </c>
      <c r="GY1">
        <v>207</v>
      </c>
      <c r="GZ1">
        <v>208</v>
      </c>
      <c r="HA1">
        <v>209</v>
      </c>
      <c r="HB1">
        <v>210</v>
      </c>
      <c r="HC1">
        <v>211</v>
      </c>
      <c r="HD1">
        <v>212</v>
      </c>
      <c r="HE1">
        <v>213</v>
      </c>
      <c r="HF1">
        <v>214</v>
      </c>
      <c r="HG1">
        <v>215</v>
      </c>
      <c r="HH1">
        <v>216</v>
      </c>
      <c r="HI1">
        <v>217</v>
      </c>
      <c r="HJ1">
        <v>218</v>
      </c>
      <c r="HK1">
        <v>219</v>
      </c>
      <c r="HL1">
        <v>220</v>
      </c>
      <c r="HM1">
        <v>221</v>
      </c>
      <c r="HN1">
        <v>222</v>
      </c>
      <c r="HO1">
        <v>223</v>
      </c>
      <c r="HP1">
        <v>224</v>
      </c>
      <c r="HQ1">
        <v>225</v>
      </c>
      <c r="HR1">
        <v>226</v>
      </c>
      <c r="HS1">
        <v>227</v>
      </c>
      <c r="HT1">
        <v>228</v>
      </c>
      <c r="HU1">
        <v>229</v>
      </c>
      <c r="HV1">
        <v>230</v>
      </c>
      <c r="HW1">
        <v>231</v>
      </c>
      <c r="HX1">
        <v>232</v>
      </c>
      <c r="HY1">
        <v>233</v>
      </c>
      <c r="HZ1">
        <v>234</v>
      </c>
      <c r="IA1">
        <v>235</v>
      </c>
      <c r="IB1">
        <v>236</v>
      </c>
      <c r="IC1">
        <v>237</v>
      </c>
      <c r="ID1">
        <v>238</v>
      </c>
      <c r="IE1">
        <v>239</v>
      </c>
      <c r="IF1">
        <v>240</v>
      </c>
      <c r="IG1">
        <v>241</v>
      </c>
      <c r="IH1">
        <v>242</v>
      </c>
      <c r="II1">
        <v>243</v>
      </c>
      <c r="IJ1">
        <v>244</v>
      </c>
      <c r="IK1">
        <v>245</v>
      </c>
      <c r="IL1">
        <v>246</v>
      </c>
      <c r="IM1">
        <v>247</v>
      </c>
      <c r="IN1">
        <v>248</v>
      </c>
      <c r="IO1">
        <v>249</v>
      </c>
      <c r="IP1">
        <v>250</v>
      </c>
      <c r="IQ1">
        <v>251</v>
      </c>
      <c r="IR1">
        <v>252</v>
      </c>
      <c r="IS1">
        <v>253</v>
      </c>
      <c r="IT1">
        <v>254</v>
      </c>
      <c r="IU1">
        <v>255</v>
      </c>
      <c r="IV1">
        <v>256</v>
      </c>
      <c r="IW1">
        <v>257</v>
      </c>
      <c r="IX1">
        <v>258</v>
      </c>
      <c r="IY1">
        <v>259</v>
      </c>
      <c r="IZ1">
        <v>260</v>
      </c>
      <c r="JA1">
        <v>261</v>
      </c>
      <c r="JB1">
        <v>262</v>
      </c>
      <c r="JC1">
        <v>263</v>
      </c>
      <c r="JD1">
        <v>264</v>
      </c>
      <c r="JE1">
        <v>265</v>
      </c>
      <c r="JF1">
        <v>266</v>
      </c>
      <c r="JG1">
        <v>267</v>
      </c>
      <c r="JH1">
        <v>268</v>
      </c>
      <c r="JI1">
        <v>269</v>
      </c>
      <c r="JJ1">
        <v>270</v>
      </c>
      <c r="JK1">
        <v>271</v>
      </c>
      <c r="JL1">
        <v>272</v>
      </c>
      <c r="JM1">
        <v>273</v>
      </c>
      <c r="JN1">
        <v>274</v>
      </c>
      <c r="JO1">
        <v>275</v>
      </c>
      <c r="JP1">
        <v>276</v>
      </c>
      <c r="JQ1">
        <v>277</v>
      </c>
      <c r="JR1">
        <v>278</v>
      </c>
      <c r="JS1">
        <v>279</v>
      </c>
      <c r="JT1">
        <v>280</v>
      </c>
      <c r="JU1">
        <v>281</v>
      </c>
      <c r="JV1">
        <v>282</v>
      </c>
      <c r="JW1">
        <v>283</v>
      </c>
      <c r="JX1">
        <v>284</v>
      </c>
      <c r="JY1">
        <v>285</v>
      </c>
      <c r="JZ1">
        <v>286</v>
      </c>
      <c r="KA1">
        <v>287</v>
      </c>
      <c r="KB1">
        <v>288</v>
      </c>
      <c r="KC1">
        <v>289</v>
      </c>
      <c r="KD1">
        <v>290</v>
      </c>
      <c r="KE1">
        <v>291</v>
      </c>
      <c r="KF1">
        <v>292</v>
      </c>
      <c r="KG1">
        <v>293</v>
      </c>
      <c r="KH1">
        <v>294</v>
      </c>
      <c r="KI1">
        <v>295</v>
      </c>
      <c r="KJ1">
        <v>296</v>
      </c>
      <c r="KK1">
        <v>297</v>
      </c>
      <c r="KL1">
        <v>298</v>
      </c>
      <c r="KM1">
        <v>299</v>
      </c>
      <c r="KN1">
        <v>300</v>
      </c>
      <c r="KO1">
        <v>301</v>
      </c>
      <c r="KP1">
        <v>302</v>
      </c>
      <c r="KQ1">
        <v>303</v>
      </c>
      <c r="KR1">
        <v>304</v>
      </c>
      <c r="KS1">
        <v>305</v>
      </c>
      <c r="KT1">
        <v>306</v>
      </c>
      <c r="KU1">
        <v>307</v>
      </c>
      <c r="KV1">
        <v>308</v>
      </c>
      <c r="KW1">
        <v>309</v>
      </c>
      <c r="KX1">
        <v>310</v>
      </c>
      <c r="KY1">
        <v>311</v>
      </c>
      <c r="KZ1">
        <v>312</v>
      </c>
      <c r="LA1">
        <v>313</v>
      </c>
      <c r="LB1">
        <v>314</v>
      </c>
      <c r="LC1">
        <v>315</v>
      </c>
      <c r="LD1">
        <v>316</v>
      </c>
      <c r="LE1">
        <v>317</v>
      </c>
      <c r="LF1">
        <v>318</v>
      </c>
      <c r="LG1">
        <v>319</v>
      </c>
      <c r="LH1">
        <v>320</v>
      </c>
      <c r="LI1">
        <v>321</v>
      </c>
      <c r="LJ1">
        <v>322</v>
      </c>
      <c r="LK1">
        <v>323</v>
      </c>
      <c r="LL1">
        <v>324</v>
      </c>
      <c r="LM1">
        <v>325</v>
      </c>
      <c r="LN1">
        <v>326</v>
      </c>
      <c r="LO1">
        <v>327</v>
      </c>
      <c r="LP1">
        <v>328</v>
      </c>
      <c r="LQ1">
        <v>329</v>
      </c>
      <c r="LR1">
        <v>330</v>
      </c>
      <c r="LS1">
        <v>331</v>
      </c>
      <c r="LT1">
        <v>332</v>
      </c>
      <c r="LU1">
        <v>333</v>
      </c>
      <c r="LV1">
        <v>334</v>
      </c>
    </row>
    <row r="2" spans="1:334" s="4" customFormat="1" x14ac:dyDescent="0.3">
      <c r="A2" s="4" t="s">
        <v>0</v>
      </c>
      <c r="B2" s="4" t="s">
        <v>11</v>
      </c>
      <c r="C2" s="4" t="s">
        <v>12</v>
      </c>
      <c r="D2" s="4" t="s">
        <v>13</v>
      </c>
      <c r="E2" s="4" t="s">
        <v>14</v>
      </c>
      <c r="F2" s="4" t="s">
        <v>117</v>
      </c>
      <c r="G2" s="4" t="s">
        <v>15</v>
      </c>
      <c r="H2" s="4" t="s">
        <v>16</v>
      </c>
      <c r="I2" s="4" t="s">
        <v>17</v>
      </c>
      <c r="J2" s="4" t="s">
        <v>18</v>
      </c>
      <c r="K2" s="4" t="s">
        <v>19</v>
      </c>
      <c r="L2" s="4" t="s">
        <v>20</v>
      </c>
      <c r="M2" s="4" t="s">
        <v>21</v>
      </c>
      <c r="N2" s="4" t="s">
        <v>22</v>
      </c>
      <c r="O2" s="4" t="s">
        <v>23</v>
      </c>
      <c r="P2" s="4" t="s">
        <v>24</v>
      </c>
      <c r="Q2" s="4" t="s">
        <v>25</v>
      </c>
      <c r="R2" s="4" t="s">
        <v>26</v>
      </c>
      <c r="S2" s="4" t="s">
        <v>27</v>
      </c>
      <c r="T2" s="4" t="s">
        <v>28</v>
      </c>
      <c r="U2" s="4" t="s">
        <v>29</v>
      </c>
      <c r="V2" s="4" t="s">
        <v>30</v>
      </c>
      <c r="W2" s="4" t="s">
        <v>31</v>
      </c>
      <c r="X2" s="4" t="s">
        <v>32</v>
      </c>
      <c r="Y2" s="4" t="s">
        <v>33</v>
      </c>
      <c r="Z2" s="4" t="s">
        <v>34</v>
      </c>
      <c r="AA2" s="4" t="s">
        <v>35</v>
      </c>
      <c r="AB2" s="4" t="s">
        <v>36</v>
      </c>
      <c r="AC2" s="4" t="s">
        <v>37</v>
      </c>
      <c r="AD2" s="4" t="s">
        <v>38</v>
      </c>
      <c r="AE2" s="4" t="s">
        <v>39</v>
      </c>
      <c r="AF2" s="4" t="s">
        <v>40</v>
      </c>
      <c r="AG2" s="4" t="s">
        <v>41</v>
      </c>
      <c r="AH2" s="4" t="s">
        <v>42</v>
      </c>
      <c r="AI2" s="4" t="s">
        <v>43</v>
      </c>
      <c r="AJ2" s="4" t="s">
        <v>44</v>
      </c>
      <c r="AK2" s="4" t="s">
        <v>45</v>
      </c>
      <c r="AL2" s="4" t="s">
        <v>46</v>
      </c>
      <c r="AM2" s="4" t="s">
        <v>47</v>
      </c>
      <c r="AN2" s="4" t="s">
        <v>48</v>
      </c>
      <c r="AO2" s="4" t="s">
        <v>49</v>
      </c>
      <c r="AP2" s="4" t="s">
        <v>50</v>
      </c>
      <c r="AQ2" s="4" t="s">
        <v>51</v>
      </c>
      <c r="AR2" s="4" t="s">
        <v>52</v>
      </c>
      <c r="AS2" s="4" t="s">
        <v>53</v>
      </c>
      <c r="AT2" s="4" t="s">
        <v>54</v>
      </c>
      <c r="AU2" s="4" t="s">
        <v>55</v>
      </c>
      <c r="AV2" s="4" t="s">
        <v>56</v>
      </c>
      <c r="AW2" s="4" t="s">
        <v>57</v>
      </c>
      <c r="AX2" s="4" t="s">
        <v>58</v>
      </c>
      <c r="AY2" s="4" t="s">
        <v>59</v>
      </c>
      <c r="AZ2" s="4" t="s">
        <v>60</v>
      </c>
      <c r="BA2" s="4" t="s">
        <v>61</v>
      </c>
      <c r="BB2" s="4" t="s">
        <v>62</v>
      </c>
      <c r="BC2" s="4" t="s">
        <v>63</v>
      </c>
      <c r="BD2" s="4" t="s">
        <v>64</v>
      </c>
      <c r="BE2" s="4" t="s">
        <v>65</v>
      </c>
      <c r="BF2" s="4" t="s">
        <v>66</v>
      </c>
      <c r="BG2" s="4" t="s">
        <v>67</v>
      </c>
      <c r="BH2" s="4" t="s">
        <v>68</v>
      </c>
      <c r="BI2" s="4" t="s">
        <v>69</v>
      </c>
      <c r="BJ2" s="4" t="s">
        <v>70</v>
      </c>
      <c r="BK2" s="4" t="s">
        <v>71</v>
      </c>
      <c r="BL2" s="4" t="s">
        <v>72</v>
      </c>
      <c r="BM2" s="4" t="s">
        <v>73</v>
      </c>
      <c r="BN2" s="4" t="s">
        <v>74</v>
      </c>
      <c r="BO2" s="4" t="s">
        <v>75</v>
      </c>
      <c r="BP2" s="4" t="s">
        <v>76</v>
      </c>
      <c r="BQ2" s="4" t="s">
        <v>77</v>
      </c>
      <c r="BR2" s="4" t="s">
        <v>78</v>
      </c>
      <c r="BS2" s="4" t="s">
        <v>79</v>
      </c>
      <c r="BT2" s="4" t="s">
        <v>80</v>
      </c>
      <c r="BU2" s="4" t="s">
        <v>81</v>
      </c>
      <c r="BV2" s="4" t="s">
        <v>82</v>
      </c>
      <c r="BW2" s="4" t="s">
        <v>83</v>
      </c>
      <c r="BX2" s="4" t="s">
        <v>84</v>
      </c>
      <c r="BY2" s="4" t="s">
        <v>85</v>
      </c>
      <c r="BZ2" s="4" t="s">
        <v>86</v>
      </c>
      <c r="CA2" s="4" t="s">
        <v>87</v>
      </c>
      <c r="CB2" s="4" t="s">
        <v>88</v>
      </c>
      <c r="CC2" s="4" t="s">
        <v>89</v>
      </c>
      <c r="CD2" s="4" t="s">
        <v>90</v>
      </c>
      <c r="CE2" s="4" t="s">
        <v>91</v>
      </c>
      <c r="CF2" s="4" t="s">
        <v>92</v>
      </c>
      <c r="CG2" s="4" t="s">
        <v>93</v>
      </c>
      <c r="CH2" s="4" t="s">
        <v>94</v>
      </c>
      <c r="CI2" s="4" t="s">
        <v>95</v>
      </c>
      <c r="CJ2" s="4" t="s">
        <v>96</v>
      </c>
      <c r="CK2" s="3" t="s">
        <v>164</v>
      </c>
      <c r="CL2" s="3" t="s">
        <v>165</v>
      </c>
      <c r="CM2" s="3" t="s">
        <v>163</v>
      </c>
      <c r="CN2" s="3" t="s">
        <v>166</v>
      </c>
      <c r="CO2" s="3" t="s">
        <v>167</v>
      </c>
      <c r="CP2" s="3" t="s">
        <v>168</v>
      </c>
      <c r="CQ2" s="3" t="s">
        <v>169</v>
      </c>
      <c r="CR2" s="3" t="s">
        <v>170</v>
      </c>
      <c r="CS2" s="3" t="s">
        <v>171</v>
      </c>
      <c r="CT2" s="3" t="s">
        <v>172</v>
      </c>
      <c r="CU2" s="3" t="s">
        <v>173</v>
      </c>
      <c r="CV2" s="4" t="s">
        <v>148</v>
      </c>
      <c r="CW2" s="4" t="s">
        <v>149</v>
      </c>
      <c r="CX2" s="4" t="s">
        <v>150</v>
      </c>
      <c r="CY2" s="4" t="s">
        <v>151</v>
      </c>
      <c r="CZ2" s="3" t="s">
        <v>178</v>
      </c>
      <c r="DA2" s="3" t="s">
        <v>174</v>
      </c>
      <c r="DB2" s="3" t="s">
        <v>175</v>
      </c>
      <c r="DC2" s="3" t="s">
        <v>176</v>
      </c>
      <c r="DD2" s="3" t="s">
        <v>177</v>
      </c>
      <c r="DE2" s="3" t="s">
        <v>183</v>
      </c>
      <c r="DF2" s="3" t="s">
        <v>179</v>
      </c>
      <c r="DG2" s="3" t="s">
        <v>180</v>
      </c>
      <c r="DH2" s="3" t="s">
        <v>181</v>
      </c>
      <c r="DI2" s="3" t="s">
        <v>182</v>
      </c>
      <c r="DJ2" s="3" t="s">
        <v>188</v>
      </c>
      <c r="DK2" s="3" t="s">
        <v>184</v>
      </c>
      <c r="DL2" s="3" t="s">
        <v>185</v>
      </c>
      <c r="DM2" s="3" t="s">
        <v>186</v>
      </c>
      <c r="DN2" s="3" t="s">
        <v>187</v>
      </c>
      <c r="DO2" s="3" t="s">
        <v>193</v>
      </c>
      <c r="DP2" s="3" t="s">
        <v>189</v>
      </c>
      <c r="DQ2" s="3" t="s">
        <v>190</v>
      </c>
      <c r="DR2" s="3" t="s">
        <v>191</v>
      </c>
      <c r="DS2" s="3" t="s">
        <v>192</v>
      </c>
      <c r="DT2" s="3" t="s">
        <v>198</v>
      </c>
      <c r="DU2" s="3" t="s">
        <v>194</v>
      </c>
      <c r="DV2" s="3" t="s">
        <v>195</v>
      </c>
      <c r="DW2" s="3" t="s">
        <v>196</v>
      </c>
      <c r="DX2" s="3" t="s">
        <v>197</v>
      </c>
      <c r="DY2" s="3" t="s">
        <v>199</v>
      </c>
      <c r="DZ2" s="3" t="s">
        <v>200</v>
      </c>
      <c r="EA2" s="3" t="s">
        <v>201</v>
      </c>
      <c r="EB2" s="3" t="s">
        <v>204</v>
      </c>
      <c r="EC2" s="3" t="s">
        <v>202</v>
      </c>
      <c r="ED2" s="3" t="s">
        <v>203</v>
      </c>
      <c r="EE2" s="3" t="s">
        <v>207</v>
      </c>
      <c r="EF2" s="3" t="s">
        <v>205</v>
      </c>
      <c r="EG2" s="3" t="s">
        <v>206</v>
      </c>
      <c r="EH2" s="3" t="s">
        <v>208</v>
      </c>
      <c r="EI2" s="3" t="s">
        <v>209</v>
      </c>
      <c r="EJ2" s="3" t="s">
        <v>210</v>
      </c>
      <c r="EK2" s="3" t="s">
        <v>213</v>
      </c>
      <c r="EL2" s="3" t="s">
        <v>211</v>
      </c>
      <c r="EM2" s="3" t="s">
        <v>212</v>
      </c>
      <c r="EN2" s="3" t="s">
        <v>216</v>
      </c>
      <c r="EO2" s="3" t="s">
        <v>214</v>
      </c>
      <c r="EP2" s="3" t="s">
        <v>215</v>
      </c>
      <c r="EQ2" s="3" t="s">
        <v>217</v>
      </c>
      <c r="ER2" s="3" t="s">
        <v>218</v>
      </c>
      <c r="ES2" s="3" t="s">
        <v>219</v>
      </c>
      <c r="ET2" s="3" t="s">
        <v>221</v>
      </c>
      <c r="EU2" s="3" t="s">
        <v>220</v>
      </c>
      <c r="EV2" s="3" t="s">
        <v>222</v>
      </c>
      <c r="EW2" s="3" t="s">
        <v>366</v>
      </c>
      <c r="EX2" s="3" t="s">
        <v>223</v>
      </c>
      <c r="EY2" s="3" t="s">
        <v>224</v>
      </c>
      <c r="EZ2" s="4" t="s">
        <v>97</v>
      </c>
      <c r="FA2" s="4" t="s">
        <v>98</v>
      </c>
      <c r="FB2" s="4" t="s">
        <v>99</v>
      </c>
      <c r="FC2" s="4" t="s">
        <v>100</v>
      </c>
      <c r="FD2" s="4" t="s">
        <v>101</v>
      </c>
      <c r="FE2" s="4" t="s">
        <v>102</v>
      </c>
      <c r="FF2" s="4" t="s">
        <v>103</v>
      </c>
      <c r="FG2" s="4" t="s">
        <v>104</v>
      </c>
      <c r="FH2" s="4" t="s">
        <v>105</v>
      </c>
      <c r="FI2" s="4" t="s">
        <v>106</v>
      </c>
      <c r="FJ2" s="4" t="s">
        <v>107</v>
      </c>
      <c r="FK2" s="4" t="s">
        <v>108</v>
      </c>
      <c r="FL2" s="4" t="s">
        <v>109</v>
      </c>
      <c r="FM2" s="4" t="s">
        <v>110</v>
      </c>
      <c r="FN2" s="4" t="s">
        <v>111</v>
      </c>
      <c r="FO2" s="4" t="s">
        <v>112</v>
      </c>
      <c r="FP2" s="4" t="s">
        <v>113</v>
      </c>
      <c r="FQ2" s="4" t="s">
        <v>114</v>
      </c>
      <c r="FR2" s="4" t="s">
        <v>115</v>
      </c>
      <c r="FS2" s="4" t="s">
        <v>116</v>
      </c>
      <c r="FT2" s="3" t="s">
        <v>244</v>
      </c>
      <c r="FU2" s="3" t="s">
        <v>225</v>
      </c>
      <c r="FV2" s="3" t="s">
        <v>226</v>
      </c>
      <c r="FW2" s="3" t="s">
        <v>227</v>
      </c>
      <c r="FX2" s="3" t="s">
        <v>228</v>
      </c>
      <c r="FY2" s="3" t="s">
        <v>229</v>
      </c>
      <c r="FZ2" s="3" t="s">
        <v>230</v>
      </c>
      <c r="GA2" s="3" t="s">
        <v>231</v>
      </c>
      <c r="GB2" s="3" t="s">
        <v>232</v>
      </c>
      <c r="GC2" s="3" t="s">
        <v>233</v>
      </c>
      <c r="GD2" s="3" t="s">
        <v>234</v>
      </c>
      <c r="GE2" s="3" t="s">
        <v>235</v>
      </c>
      <c r="GF2" s="3" t="s">
        <v>236</v>
      </c>
      <c r="GG2" s="3" t="s">
        <v>237</v>
      </c>
      <c r="GH2" s="3" t="s">
        <v>238</v>
      </c>
      <c r="GI2" s="3" t="s">
        <v>239</v>
      </c>
      <c r="GJ2" s="3" t="s">
        <v>240</v>
      </c>
      <c r="GK2" s="3" t="s">
        <v>241</v>
      </c>
      <c r="GL2" s="3" t="s">
        <v>242</v>
      </c>
      <c r="GM2" s="3" t="s">
        <v>243</v>
      </c>
      <c r="GN2" s="3" t="s">
        <v>264</v>
      </c>
      <c r="GO2" s="3" t="s">
        <v>245</v>
      </c>
      <c r="GP2" s="3" t="s">
        <v>246</v>
      </c>
      <c r="GQ2" s="3" t="s">
        <v>247</v>
      </c>
      <c r="GR2" s="3" t="s">
        <v>248</v>
      </c>
      <c r="GS2" s="3" t="s">
        <v>249</v>
      </c>
      <c r="GT2" s="3" t="s">
        <v>250</v>
      </c>
      <c r="GU2" s="3" t="s">
        <v>251</v>
      </c>
      <c r="GV2" s="3" t="s">
        <v>252</v>
      </c>
      <c r="GW2" s="3" t="s">
        <v>253</v>
      </c>
      <c r="GX2" s="3" t="s">
        <v>254</v>
      </c>
      <c r="GY2" s="3" t="s">
        <v>255</v>
      </c>
      <c r="GZ2" s="3" t="s">
        <v>256</v>
      </c>
      <c r="HA2" s="3" t="s">
        <v>257</v>
      </c>
      <c r="HB2" s="3" t="s">
        <v>258</v>
      </c>
      <c r="HC2" s="3" t="s">
        <v>259</v>
      </c>
      <c r="HD2" s="3" t="s">
        <v>260</v>
      </c>
      <c r="HE2" s="3" t="s">
        <v>261</v>
      </c>
      <c r="HF2" s="3" t="s">
        <v>262</v>
      </c>
      <c r="HG2" s="3" t="s">
        <v>263</v>
      </c>
      <c r="HH2" s="3" t="s">
        <v>267</v>
      </c>
      <c r="HI2" s="3" t="s">
        <v>265</v>
      </c>
      <c r="HJ2" s="3" t="s">
        <v>266</v>
      </c>
      <c r="HK2" s="3" t="s">
        <v>268</v>
      </c>
      <c r="HL2" s="3" t="s">
        <v>269</v>
      </c>
      <c r="HM2" s="3" t="s">
        <v>270</v>
      </c>
      <c r="HN2" s="3" t="s">
        <v>272</v>
      </c>
      <c r="HO2" s="3" t="s">
        <v>273</v>
      </c>
      <c r="HP2" s="3" t="s">
        <v>274</v>
      </c>
      <c r="HQ2" s="3" t="s">
        <v>275</v>
      </c>
      <c r="HR2" s="3" t="s">
        <v>276</v>
      </c>
      <c r="HS2" s="3" t="s">
        <v>278</v>
      </c>
      <c r="HT2" s="3" t="s">
        <v>279</v>
      </c>
      <c r="HU2" s="3" t="s">
        <v>280</v>
      </c>
      <c r="HV2" s="3" t="s">
        <v>281</v>
      </c>
      <c r="HW2" s="3" t="s">
        <v>282</v>
      </c>
      <c r="HX2" s="3" t="s">
        <v>283</v>
      </c>
      <c r="HY2" s="3" t="s">
        <v>284</v>
      </c>
      <c r="HZ2" s="3" t="s">
        <v>285</v>
      </c>
      <c r="IA2" s="3" t="s">
        <v>286</v>
      </c>
      <c r="IB2" s="3" t="s">
        <v>287</v>
      </c>
      <c r="IC2" s="3" t="s">
        <v>288</v>
      </c>
      <c r="ID2" s="3" t="s">
        <v>289</v>
      </c>
      <c r="IE2" s="3" t="s">
        <v>290</v>
      </c>
      <c r="IF2" s="3" t="s">
        <v>291</v>
      </c>
      <c r="IG2" s="3" t="s">
        <v>292</v>
      </c>
      <c r="IH2" s="3" t="s">
        <v>293</v>
      </c>
      <c r="II2" s="3" t="s">
        <v>294</v>
      </c>
      <c r="IJ2" s="3" t="s">
        <v>295</v>
      </c>
      <c r="IK2" s="3" t="s">
        <v>296</v>
      </c>
      <c r="IL2" s="3" t="s">
        <v>297</v>
      </c>
      <c r="IM2" s="3" t="s">
        <v>298</v>
      </c>
      <c r="IN2" s="3" t="s">
        <v>299</v>
      </c>
      <c r="IO2" s="3" t="s">
        <v>300</v>
      </c>
      <c r="IP2" s="3" t="s">
        <v>301</v>
      </c>
      <c r="IQ2" s="3" t="s">
        <v>302</v>
      </c>
      <c r="IR2" s="3" t="s">
        <v>303</v>
      </c>
      <c r="IS2" s="3" t="s">
        <v>304</v>
      </c>
      <c r="IT2" s="3" t="s">
        <v>305</v>
      </c>
      <c r="IU2" s="3" t="s">
        <v>306</v>
      </c>
      <c r="IV2" s="3" t="s">
        <v>307</v>
      </c>
      <c r="IW2" s="3" t="s">
        <v>308</v>
      </c>
      <c r="IX2" s="3" t="s">
        <v>309</v>
      </c>
      <c r="IY2" s="3" t="s">
        <v>310</v>
      </c>
      <c r="IZ2" s="3" t="s">
        <v>311</v>
      </c>
      <c r="JA2" s="3" t="s">
        <v>312</v>
      </c>
      <c r="JB2" s="3" t="s">
        <v>313</v>
      </c>
      <c r="JC2" s="3" t="s">
        <v>314</v>
      </c>
      <c r="JD2" s="3" t="s">
        <v>315</v>
      </c>
      <c r="JE2" s="3" t="s">
        <v>316</v>
      </c>
      <c r="JF2" s="3" t="s">
        <v>317</v>
      </c>
      <c r="JG2" s="3" t="s">
        <v>318</v>
      </c>
      <c r="JH2" s="3" t="s">
        <v>319</v>
      </c>
      <c r="JI2" s="3" t="s">
        <v>320</v>
      </c>
      <c r="JJ2" s="3" t="s">
        <v>321</v>
      </c>
      <c r="JK2" s="3" t="s">
        <v>322</v>
      </c>
      <c r="JL2" s="3" t="s">
        <v>323</v>
      </c>
      <c r="JM2" s="3" t="s">
        <v>324</v>
      </c>
      <c r="JN2" s="3" t="s">
        <v>325</v>
      </c>
      <c r="JO2" s="3" t="s">
        <v>271</v>
      </c>
      <c r="JP2" s="3" t="s">
        <v>326</v>
      </c>
      <c r="JQ2" s="3" t="s">
        <v>327</v>
      </c>
      <c r="JR2" s="3" t="s">
        <v>328</v>
      </c>
      <c r="JS2" s="3" t="s">
        <v>329</v>
      </c>
      <c r="JT2" s="3" t="s">
        <v>277</v>
      </c>
      <c r="JU2" s="3" t="s">
        <v>330</v>
      </c>
      <c r="JV2" s="3" t="s">
        <v>331</v>
      </c>
      <c r="JW2" s="3" t="s">
        <v>332</v>
      </c>
      <c r="JX2" s="3" t="s">
        <v>333</v>
      </c>
      <c r="JY2" s="3" t="s">
        <v>334</v>
      </c>
      <c r="JZ2" s="3" t="s">
        <v>335</v>
      </c>
      <c r="KA2" s="3" t="s">
        <v>336</v>
      </c>
      <c r="KB2" s="3" t="s">
        <v>337</v>
      </c>
      <c r="KC2" s="3" t="s">
        <v>338</v>
      </c>
      <c r="KD2" s="3" t="s">
        <v>339</v>
      </c>
      <c r="KE2" s="3" t="s">
        <v>340</v>
      </c>
      <c r="KF2" s="3" t="s">
        <v>341</v>
      </c>
      <c r="KG2" s="3" t="s">
        <v>342</v>
      </c>
      <c r="KH2" s="3" t="s">
        <v>343</v>
      </c>
      <c r="KI2" s="3" t="s">
        <v>344</v>
      </c>
      <c r="KJ2" s="3" t="s">
        <v>401</v>
      </c>
      <c r="KK2" s="3" t="s">
        <v>152</v>
      </c>
      <c r="KL2" s="3" t="s">
        <v>405</v>
      </c>
      <c r="KM2" s="5" t="s">
        <v>345</v>
      </c>
      <c r="KN2" s="5" t="s">
        <v>346</v>
      </c>
      <c r="KO2" s="5" t="s">
        <v>347</v>
      </c>
      <c r="KP2" s="5" t="s">
        <v>348</v>
      </c>
      <c r="KQ2" s="5" t="s">
        <v>349</v>
      </c>
      <c r="KR2" s="5" t="s">
        <v>350</v>
      </c>
      <c r="KS2" s="5" t="s">
        <v>351</v>
      </c>
      <c r="KT2" s="5" t="s">
        <v>352</v>
      </c>
      <c r="KU2" s="5" t="s">
        <v>353</v>
      </c>
      <c r="KV2" s="5" t="s">
        <v>354</v>
      </c>
      <c r="KW2" s="5" t="s">
        <v>355</v>
      </c>
      <c r="KX2" s="9" t="s">
        <v>154</v>
      </c>
      <c r="KY2" s="9" t="s">
        <v>153</v>
      </c>
      <c r="KZ2" s="9" t="s">
        <v>157</v>
      </c>
      <c r="LA2" s="9" t="s">
        <v>156</v>
      </c>
      <c r="LB2" s="9" t="s">
        <v>155</v>
      </c>
      <c r="LC2" s="9" t="s">
        <v>356</v>
      </c>
      <c r="LD2" s="9" t="s">
        <v>162</v>
      </c>
      <c r="LE2" s="9" t="s">
        <v>158</v>
      </c>
      <c r="LF2" s="9" t="s">
        <v>159</v>
      </c>
      <c r="LG2" s="9" t="s">
        <v>160</v>
      </c>
      <c r="LH2" s="9" t="s">
        <v>161</v>
      </c>
      <c r="LI2" s="5" t="s">
        <v>367</v>
      </c>
      <c r="LJ2" s="9" t="s">
        <v>360</v>
      </c>
      <c r="LK2" s="9" t="s">
        <v>357</v>
      </c>
      <c r="LL2" s="9" t="s">
        <v>358</v>
      </c>
      <c r="LM2" s="9" t="s">
        <v>359</v>
      </c>
      <c r="LN2" s="9" t="s">
        <v>361</v>
      </c>
      <c r="LO2" s="5" t="s">
        <v>368</v>
      </c>
      <c r="LP2" s="5" t="s">
        <v>369</v>
      </c>
      <c r="LQ2" s="5" t="s">
        <v>370</v>
      </c>
      <c r="LR2" s="5" t="s">
        <v>364</v>
      </c>
      <c r="LS2" s="5" t="s">
        <v>362</v>
      </c>
      <c r="LT2" s="5" t="s">
        <v>363</v>
      </c>
      <c r="LU2" s="5" t="s">
        <v>365</v>
      </c>
      <c r="LV2" s="9" t="s">
        <v>404</v>
      </c>
    </row>
    <row r="3" spans="1:334" x14ac:dyDescent="0.3">
      <c r="A3" t="s">
        <v>10</v>
      </c>
      <c r="B3" t="s">
        <v>5</v>
      </c>
      <c r="C3" t="s">
        <v>7</v>
      </c>
      <c r="D3" t="s">
        <v>118</v>
      </c>
      <c r="E3" t="s">
        <v>119</v>
      </c>
      <c r="G3" s="2">
        <v>0.2</v>
      </c>
      <c r="I3" s="2" t="s">
        <v>120</v>
      </c>
      <c r="J3" t="s">
        <v>121</v>
      </c>
      <c r="K3" t="s">
        <v>122</v>
      </c>
      <c r="M3" s="2"/>
      <c r="Q3" s="2"/>
      <c r="S3" s="2">
        <v>0.15</v>
      </c>
      <c r="T3" s="2">
        <v>0.2</v>
      </c>
      <c r="U3" s="2">
        <v>0.25</v>
      </c>
      <c r="Y3" s="2"/>
      <c r="AC3" t="s">
        <v>123</v>
      </c>
      <c r="AD3" t="s">
        <v>124</v>
      </c>
      <c r="AE3" t="s">
        <v>125</v>
      </c>
      <c r="AM3" t="s">
        <v>126</v>
      </c>
      <c r="AN3" t="s">
        <v>127</v>
      </c>
      <c r="AO3" t="s">
        <v>128</v>
      </c>
      <c r="AW3" t="s">
        <v>129</v>
      </c>
      <c r="AX3" t="s">
        <v>130</v>
      </c>
      <c r="AY3" t="s">
        <v>131</v>
      </c>
      <c r="BG3" t="s">
        <v>132</v>
      </c>
      <c r="BH3" t="s">
        <v>133</v>
      </c>
      <c r="BQ3" t="s">
        <v>134</v>
      </c>
      <c r="BR3" t="s">
        <v>134</v>
      </c>
      <c r="CA3" s="2">
        <v>0.7</v>
      </c>
      <c r="CB3" s="2">
        <v>0.9</v>
      </c>
      <c r="CK3" s="2">
        <v>0.8</v>
      </c>
      <c r="CL3" s="2">
        <v>0.95</v>
      </c>
      <c r="CU3" t="s">
        <v>135</v>
      </c>
      <c r="CZ3">
        <v>1000000</v>
      </c>
      <c r="DE3">
        <v>100000</v>
      </c>
      <c r="DJ3" t="s">
        <v>136</v>
      </c>
      <c r="DO3">
        <v>300000</v>
      </c>
      <c r="DT3">
        <v>150000</v>
      </c>
      <c r="DY3" t="s">
        <v>137</v>
      </c>
      <c r="EB3">
        <v>200000</v>
      </c>
      <c r="EE3">
        <v>60000</v>
      </c>
      <c r="EH3" t="s">
        <v>138</v>
      </c>
      <c r="EK3">
        <v>50000</v>
      </c>
      <c r="EN3">
        <v>50000</v>
      </c>
      <c r="EQ3" t="s">
        <v>139</v>
      </c>
      <c r="ET3">
        <v>30000</v>
      </c>
      <c r="EW3">
        <v>30000</v>
      </c>
      <c r="EZ3" t="s">
        <v>120</v>
      </c>
      <c r="FA3" t="s">
        <v>121</v>
      </c>
      <c r="FB3" t="s">
        <v>122</v>
      </c>
      <c r="FC3" t="s">
        <v>140</v>
      </c>
      <c r="FD3" t="s">
        <v>141</v>
      </c>
      <c r="FE3" t="s">
        <v>142</v>
      </c>
      <c r="FF3" t="s">
        <v>143</v>
      </c>
      <c r="FG3" t="s">
        <v>144</v>
      </c>
      <c r="FH3" t="s">
        <v>145</v>
      </c>
      <c r="FT3" t="s">
        <v>7</v>
      </c>
      <c r="FU3" t="s">
        <v>7</v>
      </c>
      <c r="FV3" t="s">
        <v>7</v>
      </c>
      <c r="FW3" t="s">
        <v>8</v>
      </c>
      <c r="FX3" t="s">
        <v>146</v>
      </c>
      <c r="FY3" t="s">
        <v>147</v>
      </c>
      <c r="FZ3" t="s">
        <v>7</v>
      </c>
      <c r="GA3" t="s">
        <v>146</v>
      </c>
      <c r="GB3" t="s">
        <v>147</v>
      </c>
      <c r="GN3">
        <v>2560</v>
      </c>
      <c r="GO3">
        <v>2560</v>
      </c>
      <c r="GP3">
        <v>2560</v>
      </c>
      <c r="GQ3">
        <v>2560</v>
      </c>
      <c r="GR3">
        <v>2561</v>
      </c>
      <c r="GS3">
        <v>2561</v>
      </c>
      <c r="GT3">
        <v>2562</v>
      </c>
      <c r="GU3">
        <v>2563</v>
      </c>
      <c r="GV3">
        <v>2564</v>
      </c>
      <c r="KL3" s="12" t="str">
        <f>IF(Table2[[#This Row],[ระดับ]]="คณะฯ","COE",IF(Table2[[#This Row],[ระดับ]]="ภาควิชา","AOI",""))</f>
        <v/>
      </c>
      <c r="KM3" s="6">
        <f>Table2[[#This Row],[ผลตัวชี้วัด1]]/Table2[[#This Row],[ค่าเป้าหมาย1]]</f>
        <v>1.142857142857143</v>
      </c>
      <c r="KN3" s="6">
        <f>Table2[[#This Row],[ผลตัวชี้วัด2]]/Table2[[#This Row],[ค่าเป้าหมาย2]]</f>
        <v>1.0555555555555556</v>
      </c>
      <c r="KO3" s="6" t="e">
        <f>Table2[[#This Row],[ผลตัวชี้วัด3]]/Table2[[#This Row],[ค่าเป้าหมาย3]]</f>
        <v>#DIV/0!</v>
      </c>
      <c r="KP3" s="6" t="e">
        <f>Table2[[#This Row],[ผลตัวชี้วัด4]]/Table2[[#This Row],[ค่าเป้าหมาย4]]</f>
        <v>#DIV/0!</v>
      </c>
      <c r="KQ3" s="6" t="e">
        <f>Table2[[#This Row],[ผลตัวชี้วัด5]]/Table2[[#This Row],[ค่าเป้าหมาย5]]</f>
        <v>#DIV/0!</v>
      </c>
      <c r="KR3" s="6" t="e">
        <f>Table2[[#This Row],[ผลตัวชี้วัด6]]/Table2[[#This Row],[ค่าเป้าหมาย6]]</f>
        <v>#DIV/0!</v>
      </c>
      <c r="KS3" s="6" t="e">
        <f>Table2[[#This Row],[ผลตัวชี้วัด7]]/Table2[[#This Row],[ค่าเป้าหมาย7]]</f>
        <v>#DIV/0!</v>
      </c>
      <c r="KT3" s="6" t="e">
        <f>Table2[[#This Row],[ผลตัวชี้วัด8]]/Table2[[#This Row],[ค่าเป้าหมาย8]]</f>
        <v>#DIV/0!</v>
      </c>
      <c r="KU3" s="6" t="e">
        <f>Table2[[#This Row],[ผลตัวชี้วัด9]]/Table2[[#This Row],[ค่าเป้าหมาย9]]</f>
        <v>#DIV/0!</v>
      </c>
      <c r="KV3" s="6" t="e">
        <f>Table2[[#This Row],[ผลตัวชี้วัด10]]/Table2[[#This Row],[ค่าเป้าหมาย10]]</f>
        <v>#DIV/0!</v>
      </c>
      <c r="KW3" s="6">
        <f>AVERAGEIF(Table2[[#This Row],[ร้อยละความสำเร็จตัวชี้วัด1]:[ร้อยละความสำเร็จตัวชี้วัด10]],"&gt;0",Table2[[#This Row],[ร้อยละความสำเร็จตัวชี้วัด1]:[ร้อยละความสำเร็จตัวชี้วัด10]])-20%</f>
        <v>0.89920634920634934</v>
      </c>
      <c r="KX3" s="6">
        <f>Table2[[#This Row],[ใช้เงินครุภัณฑ์1]]/Table2[[#This Row],[วงเงินครุภัณฑ์1]]</f>
        <v>0.1</v>
      </c>
      <c r="KY3" s="6" t="e">
        <f>Table2[[#This Row],[ใช้เงินครุภัณฑ์2]]/Table2[[#This Row],[วงเงินครุภัณฑ์2]]</f>
        <v>#DIV/0!</v>
      </c>
      <c r="KZ3" s="6" t="e">
        <f>Table2[[#This Row],[ใช้เงินครุภัณฑ์3]]/Table2[[#This Row],[วงเงินครุภัณฑ์3]]</f>
        <v>#DIV/0!</v>
      </c>
      <c r="LA3" s="6" t="e">
        <f>Table2[[#This Row],[ใช้เงินครุภัณฑ์4]]/Table2[[#This Row],[วงเงินครุภัณฑ์4]]</f>
        <v>#DIV/0!</v>
      </c>
      <c r="LB3" s="6" t="e">
        <f>Table2[[#This Row],[ใช้เงินครุภัณฑ์5]]/Table2[[#This Row],[วงเงินครุภัณฑ์5]]</f>
        <v>#DIV/0!</v>
      </c>
      <c r="LC3" s="6">
        <f>AVERAGEIF(Table2[[#This Row],[อัตราใช้งบ ครุภัณฑ์1]:[อัตราใช้งบ ครุภัณฑ์5]],"&gt;0",Table2[[#This Row],[อัตราใช้งบ ครุภัณฑ์1]:[อัตราใช้งบ ครุภัณฑ์5]])</f>
        <v>0.1</v>
      </c>
      <c r="LD3" s="6">
        <f>Table2[[#This Row],[ใช้เงินครุภัณฑ์1]]/Table2[[#This Row],[วงเงินครุภัณฑ์1]]</f>
        <v>0.1</v>
      </c>
      <c r="LE3" s="6" t="e">
        <f>Table2[[#This Row],[ใช้เงินครุภัณฑ์2]]/Table2[[#This Row],[วงเงินครุภัณฑ์2]]</f>
        <v>#DIV/0!</v>
      </c>
      <c r="LF3" s="6" t="e">
        <f>Table2[[#This Row],[ใช้เงินครุภัณฑ์3]]/Table2[[#This Row],[วงเงินครุภัณฑ์3]]</f>
        <v>#DIV/0!</v>
      </c>
      <c r="LG3" s="6" t="e">
        <f>Table2[[#This Row],[ใช้เงินครุภัณฑ์4]]/Table2[[#This Row],[วงเงินครุภัณฑ์4]]</f>
        <v>#DIV/0!</v>
      </c>
      <c r="LH3" s="6" t="e">
        <f>Table2[[#This Row],[ใช้เงินครุภัณฑ์5]]/Table2[[#This Row],[วงเงินครุภัณฑ์5]]</f>
        <v>#DIV/0!</v>
      </c>
      <c r="LI3" s="6">
        <f>AVERAGEIF(Table2[[#This Row],[อัตราใช้งบ ก่อสร้าง1]:[อัตราใช้งบ ก่อสร้าง5]],"&gt;0",Table2[[#This Row],[อัตราใช้งบ ก่อสร้าง1]:[อัตราใช้งบ ก่อสร้าง5]])</f>
        <v>0.1</v>
      </c>
      <c r="LJ3" s="6">
        <f>Table2[[#This Row],[ใช้เงินค่าตอบแทน1]]/Table2[[#This Row],[วงเงินค่าตอบแทน1]]</f>
        <v>0.3</v>
      </c>
      <c r="LK3" s="6" t="e">
        <f>Table2[[#This Row],[ใช้เงินค่าตอบแทน2]]/Table2[[#This Row],[วงเงินค่าตอบแทน2]]</f>
        <v>#DIV/0!</v>
      </c>
      <c r="LL3" s="6" t="e">
        <f>Table2[[#This Row],[ใช้เงินค่าตอบแทน3]]/Table2[[#This Row],[วงเงินค่าตอบแทน3]]</f>
        <v>#DIV/0!</v>
      </c>
      <c r="LM3" s="6">
        <f>AVERAGEIF(Table2[[#This Row],[อัตราใช้งบ ค่าตอบแทน1]:[อัตราใช้งบ ค่าตอบแทน3]],"&gt;0",Table2[[#This Row],[อัตราใช้งบ ค่าตอบแทน1]:[อัตราใช้งบ ค่าตอบแทน3]])</f>
        <v>0.3</v>
      </c>
      <c r="LN3" s="6">
        <f>Table2[[#This Row],[ใช้เงินค่าใช้สอย1]]/Table2[[#This Row],[วงเงินค่าใช้สอย1]]</f>
        <v>1</v>
      </c>
      <c r="LO3" s="6" t="e">
        <f>Table2[[#This Row],[ใช้เงินค่าใช้สอย2]]/Table2[[#This Row],[วงเงินค่าใช้สอย2]]</f>
        <v>#DIV/0!</v>
      </c>
      <c r="LP3" s="6" t="e">
        <f>Table2[[#This Row],[ใช้เงินค่าใช้สอย3]]/Table2[[#This Row],[วงเงินค่าใช้สอย3]]</f>
        <v>#DIV/0!</v>
      </c>
      <c r="LQ3" s="6">
        <f>AVERAGEIF(Table2[[#This Row],[อัตราใช้งบ ค่าใช้สอย1]:[อัตราใช้งบ ค่าใช้สอย3]],"&gt;0",Table2[[#This Row],[อัตราใช้งบ ค่าใช้สอย1]:[อัตราใช้งบ ค่าใช้สอย3]])</f>
        <v>1</v>
      </c>
      <c r="LR3" s="6">
        <f>Table2[[#This Row],[ใช้เงินค่าวัสดุ1]]/Table2[[#This Row],[วงเงินค่าวัสดุ1]]</f>
        <v>1</v>
      </c>
      <c r="LS3" s="6" t="e">
        <f>Table2[[#This Row],[ใช้เงินค่าวัสดุ2]]/Table2[[#This Row],[วงเงินค่าวัสดุ2]]</f>
        <v>#DIV/0!</v>
      </c>
      <c r="LT3" s="6" t="e">
        <f>Table2[[#This Row],[ใช้เงินค่าวัสดุ3]]/Table2[[#This Row],[วงเงินค่าวัสดุ3]]</f>
        <v>#DIV/0!</v>
      </c>
      <c r="LU3" s="6">
        <f>AVERAGEIF(Table2[[#This Row],[อัตราใช้งบ ค่าวัสดุ1]:[อัตราใช้งบ ค่าวัสดุ3]],"&gt;0",Table2[[#This Row],[อัตราใช้งบ ค่าวัสดุ1]:[อัตราใช้งบ ค่าวัสดุเฉลี่ย]])</f>
        <v>1</v>
      </c>
      <c r="LV3" s="6">
        <f>AVERAGE(Table2[[#This Row],[อัตราใช้งบ ค่าวัสดุเฉลี่ย]],Table2[[#This Row],[อัตราใช้งบ ค่าใช้สอยเฉลี่ย]],Table2[[#This Row],[อัตราใช้งบ ค่าตอบแทนเฉลี่ย]],Table2[[#This Row],[อัตราใช้งบ สิ่งก่อสร้างเฉลี่ย]],Table2[[#This Row],[อัตราใช้งบ ครุภัณฑ์เฉลี่ย]])</f>
        <v>0.5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P23"/>
  <sheetViews>
    <sheetView tabSelected="1" zoomScale="88" zoomScaleNormal="88" workbookViewId="0">
      <selection activeCell="O13" sqref="O13"/>
    </sheetView>
  </sheetViews>
  <sheetFormatPr defaultRowHeight="14" x14ac:dyDescent="0.3"/>
  <cols>
    <col min="1" max="16384" width="8.6640625" style="7"/>
  </cols>
  <sheetData>
    <row r="1" spans="1:16" ht="24.5" x14ac:dyDescent="0.3">
      <c r="A1" s="13"/>
      <c r="B1" s="8"/>
      <c r="C1" s="8"/>
      <c r="D1" s="8" t="s">
        <v>406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x14ac:dyDescent="0.3">
      <c r="G2" s="15"/>
    </row>
    <row r="21" spans="15:15" ht="27" x14ac:dyDescent="0.9">
      <c r="O21" s="14"/>
    </row>
    <row r="22" spans="15:15" ht="27" x14ac:dyDescent="0.9">
      <c r="O22" s="14"/>
    </row>
    <row r="23" spans="15:15" ht="27" x14ac:dyDescent="0.9">
      <c r="O23" s="1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Line="0" r:id="rId5">
            <anchor moveWithCells="1">
              <from>
                <xdr:col>5</xdr:col>
                <xdr:colOff>361950</xdr:colOff>
                <xdr:row>12</xdr:row>
                <xdr:rowOff>146050</xdr:rowOff>
              </from>
              <to>
                <xdr:col>11</xdr:col>
                <xdr:colOff>95250</xdr:colOff>
                <xdr:row>15</xdr:row>
                <xdr:rowOff>82550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r:id="rId7">
            <anchor moveWithCells="1">
              <from>
                <xdr:col>5</xdr:col>
                <xdr:colOff>368300</xdr:colOff>
                <xdr:row>5</xdr:row>
                <xdr:rowOff>127000</xdr:rowOff>
              </from>
              <to>
                <xdr:col>11</xdr:col>
                <xdr:colOff>120650</xdr:colOff>
                <xdr:row>8</xdr:row>
                <xdr:rowOff>63500</xdr:rowOff>
              </to>
            </anchor>
          </controlPr>
        </control>
      </mc:Choice>
      <mc:Fallback>
        <control shapeId="2049" r:id="rId6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1"/>
  <sheetViews>
    <sheetView workbookViewId="0">
      <selection activeCell="D7" sqref="D7"/>
    </sheetView>
  </sheetViews>
  <sheetFormatPr defaultRowHeight="14" x14ac:dyDescent="0.3"/>
  <cols>
    <col min="1" max="1" width="15.83203125" customWidth="1"/>
    <col min="4" max="4" width="23.4140625" style="10" customWidth="1"/>
  </cols>
  <sheetData>
    <row r="1" spans="1:5" x14ac:dyDescent="0.3">
      <c r="A1" s="1" t="s">
        <v>1</v>
      </c>
      <c r="B1" t="s">
        <v>9</v>
      </c>
      <c r="C1" t="s">
        <v>0</v>
      </c>
      <c r="D1" s="10" t="s">
        <v>401</v>
      </c>
      <c r="E1" t="s">
        <v>152</v>
      </c>
    </row>
    <row r="2" spans="1:5" x14ac:dyDescent="0.3">
      <c r="A2" s="1" t="s">
        <v>2</v>
      </c>
      <c r="B2" t="s">
        <v>7</v>
      </c>
      <c r="C2" t="s">
        <v>10</v>
      </c>
      <c r="D2" s="11" t="s">
        <v>371</v>
      </c>
      <c r="E2" t="s">
        <v>402</v>
      </c>
    </row>
    <row r="3" spans="1:5" x14ac:dyDescent="0.3">
      <c r="A3" s="1" t="s">
        <v>3</v>
      </c>
      <c r="B3" t="s">
        <v>8</v>
      </c>
      <c r="D3" s="11" t="s">
        <v>372</v>
      </c>
      <c r="E3" t="s">
        <v>401</v>
      </c>
    </row>
    <row r="4" spans="1:5" x14ac:dyDescent="0.3">
      <c r="A4" s="1" t="s">
        <v>4</v>
      </c>
      <c r="D4" s="11" t="s">
        <v>373</v>
      </c>
      <c r="E4" t="s">
        <v>403</v>
      </c>
    </row>
    <row r="5" spans="1:5" x14ac:dyDescent="0.3">
      <c r="A5" s="1" t="s">
        <v>5</v>
      </c>
      <c r="D5" s="11" t="s">
        <v>387</v>
      </c>
    </row>
    <row r="6" spans="1:5" x14ac:dyDescent="0.3">
      <c r="A6" s="1" t="s">
        <v>6</v>
      </c>
      <c r="D6" s="11" t="s">
        <v>388</v>
      </c>
    </row>
    <row r="7" spans="1:5" x14ac:dyDescent="0.3">
      <c r="D7" s="11" t="s">
        <v>389</v>
      </c>
    </row>
    <row r="8" spans="1:5" x14ac:dyDescent="0.3">
      <c r="D8" s="11" t="s">
        <v>374</v>
      </c>
    </row>
    <row r="9" spans="1:5" x14ac:dyDescent="0.3">
      <c r="D9" s="11" t="s">
        <v>375</v>
      </c>
    </row>
    <row r="10" spans="1:5" x14ac:dyDescent="0.3">
      <c r="D10" s="11" t="s">
        <v>376</v>
      </c>
    </row>
    <row r="11" spans="1:5" x14ac:dyDescent="0.3">
      <c r="D11" s="11" t="s">
        <v>377</v>
      </c>
    </row>
    <row r="12" spans="1:5" x14ac:dyDescent="0.3">
      <c r="D12" s="11" t="s">
        <v>378</v>
      </c>
    </row>
    <row r="13" spans="1:5" x14ac:dyDescent="0.3">
      <c r="D13" s="11" t="s">
        <v>379</v>
      </c>
    </row>
    <row r="14" spans="1:5" x14ac:dyDescent="0.3">
      <c r="D14" s="11" t="s">
        <v>380</v>
      </c>
    </row>
    <row r="15" spans="1:5" x14ac:dyDescent="0.3">
      <c r="D15" s="11" t="s">
        <v>381</v>
      </c>
    </row>
    <row r="16" spans="1:5" x14ac:dyDescent="0.3">
      <c r="D16" s="11" t="s">
        <v>382</v>
      </c>
    </row>
    <row r="17" spans="4:4" ht="28" x14ac:dyDescent="0.3">
      <c r="D17" s="11" t="s">
        <v>390</v>
      </c>
    </row>
    <row r="18" spans="4:4" x14ac:dyDescent="0.3">
      <c r="D18" s="11" t="s">
        <v>391</v>
      </c>
    </row>
    <row r="19" spans="4:4" ht="28" x14ac:dyDescent="0.3">
      <c r="D19" s="11" t="s">
        <v>392</v>
      </c>
    </row>
    <row r="20" spans="4:4" x14ac:dyDescent="0.3">
      <c r="D20" s="11" t="s">
        <v>383</v>
      </c>
    </row>
    <row r="21" spans="4:4" x14ac:dyDescent="0.3">
      <c r="D21" s="11" t="s">
        <v>384</v>
      </c>
    </row>
    <row r="22" spans="4:4" ht="28" x14ac:dyDescent="0.3">
      <c r="D22" s="11" t="s">
        <v>393</v>
      </c>
    </row>
    <row r="23" spans="4:4" x14ac:dyDescent="0.3">
      <c r="D23" s="11" t="s">
        <v>394</v>
      </c>
    </row>
    <row r="24" spans="4:4" ht="28" x14ac:dyDescent="0.3">
      <c r="D24" s="11" t="s">
        <v>385</v>
      </c>
    </row>
    <row r="25" spans="4:4" ht="28" x14ac:dyDescent="0.3">
      <c r="D25" s="11" t="s">
        <v>395</v>
      </c>
    </row>
    <row r="26" spans="4:4" x14ac:dyDescent="0.3">
      <c r="D26" s="11" t="s">
        <v>386</v>
      </c>
    </row>
    <row r="27" spans="4:4" x14ac:dyDescent="0.3">
      <c r="D27" s="11" t="s">
        <v>396</v>
      </c>
    </row>
    <row r="28" spans="4:4" ht="28" x14ac:dyDescent="0.3">
      <c r="D28" s="11" t="s">
        <v>397</v>
      </c>
    </row>
    <row r="29" spans="4:4" ht="28" x14ac:dyDescent="0.3">
      <c r="D29" s="11" t="s">
        <v>398</v>
      </c>
    </row>
    <row r="30" spans="4:4" ht="28" x14ac:dyDescent="0.3">
      <c r="D30" s="11" t="s">
        <v>399</v>
      </c>
    </row>
    <row r="31" spans="4:4" x14ac:dyDescent="0.3">
      <c r="D31" s="11" t="s">
        <v>400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ProjectData</vt:lpstr>
      <vt:lpstr>Data</vt:lpstr>
      <vt:lpstr>master</vt:lpstr>
      <vt:lpstr>Sheet1</vt:lpstr>
      <vt:lpstr>Mission</vt:lpstr>
      <vt:lpstr>Quarter</vt:lpstr>
      <vt:lpstr>Status</vt:lpstr>
      <vt:lpstr>ภาควิชา</vt:lpstr>
      <vt:lpstr>ระดับ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cp:lastPrinted>2017-02-24T10:32:48Z</cp:lastPrinted>
  <dcterms:created xsi:type="dcterms:W3CDTF">2017-02-22T02:01:55Z</dcterms:created>
  <dcterms:modified xsi:type="dcterms:W3CDTF">2017-03-07T10:17:14Z</dcterms:modified>
</cp:coreProperties>
</file>