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hidePivotFieldList="1" defaultThemeVersion="124226"/>
  <bookViews>
    <workbookView xWindow="240" yWindow="110" windowWidth="14810" windowHeight="8010" tabRatio="826" activeTab="2"/>
  </bookViews>
  <sheets>
    <sheet name="MENU" sheetId="2" r:id="rId1"/>
    <sheet name="Sheet1" sheetId="1" r:id="rId2"/>
    <sheet name="check_stock" sheetId="22" r:id="rId3"/>
    <sheet name="-------------------------------" sheetId="20" r:id="rId4"/>
    <sheet name="|&gt;กั้นข้มูล" sheetId="9" r:id="rId5"/>
    <sheet name="stock_Item" sheetId="12" r:id="rId6"/>
    <sheet name="company_qty" sheetId="17" r:id="rId7"/>
  </sheets>
  <definedNames>
    <definedName name="Find_leftqty" localSheetId="6" hidden="1">company_qty!$K$2:$N$360</definedName>
    <definedName name="Find_leftqty_and_company_ok" localSheetId="6" hidden="1">company_qty!$A$2:$I$360</definedName>
    <definedName name="set_priority_buy_item" localSheetId="5" hidden="1">stock_Item!$K$2:$R$444</definedName>
    <definedName name="stock_item" localSheetId="5" hidden="1">stock_Item!$A$2:$I$444</definedName>
  </definedNames>
  <calcPr calcId="144525"/>
</workbook>
</file>

<file path=xl/calcChain.xml><?xml version="1.0" encoding="utf-8"?>
<calcChain xmlns="http://schemas.openxmlformats.org/spreadsheetml/2006/main">
  <c r="E2" i="22" l="1"/>
  <c r="AC16" i="1" l="1"/>
  <c r="S6" i="1" l="1"/>
  <c r="AZ561" i="1" l="1"/>
  <c r="AZ560" i="1"/>
  <c r="AZ559" i="1"/>
  <c r="AZ558" i="1"/>
  <c r="AZ557" i="1"/>
  <c r="AZ556" i="1"/>
  <c r="AZ555" i="1"/>
  <c r="AZ554" i="1"/>
  <c r="AZ553" i="1"/>
  <c r="AZ552" i="1"/>
  <c r="AZ551" i="1"/>
  <c r="AZ550" i="1"/>
  <c r="AZ549" i="1"/>
  <c r="AZ548" i="1"/>
  <c r="AZ547" i="1"/>
  <c r="AZ546" i="1"/>
  <c r="AZ545" i="1"/>
  <c r="AZ544" i="1"/>
  <c r="AZ543" i="1"/>
  <c r="AZ542" i="1"/>
  <c r="AZ541" i="1"/>
  <c r="AZ540" i="1"/>
  <c r="AZ539" i="1"/>
  <c r="AZ538" i="1"/>
  <c r="AZ537" i="1"/>
  <c r="AZ536" i="1"/>
  <c r="AZ535" i="1"/>
  <c r="AZ534" i="1"/>
  <c r="AZ533" i="1"/>
  <c r="AZ532" i="1"/>
  <c r="AZ531" i="1"/>
  <c r="AZ530" i="1"/>
  <c r="AZ529" i="1"/>
  <c r="AZ528" i="1"/>
  <c r="AZ527" i="1"/>
  <c r="AZ526" i="1"/>
  <c r="AZ525" i="1"/>
  <c r="AZ524" i="1"/>
  <c r="AZ523" i="1"/>
  <c r="AZ522" i="1"/>
  <c r="AZ521" i="1"/>
  <c r="AZ520" i="1"/>
  <c r="AZ519" i="1"/>
  <c r="AZ518" i="1"/>
  <c r="AZ517" i="1"/>
  <c r="AZ516" i="1"/>
  <c r="AZ515" i="1"/>
  <c r="AZ514" i="1"/>
  <c r="AZ513" i="1"/>
  <c r="AZ512" i="1"/>
  <c r="AZ511" i="1"/>
  <c r="AZ510" i="1"/>
  <c r="AZ509" i="1"/>
  <c r="AZ508" i="1"/>
  <c r="AZ507" i="1"/>
  <c r="AZ506" i="1"/>
  <c r="AZ505" i="1"/>
  <c r="AZ504" i="1"/>
  <c r="AZ503" i="1"/>
  <c r="AZ502" i="1"/>
  <c r="AZ501" i="1"/>
  <c r="B450" i="1" l="1"/>
  <c r="B449" i="1"/>
  <c r="B448" i="1"/>
  <c r="AG448" i="1" l="1"/>
  <c r="AL448" i="1"/>
  <c r="AC448" i="1"/>
  <c r="AG449" i="1"/>
  <c r="AL449" i="1"/>
  <c r="AM449" i="1"/>
  <c r="AJ449" i="1"/>
  <c r="AK449" i="1"/>
  <c r="AC449" i="1"/>
  <c r="AG450" i="1"/>
  <c r="AL450" i="1"/>
  <c r="AM450" i="1"/>
  <c r="AJ450" i="1"/>
  <c r="AK450" i="1"/>
  <c r="AC450" i="1"/>
  <c r="T450" i="1" a="1"/>
  <c r="T450" i="1" s="1"/>
  <c r="C450" i="1" a="1"/>
  <c r="C450" i="1" s="1"/>
  <c r="P450" i="1"/>
  <c r="C449" i="1" a="1"/>
  <c r="C449" i="1" s="1"/>
  <c r="T449" i="1" a="1"/>
  <c r="T449" i="1" s="1"/>
  <c r="P449" i="1"/>
  <c r="BC450" i="1" l="1"/>
  <c r="BB450" i="1"/>
  <c r="BA450" i="1"/>
  <c r="AZ450" i="1"/>
  <c r="BC449" i="1"/>
  <c r="BA449" i="1"/>
  <c r="BB449" i="1"/>
  <c r="AZ449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AG61" i="1" l="1"/>
  <c r="AL61" i="1"/>
  <c r="AG109" i="1"/>
  <c r="AL109" i="1"/>
  <c r="AG157" i="1"/>
  <c r="AL157" i="1"/>
  <c r="AC157" i="1"/>
  <c r="AG213" i="1"/>
  <c r="AL213" i="1"/>
  <c r="AG269" i="1"/>
  <c r="AL269" i="1"/>
  <c r="AC269" i="1"/>
  <c r="AG309" i="1"/>
  <c r="AL309" i="1"/>
  <c r="AG357" i="1"/>
  <c r="AL357" i="1"/>
  <c r="AC357" i="1"/>
  <c r="AG413" i="1"/>
  <c r="AL413" i="1"/>
  <c r="AG488" i="1"/>
  <c r="AL488" i="1"/>
  <c r="AM488" i="1"/>
  <c r="AJ488" i="1"/>
  <c r="AK488" i="1"/>
  <c r="AC488" i="1"/>
  <c r="AG14" i="1"/>
  <c r="AL14" i="1"/>
  <c r="AG22" i="1"/>
  <c r="AL22" i="1"/>
  <c r="AG30" i="1"/>
  <c r="AL30" i="1"/>
  <c r="AG38" i="1"/>
  <c r="AL38" i="1"/>
  <c r="AC38" i="1"/>
  <c r="AG46" i="1"/>
  <c r="AL46" i="1"/>
  <c r="AG54" i="1"/>
  <c r="AL54" i="1"/>
  <c r="AG62" i="1"/>
  <c r="AL62" i="1"/>
  <c r="AG70" i="1"/>
  <c r="AL70" i="1"/>
  <c r="AG78" i="1"/>
  <c r="AL78" i="1"/>
  <c r="AG86" i="1"/>
  <c r="AL86" i="1"/>
  <c r="AG94" i="1"/>
  <c r="AL94" i="1"/>
  <c r="AC94" i="1"/>
  <c r="AG102" i="1"/>
  <c r="AL102" i="1"/>
  <c r="AG110" i="1"/>
  <c r="AL110" i="1"/>
  <c r="AG118" i="1"/>
  <c r="AL118" i="1"/>
  <c r="AG126" i="1"/>
  <c r="AL126" i="1"/>
  <c r="AG134" i="1"/>
  <c r="AL134" i="1"/>
  <c r="AC134" i="1"/>
  <c r="AG142" i="1"/>
  <c r="AL142" i="1"/>
  <c r="AC142" i="1"/>
  <c r="AG150" i="1"/>
  <c r="AL150" i="1"/>
  <c r="AC150" i="1"/>
  <c r="AG158" i="1"/>
  <c r="AL158" i="1"/>
  <c r="AC158" i="1"/>
  <c r="AG166" i="1"/>
  <c r="AL166" i="1"/>
  <c r="AG174" i="1"/>
  <c r="AL174" i="1"/>
  <c r="AG182" i="1"/>
  <c r="AL182" i="1"/>
  <c r="AG190" i="1"/>
  <c r="AL190" i="1"/>
  <c r="AG198" i="1"/>
  <c r="AL198" i="1"/>
  <c r="AG206" i="1"/>
  <c r="AL206" i="1"/>
  <c r="AG214" i="1"/>
  <c r="AL214" i="1"/>
  <c r="AG222" i="1"/>
  <c r="AL222" i="1"/>
  <c r="AC222" i="1"/>
  <c r="AG230" i="1"/>
  <c r="AL230" i="1"/>
  <c r="AG238" i="1"/>
  <c r="AL238" i="1"/>
  <c r="AG246" i="1"/>
  <c r="AL246" i="1"/>
  <c r="AC246" i="1"/>
  <c r="AG254" i="1"/>
  <c r="AL254" i="1"/>
  <c r="AC254" i="1"/>
  <c r="AG262" i="1"/>
  <c r="AL262" i="1"/>
  <c r="AC262" i="1"/>
  <c r="AG270" i="1"/>
  <c r="AL270" i="1"/>
  <c r="AC270" i="1"/>
  <c r="AG278" i="1"/>
  <c r="AL278" i="1"/>
  <c r="AC278" i="1"/>
  <c r="AG286" i="1"/>
  <c r="AL286" i="1"/>
  <c r="AG294" i="1"/>
  <c r="AL294" i="1"/>
  <c r="AC294" i="1"/>
  <c r="AG302" i="1"/>
  <c r="AL302" i="1"/>
  <c r="AC302" i="1"/>
  <c r="AG310" i="1"/>
  <c r="AL310" i="1"/>
  <c r="AG318" i="1"/>
  <c r="AL318" i="1"/>
  <c r="AC318" i="1"/>
  <c r="AG326" i="1"/>
  <c r="AL326" i="1"/>
  <c r="AG334" i="1"/>
  <c r="AL334" i="1"/>
  <c r="AG342" i="1"/>
  <c r="AL342" i="1"/>
  <c r="AC342" i="1"/>
  <c r="AG350" i="1"/>
  <c r="AL350" i="1"/>
  <c r="AC350" i="1"/>
  <c r="AG358" i="1"/>
  <c r="AL358" i="1"/>
  <c r="AC358" i="1"/>
  <c r="AG366" i="1"/>
  <c r="AL366" i="1"/>
  <c r="AG374" i="1"/>
  <c r="AL374" i="1"/>
  <c r="AG382" i="1"/>
  <c r="AL382" i="1"/>
  <c r="AG390" i="1"/>
  <c r="AL390" i="1"/>
  <c r="AG398" i="1"/>
  <c r="AL398" i="1"/>
  <c r="AC398" i="1"/>
  <c r="AG406" i="1"/>
  <c r="AL406" i="1"/>
  <c r="AC406" i="1"/>
  <c r="AG414" i="1"/>
  <c r="AL414" i="1"/>
  <c r="AC414" i="1"/>
  <c r="AG422" i="1"/>
  <c r="AL422" i="1"/>
  <c r="AG430" i="1"/>
  <c r="AL430" i="1"/>
  <c r="AG438" i="1"/>
  <c r="AL438" i="1"/>
  <c r="AC438" i="1"/>
  <c r="AG446" i="1"/>
  <c r="AL446" i="1"/>
  <c r="AC446" i="1"/>
  <c r="AG457" i="1"/>
  <c r="AL457" i="1"/>
  <c r="AM457" i="1"/>
  <c r="AJ457" i="1"/>
  <c r="AK457" i="1"/>
  <c r="AC457" i="1"/>
  <c r="AG465" i="1"/>
  <c r="AL465" i="1"/>
  <c r="AM465" i="1"/>
  <c r="AJ465" i="1"/>
  <c r="AK465" i="1"/>
  <c r="AC465" i="1"/>
  <c r="AG473" i="1"/>
  <c r="AL473" i="1"/>
  <c r="AM473" i="1"/>
  <c r="AJ473" i="1"/>
  <c r="AK473" i="1"/>
  <c r="AC473" i="1"/>
  <c r="AG481" i="1"/>
  <c r="AL481" i="1"/>
  <c r="AM481" i="1"/>
  <c r="AJ481" i="1"/>
  <c r="AK481" i="1"/>
  <c r="AC481" i="1"/>
  <c r="AG489" i="1"/>
  <c r="AL489" i="1"/>
  <c r="AM489" i="1"/>
  <c r="AJ489" i="1"/>
  <c r="AK489" i="1"/>
  <c r="AC489" i="1"/>
  <c r="AG497" i="1"/>
  <c r="AL497" i="1"/>
  <c r="AM497" i="1"/>
  <c r="AJ497" i="1"/>
  <c r="AK497" i="1"/>
  <c r="AC497" i="1"/>
  <c r="AG37" i="1"/>
  <c r="AL37" i="1"/>
  <c r="AG85" i="1"/>
  <c r="AL85" i="1"/>
  <c r="AC85" i="1"/>
  <c r="AG149" i="1"/>
  <c r="AL149" i="1"/>
  <c r="AG189" i="1"/>
  <c r="AL189" i="1"/>
  <c r="AG245" i="1"/>
  <c r="AL245" i="1"/>
  <c r="AC245" i="1"/>
  <c r="AG301" i="1"/>
  <c r="AL301" i="1"/>
  <c r="AG349" i="1"/>
  <c r="AL349" i="1"/>
  <c r="AG397" i="1"/>
  <c r="AL397" i="1"/>
  <c r="AG445" i="1"/>
  <c r="AL445" i="1"/>
  <c r="AC445" i="1"/>
  <c r="AG456" i="1"/>
  <c r="AL456" i="1"/>
  <c r="AM456" i="1"/>
  <c r="AJ456" i="1"/>
  <c r="AK456" i="1"/>
  <c r="AC456" i="1"/>
  <c r="AL7" i="1"/>
  <c r="AG15" i="1"/>
  <c r="AL15" i="1"/>
  <c r="AG23" i="1"/>
  <c r="AL23" i="1"/>
  <c r="AG31" i="1"/>
  <c r="AL31" i="1"/>
  <c r="AC31" i="1"/>
  <c r="AG39" i="1"/>
  <c r="AL39" i="1"/>
  <c r="AC39" i="1"/>
  <c r="AG47" i="1"/>
  <c r="AL47" i="1"/>
  <c r="AG55" i="1"/>
  <c r="AL55" i="1"/>
  <c r="AC55" i="1"/>
  <c r="AG63" i="1"/>
  <c r="AL63" i="1"/>
  <c r="AC63" i="1"/>
  <c r="AG71" i="1"/>
  <c r="AL71" i="1"/>
  <c r="AG79" i="1"/>
  <c r="AL79" i="1"/>
  <c r="AG87" i="1"/>
  <c r="AL87" i="1"/>
  <c r="AG95" i="1"/>
  <c r="AL95" i="1"/>
  <c r="AG103" i="1"/>
  <c r="AL103" i="1"/>
  <c r="AG111" i="1"/>
  <c r="AL111" i="1"/>
  <c r="AG119" i="1"/>
  <c r="AL119" i="1"/>
  <c r="AG127" i="1"/>
  <c r="AL127" i="1"/>
  <c r="AC127" i="1"/>
  <c r="AG135" i="1"/>
  <c r="AL135" i="1"/>
  <c r="AC135" i="1"/>
  <c r="AG143" i="1"/>
  <c r="AL143" i="1"/>
  <c r="AC143" i="1"/>
  <c r="AG151" i="1"/>
  <c r="AL151" i="1"/>
  <c r="AC151" i="1"/>
  <c r="AG159" i="1"/>
  <c r="AL159" i="1"/>
  <c r="AC159" i="1"/>
  <c r="AG167" i="1"/>
  <c r="AL167" i="1"/>
  <c r="AG175" i="1"/>
  <c r="AL175" i="1"/>
  <c r="AG183" i="1"/>
  <c r="AL183" i="1"/>
  <c r="AG191" i="1"/>
  <c r="AL191" i="1"/>
  <c r="AG199" i="1"/>
  <c r="AL199" i="1"/>
  <c r="AG207" i="1"/>
  <c r="AL207" i="1"/>
  <c r="AG215" i="1"/>
  <c r="AL215" i="1"/>
  <c r="AG223" i="1"/>
  <c r="AL223" i="1"/>
  <c r="AG231" i="1"/>
  <c r="AL231" i="1"/>
  <c r="AC231" i="1"/>
  <c r="AG239" i="1"/>
  <c r="AL239" i="1"/>
  <c r="AG247" i="1"/>
  <c r="AL247" i="1"/>
  <c r="AC247" i="1"/>
  <c r="AG255" i="1"/>
  <c r="AL255" i="1"/>
  <c r="AC255" i="1"/>
  <c r="AG263" i="1"/>
  <c r="AL263" i="1"/>
  <c r="AC263" i="1"/>
  <c r="AG271" i="1"/>
  <c r="AL271" i="1"/>
  <c r="AG279" i="1"/>
  <c r="AL279" i="1"/>
  <c r="AG287" i="1"/>
  <c r="AL287" i="1"/>
  <c r="AC287" i="1"/>
  <c r="AG295" i="1"/>
  <c r="AL295" i="1"/>
  <c r="AG303" i="1"/>
  <c r="AL303" i="1"/>
  <c r="AG311" i="1"/>
  <c r="AL311" i="1"/>
  <c r="AC311" i="1"/>
  <c r="AG319" i="1"/>
  <c r="AL319" i="1"/>
  <c r="AG327" i="1"/>
  <c r="AL327" i="1"/>
  <c r="AC327" i="1"/>
  <c r="AG335" i="1"/>
  <c r="AL335" i="1"/>
  <c r="AG343" i="1"/>
  <c r="AL343" i="1"/>
  <c r="AG351" i="1"/>
  <c r="AL351" i="1"/>
  <c r="AC351" i="1"/>
  <c r="AG359" i="1"/>
  <c r="AL359" i="1"/>
  <c r="AC359" i="1"/>
  <c r="AG367" i="1"/>
  <c r="AL367" i="1"/>
  <c r="AG375" i="1"/>
  <c r="AL375" i="1"/>
  <c r="AG383" i="1"/>
  <c r="AL383" i="1"/>
  <c r="AC383" i="1"/>
  <c r="AG391" i="1"/>
  <c r="AL391" i="1"/>
  <c r="AG399" i="1"/>
  <c r="AL399" i="1"/>
  <c r="AG407" i="1"/>
  <c r="AL407" i="1"/>
  <c r="AC407" i="1"/>
  <c r="AG415" i="1"/>
  <c r="AL415" i="1"/>
  <c r="AC415" i="1"/>
  <c r="AG423" i="1"/>
  <c r="AL423" i="1"/>
  <c r="AC423" i="1"/>
  <c r="AG431" i="1"/>
  <c r="AL431" i="1"/>
  <c r="AC431" i="1"/>
  <c r="AG439" i="1"/>
  <c r="AL439" i="1"/>
  <c r="AG447" i="1"/>
  <c r="AL447" i="1"/>
  <c r="AC447" i="1"/>
  <c r="AG458" i="1"/>
  <c r="AL458" i="1"/>
  <c r="AM458" i="1"/>
  <c r="AJ458" i="1"/>
  <c r="AK458" i="1"/>
  <c r="AC458" i="1"/>
  <c r="AG466" i="1"/>
  <c r="AL466" i="1"/>
  <c r="AM466" i="1"/>
  <c r="AJ466" i="1"/>
  <c r="AK466" i="1"/>
  <c r="AC466" i="1"/>
  <c r="AG474" i="1"/>
  <c r="AL474" i="1"/>
  <c r="AM474" i="1"/>
  <c r="AJ474" i="1"/>
  <c r="AK474" i="1"/>
  <c r="AC474" i="1"/>
  <c r="AG482" i="1"/>
  <c r="AL482" i="1"/>
  <c r="AM482" i="1"/>
  <c r="AJ482" i="1"/>
  <c r="AK482" i="1"/>
  <c r="AC482" i="1"/>
  <c r="AG490" i="1"/>
  <c r="AL490" i="1"/>
  <c r="AM490" i="1"/>
  <c r="AJ490" i="1"/>
  <c r="AK490" i="1"/>
  <c r="AC490" i="1"/>
  <c r="AG498" i="1"/>
  <c r="AL498" i="1"/>
  <c r="AM498" i="1"/>
  <c r="AJ498" i="1"/>
  <c r="AK498" i="1"/>
  <c r="AC498" i="1"/>
  <c r="AG29" i="1"/>
  <c r="AL29" i="1"/>
  <c r="AC29" i="1"/>
  <c r="AG93" i="1"/>
  <c r="AL93" i="1"/>
  <c r="AC93" i="1"/>
  <c r="AG141" i="1"/>
  <c r="AL141" i="1"/>
  <c r="AC141" i="1"/>
  <c r="AG205" i="1"/>
  <c r="AL205" i="1"/>
  <c r="AC205" i="1"/>
  <c r="AG253" i="1"/>
  <c r="AL253" i="1"/>
  <c r="AC253" i="1"/>
  <c r="AG317" i="1"/>
  <c r="AL317" i="1"/>
  <c r="AC317" i="1"/>
  <c r="AG373" i="1"/>
  <c r="AL373" i="1"/>
  <c r="AG429" i="1"/>
  <c r="AL429" i="1"/>
  <c r="AG480" i="1"/>
  <c r="AL480" i="1"/>
  <c r="AM480" i="1"/>
  <c r="AJ480" i="1"/>
  <c r="AK480" i="1"/>
  <c r="AC480" i="1"/>
  <c r="AG24" i="1"/>
  <c r="AL24" i="1"/>
  <c r="AC24" i="1"/>
  <c r="AG48" i="1"/>
  <c r="AL48" i="1"/>
  <c r="AG64" i="1"/>
  <c r="AL64" i="1"/>
  <c r="AG72" i="1"/>
  <c r="AL72" i="1"/>
  <c r="AG80" i="1"/>
  <c r="AL80" i="1"/>
  <c r="AG88" i="1"/>
  <c r="AL88" i="1"/>
  <c r="AG96" i="1"/>
  <c r="AL96" i="1"/>
  <c r="AC96" i="1"/>
  <c r="AG104" i="1"/>
  <c r="AL104" i="1"/>
  <c r="AC104" i="1"/>
  <c r="AG112" i="1"/>
  <c r="AL112" i="1"/>
  <c r="AC112" i="1"/>
  <c r="AG120" i="1"/>
  <c r="AL120" i="1"/>
  <c r="AG128" i="1"/>
  <c r="AL128" i="1"/>
  <c r="AG136" i="1"/>
  <c r="AL136" i="1"/>
  <c r="AG144" i="1"/>
  <c r="AL144" i="1"/>
  <c r="AC144" i="1"/>
  <c r="AG152" i="1"/>
  <c r="AL152" i="1"/>
  <c r="AC152" i="1"/>
  <c r="AG160" i="1"/>
  <c r="AL160" i="1"/>
  <c r="AC160" i="1"/>
  <c r="AG168" i="1"/>
  <c r="AL168" i="1"/>
  <c r="AC168" i="1"/>
  <c r="AG176" i="1"/>
  <c r="AL176" i="1"/>
  <c r="AC176" i="1"/>
  <c r="AG184" i="1"/>
  <c r="AL184" i="1"/>
  <c r="AG192" i="1"/>
  <c r="AL192" i="1"/>
  <c r="AC192" i="1"/>
  <c r="AG200" i="1"/>
  <c r="AL200" i="1"/>
  <c r="AG208" i="1"/>
  <c r="AL208" i="1"/>
  <c r="AC208" i="1"/>
  <c r="AG216" i="1"/>
  <c r="AL216" i="1"/>
  <c r="AG224" i="1"/>
  <c r="AL224" i="1"/>
  <c r="AG232" i="1"/>
  <c r="AL232" i="1"/>
  <c r="AC232" i="1"/>
  <c r="AG240" i="1"/>
  <c r="AL240" i="1"/>
  <c r="AC240" i="1"/>
  <c r="AG248" i="1"/>
  <c r="AL248" i="1"/>
  <c r="AG256" i="1"/>
  <c r="AL256" i="1"/>
  <c r="AC256" i="1"/>
  <c r="AG264" i="1"/>
  <c r="AL264" i="1"/>
  <c r="AC264" i="1"/>
  <c r="AG272" i="1"/>
  <c r="AL272" i="1"/>
  <c r="AG280" i="1"/>
  <c r="AL280" i="1"/>
  <c r="AG288" i="1"/>
  <c r="AL288" i="1"/>
  <c r="AC288" i="1"/>
  <c r="AG296" i="1"/>
  <c r="AL296" i="1"/>
  <c r="AG304" i="1"/>
  <c r="AL304" i="1"/>
  <c r="AC304" i="1"/>
  <c r="AG312" i="1"/>
  <c r="AL312" i="1"/>
  <c r="AC312" i="1"/>
  <c r="AG320" i="1"/>
  <c r="AL320" i="1"/>
  <c r="AG328" i="1"/>
  <c r="AL328" i="1"/>
  <c r="AG336" i="1"/>
  <c r="AL336" i="1"/>
  <c r="AG344" i="1"/>
  <c r="AL344" i="1"/>
  <c r="AG352" i="1"/>
  <c r="AL352" i="1"/>
  <c r="AC352" i="1"/>
  <c r="AG360" i="1"/>
  <c r="AL360" i="1"/>
  <c r="AC360" i="1"/>
  <c r="AG368" i="1"/>
  <c r="AL368" i="1"/>
  <c r="AG376" i="1"/>
  <c r="AL376" i="1"/>
  <c r="AC376" i="1"/>
  <c r="AG384" i="1"/>
  <c r="AL384" i="1"/>
  <c r="AG392" i="1"/>
  <c r="AL392" i="1"/>
  <c r="AG400" i="1"/>
  <c r="AL400" i="1"/>
  <c r="AC400" i="1"/>
  <c r="AG408" i="1"/>
  <c r="AL408" i="1"/>
  <c r="AC408" i="1"/>
  <c r="AG416" i="1"/>
  <c r="AL416" i="1"/>
  <c r="AG424" i="1"/>
  <c r="AL424" i="1"/>
  <c r="AC424" i="1"/>
  <c r="AG432" i="1"/>
  <c r="AL432" i="1"/>
  <c r="AG440" i="1"/>
  <c r="AL440" i="1"/>
  <c r="AG451" i="1"/>
  <c r="AL451" i="1"/>
  <c r="AM451" i="1"/>
  <c r="AK451" i="1"/>
  <c r="AJ451" i="1"/>
  <c r="AC451" i="1"/>
  <c r="AG459" i="1"/>
  <c r="AL459" i="1"/>
  <c r="AM459" i="1"/>
  <c r="AJ459" i="1"/>
  <c r="AK459" i="1"/>
  <c r="AC459" i="1"/>
  <c r="AG467" i="1"/>
  <c r="AM467" i="1"/>
  <c r="AL467" i="1"/>
  <c r="AJ467" i="1"/>
  <c r="AK467" i="1"/>
  <c r="AC467" i="1"/>
  <c r="AG475" i="1"/>
  <c r="AM475" i="1"/>
  <c r="AL475" i="1"/>
  <c r="AK475" i="1"/>
  <c r="AJ475" i="1"/>
  <c r="AC475" i="1"/>
  <c r="AG483" i="1"/>
  <c r="AM483" i="1"/>
  <c r="AL483" i="1"/>
  <c r="AJ483" i="1"/>
  <c r="AK483" i="1"/>
  <c r="AC483" i="1"/>
  <c r="AG491" i="1"/>
  <c r="AM491" i="1"/>
  <c r="AL491" i="1"/>
  <c r="AK491" i="1"/>
  <c r="AJ491" i="1"/>
  <c r="AC491" i="1"/>
  <c r="AG499" i="1"/>
  <c r="AM499" i="1"/>
  <c r="AL499" i="1"/>
  <c r="AK499" i="1"/>
  <c r="AJ499" i="1"/>
  <c r="AC499" i="1"/>
  <c r="AG21" i="1"/>
  <c r="AL21" i="1"/>
  <c r="AG77" i="1"/>
  <c r="AL77" i="1"/>
  <c r="AC77" i="1"/>
  <c r="AG133" i="1"/>
  <c r="AL133" i="1"/>
  <c r="AC133" i="1"/>
  <c r="AG181" i="1"/>
  <c r="AL181" i="1"/>
  <c r="AG229" i="1"/>
  <c r="AL229" i="1"/>
  <c r="AG285" i="1"/>
  <c r="AL285" i="1"/>
  <c r="AG333" i="1"/>
  <c r="AL333" i="1"/>
  <c r="AG381" i="1"/>
  <c r="AL381" i="1"/>
  <c r="AC381" i="1"/>
  <c r="AG421" i="1"/>
  <c r="AL421" i="1"/>
  <c r="AG472" i="1"/>
  <c r="AL472" i="1"/>
  <c r="AM472" i="1"/>
  <c r="AJ472" i="1"/>
  <c r="AK472" i="1"/>
  <c r="AC472" i="1"/>
  <c r="AG16" i="1"/>
  <c r="AL16" i="1"/>
  <c r="AG40" i="1"/>
  <c r="AL40" i="1"/>
  <c r="AG9" i="1"/>
  <c r="AL9" i="1"/>
  <c r="AL17" i="1"/>
  <c r="AG25" i="1"/>
  <c r="AL25" i="1"/>
  <c r="AC25" i="1"/>
  <c r="AG33" i="1"/>
  <c r="AL33" i="1"/>
  <c r="AC33" i="1"/>
  <c r="AG41" i="1"/>
  <c r="AL41" i="1"/>
  <c r="AG49" i="1"/>
  <c r="AL49" i="1"/>
  <c r="AG57" i="1"/>
  <c r="AL57" i="1"/>
  <c r="AC57" i="1"/>
  <c r="AG65" i="1"/>
  <c r="AL65" i="1"/>
  <c r="AG73" i="1"/>
  <c r="AL73" i="1"/>
  <c r="AG81" i="1"/>
  <c r="AL81" i="1"/>
  <c r="AG89" i="1"/>
  <c r="AL89" i="1"/>
  <c r="AG97" i="1"/>
  <c r="AL97" i="1"/>
  <c r="AG105" i="1"/>
  <c r="AL105" i="1"/>
  <c r="AG113" i="1"/>
  <c r="AL113" i="1"/>
  <c r="AC113" i="1"/>
  <c r="AG121" i="1"/>
  <c r="AL121" i="1"/>
  <c r="AG129" i="1"/>
  <c r="AL129" i="1"/>
  <c r="AC129" i="1"/>
  <c r="AG137" i="1"/>
  <c r="AL137" i="1"/>
  <c r="AC137" i="1"/>
  <c r="AG145" i="1"/>
  <c r="AL145" i="1"/>
  <c r="AC145" i="1"/>
  <c r="AG153" i="1"/>
  <c r="AL153" i="1"/>
  <c r="AC153" i="1"/>
  <c r="AG161" i="1"/>
  <c r="AL161" i="1"/>
  <c r="AC161" i="1"/>
  <c r="AG169" i="1"/>
  <c r="AL169" i="1"/>
  <c r="AC169" i="1"/>
  <c r="AG177" i="1"/>
  <c r="AL177" i="1"/>
  <c r="AC177" i="1"/>
  <c r="AG185" i="1"/>
  <c r="AL185" i="1"/>
  <c r="AG193" i="1"/>
  <c r="AL193" i="1"/>
  <c r="AG201" i="1"/>
  <c r="AL201" i="1"/>
  <c r="AG209" i="1"/>
  <c r="AL209" i="1"/>
  <c r="AC209" i="1"/>
  <c r="AG217" i="1"/>
  <c r="AL217" i="1"/>
  <c r="AC217" i="1"/>
  <c r="AG225" i="1"/>
  <c r="AL225" i="1"/>
  <c r="AG233" i="1"/>
  <c r="AL233" i="1"/>
  <c r="AG241" i="1"/>
  <c r="AL241" i="1"/>
  <c r="AC241" i="1"/>
  <c r="AG249" i="1"/>
  <c r="AL249" i="1"/>
  <c r="AG257" i="1"/>
  <c r="AL257" i="1"/>
  <c r="AC257" i="1"/>
  <c r="AG265" i="1"/>
  <c r="AL265" i="1"/>
  <c r="AG273" i="1"/>
  <c r="AL273" i="1"/>
  <c r="AG281" i="1"/>
  <c r="AL281" i="1"/>
  <c r="AG289" i="1"/>
  <c r="AL289" i="1"/>
  <c r="AC289" i="1"/>
  <c r="AG297" i="1"/>
  <c r="AL297" i="1"/>
  <c r="AG305" i="1"/>
  <c r="AL305" i="1"/>
  <c r="AC305" i="1"/>
  <c r="AG313" i="1"/>
  <c r="AL313" i="1"/>
  <c r="AC313" i="1"/>
  <c r="AG321" i="1"/>
  <c r="AL321" i="1"/>
  <c r="AC321" i="1"/>
  <c r="AG329" i="1"/>
  <c r="AL329" i="1"/>
  <c r="AC329" i="1"/>
  <c r="AG337" i="1"/>
  <c r="AL337" i="1"/>
  <c r="AC337" i="1"/>
  <c r="AG345" i="1"/>
  <c r="AL345" i="1"/>
  <c r="AC345" i="1"/>
  <c r="AG353" i="1"/>
  <c r="AL353" i="1"/>
  <c r="AG361" i="1"/>
  <c r="AL361" i="1"/>
  <c r="AC361" i="1"/>
  <c r="AG369" i="1"/>
  <c r="AL369" i="1"/>
  <c r="AC369" i="1"/>
  <c r="AG377" i="1"/>
  <c r="AL377" i="1"/>
  <c r="AG385" i="1"/>
  <c r="AL385" i="1"/>
  <c r="AG393" i="1"/>
  <c r="AL393" i="1"/>
  <c r="AC393" i="1"/>
  <c r="AG401" i="1"/>
  <c r="AL401" i="1"/>
  <c r="AG409" i="1"/>
  <c r="AL409" i="1"/>
  <c r="AC409" i="1"/>
  <c r="AG417" i="1"/>
  <c r="AL417" i="1"/>
  <c r="AC417" i="1"/>
  <c r="AG425" i="1"/>
  <c r="AL425" i="1"/>
  <c r="AC425" i="1"/>
  <c r="AG433" i="1"/>
  <c r="AL433" i="1"/>
  <c r="AG441" i="1"/>
  <c r="AL441" i="1"/>
  <c r="AG452" i="1"/>
  <c r="AM452" i="1"/>
  <c r="AL452" i="1"/>
  <c r="AK452" i="1"/>
  <c r="AJ452" i="1"/>
  <c r="AC452" i="1"/>
  <c r="AG460" i="1"/>
  <c r="AM460" i="1"/>
  <c r="AL460" i="1"/>
  <c r="AK460" i="1"/>
  <c r="AJ460" i="1"/>
  <c r="AC460" i="1"/>
  <c r="AG468" i="1"/>
  <c r="AM468" i="1"/>
  <c r="AL468" i="1"/>
  <c r="AJ468" i="1"/>
  <c r="AK468" i="1"/>
  <c r="AC468" i="1"/>
  <c r="AG476" i="1"/>
  <c r="AM476" i="1"/>
  <c r="AL476" i="1"/>
  <c r="AK476" i="1"/>
  <c r="AJ476" i="1"/>
  <c r="AC476" i="1"/>
  <c r="AG484" i="1"/>
  <c r="AM484" i="1"/>
  <c r="AL484" i="1"/>
  <c r="AK484" i="1"/>
  <c r="AJ484" i="1"/>
  <c r="AC484" i="1"/>
  <c r="AG492" i="1"/>
  <c r="AM492" i="1"/>
  <c r="AL492" i="1"/>
  <c r="AJ492" i="1"/>
  <c r="AK492" i="1"/>
  <c r="AC492" i="1"/>
  <c r="AG500" i="1"/>
  <c r="AM500" i="1"/>
  <c r="AL500" i="1"/>
  <c r="AK500" i="1"/>
  <c r="AJ500" i="1"/>
  <c r="AC500" i="1"/>
  <c r="AG53" i="1"/>
  <c r="AL53" i="1"/>
  <c r="AG101" i="1"/>
  <c r="AL101" i="1"/>
  <c r="AG173" i="1"/>
  <c r="AL173" i="1"/>
  <c r="AC173" i="1"/>
  <c r="AG237" i="1"/>
  <c r="AL237" i="1"/>
  <c r="AG293" i="1"/>
  <c r="AL293" i="1"/>
  <c r="AG341" i="1"/>
  <c r="AL341" i="1"/>
  <c r="AC341" i="1"/>
  <c r="AG405" i="1"/>
  <c r="AL405" i="1"/>
  <c r="AC405" i="1"/>
  <c r="AG496" i="1"/>
  <c r="AL496" i="1"/>
  <c r="AM496" i="1"/>
  <c r="AJ496" i="1"/>
  <c r="AK496" i="1"/>
  <c r="AC496" i="1"/>
  <c r="AG32" i="1"/>
  <c r="AL32" i="1"/>
  <c r="AG56" i="1"/>
  <c r="AL56" i="1"/>
  <c r="AL10" i="1"/>
  <c r="AG18" i="1"/>
  <c r="AL18" i="1"/>
  <c r="AC18" i="1"/>
  <c r="AG26" i="1"/>
  <c r="AL26" i="1"/>
  <c r="AC26" i="1"/>
  <c r="AG34" i="1"/>
  <c r="AL34" i="1"/>
  <c r="AG42" i="1"/>
  <c r="AL42" i="1"/>
  <c r="AC42" i="1"/>
  <c r="AG50" i="1"/>
  <c r="AL50" i="1"/>
  <c r="AC50" i="1"/>
  <c r="AG58" i="1"/>
  <c r="AL58" i="1"/>
  <c r="AC58" i="1"/>
  <c r="AG66" i="1"/>
  <c r="AL66" i="1"/>
  <c r="AG74" i="1"/>
  <c r="AL74" i="1"/>
  <c r="AG82" i="1"/>
  <c r="AL82" i="1"/>
  <c r="AC82" i="1"/>
  <c r="AG90" i="1"/>
  <c r="AL90" i="1"/>
  <c r="AG98" i="1"/>
  <c r="AL98" i="1"/>
  <c r="AG106" i="1"/>
  <c r="AL106" i="1"/>
  <c r="AG114" i="1"/>
  <c r="AL114" i="1"/>
  <c r="AG122" i="1"/>
  <c r="AL122" i="1"/>
  <c r="AG130" i="1"/>
  <c r="AL130" i="1"/>
  <c r="AG138" i="1"/>
  <c r="AL138" i="1"/>
  <c r="AC138" i="1"/>
  <c r="AG146" i="1"/>
  <c r="AL146" i="1"/>
  <c r="AC146" i="1"/>
  <c r="AG154" i="1"/>
  <c r="AL154" i="1"/>
  <c r="AC154" i="1"/>
  <c r="AG162" i="1"/>
  <c r="AL162" i="1"/>
  <c r="AC162" i="1"/>
  <c r="AG170" i="1"/>
  <c r="AL170" i="1"/>
  <c r="AC170" i="1"/>
  <c r="AG178" i="1"/>
  <c r="AL178" i="1"/>
  <c r="AG186" i="1"/>
  <c r="AL186" i="1"/>
  <c r="AG194" i="1"/>
  <c r="AL194" i="1"/>
  <c r="AG202" i="1"/>
  <c r="AL202" i="1"/>
  <c r="AC202" i="1"/>
  <c r="AG210" i="1"/>
  <c r="AL210" i="1"/>
  <c r="AC210" i="1"/>
  <c r="AG218" i="1"/>
  <c r="AL218" i="1"/>
  <c r="AC218" i="1"/>
  <c r="AG226" i="1"/>
  <c r="AL226" i="1"/>
  <c r="AC226" i="1"/>
  <c r="AG234" i="1"/>
  <c r="AL234" i="1"/>
  <c r="AC234" i="1"/>
  <c r="AG242" i="1"/>
  <c r="AL242" i="1"/>
  <c r="AG250" i="1"/>
  <c r="AL250" i="1"/>
  <c r="AC250" i="1"/>
  <c r="AG258" i="1"/>
  <c r="AL258" i="1"/>
  <c r="AC258" i="1"/>
  <c r="AG266" i="1"/>
  <c r="AL266" i="1"/>
  <c r="AG274" i="1"/>
  <c r="AL274" i="1"/>
  <c r="AC274" i="1"/>
  <c r="AG282" i="1"/>
  <c r="AL282" i="1"/>
  <c r="AG290" i="1"/>
  <c r="AL290" i="1"/>
  <c r="AG298" i="1"/>
  <c r="AL298" i="1"/>
  <c r="AG306" i="1"/>
  <c r="AL306" i="1"/>
  <c r="AC306" i="1"/>
  <c r="AG314" i="1"/>
  <c r="AL314" i="1"/>
  <c r="AC314" i="1"/>
  <c r="AG322" i="1"/>
  <c r="AL322" i="1"/>
  <c r="AC322" i="1"/>
  <c r="AG330" i="1"/>
  <c r="AL330" i="1"/>
  <c r="AG338" i="1"/>
  <c r="AL338" i="1"/>
  <c r="AC338" i="1"/>
  <c r="AG346" i="1"/>
  <c r="AL346" i="1"/>
  <c r="AG354" i="1"/>
  <c r="AL354" i="1"/>
  <c r="AC354" i="1"/>
  <c r="AG362" i="1"/>
  <c r="AL362" i="1"/>
  <c r="AC362" i="1"/>
  <c r="AG370" i="1"/>
  <c r="AL370" i="1"/>
  <c r="AG378" i="1"/>
  <c r="AL378" i="1"/>
  <c r="AG386" i="1"/>
  <c r="AL386" i="1"/>
  <c r="AG394" i="1"/>
  <c r="AL394" i="1"/>
  <c r="AG402" i="1"/>
  <c r="AL402" i="1"/>
  <c r="AC402" i="1"/>
  <c r="AG410" i="1"/>
  <c r="AL410" i="1"/>
  <c r="AG418" i="1"/>
  <c r="AL418" i="1"/>
  <c r="AC418" i="1"/>
  <c r="AG426" i="1"/>
  <c r="AL426" i="1"/>
  <c r="AC426" i="1"/>
  <c r="AG434" i="1"/>
  <c r="AL434" i="1"/>
  <c r="AC434" i="1"/>
  <c r="AG442" i="1"/>
  <c r="AL442" i="1"/>
  <c r="AG453" i="1"/>
  <c r="AM453" i="1"/>
  <c r="AL453" i="1"/>
  <c r="AJ453" i="1"/>
  <c r="AK453" i="1"/>
  <c r="AC453" i="1"/>
  <c r="AG461" i="1"/>
  <c r="AM461" i="1"/>
  <c r="AL461" i="1"/>
  <c r="AK461" i="1"/>
  <c r="AJ461" i="1"/>
  <c r="AC461" i="1"/>
  <c r="AG469" i="1"/>
  <c r="AM469" i="1"/>
  <c r="AL469" i="1"/>
  <c r="AK469" i="1"/>
  <c r="AJ469" i="1"/>
  <c r="AC469" i="1"/>
  <c r="AG477" i="1"/>
  <c r="AM477" i="1"/>
  <c r="AL477" i="1"/>
  <c r="AK477" i="1"/>
  <c r="AJ477" i="1"/>
  <c r="AC477" i="1"/>
  <c r="AG485" i="1"/>
  <c r="AM485" i="1"/>
  <c r="AL485" i="1"/>
  <c r="AK485" i="1"/>
  <c r="AJ485" i="1"/>
  <c r="AC485" i="1"/>
  <c r="AG493" i="1"/>
  <c r="AM493" i="1"/>
  <c r="AL493" i="1"/>
  <c r="AK493" i="1"/>
  <c r="AJ493" i="1"/>
  <c r="AC493" i="1"/>
  <c r="AG13" i="1"/>
  <c r="AL13" i="1"/>
  <c r="AG69" i="1"/>
  <c r="AL69" i="1"/>
  <c r="AG117" i="1"/>
  <c r="AL117" i="1"/>
  <c r="AG165" i="1"/>
  <c r="AL165" i="1"/>
  <c r="AG221" i="1"/>
  <c r="AL221" i="1"/>
  <c r="AG261" i="1"/>
  <c r="AL261" i="1"/>
  <c r="AC261" i="1"/>
  <c r="AG325" i="1"/>
  <c r="AL325" i="1"/>
  <c r="AG389" i="1"/>
  <c r="AL389" i="1"/>
  <c r="AG437" i="1"/>
  <c r="AL437" i="1"/>
  <c r="AC437" i="1"/>
  <c r="AG464" i="1"/>
  <c r="AL464" i="1"/>
  <c r="AM464" i="1"/>
  <c r="AJ464" i="1"/>
  <c r="AK464" i="1"/>
  <c r="AC464" i="1"/>
  <c r="AL8" i="1"/>
  <c r="AG11" i="1"/>
  <c r="AL11" i="1"/>
  <c r="AL19" i="1"/>
  <c r="AG27" i="1"/>
  <c r="AL27" i="1"/>
  <c r="AC27" i="1"/>
  <c r="AG35" i="1"/>
  <c r="AL35" i="1"/>
  <c r="AC35" i="1"/>
  <c r="AG43" i="1"/>
  <c r="AL43" i="1"/>
  <c r="AG51" i="1"/>
  <c r="AL51" i="1"/>
  <c r="AC51" i="1"/>
  <c r="AG59" i="1"/>
  <c r="AL59" i="1"/>
  <c r="AG67" i="1"/>
  <c r="AL67" i="1"/>
  <c r="AC67" i="1"/>
  <c r="AG75" i="1"/>
  <c r="AL75" i="1"/>
  <c r="AG83" i="1"/>
  <c r="AL83" i="1"/>
  <c r="AC83" i="1"/>
  <c r="AG91" i="1"/>
  <c r="AL91" i="1"/>
  <c r="AG99" i="1"/>
  <c r="AL99" i="1"/>
  <c r="AG107" i="1"/>
  <c r="AL107" i="1"/>
  <c r="AG115" i="1"/>
  <c r="AL115" i="1"/>
  <c r="AC115" i="1"/>
  <c r="AG123" i="1"/>
  <c r="AL123" i="1"/>
  <c r="AG131" i="1"/>
  <c r="AL131" i="1"/>
  <c r="AG139" i="1"/>
  <c r="AL139" i="1"/>
  <c r="AC139" i="1"/>
  <c r="AG147" i="1"/>
  <c r="AL147" i="1"/>
  <c r="AC147" i="1"/>
  <c r="AG155" i="1"/>
  <c r="AL155" i="1"/>
  <c r="AC155" i="1"/>
  <c r="AG163" i="1"/>
  <c r="AL163" i="1"/>
  <c r="AC163" i="1"/>
  <c r="AG171" i="1"/>
  <c r="AL171" i="1"/>
  <c r="AC171" i="1"/>
  <c r="AG179" i="1"/>
  <c r="AL179" i="1"/>
  <c r="AC179" i="1"/>
  <c r="AG187" i="1"/>
  <c r="AL187" i="1"/>
  <c r="AC187" i="1"/>
  <c r="AG195" i="1"/>
  <c r="AL195" i="1"/>
  <c r="AG203" i="1"/>
  <c r="AL203" i="1"/>
  <c r="AC203" i="1"/>
  <c r="AG211" i="1"/>
  <c r="AL211" i="1"/>
  <c r="AC211" i="1"/>
  <c r="AG219" i="1"/>
  <c r="AL219" i="1"/>
  <c r="AG227" i="1"/>
  <c r="AL227" i="1"/>
  <c r="AC227" i="1"/>
  <c r="AG235" i="1"/>
  <c r="AL235" i="1"/>
  <c r="AG243" i="1"/>
  <c r="AL243" i="1"/>
  <c r="AG251" i="1"/>
  <c r="AL251" i="1"/>
  <c r="AG259" i="1"/>
  <c r="AL259" i="1"/>
  <c r="AC259" i="1"/>
  <c r="AG267" i="1"/>
  <c r="AL267" i="1"/>
  <c r="AG275" i="1"/>
  <c r="AL275" i="1"/>
  <c r="AG283" i="1"/>
  <c r="AL283" i="1"/>
  <c r="AC283" i="1"/>
  <c r="AG291" i="1"/>
  <c r="AL291" i="1"/>
  <c r="AG299" i="1"/>
  <c r="AL299" i="1"/>
  <c r="AC299" i="1"/>
  <c r="AG307" i="1"/>
  <c r="AL307" i="1"/>
  <c r="AG315" i="1"/>
  <c r="AL315" i="1"/>
  <c r="AG323" i="1"/>
  <c r="AL323" i="1"/>
  <c r="AG331" i="1"/>
  <c r="AL331" i="1"/>
  <c r="AG339" i="1"/>
  <c r="AL339" i="1"/>
  <c r="AG347" i="1"/>
  <c r="AL347" i="1"/>
  <c r="AC347" i="1"/>
  <c r="AG355" i="1"/>
  <c r="AL355" i="1"/>
  <c r="AG363" i="1"/>
  <c r="AL363" i="1"/>
  <c r="AC363" i="1"/>
  <c r="AG371" i="1"/>
  <c r="AL371" i="1"/>
  <c r="AG379" i="1"/>
  <c r="AL379" i="1"/>
  <c r="AG387" i="1"/>
  <c r="AL387" i="1"/>
  <c r="AG395" i="1"/>
  <c r="AL395" i="1"/>
  <c r="AC395" i="1"/>
  <c r="AG403" i="1"/>
  <c r="AL403" i="1"/>
  <c r="AG411" i="1"/>
  <c r="AL411" i="1"/>
  <c r="AG419" i="1"/>
  <c r="AL419" i="1"/>
  <c r="AC419" i="1"/>
  <c r="AG427" i="1"/>
  <c r="AL427" i="1"/>
  <c r="AG435" i="1"/>
  <c r="AL435" i="1"/>
  <c r="AC435" i="1"/>
  <c r="AG443" i="1"/>
  <c r="AL443" i="1"/>
  <c r="AG454" i="1"/>
  <c r="AM454" i="1"/>
  <c r="AL454" i="1"/>
  <c r="AK454" i="1"/>
  <c r="AJ454" i="1"/>
  <c r="AC454" i="1"/>
  <c r="AG462" i="1"/>
  <c r="AM462" i="1"/>
  <c r="AL462" i="1"/>
  <c r="AK462" i="1"/>
  <c r="AJ462" i="1"/>
  <c r="AC462" i="1"/>
  <c r="AG470" i="1"/>
  <c r="AM470" i="1"/>
  <c r="AL470" i="1"/>
  <c r="AK470" i="1"/>
  <c r="AJ470" i="1"/>
  <c r="AC470" i="1"/>
  <c r="AG478" i="1"/>
  <c r="AM478" i="1"/>
  <c r="AL478" i="1"/>
  <c r="AK478" i="1"/>
  <c r="AJ478" i="1"/>
  <c r="AC478" i="1"/>
  <c r="AG486" i="1"/>
  <c r="AM486" i="1"/>
  <c r="AL486" i="1"/>
  <c r="AK486" i="1"/>
  <c r="AJ486" i="1"/>
  <c r="AC486" i="1"/>
  <c r="AG494" i="1"/>
  <c r="AM494" i="1"/>
  <c r="AL494" i="1"/>
  <c r="AK494" i="1"/>
  <c r="AJ494" i="1"/>
  <c r="AC494" i="1"/>
  <c r="AG45" i="1"/>
  <c r="AL45" i="1"/>
  <c r="AG125" i="1"/>
  <c r="AL125" i="1"/>
  <c r="AG197" i="1"/>
  <c r="AL197" i="1"/>
  <c r="AG277" i="1"/>
  <c r="AL277" i="1"/>
  <c r="AC277" i="1"/>
  <c r="AG365" i="1"/>
  <c r="AL365" i="1"/>
  <c r="AC365" i="1"/>
  <c r="AG12" i="1"/>
  <c r="AL12" i="1"/>
  <c r="AG20" i="1"/>
  <c r="AL20" i="1"/>
  <c r="AC20" i="1"/>
  <c r="AG28" i="1"/>
  <c r="AL28" i="1"/>
  <c r="AG36" i="1"/>
  <c r="AL36" i="1"/>
  <c r="AC36" i="1"/>
  <c r="AG44" i="1"/>
  <c r="AL44" i="1"/>
  <c r="AG52" i="1"/>
  <c r="AL52" i="1"/>
  <c r="AC52" i="1"/>
  <c r="AG60" i="1"/>
  <c r="AL60" i="1"/>
  <c r="AC60" i="1"/>
  <c r="AG68" i="1"/>
  <c r="AL68" i="1"/>
  <c r="AC68" i="1"/>
  <c r="AG76" i="1"/>
  <c r="AL76" i="1"/>
  <c r="AG84" i="1"/>
  <c r="AL84" i="1"/>
  <c r="AG92" i="1"/>
  <c r="AL92" i="1"/>
  <c r="AC92" i="1"/>
  <c r="AG100" i="1"/>
  <c r="AL100" i="1"/>
  <c r="AG108" i="1"/>
  <c r="AL108" i="1"/>
  <c r="AG116" i="1"/>
  <c r="AL116" i="1"/>
  <c r="AC116" i="1"/>
  <c r="AG124" i="1"/>
  <c r="AL124" i="1"/>
  <c r="AC124" i="1"/>
  <c r="AG132" i="1"/>
  <c r="AL132" i="1"/>
  <c r="AC132" i="1"/>
  <c r="AG140" i="1"/>
  <c r="AL140" i="1"/>
  <c r="AC140" i="1"/>
  <c r="AG148" i="1"/>
  <c r="AL148" i="1"/>
  <c r="AG156" i="1"/>
  <c r="AL156" i="1"/>
  <c r="AC156" i="1"/>
  <c r="AG164" i="1"/>
  <c r="AL164" i="1"/>
  <c r="AG172" i="1"/>
  <c r="AL172" i="1"/>
  <c r="AC172" i="1"/>
  <c r="AG180" i="1"/>
  <c r="AL180" i="1"/>
  <c r="AC180" i="1"/>
  <c r="AG188" i="1"/>
  <c r="AL188" i="1"/>
  <c r="AG196" i="1"/>
  <c r="AL196" i="1"/>
  <c r="AG204" i="1"/>
  <c r="AL204" i="1"/>
  <c r="AG212" i="1"/>
  <c r="AL212" i="1"/>
  <c r="AG220" i="1"/>
  <c r="AL220" i="1"/>
  <c r="AG228" i="1"/>
  <c r="AL228" i="1"/>
  <c r="AG236" i="1"/>
  <c r="AL236" i="1"/>
  <c r="AG244" i="1"/>
  <c r="AL244" i="1"/>
  <c r="AG252" i="1"/>
  <c r="AL252" i="1"/>
  <c r="AC252" i="1"/>
  <c r="AG260" i="1"/>
  <c r="AL260" i="1"/>
  <c r="AC260" i="1"/>
  <c r="AG268" i="1"/>
  <c r="AL268" i="1"/>
  <c r="AC268" i="1"/>
  <c r="AG276" i="1"/>
  <c r="AL276" i="1"/>
  <c r="AG284" i="1"/>
  <c r="AL284" i="1"/>
  <c r="AG292" i="1"/>
  <c r="AL292" i="1"/>
  <c r="AC292" i="1"/>
  <c r="AG300" i="1"/>
  <c r="AL300" i="1"/>
  <c r="AC300" i="1"/>
  <c r="AG308" i="1"/>
  <c r="AL308" i="1"/>
  <c r="AG316" i="1"/>
  <c r="AL316" i="1"/>
  <c r="AC316" i="1"/>
  <c r="AG324" i="1"/>
  <c r="AL324" i="1"/>
  <c r="AG332" i="1"/>
  <c r="AL332" i="1"/>
  <c r="AG340" i="1"/>
  <c r="AL340" i="1"/>
  <c r="AG348" i="1"/>
  <c r="AL348" i="1"/>
  <c r="AG356" i="1"/>
  <c r="AL356" i="1"/>
  <c r="AG364" i="1"/>
  <c r="AL364" i="1"/>
  <c r="AC364" i="1"/>
  <c r="AG372" i="1"/>
  <c r="AL372" i="1"/>
  <c r="AC372" i="1"/>
  <c r="AG380" i="1"/>
  <c r="AL380" i="1"/>
  <c r="AC380" i="1"/>
  <c r="AG388" i="1"/>
  <c r="AL388" i="1"/>
  <c r="AG396" i="1"/>
  <c r="AL396" i="1"/>
  <c r="AC396" i="1"/>
  <c r="AG404" i="1"/>
  <c r="AL404" i="1"/>
  <c r="AG412" i="1"/>
  <c r="AL412" i="1"/>
  <c r="AG420" i="1"/>
  <c r="AL420" i="1"/>
  <c r="AC420" i="1"/>
  <c r="AG428" i="1"/>
  <c r="AL428" i="1"/>
  <c r="AC428" i="1"/>
  <c r="AG436" i="1"/>
  <c r="AL436" i="1"/>
  <c r="AC436" i="1"/>
  <c r="AG444" i="1"/>
  <c r="AL444" i="1"/>
  <c r="AG455" i="1"/>
  <c r="AM455" i="1"/>
  <c r="AL455" i="1"/>
  <c r="AK455" i="1"/>
  <c r="AJ455" i="1"/>
  <c r="AC455" i="1"/>
  <c r="AG463" i="1"/>
  <c r="AL463" i="1"/>
  <c r="AM463" i="1"/>
  <c r="AJ463" i="1"/>
  <c r="AK463" i="1"/>
  <c r="AC463" i="1"/>
  <c r="AG471" i="1"/>
  <c r="AM471" i="1"/>
  <c r="AL471" i="1"/>
  <c r="AJ471" i="1"/>
  <c r="AK471" i="1"/>
  <c r="AC471" i="1"/>
  <c r="AG479" i="1"/>
  <c r="AM479" i="1"/>
  <c r="AL479" i="1"/>
  <c r="AK479" i="1"/>
  <c r="AJ479" i="1"/>
  <c r="AC479" i="1"/>
  <c r="AG487" i="1"/>
  <c r="AL487" i="1"/>
  <c r="AM487" i="1"/>
  <c r="AK487" i="1"/>
  <c r="AJ487" i="1"/>
  <c r="AC487" i="1"/>
  <c r="AG495" i="1"/>
  <c r="AL495" i="1"/>
  <c r="AM495" i="1"/>
  <c r="AJ495" i="1"/>
  <c r="AK495" i="1"/>
  <c r="AC495" i="1"/>
  <c r="C493" i="1" a="1"/>
  <c r="C493" i="1" s="1"/>
  <c r="T493" i="1" a="1"/>
  <c r="T493" i="1" s="1"/>
  <c r="P493" i="1"/>
  <c r="C446" i="1" a="1"/>
  <c r="C446" i="1" s="1"/>
  <c r="C454" i="1" a="1"/>
  <c r="C454" i="1" s="1"/>
  <c r="T454" i="1" a="1"/>
  <c r="T454" i="1" s="1"/>
  <c r="P454" i="1"/>
  <c r="C462" i="1" a="1"/>
  <c r="C462" i="1" s="1"/>
  <c r="T462" i="1" a="1"/>
  <c r="T462" i="1" s="1"/>
  <c r="P462" i="1"/>
  <c r="C470" i="1" a="1"/>
  <c r="C470" i="1" s="1"/>
  <c r="T470" i="1" a="1"/>
  <c r="T470" i="1" s="1"/>
  <c r="P470" i="1"/>
  <c r="C478" i="1" a="1"/>
  <c r="C478" i="1" s="1"/>
  <c r="T478" i="1" a="1"/>
  <c r="T478" i="1" s="1"/>
  <c r="P478" i="1"/>
  <c r="C486" i="1" a="1"/>
  <c r="C486" i="1" s="1"/>
  <c r="T486" i="1" a="1"/>
  <c r="T486" i="1" s="1"/>
  <c r="P486" i="1"/>
  <c r="C494" i="1" a="1"/>
  <c r="C494" i="1" s="1"/>
  <c r="T494" i="1" a="1"/>
  <c r="T494" i="1" s="1"/>
  <c r="P494" i="1"/>
  <c r="C447" i="1" a="1"/>
  <c r="C447" i="1" s="1"/>
  <c r="C455" i="1" a="1"/>
  <c r="C455" i="1" s="1"/>
  <c r="T455" i="1" a="1"/>
  <c r="T455" i="1" s="1"/>
  <c r="P455" i="1"/>
  <c r="C463" i="1" a="1"/>
  <c r="C463" i="1" s="1"/>
  <c r="T463" i="1" a="1"/>
  <c r="T463" i="1" s="1"/>
  <c r="P463" i="1"/>
  <c r="C471" i="1" a="1"/>
  <c r="C471" i="1" s="1"/>
  <c r="T471" i="1" a="1"/>
  <c r="T471" i="1" s="1"/>
  <c r="P471" i="1"/>
  <c r="C479" i="1" a="1"/>
  <c r="C479" i="1" s="1"/>
  <c r="T479" i="1" a="1"/>
  <c r="T479" i="1" s="1"/>
  <c r="P479" i="1"/>
  <c r="C487" i="1" a="1"/>
  <c r="C487" i="1" s="1"/>
  <c r="T487" i="1" a="1"/>
  <c r="T487" i="1" s="1"/>
  <c r="P487" i="1"/>
  <c r="C495" i="1" a="1"/>
  <c r="C495" i="1" s="1"/>
  <c r="T495" i="1" a="1"/>
  <c r="T495" i="1" s="1"/>
  <c r="P495" i="1"/>
  <c r="C469" i="1" a="1"/>
  <c r="C469" i="1" s="1"/>
  <c r="T469" i="1" a="1"/>
  <c r="T469" i="1" s="1"/>
  <c r="P469" i="1"/>
  <c r="T456" i="1" a="1"/>
  <c r="T456" i="1" s="1"/>
  <c r="C456" i="1" a="1"/>
  <c r="C456" i="1" s="1"/>
  <c r="P456" i="1"/>
  <c r="T464" i="1" a="1"/>
  <c r="T464" i="1" s="1"/>
  <c r="C464" i="1" a="1"/>
  <c r="C464" i="1" s="1"/>
  <c r="P464" i="1"/>
  <c r="T472" i="1" a="1"/>
  <c r="T472" i="1" s="1"/>
  <c r="C472" i="1" a="1"/>
  <c r="C472" i="1" s="1"/>
  <c r="P472" i="1"/>
  <c r="T480" i="1" a="1"/>
  <c r="T480" i="1" s="1"/>
  <c r="C480" i="1" a="1"/>
  <c r="C480" i="1" s="1"/>
  <c r="P480" i="1"/>
  <c r="T488" i="1" a="1"/>
  <c r="T488" i="1" s="1"/>
  <c r="C488" i="1" a="1"/>
  <c r="C488" i="1" s="1"/>
  <c r="P488" i="1"/>
  <c r="T496" i="1" a="1"/>
  <c r="T496" i="1" s="1"/>
  <c r="C496" i="1" a="1"/>
  <c r="C496" i="1" s="1"/>
  <c r="P496" i="1"/>
  <c r="C461" i="1" a="1"/>
  <c r="C461" i="1" s="1"/>
  <c r="T461" i="1" a="1"/>
  <c r="T461" i="1" s="1"/>
  <c r="P461" i="1"/>
  <c r="C457" i="1" a="1"/>
  <c r="C457" i="1" s="1"/>
  <c r="T457" i="1" a="1"/>
  <c r="T457" i="1" s="1"/>
  <c r="P457" i="1"/>
  <c r="C465" i="1" a="1"/>
  <c r="C465" i="1" s="1"/>
  <c r="T465" i="1" a="1"/>
  <c r="T465" i="1" s="1"/>
  <c r="P465" i="1"/>
  <c r="C473" i="1" a="1"/>
  <c r="C473" i="1" s="1"/>
  <c r="T473" i="1" a="1"/>
  <c r="T473" i="1" s="1"/>
  <c r="P473" i="1"/>
  <c r="C481" i="1" a="1"/>
  <c r="C481" i="1" s="1"/>
  <c r="T481" i="1" a="1"/>
  <c r="T481" i="1" s="1"/>
  <c r="P481" i="1"/>
  <c r="C489" i="1" a="1"/>
  <c r="C489" i="1" s="1"/>
  <c r="T489" i="1" a="1"/>
  <c r="T489" i="1" s="1"/>
  <c r="P489" i="1"/>
  <c r="C497" i="1" a="1"/>
  <c r="C497" i="1" s="1"/>
  <c r="T497" i="1" a="1"/>
  <c r="T497" i="1" s="1"/>
  <c r="P497" i="1"/>
  <c r="C453" i="1" a="1"/>
  <c r="C453" i="1" s="1"/>
  <c r="T453" i="1" a="1"/>
  <c r="T453" i="1" s="1"/>
  <c r="P453" i="1"/>
  <c r="T458" i="1" a="1"/>
  <c r="T458" i="1" s="1"/>
  <c r="C458" i="1" a="1"/>
  <c r="C458" i="1" s="1"/>
  <c r="P458" i="1"/>
  <c r="T466" i="1" a="1"/>
  <c r="T466" i="1" s="1"/>
  <c r="C466" i="1" a="1"/>
  <c r="C466" i="1" s="1"/>
  <c r="P466" i="1"/>
  <c r="T474" i="1" a="1"/>
  <c r="T474" i="1" s="1"/>
  <c r="C474" i="1" a="1"/>
  <c r="C474" i="1" s="1"/>
  <c r="P474" i="1"/>
  <c r="T482" i="1" a="1"/>
  <c r="T482" i="1" s="1"/>
  <c r="C482" i="1" a="1"/>
  <c r="C482" i="1" s="1"/>
  <c r="P482" i="1"/>
  <c r="T490" i="1" a="1"/>
  <c r="T490" i="1" s="1"/>
  <c r="C490" i="1" a="1"/>
  <c r="C490" i="1" s="1"/>
  <c r="P490" i="1"/>
  <c r="T498" i="1" a="1"/>
  <c r="T498" i="1" s="1"/>
  <c r="C498" i="1" a="1"/>
  <c r="C498" i="1" s="1"/>
  <c r="P498" i="1"/>
  <c r="C485" i="1" a="1"/>
  <c r="C485" i="1" s="1"/>
  <c r="T485" i="1" a="1"/>
  <c r="T485" i="1" s="1"/>
  <c r="P485" i="1"/>
  <c r="C448" i="1" a="1"/>
  <c r="C448" i="1" s="1"/>
  <c r="T451" i="1" a="1"/>
  <c r="T451" i="1" s="1"/>
  <c r="C451" i="1" a="1"/>
  <c r="C451" i="1" s="1"/>
  <c r="P451" i="1"/>
  <c r="T459" i="1" a="1"/>
  <c r="T459" i="1" s="1"/>
  <c r="C459" i="1" a="1"/>
  <c r="C459" i="1" s="1"/>
  <c r="P459" i="1"/>
  <c r="T467" i="1" a="1"/>
  <c r="T467" i="1" s="1"/>
  <c r="C467" i="1" a="1"/>
  <c r="C467" i="1" s="1"/>
  <c r="P467" i="1"/>
  <c r="T475" i="1" a="1"/>
  <c r="T475" i="1" s="1"/>
  <c r="C475" i="1" a="1"/>
  <c r="C475" i="1" s="1"/>
  <c r="P475" i="1"/>
  <c r="T483" i="1" a="1"/>
  <c r="T483" i="1" s="1"/>
  <c r="C483" i="1" a="1"/>
  <c r="C483" i="1" s="1"/>
  <c r="P483" i="1"/>
  <c r="T491" i="1" a="1"/>
  <c r="T491" i="1" s="1"/>
  <c r="C491" i="1" a="1"/>
  <c r="C491" i="1" s="1"/>
  <c r="P491" i="1"/>
  <c r="T499" i="1" a="1"/>
  <c r="T499" i="1" s="1"/>
  <c r="C499" i="1" a="1"/>
  <c r="C499" i="1" s="1"/>
  <c r="P499" i="1"/>
  <c r="C477" i="1" a="1"/>
  <c r="C477" i="1" s="1"/>
  <c r="T477" i="1" a="1"/>
  <c r="T477" i="1" s="1"/>
  <c r="P477" i="1"/>
  <c r="T452" i="1" a="1"/>
  <c r="T452" i="1" s="1"/>
  <c r="C452" i="1" a="1"/>
  <c r="C452" i="1" s="1"/>
  <c r="P452" i="1"/>
  <c r="T460" i="1" a="1"/>
  <c r="T460" i="1" s="1"/>
  <c r="C460" i="1" a="1"/>
  <c r="C460" i="1" s="1"/>
  <c r="P460" i="1"/>
  <c r="T468" i="1" a="1"/>
  <c r="T468" i="1" s="1"/>
  <c r="C468" i="1" a="1"/>
  <c r="C468" i="1" s="1"/>
  <c r="P468" i="1"/>
  <c r="T476" i="1" a="1"/>
  <c r="T476" i="1" s="1"/>
  <c r="C476" i="1" a="1"/>
  <c r="C476" i="1" s="1"/>
  <c r="P476" i="1"/>
  <c r="T484" i="1" a="1"/>
  <c r="T484" i="1" s="1"/>
  <c r="C484" i="1" a="1"/>
  <c r="C484" i="1" s="1"/>
  <c r="P484" i="1"/>
  <c r="T492" i="1" a="1"/>
  <c r="T492" i="1" s="1"/>
  <c r="C492" i="1" a="1"/>
  <c r="C492" i="1" s="1"/>
  <c r="P492" i="1"/>
  <c r="T500" i="1" a="1"/>
  <c r="T500" i="1" s="1"/>
  <c r="C500" i="1" a="1"/>
  <c r="C500" i="1" s="1"/>
  <c r="P500" i="1"/>
  <c r="X453" i="1"/>
  <c r="X461" i="1"/>
  <c r="D469" i="1"/>
  <c r="V469" i="1" s="1"/>
  <c r="X469" i="1"/>
  <c r="X477" i="1"/>
  <c r="D485" i="1"/>
  <c r="V485" i="1" s="1"/>
  <c r="X485" i="1"/>
  <c r="X493" i="1"/>
  <c r="X454" i="1"/>
  <c r="X462" i="1"/>
  <c r="X470" i="1"/>
  <c r="X478" i="1"/>
  <c r="X486" i="1"/>
  <c r="X494" i="1"/>
  <c r="X455" i="1"/>
  <c r="X463" i="1"/>
  <c r="X471" i="1"/>
  <c r="X479" i="1"/>
  <c r="X487" i="1"/>
  <c r="X495" i="1"/>
  <c r="X456" i="1"/>
  <c r="D464" i="1"/>
  <c r="V464" i="1" s="1"/>
  <c r="X464" i="1"/>
  <c r="X472" i="1"/>
  <c r="X480" i="1"/>
  <c r="X488" i="1"/>
  <c r="X496" i="1"/>
  <c r="X449" i="1"/>
  <c r="X457" i="1"/>
  <c r="X465" i="1"/>
  <c r="X473" i="1"/>
  <c r="X481" i="1"/>
  <c r="X489" i="1"/>
  <c r="X497" i="1"/>
  <c r="X450" i="1"/>
  <c r="X458" i="1"/>
  <c r="X466" i="1"/>
  <c r="X474" i="1"/>
  <c r="X482" i="1"/>
  <c r="X490" i="1"/>
  <c r="X498" i="1"/>
  <c r="X451" i="1"/>
  <c r="X459" i="1"/>
  <c r="X467" i="1"/>
  <c r="X475" i="1"/>
  <c r="X483" i="1"/>
  <c r="X491" i="1"/>
  <c r="X499" i="1"/>
  <c r="X452" i="1"/>
  <c r="X460" i="1"/>
  <c r="X468" i="1"/>
  <c r="X476" i="1"/>
  <c r="X484" i="1"/>
  <c r="X492" i="1"/>
  <c r="X500" i="1"/>
  <c r="D495" i="1"/>
  <c r="V495" i="1" s="1"/>
  <c r="D456" i="1"/>
  <c r="V456" i="1" s="1"/>
  <c r="E464" i="1"/>
  <c r="AA464" i="1" s="1"/>
  <c r="D472" i="1"/>
  <c r="V472" i="1" s="1"/>
  <c r="D480" i="1"/>
  <c r="V480" i="1" s="1"/>
  <c r="E488" i="1"/>
  <c r="AA488" i="1" s="1"/>
  <c r="D496" i="1"/>
  <c r="V496" i="1" s="1"/>
  <c r="D488" i="1"/>
  <c r="V488" i="1" s="1"/>
  <c r="E456" i="1"/>
  <c r="AA456" i="1" s="1"/>
  <c r="D458" i="1"/>
  <c r="V458" i="1" s="1"/>
  <c r="D474" i="1"/>
  <c r="V474" i="1" s="1"/>
  <c r="D482" i="1"/>
  <c r="V482" i="1" s="1"/>
  <c r="D490" i="1"/>
  <c r="V490" i="1" s="1"/>
  <c r="D498" i="1"/>
  <c r="V498" i="1" s="1"/>
  <c r="E472" i="1"/>
  <c r="AA472" i="1" s="1"/>
  <c r="E451" i="1"/>
  <c r="AA451" i="1" s="1"/>
  <c r="E459" i="1"/>
  <c r="AA459" i="1" s="1"/>
  <c r="E467" i="1"/>
  <c r="AA467" i="1" s="1"/>
  <c r="E475" i="1"/>
  <c r="AA475" i="1" s="1"/>
  <c r="E483" i="1"/>
  <c r="AA483" i="1" s="1"/>
  <c r="E491" i="1"/>
  <c r="AA491" i="1" s="1"/>
  <c r="E477" i="1"/>
  <c r="AA477" i="1" s="1"/>
  <c r="E493" i="1"/>
  <c r="AA493" i="1" s="1"/>
  <c r="E480" i="1"/>
  <c r="AA480" i="1" s="1"/>
  <c r="D453" i="1"/>
  <c r="V453" i="1" s="1"/>
  <c r="D493" i="1"/>
  <c r="V493" i="1" s="1"/>
  <c r="E461" i="1"/>
  <c r="AA461" i="1" s="1"/>
  <c r="E454" i="1"/>
  <c r="AA454" i="1" s="1"/>
  <c r="E462" i="1"/>
  <c r="AA462" i="1" s="1"/>
  <c r="E470" i="1"/>
  <c r="AA470" i="1" s="1"/>
  <c r="E478" i="1"/>
  <c r="AA478" i="1" s="1"/>
  <c r="E486" i="1"/>
  <c r="AA486" i="1" s="1"/>
  <c r="E494" i="1"/>
  <c r="AA494" i="1" s="1"/>
  <c r="D477" i="1"/>
  <c r="V477" i="1" s="1"/>
  <c r="E485" i="1"/>
  <c r="AA485" i="1" s="1"/>
  <c r="D455" i="1"/>
  <c r="V455" i="1" s="1"/>
  <c r="D463" i="1"/>
  <c r="V463" i="1" s="1"/>
  <c r="D471" i="1"/>
  <c r="V471" i="1" s="1"/>
  <c r="D479" i="1"/>
  <c r="V479" i="1" s="1"/>
  <c r="D461" i="1"/>
  <c r="V461" i="1" s="1"/>
  <c r="E469" i="1"/>
  <c r="AA469" i="1" s="1"/>
  <c r="D466" i="1"/>
  <c r="V466" i="1" s="1"/>
  <c r="D487" i="1"/>
  <c r="V487" i="1" s="1"/>
  <c r="E453" i="1"/>
  <c r="AA453" i="1" s="1"/>
  <c r="E496" i="1"/>
  <c r="AA496" i="1" s="1"/>
  <c r="E499" i="1"/>
  <c r="AA499" i="1" s="1"/>
  <c r="D11" i="1"/>
  <c r="D19" i="1"/>
  <c r="D35" i="1"/>
  <c r="D59" i="1"/>
  <c r="D75" i="1"/>
  <c r="D91" i="1"/>
  <c r="D107" i="1"/>
  <c r="D123" i="1"/>
  <c r="D139" i="1"/>
  <c r="D147" i="1"/>
  <c r="D163" i="1"/>
  <c r="D179" i="1"/>
  <c r="D195" i="1"/>
  <c r="D211" i="1"/>
  <c r="D227" i="1"/>
  <c r="D235" i="1"/>
  <c r="D20" i="1"/>
  <c r="D28" i="1"/>
  <c r="D36" i="1"/>
  <c r="D44" i="1"/>
  <c r="D60" i="1"/>
  <c r="D68" i="1"/>
  <c r="D84" i="1"/>
  <c r="D27" i="1"/>
  <c r="D43" i="1"/>
  <c r="D51" i="1"/>
  <c r="D67" i="1"/>
  <c r="D83" i="1"/>
  <c r="D99" i="1"/>
  <c r="D115" i="1"/>
  <c r="D131" i="1"/>
  <c r="D155" i="1"/>
  <c r="D171" i="1"/>
  <c r="D187" i="1"/>
  <c r="D203" i="1"/>
  <c r="D219" i="1"/>
  <c r="D243" i="1"/>
  <c r="D7" i="1"/>
  <c r="D15" i="1"/>
  <c r="D23" i="1"/>
  <c r="D31" i="1"/>
  <c r="D39" i="1"/>
  <c r="D47" i="1"/>
  <c r="D55" i="1"/>
  <c r="D63" i="1"/>
  <c r="D8" i="1"/>
  <c r="D16" i="1"/>
  <c r="D24" i="1"/>
  <c r="D32" i="1"/>
  <c r="D40" i="1"/>
  <c r="D48" i="1"/>
  <c r="D56" i="1"/>
  <c r="D64" i="1"/>
  <c r="D80" i="1"/>
  <c r="D328" i="1"/>
  <c r="D336" i="1"/>
  <c r="D352" i="1"/>
  <c r="D360" i="1"/>
  <c r="D368" i="1"/>
  <c r="D392" i="1"/>
  <c r="D400" i="1"/>
  <c r="D416" i="1"/>
  <c r="D424" i="1"/>
  <c r="D432" i="1"/>
  <c r="D74" i="1"/>
  <c r="D251" i="1"/>
  <c r="D259" i="1"/>
  <c r="D267" i="1"/>
  <c r="D275" i="1"/>
  <c r="D283" i="1"/>
  <c r="D291" i="1"/>
  <c r="D299" i="1"/>
  <c r="D307" i="1"/>
  <c r="D315" i="1"/>
  <c r="D323" i="1"/>
  <c r="D331" i="1"/>
  <c r="D347" i="1"/>
  <c r="D355" i="1"/>
  <c r="D371" i="1"/>
  <c r="D379" i="1"/>
  <c r="D387" i="1"/>
  <c r="D395" i="1"/>
  <c r="D411" i="1"/>
  <c r="D419" i="1"/>
  <c r="D435" i="1"/>
  <c r="D443" i="1"/>
  <c r="D457" i="1"/>
  <c r="V457" i="1" s="1"/>
  <c r="D465" i="1"/>
  <c r="V465" i="1" s="1"/>
  <c r="D473" i="1"/>
  <c r="V473" i="1" s="1"/>
  <c r="D481" i="1"/>
  <c r="V481" i="1" s="1"/>
  <c r="D489" i="1"/>
  <c r="V489" i="1" s="1"/>
  <c r="D497" i="1"/>
  <c r="V497" i="1" s="1"/>
  <c r="E455" i="1"/>
  <c r="AA455" i="1" s="1"/>
  <c r="E463" i="1"/>
  <c r="AA463" i="1" s="1"/>
  <c r="E471" i="1"/>
  <c r="AA471" i="1" s="1"/>
  <c r="E479" i="1"/>
  <c r="AA479" i="1" s="1"/>
  <c r="E487" i="1"/>
  <c r="AA487" i="1" s="1"/>
  <c r="E495" i="1"/>
  <c r="AA495" i="1" s="1"/>
  <c r="D451" i="1"/>
  <c r="V451" i="1" s="1"/>
  <c r="D459" i="1"/>
  <c r="V459" i="1" s="1"/>
  <c r="D467" i="1"/>
  <c r="V467" i="1" s="1"/>
  <c r="D475" i="1"/>
  <c r="V475" i="1" s="1"/>
  <c r="D483" i="1"/>
  <c r="V483" i="1" s="1"/>
  <c r="D491" i="1"/>
  <c r="V491" i="1" s="1"/>
  <c r="D499" i="1"/>
  <c r="V499" i="1" s="1"/>
  <c r="E457" i="1"/>
  <c r="AA457" i="1" s="1"/>
  <c r="E465" i="1"/>
  <c r="AA465" i="1" s="1"/>
  <c r="E473" i="1"/>
  <c r="AA473" i="1" s="1"/>
  <c r="E481" i="1"/>
  <c r="AA481" i="1" s="1"/>
  <c r="E489" i="1"/>
  <c r="AA489" i="1" s="1"/>
  <c r="E497" i="1"/>
  <c r="AA497" i="1" s="1"/>
  <c r="D452" i="1"/>
  <c r="V452" i="1" s="1"/>
  <c r="D460" i="1"/>
  <c r="V460" i="1" s="1"/>
  <c r="D468" i="1"/>
  <c r="V468" i="1" s="1"/>
  <c r="D476" i="1"/>
  <c r="V476" i="1" s="1"/>
  <c r="D484" i="1"/>
  <c r="V484" i="1" s="1"/>
  <c r="D492" i="1"/>
  <c r="V492" i="1" s="1"/>
  <c r="D500" i="1"/>
  <c r="V500" i="1" s="1"/>
  <c r="E458" i="1"/>
  <c r="AA458" i="1" s="1"/>
  <c r="E466" i="1"/>
  <c r="AA466" i="1" s="1"/>
  <c r="E474" i="1"/>
  <c r="AA474" i="1" s="1"/>
  <c r="E482" i="1"/>
  <c r="AA482" i="1" s="1"/>
  <c r="E490" i="1"/>
  <c r="AA490" i="1" s="1"/>
  <c r="E498" i="1"/>
  <c r="AA498" i="1" s="1"/>
  <c r="D454" i="1"/>
  <c r="V454" i="1" s="1"/>
  <c r="D462" i="1"/>
  <c r="V462" i="1" s="1"/>
  <c r="D470" i="1"/>
  <c r="V470" i="1" s="1"/>
  <c r="D478" i="1"/>
  <c r="V478" i="1" s="1"/>
  <c r="D486" i="1"/>
  <c r="V486" i="1" s="1"/>
  <c r="D494" i="1"/>
  <c r="V494" i="1" s="1"/>
  <c r="E452" i="1"/>
  <c r="AA452" i="1" s="1"/>
  <c r="E460" i="1"/>
  <c r="AA460" i="1" s="1"/>
  <c r="E468" i="1"/>
  <c r="AA468" i="1" s="1"/>
  <c r="E476" i="1"/>
  <c r="AA476" i="1" s="1"/>
  <c r="E484" i="1"/>
  <c r="AA484" i="1" s="1"/>
  <c r="E492" i="1"/>
  <c r="AA492" i="1" s="1"/>
  <c r="E500" i="1"/>
  <c r="AA500" i="1" s="1"/>
  <c r="E44" i="1"/>
  <c r="D52" i="1"/>
  <c r="D12" i="1"/>
  <c r="D9" i="1"/>
  <c r="D17" i="1"/>
  <c r="D25" i="1"/>
  <c r="D33" i="1"/>
  <c r="D41" i="1"/>
  <c r="D49" i="1"/>
  <c r="D57" i="1"/>
  <c r="D65" i="1"/>
  <c r="D81" i="1"/>
  <c r="D321" i="1"/>
  <c r="D329" i="1"/>
  <c r="D337" i="1"/>
  <c r="D353" i="1"/>
  <c r="D361" i="1"/>
  <c r="D369" i="1"/>
  <c r="D377" i="1"/>
  <c r="D385" i="1"/>
  <c r="D393" i="1"/>
  <c r="D401" i="1"/>
  <c r="D409" i="1"/>
  <c r="D417" i="1"/>
  <c r="D425" i="1"/>
  <c r="D433" i="1"/>
  <c r="D441" i="1"/>
  <c r="D449" i="1"/>
  <c r="D345" i="1"/>
  <c r="D10" i="1"/>
  <c r="D18" i="1"/>
  <c r="D26" i="1"/>
  <c r="D34" i="1"/>
  <c r="D42" i="1"/>
  <c r="D50" i="1"/>
  <c r="D58" i="1"/>
  <c r="D66" i="1"/>
  <c r="D82" i="1"/>
  <c r="D90" i="1"/>
  <c r="D98" i="1"/>
  <c r="D106" i="1"/>
  <c r="D114" i="1"/>
  <c r="D122" i="1"/>
  <c r="D130" i="1"/>
  <c r="D138" i="1"/>
  <c r="D146" i="1"/>
  <c r="D154" i="1"/>
  <c r="D162" i="1"/>
  <c r="D170" i="1"/>
  <c r="D178" i="1"/>
  <c r="D186" i="1"/>
  <c r="D194" i="1"/>
  <c r="D202" i="1"/>
  <c r="D210" i="1"/>
  <c r="D218" i="1"/>
  <c r="D226" i="1"/>
  <c r="D234" i="1"/>
  <c r="D242" i="1"/>
  <c r="D250" i="1"/>
  <c r="D258" i="1"/>
  <c r="D266" i="1"/>
  <c r="D274" i="1"/>
  <c r="D282" i="1"/>
  <c r="D290" i="1"/>
  <c r="D298" i="1"/>
  <c r="D306" i="1"/>
  <c r="D314" i="1"/>
  <c r="D322" i="1"/>
  <c r="D330" i="1"/>
  <c r="D338" i="1"/>
  <c r="D346" i="1"/>
  <c r="D354" i="1"/>
  <c r="D362" i="1"/>
  <c r="D370" i="1"/>
  <c r="D378" i="1"/>
  <c r="D386" i="1"/>
  <c r="D394" i="1"/>
  <c r="D402" i="1"/>
  <c r="D410" i="1"/>
  <c r="D418" i="1"/>
  <c r="D426" i="1"/>
  <c r="D434" i="1"/>
  <c r="D442" i="1"/>
  <c r="D450" i="1"/>
  <c r="D113" i="1"/>
  <c r="D145" i="1"/>
  <c r="D177" i="1"/>
  <c r="D209" i="1"/>
  <c r="D241" i="1"/>
  <c r="D273" i="1"/>
  <c r="D305" i="1"/>
  <c r="D89" i="1"/>
  <c r="D121" i="1"/>
  <c r="D153" i="1"/>
  <c r="D185" i="1"/>
  <c r="D217" i="1"/>
  <c r="D249" i="1"/>
  <c r="D281" i="1"/>
  <c r="D313" i="1"/>
  <c r="D13" i="1"/>
  <c r="D21" i="1"/>
  <c r="D29" i="1"/>
  <c r="D45" i="1"/>
  <c r="D69" i="1"/>
  <c r="D85" i="1"/>
  <c r="D101" i="1"/>
  <c r="D117" i="1"/>
  <c r="D133" i="1"/>
  <c r="D149" i="1"/>
  <c r="D157" i="1"/>
  <c r="D173" i="1"/>
  <c r="D189" i="1"/>
  <c r="D205" i="1"/>
  <c r="D229" i="1"/>
  <c r="D245" i="1"/>
  <c r="D261" i="1"/>
  <c r="D285" i="1"/>
  <c r="D317" i="1"/>
  <c r="D37" i="1"/>
  <c r="D53" i="1"/>
  <c r="D61" i="1"/>
  <c r="D77" i="1"/>
  <c r="D93" i="1"/>
  <c r="D109" i="1"/>
  <c r="D125" i="1"/>
  <c r="D141" i="1"/>
  <c r="D165" i="1"/>
  <c r="D181" i="1"/>
  <c r="D197" i="1"/>
  <c r="D213" i="1"/>
  <c r="D221" i="1"/>
  <c r="D237" i="1"/>
  <c r="D253" i="1"/>
  <c r="D269" i="1"/>
  <c r="D277" i="1"/>
  <c r="D293" i="1"/>
  <c r="D301" i="1"/>
  <c r="D309" i="1"/>
  <c r="D325" i="1"/>
  <c r="D333" i="1"/>
  <c r="D341" i="1"/>
  <c r="D349" i="1"/>
  <c r="D357" i="1"/>
  <c r="D365" i="1"/>
  <c r="V365" i="1" s="1"/>
  <c r="D373" i="1"/>
  <c r="D381" i="1"/>
  <c r="D389" i="1"/>
  <c r="V389" i="1" s="1"/>
  <c r="D397" i="1"/>
  <c r="D405" i="1"/>
  <c r="D413" i="1"/>
  <c r="D421" i="1"/>
  <c r="D429" i="1"/>
  <c r="D437" i="1"/>
  <c r="D445" i="1"/>
  <c r="D73" i="1"/>
  <c r="D14" i="1"/>
  <c r="D22" i="1"/>
  <c r="D30" i="1"/>
  <c r="D38" i="1"/>
  <c r="D46" i="1"/>
  <c r="D54" i="1"/>
  <c r="D62" i="1"/>
  <c r="D70" i="1"/>
  <c r="D86" i="1"/>
  <c r="D94" i="1"/>
  <c r="D102" i="1"/>
  <c r="D110" i="1"/>
  <c r="D118" i="1"/>
  <c r="D126" i="1"/>
  <c r="D134" i="1"/>
  <c r="D142" i="1"/>
  <c r="D150" i="1"/>
  <c r="D158" i="1"/>
  <c r="D166" i="1"/>
  <c r="D174" i="1"/>
  <c r="D182" i="1"/>
  <c r="D190" i="1"/>
  <c r="D198" i="1"/>
  <c r="D206" i="1"/>
  <c r="D214" i="1"/>
  <c r="D222" i="1"/>
  <c r="D230" i="1"/>
  <c r="D238" i="1"/>
  <c r="D246" i="1"/>
  <c r="D254" i="1"/>
  <c r="D262" i="1"/>
  <c r="D270" i="1"/>
  <c r="D278" i="1"/>
  <c r="D286" i="1"/>
  <c r="D294" i="1"/>
  <c r="D302" i="1"/>
  <c r="D310" i="1"/>
  <c r="D318" i="1"/>
  <c r="D326" i="1"/>
  <c r="D334" i="1"/>
  <c r="D342" i="1"/>
  <c r="D350" i="1"/>
  <c r="D358" i="1"/>
  <c r="D366" i="1"/>
  <c r="D374" i="1"/>
  <c r="D382" i="1"/>
  <c r="D390" i="1"/>
  <c r="D398" i="1"/>
  <c r="D406" i="1"/>
  <c r="D414" i="1"/>
  <c r="D422" i="1"/>
  <c r="D430" i="1"/>
  <c r="D438" i="1"/>
  <c r="D446" i="1"/>
  <c r="D97" i="1"/>
  <c r="D129" i="1"/>
  <c r="D161" i="1"/>
  <c r="D193" i="1"/>
  <c r="D225" i="1"/>
  <c r="D257" i="1"/>
  <c r="D289" i="1"/>
  <c r="E23" i="1"/>
  <c r="E39" i="1"/>
  <c r="E47" i="1"/>
  <c r="E55" i="1"/>
  <c r="D71" i="1"/>
  <c r="D79" i="1"/>
  <c r="D87" i="1"/>
  <c r="D95" i="1"/>
  <c r="D103" i="1"/>
  <c r="D111" i="1"/>
  <c r="D119" i="1"/>
  <c r="D127" i="1"/>
  <c r="D135" i="1"/>
  <c r="D78" i="1"/>
  <c r="D105" i="1"/>
  <c r="D137" i="1"/>
  <c r="D169" i="1"/>
  <c r="D201" i="1"/>
  <c r="D233" i="1"/>
  <c r="D265" i="1"/>
  <c r="D297" i="1"/>
  <c r="D143" i="1"/>
  <c r="D151" i="1"/>
  <c r="D159" i="1"/>
  <c r="D167" i="1"/>
  <c r="D175" i="1"/>
  <c r="D183" i="1"/>
  <c r="D191" i="1"/>
  <c r="D199" i="1"/>
  <c r="D207" i="1"/>
  <c r="D215" i="1"/>
  <c r="D223" i="1"/>
  <c r="D231" i="1"/>
  <c r="D239" i="1"/>
  <c r="D247" i="1"/>
  <c r="D255" i="1"/>
  <c r="D263" i="1"/>
  <c r="D271" i="1"/>
  <c r="D279" i="1"/>
  <c r="D287" i="1"/>
  <c r="D295" i="1"/>
  <c r="D303" i="1"/>
  <c r="D311" i="1"/>
  <c r="D319" i="1"/>
  <c r="D327" i="1"/>
  <c r="D335" i="1"/>
  <c r="D343" i="1"/>
  <c r="D351" i="1"/>
  <c r="D359" i="1"/>
  <c r="D367" i="1"/>
  <c r="D375" i="1"/>
  <c r="D383" i="1"/>
  <c r="D391" i="1"/>
  <c r="D399" i="1"/>
  <c r="D407" i="1"/>
  <c r="D415" i="1"/>
  <c r="D423" i="1"/>
  <c r="D431" i="1"/>
  <c r="D439" i="1"/>
  <c r="D447" i="1"/>
  <c r="E16" i="1"/>
  <c r="E24" i="1"/>
  <c r="E40" i="1"/>
  <c r="E48" i="1"/>
  <c r="E56" i="1"/>
  <c r="E336" i="1"/>
  <c r="E360" i="1"/>
  <c r="E368" i="1"/>
  <c r="E392" i="1"/>
  <c r="E424" i="1"/>
  <c r="E432" i="1"/>
  <c r="D76" i="1"/>
  <c r="D88" i="1"/>
  <c r="D104" i="1"/>
  <c r="D120" i="1"/>
  <c r="D136" i="1"/>
  <c r="D152" i="1"/>
  <c r="D168" i="1"/>
  <c r="D184" i="1"/>
  <c r="D200" i="1"/>
  <c r="D216" i="1"/>
  <c r="D232" i="1"/>
  <c r="D248" i="1"/>
  <c r="D264" i="1"/>
  <c r="D280" i="1"/>
  <c r="D296" i="1"/>
  <c r="D312" i="1"/>
  <c r="D376" i="1"/>
  <c r="D440" i="1"/>
  <c r="E19" i="1"/>
  <c r="E27" i="1"/>
  <c r="E35" i="1"/>
  <c r="E51" i="1"/>
  <c r="E59" i="1"/>
  <c r="E67" i="1"/>
  <c r="E83" i="1"/>
  <c r="E107" i="1"/>
  <c r="E123" i="1"/>
  <c r="E131" i="1"/>
  <c r="E147" i="1"/>
  <c r="E155" i="1"/>
  <c r="E163" i="1"/>
  <c r="E179" i="1"/>
  <c r="E187" i="1"/>
  <c r="E203" i="1"/>
  <c r="E219" i="1"/>
  <c r="E227" i="1"/>
  <c r="E235" i="1"/>
  <c r="E251" i="1"/>
  <c r="E259" i="1"/>
  <c r="E267" i="1"/>
  <c r="E291" i="1"/>
  <c r="E299" i="1"/>
  <c r="E315" i="1"/>
  <c r="E323" i="1"/>
  <c r="E331" i="1"/>
  <c r="E379" i="1"/>
  <c r="E395" i="1"/>
  <c r="E411" i="1"/>
  <c r="E419" i="1"/>
  <c r="D320" i="1"/>
  <c r="D339" i="1"/>
  <c r="D384" i="1"/>
  <c r="D403" i="1"/>
  <c r="D448" i="1"/>
  <c r="D92" i="1"/>
  <c r="D100" i="1"/>
  <c r="D108" i="1"/>
  <c r="D116" i="1"/>
  <c r="D124" i="1"/>
  <c r="D132" i="1"/>
  <c r="D140" i="1"/>
  <c r="D148" i="1"/>
  <c r="D156" i="1"/>
  <c r="D164" i="1"/>
  <c r="D172" i="1"/>
  <c r="D180" i="1"/>
  <c r="D188" i="1"/>
  <c r="D196" i="1"/>
  <c r="D204" i="1"/>
  <c r="D212" i="1"/>
  <c r="D220" i="1"/>
  <c r="D228" i="1"/>
  <c r="D236" i="1"/>
  <c r="D244" i="1"/>
  <c r="D252" i="1"/>
  <c r="D260" i="1"/>
  <c r="D268" i="1"/>
  <c r="D276" i="1"/>
  <c r="D284" i="1"/>
  <c r="D292" i="1"/>
  <c r="D300" i="1"/>
  <c r="D308" i="1"/>
  <c r="D316" i="1"/>
  <c r="D324" i="1"/>
  <c r="D332" i="1"/>
  <c r="D340" i="1"/>
  <c r="D348" i="1"/>
  <c r="D356" i="1"/>
  <c r="D364" i="1"/>
  <c r="D372" i="1"/>
  <c r="D380" i="1"/>
  <c r="D388" i="1"/>
  <c r="D396" i="1"/>
  <c r="D404" i="1"/>
  <c r="D412" i="1"/>
  <c r="D420" i="1"/>
  <c r="D428" i="1"/>
  <c r="D436" i="1"/>
  <c r="D444" i="1"/>
  <c r="D72" i="1"/>
  <c r="D96" i="1"/>
  <c r="D112" i="1"/>
  <c r="D128" i="1"/>
  <c r="D144" i="1"/>
  <c r="D160" i="1"/>
  <c r="D176" i="1"/>
  <c r="D192" i="1"/>
  <c r="D208" i="1"/>
  <c r="D224" i="1"/>
  <c r="D240" i="1"/>
  <c r="D256" i="1"/>
  <c r="D272" i="1"/>
  <c r="D288" i="1"/>
  <c r="D304" i="1"/>
  <c r="D344" i="1"/>
  <c r="D363" i="1"/>
  <c r="D408" i="1"/>
  <c r="D427" i="1"/>
  <c r="E28" i="1"/>
  <c r="E36" i="1"/>
  <c r="E68" i="1"/>
  <c r="C363" i="1" l="1" a="1"/>
  <c r="C363" i="1" s="1"/>
  <c r="C444" i="1" a="1"/>
  <c r="C444" i="1" s="1"/>
  <c r="C412" i="1" a="1"/>
  <c r="C412" i="1" s="1"/>
  <c r="C380" i="1" a="1"/>
  <c r="C380" i="1" s="1"/>
  <c r="C348" i="1" a="1"/>
  <c r="C348" i="1" s="1"/>
  <c r="C316" i="1" a="1"/>
  <c r="C316" i="1" s="1"/>
  <c r="C284" i="1" a="1"/>
  <c r="C284" i="1" s="1"/>
  <c r="C252" i="1" a="1"/>
  <c r="C252" i="1" s="1"/>
  <c r="C220" i="1" a="1"/>
  <c r="C220" i="1" s="1"/>
  <c r="C188" i="1" a="1"/>
  <c r="C188" i="1" s="1"/>
  <c r="V156" i="1"/>
  <c r="V124" i="1"/>
  <c r="T339" i="1" a="1"/>
  <c r="T339" i="1" s="1"/>
  <c r="V306" i="1"/>
  <c r="V178" i="1"/>
  <c r="V52" i="1"/>
  <c r="V411" i="1"/>
  <c r="V323" i="1"/>
  <c r="V259" i="1"/>
  <c r="V84" i="1"/>
  <c r="V36" i="1"/>
  <c r="V227" i="1"/>
  <c r="V163" i="1"/>
  <c r="V35" i="1"/>
  <c r="C420" i="1" a="1"/>
  <c r="C420" i="1" s="1"/>
  <c r="C436" i="1" a="1"/>
  <c r="C436" i="1" s="1"/>
  <c r="V372" i="1"/>
  <c r="V340" i="1"/>
  <c r="V308" i="1"/>
  <c r="V276" i="1"/>
  <c r="V244" i="1"/>
  <c r="T212" i="1" a="1"/>
  <c r="T212" i="1" s="1"/>
  <c r="C180" i="1" a="1"/>
  <c r="C180" i="1" s="1"/>
  <c r="T148" i="1" a="1"/>
  <c r="T148" i="1" s="1"/>
  <c r="V116" i="1"/>
  <c r="V197" i="1"/>
  <c r="V234" i="1"/>
  <c r="V395" i="1"/>
  <c r="V355" i="1"/>
  <c r="V315" i="1"/>
  <c r="V283" i="1"/>
  <c r="E416" i="1"/>
  <c r="E80" i="1"/>
  <c r="C187" i="1" a="1"/>
  <c r="C187" i="1" s="1"/>
  <c r="E115" i="1"/>
  <c r="V68" i="1"/>
  <c r="V28" i="1"/>
  <c r="E211" i="1"/>
  <c r="E91" i="1"/>
  <c r="V19" i="1"/>
  <c r="V427" i="1"/>
  <c r="V404" i="1"/>
  <c r="C428" i="1" a="1"/>
  <c r="C428" i="1" s="1"/>
  <c r="C396" i="1" a="1"/>
  <c r="C396" i="1" s="1"/>
  <c r="C364" i="1" a="1"/>
  <c r="C364" i="1" s="1"/>
  <c r="T332" i="1" a="1"/>
  <c r="T332" i="1" s="1"/>
  <c r="C300" i="1" a="1"/>
  <c r="C300" i="1" s="1"/>
  <c r="C268" i="1" a="1"/>
  <c r="C268" i="1" s="1"/>
  <c r="V172" i="1"/>
  <c r="V140" i="1"/>
  <c r="V108" i="1"/>
  <c r="V403" i="1"/>
  <c r="V13" i="1"/>
  <c r="V290" i="1"/>
  <c r="V194" i="1"/>
  <c r="V26" i="1"/>
  <c r="V435" i="1"/>
  <c r="V347" i="1"/>
  <c r="T307" i="1" a="1"/>
  <c r="T307" i="1" s="1"/>
  <c r="V275" i="1"/>
  <c r="E400" i="1"/>
  <c r="E64" i="1"/>
  <c r="E63" i="1"/>
  <c r="V243" i="1"/>
  <c r="E99" i="1"/>
  <c r="V60" i="1"/>
  <c r="V20" i="1"/>
  <c r="E195" i="1"/>
  <c r="V75" i="1"/>
  <c r="V388" i="1"/>
  <c r="C356" i="1" a="1"/>
  <c r="C356" i="1" s="1"/>
  <c r="C324" i="1" a="1"/>
  <c r="C324" i="1" s="1"/>
  <c r="T292" i="1" a="1"/>
  <c r="T292" i="1" s="1"/>
  <c r="T260" i="1" a="1"/>
  <c r="T260" i="1" s="1"/>
  <c r="V228" i="1"/>
  <c r="T196" i="1" a="1"/>
  <c r="T196" i="1" s="1"/>
  <c r="T164" i="1" a="1"/>
  <c r="T164" i="1" s="1"/>
  <c r="C132" i="1" a="1"/>
  <c r="C132" i="1" s="1"/>
  <c r="V100" i="1"/>
  <c r="V221" i="1"/>
  <c r="V117" i="1"/>
  <c r="V45" i="1"/>
  <c r="V154" i="1"/>
  <c r="V12" i="1"/>
  <c r="V419" i="1"/>
  <c r="V379" i="1"/>
  <c r="T331" i="1" a="1"/>
  <c r="T331" i="1" s="1"/>
  <c r="T299" i="1" a="1"/>
  <c r="T299" i="1" s="1"/>
  <c r="V219" i="1"/>
  <c r="V155" i="1"/>
  <c r="V27" i="1"/>
  <c r="V44" i="1"/>
  <c r="V179" i="1"/>
  <c r="S4" i="12"/>
  <c r="S62" i="12"/>
  <c r="S206" i="12"/>
  <c r="S342" i="12"/>
  <c r="S430" i="12"/>
  <c r="S247" i="12"/>
  <c r="S55" i="12"/>
  <c r="S79" i="12"/>
  <c r="S287" i="12"/>
  <c r="S367" i="12"/>
  <c r="S383" i="12"/>
  <c r="S439" i="12"/>
  <c r="S321" i="12"/>
  <c r="S72" i="12"/>
  <c r="S88" i="12"/>
  <c r="S200" i="12"/>
  <c r="S232" i="12"/>
  <c r="S273" i="12"/>
  <c r="S433" i="12"/>
  <c r="E347" i="1"/>
  <c r="E243" i="1"/>
  <c r="E75" i="1"/>
  <c r="E435" i="1"/>
  <c r="E60" i="1"/>
  <c r="E275" i="1"/>
  <c r="E7" i="1"/>
  <c r="E443" i="1"/>
  <c r="E283" i="1"/>
  <c r="E8" i="1"/>
  <c r="E355" i="1"/>
  <c r="V251" i="1"/>
  <c r="Y251" i="1" s="1"/>
  <c r="AB251" i="1" s="1"/>
  <c r="AM307" i="1"/>
  <c r="BB36" i="1"/>
  <c r="Y20" i="1"/>
  <c r="AB20" i="1" s="1"/>
  <c r="AJ20" i="1" s="1"/>
  <c r="Y495" i="1"/>
  <c r="AB495" i="1" s="1"/>
  <c r="BC76" i="1"/>
  <c r="BA76" i="1"/>
  <c r="Y45" i="1"/>
  <c r="AB45" i="1" s="1"/>
  <c r="BC346" i="1"/>
  <c r="BB346" i="1"/>
  <c r="AZ346" i="1"/>
  <c r="BA346" i="1"/>
  <c r="Y154" i="1"/>
  <c r="AB154" i="1" s="1"/>
  <c r="AJ154" i="1" s="1"/>
  <c r="Y478" i="1"/>
  <c r="AB478" i="1" s="1"/>
  <c r="Y379" i="1"/>
  <c r="AB379" i="1" s="1"/>
  <c r="Y155" i="1"/>
  <c r="AB155" i="1" s="1"/>
  <c r="AJ155" i="1" s="1"/>
  <c r="Y27" i="1"/>
  <c r="AB27" i="1" s="1"/>
  <c r="AJ27" i="1" s="1"/>
  <c r="Y403" i="1"/>
  <c r="AB403" i="1" s="1"/>
  <c r="Y463" i="1"/>
  <c r="AB463" i="1" s="1"/>
  <c r="Y388" i="1"/>
  <c r="AB388" i="1" s="1"/>
  <c r="BC277" i="1"/>
  <c r="BA277" i="1"/>
  <c r="BB277" i="1"/>
  <c r="AZ277" i="1"/>
  <c r="Y124" i="1"/>
  <c r="AB124" i="1" s="1"/>
  <c r="Y470" i="1"/>
  <c r="AB470" i="1" s="1"/>
  <c r="BC371" i="1"/>
  <c r="BB371" i="1"/>
  <c r="BA371" i="1"/>
  <c r="AZ371" i="1"/>
  <c r="Y84" i="1"/>
  <c r="AB84" i="1" s="1"/>
  <c r="Y227" i="1"/>
  <c r="AB227" i="1" s="1"/>
  <c r="AJ227" i="1" s="1"/>
  <c r="Y455" i="1"/>
  <c r="AB455" i="1" s="1"/>
  <c r="Y464" i="1"/>
  <c r="AB464" i="1" s="1"/>
  <c r="Y140" i="1"/>
  <c r="Y372" i="1"/>
  <c r="AB372" i="1" s="1"/>
  <c r="Y244" i="1"/>
  <c r="AB244" i="1" s="1"/>
  <c r="Y116" i="1"/>
  <c r="AB116" i="1" s="1"/>
  <c r="BC125" i="1"/>
  <c r="AZ125" i="1"/>
  <c r="BB125" i="1"/>
  <c r="BA125" i="1"/>
  <c r="Y462" i="1"/>
  <c r="AB462" i="1" s="1"/>
  <c r="BC443" i="1"/>
  <c r="BB443" i="1"/>
  <c r="BA443" i="1"/>
  <c r="AZ443" i="1"/>
  <c r="Y355" i="1"/>
  <c r="AB355" i="1" s="1"/>
  <c r="Y283" i="1"/>
  <c r="AB283" i="1" s="1"/>
  <c r="Y68" i="1"/>
  <c r="AB68" i="1" s="1"/>
  <c r="AJ68" i="1" s="1"/>
  <c r="Y487" i="1"/>
  <c r="AB487" i="1" s="1"/>
  <c r="Y486" i="1"/>
  <c r="AB486" i="1" s="1"/>
  <c r="Y172" i="1"/>
  <c r="AB172" i="1" s="1"/>
  <c r="Y435" i="1"/>
  <c r="AB435" i="1" s="1"/>
  <c r="AJ435" i="1" s="1"/>
  <c r="Y347" i="1"/>
  <c r="AB347" i="1" s="1"/>
  <c r="AJ347" i="1" s="1"/>
  <c r="Y275" i="1"/>
  <c r="AB275" i="1" s="1"/>
  <c r="Y243" i="1"/>
  <c r="AB243" i="1" s="1"/>
  <c r="Y60" i="1"/>
  <c r="AB60" i="1" s="1"/>
  <c r="AJ60" i="1" s="1"/>
  <c r="Y75" i="1"/>
  <c r="AB75" i="1" s="1"/>
  <c r="Y479" i="1"/>
  <c r="AB479" i="1" s="1"/>
  <c r="BC387" i="1"/>
  <c r="BB387" i="1"/>
  <c r="BA387" i="1"/>
  <c r="AZ387" i="1"/>
  <c r="Y308" i="1"/>
  <c r="AB308" i="1" s="1"/>
  <c r="Y108" i="1"/>
  <c r="AB108" i="1" s="1"/>
  <c r="Y454" i="1"/>
  <c r="AB454" i="1" s="1"/>
  <c r="Y228" i="1"/>
  <c r="AB228" i="1" s="1"/>
  <c r="Y100" i="1"/>
  <c r="AB100" i="1" s="1"/>
  <c r="Y12" i="1"/>
  <c r="AB12" i="1" s="1"/>
  <c r="Y419" i="1"/>
  <c r="AB419" i="1" s="1"/>
  <c r="AJ419" i="1" s="1"/>
  <c r="Y44" i="1"/>
  <c r="AB44" i="1" s="1"/>
  <c r="BA59" i="1"/>
  <c r="BB59" i="1"/>
  <c r="BC59" i="1"/>
  <c r="AZ59" i="1"/>
  <c r="Y365" i="1"/>
  <c r="AB365" i="1" s="1"/>
  <c r="AJ365" i="1" s="1"/>
  <c r="Y156" i="1"/>
  <c r="AB156" i="1" s="1"/>
  <c r="AJ156" i="1" s="1"/>
  <c r="BC92" i="1"/>
  <c r="BB92" i="1"/>
  <c r="BA92" i="1"/>
  <c r="AZ92" i="1"/>
  <c r="Y52" i="1"/>
  <c r="AB52" i="1" s="1"/>
  <c r="AJ52" i="1" s="1"/>
  <c r="Y411" i="1"/>
  <c r="AB411" i="1" s="1"/>
  <c r="Y323" i="1"/>
  <c r="AB323" i="1" s="1"/>
  <c r="Y259" i="1"/>
  <c r="AB259" i="1" s="1"/>
  <c r="AJ259" i="1" s="1"/>
  <c r="Y36" i="1"/>
  <c r="AB36" i="1" s="1"/>
  <c r="AJ36" i="1" s="1"/>
  <c r="Y35" i="1"/>
  <c r="AB35" i="1" s="1"/>
  <c r="AJ35" i="1" s="1"/>
  <c r="Y471" i="1"/>
  <c r="AB471" i="1" s="1"/>
  <c r="Y427" i="1"/>
  <c r="AB427" i="1" s="1"/>
  <c r="Y404" i="1"/>
  <c r="AB404" i="1" s="1"/>
  <c r="Y340" i="1"/>
  <c r="AB340" i="1" s="1"/>
  <c r="Y276" i="1"/>
  <c r="AB276" i="1" s="1"/>
  <c r="Y197" i="1"/>
  <c r="AB197" i="1" s="1"/>
  <c r="Y494" i="1"/>
  <c r="AB494" i="1" s="1"/>
  <c r="Y395" i="1"/>
  <c r="AB395" i="1" s="1"/>
  <c r="AJ395" i="1" s="1"/>
  <c r="Y315" i="1"/>
  <c r="AB315" i="1" s="1"/>
  <c r="BC251" i="1"/>
  <c r="BA251" i="1"/>
  <c r="Y28" i="1"/>
  <c r="AB28" i="1" s="1"/>
  <c r="T312" i="1" a="1"/>
  <c r="T312" i="1" s="1"/>
  <c r="S308" i="12"/>
  <c r="V312" i="1"/>
  <c r="T184" i="1" a="1"/>
  <c r="T184" i="1" s="1"/>
  <c r="V184" i="1"/>
  <c r="S180" i="12"/>
  <c r="T447" i="1" a="1"/>
  <c r="T447" i="1" s="1"/>
  <c r="AM447" i="1" s="1"/>
  <c r="V447" i="1"/>
  <c r="S443" i="12"/>
  <c r="V383" i="1"/>
  <c r="X383" i="1" s="1"/>
  <c r="S379" i="12"/>
  <c r="S315" i="12"/>
  <c r="V319" i="1"/>
  <c r="V255" i="1"/>
  <c r="S251" i="12"/>
  <c r="V191" i="1"/>
  <c r="S187" i="12"/>
  <c r="V265" i="1"/>
  <c r="S261" i="12"/>
  <c r="V127" i="1"/>
  <c r="S123" i="12"/>
  <c r="T225" i="1" a="1"/>
  <c r="T225" i="1" s="1"/>
  <c r="V225" i="1"/>
  <c r="S221" i="12"/>
  <c r="V422" i="1"/>
  <c r="S418" i="12"/>
  <c r="V358" i="1"/>
  <c r="S354" i="12"/>
  <c r="V294" i="1"/>
  <c r="V230" i="1"/>
  <c r="S226" i="12"/>
  <c r="V166" i="1"/>
  <c r="S162" i="12"/>
  <c r="V102" i="1"/>
  <c r="S98" i="12"/>
  <c r="V30" i="1"/>
  <c r="S26" i="12"/>
  <c r="S409" i="12"/>
  <c r="V413" i="1"/>
  <c r="V349" i="1"/>
  <c r="S345" i="12"/>
  <c r="V269" i="1"/>
  <c r="X269" i="1" s="1"/>
  <c r="S265" i="12"/>
  <c r="V141" i="1"/>
  <c r="S137" i="12"/>
  <c r="V317" i="1"/>
  <c r="S313" i="12"/>
  <c r="C157" i="1" a="1"/>
  <c r="C157" i="1" s="1"/>
  <c r="V157" i="1"/>
  <c r="X157" i="1" s="1"/>
  <c r="S153" i="12"/>
  <c r="S25" i="12"/>
  <c r="V29" i="1"/>
  <c r="C153" i="1" a="1"/>
  <c r="C153" i="1" s="1"/>
  <c r="V153" i="1"/>
  <c r="X153" i="1" s="1"/>
  <c r="T145" i="1" a="1"/>
  <c r="T145" i="1" s="1"/>
  <c r="V145" i="1"/>
  <c r="X145" i="1" s="1"/>
  <c r="S141" i="12"/>
  <c r="V402" i="1"/>
  <c r="S398" i="12"/>
  <c r="V338" i="1"/>
  <c r="S334" i="12"/>
  <c r="T274" i="1" a="1"/>
  <c r="T274" i="1" s="1"/>
  <c r="V274" i="1"/>
  <c r="S270" i="12"/>
  <c r="BC210" i="1"/>
  <c r="BB210" i="1"/>
  <c r="AZ210" i="1"/>
  <c r="BA210" i="1"/>
  <c r="V146" i="1"/>
  <c r="X146" i="1" s="1"/>
  <c r="S143" i="12"/>
  <c r="V82" i="1"/>
  <c r="S78" i="12"/>
  <c r="V10" i="1"/>
  <c r="S6" i="12"/>
  <c r="T401" i="1" a="1"/>
  <c r="T401" i="1" s="1"/>
  <c r="V401" i="1"/>
  <c r="S397" i="12"/>
  <c r="T329" i="1" a="1"/>
  <c r="T329" i="1" s="1"/>
  <c r="V329" i="1"/>
  <c r="V25" i="1"/>
  <c r="X25" i="1" s="1"/>
  <c r="S21" i="12"/>
  <c r="Y483" i="1"/>
  <c r="AB483" i="1" s="1"/>
  <c r="Y457" i="1"/>
  <c r="AB457" i="1" s="1"/>
  <c r="BB291" i="1"/>
  <c r="BC291" i="1"/>
  <c r="BA291" i="1"/>
  <c r="AZ291" i="1"/>
  <c r="T424" i="1" a="1"/>
  <c r="T424" i="1" s="1"/>
  <c r="AM424" i="1" s="1"/>
  <c r="S420" i="12"/>
  <c r="V424" i="1"/>
  <c r="T328" i="1" a="1"/>
  <c r="T328" i="1" s="1"/>
  <c r="V328" i="1"/>
  <c r="T16" i="1" a="1"/>
  <c r="T16" i="1" s="1"/>
  <c r="V16" i="1"/>
  <c r="S12" i="12"/>
  <c r="S11" i="12"/>
  <c r="V15" i="1"/>
  <c r="C131" i="1" a="1"/>
  <c r="C131" i="1" s="1"/>
  <c r="V131" i="1"/>
  <c r="S127" i="12"/>
  <c r="C107" i="1" a="1"/>
  <c r="C107" i="1" s="1"/>
  <c r="S103" i="12"/>
  <c r="Y461" i="1"/>
  <c r="AB461" i="1" s="1"/>
  <c r="Y493" i="1"/>
  <c r="AB493" i="1" s="1"/>
  <c r="Y496" i="1"/>
  <c r="AB496" i="1" s="1"/>
  <c r="S416" i="12"/>
  <c r="V380" i="1"/>
  <c r="S288" i="12"/>
  <c r="S272" i="12"/>
  <c r="AM260" i="1"/>
  <c r="V252" i="1"/>
  <c r="V236" i="1"/>
  <c r="V220" i="1"/>
  <c r="V204" i="1"/>
  <c r="V188" i="1"/>
  <c r="S128" i="12"/>
  <c r="V92" i="1"/>
  <c r="V76" i="1"/>
  <c r="V277" i="1"/>
  <c r="V125" i="1"/>
  <c r="V443" i="1"/>
  <c r="S423" i="12"/>
  <c r="V387" i="1"/>
  <c r="V371" i="1"/>
  <c r="AM339" i="1"/>
  <c r="V299" i="1"/>
  <c r="Y163" i="1"/>
  <c r="AB163" i="1" s="1"/>
  <c r="AJ163" i="1" s="1"/>
  <c r="BC147" i="1"/>
  <c r="BA147" i="1"/>
  <c r="AZ147" i="1"/>
  <c r="BB147" i="1"/>
  <c r="Y19" i="1"/>
  <c r="AB19" i="1" s="1"/>
  <c r="V437" i="1"/>
  <c r="BC453" i="1"/>
  <c r="BB453" i="1"/>
  <c r="BA453" i="1"/>
  <c r="AZ453" i="1"/>
  <c r="S286" i="12"/>
  <c r="T344" i="1" a="1"/>
  <c r="T344" i="1" s="1"/>
  <c r="V344" i="1"/>
  <c r="S340" i="12"/>
  <c r="T192" i="1" a="1"/>
  <c r="T192" i="1" s="1"/>
  <c r="AM192" i="1" s="1"/>
  <c r="S188" i="12"/>
  <c r="V192" i="1"/>
  <c r="T320" i="1" a="1"/>
  <c r="T320" i="1" s="1"/>
  <c r="V320" i="1"/>
  <c r="X320" i="1" s="1"/>
  <c r="S316" i="12"/>
  <c r="T296" i="1" a="1"/>
  <c r="T296" i="1" s="1"/>
  <c r="V296" i="1"/>
  <c r="S292" i="12"/>
  <c r="T168" i="1" a="1"/>
  <c r="T168" i="1" s="1"/>
  <c r="V168" i="1"/>
  <c r="S164" i="12"/>
  <c r="V439" i="1"/>
  <c r="S435" i="12"/>
  <c r="S371" i="12"/>
  <c r="V375" i="1"/>
  <c r="V311" i="1"/>
  <c r="X311" i="1" s="1"/>
  <c r="S307" i="12"/>
  <c r="V247" i="1"/>
  <c r="S243" i="12"/>
  <c r="V183" i="1"/>
  <c r="S179" i="12"/>
  <c r="C233" i="1" a="1"/>
  <c r="C233" i="1" s="1"/>
  <c r="V233" i="1"/>
  <c r="S229" i="12"/>
  <c r="V119" i="1"/>
  <c r="S115" i="12"/>
  <c r="T193" i="1" a="1"/>
  <c r="T193" i="1" s="1"/>
  <c r="V193" i="1"/>
  <c r="X193" i="1" s="1"/>
  <c r="S189" i="12"/>
  <c r="V414" i="1"/>
  <c r="S410" i="12"/>
  <c r="S346" i="12"/>
  <c r="V350" i="1"/>
  <c r="V286" i="1"/>
  <c r="S282" i="12"/>
  <c r="V222" i="1"/>
  <c r="S218" i="12"/>
  <c r="V158" i="1"/>
  <c r="S154" i="12"/>
  <c r="S90" i="12"/>
  <c r="V94" i="1"/>
  <c r="S18" i="12"/>
  <c r="V22" i="1"/>
  <c r="V405" i="1"/>
  <c r="S401" i="12"/>
  <c r="V341" i="1"/>
  <c r="S249" i="12"/>
  <c r="V253" i="1"/>
  <c r="V285" i="1"/>
  <c r="S281" i="12"/>
  <c r="V149" i="1"/>
  <c r="S145" i="12"/>
  <c r="V21" i="1"/>
  <c r="S17" i="12"/>
  <c r="V121" i="1"/>
  <c r="S117" i="12"/>
  <c r="V113" i="1"/>
  <c r="S109" i="12"/>
  <c r="V394" i="1"/>
  <c r="S390" i="12"/>
  <c r="V330" i="1"/>
  <c r="S325" i="12"/>
  <c r="V266" i="1"/>
  <c r="S262" i="12"/>
  <c r="V202" i="1"/>
  <c r="S198" i="12"/>
  <c r="V138" i="1"/>
  <c r="X138" i="1" s="1"/>
  <c r="S134" i="12"/>
  <c r="BC66" i="1"/>
  <c r="BA66" i="1"/>
  <c r="AZ66" i="1"/>
  <c r="BB66" i="1"/>
  <c r="T345" i="1" a="1"/>
  <c r="T345" i="1" s="1"/>
  <c r="V345" i="1"/>
  <c r="S341" i="12"/>
  <c r="T393" i="1" a="1"/>
  <c r="T393" i="1" s="1"/>
  <c r="V393" i="1"/>
  <c r="S389" i="12"/>
  <c r="T321" i="1" a="1"/>
  <c r="T321" i="1" s="1"/>
  <c r="V321" i="1"/>
  <c r="S317" i="12"/>
  <c r="V17" i="1"/>
  <c r="S13" i="12"/>
  <c r="Y500" i="1"/>
  <c r="AB500" i="1" s="1"/>
  <c r="Y475" i="1"/>
  <c r="AB475" i="1" s="1"/>
  <c r="T283" i="1" a="1"/>
  <c r="T283" i="1" s="1"/>
  <c r="S279" i="12"/>
  <c r="T416" i="1" a="1"/>
  <c r="T416" i="1" s="1"/>
  <c r="S412" i="12"/>
  <c r="V416" i="1"/>
  <c r="X416" i="1" s="1"/>
  <c r="T80" i="1" a="1"/>
  <c r="T80" i="1" s="1"/>
  <c r="AM80" i="1" s="1"/>
  <c r="S76" i="12"/>
  <c r="V80" i="1"/>
  <c r="V7" i="1"/>
  <c r="S3" i="12"/>
  <c r="C115" i="1" a="1"/>
  <c r="C115" i="1" s="1"/>
  <c r="V115" i="1"/>
  <c r="S111" i="12"/>
  <c r="T211" i="1" a="1"/>
  <c r="T211" i="1" s="1"/>
  <c r="AM211" i="1" s="1"/>
  <c r="V211" i="1"/>
  <c r="S207" i="12"/>
  <c r="T91" i="1" a="1"/>
  <c r="T91" i="1" s="1"/>
  <c r="AM91" i="1" s="1"/>
  <c r="S87" i="12"/>
  <c r="Y453" i="1"/>
  <c r="AB453" i="1" s="1"/>
  <c r="Y498" i="1"/>
  <c r="AB498" i="1" s="1"/>
  <c r="S440" i="12"/>
  <c r="V420" i="1"/>
  <c r="X420" i="1" s="1"/>
  <c r="S400" i="12"/>
  <c r="S360" i="12"/>
  <c r="S344" i="12"/>
  <c r="S328" i="12"/>
  <c r="V292" i="1"/>
  <c r="AM212" i="1"/>
  <c r="AM196" i="1"/>
  <c r="S168" i="12"/>
  <c r="V132" i="1"/>
  <c r="S56" i="12"/>
  <c r="S16" i="12"/>
  <c r="S175" i="12"/>
  <c r="S71" i="12"/>
  <c r="S113" i="12"/>
  <c r="BC461" i="1"/>
  <c r="BB461" i="1"/>
  <c r="BA461" i="1"/>
  <c r="AZ461" i="1"/>
  <c r="S174" i="12"/>
  <c r="T304" i="1" a="1"/>
  <c r="T304" i="1" s="1"/>
  <c r="AM304" i="1" s="1"/>
  <c r="V304" i="1"/>
  <c r="S300" i="12"/>
  <c r="T176" i="1" a="1"/>
  <c r="T176" i="1" s="1"/>
  <c r="V176" i="1"/>
  <c r="S172" i="12"/>
  <c r="T288" i="1" a="1"/>
  <c r="T288" i="1" s="1"/>
  <c r="V288" i="1"/>
  <c r="S284" i="12"/>
  <c r="T160" i="1" a="1"/>
  <c r="T160" i="1" s="1"/>
  <c r="V160" i="1"/>
  <c r="S156" i="12"/>
  <c r="T280" i="1" a="1"/>
  <c r="T280" i="1" s="1"/>
  <c r="AM280" i="1" s="1"/>
  <c r="V280" i="1"/>
  <c r="S276" i="12"/>
  <c r="T152" i="1" a="1"/>
  <c r="T152" i="1" s="1"/>
  <c r="S148" i="12"/>
  <c r="V152" i="1"/>
  <c r="T431" i="1" a="1"/>
  <c r="T431" i="1" s="1"/>
  <c r="V431" i="1"/>
  <c r="S427" i="12"/>
  <c r="V367" i="1"/>
  <c r="S363" i="12"/>
  <c r="V303" i="1"/>
  <c r="S299" i="12"/>
  <c r="V239" i="1"/>
  <c r="S235" i="12"/>
  <c r="V175" i="1"/>
  <c r="S171" i="12"/>
  <c r="T201" i="1" a="1"/>
  <c r="T201" i="1" s="1"/>
  <c r="V201" i="1"/>
  <c r="S197" i="12"/>
  <c r="V111" i="1"/>
  <c r="S107" i="12"/>
  <c r="T161" i="1" a="1"/>
  <c r="T161" i="1" s="1"/>
  <c r="S157" i="12"/>
  <c r="V161" i="1"/>
  <c r="X161" i="1" s="1"/>
  <c r="S402" i="12"/>
  <c r="V406" i="1"/>
  <c r="V342" i="1"/>
  <c r="S337" i="12"/>
  <c r="V278" i="1"/>
  <c r="S274" i="12"/>
  <c r="V214" i="1"/>
  <c r="S210" i="12"/>
  <c r="V150" i="1"/>
  <c r="S146" i="12"/>
  <c r="V86" i="1"/>
  <c r="S82" i="12"/>
  <c r="V14" i="1"/>
  <c r="S10" i="12"/>
  <c r="V397" i="1"/>
  <c r="S393" i="12"/>
  <c r="V333" i="1"/>
  <c r="S329" i="12"/>
  <c r="V237" i="1"/>
  <c r="S233" i="12"/>
  <c r="V109" i="1"/>
  <c r="S105" i="12"/>
  <c r="V261" i="1"/>
  <c r="S257" i="12"/>
  <c r="S129" i="12"/>
  <c r="V133" i="1"/>
  <c r="Y13" i="1"/>
  <c r="AB13" i="1" s="1"/>
  <c r="S85" i="12"/>
  <c r="V89" i="1"/>
  <c r="E450" i="1"/>
  <c r="AA450" i="1" s="1"/>
  <c r="V450" i="1"/>
  <c r="V386" i="1"/>
  <c r="S382" i="12"/>
  <c r="V322" i="1"/>
  <c r="S318" i="12"/>
  <c r="V258" i="1"/>
  <c r="X258" i="1" s="1"/>
  <c r="S254" i="12"/>
  <c r="Y194" i="1"/>
  <c r="AB194" i="1" s="1"/>
  <c r="T130" i="1" a="1"/>
  <c r="T130" i="1" s="1"/>
  <c r="V130" i="1"/>
  <c r="S126" i="12"/>
  <c r="C58" i="1" a="1"/>
  <c r="C58" i="1" s="1"/>
  <c r="V58" i="1"/>
  <c r="S54" i="12"/>
  <c r="E449" i="1"/>
  <c r="AA449" i="1" s="1"/>
  <c r="V449" i="1"/>
  <c r="T385" i="1" a="1"/>
  <c r="T385" i="1" s="1"/>
  <c r="S381" i="12"/>
  <c r="V385" i="1"/>
  <c r="V81" i="1"/>
  <c r="S77" i="12"/>
  <c r="V9" i="1"/>
  <c r="S5" i="12"/>
  <c r="Y492" i="1"/>
  <c r="AB492" i="1" s="1"/>
  <c r="Y467" i="1"/>
  <c r="AB467" i="1" s="1"/>
  <c r="T400" i="1" a="1"/>
  <c r="T400" i="1" s="1"/>
  <c r="AM400" i="1" s="1"/>
  <c r="V400" i="1"/>
  <c r="S396" i="12"/>
  <c r="S60" i="12"/>
  <c r="V64" i="1"/>
  <c r="V63" i="1"/>
  <c r="S59" i="12"/>
  <c r="V99" i="1"/>
  <c r="S95" i="12"/>
  <c r="V195" i="1"/>
  <c r="S191" i="12"/>
  <c r="Y466" i="1"/>
  <c r="AB466" i="1" s="1"/>
  <c r="Y477" i="1"/>
  <c r="AB477" i="1" s="1"/>
  <c r="Y490" i="1"/>
  <c r="AB490" i="1" s="1"/>
  <c r="Y480" i="1"/>
  <c r="AB480" i="1" s="1"/>
  <c r="V444" i="1"/>
  <c r="S384" i="12"/>
  <c r="V364" i="1"/>
  <c r="V348" i="1"/>
  <c r="V332" i="1"/>
  <c r="S312" i="12"/>
  <c r="S256" i="12"/>
  <c r="S152" i="12"/>
  <c r="S112" i="12"/>
  <c r="S96" i="12"/>
  <c r="S361" i="12"/>
  <c r="S407" i="12"/>
  <c r="S335" i="12"/>
  <c r="S319" i="12"/>
  <c r="S303" i="12"/>
  <c r="V91" i="1"/>
  <c r="BB469" i="1"/>
  <c r="BA469" i="1"/>
  <c r="BC469" i="1"/>
  <c r="AZ469" i="1"/>
  <c r="T264" i="1" a="1"/>
  <c r="T264" i="1" s="1"/>
  <c r="AM264" i="1" s="1"/>
  <c r="V264" i="1"/>
  <c r="X264" i="1" s="1"/>
  <c r="S260" i="12"/>
  <c r="V136" i="1"/>
  <c r="S132" i="12"/>
  <c r="V423" i="1"/>
  <c r="S419" i="12"/>
  <c r="V359" i="1"/>
  <c r="S355" i="12"/>
  <c r="T295" i="1" a="1"/>
  <c r="T295" i="1" s="1"/>
  <c r="AM295" i="1" s="1"/>
  <c r="V295" i="1"/>
  <c r="S291" i="12"/>
  <c r="T231" i="1" a="1"/>
  <c r="T231" i="1" s="1"/>
  <c r="V231" i="1"/>
  <c r="S227" i="12"/>
  <c r="V167" i="1"/>
  <c r="S163" i="12"/>
  <c r="T169" i="1" a="1"/>
  <c r="T169" i="1" s="1"/>
  <c r="AM169" i="1" s="1"/>
  <c r="V169" i="1"/>
  <c r="S165" i="12"/>
  <c r="T103" i="1" a="1"/>
  <c r="T103" i="1" s="1"/>
  <c r="V103" i="1"/>
  <c r="S99" i="12"/>
  <c r="T129" i="1" a="1"/>
  <c r="T129" i="1" s="1"/>
  <c r="V129" i="1"/>
  <c r="S125" i="12"/>
  <c r="T398" i="1" a="1"/>
  <c r="T398" i="1" s="1"/>
  <c r="V398" i="1"/>
  <c r="S394" i="12"/>
  <c r="V334" i="1"/>
  <c r="S330" i="12"/>
  <c r="T270" i="1" a="1"/>
  <c r="T270" i="1" s="1"/>
  <c r="V270" i="1"/>
  <c r="X270" i="1" s="1"/>
  <c r="S266" i="12"/>
  <c r="V206" i="1"/>
  <c r="S202" i="12"/>
  <c r="V142" i="1"/>
  <c r="S138" i="12"/>
  <c r="V70" i="1"/>
  <c r="S66" i="12"/>
  <c r="S69" i="12"/>
  <c r="V73" i="1"/>
  <c r="Y389" i="1"/>
  <c r="AB389" i="1" s="1"/>
  <c r="BB325" i="1"/>
  <c r="BC325" i="1"/>
  <c r="BA325" i="1"/>
  <c r="AZ325" i="1"/>
  <c r="Y221" i="1"/>
  <c r="AB221" i="1" s="1"/>
  <c r="V93" i="1"/>
  <c r="S89" i="12"/>
  <c r="V245" i="1"/>
  <c r="S241" i="12"/>
  <c r="Y117" i="1"/>
  <c r="AB117" i="1" s="1"/>
  <c r="T313" i="1" a="1"/>
  <c r="T313" i="1" s="1"/>
  <c r="AM313" i="1" s="1"/>
  <c r="V313" i="1"/>
  <c r="S309" i="12"/>
  <c r="T305" i="1" a="1"/>
  <c r="T305" i="1" s="1"/>
  <c r="S301" i="12"/>
  <c r="V305" i="1"/>
  <c r="V442" i="1"/>
  <c r="S438" i="12"/>
  <c r="V378" i="1"/>
  <c r="S374" i="12"/>
  <c r="C314" i="1" a="1"/>
  <c r="C314" i="1" s="1"/>
  <c r="V314" i="1"/>
  <c r="S310" i="12"/>
  <c r="C250" i="1" a="1"/>
  <c r="C250" i="1" s="1"/>
  <c r="S246" i="12"/>
  <c r="C186" i="1" a="1"/>
  <c r="C186" i="1" s="1"/>
  <c r="V186" i="1"/>
  <c r="S182" i="12"/>
  <c r="C122" i="1" a="1"/>
  <c r="C122" i="1" s="1"/>
  <c r="V122" i="1"/>
  <c r="S118" i="12"/>
  <c r="V50" i="1"/>
  <c r="S46" i="12"/>
  <c r="V441" i="1"/>
  <c r="S437" i="12"/>
  <c r="T377" i="1" a="1"/>
  <c r="T377" i="1" s="1"/>
  <c r="V377" i="1"/>
  <c r="S373" i="12"/>
  <c r="V65" i="1"/>
  <c r="S61" i="12"/>
  <c r="Y484" i="1"/>
  <c r="AB484" i="1" s="1"/>
  <c r="Y459" i="1"/>
  <c r="AB459" i="1" s="1"/>
  <c r="Y497" i="1"/>
  <c r="AB497" i="1" s="1"/>
  <c r="T267" i="1" a="1"/>
  <c r="T267" i="1" s="1"/>
  <c r="S263" i="12"/>
  <c r="T392" i="1" a="1"/>
  <c r="T392" i="1" s="1"/>
  <c r="V392" i="1"/>
  <c r="X392" i="1" s="1"/>
  <c r="S388" i="12"/>
  <c r="T56" i="1" a="1"/>
  <c r="T56" i="1" s="1"/>
  <c r="V56" i="1"/>
  <c r="S52" i="12"/>
  <c r="V55" i="1"/>
  <c r="S51" i="12"/>
  <c r="Y219" i="1"/>
  <c r="AB219" i="1" s="1"/>
  <c r="BC83" i="1"/>
  <c r="BA83" i="1"/>
  <c r="BB83" i="1"/>
  <c r="AZ83" i="1"/>
  <c r="Y179" i="1"/>
  <c r="AB179" i="1" s="1"/>
  <c r="C59" i="1" a="1"/>
  <c r="C59" i="1" s="1"/>
  <c r="V59" i="1"/>
  <c r="Y482" i="1"/>
  <c r="AB482" i="1" s="1"/>
  <c r="Y472" i="1"/>
  <c r="AB472" i="1" s="1"/>
  <c r="S424" i="12"/>
  <c r="V316" i="1"/>
  <c r="S296" i="12"/>
  <c r="V260" i="1"/>
  <c r="X260" i="1" s="1"/>
  <c r="S240" i="12"/>
  <c r="S224" i="12"/>
  <c r="S208" i="12"/>
  <c r="S192" i="12"/>
  <c r="AM164" i="1"/>
  <c r="S136" i="12"/>
  <c r="S80" i="12"/>
  <c r="S40" i="12"/>
  <c r="S193" i="12"/>
  <c r="S41" i="12"/>
  <c r="BC494" i="1"/>
  <c r="BB494" i="1"/>
  <c r="AZ494" i="1"/>
  <c r="BA494" i="1"/>
  <c r="BB486" i="1"/>
  <c r="BC486" i="1"/>
  <c r="AZ486" i="1"/>
  <c r="BA486" i="1"/>
  <c r="BC478" i="1"/>
  <c r="BB478" i="1"/>
  <c r="BA478" i="1"/>
  <c r="AZ478" i="1"/>
  <c r="BC470" i="1"/>
  <c r="BA470" i="1"/>
  <c r="AZ470" i="1"/>
  <c r="BB470" i="1"/>
  <c r="BC462" i="1"/>
  <c r="BB462" i="1"/>
  <c r="AZ462" i="1"/>
  <c r="BA462" i="1"/>
  <c r="BC454" i="1"/>
  <c r="BB454" i="1"/>
  <c r="AZ454" i="1"/>
  <c r="BA454" i="1"/>
  <c r="S391" i="12"/>
  <c r="S375" i="12"/>
  <c r="V339" i="1"/>
  <c r="V307" i="1"/>
  <c r="S271" i="12"/>
  <c r="S255" i="12"/>
  <c r="S239" i="12"/>
  <c r="S223" i="12"/>
  <c r="S385" i="12"/>
  <c r="BA477" i="1"/>
  <c r="BC477" i="1"/>
  <c r="AZ477" i="1"/>
  <c r="BB477" i="1"/>
  <c r="S302" i="12"/>
  <c r="T272" i="1" a="1"/>
  <c r="T272" i="1" s="1"/>
  <c r="V272" i="1"/>
  <c r="S268" i="12"/>
  <c r="T256" i="1" a="1"/>
  <c r="T256" i="1" s="1"/>
  <c r="AM256" i="1" s="1"/>
  <c r="V256" i="1"/>
  <c r="S252" i="12"/>
  <c r="S124" i="12"/>
  <c r="V128" i="1"/>
  <c r="C248" i="1" a="1"/>
  <c r="C248" i="1" s="1"/>
  <c r="S244" i="12"/>
  <c r="V248" i="1"/>
  <c r="C120" i="1" a="1"/>
  <c r="C120" i="1" s="1"/>
  <c r="V120" i="1"/>
  <c r="S116" i="12"/>
  <c r="V415" i="1"/>
  <c r="S411" i="12"/>
  <c r="V351" i="1"/>
  <c r="S347" i="12"/>
  <c r="V287" i="1"/>
  <c r="S283" i="12"/>
  <c r="V223" i="1"/>
  <c r="S219" i="12"/>
  <c r="V159" i="1"/>
  <c r="S155" i="12"/>
  <c r="C137" i="1" a="1"/>
  <c r="C137" i="1" s="1"/>
  <c r="S133" i="12"/>
  <c r="V137" i="1"/>
  <c r="V95" i="1"/>
  <c r="S91" i="12"/>
  <c r="V97" i="1"/>
  <c r="S93" i="12"/>
  <c r="V390" i="1"/>
  <c r="S386" i="12"/>
  <c r="T326" i="1" a="1"/>
  <c r="T326" i="1" s="1"/>
  <c r="V326" i="1"/>
  <c r="S322" i="12"/>
  <c r="V262" i="1"/>
  <c r="S258" i="12"/>
  <c r="T198" i="1" a="1"/>
  <c r="T198" i="1" s="1"/>
  <c r="V198" i="1"/>
  <c r="S194" i="12"/>
  <c r="V134" i="1"/>
  <c r="S130" i="12"/>
  <c r="V62" i="1"/>
  <c r="S58" i="12"/>
  <c r="V445" i="1"/>
  <c r="S441" i="12"/>
  <c r="C381" i="1" a="1"/>
  <c r="C381" i="1" s="1"/>
  <c r="V381" i="1"/>
  <c r="S377" i="12"/>
  <c r="V309" i="1"/>
  <c r="S305" i="12"/>
  <c r="V213" i="1"/>
  <c r="S209" i="12"/>
  <c r="S73" i="12"/>
  <c r="V77" i="1"/>
  <c r="X77" i="1" s="1"/>
  <c r="V229" i="1"/>
  <c r="S225" i="12"/>
  <c r="V101" i="1"/>
  <c r="S97" i="12"/>
  <c r="C281" i="1" a="1"/>
  <c r="C281" i="1" s="1"/>
  <c r="V281" i="1"/>
  <c r="S277" i="12"/>
  <c r="T273" i="1" a="1"/>
  <c r="T273" i="1" s="1"/>
  <c r="AM273" i="1" s="1"/>
  <c r="V273" i="1"/>
  <c r="S269" i="12"/>
  <c r="BC434" i="1"/>
  <c r="BB434" i="1"/>
  <c r="BA434" i="1"/>
  <c r="AZ434" i="1"/>
  <c r="V370" i="1"/>
  <c r="S366" i="12"/>
  <c r="Y306" i="1"/>
  <c r="AB306" i="1" s="1"/>
  <c r="AJ306" i="1" s="1"/>
  <c r="V242" i="1"/>
  <c r="S238" i="12"/>
  <c r="Y178" i="1"/>
  <c r="AB178" i="1" s="1"/>
  <c r="V114" i="1"/>
  <c r="S110" i="12"/>
  <c r="V42" i="1"/>
  <c r="S38" i="12"/>
  <c r="C433" i="1" a="1"/>
  <c r="C433" i="1" s="1"/>
  <c r="V433" i="1"/>
  <c r="X433" i="1" s="1"/>
  <c r="S429" i="12"/>
  <c r="T369" i="1" a="1"/>
  <c r="T369" i="1" s="1"/>
  <c r="AM369" i="1" s="1"/>
  <c r="V369" i="1"/>
  <c r="S365" i="12"/>
  <c r="V57" i="1"/>
  <c r="S53" i="12"/>
  <c r="Y476" i="1"/>
  <c r="AB476" i="1" s="1"/>
  <c r="Y451" i="1"/>
  <c r="AB451" i="1" s="1"/>
  <c r="Y489" i="1"/>
  <c r="AB489" i="1" s="1"/>
  <c r="S364" i="12"/>
  <c r="V368" i="1"/>
  <c r="T48" i="1" a="1"/>
  <c r="T48" i="1" s="1"/>
  <c r="V48" i="1"/>
  <c r="S44" i="12"/>
  <c r="V47" i="1"/>
  <c r="S43" i="12"/>
  <c r="T203" i="1" a="1"/>
  <c r="T203" i="1" s="1"/>
  <c r="AM203" i="1" s="1"/>
  <c r="S199" i="12"/>
  <c r="C67" i="1" a="1"/>
  <c r="C67" i="1" s="1"/>
  <c r="V67" i="1"/>
  <c r="C163" i="1" a="1"/>
  <c r="C163" i="1" s="1"/>
  <c r="T35" i="1" a="1"/>
  <c r="T35" i="1" s="1"/>
  <c r="AM35" i="1" s="1"/>
  <c r="S31" i="12"/>
  <c r="Y474" i="1"/>
  <c r="AB474" i="1" s="1"/>
  <c r="Y485" i="1"/>
  <c r="AB485" i="1" s="1"/>
  <c r="BC495" i="1"/>
  <c r="BB495" i="1"/>
  <c r="BA495" i="1"/>
  <c r="AZ495" i="1"/>
  <c r="BC487" i="1"/>
  <c r="BB487" i="1"/>
  <c r="BA487" i="1"/>
  <c r="AZ487" i="1"/>
  <c r="BC479" i="1"/>
  <c r="BB479" i="1"/>
  <c r="BA479" i="1"/>
  <c r="AZ479" i="1"/>
  <c r="BC471" i="1"/>
  <c r="BB471" i="1"/>
  <c r="BA471" i="1"/>
  <c r="AZ471" i="1"/>
  <c r="BC463" i="1"/>
  <c r="BB463" i="1"/>
  <c r="BA463" i="1"/>
  <c r="AZ463" i="1"/>
  <c r="BC455" i="1"/>
  <c r="BB455" i="1"/>
  <c r="BA455" i="1"/>
  <c r="AZ455" i="1"/>
  <c r="V428" i="1"/>
  <c r="S368" i="12"/>
  <c r="V300" i="1"/>
  <c r="S280" i="12"/>
  <c r="V212" i="1"/>
  <c r="V196" i="1"/>
  <c r="S176" i="12"/>
  <c r="AM148" i="1"/>
  <c r="S64" i="12"/>
  <c r="S24" i="12"/>
  <c r="S431" i="12"/>
  <c r="S358" i="12"/>
  <c r="V291" i="1"/>
  <c r="X291" i="1" s="1"/>
  <c r="S183" i="12"/>
  <c r="V8" i="1"/>
  <c r="S217" i="12"/>
  <c r="BB485" i="1"/>
  <c r="BC485" i="1"/>
  <c r="BA485" i="1"/>
  <c r="AZ485" i="1"/>
  <c r="S230" i="12"/>
  <c r="S190" i="12"/>
  <c r="T72" i="1" a="1"/>
  <c r="T72" i="1" s="1"/>
  <c r="AM72" i="1" s="1"/>
  <c r="V72" i="1"/>
  <c r="S68" i="12"/>
  <c r="T144" i="1" a="1"/>
  <c r="T144" i="1" s="1"/>
  <c r="S140" i="12"/>
  <c r="V144" i="1"/>
  <c r="X144" i="1" s="1"/>
  <c r="V448" i="1"/>
  <c r="S444" i="12"/>
  <c r="T232" i="1" a="1"/>
  <c r="T232" i="1" s="1"/>
  <c r="AM232" i="1" s="1"/>
  <c r="V232" i="1"/>
  <c r="X232" i="1" s="1"/>
  <c r="S228" i="12"/>
  <c r="T104" i="1" a="1"/>
  <c r="T104" i="1" s="1"/>
  <c r="AM104" i="1" s="1"/>
  <c r="V104" i="1"/>
  <c r="X104" i="1" s="1"/>
  <c r="S100" i="12"/>
  <c r="V407" i="1"/>
  <c r="X407" i="1" s="1"/>
  <c r="S403" i="12"/>
  <c r="V343" i="1"/>
  <c r="S339" i="12"/>
  <c r="V279" i="1"/>
  <c r="S275" i="12"/>
  <c r="V215" i="1"/>
  <c r="S211" i="12"/>
  <c r="V151" i="1"/>
  <c r="X151" i="1" s="1"/>
  <c r="S147" i="12"/>
  <c r="S101" i="12"/>
  <c r="V105" i="1"/>
  <c r="V87" i="1"/>
  <c r="S83" i="12"/>
  <c r="T446" i="1" a="1"/>
  <c r="T446" i="1" s="1"/>
  <c r="S442" i="12"/>
  <c r="V446" i="1"/>
  <c r="V382" i="1"/>
  <c r="S378" i="12"/>
  <c r="V318" i="1"/>
  <c r="S314" i="12"/>
  <c r="S250" i="12"/>
  <c r="V254" i="1"/>
  <c r="X254" i="1" s="1"/>
  <c r="V190" i="1"/>
  <c r="S186" i="12"/>
  <c r="V126" i="1"/>
  <c r="S121" i="12"/>
  <c r="V54" i="1"/>
  <c r="S50" i="12"/>
  <c r="BB437" i="1"/>
  <c r="BA437" i="1"/>
  <c r="BC437" i="1"/>
  <c r="AZ437" i="1"/>
  <c r="V373" i="1"/>
  <c r="S369" i="12"/>
  <c r="V301" i="1"/>
  <c r="S297" i="12"/>
  <c r="V61" i="1"/>
  <c r="S57" i="12"/>
  <c r="V205" i="1"/>
  <c r="X205" i="1" s="1"/>
  <c r="S201" i="12"/>
  <c r="V85" i="1"/>
  <c r="X85" i="1" s="1"/>
  <c r="S81" i="12"/>
  <c r="V249" i="1"/>
  <c r="S245" i="12"/>
  <c r="T241" i="1" a="1"/>
  <c r="T241" i="1" s="1"/>
  <c r="AM241" i="1" s="1"/>
  <c r="V241" i="1"/>
  <c r="X241" i="1" s="1"/>
  <c r="S237" i="12"/>
  <c r="V426" i="1"/>
  <c r="S422" i="12"/>
  <c r="BC362" i="1"/>
  <c r="BB362" i="1"/>
  <c r="BA362" i="1"/>
  <c r="AZ362" i="1"/>
  <c r="V298" i="1"/>
  <c r="S294" i="12"/>
  <c r="Y234" i="1"/>
  <c r="AB234" i="1" s="1"/>
  <c r="V170" i="1"/>
  <c r="X170" i="1" s="1"/>
  <c r="S166" i="12"/>
  <c r="V106" i="1"/>
  <c r="S102" i="12"/>
  <c r="V34" i="1"/>
  <c r="X34" i="1" s="1"/>
  <c r="S30" i="12"/>
  <c r="T425" i="1" a="1"/>
  <c r="T425" i="1" s="1"/>
  <c r="AM425" i="1" s="1"/>
  <c r="V425" i="1"/>
  <c r="S421" i="12"/>
  <c r="T361" i="1" a="1"/>
  <c r="T361" i="1" s="1"/>
  <c r="AM361" i="1" s="1"/>
  <c r="V361" i="1"/>
  <c r="X361" i="1" s="1"/>
  <c r="S357" i="12"/>
  <c r="V49" i="1"/>
  <c r="S45" i="12"/>
  <c r="Y468" i="1"/>
  <c r="AB468" i="1" s="1"/>
  <c r="Y481" i="1"/>
  <c r="AB481" i="1" s="1"/>
  <c r="V360" i="1"/>
  <c r="X360" i="1" s="1"/>
  <c r="S356" i="12"/>
  <c r="T40" i="1" a="1"/>
  <c r="T40" i="1" s="1"/>
  <c r="AM40" i="1" s="1"/>
  <c r="V40" i="1"/>
  <c r="S36" i="12"/>
  <c r="T39" i="1" a="1"/>
  <c r="T39" i="1" s="1"/>
  <c r="V39" i="1"/>
  <c r="X39" i="1" s="1"/>
  <c r="S35" i="12"/>
  <c r="V51" i="1"/>
  <c r="X51" i="1" s="1"/>
  <c r="S47" i="12"/>
  <c r="C147" i="1" a="1"/>
  <c r="C147" i="1" s="1"/>
  <c r="V147" i="1"/>
  <c r="C19" i="1" a="1"/>
  <c r="C19" i="1" s="1"/>
  <c r="S15" i="12"/>
  <c r="Y458" i="1"/>
  <c r="AB458" i="1" s="1"/>
  <c r="Y456" i="1"/>
  <c r="AB456" i="1" s="1"/>
  <c r="S408" i="12"/>
  <c r="S338" i="12"/>
  <c r="S320" i="12"/>
  <c r="V284" i="1"/>
  <c r="S264" i="12"/>
  <c r="V180" i="1"/>
  <c r="X180" i="1" s="1"/>
  <c r="S160" i="12"/>
  <c r="S122" i="12"/>
  <c r="S8" i="12"/>
  <c r="S415" i="12"/>
  <c r="V363" i="1"/>
  <c r="X363" i="1" s="1"/>
  <c r="S343" i="12"/>
  <c r="AM299" i="1"/>
  <c r="AM267" i="1"/>
  <c r="V187" i="1"/>
  <c r="X187" i="1" s="1"/>
  <c r="V107" i="1"/>
  <c r="BC493" i="1"/>
  <c r="BA493" i="1"/>
  <c r="AZ493" i="1"/>
  <c r="BB493" i="1"/>
  <c r="T240" i="1" a="1"/>
  <c r="T240" i="1" s="1"/>
  <c r="S236" i="12"/>
  <c r="V240" i="1"/>
  <c r="T112" i="1" a="1"/>
  <c r="T112" i="1" s="1"/>
  <c r="AM112" i="1" s="1"/>
  <c r="V112" i="1"/>
  <c r="S108" i="12"/>
  <c r="T408" i="1" a="1"/>
  <c r="T408" i="1" s="1"/>
  <c r="AM408" i="1" s="1"/>
  <c r="V408" i="1"/>
  <c r="X408" i="1" s="1"/>
  <c r="S404" i="12"/>
  <c r="T224" i="1" a="1"/>
  <c r="T224" i="1" s="1"/>
  <c r="AM224" i="1" s="1"/>
  <c r="V224" i="1"/>
  <c r="S220" i="12"/>
  <c r="S92" i="12"/>
  <c r="V96" i="1"/>
  <c r="X96" i="1" s="1"/>
  <c r="T440" i="1" a="1"/>
  <c r="T440" i="1" s="1"/>
  <c r="AM440" i="1" s="1"/>
  <c r="V440" i="1"/>
  <c r="S436" i="12"/>
  <c r="T216" i="1" a="1"/>
  <c r="T216" i="1" s="1"/>
  <c r="AM216" i="1" s="1"/>
  <c r="V216" i="1"/>
  <c r="S212" i="12"/>
  <c r="T88" i="1" a="1"/>
  <c r="T88" i="1" s="1"/>
  <c r="AM88" i="1" s="1"/>
  <c r="V88" i="1"/>
  <c r="S84" i="12"/>
  <c r="T399" i="1" a="1"/>
  <c r="T399" i="1" s="1"/>
  <c r="AM399" i="1" s="1"/>
  <c r="V399" i="1"/>
  <c r="S395" i="12"/>
  <c r="V335" i="1"/>
  <c r="S331" i="12"/>
  <c r="V271" i="1"/>
  <c r="S267" i="12"/>
  <c r="V207" i="1"/>
  <c r="S203" i="12"/>
  <c r="V143" i="1"/>
  <c r="X143" i="1" s="1"/>
  <c r="S139" i="12"/>
  <c r="V78" i="1"/>
  <c r="S74" i="12"/>
  <c r="V79" i="1"/>
  <c r="S75" i="12"/>
  <c r="T289" i="1" a="1"/>
  <c r="T289" i="1" s="1"/>
  <c r="AM289" i="1" s="1"/>
  <c r="V289" i="1"/>
  <c r="X289" i="1" s="1"/>
  <c r="S285" i="12"/>
  <c r="V438" i="1"/>
  <c r="X438" i="1" s="1"/>
  <c r="S434" i="12"/>
  <c r="V374" i="1"/>
  <c r="S370" i="12"/>
  <c r="V310" i="1"/>
  <c r="S306" i="12"/>
  <c r="V246" i="1"/>
  <c r="X246" i="1" s="1"/>
  <c r="S242" i="12"/>
  <c r="V182" i="1"/>
  <c r="S178" i="12"/>
  <c r="V118" i="1"/>
  <c r="S114" i="12"/>
  <c r="V46" i="1"/>
  <c r="S42" i="12"/>
  <c r="V429" i="1"/>
  <c r="S425" i="12"/>
  <c r="V293" i="1"/>
  <c r="S290" i="12"/>
  <c r="V181" i="1"/>
  <c r="S177" i="12"/>
  <c r="V53" i="1"/>
  <c r="S49" i="12"/>
  <c r="V189" i="1"/>
  <c r="S185" i="12"/>
  <c r="V69" i="1"/>
  <c r="S65" i="12"/>
  <c r="V217" i="1"/>
  <c r="S213" i="12"/>
  <c r="T209" i="1" a="1"/>
  <c r="T209" i="1" s="1"/>
  <c r="AM209" i="1" s="1"/>
  <c r="V209" i="1"/>
  <c r="X209" i="1" s="1"/>
  <c r="S205" i="12"/>
  <c r="V418" i="1"/>
  <c r="X418" i="1" s="1"/>
  <c r="S414" i="12"/>
  <c r="V354" i="1"/>
  <c r="X354" i="1" s="1"/>
  <c r="S350" i="12"/>
  <c r="Y290" i="1"/>
  <c r="AB290" i="1" s="1"/>
  <c r="V226" i="1"/>
  <c r="S222" i="12"/>
  <c r="V162" i="1"/>
  <c r="S159" i="12"/>
  <c r="V98" i="1"/>
  <c r="S94" i="12"/>
  <c r="Y26" i="1"/>
  <c r="AB26" i="1" s="1"/>
  <c r="AJ26" i="1" s="1"/>
  <c r="T417" i="1" a="1"/>
  <c r="T417" i="1" s="1"/>
  <c r="AM417" i="1" s="1"/>
  <c r="V417" i="1"/>
  <c r="X417" i="1" s="1"/>
  <c r="S413" i="12"/>
  <c r="C353" i="1" a="1"/>
  <c r="C353" i="1" s="1"/>
  <c r="V353" i="1"/>
  <c r="S349" i="12"/>
  <c r="V41" i="1"/>
  <c r="S37" i="12"/>
  <c r="Y460" i="1"/>
  <c r="AB460" i="1" s="1"/>
  <c r="Y499" i="1"/>
  <c r="AB499" i="1" s="1"/>
  <c r="Y473" i="1"/>
  <c r="AB473" i="1" s="1"/>
  <c r="V74" i="1"/>
  <c r="S70" i="12"/>
  <c r="T352" i="1" a="1"/>
  <c r="T352" i="1" s="1"/>
  <c r="AM352" i="1" s="1"/>
  <c r="V352" i="1"/>
  <c r="X352" i="1" s="1"/>
  <c r="S348" i="12"/>
  <c r="T32" i="1" a="1"/>
  <c r="T32" i="1" s="1"/>
  <c r="AM32" i="1" s="1"/>
  <c r="V32" i="1"/>
  <c r="X32" i="1" s="1"/>
  <c r="S28" i="12"/>
  <c r="T31" i="1" a="1"/>
  <c r="T31" i="1" s="1"/>
  <c r="AM31" i="1" s="1"/>
  <c r="S27" i="12"/>
  <c r="V31" i="1"/>
  <c r="X31" i="1" s="1"/>
  <c r="V171" i="1"/>
  <c r="X171" i="1" s="1"/>
  <c r="S167" i="12"/>
  <c r="C43" i="1" a="1"/>
  <c r="C43" i="1" s="1"/>
  <c r="V43" i="1"/>
  <c r="S39" i="12"/>
  <c r="C139" i="1" a="1"/>
  <c r="C139" i="1" s="1"/>
  <c r="V139" i="1"/>
  <c r="X139" i="1" s="1"/>
  <c r="S135" i="12"/>
  <c r="V11" i="1"/>
  <c r="S7" i="12"/>
  <c r="S432" i="12"/>
  <c r="V412" i="1"/>
  <c r="S392" i="12"/>
  <c r="V356" i="1"/>
  <c r="V324" i="1"/>
  <c r="S304" i="12"/>
  <c r="AM292" i="1"/>
  <c r="V268" i="1"/>
  <c r="V164" i="1"/>
  <c r="S144" i="12"/>
  <c r="S104" i="12"/>
  <c r="S48" i="12"/>
  <c r="S399" i="12"/>
  <c r="S327" i="12"/>
  <c r="S311" i="12"/>
  <c r="AM283" i="1"/>
  <c r="V203" i="1"/>
  <c r="V83" i="1"/>
  <c r="X83" i="1" s="1"/>
  <c r="S63" i="12"/>
  <c r="V325" i="1"/>
  <c r="S9" i="12"/>
  <c r="V362" i="1"/>
  <c r="X362" i="1" s="1"/>
  <c r="V250" i="1"/>
  <c r="V210" i="1"/>
  <c r="X210" i="1" s="1"/>
  <c r="V66" i="1"/>
  <c r="S22" i="12"/>
  <c r="T208" i="1" a="1"/>
  <c r="T208" i="1" s="1"/>
  <c r="AM208" i="1" s="1"/>
  <c r="V208" i="1"/>
  <c r="S204" i="12"/>
  <c r="T384" i="1" a="1"/>
  <c r="T384" i="1" s="1"/>
  <c r="AM384" i="1" s="1"/>
  <c r="V384" i="1"/>
  <c r="S380" i="12"/>
  <c r="T376" i="1" a="1"/>
  <c r="T376" i="1" s="1"/>
  <c r="AM376" i="1" s="1"/>
  <c r="S372" i="12"/>
  <c r="V376" i="1"/>
  <c r="C200" i="1" a="1"/>
  <c r="C200" i="1" s="1"/>
  <c r="V200" i="1"/>
  <c r="S196" i="12"/>
  <c r="V391" i="1"/>
  <c r="S387" i="12"/>
  <c r="T327" i="1" a="1"/>
  <c r="T327" i="1" s="1"/>
  <c r="AM327" i="1" s="1"/>
  <c r="V327" i="1"/>
  <c r="S324" i="12"/>
  <c r="T263" i="1" a="1"/>
  <c r="T263" i="1" s="1"/>
  <c r="AM263" i="1" s="1"/>
  <c r="V263" i="1"/>
  <c r="S259" i="12"/>
  <c r="V199" i="1"/>
  <c r="S195" i="12"/>
  <c r="T297" i="1" a="1"/>
  <c r="T297" i="1" s="1"/>
  <c r="AM297" i="1" s="1"/>
  <c r="V297" i="1"/>
  <c r="S293" i="12"/>
  <c r="T135" i="1" a="1"/>
  <c r="T135" i="1" s="1"/>
  <c r="AM135" i="1" s="1"/>
  <c r="V135" i="1"/>
  <c r="X135" i="1" s="1"/>
  <c r="S131" i="12"/>
  <c r="T71" i="1" a="1"/>
  <c r="T71" i="1" s="1"/>
  <c r="AM71" i="1" s="1"/>
  <c r="S67" i="12"/>
  <c r="V71" i="1"/>
  <c r="T257" i="1" a="1"/>
  <c r="T257" i="1" s="1"/>
  <c r="AM257" i="1" s="1"/>
  <c r="V257" i="1"/>
  <c r="X257" i="1" s="1"/>
  <c r="S253" i="12"/>
  <c r="V430" i="1"/>
  <c r="S426" i="12"/>
  <c r="V366" i="1"/>
  <c r="S362" i="12"/>
  <c r="V302" i="1"/>
  <c r="S298" i="12"/>
  <c r="V238" i="1"/>
  <c r="S234" i="12"/>
  <c r="V174" i="1"/>
  <c r="S170" i="12"/>
  <c r="V110" i="1"/>
  <c r="S106" i="12"/>
  <c r="V38" i="1"/>
  <c r="X38" i="1" s="1"/>
  <c r="S34" i="12"/>
  <c r="V421" i="1"/>
  <c r="S417" i="12"/>
  <c r="V357" i="1"/>
  <c r="S353" i="12"/>
  <c r="V165" i="1"/>
  <c r="S161" i="12"/>
  <c r="V37" i="1"/>
  <c r="S33" i="12"/>
  <c r="V173" i="1"/>
  <c r="X173" i="1" s="1"/>
  <c r="S169" i="12"/>
  <c r="V185" i="1"/>
  <c r="S181" i="12"/>
  <c r="T177" i="1" a="1"/>
  <c r="T177" i="1" s="1"/>
  <c r="AM177" i="1" s="1"/>
  <c r="V177" i="1"/>
  <c r="X177" i="1" s="1"/>
  <c r="S173" i="12"/>
  <c r="V410" i="1"/>
  <c r="S406" i="12"/>
  <c r="C346" i="1" a="1"/>
  <c r="C346" i="1" s="1"/>
  <c r="V346" i="1"/>
  <c r="C282" i="1" a="1"/>
  <c r="C282" i="1" s="1"/>
  <c r="V282" i="1"/>
  <c r="S278" i="12"/>
  <c r="C218" i="1" a="1"/>
  <c r="C218" i="1" s="1"/>
  <c r="V218" i="1"/>
  <c r="X218" i="1" s="1"/>
  <c r="S214" i="12"/>
  <c r="C154" i="1" a="1"/>
  <c r="C154" i="1" s="1"/>
  <c r="S150" i="12"/>
  <c r="C90" i="1" a="1"/>
  <c r="C90" i="1" s="1"/>
  <c r="V90" i="1"/>
  <c r="S86" i="12"/>
  <c r="V18" i="1"/>
  <c r="X18" i="1" s="1"/>
  <c r="S14" i="12"/>
  <c r="T409" i="1" a="1"/>
  <c r="T409" i="1" s="1"/>
  <c r="AM409" i="1" s="1"/>
  <c r="V409" i="1"/>
  <c r="X409" i="1" s="1"/>
  <c r="S405" i="12"/>
  <c r="T337" i="1" a="1"/>
  <c r="T337" i="1" s="1"/>
  <c r="AM337" i="1" s="1"/>
  <c r="V337" i="1"/>
  <c r="S333" i="12"/>
  <c r="V33" i="1"/>
  <c r="X33" i="1" s="1"/>
  <c r="S29" i="12"/>
  <c r="Y452" i="1"/>
  <c r="AB452" i="1" s="1"/>
  <c r="Y491" i="1"/>
  <c r="AB491" i="1" s="1"/>
  <c r="Y465" i="1"/>
  <c r="AB465" i="1" s="1"/>
  <c r="T432" i="1" a="1"/>
  <c r="T432" i="1" s="1"/>
  <c r="AM432" i="1" s="1"/>
  <c r="V432" i="1"/>
  <c r="X432" i="1" s="1"/>
  <c r="S428" i="12"/>
  <c r="T336" i="1" a="1"/>
  <c r="T336" i="1" s="1"/>
  <c r="AM336" i="1" s="1"/>
  <c r="V336" i="1"/>
  <c r="S332" i="12"/>
  <c r="S20" i="12"/>
  <c r="V24" i="1"/>
  <c r="X24" i="1" s="1"/>
  <c r="V23" i="1"/>
  <c r="S19" i="12"/>
  <c r="C155" i="1" a="1"/>
  <c r="C155" i="1" s="1"/>
  <c r="S151" i="12"/>
  <c r="C27" i="1" a="1"/>
  <c r="C27" i="1" s="1"/>
  <c r="S23" i="12"/>
  <c r="T235" i="1" a="1"/>
  <c r="T235" i="1" s="1"/>
  <c r="AM235" i="1" s="1"/>
  <c r="S231" i="12"/>
  <c r="V123" i="1"/>
  <c r="S119" i="12"/>
  <c r="Y488" i="1"/>
  <c r="AB488" i="1" s="1"/>
  <c r="Y469" i="1"/>
  <c r="AB469" i="1" s="1"/>
  <c r="V436" i="1"/>
  <c r="X436" i="1" s="1"/>
  <c r="V396" i="1"/>
  <c r="S376" i="12"/>
  <c r="AM332" i="1"/>
  <c r="S248" i="12"/>
  <c r="S216" i="12"/>
  <c r="S184" i="12"/>
  <c r="V148" i="1"/>
  <c r="V331" i="1"/>
  <c r="S295" i="12"/>
  <c r="V267" i="1"/>
  <c r="V235" i="1"/>
  <c r="S215" i="12"/>
  <c r="V434" i="1"/>
  <c r="AM129" i="1"/>
  <c r="AM393" i="1"/>
  <c r="AM377" i="1"/>
  <c r="BC472" i="1"/>
  <c r="BB472" i="1"/>
  <c r="BA472" i="1"/>
  <c r="AZ472" i="1"/>
  <c r="BC500" i="1"/>
  <c r="BB500" i="1"/>
  <c r="BA500" i="1"/>
  <c r="AZ500" i="1"/>
  <c r="BC492" i="1"/>
  <c r="BB492" i="1"/>
  <c r="AZ492" i="1"/>
  <c r="BA492" i="1"/>
  <c r="BC484" i="1"/>
  <c r="BB484" i="1"/>
  <c r="AZ484" i="1"/>
  <c r="BA484" i="1"/>
  <c r="BC476" i="1"/>
  <c r="BB476" i="1"/>
  <c r="BA476" i="1"/>
  <c r="AZ476" i="1"/>
  <c r="BC468" i="1"/>
  <c r="BB468" i="1"/>
  <c r="BA468" i="1"/>
  <c r="AZ468" i="1"/>
  <c r="BC460" i="1"/>
  <c r="BB460" i="1"/>
  <c r="BA460" i="1"/>
  <c r="AZ460" i="1"/>
  <c r="BC452" i="1"/>
  <c r="BB452" i="1"/>
  <c r="AZ452" i="1"/>
  <c r="BA452" i="1"/>
  <c r="AM392" i="1"/>
  <c r="AM160" i="1"/>
  <c r="AM130" i="1"/>
  <c r="BC496" i="1"/>
  <c r="BB496" i="1"/>
  <c r="BA496" i="1"/>
  <c r="AZ496" i="1"/>
  <c r="AM321" i="1"/>
  <c r="AM193" i="1"/>
  <c r="AM320" i="1"/>
  <c r="AM56" i="1"/>
  <c r="AM401" i="1"/>
  <c r="AM345" i="1"/>
  <c r="AM48" i="1"/>
  <c r="AM385" i="1"/>
  <c r="AM305" i="1"/>
  <c r="AM161" i="1"/>
  <c r="BC499" i="1"/>
  <c r="BB499" i="1"/>
  <c r="BA499" i="1"/>
  <c r="AZ499" i="1"/>
  <c r="BC491" i="1"/>
  <c r="BB491" i="1"/>
  <c r="BA491" i="1"/>
  <c r="AZ491" i="1"/>
  <c r="BC483" i="1"/>
  <c r="BB483" i="1"/>
  <c r="BA483" i="1"/>
  <c r="AZ483" i="1"/>
  <c r="BC475" i="1"/>
  <c r="BB475" i="1"/>
  <c r="BA475" i="1"/>
  <c r="AZ475" i="1"/>
  <c r="BC467" i="1"/>
  <c r="BB467" i="1"/>
  <c r="BA467" i="1"/>
  <c r="AZ467" i="1"/>
  <c r="BC459" i="1"/>
  <c r="BB459" i="1"/>
  <c r="BA459" i="1"/>
  <c r="AZ459" i="1"/>
  <c r="BC451" i="1"/>
  <c r="BB451" i="1"/>
  <c r="BA451" i="1"/>
  <c r="AZ451" i="1"/>
  <c r="AM416" i="1"/>
  <c r="AM152" i="1"/>
  <c r="AM331" i="1"/>
  <c r="AM329" i="1"/>
  <c r="AM201" i="1"/>
  <c r="AM184" i="1"/>
  <c r="BC464" i="1"/>
  <c r="BB464" i="1"/>
  <c r="BA464" i="1"/>
  <c r="AZ464" i="1"/>
  <c r="AM274" i="1"/>
  <c r="AM145" i="1"/>
  <c r="AM312" i="1"/>
  <c r="AM39" i="1"/>
  <c r="AM16" i="1"/>
  <c r="AM296" i="1"/>
  <c r="AM240" i="1"/>
  <c r="AM144" i="1"/>
  <c r="AM168" i="1"/>
  <c r="BC497" i="1"/>
  <c r="BA497" i="1"/>
  <c r="AZ497" i="1"/>
  <c r="BB497" i="1"/>
  <c r="BC489" i="1"/>
  <c r="BB489" i="1"/>
  <c r="BA489" i="1"/>
  <c r="AZ489" i="1"/>
  <c r="BC481" i="1"/>
  <c r="BA481" i="1"/>
  <c r="BB481" i="1"/>
  <c r="AZ481" i="1"/>
  <c r="BC473" i="1"/>
  <c r="BA473" i="1"/>
  <c r="BB473" i="1"/>
  <c r="AZ473" i="1"/>
  <c r="BC465" i="1"/>
  <c r="BB465" i="1"/>
  <c r="BA465" i="1"/>
  <c r="AZ465" i="1"/>
  <c r="BC457" i="1"/>
  <c r="BA457" i="1"/>
  <c r="BB457" i="1"/>
  <c r="AZ457" i="1"/>
  <c r="AM398" i="1"/>
  <c r="AM326" i="1"/>
  <c r="BC456" i="1"/>
  <c r="BB456" i="1"/>
  <c r="BA456" i="1"/>
  <c r="AZ456" i="1"/>
  <c r="AM270" i="1"/>
  <c r="BC488" i="1"/>
  <c r="BB488" i="1"/>
  <c r="BA488" i="1"/>
  <c r="AZ488" i="1"/>
  <c r="AM431" i="1"/>
  <c r="AM103" i="1"/>
  <c r="AM198" i="1"/>
  <c r="AM176" i="1"/>
  <c r="AM446" i="1"/>
  <c r="AM225" i="1"/>
  <c r="AM344" i="1"/>
  <c r="AM328" i="1"/>
  <c r="AM288" i="1"/>
  <c r="AM272" i="1"/>
  <c r="BC480" i="1"/>
  <c r="BB480" i="1"/>
  <c r="BA480" i="1"/>
  <c r="AZ480" i="1"/>
  <c r="BC498" i="1"/>
  <c r="BB498" i="1"/>
  <c r="BA498" i="1"/>
  <c r="AZ498" i="1"/>
  <c r="BC490" i="1"/>
  <c r="BB490" i="1"/>
  <c r="BA490" i="1"/>
  <c r="AZ490" i="1"/>
  <c r="BC482" i="1"/>
  <c r="BB482" i="1"/>
  <c r="BA482" i="1"/>
  <c r="AZ482" i="1"/>
  <c r="BC474" i="1"/>
  <c r="BB474" i="1"/>
  <c r="BA474" i="1"/>
  <c r="AZ474" i="1"/>
  <c r="BC466" i="1"/>
  <c r="BB466" i="1"/>
  <c r="BA466" i="1"/>
  <c r="AZ466" i="1"/>
  <c r="BC458" i="1"/>
  <c r="BB458" i="1"/>
  <c r="BA458" i="1"/>
  <c r="AZ458" i="1"/>
  <c r="AM231" i="1"/>
  <c r="X316" i="1"/>
  <c r="X116" i="1"/>
  <c r="AJ116" i="1"/>
  <c r="X52" i="1"/>
  <c r="X395" i="1"/>
  <c r="X67" i="1"/>
  <c r="X322" i="1"/>
  <c r="X162" i="1"/>
  <c r="X82" i="1"/>
  <c r="X42" i="1"/>
  <c r="X321" i="1"/>
  <c r="AZ321" i="1"/>
  <c r="X313" i="1"/>
  <c r="X288" i="1"/>
  <c r="X160" i="1"/>
  <c r="X152" i="1"/>
  <c r="X359" i="1"/>
  <c r="X255" i="1"/>
  <c r="X63" i="1"/>
  <c r="X15" i="1"/>
  <c r="X158" i="1"/>
  <c r="X78" i="1"/>
  <c r="X22" i="1"/>
  <c r="X261" i="1"/>
  <c r="X444" i="1"/>
  <c r="X364" i="1"/>
  <c r="X140" i="1"/>
  <c r="X60" i="1"/>
  <c r="AA60" i="1" s="1"/>
  <c r="X20" i="1"/>
  <c r="AZ20" i="1"/>
  <c r="X411" i="1"/>
  <c r="AA411" i="1" s="1"/>
  <c r="X339" i="1"/>
  <c r="X211" i="1"/>
  <c r="X163" i="1"/>
  <c r="AA163" i="1" s="1"/>
  <c r="X155" i="1"/>
  <c r="AA155" i="1" s="1"/>
  <c r="X27" i="1"/>
  <c r="X201" i="1"/>
  <c r="X57" i="1"/>
  <c r="X400" i="1"/>
  <c r="X263" i="1"/>
  <c r="X342" i="1"/>
  <c r="X206" i="1"/>
  <c r="X94" i="1"/>
  <c r="X30" i="1"/>
  <c r="X93" i="1"/>
  <c r="X447" i="1"/>
  <c r="X292" i="1"/>
  <c r="X156" i="1"/>
  <c r="X68" i="1"/>
  <c r="AA68" i="1" s="1"/>
  <c r="X36" i="1"/>
  <c r="BA20" i="1"/>
  <c r="X419" i="1"/>
  <c r="X347" i="1"/>
  <c r="X227" i="1"/>
  <c r="AA227" i="1" s="1"/>
  <c r="X115" i="1"/>
  <c r="X35" i="1"/>
  <c r="AA35" i="1" s="1"/>
  <c r="X306" i="1"/>
  <c r="X202" i="1"/>
  <c r="X58" i="1"/>
  <c r="X50" i="1"/>
  <c r="X26" i="1"/>
  <c r="X169" i="1"/>
  <c r="X56" i="1"/>
  <c r="X159" i="1"/>
  <c r="X127" i="1"/>
  <c r="AZ127" i="1"/>
  <c r="X398" i="1"/>
  <c r="X278" i="1"/>
  <c r="X134" i="1"/>
  <c r="X341" i="1"/>
  <c r="AZ341" i="1"/>
  <c r="X133" i="1"/>
  <c r="X29" i="1"/>
  <c r="X21" i="1"/>
  <c r="X300" i="1"/>
  <c r="X172" i="1"/>
  <c r="AJ172" i="1"/>
  <c r="X92" i="1"/>
  <c r="X44" i="1"/>
  <c r="X259" i="1"/>
  <c r="AA259" i="1" s="1"/>
  <c r="X147" i="1"/>
  <c r="X402" i="1"/>
  <c r="X314" i="1"/>
  <c r="X154" i="1"/>
  <c r="X305" i="1"/>
  <c r="X113" i="1"/>
  <c r="X256" i="1"/>
  <c r="X319" i="1"/>
  <c r="X247" i="1"/>
  <c r="X55" i="1"/>
  <c r="X414" i="1"/>
  <c r="X294" i="1"/>
  <c r="X142" i="1"/>
  <c r="X70" i="1"/>
  <c r="X365" i="1"/>
  <c r="X253" i="1"/>
  <c r="X141" i="1"/>
  <c r="X435" i="1"/>
  <c r="AA435" i="1" s="1"/>
  <c r="X425" i="1"/>
  <c r="X431" i="1"/>
  <c r="X437" i="1"/>
  <c r="BA136" i="1"/>
  <c r="T448" i="1" a="1"/>
  <c r="T448" i="1" s="1"/>
  <c r="AM448" i="1" s="1"/>
  <c r="P372" i="1"/>
  <c r="C372" i="1" a="1"/>
  <c r="C372" i="1" s="1"/>
  <c r="C308" i="1" a="1"/>
  <c r="C308" i="1" s="1"/>
  <c r="P244" i="1"/>
  <c r="C244" i="1" a="1"/>
  <c r="C244" i="1" s="1"/>
  <c r="P116" i="1"/>
  <c r="C116" i="1" a="1"/>
  <c r="C116" i="1" s="1"/>
  <c r="C236" i="1" a="1"/>
  <c r="C236" i="1" s="1"/>
  <c r="T236" i="1" a="1"/>
  <c r="T236" i="1" s="1"/>
  <c r="AM236" i="1" s="1"/>
  <c r="C172" i="1" a="1"/>
  <c r="C172" i="1" s="1"/>
  <c r="T172" i="1" a="1"/>
  <c r="T172" i="1" s="1"/>
  <c r="AM172" i="1" s="1"/>
  <c r="C108" i="1" a="1"/>
  <c r="C108" i="1" s="1"/>
  <c r="T108" i="1" a="1"/>
  <c r="T108" i="1" s="1"/>
  <c r="AM108" i="1" s="1"/>
  <c r="T367" i="1" a="1"/>
  <c r="T367" i="1" s="1"/>
  <c r="AM367" i="1" s="1"/>
  <c r="C367" i="1" a="1"/>
  <c r="C367" i="1" s="1"/>
  <c r="T303" i="1" a="1"/>
  <c r="T303" i="1" s="1"/>
  <c r="AM303" i="1" s="1"/>
  <c r="C303" i="1" a="1"/>
  <c r="C303" i="1" s="1"/>
  <c r="T239" i="1" a="1"/>
  <c r="T239" i="1" s="1"/>
  <c r="AM239" i="1" s="1"/>
  <c r="C239" i="1" a="1"/>
  <c r="C239" i="1" s="1"/>
  <c r="T175" i="1" a="1"/>
  <c r="T175" i="1" s="1"/>
  <c r="AM175" i="1" s="1"/>
  <c r="C175" i="1" a="1"/>
  <c r="C175" i="1" s="1"/>
  <c r="T111" i="1" a="1"/>
  <c r="T111" i="1" s="1"/>
  <c r="AM111" i="1" s="1"/>
  <c r="C111" i="1" a="1"/>
  <c r="C111" i="1" s="1"/>
  <c r="T406" i="1" a="1"/>
  <c r="T406" i="1" s="1"/>
  <c r="AM406" i="1" s="1"/>
  <c r="C406" i="1" a="1"/>
  <c r="C406" i="1" s="1"/>
  <c r="T342" i="1" a="1"/>
  <c r="T342" i="1" s="1"/>
  <c r="AM342" i="1" s="1"/>
  <c r="C342" i="1" a="1"/>
  <c r="C342" i="1" s="1"/>
  <c r="T278" i="1" a="1"/>
  <c r="T278" i="1" s="1"/>
  <c r="AM278" i="1" s="1"/>
  <c r="C278" i="1" a="1"/>
  <c r="C278" i="1" s="1"/>
  <c r="T214" i="1" a="1"/>
  <c r="T214" i="1" s="1"/>
  <c r="AM214" i="1" s="1"/>
  <c r="C214" i="1" a="1"/>
  <c r="C214" i="1" s="1"/>
  <c r="T150" i="1" a="1"/>
  <c r="T150" i="1" s="1"/>
  <c r="AM150" i="1" s="1"/>
  <c r="C150" i="1" a="1"/>
  <c r="C150" i="1" s="1"/>
  <c r="T86" i="1" a="1"/>
  <c r="T86" i="1" s="1"/>
  <c r="AM86" i="1" s="1"/>
  <c r="C86" i="1" a="1"/>
  <c r="C86" i="1" s="1"/>
  <c r="T14" i="1" a="1"/>
  <c r="T14" i="1" s="1"/>
  <c r="AM14" i="1" s="1"/>
  <c r="C14" i="1" a="1"/>
  <c r="C14" i="1" s="1"/>
  <c r="C397" i="1" a="1"/>
  <c r="C397" i="1" s="1"/>
  <c r="T397" i="1" a="1"/>
  <c r="T397" i="1" s="1"/>
  <c r="AM397" i="1" s="1"/>
  <c r="C333" i="1" a="1"/>
  <c r="C333" i="1" s="1"/>
  <c r="T333" i="1" a="1"/>
  <c r="T333" i="1" s="1"/>
  <c r="AM333" i="1" s="1"/>
  <c r="T237" i="1" a="1"/>
  <c r="T237" i="1" s="1"/>
  <c r="AM237" i="1" s="1"/>
  <c r="C237" i="1" a="1"/>
  <c r="C237" i="1" s="1"/>
  <c r="C109" i="1" a="1"/>
  <c r="C109" i="1" s="1"/>
  <c r="T109" i="1" a="1"/>
  <c r="T109" i="1" s="1"/>
  <c r="AM109" i="1" s="1"/>
  <c r="C261" i="1" a="1"/>
  <c r="C261" i="1" s="1"/>
  <c r="T261" i="1" a="1"/>
  <c r="T261" i="1" s="1"/>
  <c r="AM261" i="1" s="1"/>
  <c r="C133" i="1" a="1"/>
  <c r="C133" i="1" s="1"/>
  <c r="T133" i="1" a="1"/>
  <c r="T133" i="1" s="1"/>
  <c r="AM133" i="1" s="1"/>
  <c r="T13" i="1" a="1"/>
  <c r="T13" i="1" s="1"/>
  <c r="AM13" i="1" s="1"/>
  <c r="C13" i="1" a="1"/>
  <c r="C13" i="1" s="1"/>
  <c r="T89" i="1" a="1"/>
  <c r="T89" i="1" s="1"/>
  <c r="AM89" i="1" s="1"/>
  <c r="C89" i="1" a="1"/>
  <c r="C89" i="1" s="1"/>
  <c r="C386" i="1" a="1"/>
  <c r="C386" i="1" s="1"/>
  <c r="T386" i="1" a="1"/>
  <c r="T386" i="1" s="1"/>
  <c r="AM386" i="1" s="1"/>
  <c r="C322" i="1" a="1"/>
  <c r="C322" i="1" s="1"/>
  <c r="T322" i="1" a="1"/>
  <c r="T322" i="1" s="1"/>
  <c r="AM322" i="1" s="1"/>
  <c r="C258" i="1" a="1"/>
  <c r="C258" i="1" s="1"/>
  <c r="T258" i="1" a="1"/>
  <c r="T258" i="1" s="1"/>
  <c r="AM258" i="1" s="1"/>
  <c r="C194" i="1" a="1"/>
  <c r="C194" i="1" s="1"/>
  <c r="T194" i="1" a="1"/>
  <c r="T194" i="1" s="1"/>
  <c r="AM194" i="1" s="1"/>
  <c r="C81" i="1" a="1"/>
  <c r="C81" i="1" s="1"/>
  <c r="T81" i="1" a="1"/>
  <c r="T81" i="1" s="1"/>
  <c r="AM81" i="1" s="1"/>
  <c r="T9" i="1" a="1"/>
  <c r="T9" i="1" s="1"/>
  <c r="AM9" i="1" s="1"/>
  <c r="C9" i="1" a="1"/>
  <c r="C9" i="1" s="1"/>
  <c r="C435" i="1" a="1"/>
  <c r="C435" i="1" s="1"/>
  <c r="T435" i="1" a="1"/>
  <c r="T435" i="1" s="1"/>
  <c r="AM435" i="1" s="1"/>
  <c r="C347" i="1" a="1"/>
  <c r="C347" i="1" s="1"/>
  <c r="C275" i="1" a="1"/>
  <c r="C275" i="1" s="1"/>
  <c r="T64" i="1" a="1"/>
  <c r="T64" i="1" s="1"/>
  <c r="AM64" i="1" s="1"/>
  <c r="C64" i="1" a="1"/>
  <c r="C64" i="1" s="1"/>
  <c r="T63" i="1" a="1"/>
  <c r="T63" i="1" s="1"/>
  <c r="AM63" i="1" s="1"/>
  <c r="C63" i="1" a="1"/>
  <c r="C63" i="1" s="1"/>
  <c r="C243" i="1" a="1"/>
  <c r="C243" i="1" s="1"/>
  <c r="P99" i="1"/>
  <c r="C99" i="1" a="1"/>
  <c r="C99" i="1" s="1"/>
  <c r="C60" i="1" a="1"/>
  <c r="C60" i="1" s="1"/>
  <c r="T60" i="1" a="1"/>
  <c r="T60" i="1" s="1"/>
  <c r="AM60" i="1" s="1"/>
  <c r="C195" i="1" a="1"/>
  <c r="C195" i="1" s="1"/>
  <c r="C75" i="1" a="1"/>
  <c r="C75" i="1" s="1"/>
  <c r="C369" i="1" a="1"/>
  <c r="C369" i="1" s="1"/>
  <c r="T356" i="1" a="1"/>
  <c r="T356" i="1" s="1"/>
  <c r="AM356" i="1" s="1"/>
  <c r="C337" i="1" a="1"/>
  <c r="C337" i="1" s="1"/>
  <c r="T324" i="1" a="1"/>
  <c r="T324" i="1" s="1"/>
  <c r="AM324" i="1" s="1"/>
  <c r="C305" i="1" a="1"/>
  <c r="C305" i="1" s="1"/>
  <c r="C273" i="1" a="1"/>
  <c r="C273" i="1" s="1"/>
  <c r="T188" i="1" a="1"/>
  <c r="T188" i="1" s="1"/>
  <c r="AM188" i="1" s="1"/>
  <c r="C416" i="1" a="1"/>
  <c r="C416" i="1" s="1"/>
  <c r="C312" i="1" a="1"/>
  <c r="C312" i="1" s="1"/>
  <c r="C184" i="1" a="1"/>
  <c r="C184" i="1" s="1"/>
  <c r="T139" i="1" a="1"/>
  <c r="T139" i="1" s="1"/>
  <c r="AM139" i="1" s="1"/>
  <c r="T67" i="1" a="1"/>
  <c r="T67" i="1" s="1"/>
  <c r="AM67" i="1" s="1"/>
  <c r="C40" i="1" a="1"/>
  <c r="C40" i="1" s="1"/>
  <c r="C16" i="1" a="1"/>
  <c r="C16" i="1" s="1"/>
  <c r="C431" i="1" a="1"/>
  <c r="C431" i="1" s="1"/>
  <c r="T346" i="1" a="1"/>
  <c r="T346" i="1" s="1"/>
  <c r="AM346" i="1" s="1"/>
  <c r="C263" i="1" a="1"/>
  <c r="C263" i="1" s="1"/>
  <c r="T90" i="1" a="1"/>
  <c r="T90" i="1" s="1"/>
  <c r="AM90" i="1" s="1"/>
  <c r="C398" i="1" a="1"/>
  <c r="C398" i="1" s="1"/>
  <c r="T281" i="1" a="1"/>
  <c r="T281" i="1" s="1"/>
  <c r="AM281" i="1" s="1"/>
  <c r="P292" i="1"/>
  <c r="C292" i="1" a="1"/>
  <c r="C292" i="1" s="1"/>
  <c r="C228" i="1" a="1"/>
  <c r="C228" i="1" s="1"/>
  <c r="C164" i="1" a="1"/>
  <c r="C164" i="1" s="1"/>
  <c r="P100" i="1"/>
  <c r="C100" i="1" a="1"/>
  <c r="C100" i="1" s="1"/>
  <c r="T100" i="1" a="1"/>
  <c r="T100" i="1" s="1"/>
  <c r="AM100" i="1" s="1"/>
  <c r="T136" i="1" a="1"/>
  <c r="T136" i="1" s="1"/>
  <c r="AM136" i="1" s="1"/>
  <c r="T423" i="1" a="1"/>
  <c r="T423" i="1" s="1"/>
  <c r="AM423" i="1" s="1"/>
  <c r="C423" i="1" a="1"/>
  <c r="C423" i="1" s="1"/>
  <c r="T359" i="1" a="1"/>
  <c r="T359" i="1" s="1"/>
  <c r="AM359" i="1" s="1"/>
  <c r="C359" i="1" a="1"/>
  <c r="C359" i="1" s="1"/>
  <c r="T167" i="1" a="1"/>
  <c r="T167" i="1" s="1"/>
  <c r="AM167" i="1" s="1"/>
  <c r="T334" i="1" a="1"/>
  <c r="T334" i="1" s="1"/>
  <c r="AM334" i="1" s="1"/>
  <c r="C334" i="1" a="1"/>
  <c r="C334" i="1" s="1"/>
  <c r="T206" i="1" a="1"/>
  <c r="T206" i="1" s="1"/>
  <c r="AM206" i="1" s="1"/>
  <c r="C206" i="1" a="1"/>
  <c r="C206" i="1" s="1"/>
  <c r="T142" i="1" a="1"/>
  <c r="T142" i="1" s="1"/>
  <c r="AM142" i="1" s="1"/>
  <c r="C142" i="1" a="1"/>
  <c r="C142" i="1" s="1"/>
  <c r="T70" i="1" a="1"/>
  <c r="T70" i="1" s="1"/>
  <c r="AM70" i="1" s="1"/>
  <c r="C70" i="1" a="1"/>
  <c r="C70" i="1" s="1"/>
  <c r="T73" i="1" a="1"/>
  <c r="T73" i="1" s="1"/>
  <c r="AM73" i="1" s="1"/>
  <c r="C73" i="1" a="1"/>
  <c r="C73" i="1" s="1"/>
  <c r="T389" i="1" a="1"/>
  <c r="T389" i="1" s="1"/>
  <c r="AM389" i="1" s="1"/>
  <c r="C389" i="1" a="1"/>
  <c r="C389" i="1" s="1"/>
  <c r="C325" i="1" a="1"/>
  <c r="C325" i="1" s="1"/>
  <c r="T325" i="1" a="1"/>
  <c r="T325" i="1" s="1"/>
  <c r="AM325" i="1" s="1"/>
  <c r="C221" i="1" a="1"/>
  <c r="C221" i="1" s="1"/>
  <c r="T221" i="1" a="1"/>
  <c r="T221" i="1" s="1"/>
  <c r="AM221" i="1" s="1"/>
  <c r="T93" i="1" a="1"/>
  <c r="T93" i="1" s="1"/>
  <c r="AM93" i="1" s="1"/>
  <c r="C93" i="1" a="1"/>
  <c r="C93" i="1" s="1"/>
  <c r="C245" i="1" a="1"/>
  <c r="C245" i="1" s="1"/>
  <c r="T245" i="1" a="1"/>
  <c r="T245" i="1" s="1"/>
  <c r="AM245" i="1" s="1"/>
  <c r="C117" i="1" a="1"/>
  <c r="C117" i="1" s="1"/>
  <c r="T117" i="1" a="1"/>
  <c r="T117" i="1" s="1"/>
  <c r="AM117" i="1" s="1"/>
  <c r="C442" i="1" a="1"/>
  <c r="C442" i="1" s="1"/>
  <c r="T442" i="1" a="1"/>
  <c r="T442" i="1" s="1"/>
  <c r="AM442" i="1" s="1"/>
  <c r="C378" i="1" a="1"/>
  <c r="C378" i="1" s="1"/>
  <c r="T378" i="1" a="1"/>
  <c r="T378" i="1" s="1"/>
  <c r="AM378" i="1" s="1"/>
  <c r="C50" i="1" a="1"/>
  <c r="C50" i="1" s="1"/>
  <c r="T50" i="1" a="1"/>
  <c r="T50" i="1" s="1"/>
  <c r="AM50" i="1" s="1"/>
  <c r="T441" i="1" a="1"/>
  <c r="T441" i="1" s="1"/>
  <c r="AM441" i="1" s="1"/>
  <c r="T65" i="1" a="1"/>
  <c r="T65" i="1" s="1"/>
  <c r="AM65" i="1" s="1"/>
  <c r="C65" i="1" a="1"/>
  <c r="C65" i="1" s="1"/>
  <c r="C12" i="1" a="1"/>
  <c r="C12" i="1" s="1"/>
  <c r="T12" i="1" a="1"/>
  <c r="T12" i="1" s="1"/>
  <c r="AM12" i="1" s="1"/>
  <c r="C419" i="1" a="1"/>
  <c r="C419" i="1" s="1"/>
  <c r="T419" i="1" a="1"/>
  <c r="T419" i="1" s="1"/>
  <c r="AM419" i="1" s="1"/>
  <c r="C331" i="1" a="1"/>
  <c r="C331" i="1" s="1"/>
  <c r="C267" i="1" a="1"/>
  <c r="C267" i="1" s="1"/>
  <c r="T55" i="1" a="1"/>
  <c r="T55" i="1" s="1"/>
  <c r="AM55" i="1" s="1"/>
  <c r="C55" i="1" a="1"/>
  <c r="C55" i="1" s="1"/>
  <c r="C219" i="1" a="1"/>
  <c r="C219" i="1" s="1"/>
  <c r="P83" i="1"/>
  <c r="C83" i="1" a="1"/>
  <c r="C83" i="1" s="1"/>
  <c r="T83" i="1" a="1"/>
  <c r="T83" i="1" s="1"/>
  <c r="AM83" i="1" s="1"/>
  <c r="C44" i="1" a="1"/>
  <c r="C44" i="1" s="1"/>
  <c r="T44" i="1" a="1"/>
  <c r="T44" i="1" s="1"/>
  <c r="AM44" i="1" s="1"/>
  <c r="C179" i="1" a="1"/>
  <c r="C179" i="1" s="1"/>
  <c r="C441" i="1" a="1"/>
  <c r="C441" i="1" s="1"/>
  <c r="T428" i="1" a="1"/>
  <c r="T428" i="1" s="1"/>
  <c r="AM428" i="1" s="1"/>
  <c r="C409" i="1" a="1"/>
  <c r="C409" i="1" s="1"/>
  <c r="T396" i="1" a="1"/>
  <c r="T396" i="1" s="1"/>
  <c r="AM396" i="1" s="1"/>
  <c r="C377" i="1" a="1"/>
  <c r="C377" i="1" s="1"/>
  <c r="C225" i="1" a="1"/>
  <c r="C225" i="1" s="1"/>
  <c r="C201" i="1" a="1"/>
  <c r="C201" i="1" s="1"/>
  <c r="C177" i="1" a="1"/>
  <c r="C177" i="1" s="1"/>
  <c r="C130" i="1" a="1"/>
  <c r="C130" i="1" s="1"/>
  <c r="C392" i="1" a="1"/>
  <c r="C392" i="1" s="1"/>
  <c r="C352" i="1" a="1"/>
  <c r="C352" i="1" s="1"/>
  <c r="C288" i="1" a="1"/>
  <c r="C288" i="1" s="1"/>
  <c r="T243" i="1" a="1"/>
  <c r="T243" i="1" s="1"/>
  <c r="AM243" i="1" s="1"/>
  <c r="C224" i="1" a="1"/>
  <c r="C224" i="1" s="1"/>
  <c r="T179" i="1" a="1"/>
  <c r="T179" i="1" s="1"/>
  <c r="AM179" i="1" s="1"/>
  <c r="C160" i="1" a="1"/>
  <c r="C160" i="1" s="1"/>
  <c r="T115" i="1" a="1"/>
  <c r="T115" i="1" s="1"/>
  <c r="AM115" i="1" s="1"/>
  <c r="T250" i="1" a="1"/>
  <c r="T250" i="1" s="1"/>
  <c r="AM250" i="1" s="1"/>
  <c r="C167" i="1" a="1"/>
  <c r="C167" i="1" s="1"/>
  <c r="C274" i="1" a="1"/>
  <c r="C274" i="1" s="1"/>
  <c r="C270" i="1" a="1"/>
  <c r="C270" i="1" s="1"/>
  <c r="T153" i="1" a="1"/>
  <c r="T153" i="1" s="1"/>
  <c r="AM153" i="1" s="1"/>
  <c r="T128" i="1" a="1"/>
  <c r="T128" i="1" s="1"/>
  <c r="AM128" i="1" s="1"/>
  <c r="C156" i="1" a="1"/>
  <c r="C156" i="1" s="1"/>
  <c r="T156" i="1" a="1"/>
  <c r="T156" i="1" s="1"/>
  <c r="AM156" i="1" s="1"/>
  <c r="C92" i="1" a="1"/>
  <c r="C92" i="1" s="1"/>
  <c r="T92" i="1" a="1"/>
  <c r="T92" i="1" s="1"/>
  <c r="AM92" i="1" s="1"/>
  <c r="T248" i="1" a="1"/>
  <c r="T248" i="1" s="1"/>
  <c r="AM248" i="1" s="1"/>
  <c r="T120" i="1" a="1"/>
  <c r="T120" i="1" s="1"/>
  <c r="AM120" i="1" s="1"/>
  <c r="T415" i="1" a="1"/>
  <c r="T415" i="1" s="1"/>
  <c r="AM415" i="1" s="1"/>
  <c r="C415" i="1" a="1"/>
  <c r="C415" i="1" s="1"/>
  <c r="T351" i="1" a="1"/>
  <c r="T351" i="1" s="1"/>
  <c r="AM351" i="1" s="1"/>
  <c r="C351" i="1" a="1"/>
  <c r="C351" i="1" s="1"/>
  <c r="T287" i="1" a="1"/>
  <c r="T287" i="1" s="1"/>
  <c r="AM287" i="1" s="1"/>
  <c r="C287" i="1" a="1"/>
  <c r="C287" i="1" s="1"/>
  <c r="T223" i="1" a="1"/>
  <c r="T223" i="1" s="1"/>
  <c r="AM223" i="1" s="1"/>
  <c r="C223" i="1" a="1"/>
  <c r="C223" i="1" s="1"/>
  <c r="T159" i="1" a="1"/>
  <c r="T159" i="1" s="1"/>
  <c r="AM159" i="1" s="1"/>
  <c r="C159" i="1" a="1"/>
  <c r="C159" i="1" s="1"/>
  <c r="T95" i="1" a="1"/>
  <c r="T95" i="1" s="1"/>
  <c r="AM95" i="1" s="1"/>
  <c r="C95" i="1" a="1"/>
  <c r="C95" i="1" s="1"/>
  <c r="T97" i="1" a="1"/>
  <c r="T97" i="1" s="1"/>
  <c r="AM97" i="1" s="1"/>
  <c r="C97" i="1" a="1"/>
  <c r="C97" i="1" s="1"/>
  <c r="T390" i="1" a="1"/>
  <c r="T390" i="1" s="1"/>
  <c r="AM390" i="1" s="1"/>
  <c r="C390" i="1" a="1"/>
  <c r="C390" i="1" s="1"/>
  <c r="T262" i="1" a="1"/>
  <c r="T262" i="1" s="1"/>
  <c r="AM262" i="1" s="1"/>
  <c r="C262" i="1" a="1"/>
  <c r="C262" i="1" s="1"/>
  <c r="T134" i="1" a="1"/>
  <c r="T134" i="1" s="1"/>
  <c r="AM134" i="1" s="1"/>
  <c r="C134" i="1" a="1"/>
  <c r="C134" i="1" s="1"/>
  <c r="T62" i="1" a="1"/>
  <c r="T62" i="1" s="1"/>
  <c r="AM62" i="1" s="1"/>
  <c r="C62" i="1" a="1"/>
  <c r="C62" i="1" s="1"/>
  <c r="C445" i="1" a="1"/>
  <c r="C445" i="1" s="1"/>
  <c r="T445" i="1" a="1"/>
  <c r="T445" i="1" s="1"/>
  <c r="AM445" i="1" s="1"/>
  <c r="C309" i="1" a="1"/>
  <c r="C309" i="1" s="1"/>
  <c r="T309" i="1" a="1"/>
  <c r="T309" i="1" s="1"/>
  <c r="AM309" i="1" s="1"/>
  <c r="C213" i="1" a="1"/>
  <c r="C213" i="1" s="1"/>
  <c r="T213" i="1" a="1"/>
  <c r="T213" i="1" s="1"/>
  <c r="AM213" i="1" s="1"/>
  <c r="C77" i="1" a="1"/>
  <c r="C77" i="1" s="1"/>
  <c r="T77" i="1" a="1"/>
  <c r="T77" i="1" s="1"/>
  <c r="AM77" i="1" s="1"/>
  <c r="T229" i="1" a="1"/>
  <c r="T229" i="1" s="1"/>
  <c r="AM229" i="1" s="1"/>
  <c r="C229" i="1" a="1"/>
  <c r="C229" i="1" s="1"/>
  <c r="T101" i="1" a="1"/>
  <c r="T101" i="1" s="1"/>
  <c r="AM101" i="1" s="1"/>
  <c r="C101" i="1" a="1"/>
  <c r="C101" i="1" s="1"/>
  <c r="T434" i="1" a="1"/>
  <c r="T434" i="1" s="1"/>
  <c r="AM434" i="1" s="1"/>
  <c r="C434" i="1" a="1"/>
  <c r="C434" i="1" s="1"/>
  <c r="T370" i="1" a="1"/>
  <c r="T370" i="1" s="1"/>
  <c r="AM370" i="1" s="1"/>
  <c r="C370" i="1" a="1"/>
  <c r="C370" i="1" s="1"/>
  <c r="C306" i="1" a="1"/>
  <c r="C306" i="1" s="1"/>
  <c r="T306" i="1" a="1"/>
  <c r="T306" i="1" s="1"/>
  <c r="AM306" i="1" s="1"/>
  <c r="T242" i="1" a="1"/>
  <c r="T242" i="1" s="1"/>
  <c r="AM242" i="1" s="1"/>
  <c r="C178" i="1" a="1"/>
  <c r="C178" i="1" s="1"/>
  <c r="T178" i="1" a="1"/>
  <c r="T178" i="1" s="1"/>
  <c r="AM178" i="1" s="1"/>
  <c r="T114" i="1" a="1"/>
  <c r="T114" i="1" s="1"/>
  <c r="AM114" i="1" s="1"/>
  <c r="C114" i="1" a="1"/>
  <c r="C114" i="1" s="1"/>
  <c r="C42" i="1" a="1"/>
  <c r="C42" i="1" s="1"/>
  <c r="T42" i="1" a="1"/>
  <c r="T42" i="1" s="1"/>
  <c r="AM42" i="1" s="1"/>
  <c r="T57" i="1" a="1"/>
  <c r="T57" i="1" s="1"/>
  <c r="AM57" i="1" s="1"/>
  <c r="C57" i="1" a="1"/>
  <c r="C57" i="1" s="1"/>
  <c r="C52" i="1" a="1"/>
  <c r="C52" i="1" s="1"/>
  <c r="T52" i="1" a="1"/>
  <c r="T52" i="1" s="1"/>
  <c r="AM52" i="1" s="1"/>
  <c r="C411" i="1" a="1"/>
  <c r="C411" i="1" s="1"/>
  <c r="T411" i="1" a="1"/>
  <c r="T411" i="1" s="1"/>
  <c r="AM411" i="1" s="1"/>
  <c r="C323" i="1" a="1"/>
  <c r="C323" i="1" s="1"/>
  <c r="C259" i="1" a="1"/>
  <c r="C259" i="1" s="1"/>
  <c r="T368" i="1" a="1"/>
  <c r="T368" i="1" s="1"/>
  <c r="AM368" i="1" s="1"/>
  <c r="C368" i="1" a="1"/>
  <c r="C368" i="1" s="1"/>
  <c r="T47" i="1" a="1"/>
  <c r="T47" i="1" s="1"/>
  <c r="AM47" i="1" s="1"/>
  <c r="C47" i="1" a="1"/>
  <c r="C47" i="1" s="1"/>
  <c r="P203" i="1"/>
  <c r="C203" i="1" a="1"/>
  <c r="C203" i="1" s="1"/>
  <c r="C36" i="1" a="1"/>
  <c r="C36" i="1" s="1"/>
  <c r="T36" i="1" a="1"/>
  <c r="T36" i="1" s="1"/>
  <c r="AM36" i="1" s="1"/>
  <c r="C35" i="1" a="1"/>
  <c r="C35" i="1" s="1"/>
  <c r="T364" i="1" a="1"/>
  <c r="T364" i="1" s="1"/>
  <c r="AM364" i="1" s="1"/>
  <c r="C345" i="1" a="1"/>
  <c r="C345" i="1" s="1"/>
  <c r="C313" i="1" a="1"/>
  <c r="C313" i="1" s="1"/>
  <c r="T300" i="1" a="1"/>
  <c r="T300" i="1" s="1"/>
  <c r="AM300" i="1" s="1"/>
  <c r="T268" i="1" a="1"/>
  <c r="T268" i="1" s="1"/>
  <c r="AM268" i="1" s="1"/>
  <c r="T132" i="1" a="1"/>
  <c r="T132" i="1" s="1"/>
  <c r="AM132" i="1" s="1"/>
  <c r="C432" i="1" a="1"/>
  <c r="C432" i="1" s="1"/>
  <c r="T347" i="1" a="1"/>
  <c r="T347" i="1" s="1"/>
  <c r="AM347" i="1" s="1"/>
  <c r="C328" i="1" a="1"/>
  <c r="C328" i="1" s="1"/>
  <c r="C264" i="1" a="1"/>
  <c r="C264" i="1" s="1"/>
  <c r="T219" i="1" a="1"/>
  <c r="T219" i="1" s="1"/>
  <c r="AM219" i="1" s="1"/>
  <c r="T155" i="1" a="1"/>
  <c r="T155" i="1" s="1"/>
  <c r="AM155" i="1" s="1"/>
  <c r="C136" i="1" a="1"/>
  <c r="C136" i="1" s="1"/>
  <c r="T59" i="1" a="1"/>
  <c r="T59" i="1" s="1"/>
  <c r="AM59" i="1" s="1"/>
  <c r="C327" i="1" a="1"/>
  <c r="C327" i="1" s="1"/>
  <c r="T154" i="1" a="1"/>
  <c r="T154" i="1" s="1"/>
  <c r="AM154" i="1" s="1"/>
  <c r="C71" i="1" a="1"/>
  <c r="C71" i="1" s="1"/>
  <c r="T157" i="1" a="1"/>
  <c r="T157" i="1" s="1"/>
  <c r="AM157" i="1" s="1"/>
  <c r="T137" i="1" a="1"/>
  <c r="T137" i="1" s="1"/>
  <c r="AM137" i="1" s="1"/>
  <c r="C404" i="1" a="1"/>
  <c r="C404" i="1" s="1"/>
  <c r="P276" i="1"/>
  <c r="C276" i="1" a="1"/>
  <c r="C276" i="1" s="1"/>
  <c r="T407" i="1" a="1"/>
  <c r="T407" i="1" s="1"/>
  <c r="AM407" i="1" s="1"/>
  <c r="C407" i="1" a="1"/>
  <c r="C407" i="1" s="1"/>
  <c r="T343" i="1" a="1"/>
  <c r="T343" i="1" s="1"/>
  <c r="AM343" i="1" s="1"/>
  <c r="C343" i="1" a="1"/>
  <c r="C343" i="1" s="1"/>
  <c r="T279" i="1" a="1"/>
  <c r="T279" i="1" s="1"/>
  <c r="AM279" i="1" s="1"/>
  <c r="C279" i="1" a="1"/>
  <c r="C279" i="1" s="1"/>
  <c r="T215" i="1" a="1"/>
  <c r="T215" i="1" s="1"/>
  <c r="AM215" i="1" s="1"/>
  <c r="C215" i="1" a="1"/>
  <c r="C215" i="1" s="1"/>
  <c r="T151" i="1" a="1"/>
  <c r="T151" i="1" s="1"/>
  <c r="AM151" i="1" s="1"/>
  <c r="C151" i="1" a="1"/>
  <c r="C151" i="1" s="1"/>
  <c r="T105" i="1" a="1"/>
  <c r="T105" i="1" s="1"/>
  <c r="AM105" i="1" s="1"/>
  <c r="C105" i="1" a="1"/>
  <c r="C105" i="1" s="1"/>
  <c r="T87" i="1" a="1"/>
  <c r="T87" i="1" s="1"/>
  <c r="AM87" i="1" s="1"/>
  <c r="C87" i="1" a="1"/>
  <c r="C87" i="1" s="1"/>
  <c r="T382" i="1" a="1"/>
  <c r="T382" i="1" s="1"/>
  <c r="AM382" i="1" s="1"/>
  <c r="C382" i="1" a="1"/>
  <c r="C382" i="1" s="1"/>
  <c r="T318" i="1" a="1"/>
  <c r="T318" i="1" s="1"/>
  <c r="AM318" i="1" s="1"/>
  <c r="C318" i="1" a="1"/>
  <c r="C318" i="1" s="1"/>
  <c r="T254" i="1" a="1"/>
  <c r="T254" i="1" s="1"/>
  <c r="AM254" i="1" s="1"/>
  <c r="C254" i="1" a="1"/>
  <c r="C254" i="1" s="1"/>
  <c r="T190" i="1" a="1"/>
  <c r="T190" i="1" s="1"/>
  <c r="AM190" i="1" s="1"/>
  <c r="C190" i="1" a="1"/>
  <c r="C190" i="1" s="1"/>
  <c r="T126" i="1" a="1"/>
  <c r="T126" i="1" s="1"/>
  <c r="AM126" i="1" s="1"/>
  <c r="C126" i="1" a="1"/>
  <c r="C126" i="1" s="1"/>
  <c r="T54" i="1" a="1"/>
  <c r="T54" i="1" s="1"/>
  <c r="AM54" i="1" s="1"/>
  <c r="C54" i="1" a="1"/>
  <c r="C54" i="1" s="1"/>
  <c r="C437" i="1" a="1"/>
  <c r="C437" i="1" s="1"/>
  <c r="T437" i="1" a="1"/>
  <c r="T437" i="1" s="1"/>
  <c r="AM437" i="1" s="1"/>
  <c r="C373" i="1" a="1"/>
  <c r="C373" i="1" s="1"/>
  <c r="T373" i="1" a="1"/>
  <c r="T373" i="1" s="1"/>
  <c r="AM373" i="1" s="1"/>
  <c r="T301" i="1" a="1"/>
  <c r="T301" i="1" s="1"/>
  <c r="AM301" i="1" s="1"/>
  <c r="C301" i="1" a="1"/>
  <c r="C301" i="1" s="1"/>
  <c r="T197" i="1" a="1"/>
  <c r="T197" i="1" s="1"/>
  <c r="AM197" i="1" s="1"/>
  <c r="C197" i="1" a="1"/>
  <c r="C197" i="1" s="1"/>
  <c r="T61" i="1" a="1"/>
  <c r="T61" i="1" s="1"/>
  <c r="AM61" i="1" s="1"/>
  <c r="C61" i="1" a="1"/>
  <c r="C61" i="1" s="1"/>
  <c r="T205" i="1" a="1"/>
  <c r="T205" i="1" s="1"/>
  <c r="AM205" i="1" s="1"/>
  <c r="C205" i="1" a="1"/>
  <c r="C205" i="1" s="1"/>
  <c r="T85" i="1" a="1"/>
  <c r="T85" i="1" s="1"/>
  <c r="AM85" i="1" s="1"/>
  <c r="C85" i="1" a="1"/>
  <c r="C85" i="1" s="1"/>
  <c r="C249" i="1" a="1"/>
  <c r="C249" i="1" s="1"/>
  <c r="T249" i="1" a="1"/>
  <c r="T249" i="1" s="1"/>
  <c r="AM249" i="1" s="1"/>
  <c r="C426" i="1" a="1"/>
  <c r="C426" i="1" s="1"/>
  <c r="T426" i="1" a="1"/>
  <c r="T426" i="1" s="1"/>
  <c r="AM426" i="1" s="1"/>
  <c r="T362" i="1" a="1"/>
  <c r="T362" i="1" s="1"/>
  <c r="AM362" i="1" s="1"/>
  <c r="C362" i="1" a="1"/>
  <c r="C362" i="1" s="1"/>
  <c r="C298" i="1" a="1"/>
  <c r="C298" i="1" s="1"/>
  <c r="T298" i="1" a="1"/>
  <c r="T298" i="1" s="1"/>
  <c r="AM298" i="1" s="1"/>
  <c r="C234" i="1" a="1"/>
  <c r="C234" i="1" s="1"/>
  <c r="T234" i="1" a="1"/>
  <c r="T234" i="1" s="1"/>
  <c r="AM234" i="1" s="1"/>
  <c r="T170" i="1" a="1"/>
  <c r="T170" i="1" s="1"/>
  <c r="AM170" i="1" s="1"/>
  <c r="C170" i="1" a="1"/>
  <c r="C170" i="1" s="1"/>
  <c r="T106" i="1" a="1"/>
  <c r="T106" i="1" s="1"/>
  <c r="AM106" i="1" s="1"/>
  <c r="C106" i="1" a="1"/>
  <c r="C106" i="1" s="1"/>
  <c r="C34" i="1" a="1"/>
  <c r="C34" i="1" s="1"/>
  <c r="T34" i="1" a="1"/>
  <c r="T34" i="1" s="1"/>
  <c r="AM34" i="1" s="1"/>
  <c r="T49" i="1" a="1"/>
  <c r="T49" i="1" s="1"/>
  <c r="AM49" i="1" s="1"/>
  <c r="C49" i="1" a="1"/>
  <c r="C49" i="1" s="1"/>
  <c r="C395" i="1" a="1"/>
  <c r="C395" i="1" s="1"/>
  <c r="T395" i="1" a="1"/>
  <c r="T395" i="1" s="1"/>
  <c r="AM395" i="1" s="1"/>
  <c r="C315" i="1" a="1"/>
  <c r="C315" i="1" s="1"/>
  <c r="C251" i="1" a="1"/>
  <c r="C251" i="1" s="1"/>
  <c r="T360" i="1" a="1"/>
  <c r="T360" i="1" s="1"/>
  <c r="AM360" i="1" s="1"/>
  <c r="C360" i="1" a="1"/>
  <c r="C360" i="1" s="1"/>
  <c r="C51" i="1" a="1"/>
  <c r="C51" i="1" s="1"/>
  <c r="T51" i="1" a="1"/>
  <c r="T51" i="1" s="1"/>
  <c r="AM51" i="1" s="1"/>
  <c r="C28" i="1" a="1"/>
  <c r="C28" i="1" s="1"/>
  <c r="T28" i="1" a="1"/>
  <c r="T28" i="1" s="1"/>
  <c r="AM28" i="1" s="1"/>
  <c r="T436" i="1" a="1"/>
  <c r="T436" i="1" s="1"/>
  <c r="AM436" i="1" s="1"/>
  <c r="C417" i="1" a="1"/>
  <c r="C417" i="1" s="1"/>
  <c r="T404" i="1" a="1"/>
  <c r="T404" i="1" s="1"/>
  <c r="AM404" i="1" s="1"/>
  <c r="C385" i="1" a="1"/>
  <c r="C385" i="1" s="1"/>
  <c r="T372" i="1" a="1"/>
  <c r="T372" i="1" s="1"/>
  <c r="AM372" i="1" s="1"/>
  <c r="T244" i="1" a="1"/>
  <c r="T244" i="1" s="1"/>
  <c r="AM244" i="1" s="1"/>
  <c r="T220" i="1" a="1"/>
  <c r="T220" i="1" s="1"/>
  <c r="AM220" i="1" s="1"/>
  <c r="C161" i="1" a="1"/>
  <c r="C161" i="1" s="1"/>
  <c r="T116" i="1" a="1"/>
  <c r="T116" i="1" s="1"/>
  <c r="AM116" i="1" s="1"/>
  <c r="C242" i="1" a="1"/>
  <c r="C242" i="1" s="1"/>
  <c r="C408" i="1" a="1"/>
  <c r="C408" i="1" s="1"/>
  <c r="T323" i="1" a="1"/>
  <c r="T323" i="1" s="1"/>
  <c r="AM323" i="1" s="1"/>
  <c r="C304" i="1" a="1"/>
  <c r="C304" i="1" s="1"/>
  <c r="T259" i="1" a="1"/>
  <c r="T259" i="1" s="1"/>
  <c r="AM259" i="1" s="1"/>
  <c r="C240" i="1" a="1"/>
  <c r="C240" i="1" s="1"/>
  <c r="T195" i="1" a="1"/>
  <c r="T195" i="1" s="1"/>
  <c r="AM195" i="1" s="1"/>
  <c r="C176" i="1" a="1"/>
  <c r="C176" i="1" s="1"/>
  <c r="T131" i="1" a="1"/>
  <c r="T131" i="1" s="1"/>
  <c r="AM131" i="1" s="1"/>
  <c r="C112" i="1" a="1"/>
  <c r="C112" i="1" s="1"/>
  <c r="C88" i="1" a="1"/>
  <c r="C88" i="1" s="1"/>
  <c r="C32" i="1" a="1"/>
  <c r="C32" i="1" s="1"/>
  <c r="C399" i="1" a="1"/>
  <c r="C399" i="1" s="1"/>
  <c r="T314" i="1" a="1"/>
  <c r="T314" i="1" s="1"/>
  <c r="AM314" i="1" s="1"/>
  <c r="C231" i="1" a="1"/>
  <c r="C231" i="1" s="1"/>
  <c r="T58" i="1" a="1"/>
  <c r="T58" i="1" s="1"/>
  <c r="AM58" i="1" s="1"/>
  <c r="T353" i="1" a="1"/>
  <c r="T353" i="1" s="1"/>
  <c r="AM353" i="1" s="1"/>
  <c r="C340" i="1" a="1"/>
  <c r="C340" i="1" s="1"/>
  <c r="C212" i="1" a="1"/>
  <c r="C212" i="1" s="1"/>
  <c r="C148" i="1" a="1"/>
  <c r="C148" i="1" s="1"/>
  <c r="T96" i="1" a="1"/>
  <c r="T96" i="1" s="1"/>
  <c r="AM96" i="1" s="1"/>
  <c r="C96" i="1" a="1"/>
  <c r="C96" i="1" s="1"/>
  <c r="C332" i="1" a="1"/>
  <c r="C332" i="1" s="1"/>
  <c r="C204" i="1" a="1"/>
  <c r="C204" i="1" s="1"/>
  <c r="T204" i="1" a="1"/>
  <c r="T204" i="1" s="1"/>
  <c r="AM204" i="1" s="1"/>
  <c r="C140" i="1" a="1"/>
  <c r="C140" i="1" s="1"/>
  <c r="T140" i="1" a="1"/>
  <c r="T140" i="1" s="1"/>
  <c r="AM140" i="1" s="1"/>
  <c r="C403" i="1" a="1"/>
  <c r="C403" i="1" s="1"/>
  <c r="T403" i="1" a="1"/>
  <c r="T403" i="1" s="1"/>
  <c r="AM403" i="1" s="1"/>
  <c r="T335" i="1" a="1"/>
  <c r="T335" i="1" s="1"/>
  <c r="AM335" i="1" s="1"/>
  <c r="C335" i="1" a="1"/>
  <c r="C335" i="1" s="1"/>
  <c r="T271" i="1" a="1"/>
  <c r="T271" i="1" s="1"/>
  <c r="AM271" i="1" s="1"/>
  <c r="C271" i="1" a="1"/>
  <c r="C271" i="1" s="1"/>
  <c r="T207" i="1" a="1"/>
  <c r="T207" i="1" s="1"/>
  <c r="AM207" i="1" s="1"/>
  <c r="C207" i="1" a="1"/>
  <c r="C207" i="1" s="1"/>
  <c r="T143" i="1" a="1"/>
  <c r="T143" i="1" s="1"/>
  <c r="AM143" i="1" s="1"/>
  <c r="C143" i="1" a="1"/>
  <c r="C143" i="1" s="1"/>
  <c r="T78" i="1" a="1"/>
  <c r="T78" i="1" s="1"/>
  <c r="AM78" i="1" s="1"/>
  <c r="C78" i="1" a="1"/>
  <c r="C78" i="1" s="1"/>
  <c r="T79" i="1" a="1"/>
  <c r="T79" i="1" s="1"/>
  <c r="AM79" i="1" s="1"/>
  <c r="C79" i="1" a="1"/>
  <c r="C79" i="1" s="1"/>
  <c r="T438" i="1" a="1"/>
  <c r="T438" i="1" s="1"/>
  <c r="AM438" i="1" s="1"/>
  <c r="C438" i="1" a="1"/>
  <c r="C438" i="1" s="1"/>
  <c r="T374" i="1" a="1"/>
  <c r="T374" i="1" s="1"/>
  <c r="AM374" i="1" s="1"/>
  <c r="C374" i="1" a="1"/>
  <c r="C374" i="1" s="1"/>
  <c r="T310" i="1" a="1"/>
  <c r="T310" i="1" s="1"/>
  <c r="AM310" i="1" s="1"/>
  <c r="C310" i="1" a="1"/>
  <c r="C310" i="1" s="1"/>
  <c r="T246" i="1" a="1"/>
  <c r="T246" i="1" s="1"/>
  <c r="AM246" i="1" s="1"/>
  <c r="C246" i="1" a="1"/>
  <c r="C246" i="1" s="1"/>
  <c r="T182" i="1" a="1"/>
  <c r="T182" i="1" s="1"/>
  <c r="AM182" i="1" s="1"/>
  <c r="C182" i="1" a="1"/>
  <c r="C182" i="1" s="1"/>
  <c r="T118" i="1" a="1"/>
  <c r="T118" i="1" s="1"/>
  <c r="AM118" i="1" s="1"/>
  <c r="C118" i="1" a="1"/>
  <c r="C118" i="1" s="1"/>
  <c r="T46" i="1" a="1"/>
  <c r="T46" i="1" s="1"/>
  <c r="AM46" i="1" s="1"/>
  <c r="C46" i="1" a="1"/>
  <c r="C46" i="1" s="1"/>
  <c r="T429" i="1" a="1"/>
  <c r="T429" i="1" s="1"/>
  <c r="AM429" i="1" s="1"/>
  <c r="C429" i="1" a="1"/>
  <c r="C429" i="1" s="1"/>
  <c r="C365" i="1" a="1"/>
  <c r="C365" i="1" s="1"/>
  <c r="T365" i="1" a="1"/>
  <c r="T365" i="1" s="1"/>
  <c r="AM365" i="1" s="1"/>
  <c r="T293" i="1" a="1"/>
  <c r="T293" i="1" s="1"/>
  <c r="AM293" i="1" s="1"/>
  <c r="C293" i="1" a="1"/>
  <c r="C293" i="1" s="1"/>
  <c r="T181" i="1" a="1"/>
  <c r="T181" i="1" s="1"/>
  <c r="AM181" i="1" s="1"/>
  <c r="C181" i="1" a="1"/>
  <c r="C181" i="1" s="1"/>
  <c r="C53" i="1" a="1"/>
  <c r="C53" i="1" s="1"/>
  <c r="T53" i="1" a="1"/>
  <c r="T53" i="1" s="1"/>
  <c r="AM53" i="1" s="1"/>
  <c r="C189" i="1" a="1"/>
  <c r="C189" i="1" s="1"/>
  <c r="T189" i="1" a="1"/>
  <c r="T189" i="1" s="1"/>
  <c r="AM189" i="1" s="1"/>
  <c r="C69" i="1" a="1"/>
  <c r="C69" i="1" s="1"/>
  <c r="T69" i="1" a="1"/>
  <c r="T69" i="1" s="1"/>
  <c r="AM69" i="1" s="1"/>
  <c r="T217" i="1" a="1"/>
  <c r="T217" i="1" s="1"/>
  <c r="AM217" i="1" s="1"/>
  <c r="C217" i="1" a="1"/>
  <c r="C217" i="1" s="1"/>
  <c r="C418" i="1" a="1"/>
  <c r="C418" i="1" s="1"/>
  <c r="T418" i="1" a="1"/>
  <c r="T418" i="1" s="1"/>
  <c r="AM418" i="1" s="1"/>
  <c r="C354" i="1" a="1"/>
  <c r="C354" i="1" s="1"/>
  <c r="T354" i="1" a="1"/>
  <c r="T354" i="1" s="1"/>
  <c r="AM354" i="1" s="1"/>
  <c r="C290" i="1" a="1"/>
  <c r="C290" i="1" s="1"/>
  <c r="T290" i="1" a="1"/>
  <c r="T290" i="1" s="1"/>
  <c r="AM290" i="1" s="1"/>
  <c r="C226" i="1" a="1"/>
  <c r="C226" i="1" s="1"/>
  <c r="T226" i="1" a="1"/>
  <c r="T226" i="1" s="1"/>
  <c r="AM226" i="1" s="1"/>
  <c r="C162" i="1" a="1"/>
  <c r="C162" i="1" s="1"/>
  <c r="T162" i="1" a="1"/>
  <c r="T162" i="1" s="1"/>
  <c r="AM162" i="1" s="1"/>
  <c r="C98" i="1" a="1"/>
  <c r="C98" i="1" s="1"/>
  <c r="T98" i="1" a="1"/>
  <c r="T98" i="1" s="1"/>
  <c r="AM98" i="1" s="1"/>
  <c r="C26" i="1" a="1"/>
  <c r="C26" i="1" s="1"/>
  <c r="T26" i="1" a="1"/>
  <c r="T26" i="1" s="1"/>
  <c r="AM26" i="1" s="1"/>
  <c r="T41" i="1" a="1"/>
  <c r="T41" i="1" s="1"/>
  <c r="AM41" i="1" s="1"/>
  <c r="C41" i="1" a="1"/>
  <c r="C41" i="1" s="1"/>
  <c r="C387" i="1" a="1"/>
  <c r="C387" i="1" s="1"/>
  <c r="T387" i="1" a="1"/>
  <c r="T387" i="1" s="1"/>
  <c r="AM387" i="1" s="1"/>
  <c r="P307" i="1"/>
  <c r="C307" i="1" a="1"/>
  <c r="C307" i="1" s="1"/>
  <c r="C74" i="1" a="1"/>
  <c r="C74" i="1" s="1"/>
  <c r="T74" i="1" a="1"/>
  <c r="T74" i="1" s="1"/>
  <c r="AM74" i="1" s="1"/>
  <c r="P171" i="1"/>
  <c r="C171" i="1" a="1"/>
  <c r="C171" i="1" s="1"/>
  <c r="C20" i="1" a="1"/>
  <c r="C20" i="1" s="1"/>
  <c r="T20" i="1" a="1"/>
  <c r="T20" i="1" s="1"/>
  <c r="AM20" i="1" s="1"/>
  <c r="C11" i="1" a="1"/>
  <c r="C11" i="1" s="1"/>
  <c r="T11" i="1" a="1"/>
  <c r="T11" i="1" s="1"/>
  <c r="AM11" i="1" s="1"/>
  <c r="T340" i="1" a="1"/>
  <c r="T340" i="1" s="1"/>
  <c r="AM340" i="1" s="1"/>
  <c r="C321" i="1" a="1"/>
  <c r="C321" i="1" s="1"/>
  <c r="T308" i="1" a="1"/>
  <c r="T308" i="1" s="1"/>
  <c r="AM308" i="1" s="1"/>
  <c r="C289" i="1" a="1"/>
  <c r="C289" i="1" s="1"/>
  <c r="T276" i="1" a="1"/>
  <c r="T276" i="1" s="1"/>
  <c r="AM276" i="1" s="1"/>
  <c r="C257" i="1" a="1"/>
  <c r="C257" i="1" s="1"/>
  <c r="C209" i="1" a="1"/>
  <c r="C209" i="1" s="1"/>
  <c r="C145" i="1" a="1"/>
  <c r="C145" i="1" s="1"/>
  <c r="C384" i="1" a="1"/>
  <c r="C384" i="1" s="1"/>
  <c r="T363" i="1" a="1"/>
  <c r="T363" i="1" s="1"/>
  <c r="AM363" i="1" s="1"/>
  <c r="C344" i="1" a="1"/>
  <c r="C344" i="1" s="1"/>
  <c r="C280" i="1" a="1"/>
  <c r="C280" i="1" s="1"/>
  <c r="C216" i="1" a="1"/>
  <c r="C216" i="1" s="1"/>
  <c r="T171" i="1" a="1"/>
  <c r="T171" i="1" s="1"/>
  <c r="AM171" i="1" s="1"/>
  <c r="C152" i="1" a="1"/>
  <c r="C152" i="1" s="1"/>
  <c r="T107" i="1" a="1"/>
  <c r="T107" i="1" s="1"/>
  <c r="AM107" i="1" s="1"/>
  <c r="C56" i="1" a="1"/>
  <c r="C56" i="1" s="1"/>
  <c r="T27" i="1" a="1"/>
  <c r="T27" i="1" s="1"/>
  <c r="AM27" i="1" s="1"/>
  <c r="T218" i="1" a="1"/>
  <c r="T218" i="1" s="1"/>
  <c r="AM218" i="1" s="1"/>
  <c r="C135" i="1" a="1"/>
  <c r="C135" i="1" s="1"/>
  <c r="P388" i="1"/>
  <c r="C388" i="1" a="1"/>
  <c r="C388" i="1" s="1"/>
  <c r="P260" i="1"/>
  <c r="C260" i="1" a="1"/>
  <c r="C260" i="1" s="1"/>
  <c r="P196" i="1"/>
  <c r="C196" i="1" a="1"/>
  <c r="C196" i="1" s="1"/>
  <c r="T200" i="1" a="1"/>
  <c r="T200" i="1" s="1"/>
  <c r="AM200" i="1" s="1"/>
  <c r="C76" i="1" a="1"/>
  <c r="C76" i="1" s="1"/>
  <c r="T76" i="1" a="1"/>
  <c r="T76" i="1" s="1"/>
  <c r="AM76" i="1" s="1"/>
  <c r="T391" i="1" a="1"/>
  <c r="T391" i="1" s="1"/>
  <c r="AM391" i="1" s="1"/>
  <c r="C391" i="1" a="1"/>
  <c r="C391" i="1" s="1"/>
  <c r="T199" i="1" a="1"/>
  <c r="T199" i="1" s="1"/>
  <c r="AM199" i="1" s="1"/>
  <c r="T430" i="1" a="1"/>
  <c r="T430" i="1" s="1"/>
  <c r="AM430" i="1" s="1"/>
  <c r="C430" i="1" a="1"/>
  <c r="C430" i="1" s="1"/>
  <c r="T366" i="1" a="1"/>
  <c r="T366" i="1" s="1"/>
  <c r="AM366" i="1" s="1"/>
  <c r="E366" i="1"/>
  <c r="C366" i="1" a="1"/>
  <c r="C366" i="1" s="1"/>
  <c r="T302" i="1" a="1"/>
  <c r="T302" i="1" s="1"/>
  <c r="AM302" i="1" s="1"/>
  <c r="C302" i="1" a="1"/>
  <c r="C302" i="1" s="1"/>
  <c r="T238" i="1" a="1"/>
  <c r="T238" i="1" s="1"/>
  <c r="AM238" i="1" s="1"/>
  <c r="C238" i="1" a="1"/>
  <c r="C238" i="1" s="1"/>
  <c r="T174" i="1" a="1"/>
  <c r="T174" i="1" s="1"/>
  <c r="AM174" i="1" s="1"/>
  <c r="C174" i="1" a="1"/>
  <c r="C174" i="1" s="1"/>
  <c r="T110" i="1" a="1"/>
  <c r="T110" i="1" s="1"/>
  <c r="AM110" i="1" s="1"/>
  <c r="C110" i="1" a="1"/>
  <c r="C110" i="1" s="1"/>
  <c r="T38" i="1" a="1"/>
  <c r="T38" i="1" s="1"/>
  <c r="AM38" i="1" s="1"/>
  <c r="C38" i="1" a="1"/>
  <c r="C38" i="1" s="1"/>
  <c r="T421" i="1" a="1"/>
  <c r="T421" i="1" s="1"/>
  <c r="AM421" i="1" s="1"/>
  <c r="C421" i="1" a="1"/>
  <c r="C421" i="1" s="1"/>
  <c r="T357" i="1" a="1"/>
  <c r="T357" i="1" s="1"/>
  <c r="AM357" i="1" s="1"/>
  <c r="C357" i="1" a="1"/>
  <c r="C357" i="1" s="1"/>
  <c r="C277" i="1" a="1"/>
  <c r="C277" i="1" s="1"/>
  <c r="T277" i="1" a="1"/>
  <c r="T277" i="1" s="1"/>
  <c r="AM277" i="1" s="1"/>
  <c r="T165" i="1" a="1"/>
  <c r="T165" i="1" s="1"/>
  <c r="AM165" i="1" s="1"/>
  <c r="C165" i="1" a="1"/>
  <c r="C165" i="1" s="1"/>
  <c r="T37" i="1" a="1"/>
  <c r="T37" i="1" s="1"/>
  <c r="AM37" i="1" s="1"/>
  <c r="C37" i="1" a="1"/>
  <c r="C37" i="1" s="1"/>
  <c r="C173" i="1" a="1"/>
  <c r="C173" i="1" s="1"/>
  <c r="T173" i="1" a="1"/>
  <c r="T173" i="1" s="1"/>
  <c r="AM173" i="1" s="1"/>
  <c r="C45" i="1" a="1"/>
  <c r="C45" i="1" s="1"/>
  <c r="T45" i="1" a="1"/>
  <c r="T45" i="1" s="1"/>
  <c r="AM45" i="1" s="1"/>
  <c r="C185" i="1" a="1"/>
  <c r="C185" i="1" s="1"/>
  <c r="T185" i="1" a="1"/>
  <c r="T185" i="1" s="1"/>
  <c r="AM185" i="1" s="1"/>
  <c r="C410" i="1" a="1"/>
  <c r="C410" i="1" s="1"/>
  <c r="T410" i="1" a="1"/>
  <c r="T410" i="1" s="1"/>
  <c r="AM410" i="1" s="1"/>
  <c r="C18" i="1" a="1"/>
  <c r="C18" i="1" s="1"/>
  <c r="T18" i="1" a="1"/>
  <c r="T18" i="1" s="1"/>
  <c r="AM18" i="1" s="1"/>
  <c r="T33" i="1" a="1"/>
  <c r="T33" i="1" s="1"/>
  <c r="AM33" i="1" s="1"/>
  <c r="C33" i="1" a="1"/>
  <c r="C33" i="1" s="1"/>
  <c r="C379" i="1" a="1"/>
  <c r="C379" i="1" s="1"/>
  <c r="T379" i="1" a="1"/>
  <c r="T379" i="1" s="1"/>
  <c r="AM379" i="1" s="1"/>
  <c r="P299" i="1"/>
  <c r="C299" i="1" a="1"/>
  <c r="C299" i="1" s="1"/>
  <c r="T24" i="1" a="1"/>
  <c r="T24" i="1" s="1"/>
  <c r="AM24" i="1" s="1"/>
  <c r="C24" i="1" a="1"/>
  <c r="C24" i="1" s="1"/>
  <c r="T23" i="1" a="1"/>
  <c r="T23" i="1" s="1"/>
  <c r="AM23" i="1" s="1"/>
  <c r="C23" i="1" a="1"/>
  <c r="C23" i="1" s="1"/>
  <c r="C235" i="1" a="1"/>
  <c r="C235" i="1" s="1"/>
  <c r="P123" i="1"/>
  <c r="C123" i="1" a="1"/>
  <c r="C123" i="1" s="1"/>
  <c r="T444" i="1" a="1"/>
  <c r="T444" i="1" s="1"/>
  <c r="AM444" i="1" s="1"/>
  <c r="C425" i="1" a="1"/>
  <c r="C425" i="1" s="1"/>
  <c r="T412" i="1" a="1"/>
  <c r="T412" i="1" s="1"/>
  <c r="AM412" i="1" s="1"/>
  <c r="C393" i="1" a="1"/>
  <c r="C393" i="1" s="1"/>
  <c r="T380" i="1" a="1"/>
  <c r="T380" i="1" s="1"/>
  <c r="AM380" i="1" s="1"/>
  <c r="T180" i="1" a="1"/>
  <c r="T180" i="1" s="1"/>
  <c r="AM180" i="1" s="1"/>
  <c r="C129" i="1" a="1"/>
  <c r="C129" i="1" s="1"/>
  <c r="C424" i="1" a="1"/>
  <c r="C424" i="1" s="1"/>
  <c r="C320" i="1" a="1"/>
  <c r="C320" i="1" s="1"/>
  <c r="T275" i="1" a="1"/>
  <c r="T275" i="1" s="1"/>
  <c r="AM275" i="1" s="1"/>
  <c r="C256" i="1" a="1"/>
  <c r="C256" i="1" s="1"/>
  <c r="C192" i="1" a="1"/>
  <c r="C192" i="1" s="1"/>
  <c r="T147" i="1" a="1"/>
  <c r="T147" i="1" s="1"/>
  <c r="AM147" i="1" s="1"/>
  <c r="C128" i="1" a="1"/>
  <c r="C128" i="1" s="1"/>
  <c r="C80" i="1" a="1"/>
  <c r="C80" i="1" s="1"/>
  <c r="C295" i="1" a="1"/>
  <c r="C295" i="1" s="1"/>
  <c r="T122" i="1" a="1"/>
  <c r="T122" i="1" s="1"/>
  <c r="AM122" i="1" s="1"/>
  <c r="C39" i="1" a="1"/>
  <c r="C39" i="1" s="1"/>
  <c r="T433" i="1" a="1"/>
  <c r="T433" i="1" s="1"/>
  <c r="AM433" i="1" s="1"/>
  <c r="C326" i="1" a="1"/>
  <c r="C326" i="1" s="1"/>
  <c r="C427" i="1" a="1"/>
  <c r="C427" i="1" s="1"/>
  <c r="T427" i="1" a="1"/>
  <c r="T427" i="1" s="1"/>
  <c r="AM427" i="1" s="1"/>
  <c r="C124" i="1" a="1"/>
  <c r="C124" i="1" s="1"/>
  <c r="T124" i="1" a="1"/>
  <c r="T124" i="1" s="1"/>
  <c r="AM124" i="1" s="1"/>
  <c r="C339" i="1" a="1"/>
  <c r="C339" i="1" s="1"/>
  <c r="T383" i="1" a="1"/>
  <c r="T383" i="1" s="1"/>
  <c r="AM383" i="1" s="1"/>
  <c r="C383" i="1" a="1"/>
  <c r="C383" i="1" s="1"/>
  <c r="T319" i="1" a="1"/>
  <c r="T319" i="1" s="1"/>
  <c r="AM319" i="1" s="1"/>
  <c r="C319" i="1" a="1"/>
  <c r="C319" i="1" s="1"/>
  <c r="T255" i="1" a="1"/>
  <c r="T255" i="1" s="1"/>
  <c r="AM255" i="1" s="1"/>
  <c r="C255" i="1" a="1"/>
  <c r="C255" i="1" s="1"/>
  <c r="T191" i="1" a="1"/>
  <c r="T191" i="1" s="1"/>
  <c r="AM191" i="1" s="1"/>
  <c r="C191" i="1" a="1"/>
  <c r="C191" i="1" s="1"/>
  <c r="T265" i="1" a="1"/>
  <c r="T265" i="1" s="1"/>
  <c r="AM265" i="1" s="1"/>
  <c r="T127" i="1" a="1"/>
  <c r="T127" i="1" s="1"/>
  <c r="AM127" i="1" s="1"/>
  <c r="C127" i="1" a="1"/>
  <c r="C127" i="1" s="1"/>
  <c r="T422" i="1" a="1"/>
  <c r="T422" i="1" s="1"/>
  <c r="AM422" i="1" s="1"/>
  <c r="C422" i="1" a="1"/>
  <c r="C422" i="1" s="1"/>
  <c r="T358" i="1" a="1"/>
  <c r="T358" i="1" s="1"/>
  <c r="AM358" i="1" s="1"/>
  <c r="C358" i="1" a="1"/>
  <c r="C358" i="1" s="1"/>
  <c r="T294" i="1" a="1"/>
  <c r="T294" i="1" s="1"/>
  <c r="AM294" i="1" s="1"/>
  <c r="C294" i="1" a="1"/>
  <c r="C294" i="1" s="1"/>
  <c r="T230" i="1" a="1"/>
  <c r="T230" i="1" s="1"/>
  <c r="AM230" i="1" s="1"/>
  <c r="C230" i="1" a="1"/>
  <c r="C230" i="1" s="1"/>
  <c r="T166" i="1" a="1"/>
  <c r="T166" i="1" s="1"/>
  <c r="AM166" i="1" s="1"/>
  <c r="C166" i="1" a="1"/>
  <c r="C166" i="1" s="1"/>
  <c r="T102" i="1" a="1"/>
  <c r="T102" i="1" s="1"/>
  <c r="AM102" i="1" s="1"/>
  <c r="C102" i="1" a="1"/>
  <c r="C102" i="1" s="1"/>
  <c r="T30" i="1" a="1"/>
  <c r="T30" i="1" s="1"/>
  <c r="AM30" i="1" s="1"/>
  <c r="C30" i="1" a="1"/>
  <c r="C30" i="1" s="1"/>
  <c r="C413" i="1" a="1"/>
  <c r="C413" i="1" s="1"/>
  <c r="T413" i="1" a="1"/>
  <c r="T413" i="1" s="1"/>
  <c r="AM413" i="1" s="1"/>
  <c r="T349" i="1" a="1"/>
  <c r="T349" i="1" s="1"/>
  <c r="AM349" i="1" s="1"/>
  <c r="C349" i="1" a="1"/>
  <c r="C349" i="1" s="1"/>
  <c r="T269" i="1" a="1"/>
  <c r="T269" i="1" s="1"/>
  <c r="AM269" i="1" s="1"/>
  <c r="C269" i="1" a="1"/>
  <c r="C269" i="1" s="1"/>
  <c r="T141" i="1" a="1"/>
  <c r="T141" i="1" s="1"/>
  <c r="AM141" i="1" s="1"/>
  <c r="C141" i="1" a="1"/>
  <c r="C141" i="1" s="1"/>
  <c r="C317" i="1" a="1"/>
  <c r="C317" i="1" s="1"/>
  <c r="T317" i="1" a="1"/>
  <c r="T317" i="1" s="1"/>
  <c r="AM317" i="1" s="1"/>
  <c r="C29" i="1" a="1"/>
  <c r="C29" i="1" s="1"/>
  <c r="T29" i="1" a="1"/>
  <c r="T29" i="1" s="1"/>
  <c r="AM29" i="1" s="1"/>
  <c r="C402" i="1" a="1"/>
  <c r="C402" i="1" s="1"/>
  <c r="T402" i="1" a="1"/>
  <c r="T402" i="1" s="1"/>
  <c r="AM402" i="1" s="1"/>
  <c r="C338" i="1" a="1"/>
  <c r="C338" i="1" s="1"/>
  <c r="T338" i="1" a="1"/>
  <c r="T338" i="1" s="1"/>
  <c r="AM338" i="1" s="1"/>
  <c r="C210" i="1" a="1"/>
  <c r="C210" i="1" s="1"/>
  <c r="T210" i="1" a="1"/>
  <c r="T210" i="1" s="1"/>
  <c r="AM210" i="1" s="1"/>
  <c r="C146" i="1" a="1"/>
  <c r="C146" i="1" s="1"/>
  <c r="T146" i="1" a="1"/>
  <c r="T146" i="1" s="1"/>
  <c r="AM146" i="1" s="1"/>
  <c r="C82" i="1" a="1"/>
  <c r="C82" i="1" s="1"/>
  <c r="T82" i="1" a="1"/>
  <c r="T82" i="1" s="1"/>
  <c r="AM82" i="1" s="1"/>
  <c r="C10" i="1" a="1"/>
  <c r="C10" i="1" s="1"/>
  <c r="T10" i="1" a="1"/>
  <c r="T10" i="1" s="1"/>
  <c r="AM10" i="1" s="1"/>
  <c r="T25" i="1" a="1"/>
  <c r="T25" i="1" s="1"/>
  <c r="AM25" i="1" s="1"/>
  <c r="C25" i="1" a="1"/>
  <c r="C25" i="1" s="1"/>
  <c r="C371" i="1" a="1"/>
  <c r="C371" i="1" s="1"/>
  <c r="T371" i="1" a="1"/>
  <c r="T371" i="1" s="1"/>
  <c r="AM371" i="1" s="1"/>
  <c r="C291" i="1" a="1"/>
  <c r="C291" i="1" s="1"/>
  <c r="T15" i="1" a="1"/>
  <c r="T15" i="1" s="1"/>
  <c r="AM15" i="1" s="1"/>
  <c r="C15" i="1" a="1"/>
  <c r="C15" i="1" s="1"/>
  <c r="P84" i="1"/>
  <c r="C84" i="1" a="1"/>
  <c r="C84" i="1" s="1"/>
  <c r="T84" i="1" a="1"/>
  <c r="T84" i="1" s="1"/>
  <c r="AM84" i="1" s="1"/>
  <c r="C227" i="1" a="1"/>
  <c r="C227" i="1" s="1"/>
  <c r="C361" i="1" a="1"/>
  <c r="C361" i="1" s="1"/>
  <c r="T348" i="1" a="1"/>
  <c r="T348" i="1" s="1"/>
  <c r="AM348" i="1" s="1"/>
  <c r="C329" i="1" a="1"/>
  <c r="C329" i="1" s="1"/>
  <c r="T316" i="1" a="1"/>
  <c r="T316" i="1" s="1"/>
  <c r="AM316" i="1" s="1"/>
  <c r="C297" i="1" a="1"/>
  <c r="C297" i="1" s="1"/>
  <c r="T284" i="1" a="1"/>
  <c r="T284" i="1" s="1"/>
  <c r="AM284" i="1" s="1"/>
  <c r="C265" i="1" a="1"/>
  <c r="C265" i="1" s="1"/>
  <c r="T252" i="1" a="1"/>
  <c r="T252" i="1" s="1"/>
  <c r="AM252" i="1" s="1"/>
  <c r="T228" i="1" a="1"/>
  <c r="T228" i="1" s="1"/>
  <c r="AM228" i="1" s="1"/>
  <c r="C193" i="1" a="1"/>
  <c r="C193" i="1" s="1"/>
  <c r="C169" i="1" a="1"/>
  <c r="C169" i="1" s="1"/>
  <c r="C400" i="1" a="1"/>
  <c r="C400" i="1" s="1"/>
  <c r="T315" i="1" a="1"/>
  <c r="T315" i="1" s="1"/>
  <c r="AM315" i="1" s="1"/>
  <c r="C296" i="1" a="1"/>
  <c r="C296" i="1" s="1"/>
  <c r="T251" i="1" a="1"/>
  <c r="T251" i="1" s="1"/>
  <c r="AM251" i="1" s="1"/>
  <c r="C232" i="1" a="1"/>
  <c r="C232" i="1" s="1"/>
  <c r="T187" i="1" a="1"/>
  <c r="T187" i="1" s="1"/>
  <c r="AM187" i="1" s="1"/>
  <c r="C168" i="1" a="1"/>
  <c r="C168" i="1" s="1"/>
  <c r="T123" i="1" a="1"/>
  <c r="T123" i="1" s="1"/>
  <c r="AM123" i="1" s="1"/>
  <c r="C104" i="1" a="1"/>
  <c r="C104" i="1" s="1"/>
  <c r="T75" i="1" a="1"/>
  <c r="T75" i="1" s="1"/>
  <c r="AM75" i="1" s="1"/>
  <c r="C48" i="1" a="1"/>
  <c r="C48" i="1" s="1"/>
  <c r="T19" i="1" a="1"/>
  <c r="T19" i="1" s="1"/>
  <c r="AM19" i="1" s="1"/>
  <c r="T282" i="1" a="1"/>
  <c r="T282" i="1" s="1"/>
  <c r="AM282" i="1" s="1"/>
  <c r="C199" i="1" a="1"/>
  <c r="C199" i="1" s="1"/>
  <c r="C31" i="1" a="1"/>
  <c r="C31" i="1" s="1"/>
  <c r="C198" i="1" a="1"/>
  <c r="C198" i="1" s="1"/>
  <c r="T439" i="1" a="1"/>
  <c r="T439" i="1" s="1"/>
  <c r="AM439" i="1" s="1"/>
  <c r="C439" i="1" a="1"/>
  <c r="C439" i="1" s="1"/>
  <c r="T375" i="1" a="1"/>
  <c r="T375" i="1" s="1"/>
  <c r="AM375" i="1" s="1"/>
  <c r="C375" i="1" a="1"/>
  <c r="C375" i="1" s="1"/>
  <c r="T311" i="1" a="1"/>
  <c r="T311" i="1" s="1"/>
  <c r="AM311" i="1" s="1"/>
  <c r="C311" i="1" a="1"/>
  <c r="C311" i="1" s="1"/>
  <c r="T247" i="1" a="1"/>
  <c r="T247" i="1" s="1"/>
  <c r="AM247" i="1" s="1"/>
  <c r="C247" i="1" a="1"/>
  <c r="C247" i="1" s="1"/>
  <c r="T183" i="1" a="1"/>
  <c r="T183" i="1" s="1"/>
  <c r="AM183" i="1" s="1"/>
  <c r="C183" i="1" a="1"/>
  <c r="C183" i="1" s="1"/>
  <c r="T233" i="1" a="1"/>
  <c r="T233" i="1" s="1"/>
  <c r="AM233" i="1" s="1"/>
  <c r="T119" i="1" a="1"/>
  <c r="T119" i="1" s="1"/>
  <c r="AM119" i="1" s="1"/>
  <c r="C119" i="1" a="1"/>
  <c r="C119" i="1" s="1"/>
  <c r="T414" i="1" a="1"/>
  <c r="T414" i="1" s="1"/>
  <c r="AM414" i="1" s="1"/>
  <c r="C414" i="1" a="1"/>
  <c r="C414" i="1" s="1"/>
  <c r="T350" i="1" a="1"/>
  <c r="T350" i="1" s="1"/>
  <c r="AM350" i="1" s="1"/>
  <c r="C350" i="1" a="1"/>
  <c r="C350" i="1" s="1"/>
  <c r="T286" i="1" a="1"/>
  <c r="T286" i="1" s="1"/>
  <c r="AM286" i="1" s="1"/>
  <c r="C286" i="1" a="1"/>
  <c r="C286" i="1" s="1"/>
  <c r="T222" i="1" a="1"/>
  <c r="T222" i="1" s="1"/>
  <c r="AM222" i="1" s="1"/>
  <c r="C222" i="1" a="1"/>
  <c r="C222" i="1" s="1"/>
  <c r="T158" i="1" a="1"/>
  <c r="T158" i="1" s="1"/>
  <c r="AM158" i="1" s="1"/>
  <c r="C158" i="1" a="1"/>
  <c r="C158" i="1" s="1"/>
  <c r="T94" i="1" a="1"/>
  <c r="T94" i="1" s="1"/>
  <c r="AM94" i="1" s="1"/>
  <c r="C94" i="1" a="1"/>
  <c r="C94" i="1" s="1"/>
  <c r="T22" i="1" a="1"/>
  <c r="T22" i="1" s="1"/>
  <c r="AM22" i="1" s="1"/>
  <c r="C22" i="1" a="1"/>
  <c r="C22" i="1" s="1"/>
  <c r="T405" i="1" a="1"/>
  <c r="T405" i="1" s="1"/>
  <c r="AM405" i="1" s="1"/>
  <c r="C405" i="1" a="1"/>
  <c r="C405" i="1" s="1"/>
  <c r="T341" i="1" a="1"/>
  <c r="T341" i="1" s="1"/>
  <c r="AM341" i="1" s="1"/>
  <c r="C341" i="1" a="1"/>
  <c r="C341" i="1" s="1"/>
  <c r="T253" i="1" a="1"/>
  <c r="T253" i="1" s="1"/>
  <c r="AM253" i="1" s="1"/>
  <c r="C253" i="1" a="1"/>
  <c r="C253" i="1" s="1"/>
  <c r="C125" i="1" a="1"/>
  <c r="C125" i="1" s="1"/>
  <c r="T125" i="1" a="1"/>
  <c r="T125" i="1" s="1"/>
  <c r="AM125" i="1" s="1"/>
  <c r="T285" i="1" a="1"/>
  <c r="T285" i="1" s="1"/>
  <c r="AM285" i="1" s="1"/>
  <c r="C285" i="1" a="1"/>
  <c r="C285" i="1" s="1"/>
  <c r="T149" i="1" a="1"/>
  <c r="T149" i="1" s="1"/>
  <c r="AM149" i="1" s="1"/>
  <c r="C149" i="1" a="1"/>
  <c r="C149" i="1" s="1"/>
  <c r="T21" i="1" a="1"/>
  <c r="T21" i="1" s="1"/>
  <c r="AM21" i="1" s="1"/>
  <c r="C21" i="1" a="1"/>
  <c r="C21" i="1" s="1"/>
  <c r="T121" i="1" a="1"/>
  <c r="T121" i="1" s="1"/>
  <c r="AM121" i="1" s="1"/>
  <c r="C121" i="1" a="1"/>
  <c r="C121" i="1" s="1"/>
  <c r="T113" i="1" a="1"/>
  <c r="T113" i="1" s="1"/>
  <c r="AM113" i="1" s="1"/>
  <c r="C113" i="1" a="1"/>
  <c r="C113" i="1" s="1"/>
  <c r="C394" i="1" a="1"/>
  <c r="C394" i="1" s="1"/>
  <c r="T394" i="1" a="1"/>
  <c r="T394" i="1" s="1"/>
  <c r="AM394" i="1" s="1"/>
  <c r="T330" i="1" a="1"/>
  <c r="T330" i="1" s="1"/>
  <c r="AM330" i="1" s="1"/>
  <c r="C330" i="1" a="1"/>
  <c r="C330" i="1" s="1"/>
  <c r="C266" i="1" a="1"/>
  <c r="C266" i="1" s="1"/>
  <c r="T266" i="1" a="1"/>
  <c r="T266" i="1" s="1"/>
  <c r="AM266" i="1" s="1"/>
  <c r="C202" i="1" a="1"/>
  <c r="C202" i="1" s="1"/>
  <c r="T202" i="1" a="1"/>
  <c r="T202" i="1" s="1"/>
  <c r="AM202" i="1" s="1"/>
  <c r="C138" i="1" a="1"/>
  <c r="C138" i="1" s="1"/>
  <c r="T138" i="1" a="1"/>
  <c r="T138" i="1" s="1"/>
  <c r="AM138" i="1" s="1"/>
  <c r="C66" i="1" a="1"/>
  <c r="C66" i="1" s="1"/>
  <c r="T66" i="1" a="1"/>
  <c r="T66" i="1" s="1"/>
  <c r="AM66" i="1" s="1"/>
  <c r="T17" i="1" a="1"/>
  <c r="T17" i="1" s="1"/>
  <c r="AM17" i="1" s="1"/>
  <c r="C17" i="1" a="1"/>
  <c r="C17" i="1" s="1"/>
  <c r="C443" i="1" a="1"/>
  <c r="C443" i="1" s="1"/>
  <c r="T443" i="1" a="1"/>
  <c r="T443" i="1" s="1"/>
  <c r="AM443" i="1" s="1"/>
  <c r="C355" i="1" a="1"/>
  <c r="C355" i="1" s="1"/>
  <c r="C283" i="1" a="1"/>
  <c r="C283" i="1" s="1"/>
  <c r="T8" i="1" a="1"/>
  <c r="T8" i="1" s="1"/>
  <c r="AM8" i="1" s="1"/>
  <c r="C8" i="1" a="1"/>
  <c r="C8" i="1" s="1"/>
  <c r="T7" i="1" a="1"/>
  <c r="T7" i="1" s="1"/>
  <c r="AM7" i="1" s="1"/>
  <c r="C7" i="1" a="1"/>
  <c r="C7" i="1" s="1"/>
  <c r="P68" i="1"/>
  <c r="C68" i="1" a="1"/>
  <c r="C68" i="1" s="1"/>
  <c r="T68" i="1" a="1"/>
  <c r="T68" i="1" s="1"/>
  <c r="AM68" i="1" s="1"/>
  <c r="C211" i="1" a="1"/>
  <c r="C211" i="1" s="1"/>
  <c r="C91" i="1" a="1"/>
  <c r="C91" i="1" s="1"/>
  <c r="T420" i="1" a="1"/>
  <c r="T420" i="1" s="1"/>
  <c r="AM420" i="1" s="1"/>
  <c r="C401" i="1" a="1"/>
  <c r="C401" i="1" s="1"/>
  <c r="T388" i="1" a="1"/>
  <c r="T388" i="1" s="1"/>
  <c r="AM388" i="1" s="1"/>
  <c r="C241" i="1" a="1"/>
  <c r="C241" i="1" s="1"/>
  <c r="C440" i="1" a="1"/>
  <c r="C440" i="1" s="1"/>
  <c r="C376" i="1" a="1"/>
  <c r="C376" i="1" s="1"/>
  <c r="T355" i="1" a="1"/>
  <c r="T355" i="1" s="1"/>
  <c r="AM355" i="1" s="1"/>
  <c r="C336" i="1" a="1"/>
  <c r="C336" i="1" s="1"/>
  <c r="T291" i="1" a="1"/>
  <c r="T291" i="1" s="1"/>
  <c r="AM291" i="1" s="1"/>
  <c r="C272" i="1" a="1"/>
  <c r="C272" i="1" s="1"/>
  <c r="T227" i="1" a="1"/>
  <c r="T227" i="1" s="1"/>
  <c r="AM227" i="1" s="1"/>
  <c r="C208" i="1" a="1"/>
  <c r="C208" i="1" s="1"/>
  <c r="T163" i="1" a="1"/>
  <c r="T163" i="1" s="1"/>
  <c r="AM163" i="1" s="1"/>
  <c r="C144" i="1" a="1"/>
  <c r="C144" i="1" s="1"/>
  <c r="T99" i="1" a="1"/>
  <c r="T99" i="1" s="1"/>
  <c r="AM99" i="1" s="1"/>
  <c r="C72" i="1" a="1"/>
  <c r="C72" i="1" s="1"/>
  <c r="T43" i="1" a="1"/>
  <c r="T43" i="1" s="1"/>
  <c r="AM43" i="1" s="1"/>
  <c r="T186" i="1" a="1"/>
  <c r="T186" i="1" s="1"/>
  <c r="AM186" i="1" s="1"/>
  <c r="C103" i="1" a="1"/>
  <c r="C103" i="1" s="1"/>
  <c r="T381" i="1" a="1"/>
  <c r="T381" i="1" s="1"/>
  <c r="AM381" i="1" s="1"/>
  <c r="P344" i="1"/>
  <c r="P192" i="1"/>
  <c r="P440" i="1"/>
  <c r="P216" i="1"/>
  <c r="P88" i="1"/>
  <c r="P399" i="1"/>
  <c r="P335" i="1"/>
  <c r="P271" i="1"/>
  <c r="P207" i="1"/>
  <c r="P143" i="1"/>
  <c r="P78" i="1"/>
  <c r="P79" i="1"/>
  <c r="P225" i="1"/>
  <c r="P422" i="1"/>
  <c r="P358" i="1"/>
  <c r="P294" i="1"/>
  <c r="P230" i="1"/>
  <c r="P166" i="1"/>
  <c r="P102" i="1"/>
  <c r="P30" i="1"/>
  <c r="P413" i="1"/>
  <c r="P349" i="1"/>
  <c r="P269" i="1"/>
  <c r="P141" i="1"/>
  <c r="P317" i="1"/>
  <c r="P157" i="1"/>
  <c r="P29" i="1"/>
  <c r="P153" i="1"/>
  <c r="P145" i="1"/>
  <c r="P274" i="1"/>
  <c r="P210" i="1"/>
  <c r="P146" i="1"/>
  <c r="P82" i="1"/>
  <c r="P409" i="1"/>
  <c r="P337" i="1"/>
  <c r="P33" i="1"/>
  <c r="P360" i="1"/>
  <c r="P40" i="1"/>
  <c r="P39" i="1"/>
  <c r="P51" i="1"/>
  <c r="P19" i="1"/>
  <c r="P436" i="1"/>
  <c r="P340" i="1"/>
  <c r="P308" i="1"/>
  <c r="P212" i="1"/>
  <c r="P180" i="1"/>
  <c r="P148" i="1"/>
  <c r="P44" i="1"/>
  <c r="P18" i="1"/>
  <c r="P195" i="1"/>
  <c r="P163" i="1"/>
  <c r="P434" i="1"/>
  <c r="P370" i="1"/>
  <c r="P224" i="1"/>
  <c r="P96" i="1"/>
  <c r="P304" i="1"/>
  <c r="P176" i="1"/>
  <c r="P320" i="1"/>
  <c r="P376" i="1"/>
  <c r="P200" i="1"/>
  <c r="P391" i="1"/>
  <c r="P327" i="1"/>
  <c r="P263" i="1"/>
  <c r="P199" i="1"/>
  <c r="P297" i="1"/>
  <c r="P135" i="1"/>
  <c r="P71" i="1"/>
  <c r="P193" i="1"/>
  <c r="P414" i="1"/>
  <c r="P350" i="1"/>
  <c r="P286" i="1"/>
  <c r="P222" i="1"/>
  <c r="P158" i="1"/>
  <c r="P94" i="1"/>
  <c r="P22" i="1"/>
  <c r="P405" i="1"/>
  <c r="P341" i="1"/>
  <c r="P253" i="1"/>
  <c r="P125" i="1"/>
  <c r="P285" i="1"/>
  <c r="P149" i="1"/>
  <c r="P21" i="1"/>
  <c r="P121" i="1"/>
  <c r="P113" i="1"/>
  <c r="P394" i="1"/>
  <c r="P330" i="1"/>
  <c r="P266" i="1"/>
  <c r="P202" i="1"/>
  <c r="P138" i="1"/>
  <c r="P10" i="1"/>
  <c r="P401" i="1"/>
  <c r="P329" i="1"/>
  <c r="P25" i="1"/>
  <c r="P74" i="1"/>
  <c r="P352" i="1"/>
  <c r="P32" i="1"/>
  <c r="P31" i="1"/>
  <c r="P20" i="1"/>
  <c r="P404" i="1"/>
  <c r="P419" i="1"/>
  <c r="P387" i="1"/>
  <c r="P355" i="1"/>
  <c r="P323" i="1"/>
  <c r="P291" i="1"/>
  <c r="P259" i="1"/>
  <c r="P227" i="1"/>
  <c r="P155" i="1"/>
  <c r="P115" i="1"/>
  <c r="P75" i="1"/>
  <c r="P288" i="1"/>
  <c r="P160" i="1"/>
  <c r="P312" i="1"/>
  <c r="P184" i="1"/>
  <c r="P447" i="1"/>
  <c r="P383" i="1"/>
  <c r="P319" i="1"/>
  <c r="P255" i="1"/>
  <c r="P191" i="1"/>
  <c r="P265" i="1"/>
  <c r="P127" i="1"/>
  <c r="P161" i="1"/>
  <c r="P406" i="1"/>
  <c r="P342" i="1"/>
  <c r="P278" i="1"/>
  <c r="P214" i="1"/>
  <c r="P150" i="1"/>
  <c r="P86" i="1"/>
  <c r="P14" i="1"/>
  <c r="P397" i="1"/>
  <c r="P333" i="1"/>
  <c r="P237" i="1"/>
  <c r="P109" i="1"/>
  <c r="P261" i="1"/>
  <c r="P133" i="1"/>
  <c r="P13" i="1"/>
  <c r="P89" i="1"/>
  <c r="P258" i="1"/>
  <c r="P194" i="1"/>
  <c r="P130" i="1"/>
  <c r="P66" i="1"/>
  <c r="P345" i="1"/>
  <c r="P393" i="1"/>
  <c r="P321" i="1"/>
  <c r="P17" i="1"/>
  <c r="P432" i="1"/>
  <c r="P336" i="1"/>
  <c r="P24" i="1"/>
  <c r="P23" i="1"/>
  <c r="P27" i="1"/>
  <c r="P428" i="1"/>
  <c r="P396" i="1"/>
  <c r="P364" i="1"/>
  <c r="P332" i="1"/>
  <c r="P300" i="1"/>
  <c r="P268" i="1"/>
  <c r="P236" i="1"/>
  <c r="P204" i="1"/>
  <c r="P172" i="1"/>
  <c r="P140" i="1"/>
  <c r="P108" i="1"/>
  <c r="P76" i="1"/>
  <c r="P28" i="1"/>
  <c r="P187" i="1"/>
  <c r="P59" i="1"/>
  <c r="P418" i="1"/>
  <c r="P354" i="1"/>
  <c r="P272" i="1"/>
  <c r="P144" i="1"/>
  <c r="P296" i="1"/>
  <c r="P168" i="1"/>
  <c r="P439" i="1"/>
  <c r="P375" i="1"/>
  <c r="P311" i="1"/>
  <c r="P247" i="1"/>
  <c r="P183" i="1"/>
  <c r="P233" i="1"/>
  <c r="P119" i="1"/>
  <c r="P129" i="1"/>
  <c r="P398" i="1"/>
  <c r="P334" i="1"/>
  <c r="P270" i="1"/>
  <c r="P206" i="1"/>
  <c r="P142" i="1"/>
  <c r="P70" i="1"/>
  <c r="P73" i="1"/>
  <c r="P389" i="1"/>
  <c r="P325" i="1"/>
  <c r="P221" i="1"/>
  <c r="P93" i="1"/>
  <c r="P245" i="1"/>
  <c r="P117" i="1"/>
  <c r="P313" i="1"/>
  <c r="P305" i="1"/>
  <c r="P442" i="1"/>
  <c r="P378" i="1"/>
  <c r="P314" i="1"/>
  <c r="P250" i="1"/>
  <c r="P186" i="1"/>
  <c r="P122" i="1"/>
  <c r="P58" i="1"/>
  <c r="P385" i="1"/>
  <c r="P81" i="1"/>
  <c r="P9" i="1"/>
  <c r="P424" i="1"/>
  <c r="P328" i="1"/>
  <c r="P16" i="1"/>
  <c r="P15" i="1"/>
  <c r="P443" i="1"/>
  <c r="P411" i="1"/>
  <c r="P379" i="1"/>
  <c r="P347" i="1"/>
  <c r="P315" i="1"/>
  <c r="P283" i="1"/>
  <c r="P251" i="1"/>
  <c r="P219" i="1"/>
  <c r="P147" i="1"/>
  <c r="P107" i="1"/>
  <c r="P280" i="1"/>
  <c r="P152" i="1"/>
  <c r="P431" i="1"/>
  <c r="P367" i="1"/>
  <c r="P303" i="1"/>
  <c r="P239" i="1"/>
  <c r="P175" i="1"/>
  <c r="P201" i="1"/>
  <c r="P111" i="1"/>
  <c r="P97" i="1"/>
  <c r="P390" i="1"/>
  <c r="P326" i="1"/>
  <c r="P262" i="1"/>
  <c r="P198" i="1"/>
  <c r="P134" i="1"/>
  <c r="P62" i="1"/>
  <c r="P445" i="1"/>
  <c r="P381" i="1"/>
  <c r="P309" i="1"/>
  <c r="P213" i="1"/>
  <c r="P77" i="1"/>
  <c r="P229" i="1"/>
  <c r="P101" i="1"/>
  <c r="P281" i="1"/>
  <c r="P273" i="1"/>
  <c r="P242" i="1"/>
  <c r="P178" i="1"/>
  <c r="P114" i="1"/>
  <c r="P50" i="1"/>
  <c r="P441" i="1"/>
  <c r="P377" i="1"/>
  <c r="P65" i="1"/>
  <c r="P416" i="1"/>
  <c r="P80" i="1"/>
  <c r="P8" i="1"/>
  <c r="P7" i="1"/>
  <c r="P420" i="1"/>
  <c r="P356" i="1"/>
  <c r="P324" i="1"/>
  <c r="P132" i="1"/>
  <c r="P12" i="1"/>
  <c r="P179" i="1"/>
  <c r="P139" i="1"/>
  <c r="P402" i="1"/>
  <c r="P338" i="1"/>
  <c r="P256" i="1"/>
  <c r="P128" i="1"/>
  <c r="P240" i="1"/>
  <c r="P112" i="1"/>
  <c r="P448" i="1"/>
  <c r="P264" i="1"/>
  <c r="P136" i="1"/>
  <c r="P423" i="1"/>
  <c r="P359" i="1"/>
  <c r="P295" i="1"/>
  <c r="P231" i="1"/>
  <c r="P167" i="1"/>
  <c r="P169" i="1"/>
  <c r="P103" i="1"/>
  <c r="P446" i="1"/>
  <c r="P382" i="1"/>
  <c r="P318" i="1"/>
  <c r="P254" i="1"/>
  <c r="P190" i="1"/>
  <c r="P126" i="1"/>
  <c r="P54" i="1"/>
  <c r="P437" i="1"/>
  <c r="P373" i="1"/>
  <c r="P301" i="1"/>
  <c r="P197" i="1"/>
  <c r="P61" i="1"/>
  <c r="P205" i="1"/>
  <c r="P85" i="1"/>
  <c r="P249" i="1"/>
  <c r="P241" i="1"/>
  <c r="P426" i="1"/>
  <c r="P362" i="1"/>
  <c r="P298" i="1"/>
  <c r="P234" i="1"/>
  <c r="P170" i="1"/>
  <c r="P106" i="1"/>
  <c r="P42" i="1"/>
  <c r="P433" i="1"/>
  <c r="P369" i="1"/>
  <c r="P57" i="1"/>
  <c r="P52" i="1"/>
  <c r="P400" i="1"/>
  <c r="P64" i="1"/>
  <c r="P63" i="1"/>
  <c r="P228" i="1"/>
  <c r="P164" i="1"/>
  <c r="P435" i="1"/>
  <c r="P403" i="1"/>
  <c r="P371" i="1"/>
  <c r="P339" i="1"/>
  <c r="P275" i="1"/>
  <c r="P243" i="1"/>
  <c r="P211" i="1"/>
  <c r="P91" i="1"/>
  <c r="P43" i="1"/>
  <c r="P248" i="1"/>
  <c r="P120" i="1"/>
  <c r="P415" i="1"/>
  <c r="P351" i="1"/>
  <c r="P287" i="1"/>
  <c r="P223" i="1"/>
  <c r="P159" i="1"/>
  <c r="P137" i="1"/>
  <c r="P95" i="1"/>
  <c r="P289" i="1"/>
  <c r="P438" i="1"/>
  <c r="P374" i="1"/>
  <c r="P310" i="1"/>
  <c r="P246" i="1"/>
  <c r="P182" i="1"/>
  <c r="P118" i="1"/>
  <c r="P46" i="1"/>
  <c r="P429" i="1"/>
  <c r="P365" i="1"/>
  <c r="P293" i="1"/>
  <c r="P181" i="1"/>
  <c r="P53" i="1"/>
  <c r="P189" i="1"/>
  <c r="P69" i="1"/>
  <c r="P217" i="1"/>
  <c r="P209" i="1"/>
  <c r="P290" i="1"/>
  <c r="P226" i="1"/>
  <c r="P162" i="1"/>
  <c r="P98" i="1"/>
  <c r="P34" i="1"/>
  <c r="P425" i="1"/>
  <c r="P361" i="1"/>
  <c r="P49" i="1"/>
  <c r="P392" i="1"/>
  <c r="P56" i="1"/>
  <c r="P55" i="1"/>
  <c r="P444" i="1"/>
  <c r="P412" i="1"/>
  <c r="P380" i="1"/>
  <c r="P348" i="1"/>
  <c r="P316" i="1"/>
  <c r="P284" i="1"/>
  <c r="P252" i="1"/>
  <c r="P220" i="1"/>
  <c r="P188" i="1"/>
  <c r="P156" i="1"/>
  <c r="P124" i="1"/>
  <c r="P92" i="1"/>
  <c r="P60" i="1"/>
  <c r="P11" i="1"/>
  <c r="P131" i="1"/>
  <c r="P26" i="1"/>
  <c r="P386" i="1"/>
  <c r="P322" i="1"/>
  <c r="P408" i="1"/>
  <c r="P208" i="1"/>
  <c r="P72" i="1"/>
  <c r="P384" i="1"/>
  <c r="P232" i="1"/>
  <c r="P104" i="1"/>
  <c r="P407" i="1"/>
  <c r="P343" i="1"/>
  <c r="P279" i="1"/>
  <c r="P215" i="1"/>
  <c r="P151" i="1"/>
  <c r="P105" i="1"/>
  <c r="P87" i="1"/>
  <c r="P257" i="1"/>
  <c r="P430" i="1"/>
  <c r="P366" i="1"/>
  <c r="P302" i="1"/>
  <c r="P238" i="1"/>
  <c r="P174" i="1"/>
  <c r="P110" i="1"/>
  <c r="P38" i="1"/>
  <c r="P421" i="1"/>
  <c r="P357" i="1"/>
  <c r="P277" i="1"/>
  <c r="P165" i="1"/>
  <c r="P37" i="1"/>
  <c r="P173" i="1"/>
  <c r="P45" i="1"/>
  <c r="P185" i="1"/>
  <c r="P177" i="1"/>
  <c r="P410" i="1"/>
  <c r="P346" i="1"/>
  <c r="P282" i="1"/>
  <c r="P218" i="1"/>
  <c r="P154" i="1"/>
  <c r="P90" i="1"/>
  <c r="P417" i="1"/>
  <c r="P353" i="1"/>
  <c r="P41" i="1"/>
  <c r="P368" i="1"/>
  <c r="P48" i="1"/>
  <c r="P47" i="1"/>
  <c r="P67" i="1"/>
  <c r="P36" i="1"/>
  <c r="P35" i="1"/>
  <c r="P427" i="1"/>
  <c r="P395" i="1"/>
  <c r="P363" i="1"/>
  <c r="P331" i="1"/>
  <c r="P267" i="1"/>
  <c r="P235" i="1"/>
  <c r="P306" i="1"/>
  <c r="E154" i="1"/>
  <c r="E417" i="1"/>
  <c r="E353" i="1"/>
  <c r="E402" i="1"/>
  <c r="E210" i="1"/>
  <c r="E146" i="1"/>
  <c r="E82" i="1"/>
  <c r="E330" i="1"/>
  <c r="E202" i="1"/>
  <c r="E138" i="1"/>
  <c r="E322" i="1"/>
  <c r="E258" i="1"/>
  <c r="E194" i="1"/>
  <c r="E130" i="1"/>
  <c r="E378" i="1"/>
  <c r="E314" i="1"/>
  <c r="E385" i="1"/>
  <c r="E328" i="1"/>
  <c r="X445" i="1"/>
  <c r="E370" i="1"/>
  <c r="E178" i="1"/>
  <c r="E50" i="1"/>
  <c r="E441" i="1"/>
  <c r="E426" i="1"/>
  <c r="E362" i="1"/>
  <c r="E298" i="1"/>
  <c r="E42" i="1"/>
  <c r="E433" i="1"/>
  <c r="E418" i="1"/>
  <c r="E354" i="1"/>
  <c r="E290" i="1"/>
  <c r="E425" i="1"/>
  <c r="E361" i="1"/>
  <c r="E92" i="1"/>
  <c r="E15" i="1"/>
  <c r="E84" i="1"/>
  <c r="E371" i="1"/>
  <c r="E20" i="1"/>
  <c r="AA20" i="1" s="1"/>
  <c r="E124" i="1"/>
  <c r="E32" i="1"/>
  <c r="E352" i="1"/>
  <c r="E31" i="1"/>
  <c r="E387" i="1"/>
  <c r="E307" i="1"/>
  <c r="E171" i="1"/>
  <c r="E139" i="1"/>
  <c r="E43" i="1"/>
  <c r="E11" i="1"/>
  <c r="E74" i="1"/>
  <c r="X13" i="1"/>
  <c r="E266" i="1"/>
  <c r="X10" i="1"/>
  <c r="X424" i="1"/>
  <c r="X8" i="1"/>
  <c r="E249" i="1"/>
  <c r="E234" i="1"/>
  <c r="E106" i="1"/>
  <c r="E377" i="1"/>
  <c r="E217" i="1"/>
  <c r="E226" i="1"/>
  <c r="E369" i="1"/>
  <c r="E338" i="1"/>
  <c r="E274" i="1"/>
  <c r="E394" i="1"/>
  <c r="E337" i="1"/>
  <c r="E386" i="1"/>
  <c r="E329" i="1"/>
  <c r="E442" i="1"/>
  <c r="E250" i="1"/>
  <c r="E66" i="1"/>
  <c r="E345" i="1"/>
  <c r="E393" i="1"/>
  <c r="E205" i="1"/>
  <c r="E9" i="1"/>
  <c r="E38" i="1"/>
  <c r="E241" i="1"/>
  <c r="E49" i="1"/>
  <c r="E335" i="1"/>
  <c r="E199" i="1"/>
  <c r="E198" i="1"/>
  <c r="E77" i="1"/>
  <c r="E306" i="1"/>
  <c r="AA306" i="1" s="1"/>
  <c r="E427" i="1"/>
  <c r="E212" i="1"/>
  <c r="E391" i="1"/>
  <c r="E287" i="1"/>
  <c r="E175" i="1"/>
  <c r="E438" i="1"/>
  <c r="E382" i="1"/>
  <c r="E318" i="1"/>
  <c r="E254" i="1"/>
  <c r="E237" i="1"/>
  <c r="E160" i="1"/>
  <c r="E436" i="1"/>
  <c r="E332" i="1"/>
  <c r="E268" i="1"/>
  <c r="E204" i="1"/>
  <c r="E200" i="1"/>
  <c r="E447" i="1"/>
  <c r="E327" i="1"/>
  <c r="E279" i="1"/>
  <c r="E223" i="1"/>
  <c r="E167" i="1"/>
  <c r="E430" i="1"/>
  <c r="E374" i="1"/>
  <c r="E310" i="1"/>
  <c r="E246" i="1"/>
  <c r="E54" i="1"/>
  <c r="E93" i="1"/>
  <c r="E176" i="1"/>
  <c r="E272" i="1"/>
  <c r="E312" i="1"/>
  <c r="E375" i="1"/>
  <c r="E215" i="1"/>
  <c r="E103" i="1"/>
  <c r="E422" i="1"/>
  <c r="E302" i="1"/>
  <c r="E238" i="1"/>
  <c r="E445" i="1"/>
  <c r="E381" i="1"/>
  <c r="E229" i="1"/>
  <c r="E101" i="1"/>
  <c r="E96" i="1"/>
  <c r="E128" i="1"/>
  <c r="E428" i="1"/>
  <c r="E380" i="1"/>
  <c r="E188" i="1"/>
  <c r="E168" i="1"/>
  <c r="E367" i="1"/>
  <c r="E311" i="1"/>
  <c r="E271" i="1"/>
  <c r="E151" i="1"/>
  <c r="E95" i="1"/>
  <c r="E358" i="1"/>
  <c r="E294" i="1"/>
  <c r="E230" i="1"/>
  <c r="E46" i="1"/>
  <c r="E301" i="1"/>
  <c r="E197" i="1"/>
  <c r="E308" i="1"/>
  <c r="E244" i="1"/>
  <c r="E280" i="1"/>
  <c r="E423" i="1"/>
  <c r="E87" i="1"/>
  <c r="E161" i="1"/>
  <c r="E350" i="1"/>
  <c r="E286" i="1"/>
  <c r="E222" i="1"/>
  <c r="E181" i="1"/>
  <c r="E53" i="1"/>
  <c r="E189" i="1"/>
  <c r="E69" i="1"/>
  <c r="E313" i="1"/>
  <c r="E305" i="1"/>
  <c r="E300" i="1"/>
  <c r="E136" i="1"/>
  <c r="E415" i="1"/>
  <c r="E303" i="1"/>
  <c r="E255" i="1"/>
  <c r="E297" i="1"/>
  <c r="E135" i="1"/>
  <c r="E129" i="1"/>
  <c r="E278" i="1"/>
  <c r="E421" i="1"/>
  <c r="E37" i="1"/>
  <c r="E173" i="1"/>
  <c r="E281" i="1"/>
  <c r="E273" i="1"/>
  <c r="E434" i="1"/>
  <c r="E240" i="1"/>
  <c r="E236" i="1"/>
  <c r="E180" i="1"/>
  <c r="E363" i="1"/>
  <c r="E72" i="1"/>
  <c r="E412" i="1"/>
  <c r="E108" i="1"/>
  <c r="E248" i="1"/>
  <c r="E407" i="1"/>
  <c r="E343" i="1"/>
  <c r="E191" i="1"/>
  <c r="E71" i="1"/>
  <c r="E390" i="1"/>
  <c r="E206" i="1"/>
  <c r="E30" i="1"/>
  <c r="E344" i="1"/>
  <c r="E192" i="1"/>
  <c r="E220" i="1"/>
  <c r="E104" i="1"/>
  <c r="E399" i="1"/>
  <c r="E183" i="1"/>
  <c r="E127" i="1"/>
  <c r="E446" i="1"/>
  <c r="E326" i="1"/>
  <c r="E262" i="1"/>
  <c r="E142" i="1"/>
  <c r="E253" i="1"/>
  <c r="E285" i="1"/>
  <c r="E309" i="1"/>
  <c r="E213" i="1"/>
  <c r="E52" i="1"/>
  <c r="AA52" i="1" s="1"/>
  <c r="E133" i="1"/>
  <c r="E357" i="1"/>
  <c r="E165" i="1"/>
  <c r="E85" i="1"/>
  <c r="E58" i="1"/>
  <c r="E12" i="1"/>
  <c r="E118" i="1"/>
  <c r="E216" i="1"/>
  <c r="E119" i="1"/>
  <c r="E349" i="1"/>
  <c r="E242" i="1"/>
  <c r="E90" i="1"/>
  <c r="E10" i="1"/>
  <c r="E372" i="1"/>
  <c r="E324" i="1"/>
  <c r="E276" i="1"/>
  <c r="E132" i="1"/>
  <c r="E184" i="1"/>
  <c r="E440" i="1"/>
  <c r="E111" i="1"/>
  <c r="E79" i="1"/>
  <c r="E21" i="1"/>
  <c r="E182" i="1"/>
  <c r="E134" i="1"/>
  <c r="E61" i="1"/>
  <c r="E376" i="1"/>
  <c r="E383" i="1"/>
  <c r="E359" i="1"/>
  <c r="E218" i="1"/>
  <c r="E409" i="1"/>
  <c r="E120" i="1"/>
  <c r="E420" i="1"/>
  <c r="E348" i="1"/>
  <c r="E264" i="1"/>
  <c r="E88" i="1"/>
  <c r="E156" i="1"/>
  <c r="E295" i="1"/>
  <c r="E174" i="1"/>
  <c r="E110" i="1"/>
  <c r="E269" i="1"/>
  <c r="E109" i="1"/>
  <c r="E29" i="1"/>
  <c r="E170" i="1"/>
  <c r="E26" i="1"/>
  <c r="E401" i="1"/>
  <c r="E252" i="1"/>
  <c r="E190" i="1"/>
  <c r="E126" i="1"/>
  <c r="E22" i="1"/>
  <c r="E98" i="1"/>
  <c r="E140" i="1"/>
  <c r="AA140" i="1" s="1"/>
  <c r="E143" i="1"/>
  <c r="E117" i="1"/>
  <c r="E162" i="1"/>
  <c r="E245" i="1"/>
  <c r="E356" i="1"/>
  <c r="E398" i="1"/>
  <c r="E334" i="1"/>
  <c r="E270" i="1"/>
  <c r="E100" i="1"/>
  <c r="E277" i="1"/>
  <c r="E45" i="1"/>
  <c r="E282" i="1"/>
  <c r="E34" i="1"/>
  <c r="E25" i="1"/>
  <c r="E228" i="1"/>
  <c r="E408" i="1"/>
  <c r="E304" i="1"/>
  <c r="E256" i="1"/>
  <c r="E439" i="1"/>
  <c r="E239" i="1"/>
  <c r="E388" i="1"/>
  <c r="E404" i="1"/>
  <c r="E296" i="1"/>
  <c r="E208" i="1"/>
  <c r="E431" i="1"/>
  <c r="E351" i="1"/>
  <c r="E263" i="1"/>
  <c r="E231" i="1"/>
  <c r="E265" i="1"/>
  <c r="E193" i="1"/>
  <c r="E406" i="1"/>
  <c r="E342" i="1"/>
  <c r="E364" i="1"/>
  <c r="E340" i="1"/>
  <c r="E316" i="1"/>
  <c r="E444" i="1"/>
  <c r="E292" i="1"/>
  <c r="E196" i="1"/>
  <c r="E172" i="1"/>
  <c r="E148" i="1"/>
  <c r="E288" i="1"/>
  <c r="E319" i="1"/>
  <c r="E159" i="1"/>
  <c r="E233" i="1"/>
  <c r="E152" i="1"/>
  <c r="E112" i="1"/>
  <c r="E396" i="1"/>
  <c r="E284" i="1"/>
  <c r="E260" i="1"/>
  <c r="E320" i="1"/>
  <c r="E169" i="1"/>
  <c r="E97" i="1"/>
  <c r="E164" i="1"/>
  <c r="E116" i="1"/>
  <c r="AA116" i="1" s="1"/>
  <c r="E403" i="1"/>
  <c r="E339" i="1"/>
  <c r="E76" i="1"/>
  <c r="E384" i="1"/>
  <c r="E232" i="1"/>
  <c r="E144" i="1"/>
  <c r="E137" i="1"/>
  <c r="E448" i="1"/>
  <c r="E224" i="1"/>
  <c r="E247" i="1"/>
  <c r="E207" i="1"/>
  <c r="E289" i="1"/>
  <c r="E78" i="1"/>
  <c r="E257" i="1"/>
  <c r="E414" i="1"/>
  <c r="E410" i="1"/>
  <c r="E346" i="1"/>
  <c r="E321" i="1"/>
  <c r="E225" i="1"/>
  <c r="E214" i="1"/>
  <c r="E150" i="1"/>
  <c r="E86" i="1"/>
  <c r="E62" i="1"/>
  <c r="E437" i="1"/>
  <c r="E397" i="1"/>
  <c r="E373" i="1"/>
  <c r="E333" i="1"/>
  <c r="E261" i="1"/>
  <c r="E13" i="1"/>
  <c r="E18" i="1"/>
  <c r="E185" i="1"/>
  <c r="E153" i="1"/>
  <c r="E121" i="1"/>
  <c r="E89" i="1"/>
  <c r="E65" i="1"/>
  <c r="E141" i="1"/>
  <c r="E317" i="1"/>
  <c r="E157" i="1"/>
  <c r="E186" i="1"/>
  <c r="E122" i="1"/>
  <c r="E41" i="1"/>
  <c r="E166" i="1"/>
  <c r="E102" i="1"/>
  <c r="E14" i="1"/>
  <c r="E413" i="1"/>
  <c r="E209" i="1"/>
  <c r="E177" i="1"/>
  <c r="E145" i="1"/>
  <c r="E113" i="1"/>
  <c r="E17" i="1"/>
  <c r="E429" i="1"/>
  <c r="E389" i="1"/>
  <c r="E365" i="1"/>
  <c r="E325" i="1"/>
  <c r="E293" i="1"/>
  <c r="E221" i="1"/>
  <c r="E81" i="1"/>
  <c r="E57" i="1"/>
  <c r="E125" i="1"/>
  <c r="E149" i="1"/>
  <c r="E114" i="1"/>
  <c r="E201" i="1"/>
  <c r="E105" i="1"/>
  <c r="E33" i="1"/>
  <c r="E158" i="1"/>
  <c r="E94" i="1"/>
  <c r="E70" i="1"/>
  <c r="E405" i="1"/>
  <c r="E341" i="1"/>
  <c r="E73" i="1"/>
  <c r="I7" i="9"/>
  <c r="S149" i="12" l="1"/>
  <c r="S352" i="12"/>
  <c r="S323" i="12"/>
  <c r="S289" i="12"/>
  <c r="S351" i="12"/>
  <c r="S158" i="12"/>
  <c r="S359" i="12"/>
  <c r="S142" i="12"/>
  <c r="S120" i="12"/>
  <c r="S336" i="12"/>
  <c r="S326" i="12"/>
  <c r="AZ36" i="1"/>
  <c r="BC36" i="1"/>
  <c r="S32" i="12"/>
  <c r="BA36" i="1"/>
  <c r="AZ311" i="1"/>
  <c r="AA156" i="1"/>
  <c r="AZ342" i="1"/>
  <c r="AA347" i="1"/>
  <c r="AZ25" i="1"/>
  <c r="AA419" i="1"/>
  <c r="AZ320" i="1"/>
  <c r="AA36" i="1"/>
  <c r="AJ411" i="1"/>
  <c r="AK411" i="1" s="1"/>
  <c r="AC411" i="1"/>
  <c r="AJ44" i="1"/>
  <c r="AZ205" i="1"/>
  <c r="AZ79" i="1"/>
  <c r="BA148" i="1"/>
  <c r="BA149" i="1" s="1"/>
  <c r="AK365" i="1"/>
  <c r="AK172" i="1"/>
  <c r="AK35" i="1"/>
  <c r="AK435" i="1"/>
  <c r="AK26" i="1"/>
  <c r="AZ78" i="1"/>
  <c r="AB140" i="1"/>
  <c r="AJ140" i="1" s="1"/>
  <c r="AK140" i="1" s="1"/>
  <c r="AA395" i="1"/>
  <c r="AZ104" i="1"/>
  <c r="AA26" i="1"/>
  <c r="AA44" i="1"/>
  <c r="AC44" i="1" s="1"/>
  <c r="AZ383" i="1"/>
  <c r="AA27" i="1"/>
  <c r="AA365" i="1"/>
  <c r="AK227" i="1"/>
  <c r="BB357" i="1"/>
  <c r="BC357" i="1"/>
  <c r="BA357" i="1"/>
  <c r="AZ357" i="1"/>
  <c r="BC174" i="1"/>
  <c r="AZ174" i="1"/>
  <c r="BC430" i="1"/>
  <c r="BB430" i="1"/>
  <c r="AZ430" i="1"/>
  <c r="BA430" i="1"/>
  <c r="BC135" i="1"/>
  <c r="BA135" i="1"/>
  <c r="BB135" i="1"/>
  <c r="AZ135" i="1"/>
  <c r="BB263" i="1"/>
  <c r="BC263" i="1"/>
  <c r="BA263" i="1"/>
  <c r="AZ263" i="1"/>
  <c r="BC435" i="1"/>
  <c r="BB435" i="1"/>
  <c r="BA435" i="1"/>
  <c r="AZ435" i="1"/>
  <c r="BC433" i="1"/>
  <c r="BA433" i="1"/>
  <c r="BB433" i="1"/>
  <c r="AZ433" i="1"/>
  <c r="Y213" i="1"/>
  <c r="AB213" i="1" s="1"/>
  <c r="AJ213" i="1" s="1"/>
  <c r="AK213" i="1" s="1"/>
  <c r="BC62" i="1"/>
  <c r="BA62" i="1"/>
  <c r="AZ62" i="1"/>
  <c r="BB62" i="1"/>
  <c r="BB64" i="1" s="1"/>
  <c r="BB65" i="1" s="1"/>
  <c r="Y262" i="1"/>
  <c r="X262" i="1"/>
  <c r="BC95" i="1"/>
  <c r="BA95" i="1"/>
  <c r="BB95" i="1"/>
  <c r="AZ95" i="1"/>
  <c r="Y223" i="1"/>
  <c r="AB223" i="1" s="1"/>
  <c r="AJ223" i="1" s="1"/>
  <c r="AK223" i="1" s="1"/>
  <c r="Y120" i="1"/>
  <c r="AB120" i="1" s="1"/>
  <c r="AJ120" i="1" s="1"/>
  <c r="AK120" i="1" s="1"/>
  <c r="Y256" i="1"/>
  <c r="AB256" i="1" s="1"/>
  <c r="AJ256" i="1" s="1"/>
  <c r="AK256" i="1" s="1"/>
  <c r="AK395" i="1"/>
  <c r="AK44" i="1"/>
  <c r="AK27" i="1"/>
  <c r="AA172" i="1"/>
  <c r="BC163" i="1"/>
  <c r="BB163" i="1"/>
  <c r="BA163" i="1"/>
  <c r="AZ163" i="1"/>
  <c r="BC196" i="1"/>
  <c r="BB196" i="1"/>
  <c r="BA196" i="1"/>
  <c r="AZ196" i="1"/>
  <c r="Y249" i="1"/>
  <c r="Y301" i="1"/>
  <c r="AB301" i="1" s="1"/>
  <c r="AJ301" i="1" s="1"/>
  <c r="AK301" i="1" s="1"/>
  <c r="Y54" i="1"/>
  <c r="AB54" i="1" s="1"/>
  <c r="AJ54" i="1" s="1"/>
  <c r="AK54" i="1" s="1"/>
  <c r="Y318" i="1"/>
  <c r="AB318" i="1" s="1"/>
  <c r="AJ318" i="1" s="1"/>
  <c r="AK318" i="1" s="1"/>
  <c r="X318" i="1"/>
  <c r="Y105" i="1"/>
  <c r="AB105" i="1" s="1"/>
  <c r="AJ105" i="1" s="1"/>
  <c r="AK105" i="1" s="1"/>
  <c r="BC343" i="1"/>
  <c r="AZ343" i="1"/>
  <c r="Y232" i="1"/>
  <c r="AA232" i="1" s="1"/>
  <c r="Y72" i="1"/>
  <c r="AB72" i="1" s="1"/>
  <c r="AJ72" i="1" s="1"/>
  <c r="AK72" i="1" s="1"/>
  <c r="BC441" i="1"/>
  <c r="BB441" i="1"/>
  <c r="BA441" i="1"/>
  <c r="AZ441" i="1"/>
  <c r="Y186" i="1"/>
  <c r="AB186" i="1" s="1"/>
  <c r="AJ186" i="1" s="1"/>
  <c r="AK186" i="1" s="1"/>
  <c r="Y378" i="1"/>
  <c r="AB378" i="1" s="1"/>
  <c r="AJ378" i="1" s="1"/>
  <c r="AK378" i="1" s="1"/>
  <c r="AK156" i="1"/>
  <c r="AA154" i="1"/>
  <c r="Y331" i="1"/>
  <c r="AB331" i="1" s="1"/>
  <c r="AJ331" i="1" s="1"/>
  <c r="AK331" i="1" s="1"/>
  <c r="BC27" i="1"/>
  <c r="BB27" i="1"/>
  <c r="BA27" i="1"/>
  <c r="AZ27" i="1"/>
  <c r="BB336" i="1"/>
  <c r="BC336" i="1"/>
  <c r="BA336" i="1"/>
  <c r="AZ336" i="1"/>
  <c r="BC164" i="1"/>
  <c r="AZ164" i="1"/>
  <c r="BB164" i="1"/>
  <c r="BB170" i="1"/>
  <c r="BC170" i="1"/>
  <c r="BA170" i="1"/>
  <c r="AZ170" i="1"/>
  <c r="Y428" i="1"/>
  <c r="X428" i="1"/>
  <c r="BC45" i="1"/>
  <c r="BA45" i="1"/>
  <c r="BB45" i="1"/>
  <c r="AZ45" i="1"/>
  <c r="BB392" i="1"/>
  <c r="BC392" i="1"/>
  <c r="BA392" i="1"/>
  <c r="AZ392" i="1"/>
  <c r="AK419" i="1"/>
  <c r="BC39" i="1"/>
  <c r="BA39" i="1"/>
  <c r="BB39" i="1"/>
  <c r="AZ39" i="1"/>
  <c r="AK60" i="1"/>
  <c r="Y203" i="1"/>
  <c r="AB203" i="1" s="1"/>
  <c r="X203" i="1"/>
  <c r="BC259" i="1"/>
  <c r="BB259" i="1"/>
  <c r="BA259" i="1"/>
  <c r="AZ259" i="1"/>
  <c r="AK116" i="1"/>
  <c r="Y74" i="1"/>
  <c r="X74" i="1"/>
  <c r="Y41" i="1"/>
  <c r="X41" i="1"/>
  <c r="AZ41" i="1"/>
  <c r="BC217" i="1"/>
  <c r="BB217" i="1"/>
  <c r="BA217" i="1"/>
  <c r="AZ217" i="1"/>
  <c r="BB374" i="1"/>
  <c r="BA374" i="1"/>
  <c r="BC374" i="1"/>
  <c r="AZ374" i="1"/>
  <c r="Y79" i="1"/>
  <c r="Y271" i="1"/>
  <c r="AB271" i="1" s="1"/>
  <c r="AJ271" i="1" s="1"/>
  <c r="AK271" i="1" s="1"/>
  <c r="BC96" i="1"/>
  <c r="BA96" i="1"/>
  <c r="BB96" i="1"/>
  <c r="AZ96" i="1"/>
  <c r="Y112" i="1"/>
  <c r="AB112" i="1" s="1"/>
  <c r="X112" i="1"/>
  <c r="AZ112" i="1"/>
  <c r="Y284" i="1"/>
  <c r="AB284" i="1" s="1"/>
  <c r="AJ284" i="1" s="1"/>
  <c r="AK284" i="1" s="1"/>
  <c r="Y196" i="1"/>
  <c r="AB196" i="1" s="1"/>
  <c r="AJ196" i="1" s="1"/>
  <c r="AK196" i="1" s="1"/>
  <c r="AK68" i="1"/>
  <c r="AK154" i="1"/>
  <c r="X79" i="1"/>
  <c r="Y250" i="1"/>
  <c r="AB250" i="1" s="1"/>
  <c r="AJ250" i="1" s="1"/>
  <c r="AK250" i="1" s="1"/>
  <c r="BC396" i="1"/>
  <c r="BB396" i="1"/>
  <c r="AZ396" i="1"/>
  <c r="BA396" i="1"/>
  <c r="AK20" i="1"/>
  <c r="BC73" i="1"/>
  <c r="BA73" i="1"/>
  <c r="AZ73" i="1"/>
  <c r="AZ251" i="1" s="1"/>
  <c r="BB73" i="1"/>
  <c r="BB75" i="1" s="1"/>
  <c r="BB76" i="1" s="1"/>
  <c r="Y270" i="1"/>
  <c r="AA270" i="1" s="1"/>
  <c r="Y129" i="1"/>
  <c r="AB129" i="1" s="1"/>
  <c r="AJ129" i="1" s="1"/>
  <c r="AK129" i="1" s="1"/>
  <c r="BC167" i="1"/>
  <c r="BA167" i="1"/>
  <c r="BB167" i="1"/>
  <c r="AZ167" i="1"/>
  <c r="BB359" i="1"/>
  <c r="BC359" i="1"/>
  <c r="BA359" i="1"/>
  <c r="AZ359" i="1"/>
  <c r="BC365" i="1"/>
  <c r="BB365" i="1"/>
  <c r="AZ365" i="1"/>
  <c r="BA365" i="1"/>
  <c r="BC388" i="1"/>
  <c r="AZ388" i="1"/>
  <c r="Y64" i="1"/>
  <c r="AB64" i="1" s="1"/>
  <c r="AJ64" i="1" s="1"/>
  <c r="AK64" i="1" s="1"/>
  <c r="Y449" i="1"/>
  <c r="AB449" i="1" s="1"/>
  <c r="Y450" i="1"/>
  <c r="AB450" i="1" s="1"/>
  <c r="BC261" i="1"/>
  <c r="BB261" i="1"/>
  <c r="BA261" i="1"/>
  <c r="AZ261" i="1"/>
  <c r="BC397" i="1"/>
  <c r="BA397" i="1"/>
  <c r="Y161" i="1"/>
  <c r="AA161" i="1" s="1"/>
  <c r="BC175" i="1"/>
  <c r="AZ175" i="1"/>
  <c r="BC431" i="1"/>
  <c r="BB431" i="1"/>
  <c r="BA431" i="1"/>
  <c r="AZ431" i="1"/>
  <c r="Y176" i="1"/>
  <c r="AB176" i="1" s="1"/>
  <c r="AJ176" i="1" s="1"/>
  <c r="AK176" i="1" s="1"/>
  <c r="Y132" i="1"/>
  <c r="AB132" i="1" s="1"/>
  <c r="AJ132" i="1" s="1"/>
  <c r="AK132" i="1" s="1"/>
  <c r="BC393" i="1"/>
  <c r="BA393" i="1"/>
  <c r="BB393" i="1"/>
  <c r="AZ393" i="1"/>
  <c r="AZ330" i="1"/>
  <c r="BC21" i="1"/>
  <c r="BB21" i="1"/>
  <c r="BA21" i="1"/>
  <c r="AZ21" i="1"/>
  <c r="BC158" i="1"/>
  <c r="BB158" i="1"/>
  <c r="BA158" i="1"/>
  <c r="AZ158" i="1"/>
  <c r="BC414" i="1"/>
  <c r="BB414" i="1"/>
  <c r="BA414" i="1"/>
  <c r="AZ414" i="1"/>
  <c r="Y233" i="1"/>
  <c r="AB233" i="1" s="1"/>
  <c r="AJ233" i="1" s="1"/>
  <c r="AK233" i="1" s="1"/>
  <c r="Y375" i="1"/>
  <c r="AB375" i="1" s="1"/>
  <c r="Y296" i="1"/>
  <c r="AB296" i="1" s="1"/>
  <c r="AJ296" i="1" s="1"/>
  <c r="AK296" i="1" s="1"/>
  <c r="BC344" i="1"/>
  <c r="BB344" i="1"/>
  <c r="BA344" i="1"/>
  <c r="AZ344" i="1"/>
  <c r="Y437" i="1"/>
  <c r="BC355" i="1"/>
  <c r="BA355" i="1"/>
  <c r="Y252" i="1"/>
  <c r="AB252" i="1" s="1"/>
  <c r="AJ252" i="1" s="1"/>
  <c r="AK252" i="1" s="1"/>
  <c r="BC131" i="1"/>
  <c r="AZ131" i="1"/>
  <c r="BB131" i="1"/>
  <c r="BB136" i="1" s="1"/>
  <c r="BB148" i="1" s="1"/>
  <c r="BB149" i="1" s="1"/>
  <c r="BA131" i="1"/>
  <c r="AZ328" i="1"/>
  <c r="BB82" i="1"/>
  <c r="BA82" i="1"/>
  <c r="AZ82" i="1"/>
  <c r="BC82" i="1"/>
  <c r="BC274" i="1"/>
  <c r="BB274" i="1"/>
  <c r="BA274" i="1"/>
  <c r="AZ274" i="1"/>
  <c r="Y145" i="1"/>
  <c r="Y157" i="1"/>
  <c r="AB157" i="1" s="1"/>
  <c r="BC349" i="1"/>
  <c r="BA349" i="1"/>
  <c r="BB349" i="1"/>
  <c r="AZ349" i="1"/>
  <c r="BB422" i="1"/>
  <c r="BC422" i="1"/>
  <c r="AZ422" i="1"/>
  <c r="BA422" i="1"/>
  <c r="Y265" i="1"/>
  <c r="AB265" i="1" s="1"/>
  <c r="AJ265" i="1" s="1"/>
  <c r="AK265" i="1" s="1"/>
  <c r="Y383" i="1"/>
  <c r="AB383" i="1" s="1"/>
  <c r="BC312" i="1"/>
  <c r="BA312" i="1"/>
  <c r="BB312" i="1"/>
  <c r="AZ312" i="1"/>
  <c r="AK155" i="1"/>
  <c r="Y336" i="1"/>
  <c r="BC409" i="1"/>
  <c r="BA409" i="1"/>
  <c r="BB409" i="1"/>
  <c r="AZ409" i="1"/>
  <c r="BC154" i="1"/>
  <c r="BB154" i="1"/>
  <c r="BA154" i="1"/>
  <c r="AZ154" i="1"/>
  <c r="Y346" i="1"/>
  <c r="AB346" i="1" s="1"/>
  <c r="AJ346" i="1" s="1"/>
  <c r="AK346" i="1" s="1"/>
  <c r="Y185" i="1"/>
  <c r="AB185" i="1" s="1"/>
  <c r="AJ185" i="1" s="1"/>
  <c r="AK185" i="1" s="1"/>
  <c r="Y357" i="1"/>
  <c r="AB357" i="1" s="1"/>
  <c r="AJ357" i="1" s="1"/>
  <c r="AK357" i="1" s="1"/>
  <c r="Y174" i="1"/>
  <c r="Y430" i="1"/>
  <c r="AB430" i="1" s="1"/>
  <c r="X430" i="1"/>
  <c r="Y135" i="1"/>
  <c r="AB135" i="1" s="1"/>
  <c r="Y263" i="1"/>
  <c r="Y200" i="1"/>
  <c r="AB200" i="1" s="1"/>
  <c r="AJ200" i="1" s="1"/>
  <c r="AK200" i="1" s="1"/>
  <c r="Y362" i="1"/>
  <c r="AA362" i="1" s="1"/>
  <c r="Y412" i="1"/>
  <c r="AB412" i="1" s="1"/>
  <c r="BC43" i="1"/>
  <c r="AZ43" i="1"/>
  <c r="BA43" i="1"/>
  <c r="BB43" i="1"/>
  <c r="BC32" i="1"/>
  <c r="AZ32" i="1"/>
  <c r="BA32" i="1"/>
  <c r="BB32" i="1"/>
  <c r="BC353" i="1"/>
  <c r="BA353" i="1"/>
  <c r="AZ353" i="1"/>
  <c r="AZ355" i="1" s="1"/>
  <c r="BC98" i="1"/>
  <c r="BA98" i="1"/>
  <c r="AZ98" i="1"/>
  <c r="BB98" i="1"/>
  <c r="BC354" i="1"/>
  <c r="BB354" i="1"/>
  <c r="AZ354" i="1"/>
  <c r="BA354" i="1"/>
  <c r="Y217" i="1"/>
  <c r="AB217" i="1" s="1"/>
  <c r="AJ217" i="1" s="1"/>
  <c r="AK217" i="1" s="1"/>
  <c r="Y181" i="1"/>
  <c r="AB181" i="1" s="1"/>
  <c r="AJ181" i="1" s="1"/>
  <c r="AK181" i="1" s="1"/>
  <c r="Y118" i="1"/>
  <c r="AB118" i="1" s="1"/>
  <c r="AJ118" i="1" s="1"/>
  <c r="AK118" i="1" s="1"/>
  <c r="Y374" i="1"/>
  <c r="AB374" i="1" s="1"/>
  <c r="AJ374" i="1" s="1"/>
  <c r="AK374" i="1" s="1"/>
  <c r="BB335" i="1"/>
  <c r="BC335" i="1"/>
  <c r="BA335" i="1"/>
  <c r="AZ335" i="1"/>
  <c r="BC216" i="1"/>
  <c r="BB216" i="1"/>
  <c r="BA216" i="1"/>
  <c r="AZ216" i="1"/>
  <c r="BC224" i="1"/>
  <c r="AZ224" i="1"/>
  <c r="Y180" i="1"/>
  <c r="AB180" i="1" s="1"/>
  <c r="BB324" i="1"/>
  <c r="BC324" i="1"/>
  <c r="AZ324" i="1"/>
  <c r="BA324" i="1"/>
  <c r="Y39" i="1"/>
  <c r="BC425" i="1"/>
  <c r="BB425" i="1"/>
  <c r="BA425" i="1"/>
  <c r="AZ425" i="1"/>
  <c r="Y170" i="1"/>
  <c r="BC85" i="1"/>
  <c r="BA85" i="1"/>
  <c r="BB85" i="1"/>
  <c r="AZ85" i="1"/>
  <c r="BC373" i="1"/>
  <c r="BB373" i="1"/>
  <c r="BA373" i="1"/>
  <c r="AZ373" i="1"/>
  <c r="BC126" i="1"/>
  <c r="AZ126" i="1"/>
  <c r="BA126" i="1"/>
  <c r="BB126" i="1"/>
  <c r="BC105" i="1"/>
  <c r="AZ105" i="1"/>
  <c r="BB105" i="1"/>
  <c r="Y343" i="1"/>
  <c r="AB343" i="1" s="1"/>
  <c r="Y8" i="1"/>
  <c r="Y212" i="1"/>
  <c r="AB212" i="1" s="1"/>
  <c r="AJ212" i="1" s="1"/>
  <c r="AK212" i="1" s="1"/>
  <c r="Y48" i="1"/>
  <c r="AB48" i="1" s="1"/>
  <c r="AJ48" i="1" s="1"/>
  <c r="AK48" i="1" s="1"/>
  <c r="Y433" i="1"/>
  <c r="BC242" i="1"/>
  <c r="BB242" i="1"/>
  <c r="BA242" i="1"/>
  <c r="AZ242" i="1"/>
  <c r="Y62" i="1"/>
  <c r="AB62" i="1" s="1"/>
  <c r="AJ62" i="1" s="1"/>
  <c r="AK62" i="1" s="1"/>
  <c r="BB326" i="1"/>
  <c r="BC326" i="1"/>
  <c r="BA326" i="1"/>
  <c r="AZ326" i="1"/>
  <c r="Y95" i="1"/>
  <c r="AB95" i="1" s="1"/>
  <c r="AJ95" i="1" s="1"/>
  <c r="AK95" i="1" s="1"/>
  <c r="BA287" i="1"/>
  <c r="BC287" i="1"/>
  <c r="BB287" i="1"/>
  <c r="AZ287" i="1"/>
  <c r="BC275" i="1"/>
  <c r="BB275" i="1"/>
  <c r="BA275" i="1"/>
  <c r="AZ275" i="1"/>
  <c r="BC197" i="1"/>
  <c r="BB197" i="1"/>
  <c r="BA197" i="1"/>
  <c r="AZ197" i="1"/>
  <c r="Y59" i="1"/>
  <c r="AB59" i="1" s="1"/>
  <c r="AJ59" i="1" s="1"/>
  <c r="AK59" i="1" s="1"/>
  <c r="Y392" i="1"/>
  <c r="Y441" i="1"/>
  <c r="AB441" i="1" s="1"/>
  <c r="AJ441" i="1" s="1"/>
  <c r="AK441" i="1" s="1"/>
  <c r="BC442" i="1"/>
  <c r="BB442" i="1"/>
  <c r="BA442" i="1"/>
  <c r="AZ442" i="1"/>
  <c r="BC70" i="1"/>
  <c r="BA70" i="1"/>
  <c r="Y167" i="1"/>
  <c r="AB167" i="1" s="1"/>
  <c r="AJ167" i="1" s="1"/>
  <c r="AK167" i="1" s="1"/>
  <c r="Y359" i="1"/>
  <c r="BC260" i="1"/>
  <c r="BB260" i="1"/>
  <c r="BA260" i="1"/>
  <c r="AZ260" i="1"/>
  <c r="Y444" i="1"/>
  <c r="AB444" i="1" s="1"/>
  <c r="BC64" i="1"/>
  <c r="BA64" i="1"/>
  <c r="AZ64" i="1"/>
  <c r="Y261" i="1"/>
  <c r="AB261" i="1" s="1"/>
  <c r="Y397" i="1"/>
  <c r="AB397" i="1" s="1"/>
  <c r="AJ397" i="1" s="1"/>
  <c r="AK397" i="1" s="1"/>
  <c r="Y214" i="1"/>
  <c r="BA161" i="1"/>
  <c r="BC161" i="1"/>
  <c r="BB161" i="1"/>
  <c r="AZ161" i="1"/>
  <c r="Y175" i="1"/>
  <c r="AB175" i="1" s="1"/>
  <c r="AJ175" i="1" s="1"/>
  <c r="AK175" i="1" s="1"/>
  <c r="Y431" i="1"/>
  <c r="AB431" i="1" s="1"/>
  <c r="BB160" i="1"/>
  <c r="BC160" i="1"/>
  <c r="BA160" i="1"/>
  <c r="AZ160" i="1"/>
  <c r="BA75" i="1"/>
  <c r="BC75" i="1"/>
  <c r="AZ75" i="1"/>
  <c r="AZ76" i="1" s="1"/>
  <c r="BB332" i="1"/>
  <c r="BC332" i="1"/>
  <c r="BA332" i="1"/>
  <c r="AZ332" i="1"/>
  <c r="BC115" i="1"/>
  <c r="BB115" i="1"/>
  <c r="BA115" i="1"/>
  <c r="AZ115" i="1"/>
  <c r="Y393" i="1"/>
  <c r="AB393" i="1" s="1"/>
  <c r="AJ393" i="1" s="1"/>
  <c r="AK393" i="1" s="1"/>
  <c r="Y330" i="1"/>
  <c r="AB330" i="1" s="1"/>
  <c r="AJ330" i="1" s="1"/>
  <c r="AK330" i="1" s="1"/>
  <c r="Y21" i="1"/>
  <c r="AB21" i="1" s="1"/>
  <c r="Y341" i="1"/>
  <c r="AB341" i="1" s="1"/>
  <c r="Y158" i="1"/>
  <c r="AB158" i="1" s="1"/>
  <c r="Y414" i="1"/>
  <c r="AB414" i="1" s="1"/>
  <c r="BB375" i="1"/>
  <c r="BA375" i="1"/>
  <c r="BC375" i="1"/>
  <c r="AZ375" i="1"/>
  <c r="Y344" i="1"/>
  <c r="AB344" i="1" s="1"/>
  <c r="AJ344" i="1" s="1"/>
  <c r="AK344" i="1" s="1"/>
  <c r="Y371" i="1"/>
  <c r="AB371" i="1" s="1"/>
  <c r="AJ371" i="1" s="1"/>
  <c r="AK371" i="1" s="1"/>
  <c r="Y131" i="1"/>
  <c r="AB131" i="1" s="1"/>
  <c r="AJ131" i="1" s="1"/>
  <c r="AK131" i="1" s="1"/>
  <c r="Y328" i="1"/>
  <c r="AB328" i="1" s="1"/>
  <c r="AJ328" i="1" s="1"/>
  <c r="AK328" i="1" s="1"/>
  <c r="Y329" i="1"/>
  <c r="AB329" i="1" s="1"/>
  <c r="Y82" i="1"/>
  <c r="AA82" i="1" s="1"/>
  <c r="Y274" i="1"/>
  <c r="AB274" i="1" s="1"/>
  <c r="AJ274" i="1" s="1"/>
  <c r="AK274" i="1" s="1"/>
  <c r="Y349" i="1"/>
  <c r="AB349" i="1" s="1"/>
  <c r="AJ349" i="1" s="1"/>
  <c r="AK349" i="1" s="1"/>
  <c r="Y166" i="1"/>
  <c r="AB166" i="1" s="1"/>
  <c r="AJ166" i="1" s="1"/>
  <c r="AK166" i="1" s="1"/>
  <c r="Y422" i="1"/>
  <c r="AB422" i="1" s="1"/>
  <c r="AJ422" i="1" s="1"/>
  <c r="AK422" i="1" s="1"/>
  <c r="BB191" i="1"/>
  <c r="BC191" i="1"/>
  <c r="BA191" i="1"/>
  <c r="AZ191" i="1"/>
  <c r="BC447" i="1"/>
  <c r="BB447" i="1"/>
  <c r="BA447" i="1"/>
  <c r="AZ447" i="1"/>
  <c r="Y434" i="1"/>
  <c r="X434" i="1"/>
  <c r="BC155" i="1"/>
  <c r="BB155" i="1"/>
  <c r="BA155" i="1"/>
  <c r="AZ155" i="1"/>
  <c r="Y409" i="1"/>
  <c r="BC173" i="1"/>
  <c r="BB173" i="1"/>
  <c r="BA173" i="1"/>
  <c r="AZ173" i="1"/>
  <c r="BB421" i="1"/>
  <c r="BC421" i="1"/>
  <c r="BA421" i="1"/>
  <c r="AZ421" i="1"/>
  <c r="BC238" i="1"/>
  <c r="BB238" i="1"/>
  <c r="BA238" i="1"/>
  <c r="AZ238" i="1"/>
  <c r="BC257" i="1"/>
  <c r="BB257" i="1"/>
  <c r="BA257" i="1"/>
  <c r="AZ257" i="1"/>
  <c r="Y208" i="1"/>
  <c r="AB208" i="1" s="1"/>
  <c r="AJ208" i="1" s="1"/>
  <c r="AK208" i="1" s="1"/>
  <c r="BC13" i="1"/>
  <c r="BB13" i="1"/>
  <c r="BA13" i="1"/>
  <c r="AZ13" i="1"/>
  <c r="BB52" i="1"/>
  <c r="AZ52" i="1"/>
  <c r="BC52" i="1"/>
  <c r="BA52" i="1"/>
  <c r="Y268" i="1"/>
  <c r="AB268" i="1" s="1"/>
  <c r="AJ268" i="1" s="1"/>
  <c r="AK268" i="1" s="1"/>
  <c r="Y43" i="1"/>
  <c r="AB43" i="1" s="1"/>
  <c r="AJ43" i="1" s="1"/>
  <c r="AK43" i="1" s="1"/>
  <c r="Y32" i="1"/>
  <c r="AA32" i="1" s="1"/>
  <c r="Y353" i="1"/>
  <c r="AB353" i="1" s="1"/>
  <c r="AJ353" i="1" s="1"/>
  <c r="AK353" i="1" s="1"/>
  <c r="Y98" i="1"/>
  <c r="AB98" i="1" s="1"/>
  <c r="AJ98" i="1" s="1"/>
  <c r="AK98" i="1" s="1"/>
  <c r="Y354" i="1"/>
  <c r="AB354" i="1" s="1"/>
  <c r="BC69" i="1"/>
  <c r="BA69" i="1"/>
  <c r="BC293" i="1"/>
  <c r="BA293" i="1"/>
  <c r="AZ293" i="1"/>
  <c r="BB293" i="1"/>
  <c r="BB438" i="1"/>
  <c r="BC438" i="1"/>
  <c r="BA438" i="1"/>
  <c r="AZ438" i="1"/>
  <c r="Y78" i="1"/>
  <c r="Y335" i="1"/>
  <c r="AB335" i="1" s="1"/>
  <c r="AJ335" i="1" s="1"/>
  <c r="AK335" i="1" s="1"/>
  <c r="Y216" i="1"/>
  <c r="AB216" i="1" s="1"/>
  <c r="AJ216" i="1" s="1"/>
  <c r="AK216" i="1" s="1"/>
  <c r="Y224" i="1"/>
  <c r="AB224" i="1" s="1"/>
  <c r="AJ224" i="1" s="1"/>
  <c r="AK224" i="1" s="1"/>
  <c r="Y240" i="1"/>
  <c r="AB240" i="1" s="1"/>
  <c r="AJ240" i="1" s="1"/>
  <c r="AK240" i="1" s="1"/>
  <c r="Y425" i="1"/>
  <c r="AA425" i="1" s="1"/>
  <c r="BC426" i="1"/>
  <c r="BB426" i="1"/>
  <c r="BA426" i="1"/>
  <c r="AZ426" i="1"/>
  <c r="Y85" i="1"/>
  <c r="AA85" i="1" s="1"/>
  <c r="Y373" i="1"/>
  <c r="AB373" i="1" s="1"/>
  <c r="Y126" i="1"/>
  <c r="AB126" i="1" s="1"/>
  <c r="AJ126" i="1" s="1"/>
  <c r="AK126" i="1" s="1"/>
  <c r="Y382" i="1"/>
  <c r="AB382" i="1" s="1"/>
  <c r="BC151" i="1"/>
  <c r="BB151" i="1"/>
  <c r="BA151" i="1"/>
  <c r="AZ151" i="1"/>
  <c r="BC407" i="1"/>
  <c r="BB407" i="1"/>
  <c r="BA407" i="1"/>
  <c r="AZ407" i="1"/>
  <c r="BC448" i="1"/>
  <c r="BB448" i="1"/>
  <c r="BA448" i="1"/>
  <c r="AZ448" i="1"/>
  <c r="BC194" i="1"/>
  <c r="AZ194" i="1"/>
  <c r="BA194" i="1"/>
  <c r="BB194" i="1"/>
  <c r="BB28" i="1"/>
  <c r="BA28" i="1"/>
  <c r="BC28" i="1"/>
  <c r="AZ28" i="1"/>
  <c r="BC284" i="1"/>
  <c r="BB284" i="1"/>
  <c r="BA284" i="1"/>
  <c r="AZ284" i="1"/>
  <c r="Y67" i="1"/>
  <c r="Y242" i="1"/>
  <c r="AB242" i="1" s="1"/>
  <c r="AJ242" i="1" s="1"/>
  <c r="AK242" i="1" s="1"/>
  <c r="Y101" i="1"/>
  <c r="AB101" i="1" s="1"/>
  <c r="AJ101" i="1" s="1"/>
  <c r="AK101" i="1" s="1"/>
  <c r="Y309" i="1"/>
  <c r="AB309" i="1" s="1"/>
  <c r="AJ309" i="1" s="1"/>
  <c r="AK309" i="1" s="1"/>
  <c r="BC134" i="1"/>
  <c r="BB134" i="1"/>
  <c r="BA134" i="1"/>
  <c r="AZ134" i="1"/>
  <c r="Y326" i="1"/>
  <c r="AB326" i="1" s="1"/>
  <c r="AJ326" i="1" s="1"/>
  <c r="AK326" i="1" s="1"/>
  <c r="Y137" i="1"/>
  <c r="AB137" i="1" s="1"/>
  <c r="AJ137" i="1" s="1"/>
  <c r="AK137" i="1" s="1"/>
  <c r="Y287" i="1"/>
  <c r="AB287" i="1" s="1"/>
  <c r="AJ287" i="1" s="1"/>
  <c r="AK287" i="1" s="1"/>
  <c r="Y248" i="1"/>
  <c r="AB248" i="1" s="1"/>
  <c r="AJ248" i="1" s="1"/>
  <c r="AK248" i="1" s="1"/>
  <c r="BB272" i="1"/>
  <c r="BC272" i="1"/>
  <c r="AZ272" i="1"/>
  <c r="BA272" i="1"/>
  <c r="BC389" i="1"/>
  <c r="AZ389" i="1"/>
  <c r="Y307" i="1"/>
  <c r="AB307" i="1" s="1"/>
  <c r="AJ307" i="1" s="1"/>
  <c r="AK307" i="1" s="1"/>
  <c r="BC228" i="1"/>
  <c r="BB228" i="1"/>
  <c r="BA228" i="1"/>
  <c r="AZ228" i="1"/>
  <c r="BC50" i="1"/>
  <c r="BB50" i="1"/>
  <c r="AZ50" i="1"/>
  <c r="BA50" i="1"/>
  <c r="Y442" i="1"/>
  <c r="AB442" i="1" s="1"/>
  <c r="Y70" i="1"/>
  <c r="AA70" i="1" s="1"/>
  <c r="BB334" i="1"/>
  <c r="BC334" i="1"/>
  <c r="BA334" i="1"/>
  <c r="AZ334" i="1"/>
  <c r="BC103" i="1"/>
  <c r="BB103" i="1"/>
  <c r="BA103" i="1"/>
  <c r="AZ103" i="1"/>
  <c r="BC423" i="1"/>
  <c r="BB423" i="1"/>
  <c r="BA423" i="1"/>
  <c r="AZ423" i="1"/>
  <c r="BC323" i="1"/>
  <c r="BA323" i="1"/>
  <c r="BB323" i="1"/>
  <c r="AZ323" i="1"/>
  <c r="BC195" i="1"/>
  <c r="AZ195" i="1"/>
  <c r="BB400" i="1"/>
  <c r="BC400" i="1"/>
  <c r="BA400" i="1"/>
  <c r="AZ400" i="1"/>
  <c r="Y9" i="1"/>
  <c r="AB9" i="1" s="1"/>
  <c r="AJ9" i="1" s="1"/>
  <c r="AK9" i="1" s="1"/>
  <c r="BC58" i="1"/>
  <c r="BB58" i="1"/>
  <c r="BA58" i="1"/>
  <c r="AZ58" i="1"/>
  <c r="BC258" i="1"/>
  <c r="BB258" i="1"/>
  <c r="BA258" i="1"/>
  <c r="AZ258" i="1"/>
  <c r="Y89" i="1"/>
  <c r="AB89" i="1" s="1"/>
  <c r="AJ89" i="1" s="1"/>
  <c r="AK89" i="1" s="1"/>
  <c r="BC14" i="1"/>
  <c r="BB14" i="1"/>
  <c r="BA14" i="1"/>
  <c r="AZ14" i="1"/>
  <c r="BB278" i="1"/>
  <c r="BC278" i="1"/>
  <c r="AZ278" i="1"/>
  <c r="BA278" i="1"/>
  <c r="BC239" i="1"/>
  <c r="BA239" i="1"/>
  <c r="BB239" i="1"/>
  <c r="AZ239" i="1"/>
  <c r="Y160" i="1"/>
  <c r="AA160" i="1" s="1"/>
  <c r="BC304" i="1"/>
  <c r="BB304" i="1"/>
  <c r="BA304" i="1"/>
  <c r="AZ304" i="1"/>
  <c r="BC172" i="1"/>
  <c r="BB172" i="1"/>
  <c r="BA172" i="1"/>
  <c r="AZ172" i="1"/>
  <c r="BC348" i="1"/>
  <c r="BB348" i="1"/>
  <c r="BA348" i="1"/>
  <c r="AZ348" i="1"/>
  <c r="Y115" i="1"/>
  <c r="AB115" i="1" s="1"/>
  <c r="Y416" i="1"/>
  <c r="AA416" i="1" s="1"/>
  <c r="BC138" i="1"/>
  <c r="BB138" i="1"/>
  <c r="BA138" i="1"/>
  <c r="AZ138" i="1"/>
  <c r="BC394" i="1"/>
  <c r="BA394" i="1"/>
  <c r="BB394" i="1"/>
  <c r="AZ394" i="1"/>
  <c r="BC149" i="1"/>
  <c r="AZ149" i="1"/>
  <c r="BB405" i="1"/>
  <c r="BA405" i="1"/>
  <c r="AZ405" i="1"/>
  <c r="BC405" i="1"/>
  <c r="BB193" i="1"/>
  <c r="BC193" i="1"/>
  <c r="BA193" i="1"/>
  <c r="AZ193" i="1"/>
  <c r="BC439" i="1"/>
  <c r="BB439" i="1"/>
  <c r="BA439" i="1"/>
  <c r="AZ439" i="1"/>
  <c r="Y387" i="1"/>
  <c r="AB387" i="1" s="1"/>
  <c r="AJ387" i="1" s="1"/>
  <c r="AK387" i="1" s="1"/>
  <c r="BC132" i="1"/>
  <c r="BB132" i="1"/>
  <c r="AZ132" i="1"/>
  <c r="BA132" i="1"/>
  <c r="BC276" i="1"/>
  <c r="BB276" i="1"/>
  <c r="AZ276" i="1"/>
  <c r="BA276" i="1"/>
  <c r="BC146" i="1"/>
  <c r="BB146" i="1"/>
  <c r="AZ146" i="1"/>
  <c r="BA146" i="1"/>
  <c r="BC153" i="1"/>
  <c r="BB153" i="1"/>
  <c r="BA153" i="1"/>
  <c r="AZ153" i="1"/>
  <c r="BC317" i="1"/>
  <c r="BB317" i="1"/>
  <c r="BA317" i="1"/>
  <c r="AZ317" i="1"/>
  <c r="Y413" i="1"/>
  <c r="AB413" i="1" s="1"/>
  <c r="AJ413" i="1" s="1"/>
  <c r="AK413" i="1" s="1"/>
  <c r="BC230" i="1"/>
  <c r="BB230" i="1"/>
  <c r="BA230" i="1"/>
  <c r="AZ230" i="1"/>
  <c r="BC225" i="1"/>
  <c r="AZ225" i="1"/>
  <c r="Y191" i="1"/>
  <c r="AB191" i="1" s="1"/>
  <c r="AJ191" i="1" s="1"/>
  <c r="AK191" i="1" s="1"/>
  <c r="Y447" i="1"/>
  <c r="AA135" i="1"/>
  <c r="AK259" i="1"/>
  <c r="AK36" i="1"/>
  <c r="AK163" i="1"/>
  <c r="Y148" i="1"/>
  <c r="AB148" i="1" s="1"/>
  <c r="AJ148" i="1" s="1"/>
  <c r="AK148" i="1" s="1"/>
  <c r="BC380" i="1"/>
  <c r="BA380" i="1"/>
  <c r="BB380" i="1"/>
  <c r="AZ380" i="1"/>
  <c r="BC432" i="1"/>
  <c r="BB432" i="1"/>
  <c r="BA432" i="1"/>
  <c r="AZ432" i="1"/>
  <c r="BB218" i="1"/>
  <c r="BA218" i="1"/>
  <c r="AZ218" i="1"/>
  <c r="BC218" i="1"/>
  <c r="BC410" i="1"/>
  <c r="BB410" i="1"/>
  <c r="BA410" i="1"/>
  <c r="AZ410" i="1"/>
  <c r="Y173" i="1"/>
  <c r="Y421" i="1"/>
  <c r="AB421" i="1" s="1"/>
  <c r="AJ421" i="1" s="1"/>
  <c r="AK421" i="1" s="1"/>
  <c r="Y238" i="1"/>
  <c r="AB238" i="1" s="1"/>
  <c r="AJ238" i="1" s="1"/>
  <c r="AK238" i="1" s="1"/>
  <c r="Y257" i="1"/>
  <c r="AB257" i="1" s="1"/>
  <c r="Y376" i="1"/>
  <c r="BA376" i="1" s="1"/>
  <c r="Y325" i="1"/>
  <c r="AB325" i="1" s="1"/>
  <c r="AJ325" i="1" s="1"/>
  <c r="AK325" i="1" s="1"/>
  <c r="BC315" i="1"/>
  <c r="AZ315" i="1"/>
  <c r="BC436" i="1"/>
  <c r="BB436" i="1"/>
  <c r="BA436" i="1"/>
  <c r="AZ436" i="1"/>
  <c r="BC162" i="1"/>
  <c r="BB162" i="1"/>
  <c r="BA162" i="1"/>
  <c r="AZ162" i="1"/>
  <c r="BC418" i="1"/>
  <c r="BB418" i="1"/>
  <c r="BA418" i="1"/>
  <c r="AZ418" i="1"/>
  <c r="Y69" i="1"/>
  <c r="AB69" i="1" s="1"/>
  <c r="AJ69" i="1" s="1"/>
  <c r="AK69" i="1" s="1"/>
  <c r="Y293" i="1"/>
  <c r="AB293" i="1" s="1"/>
  <c r="AJ293" i="1" s="1"/>
  <c r="AK293" i="1" s="1"/>
  <c r="Y182" i="1"/>
  <c r="AB182" i="1" s="1"/>
  <c r="AJ182" i="1" s="1"/>
  <c r="AK182" i="1" s="1"/>
  <c r="Y438" i="1"/>
  <c r="AB438" i="1" s="1"/>
  <c r="BC143" i="1"/>
  <c r="BB143" i="1"/>
  <c r="BA143" i="1"/>
  <c r="AZ143" i="1"/>
  <c r="BB399" i="1"/>
  <c r="BC399" i="1"/>
  <c r="BA399" i="1"/>
  <c r="AZ399" i="1"/>
  <c r="BC240" i="1"/>
  <c r="BB240" i="1"/>
  <c r="BA240" i="1"/>
  <c r="AZ240" i="1"/>
  <c r="BC347" i="1"/>
  <c r="BB347" i="1"/>
  <c r="BA347" i="1"/>
  <c r="AZ347" i="1"/>
  <c r="BC356" i="1"/>
  <c r="BB356" i="1"/>
  <c r="AZ356" i="1"/>
  <c r="BA356" i="1"/>
  <c r="BB40" i="1"/>
  <c r="BC40" i="1"/>
  <c r="BA40" i="1"/>
  <c r="AZ40" i="1"/>
  <c r="Y426" i="1"/>
  <c r="X426" i="1"/>
  <c r="BC190" i="1"/>
  <c r="AZ190" i="1"/>
  <c r="Y446" i="1"/>
  <c r="AB446" i="1" s="1"/>
  <c r="X446" i="1"/>
  <c r="Y151" i="1"/>
  <c r="Y407" i="1"/>
  <c r="AB407" i="1" s="1"/>
  <c r="Y448" i="1"/>
  <c r="X448" i="1"/>
  <c r="BB187" i="1"/>
  <c r="BC187" i="1"/>
  <c r="BA187" i="1"/>
  <c r="AZ187" i="1"/>
  <c r="Y300" i="1"/>
  <c r="AB300" i="1" s="1"/>
  <c r="Y368" i="1"/>
  <c r="AB368" i="1" s="1"/>
  <c r="AJ368" i="1" s="1"/>
  <c r="AK368" i="1" s="1"/>
  <c r="BC57" i="1"/>
  <c r="BA57" i="1"/>
  <c r="BB57" i="1"/>
  <c r="AZ57" i="1"/>
  <c r="BC42" i="1"/>
  <c r="AZ42" i="1"/>
  <c r="BB42" i="1"/>
  <c r="BA42" i="1"/>
  <c r="BC273" i="1"/>
  <c r="BB273" i="1"/>
  <c r="BA273" i="1"/>
  <c r="AZ273" i="1"/>
  <c r="BC381" i="1"/>
  <c r="BA381" i="1"/>
  <c r="AZ381" i="1"/>
  <c r="BB381" i="1"/>
  <c r="Y134" i="1"/>
  <c r="AB134" i="1" s="1"/>
  <c r="BA137" i="1"/>
  <c r="BB137" i="1"/>
  <c r="BC137" i="1"/>
  <c r="AZ137" i="1"/>
  <c r="BC351" i="1"/>
  <c r="BB351" i="1"/>
  <c r="BA351" i="1"/>
  <c r="AZ351" i="1"/>
  <c r="Y272" i="1"/>
  <c r="AB272" i="1" s="1"/>
  <c r="AJ272" i="1" s="1"/>
  <c r="AK272" i="1" s="1"/>
  <c r="Y339" i="1"/>
  <c r="AB339" i="1" s="1"/>
  <c r="BC44" i="1"/>
  <c r="BB44" i="1"/>
  <c r="BA44" i="1"/>
  <c r="AZ44" i="1"/>
  <c r="BB244" i="1"/>
  <c r="BC244" i="1"/>
  <c r="BA244" i="1"/>
  <c r="AZ244" i="1"/>
  <c r="BA55" i="1"/>
  <c r="BC55" i="1"/>
  <c r="BB55" i="1"/>
  <c r="AZ55" i="1"/>
  <c r="BC267" i="1"/>
  <c r="BB267" i="1"/>
  <c r="BA267" i="1"/>
  <c r="AZ267" i="1"/>
  <c r="BC65" i="1"/>
  <c r="BA65" i="1"/>
  <c r="AZ65" i="1"/>
  <c r="Y50" i="1"/>
  <c r="AA50" i="1" s="1"/>
  <c r="Y305" i="1"/>
  <c r="AA305" i="1" s="1"/>
  <c r="BB245" i="1"/>
  <c r="BC245" i="1"/>
  <c r="BA245" i="1"/>
  <c r="AZ245" i="1"/>
  <c r="BC142" i="1"/>
  <c r="BB142" i="1"/>
  <c r="AZ142" i="1"/>
  <c r="BA142" i="1"/>
  <c r="Y334" i="1"/>
  <c r="AB334" i="1" s="1"/>
  <c r="AJ334" i="1" s="1"/>
  <c r="AK334" i="1" s="1"/>
  <c r="Y103" i="1"/>
  <c r="Y231" i="1"/>
  <c r="AB231" i="1" s="1"/>
  <c r="AJ231" i="1" s="1"/>
  <c r="AK231" i="1" s="1"/>
  <c r="Y423" i="1"/>
  <c r="AB423" i="1" s="1"/>
  <c r="AJ423" i="1" s="1"/>
  <c r="AK423" i="1" s="1"/>
  <c r="BB339" i="1"/>
  <c r="BA339" i="1"/>
  <c r="BC339" i="1"/>
  <c r="AZ339" i="1"/>
  <c r="BB316" i="1"/>
  <c r="BC316" i="1"/>
  <c r="BA316" i="1"/>
  <c r="AZ316" i="1"/>
  <c r="Y195" i="1"/>
  <c r="AB195" i="1" s="1"/>
  <c r="AJ195" i="1" s="1"/>
  <c r="AK195" i="1" s="1"/>
  <c r="Y400" i="1"/>
  <c r="BC81" i="1"/>
  <c r="BB81" i="1"/>
  <c r="AZ81" i="1"/>
  <c r="BA81" i="1"/>
  <c r="Y58" i="1"/>
  <c r="AB58" i="1" s="1"/>
  <c r="Y258" i="1"/>
  <c r="BC89" i="1"/>
  <c r="BA89" i="1"/>
  <c r="BB89" i="1"/>
  <c r="AZ89" i="1"/>
  <c r="Y109" i="1"/>
  <c r="AB109" i="1" s="1"/>
  <c r="AJ109" i="1" s="1"/>
  <c r="AK109" i="1" s="1"/>
  <c r="Y14" i="1"/>
  <c r="Y278" i="1"/>
  <c r="Y239" i="1"/>
  <c r="AB239" i="1" s="1"/>
  <c r="AJ239" i="1" s="1"/>
  <c r="AK239" i="1" s="1"/>
  <c r="Y152" i="1"/>
  <c r="AB152" i="1" s="1"/>
  <c r="Y304" i="1"/>
  <c r="AB304" i="1" s="1"/>
  <c r="AJ304" i="1" s="1"/>
  <c r="AK304" i="1" s="1"/>
  <c r="BB179" i="1"/>
  <c r="BC179" i="1"/>
  <c r="BA179" i="1"/>
  <c r="AZ179" i="1"/>
  <c r="BC364" i="1"/>
  <c r="BB364" i="1"/>
  <c r="BA364" i="1"/>
  <c r="AZ364" i="1"/>
  <c r="BC416" i="1"/>
  <c r="BB416" i="1"/>
  <c r="BA416" i="1"/>
  <c r="AZ416" i="1"/>
  <c r="BC17" i="1"/>
  <c r="BB17" i="1"/>
  <c r="BA17" i="1"/>
  <c r="AZ17" i="1"/>
  <c r="BC345" i="1"/>
  <c r="BB345" i="1"/>
  <c r="BA345" i="1"/>
  <c r="AZ345" i="1"/>
  <c r="Y138" i="1"/>
  <c r="AB138" i="1" s="1"/>
  <c r="Y394" i="1"/>
  <c r="Y149" i="1"/>
  <c r="AB149" i="1" s="1"/>
  <c r="AJ149" i="1" s="1"/>
  <c r="AK149" i="1" s="1"/>
  <c r="Y405" i="1"/>
  <c r="AB405" i="1" s="1"/>
  <c r="AJ405" i="1" s="1"/>
  <c r="AK405" i="1" s="1"/>
  <c r="Y222" i="1"/>
  <c r="AB222" i="1" s="1"/>
  <c r="AJ222" i="1" s="1"/>
  <c r="AK222" i="1" s="1"/>
  <c r="Y193" i="1"/>
  <c r="Y183" i="1"/>
  <c r="AB183" i="1" s="1"/>
  <c r="AJ183" i="1" s="1"/>
  <c r="AK183" i="1" s="1"/>
  <c r="Y439" i="1"/>
  <c r="AB439" i="1" s="1"/>
  <c r="X439" i="1"/>
  <c r="Y320" i="1"/>
  <c r="AA320" i="1" s="1"/>
  <c r="BC292" i="1"/>
  <c r="BA292" i="1"/>
  <c r="BB292" i="1"/>
  <c r="AZ292" i="1"/>
  <c r="Y15" i="1"/>
  <c r="AB15" i="1" s="1"/>
  <c r="Y424" i="1"/>
  <c r="AB424" i="1" s="1"/>
  <c r="AJ424" i="1" s="1"/>
  <c r="AK424" i="1" s="1"/>
  <c r="BC401" i="1"/>
  <c r="BA401" i="1"/>
  <c r="Y146" i="1"/>
  <c r="AA146" i="1" s="1"/>
  <c r="BB338" i="1"/>
  <c r="BA338" i="1"/>
  <c r="BC338" i="1"/>
  <c r="AZ338" i="1"/>
  <c r="Y153" i="1"/>
  <c r="AA153" i="1" s="1"/>
  <c r="Y317" i="1"/>
  <c r="AB317" i="1" s="1"/>
  <c r="AJ317" i="1" s="1"/>
  <c r="AK317" i="1" s="1"/>
  <c r="BA413" i="1"/>
  <c r="AZ413" i="1"/>
  <c r="BC413" i="1"/>
  <c r="BB413" i="1"/>
  <c r="Y230" i="1"/>
  <c r="AB230" i="1" s="1"/>
  <c r="AJ230" i="1" s="1"/>
  <c r="AK230" i="1" s="1"/>
  <c r="Y225" i="1"/>
  <c r="AB225" i="1" s="1"/>
  <c r="AJ225" i="1" s="1"/>
  <c r="AK225" i="1" s="1"/>
  <c r="BB255" i="1"/>
  <c r="BC255" i="1"/>
  <c r="BA255" i="1"/>
  <c r="AZ255" i="1"/>
  <c r="AA21" i="1"/>
  <c r="AK306" i="1"/>
  <c r="AK347" i="1"/>
  <c r="AA157" i="1"/>
  <c r="Y396" i="1"/>
  <c r="AB396" i="1" s="1"/>
  <c r="AJ396" i="1" s="1"/>
  <c r="AK396" i="1" s="1"/>
  <c r="BA123" i="1"/>
  <c r="BC123" i="1"/>
  <c r="BB123" i="1"/>
  <c r="AZ123" i="1"/>
  <c r="BC23" i="1"/>
  <c r="BA23" i="1"/>
  <c r="Y432" i="1"/>
  <c r="AB432" i="1" s="1"/>
  <c r="BB33" i="1"/>
  <c r="BC33" i="1"/>
  <c r="BA33" i="1"/>
  <c r="AZ33" i="1"/>
  <c r="BC18" i="1"/>
  <c r="BB18" i="1"/>
  <c r="BA18" i="1"/>
  <c r="AZ18" i="1"/>
  <c r="Y218" i="1"/>
  <c r="AA218" i="1" s="1"/>
  <c r="Y410" i="1"/>
  <c r="AB410" i="1" s="1"/>
  <c r="AJ410" i="1" s="1"/>
  <c r="AK410" i="1" s="1"/>
  <c r="BC37" i="1"/>
  <c r="BA37" i="1"/>
  <c r="BB37" i="1"/>
  <c r="BC38" i="1"/>
  <c r="BB38" i="1"/>
  <c r="BA38" i="1"/>
  <c r="AZ38" i="1"/>
  <c r="BB302" i="1"/>
  <c r="BC302" i="1"/>
  <c r="BA302" i="1"/>
  <c r="AZ302" i="1"/>
  <c r="Y297" i="1"/>
  <c r="Y327" i="1"/>
  <c r="AB327" i="1" s="1"/>
  <c r="AJ327" i="1" s="1"/>
  <c r="AK327" i="1" s="1"/>
  <c r="BC26" i="1"/>
  <c r="BB26" i="1"/>
  <c r="BA26" i="1"/>
  <c r="AZ26" i="1"/>
  <c r="BA67" i="1"/>
  <c r="BC67" i="1"/>
  <c r="BB67" i="1"/>
  <c r="AZ67" i="1"/>
  <c r="BB331" i="1"/>
  <c r="BA331" i="1"/>
  <c r="BC331" i="1"/>
  <c r="AZ331" i="1"/>
  <c r="BC171" i="1"/>
  <c r="BB171" i="1"/>
  <c r="AZ171" i="1"/>
  <c r="BA171" i="1"/>
  <c r="BC352" i="1"/>
  <c r="BB352" i="1"/>
  <c r="BA352" i="1"/>
  <c r="AZ352" i="1"/>
  <c r="BC417" i="1"/>
  <c r="BA417" i="1"/>
  <c r="BB417" i="1"/>
  <c r="AZ417" i="1"/>
  <c r="Y162" i="1"/>
  <c r="Y418" i="1"/>
  <c r="AB418" i="1" s="1"/>
  <c r="BC189" i="1"/>
  <c r="AZ189" i="1"/>
  <c r="BC429" i="1"/>
  <c r="BA429" i="1"/>
  <c r="BB429" i="1"/>
  <c r="AZ429" i="1"/>
  <c r="BC246" i="1"/>
  <c r="BB246" i="1"/>
  <c r="AZ246" i="1"/>
  <c r="BA246" i="1"/>
  <c r="BB289" i="1"/>
  <c r="BC289" i="1"/>
  <c r="BA289" i="1"/>
  <c r="AZ289" i="1"/>
  <c r="Y143" i="1"/>
  <c r="AB143" i="1" s="1"/>
  <c r="Y399" i="1"/>
  <c r="AB399" i="1" s="1"/>
  <c r="BC440" i="1"/>
  <c r="BB440" i="1"/>
  <c r="BA440" i="1"/>
  <c r="AZ440" i="1"/>
  <c r="BC408" i="1"/>
  <c r="BB408" i="1"/>
  <c r="BA408" i="1"/>
  <c r="AZ408" i="1"/>
  <c r="Y363" i="1"/>
  <c r="AA363" i="1" s="1"/>
  <c r="Y147" i="1"/>
  <c r="AA147" i="1" s="1"/>
  <c r="Y40" i="1"/>
  <c r="AB40" i="1" s="1"/>
  <c r="AJ40" i="1" s="1"/>
  <c r="AK40" i="1" s="1"/>
  <c r="BC34" i="1"/>
  <c r="BA34" i="1"/>
  <c r="BB34" i="1"/>
  <c r="AZ34" i="1"/>
  <c r="BB298" i="1"/>
  <c r="BA298" i="1"/>
  <c r="BC298" i="1"/>
  <c r="AZ298" i="1"/>
  <c r="BC241" i="1"/>
  <c r="BB241" i="1"/>
  <c r="BA241" i="1"/>
  <c r="AZ241" i="1"/>
  <c r="Y205" i="1"/>
  <c r="Y190" i="1"/>
  <c r="AB190" i="1" s="1"/>
  <c r="AJ190" i="1" s="1"/>
  <c r="AK190" i="1" s="1"/>
  <c r="BB446" i="1"/>
  <c r="BC446" i="1"/>
  <c r="BA446" i="1"/>
  <c r="AZ446" i="1"/>
  <c r="Y144" i="1"/>
  <c r="BC68" i="1"/>
  <c r="BB68" i="1"/>
  <c r="BA68" i="1"/>
  <c r="AZ68" i="1"/>
  <c r="BA203" i="1"/>
  <c r="BC203" i="1"/>
  <c r="BB203" i="1"/>
  <c r="AZ203" i="1"/>
  <c r="BC368" i="1"/>
  <c r="BB368" i="1"/>
  <c r="BA368" i="1"/>
  <c r="AZ368" i="1"/>
  <c r="Y57" i="1"/>
  <c r="AA57" i="1" s="1"/>
  <c r="Y42" i="1"/>
  <c r="AA42" i="1" s="1"/>
  <c r="Y273" i="1"/>
  <c r="AB273" i="1" s="1"/>
  <c r="AJ273" i="1" s="1"/>
  <c r="AK273" i="1" s="1"/>
  <c r="Y229" i="1"/>
  <c r="Y381" i="1"/>
  <c r="AB381" i="1" s="1"/>
  <c r="AJ381" i="1" s="1"/>
  <c r="AK381" i="1" s="1"/>
  <c r="BB390" i="1"/>
  <c r="BC390" i="1"/>
  <c r="BA390" i="1"/>
  <c r="AZ390" i="1"/>
  <c r="Y351" i="1"/>
  <c r="AB351" i="1" s="1"/>
  <c r="AJ351" i="1" s="1"/>
  <c r="AK351" i="1" s="1"/>
  <c r="Y260" i="1"/>
  <c r="AA260" i="1" s="1"/>
  <c r="BC428" i="1"/>
  <c r="BB428" i="1"/>
  <c r="AZ428" i="1"/>
  <c r="BA428" i="1"/>
  <c r="Y55" i="1"/>
  <c r="Y65" i="1"/>
  <c r="AB65" i="1" s="1"/>
  <c r="AJ65" i="1" s="1"/>
  <c r="AK65" i="1" s="1"/>
  <c r="BB314" i="1"/>
  <c r="BC314" i="1"/>
  <c r="BA314" i="1"/>
  <c r="AZ314" i="1"/>
  <c r="BC305" i="1"/>
  <c r="BB305" i="1"/>
  <c r="BA305" i="1"/>
  <c r="AZ305" i="1"/>
  <c r="Y245" i="1"/>
  <c r="AB245" i="1" s="1"/>
  <c r="AJ245" i="1" s="1"/>
  <c r="AK245" i="1" s="1"/>
  <c r="Y142" i="1"/>
  <c r="AB142" i="1" s="1"/>
  <c r="BC398" i="1"/>
  <c r="BB398" i="1"/>
  <c r="BA398" i="1"/>
  <c r="AZ398" i="1"/>
  <c r="BC136" i="1"/>
  <c r="AZ136" i="1"/>
  <c r="Y332" i="1"/>
  <c r="AB332" i="1" s="1"/>
  <c r="AJ332" i="1" s="1"/>
  <c r="AK332" i="1" s="1"/>
  <c r="BA99" i="1"/>
  <c r="BB99" i="1"/>
  <c r="AZ99" i="1"/>
  <c r="BC99" i="1"/>
  <c r="Y81" i="1"/>
  <c r="AB81" i="1" s="1"/>
  <c r="AJ81" i="1" s="1"/>
  <c r="AK81" i="1" s="1"/>
  <c r="BB322" i="1"/>
  <c r="BC322" i="1"/>
  <c r="BA322" i="1"/>
  <c r="AZ322" i="1"/>
  <c r="BB237" i="1"/>
  <c r="BC237" i="1"/>
  <c r="BA237" i="1"/>
  <c r="AZ237" i="1"/>
  <c r="BC86" i="1"/>
  <c r="AZ86" i="1"/>
  <c r="BA86" i="1"/>
  <c r="Y111" i="1"/>
  <c r="AB111" i="1" s="1"/>
  <c r="AJ111" i="1" s="1"/>
  <c r="AK111" i="1" s="1"/>
  <c r="BB303" i="1"/>
  <c r="BC303" i="1"/>
  <c r="AZ303" i="1"/>
  <c r="BA303" i="1"/>
  <c r="BC152" i="1"/>
  <c r="BB152" i="1"/>
  <c r="BA152" i="1"/>
  <c r="AZ152" i="1"/>
  <c r="BB288" i="1"/>
  <c r="BC288" i="1"/>
  <c r="BA288" i="1"/>
  <c r="AZ288" i="1"/>
  <c r="BC404" i="1"/>
  <c r="BA404" i="1"/>
  <c r="BC91" i="1"/>
  <c r="AZ91" i="1"/>
  <c r="BA91" i="1"/>
  <c r="BA97" i="1" s="1"/>
  <c r="BB91" i="1"/>
  <c r="AZ7" i="1"/>
  <c r="AZ8" i="1" s="1"/>
  <c r="Y17" i="1"/>
  <c r="AB17" i="1" s="1"/>
  <c r="AJ17" i="1" s="1"/>
  <c r="AK17" i="1" s="1"/>
  <c r="Y345" i="1"/>
  <c r="AB345" i="1" s="1"/>
  <c r="AJ345" i="1" s="1"/>
  <c r="AK345" i="1" s="1"/>
  <c r="BB202" i="1"/>
  <c r="BA202" i="1"/>
  <c r="AZ202" i="1"/>
  <c r="BC202" i="1"/>
  <c r="BB113" i="1"/>
  <c r="BC113" i="1"/>
  <c r="AZ113" i="1"/>
  <c r="BA113" i="1"/>
  <c r="BC285" i="1"/>
  <c r="AZ285" i="1"/>
  <c r="Y22" i="1"/>
  <c r="AA22" i="1" s="1"/>
  <c r="BC247" i="1"/>
  <c r="BB247" i="1"/>
  <c r="BA247" i="1"/>
  <c r="AZ247" i="1"/>
  <c r="BC168" i="1"/>
  <c r="BB168" i="1"/>
  <c r="BA168" i="1"/>
  <c r="AZ168" i="1"/>
  <c r="BC427" i="1"/>
  <c r="BB427" i="1"/>
  <c r="BA427" i="1"/>
  <c r="AZ427" i="1"/>
  <c r="Y188" i="1"/>
  <c r="AB188" i="1" s="1"/>
  <c r="AJ188" i="1" s="1"/>
  <c r="AK188" i="1" s="1"/>
  <c r="BC15" i="1"/>
  <c r="BB15" i="1"/>
  <c r="BA15" i="1"/>
  <c r="AZ15" i="1"/>
  <c r="BC424" i="1"/>
  <c r="BB424" i="1"/>
  <c r="BA424" i="1"/>
  <c r="AZ424" i="1"/>
  <c r="Y401" i="1"/>
  <c r="AB401" i="1" s="1"/>
  <c r="AJ401" i="1" s="1"/>
  <c r="AK401" i="1" s="1"/>
  <c r="Y338" i="1"/>
  <c r="AB338" i="1" s="1"/>
  <c r="AJ338" i="1" s="1"/>
  <c r="AK338" i="1" s="1"/>
  <c r="BC141" i="1"/>
  <c r="BB141" i="1"/>
  <c r="BA141" i="1"/>
  <c r="AZ141" i="1"/>
  <c r="BC30" i="1"/>
  <c r="BB30" i="1"/>
  <c r="AZ30" i="1"/>
  <c r="BA30" i="1"/>
  <c r="Y294" i="1"/>
  <c r="AA294" i="1" s="1"/>
  <c r="Y255" i="1"/>
  <c r="AA255" i="1" s="1"/>
  <c r="Y235" i="1"/>
  <c r="AB235" i="1" s="1"/>
  <c r="AJ235" i="1" s="1"/>
  <c r="AK235" i="1" s="1"/>
  <c r="BC188" i="1"/>
  <c r="BB188" i="1"/>
  <c r="BA188" i="1"/>
  <c r="AZ188" i="1"/>
  <c r="Y123" i="1"/>
  <c r="Y23" i="1"/>
  <c r="AB23" i="1" s="1"/>
  <c r="AJ23" i="1" s="1"/>
  <c r="AK23" i="1" s="1"/>
  <c r="Y33" i="1"/>
  <c r="AA33" i="1" s="1"/>
  <c r="Y18" i="1"/>
  <c r="AA18" i="1" s="1"/>
  <c r="BB177" i="1"/>
  <c r="BC177" i="1"/>
  <c r="AZ177" i="1"/>
  <c r="BA177" i="1"/>
  <c r="Y37" i="1"/>
  <c r="AB37" i="1" s="1"/>
  <c r="AJ37" i="1" s="1"/>
  <c r="AK37" i="1" s="1"/>
  <c r="Y38" i="1"/>
  <c r="AA38" i="1" s="1"/>
  <c r="Y302" i="1"/>
  <c r="AB302" i="1" s="1"/>
  <c r="AJ302" i="1" s="1"/>
  <c r="AK302" i="1" s="1"/>
  <c r="Y71" i="1"/>
  <c r="AB71" i="1" s="1"/>
  <c r="AJ71" i="1" s="1"/>
  <c r="AK71" i="1" s="1"/>
  <c r="Y66" i="1"/>
  <c r="AB66" i="1" s="1"/>
  <c r="AJ66" i="1" s="1"/>
  <c r="AK66" i="1" s="1"/>
  <c r="Y83" i="1"/>
  <c r="BC148" i="1"/>
  <c r="AZ148" i="1"/>
  <c r="BB308" i="1"/>
  <c r="BA308" i="1"/>
  <c r="BC308" i="1"/>
  <c r="AZ308" i="1"/>
  <c r="Y11" i="1"/>
  <c r="AB11" i="1" s="1"/>
  <c r="AJ11" i="1" s="1"/>
  <c r="AK11" i="1" s="1"/>
  <c r="Y171" i="1"/>
  <c r="AB171" i="1" s="1"/>
  <c r="Y352" i="1"/>
  <c r="AB352" i="1" s="1"/>
  <c r="Y417" i="1"/>
  <c r="AB417" i="1" s="1"/>
  <c r="BC226" i="1"/>
  <c r="BB226" i="1"/>
  <c r="BA226" i="1"/>
  <c r="AZ226" i="1"/>
  <c r="BC209" i="1"/>
  <c r="BB209" i="1"/>
  <c r="BA209" i="1"/>
  <c r="AZ209" i="1"/>
  <c r="Y189" i="1"/>
  <c r="AB189" i="1" s="1"/>
  <c r="AJ189" i="1" s="1"/>
  <c r="AK189" i="1" s="1"/>
  <c r="Y429" i="1"/>
  <c r="AB429" i="1" s="1"/>
  <c r="Y246" i="1"/>
  <c r="AB246" i="1" s="1"/>
  <c r="Y289" i="1"/>
  <c r="Y440" i="1"/>
  <c r="AB440" i="1" s="1"/>
  <c r="AJ440" i="1" s="1"/>
  <c r="AK440" i="1" s="1"/>
  <c r="Y408" i="1"/>
  <c r="AA408" i="1" s="1"/>
  <c r="Y107" i="1"/>
  <c r="AB107" i="1" s="1"/>
  <c r="AJ107" i="1" s="1"/>
  <c r="AK107" i="1" s="1"/>
  <c r="BC412" i="1"/>
  <c r="BB412" i="1"/>
  <c r="BA412" i="1"/>
  <c r="AZ412" i="1"/>
  <c r="Y49" i="1"/>
  <c r="AB49" i="1" s="1"/>
  <c r="AJ49" i="1" s="1"/>
  <c r="AK49" i="1" s="1"/>
  <c r="Y34" i="1"/>
  <c r="AB34" i="1" s="1"/>
  <c r="Y298" i="1"/>
  <c r="Y241" i="1"/>
  <c r="AA241" i="1" s="1"/>
  <c r="BC61" i="1"/>
  <c r="BA61" i="1"/>
  <c r="AZ61" i="1"/>
  <c r="Y254" i="1"/>
  <c r="Y215" i="1"/>
  <c r="AB215" i="1" s="1"/>
  <c r="AJ215" i="1" s="1"/>
  <c r="AK215" i="1" s="1"/>
  <c r="Y104" i="1"/>
  <c r="AA104" i="1" s="1"/>
  <c r="BA144" i="1"/>
  <c r="BC144" i="1"/>
  <c r="AZ144" i="1"/>
  <c r="BB144" i="1"/>
  <c r="Y291" i="1"/>
  <c r="AB291" i="1" s="1"/>
  <c r="BC369" i="1"/>
  <c r="BB369" i="1"/>
  <c r="BA369" i="1"/>
  <c r="AZ369" i="1"/>
  <c r="AZ114" i="1"/>
  <c r="BC114" i="1"/>
  <c r="BB114" i="1"/>
  <c r="BC370" i="1"/>
  <c r="BB370" i="1"/>
  <c r="BA370" i="1"/>
  <c r="AZ370" i="1"/>
  <c r="Y77" i="1"/>
  <c r="AA77" i="1" s="1"/>
  <c r="Y198" i="1"/>
  <c r="Y390" i="1"/>
  <c r="AB390" i="1" s="1"/>
  <c r="BC159" i="1"/>
  <c r="BB159" i="1"/>
  <c r="BA159" i="1"/>
  <c r="AZ159" i="1"/>
  <c r="BC415" i="1"/>
  <c r="BB415" i="1"/>
  <c r="BA415" i="1"/>
  <c r="AZ415" i="1"/>
  <c r="Y128" i="1"/>
  <c r="AB128" i="1" s="1"/>
  <c r="AJ128" i="1" s="1"/>
  <c r="AK128" i="1" s="1"/>
  <c r="BB306" i="1"/>
  <c r="BA306" i="1"/>
  <c r="BC306" i="1"/>
  <c r="AZ306" i="1"/>
  <c r="BC56" i="1"/>
  <c r="BA56" i="1"/>
  <c r="BB56" i="1"/>
  <c r="AZ56" i="1"/>
  <c r="Y122" i="1"/>
  <c r="AB122" i="1" s="1"/>
  <c r="AJ122" i="1" s="1"/>
  <c r="AK122" i="1" s="1"/>
  <c r="Y314" i="1"/>
  <c r="BC93" i="1"/>
  <c r="BB93" i="1"/>
  <c r="BA93" i="1"/>
  <c r="AZ93" i="1"/>
  <c r="BC206" i="1"/>
  <c r="BB206" i="1"/>
  <c r="BA206" i="1"/>
  <c r="AZ206" i="1"/>
  <c r="Y398" i="1"/>
  <c r="AB398" i="1" s="1"/>
  <c r="BB169" i="1"/>
  <c r="BC169" i="1"/>
  <c r="AZ169" i="1"/>
  <c r="BA169" i="1"/>
  <c r="BC295" i="1"/>
  <c r="AZ295" i="1"/>
  <c r="Y136" i="1"/>
  <c r="AB136" i="1" s="1"/>
  <c r="AJ136" i="1" s="1"/>
  <c r="AK136" i="1" s="1"/>
  <c r="BC116" i="1"/>
  <c r="BA116" i="1"/>
  <c r="AZ116" i="1"/>
  <c r="BB116" i="1"/>
  <c r="Y348" i="1"/>
  <c r="Y99" i="1"/>
  <c r="AB99" i="1" s="1"/>
  <c r="AJ99" i="1" s="1"/>
  <c r="AK99" i="1" s="1"/>
  <c r="Y385" i="1"/>
  <c r="AB385" i="1" s="1"/>
  <c r="AJ385" i="1" s="1"/>
  <c r="AK385" i="1" s="1"/>
  <c r="BC130" i="1"/>
  <c r="AZ130" i="1"/>
  <c r="Y322" i="1"/>
  <c r="Y237" i="1"/>
  <c r="AB237" i="1" s="1"/>
  <c r="AJ237" i="1" s="1"/>
  <c r="AK237" i="1" s="1"/>
  <c r="Y86" i="1"/>
  <c r="AB86" i="1" s="1"/>
  <c r="AJ86" i="1" s="1"/>
  <c r="AK86" i="1" s="1"/>
  <c r="Y342" i="1"/>
  <c r="AA342" i="1" s="1"/>
  <c r="BC201" i="1"/>
  <c r="BB201" i="1"/>
  <c r="BA201" i="1"/>
  <c r="AZ201" i="1"/>
  <c r="Y303" i="1"/>
  <c r="AB303" i="1" s="1"/>
  <c r="AJ303" i="1" s="1"/>
  <c r="AK303" i="1" s="1"/>
  <c r="Y288" i="1"/>
  <c r="AB288" i="1" s="1"/>
  <c r="BB60" i="1"/>
  <c r="BC60" i="1"/>
  <c r="BA60" i="1"/>
  <c r="AZ60" i="1"/>
  <c r="Y420" i="1"/>
  <c r="Y7" i="1"/>
  <c r="BA7" i="1" s="1"/>
  <c r="BC283" i="1"/>
  <c r="BB283" i="1"/>
  <c r="BA283" i="1"/>
  <c r="AZ283" i="1"/>
  <c r="Y202" i="1"/>
  <c r="AA202" i="1" s="1"/>
  <c r="Y113" i="1"/>
  <c r="AA113" i="1" s="1"/>
  <c r="Y285" i="1"/>
  <c r="AB285" i="1" s="1"/>
  <c r="AJ285" i="1" s="1"/>
  <c r="AK285" i="1" s="1"/>
  <c r="BC22" i="1"/>
  <c r="BA22" i="1"/>
  <c r="AZ22" i="1"/>
  <c r="BB22" i="1"/>
  <c r="Y286" i="1"/>
  <c r="AB286" i="1" s="1"/>
  <c r="AJ286" i="1" s="1"/>
  <c r="AK286" i="1" s="1"/>
  <c r="Y247" i="1"/>
  <c r="AA247" i="1" s="1"/>
  <c r="Y168" i="1"/>
  <c r="AB168" i="1" s="1"/>
  <c r="AJ168" i="1" s="1"/>
  <c r="AK168" i="1" s="1"/>
  <c r="Y192" i="1"/>
  <c r="AB192" i="1" s="1"/>
  <c r="AJ192" i="1" s="1"/>
  <c r="AK192" i="1" s="1"/>
  <c r="Y299" i="1"/>
  <c r="AB299" i="1" s="1"/>
  <c r="AJ299" i="1" s="1"/>
  <c r="AK299" i="1" s="1"/>
  <c r="Y443" i="1"/>
  <c r="AB443" i="1" s="1"/>
  <c r="AJ443" i="1" s="1"/>
  <c r="AK443" i="1" s="1"/>
  <c r="Y204" i="1"/>
  <c r="AB204" i="1" s="1"/>
  <c r="AJ204" i="1" s="1"/>
  <c r="AK204" i="1" s="1"/>
  <c r="Y380" i="1"/>
  <c r="AB380" i="1" s="1"/>
  <c r="AJ380" i="1" s="1"/>
  <c r="AK380" i="1" s="1"/>
  <c r="BC16" i="1"/>
  <c r="BB16" i="1"/>
  <c r="BA16" i="1"/>
  <c r="AZ16" i="1"/>
  <c r="BB402" i="1"/>
  <c r="BC402" i="1"/>
  <c r="BA402" i="1"/>
  <c r="AZ402" i="1"/>
  <c r="Y29" i="1"/>
  <c r="Y141" i="1"/>
  <c r="AB141" i="1" s="1"/>
  <c r="Y30" i="1"/>
  <c r="AA30" i="1" s="1"/>
  <c r="BC294" i="1"/>
  <c r="BB294" i="1"/>
  <c r="BA294" i="1"/>
  <c r="AZ294" i="1"/>
  <c r="Y319" i="1"/>
  <c r="Y184" i="1"/>
  <c r="AB184" i="1" s="1"/>
  <c r="AJ184" i="1" s="1"/>
  <c r="AK184" i="1" s="1"/>
  <c r="AK52" i="1"/>
  <c r="Y267" i="1"/>
  <c r="AB267" i="1" s="1"/>
  <c r="AJ267" i="1" s="1"/>
  <c r="AK267" i="1" s="1"/>
  <c r="Y436" i="1"/>
  <c r="AB436" i="1" s="1"/>
  <c r="Y24" i="1"/>
  <c r="AA24" i="1" s="1"/>
  <c r="BC337" i="1"/>
  <c r="BB337" i="1"/>
  <c r="BA337" i="1"/>
  <c r="AZ337" i="1"/>
  <c r="BC90" i="1"/>
  <c r="BB90" i="1"/>
  <c r="AZ90" i="1"/>
  <c r="BA90" i="1"/>
  <c r="BC282" i="1"/>
  <c r="BB282" i="1"/>
  <c r="BA282" i="1"/>
  <c r="AZ282" i="1"/>
  <c r="Y177" i="1"/>
  <c r="BC165" i="1"/>
  <c r="AZ165" i="1"/>
  <c r="BB366" i="1"/>
  <c r="BA366" i="1"/>
  <c r="BC366" i="1"/>
  <c r="AZ366" i="1"/>
  <c r="BC71" i="1"/>
  <c r="BA71" i="1"/>
  <c r="AZ71" i="1"/>
  <c r="BB71" i="1"/>
  <c r="BB391" i="1"/>
  <c r="BC391" i="1"/>
  <c r="BA391" i="1"/>
  <c r="AZ391" i="1"/>
  <c r="BC403" i="1"/>
  <c r="BA403" i="1"/>
  <c r="Y164" i="1"/>
  <c r="AB164" i="1" s="1"/>
  <c r="AJ164" i="1" s="1"/>
  <c r="AK164" i="1" s="1"/>
  <c r="Y324" i="1"/>
  <c r="AB324" i="1" s="1"/>
  <c r="AJ324" i="1" s="1"/>
  <c r="AK324" i="1" s="1"/>
  <c r="BC139" i="1"/>
  <c r="BA139" i="1"/>
  <c r="BB139" i="1"/>
  <c r="AZ139" i="1"/>
  <c r="Y31" i="1"/>
  <c r="Y226" i="1"/>
  <c r="AB226" i="1" s="1"/>
  <c r="AJ226" i="1" s="1"/>
  <c r="AK226" i="1" s="1"/>
  <c r="Y209" i="1"/>
  <c r="AA209" i="1" s="1"/>
  <c r="BC53" i="1"/>
  <c r="BB53" i="1"/>
  <c r="BA53" i="1"/>
  <c r="AZ53" i="1"/>
  <c r="BC46" i="1"/>
  <c r="BA46" i="1"/>
  <c r="BB46" i="1"/>
  <c r="AZ46" i="1"/>
  <c r="Y207" i="1"/>
  <c r="AB207" i="1" s="1"/>
  <c r="AJ207" i="1" s="1"/>
  <c r="AK207" i="1" s="1"/>
  <c r="BC88" i="1"/>
  <c r="AZ88" i="1"/>
  <c r="BB88" i="1"/>
  <c r="BA88" i="1"/>
  <c r="Y187" i="1"/>
  <c r="AA187" i="1" s="1"/>
  <c r="BC51" i="1"/>
  <c r="BA51" i="1"/>
  <c r="BB51" i="1"/>
  <c r="AZ51" i="1"/>
  <c r="BC360" i="1"/>
  <c r="BA360" i="1"/>
  <c r="BB360" i="1"/>
  <c r="AZ360" i="1"/>
  <c r="BC361" i="1"/>
  <c r="BA361" i="1"/>
  <c r="BB361" i="1"/>
  <c r="AZ361" i="1"/>
  <c r="Y61" i="1"/>
  <c r="AB61" i="1" s="1"/>
  <c r="AJ61" i="1" s="1"/>
  <c r="AK61" i="1" s="1"/>
  <c r="BB254" i="1"/>
  <c r="BA254" i="1"/>
  <c r="AZ254" i="1"/>
  <c r="BC254" i="1"/>
  <c r="BC87" i="1"/>
  <c r="AZ87" i="1"/>
  <c r="BA87" i="1"/>
  <c r="BB87" i="1"/>
  <c r="BB279" i="1"/>
  <c r="BC279" i="1"/>
  <c r="BA279" i="1"/>
  <c r="AZ279" i="1"/>
  <c r="BC363" i="1"/>
  <c r="BB363" i="1"/>
  <c r="AZ363" i="1"/>
  <c r="BA363" i="1"/>
  <c r="BC372" i="1"/>
  <c r="BA372" i="1"/>
  <c r="AZ372" i="1"/>
  <c r="BB372" i="1"/>
  <c r="BC35" i="1"/>
  <c r="BB35" i="1"/>
  <c r="BA35" i="1"/>
  <c r="AZ35" i="1"/>
  <c r="BC47" i="1"/>
  <c r="BA47" i="1"/>
  <c r="BB47" i="1"/>
  <c r="AZ47" i="1"/>
  <c r="Y369" i="1"/>
  <c r="AB369" i="1" s="1"/>
  <c r="AJ369" i="1" s="1"/>
  <c r="AK369" i="1" s="1"/>
  <c r="Y114" i="1"/>
  <c r="AB114" i="1" s="1"/>
  <c r="AJ114" i="1" s="1"/>
  <c r="AK114" i="1" s="1"/>
  <c r="Y370" i="1"/>
  <c r="AB370" i="1" s="1"/>
  <c r="AJ370" i="1" s="1"/>
  <c r="AK370" i="1" s="1"/>
  <c r="BC281" i="1"/>
  <c r="BB281" i="1"/>
  <c r="BA281" i="1"/>
  <c r="AZ281" i="1"/>
  <c r="BC77" i="1"/>
  <c r="BB77" i="1"/>
  <c r="AZ77" i="1"/>
  <c r="BA77" i="1"/>
  <c r="BB445" i="1"/>
  <c r="BA445" i="1"/>
  <c r="BC445" i="1"/>
  <c r="AZ445" i="1"/>
  <c r="BC97" i="1"/>
  <c r="AZ97" i="1"/>
  <c r="BB97" i="1"/>
  <c r="Y159" i="1"/>
  <c r="AA159" i="1" s="1"/>
  <c r="Y415" i="1"/>
  <c r="AB415" i="1" s="1"/>
  <c r="AJ415" i="1" s="1"/>
  <c r="AK415" i="1" s="1"/>
  <c r="BA128" i="1"/>
  <c r="BC128" i="1"/>
  <c r="BB128" i="1"/>
  <c r="AZ128" i="1"/>
  <c r="BC227" i="1"/>
  <c r="BB227" i="1"/>
  <c r="BA227" i="1"/>
  <c r="AZ227" i="1"/>
  <c r="BC395" i="1"/>
  <c r="BB395" i="1"/>
  <c r="BA395" i="1"/>
  <c r="AZ395" i="1"/>
  <c r="BB140" i="1"/>
  <c r="BC140" i="1"/>
  <c r="BA140" i="1"/>
  <c r="AZ140" i="1"/>
  <c r="BC300" i="1"/>
  <c r="BA300" i="1"/>
  <c r="BB300" i="1"/>
  <c r="AZ300" i="1"/>
  <c r="Y56" i="1"/>
  <c r="AA56" i="1" s="1"/>
  <c r="Y377" i="1"/>
  <c r="AB377" i="1" s="1"/>
  <c r="AJ377" i="1" s="1"/>
  <c r="AK377" i="1" s="1"/>
  <c r="BB313" i="1"/>
  <c r="BC313" i="1"/>
  <c r="AZ313" i="1"/>
  <c r="BA313" i="1"/>
  <c r="Y93" i="1"/>
  <c r="Y206" i="1"/>
  <c r="AA206" i="1" s="1"/>
  <c r="Y169" i="1"/>
  <c r="Y295" i="1"/>
  <c r="AB295" i="1" s="1"/>
  <c r="AJ295" i="1" s="1"/>
  <c r="AK295" i="1" s="1"/>
  <c r="BB264" i="1"/>
  <c r="BC264" i="1"/>
  <c r="BA264" i="1"/>
  <c r="AZ264" i="1"/>
  <c r="BC411" i="1"/>
  <c r="BB411" i="1"/>
  <c r="BA411" i="1"/>
  <c r="AZ411" i="1"/>
  <c r="BC156" i="1"/>
  <c r="BB156" i="1"/>
  <c r="AZ156" i="1"/>
  <c r="BA156" i="1"/>
  <c r="Y364" i="1"/>
  <c r="BC63" i="1"/>
  <c r="BA63" i="1"/>
  <c r="BB63" i="1"/>
  <c r="AZ63" i="1"/>
  <c r="BC385" i="1"/>
  <c r="BB385" i="1"/>
  <c r="BA385" i="1"/>
  <c r="AZ385" i="1"/>
  <c r="Y130" i="1"/>
  <c r="AB130" i="1" s="1"/>
  <c r="AJ130" i="1" s="1"/>
  <c r="AK130" i="1" s="1"/>
  <c r="BC386" i="1"/>
  <c r="BB386" i="1"/>
  <c r="AZ386" i="1"/>
  <c r="BA386" i="1"/>
  <c r="Y133" i="1"/>
  <c r="BC333" i="1"/>
  <c r="BA333" i="1"/>
  <c r="BB333" i="1"/>
  <c r="AZ333" i="1"/>
  <c r="BC150" i="1"/>
  <c r="BB150" i="1"/>
  <c r="AZ150" i="1"/>
  <c r="BA150" i="1"/>
  <c r="Y406" i="1"/>
  <c r="AB406" i="1" s="1"/>
  <c r="AJ406" i="1" s="1"/>
  <c r="AK406" i="1" s="1"/>
  <c r="Y201" i="1"/>
  <c r="BB367" i="1"/>
  <c r="BA367" i="1"/>
  <c r="BC367" i="1"/>
  <c r="AZ367" i="1"/>
  <c r="BB280" i="1"/>
  <c r="BC280" i="1"/>
  <c r="BA280" i="1"/>
  <c r="AZ280" i="1"/>
  <c r="BC178" i="1"/>
  <c r="AZ178" i="1"/>
  <c r="BC211" i="1"/>
  <c r="BB211" i="1"/>
  <c r="BA211" i="1"/>
  <c r="AZ211" i="1"/>
  <c r="Y321" i="1"/>
  <c r="AA321" i="1" s="1"/>
  <c r="BC266" i="1"/>
  <c r="BA266" i="1"/>
  <c r="BB266" i="1"/>
  <c r="AZ266" i="1"/>
  <c r="Y253" i="1"/>
  <c r="AA253" i="1" s="1"/>
  <c r="Y94" i="1"/>
  <c r="AA94" i="1" s="1"/>
  <c r="Y350" i="1"/>
  <c r="AB350" i="1" s="1"/>
  <c r="Y119" i="1"/>
  <c r="BB192" i="1"/>
  <c r="BC192" i="1"/>
  <c r="BA192" i="1"/>
  <c r="AZ192" i="1"/>
  <c r="Y125" i="1"/>
  <c r="AB125" i="1" s="1"/>
  <c r="AJ125" i="1" s="1"/>
  <c r="AK125" i="1" s="1"/>
  <c r="Y76" i="1"/>
  <c r="Y220" i="1"/>
  <c r="AB220" i="1" s="1"/>
  <c r="AJ220" i="1" s="1"/>
  <c r="AK220" i="1" s="1"/>
  <c r="BC107" i="1"/>
  <c r="BB107" i="1"/>
  <c r="BA107" i="1"/>
  <c r="AZ107" i="1"/>
  <c r="Y16" i="1"/>
  <c r="AB16" i="1" s="1"/>
  <c r="AJ16" i="1" s="1"/>
  <c r="AK16" i="1" s="1"/>
  <c r="Y402" i="1"/>
  <c r="AA402" i="1" s="1"/>
  <c r="BC29" i="1"/>
  <c r="BB29" i="1"/>
  <c r="BA29" i="1"/>
  <c r="AZ29" i="1"/>
  <c r="BC269" i="1"/>
  <c r="BA269" i="1"/>
  <c r="BB269" i="1"/>
  <c r="AZ269" i="1"/>
  <c r="Y127" i="1"/>
  <c r="BB319" i="1"/>
  <c r="BC319" i="1"/>
  <c r="BA319" i="1"/>
  <c r="AZ319" i="1"/>
  <c r="BC252" i="1"/>
  <c r="BB252" i="1"/>
  <c r="BA252" i="1"/>
  <c r="AZ252" i="1"/>
  <c r="BC24" i="1"/>
  <c r="BB24" i="1"/>
  <c r="BA24" i="1"/>
  <c r="AZ24" i="1"/>
  <c r="Y337" i="1"/>
  <c r="AB337" i="1" s="1"/>
  <c r="AJ337" i="1" s="1"/>
  <c r="AK337" i="1" s="1"/>
  <c r="Y90" i="1"/>
  <c r="AB90" i="1" s="1"/>
  <c r="AJ90" i="1" s="1"/>
  <c r="AK90" i="1" s="1"/>
  <c r="Y282" i="1"/>
  <c r="AB282" i="1" s="1"/>
  <c r="AJ282" i="1" s="1"/>
  <c r="AK282" i="1" s="1"/>
  <c r="Y165" i="1"/>
  <c r="Y110" i="1"/>
  <c r="AB110" i="1" s="1"/>
  <c r="Y366" i="1"/>
  <c r="AB366" i="1" s="1"/>
  <c r="AJ366" i="1" s="1"/>
  <c r="AK366" i="1" s="1"/>
  <c r="Y199" i="1"/>
  <c r="AB199" i="1" s="1"/>
  <c r="AJ199" i="1" s="1"/>
  <c r="AK199" i="1" s="1"/>
  <c r="Y391" i="1"/>
  <c r="AB391" i="1" s="1"/>
  <c r="AJ391" i="1" s="1"/>
  <c r="AK391" i="1" s="1"/>
  <c r="Y384" i="1"/>
  <c r="AB384" i="1" s="1"/>
  <c r="AJ384" i="1" s="1"/>
  <c r="AK384" i="1" s="1"/>
  <c r="Y210" i="1"/>
  <c r="Y356" i="1"/>
  <c r="AB356" i="1" s="1"/>
  <c r="AJ356" i="1" s="1"/>
  <c r="AK356" i="1" s="1"/>
  <c r="Y139" i="1"/>
  <c r="BC31" i="1"/>
  <c r="BB31" i="1"/>
  <c r="BA31" i="1"/>
  <c r="AZ31" i="1"/>
  <c r="BC74" i="1"/>
  <c r="BB74" i="1"/>
  <c r="BA74" i="1"/>
  <c r="AZ74" i="1"/>
  <c r="Y53" i="1"/>
  <c r="AB53" i="1" s="1"/>
  <c r="AJ53" i="1" s="1"/>
  <c r="AK53" i="1" s="1"/>
  <c r="Y46" i="1"/>
  <c r="AB46" i="1" s="1"/>
  <c r="AJ46" i="1" s="1"/>
  <c r="AK46" i="1" s="1"/>
  <c r="Y310" i="1"/>
  <c r="AB310" i="1" s="1"/>
  <c r="AJ310" i="1" s="1"/>
  <c r="AK310" i="1" s="1"/>
  <c r="BB271" i="1"/>
  <c r="BC271" i="1"/>
  <c r="BA271" i="1"/>
  <c r="AZ271" i="1"/>
  <c r="Y88" i="1"/>
  <c r="AB88" i="1" s="1"/>
  <c r="AJ88" i="1" s="1"/>
  <c r="AK88" i="1" s="1"/>
  <c r="Y96" i="1"/>
  <c r="AB96" i="1" s="1"/>
  <c r="BC419" i="1"/>
  <c r="BB419" i="1"/>
  <c r="BA419" i="1"/>
  <c r="AZ419" i="1"/>
  <c r="BC124" i="1"/>
  <c r="BB124" i="1"/>
  <c r="BA124" i="1"/>
  <c r="AZ124" i="1"/>
  <c r="BC268" i="1"/>
  <c r="BB268" i="1"/>
  <c r="BA268" i="1"/>
  <c r="AZ268" i="1"/>
  <c r="Y51" i="1"/>
  <c r="Y360" i="1"/>
  <c r="AB360" i="1" s="1"/>
  <c r="Y361" i="1"/>
  <c r="AA361" i="1" s="1"/>
  <c r="Y106" i="1"/>
  <c r="AB106" i="1" s="1"/>
  <c r="AJ106" i="1" s="1"/>
  <c r="AK106" i="1" s="1"/>
  <c r="BC249" i="1"/>
  <c r="BB249" i="1"/>
  <c r="BA249" i="1"/>
  <c r="AZ249" i="1"/>
  <c r="BB301" i="1"/>
  <c r="BC301" i="1"/>
  <c r="AZ301" i="1"/>
  <c r="BA301" i="1"/>
  <c r="BC54" i="1"/>
  <c r="BB54" i="1"/>
  <c r="BA54" i="1"/>
  <c r="AZ54" i="1"/>
  <c r="BC318" i="1"/>
  <c r="BA318" i="1"/>
  <c r="AZ318" i="1"/>
  <c r="BB318" i="1"/>
  <c r="Y87" i="1"/>
  <c r="AB87" i="1" s="1"/>
  <c r="AJ87" i="1" s="1"/>
  <c r="AK87" i="1" s="1"/>
  <c r="Y279" i="1"/>
  <c r="AB279" i="1" s="1"/>
  <c r="AJ279" i="1" s="1"/>
  <c r="AK279" i="1" s="1"/>
  <c r="BB232" i="1"/>
  <c r="BC232" i="1"/>
  <c r="BA232" i="1"/>
  <c r="AZ232" i="1"/>
  <c r="BC72" i="1"/>
  <c r="BA72" i="1"/>
  <c r="BB72" i="1"/>
  <c r="AZ72" i="1"/>
  <c r="BB180" i="1"/>
  <c r="BC180" i="1"/>
  <c r="AZ180" i="1"/>
  <c r="BA180" i="1"/>
  <c r="Y47" i="1"/>
  <c r="AB47" i="1" s="1"/>
  <c r="Y281" i="1"/>
  <c r="AB281" i="1" s="1"/>
  <c r="AJ281" i="1" s="1"/>
  <c r="AK281" i="1" s="1"/>
  <c r="Y445" i="1"/>
  <c r="AB445" i="1" s="1"/>
  <c r="AJ445" i="1" s="1"/>
  <c r="AK445" i="1" s="1"/>
  <c r="BB262" i="1"/>
  <c r="BA262" i="1"/>
  <c r="AZ262" i="1"/>
  <c r="BC262" i="1"/>
  <c r="Y97" i="1"/>
  <c r="AB97" i="1" s="1"/>
  <c r="AJ97" i="1" s="1"/>
  <c r="AK97" i="1" s="1"/>
  <c r="BB223" i="1"/>
  <c r="BC223" i="1"/>
  <c r="BA223" i="1"/>
  <c r="AZ223" i="1"/>
  <c r="BB256" i="1"/>
  <c r="BC256" i="1"/>
  <c r="AZ256" i="1"/>
  <c r="BA256" i="1"/>
  <c r="BC243" i="1"/>
  <c r="BB243" i="1"/>
  <c r="BA243" i="1"/>
  <c r="AZ243" i="1"/>
  <c r="Y316" i="1"/>
  <c r="Y313" i="1"/>
  <c r="AB313" i="1" s="1"/>
  <c r="Y73" i="1"/>
  <c r="BB270" i="1"/>
  <c r="BC270" i="1"/>
  <c r="AZ270" i="1"/>
  <c r="BA270" i="1"/>
  <c r="BC129" i="1"/>
  <c r="BB129" i="1"/>
  <c r="AZ129" i="1"/>
  <c r="BA129" i="1"/>
  <c r="Y264" i="1"/>
  <c r="Y91" i="1"/>
  <c r="Y63" i="1"/>
  <c r="AB63" i="1" s="1"/>
  <c r="Y386" i="1"/>
  <c r="BC133" i="1"/>
  <c r="BB133" i="1"/>
  <c r="BA133" i="1"/>
  <c r="AZ133" i="1"/>
  <c r="Y333" i="1"/>
  <c r="AB333" i="1" s="1"/>
  <c r="AJ333" i="1" s="1"/>
  <c r="AK333" i="1" s="1"/>
  <c r="Y150" i="1"/>
  <c r="BC406" i="1"/>
  <c r="BA406" i="1"/>
  <c r="AZ406" i="1"/>
  <c r="BB406" i="1"/>
  <c r="Y367" i="1"/>
  <c r="AB367" i="1" s="1"/>
  <c r="AJ367" i="1" s="1"/>
  <c r="AK367" i="1" s="1"/>
  <c r="Y280" i="1"/>
  <c r="BC176" i="1"/>
  <c r="BB176" i="1"/>
  <c r="BA176" i="1"/>
  <c r="AZ176" i="1"/>
  <c r="Y292" i="1"/>
  <c r="AA292" i="1" s="1"/>
  <c r="BC444" i="1"/>
  <c r="BB444" i="1"/>
  <c r="BA444" i="1"/>
  <c r="AZ444" i="1"/>
  <c r="Y211" i="1"/>
  <c r="AB211" i="1" s="1"/>
  <c r="Y80" i="1"/>
  <c r="AB80" i="1" s="1"/>
  <c r="AJ80" i="1" s="1"/>
  <c r="AK80" i="1" s="1"/>
  <c r="Y266" i="1"/>
  <c r="Y121" i="1"/>
  <c r="AB121" i="1" s="1"/>
  <c r="BC253" i="1"/>
  <c r="BA253" i="1"/>
  <c r="BB253" i="1"/>
  <c r="AZ253" i="1"/>
  <c r="BC94" i="1"/>
  <c r="BB94" i="1"/>
  <c r="BA94" i="1"/>
  <c r="AZ94" i="1"/>
  <c r="BC350" i="1"/>
  <c r="BA350" i="1"/>
  <c r="BB350" i="1"/>
  <c r="AZ350" i="1"/>
  <c r="Y311" i="1"/>
  <c r="BC296" i="1"/>
  <c r="AZ296" i="1"/>
  <c r="Y277" i="1"/>
  <c r="AB277" i="1" s="1"/>
  <c r="Y92" i="1"/>
  <c r="AA92" i="1" s="1"/>
  <c r="Y236" i="1"/>
  <c r="BC420" i="1"/>
  <c r="BB420" i="1"/>
  <c r="AZ420" i="1"/>
  <c r="BA420" i="1"/>
  <c r="Y25" i="1"/>
  <c r="AB25" i="1" s="1"/>
  <c r="Y10" i="1"/>
  <c r="BB145" i="1"/>
  <c r="BA145" i="1"/>
  <c r="BC145" i="1"/>
  <c r="AZ145" i="1"/>
  <c r="BC157" i="1"/>
  <c r="BB157" i="1"/>
  <c r="BA157" i="1"/>
  <c r="AZ157" i="1"/>
  <c r="Y269" i="1"/>
  <c r="AA269" i="1" s="1"/>
  <c r="Y102" i="1"/>
  <c r="AB102" i="1" s="1"/>
  <c r="AJ102" i="1" s="1"/>
  <c r="AK102" i="1" s="1"/>
  <c r="Y358" i="1"/>
  <c r="AB358" i="1" s="1"/>
  <c r="BC265" i="1"/>
  <c r="BA265" i="1"/>
  <c r="AZ265" i="1"/>
  <c r="BB265" i="1"/>
  <c r="Y312" i="1"/>
  <c r="AB312" i="1" s="1"/>
  <c r="AJ312" i="1" s="1"/>
  <c r="AK312" i="1" s="1"/>
  <c r="AA13" i="1"/>
  <c r="AC13" i="1" s="1"/>
  <c r="X103" i="1"/>
  <c r="X226" i="1"/>
  <c r="BA222" i="1"/>
  <c r="X350" i="1"/>
  <c r="BA231" i="1"/>
  <c r="X131" i="1"/>
  <c r="X98" i="1"/>
  <c r="X317" i="1"/>
  <c r="X276" i="1"/>
  <c r="AA276" i="1" s="1"/>
  <c r="AC276" i="1" s="1"/>
  <c r="AJ276" i="1"/>
  <c r="AK276" i="1" s="1"/>
  <c r="X358" i="1"/>
  <c r="AZ358" i="1"/>
  <c r="X239" i="1"/>
  <c r="AA239" i="1" s="1"/>
  <c r="X185" i="1"/>
  <c r="AZ185" i="1"/>
  <c r="X195" i="1"/>
  <c r="X76" i="1"/>
  <c r="X64" i="1"/>
  <c r="X230" i="1"/>
  <c r="AA230" i="1" s="1"/>
  <c r="X175" i="1"/>
  <c r="X184" i="1"/>
  <c r="AZ184" i="1"/>
  <c r="X65" i="1"/>
  <c r="X106" i="1"/>
  <c r="AZ106" i="1"/>
  <c r="X277" i="1"/>
  <c r="X110" i="1"/>
  <c r="AZ110" i="1"/>
  <c r="X183" i="1"/>
  <c r="AA183" i="1" s="1"/>
  <c r="AC183" i="1" s="1"/>
  <c r="AZ183" i="1"/>
  <c r="X403" i="1"/>
  <c r="AA403" i="1" s="1"/>
  <c r="X328" i="1"/>
  <c r="X114" i="1"/>
  <c r="AA114" i="1" s="1"/>
  <c r="X69" i="1"/>
  <c r="X118" i="1"/>
  <c r="AA118" i="1" s="1"/>
  <c r="AZ118" i="1"/>
  <c r="X88" i="1"/>
  <c r="X412" i="1"/>
  <c r="AA412" i="1" s="1"/>
  <c r="X336" i="1"/>
  <c r="X66" i="1"/>
  <c r="X250" i="1"/>
  <c r="AZ250" i="1"/>
  <c r="X61" i="1"/>
  <c r="X71" i="1"/>
  <c r="X391" i="1"/>
  <c r="BA299" i="1"/>
  <c r="X196" i="1"/>
  <c r="AA196" i="1" s="1"/>
  <c r="X396" i="1"/>
  <c r="X329" i="1"/>
  <c r="AZ329" i="1"/>
  <c r="X229" i="1"/>
  <c r="AZ229" i="1"/>
  <c r="X381" i="1"/>
  <c r="X355" i="1"/>
  <c r="AA355" i="1" s="1"/>
  <c r="X380" i="1"/>
  <c r="X337" i="1"/>
  <c r="AA337" i="1" s="1"/>
  <c r="X121" i="1"/>
  <c r="AZ121" i="1"/>
  <c r="X245" i="1"/>
  <c r="X105" i="1"/>
  <c r="AA105" i="1" s="1"/>
  <c r="X208" i="1"/>
  <c r="AZ208" i="1"/>
  <c r="X108" i="1"/>
  <c r="AA108" i="1" s="1"/>
  <c r="AC108" i="1" s="1"/>
  <c r="AZ108" i="1"/>
  <c r="AJ108" i="1"/>
  <c r="AK108" i="1" s="1"/>
  <c r="X368" i="1"/>
  <c r="AA368" i="1" s="1"/>
  <c r="X95" i="1"/>
  <c r="X415" i="1"/>
  <c r="X72" i="1"/>
  <c r="AA72" i="1" s="1"/>
  <c r="X59" i="1"/>
  <c r="BA382" i="1"/>
  <c r="X123" i="1"/>
  <c r="X422" i="1"/>
  <c r="X194" i="1"/>
  <c r="AA194" i="1" s="1"/>
  <c r="AC194" i="1" s="1"/>
  <c r="AJ194" i="1"/>
  <c r="AK194" i="1" s="1"/>
  <c r="X235" i="1"/>
  <c r="AZ235" i="1"/>
  <c r="X440" i="1"/>
  <c r="X148" i="1"/>
  <c r="AA148" i="1" s="1"/>
  <c r="X370" i="1"/>
  <c r="X404" i="1"/>
  <c r="AA404" i="1" s="1"/>
  <c r="X366" i="1"/>
  <c r="X353" i="1"/>
  <c r="X167" i="1"/>
  <c r="AA167" i="1" s="1"/>
  <c r="X378" i="1"/>
  <c r="AZ378" i="1"/>
  <c r="X374" i="1"/>
  <c r="X308" i="1"/>
  <c r="AA308" i="1" s="1"/>
  <c r="AC308" i="1" s="1"/>
  <c r="AJ308" i="1"/>
  <c r="AK308" i="1" s="1"/>
  <c r="X348" i="1"/>
  <c r="X149" i="1"/>
  <c r="X423" i="1"/>
  <c r="AA423" i="1" s="1"/>
  <c r="X220" i="1"/>
  <c r="AZ220" i="1"/>
  <c r="X125" i="1"/>
  <c r="X296" i="1"/>
  <c r="AA296" i="1" s="1"/>
  <c r="X283" i="1"/>
  <c r="AA283" i="1" s="1"/>
  <c r="AJ283" i="1"/>
  <c r="AK283" i="1" s="1"/>
  <c r="X388" i="1"/>
  <c r="AA388" i="1" s="1"/>
  <c r="X217" i="1"/>
  <c r="AA217" i="1" s="1"/>
  <c r="X166" i="1"/>
  <c r="AA166" i="1" s="1"/>
  <c r="AZ166" i="1"/>
  <c r="X225" i="1"/>
  <c r="AA225" i="1" s="1"/>
  <c r="X111" i="1"/>
  <c r="AZ111" i="1"/>
  <c r="X12" i="1"/>
  <c r="AA12" i="1" s="1"/>
  <c r="AZ12" i="1"/>
  <c r="X244" i="1"/>
  <c r="AA244" i="1" s="1"/>
  <c r="AC244" i="1" s="1"/>
  <c r="AJ244" i="1"/>
  <c r="AK244" i="1" s="1"/>
  <c r="X377" i="1"/>
  <c r="AZ377" i="1"/>
  <c r="X249" i="1"/>
  <c r="X165" i="1"/>
  <c r="X302" i="1"/>
  <c r="AA302" i="1" s="1"/>
  <c r="X119" i="1"/>
  <c r="AZ119" i="1"/>
  <c r="X386" i="1"/>
  <c r="X9" i="1"/>
  <c r="AZ9" i="1"/>
  <c r="X53" i="1"/>
  <c r="X46" i="1"/>
  <c r="X191" i="1"/>
  <c r="X346" i="1"/>
  <c r="AA346" i="1" s="1"/>
  <c r="X243" i="1"/>
  <c r="AA243" i="1" s="1"/>
  <c r="AC243" i="1" s="1"/>
  <c r="AJ243" i="1"/>
  <c r="AK243" i="1" s="1"/>
  <c r="X28" i="1"/>
  <c r="AA28" i="1" s="1"/>
  <c r="AC28" i="1" s="1"/>
  <c r="AJ28" i="1"/>
  <c r="AK28" i="1" s="1"/>
  <c r="X23" i="1"/>
  <c r="AA23" i="1" s="1"/>
  <c r="X345" i="1"/>
  <c r="X186" i="1"/>
  <c r="AA186" i="1" s="1"/>
  <c r="AZ186" i="1"/>
  <c r="BA250" i="1"/>
  <c r="X373" i="1"/>
  <c r="X190" i="1"/>
  <c r="BA327" i="1"/>
  <c r="X11" i="1"/>
  <c r="AZ11" i="1"/>
  <c r="BA329" i="1"/>
  <c r="X89" i="1"/>
  <c r="AA89" i="1" s="1"/>
  <c r="X62" i="1"/>
  <c r="AA62" i="1" s="1"/>
  <c r="X390" i="1"/>
  <c r="X97" i="1"/>
  <c r="X399" i="1"/>
  <c r="X304" i="1"/>
  <c r="X252" i="1"/>
  <c r="X19" i="1"/>
  <c r="AA19" i="1" s="1"/>
  <c r="AC19" i="1" s="1"/>
  <c r="AZ19" i="1"/>
  <c r="AZ23" i="1" s="1"/>
  <c r="AZ37" i="1" s="1"/>
  <c r="X266" i="1"/>
  <c r="X325" i="1"/>
  <c r="X73" i="1"/>
  <c r="X344" i="1"/>
  <c r="AA344" i="1" s="1"/>
  <c r="BA208" i="1"/>
  <c r="X48" i="1"/>
  <c r="AZ48" i="1"/>
  <c r="X333" i="1"/>
  <c r="X14" i="1"/>
  <c r="X406" i="1"/>
  <c r="AA406" i="1" s="1"/>
  <c r="X280" i="1"/>
  <c r="X367" i="1"/>
  <c r="X397" i="1"/>
  <c r="AA397" i="1" s="1"/>
  <c r="AC397" i="1" s="1"/>
  <c r="X199" i="1"/>
  <c r="AZ199" i="1"/>
  <c r="X128" i="1"/>
  <c r="X275" i="1"/>
  <c r="AA275" i="1" s="1"/>
  <c r="AC275" i="1" s="1"/>
  <c r="AJ275" i="1"/>
  <c r="AK275" i="1" s="1"/>
  <c r="X188" i="1"/>
  <c r="X117" i="1"/>
  <c r="AA117" i="1" s="1"/>
  <c r="AC117" i="1" s="1"/>
  <c r="AZ117" i="1"/>
  <c r="AJ117" i="1"/>
  <c r="AK117" i="1" s="1"/>
  <c r="X216" i="1"/>
  <c r="AA216" i="1" s="1"/>
  <c r="X219" i="1"/>
  <c r="AA219" i="1" s="1"/>
  <c r="AC219" i="1" s="1"/>
  <c r="AZ219" i="1"/>
  <c r="AJ219" i="1"/>
  <c r="AK219" i="1" s="1"/>
  <c r="X228" i="1"/>
  <c r="AA228" i="1" s="1"/>
  <c r="AC228" i="1" s="1"/>
  <c r="AJ228" i="1"/>
  <c r="AK228" i="1" s="1"/>
  <c r="X413" i="1"/>
  <c r="X271" i="1"/>
  <c r="X49" i="1"/>
  <c r="AA49" i="1" s="1"/>
  <c r="AZ49" i="1"/>
  <c r="X410" i="1"/>
  <c r="AA410" i="1" s="1"/>
  <c r="X215" i="1"/>
  <c r="AZ215" i="1"/>
  <c r="X340" i="1"/>
  <c r="AA340" i="1" s="1"/>
  <c r="AC340" i="1" s="1"/>
  <c r="AZ340" i="1"/>
  <c r="AJ340" i="1"/>
  <c r="AK340" i="1" s="1"/>
  <c r="X301" i="1"/>
  <c r="AA301" i="1" s="1"/>
  <c r="X401" i="1"/>
  <c r="X223" i="1"/>
  <c r="AA223" i="1" s="1"/>
  <c r="X441" i="1"/>
  <c r="X75" i="1"/>
  <c r="AA75" i="1" s="1"/>
  <c r="AC75" i="1" s="1"/>
  <c r="AJ75" i="1"/>
  <c r="AK75" i="1" s="1"/>
  <c r="X90" i="1"/>
  <c r="X405" i="1"/>
  <c r="X286" i="1"/>
  <c r="AZ286" i="1"/>
  <c r="X295" i="1"/>
  <c r="X168" i="1"/>
  <c r="X282" i="1"/>
  <c r="X285" i="1"/>
  <c r="AA285" i="1" s="1"/>
  <c r="X222" i="1"/>
  <c r="AA222" i="1" s="1"/>
  <c r="AZ222" i="1"/>
  <c r="X231" i="1"/>
  <c r="AZ231" i="1"/>
  <c r="X107" i="1"/>
  <c r="AA107" i="1" s="1"/>
  <c r="X379" i="1"/>
  <c r="AA379" i="1" s="1"/>
  <c r="AC379" i="1" s="1"/>
  <c r="AZ379" i="1"/>
  <c r="AJ379" i="1"/>
  <c r="AK379" i="1" s="1"/>
  <c r="X132" i="1"/>
  <c r="AA132" i="1" s="1"/>
  <c r="X369" i="1"/>
  <c r="X274" i="1"/>
  <c r="X372" i="1"/>
  <c r="AA372" i="1" s="1"/>
  <c r="AJ372" i="1"/>
  <c r="AK372" i="1" s="1"/>
  <c r="X80" i="1"/>
  <c r="AZ80" i="1"/>
  <c r="X234" i="1"/>
  <c r="AA234" i="1" s="1"/>
  <c r="AZ234" i="1"/>
  <c r="AJ234" i="1"/>
  <c r="AK234" i="1" s="1"/>
  <c r="X357" i="1"/>
  <c r="AA357" i="1" s="1"/>
  <c r="X376" i="1"/>
  <c r="AZ376" i="1"/>
  <c r="X331" i="1"/>
  <c r="X16" i="1"/>
  <c r="X81" i="1"/>
  <c r="X273" i="1"/>
  <c r="X281" i="1"/>
  <c r="X189" i="1"/>
  <c r="X310" i="1"/>
  <c r="AZ310" i="1"/>
  <c r="X272" i="1"/>
  <c r="X267" i="1"/>
  <c r="AA267" i="1" s="1"/>
  <c r="X84" i="1"/>
  <c r="AA84" i="1" s="1"/>
  <c r="AC84" i="1" s="1"/>
  <c r="AZ84" i="1"/>
  <c r="AJ84" i="1"/>
  <c r="AK84" i="1" s="1"/>
  <c r="X17" i="1"/>
  <c r="X122" i="1"/>
  <c r="AA122" i="1" s="1"/>
  <c r="AZ122" i="1"/>
  <c r="X197" i="1"/>
  <c r="AA197" i="1" s="1"/>
  <c r="AC197" i="1" s="1"/>
  <c r="AJ197" i="1"/>
  <c r="AK197" i="1" s="1"/>
  <c r="X126" i="1"/>
  <c r="X327" i="1"/>
  <c r="AA327" i="1" s="1"/>
  <c r="AZ327" i="1"/>
  <c r="X394" i="1"/>
  <c r="X268" i="1"/>
  <c r="AA268" i="1" s="1"/>
  <c r="BA309" i="1"/>
  <c r="X326" i="1"/>
  <c r="AA326" i="1" s="1"/>
  <c r="X240" i="1"/>
  <c r="X99" i="1"/>
  <c r="X124" i="1"/>
  <c r="AA124" i="1" s="1"/>
  <c r="AJ124" i="1"/>
  <c r="AK124" i="1" s="1"/>
  <c r="BA19" i="1"/>
  <c r="X221" i="1"/>
  <c r="AA221" i="1" s="1"/>
  <c r="AC221" i="1" s="1"/>
  <c r="X129" i="1"/>
  <c r="AA129" i="1" s="1"/>
  <c r="X87" i="1"/>
  <c r="X47" i="1"/>
  <c r="AJ13" i="1"/>
  <c r="AK13" i="1" s="1"/>
  <c r="X237" i="1"/>
  <c r="X150" i="1"/>
  <c r="X137" i="1"/>
  <c r="AA137" i="1" s="1"/>
  <c r="X351" i="1"/>
  <c r="X442" i="1"/>
  <c r="AA442" i="1" s="1"/>
  <c r="X284" i="1"/>
  <c r="X214" i="1"/>
  <c r="AZ214" i="1"/>
  <c r="X343" i="1"/>
  <c r="X330" i="1"/>
  <c r="X174" i="1"/>
  <c r="X375" i="1"/>
  <c r="X233" i="1"/>
  <c r="AA233" i="1" s="1"/>
  <c r="AZ233" i="1"/>
  <c r="X136" i="1"/>
  <c r="X421" i="1"/>
  <c r="AA421" i="1" s="1"/>
  <c r="X323" i="1"/>
  <c r="AA323" i="1" s="1"/>
  <c r="AC323" i="1" s="1"/>
  <c r="AJ323" i="1"/>
  <c r="AK323" i="1" s="1"/>
  <c r="X279" i="1"/>
  <c r="X178" i="1"/>
  <c r="AA178" i="1" s="1"/>
  <c r="AC178" i="1" s="1"/>
  <c r="AJ178" i="1"/>
  <c r="AK178" i="1" s="1"/>
  <c r="X324" i="1"/>
  <c r="X213" i="1"/>
  <c r="AA213" i="1" s="1"/>
  <c r="AZ213" i="1"/>
  <c r="X307" i="1"/>
  <c r="AZ307" i="1"/>
  <c r="X212" i="1"/>
  <c r="AA212" i="1" s="1"/>
  <c r="AZ212" i="1"/>
  <c r="AZ10" i="1"/>
  <c r="X312" i="1"/>
  <c r="X338" i="1"/>
  <c r="BA234" i="1"/>
  <c r="X45" i="1"/>
  <c r="AA45" i="1" s="1"/>
  <c r="AC45" i="1" s="1"/>
  <c r="AJ45" i="1"/>
  <c r="AK45" i="1" s="1"/>
  <c r="X37" i="1"/>
  <c r="X238" i="1"/>
  <c r="X179" i="1"/>
  <c r="AA179" i="1" s="1"/>
  <c r="AJ179" i="1"/>
  <c r="AK179" i="1" s="1"/>
  <c r="X100" i="1"/>
  <c r="AA100" i="1" s="1"/>
  <c r="AC100" i="1" s="1"/>
  <c r="AZ100" i="1"/>
  <c r="AJ100" i="1"/>
  <c r="AK100" i="1" s="1"/>
  <c r="X182" i="1"/>
  <c r="AZ182" i="1"/>
  <c r="X43" i="1"/>
  <c r="X387" i="1"/>
  <c r="X393" i="1"/>
  <c r="X54" i="1"/>
  <c r="AA54" i="1" s="1"/>
  <c r="X297" i="1"/>
  <c r="AZ297" i="1"/>
  <c r="X309" i="1"/>
  <c r="X198" i="1"/>
  <c r="AZ198" i="1"/>
  <c r="X207" i="1"/>
  <c r="AZ207" i="1"/>
  <c r="X335" i="1"/>
  <c r="X176" i="1"/>
  <c r="AA176" i="1" s="1"/>
  <c r="X192" i="1"/>
  <c r="AA192" i="1" s="1"/>
  <c r="X40" i="1"/>
  <c r="BA221" i="1"/>
  <c r="X389" i="1"/>
  <c r="AA389" i="1" s="1"/>
  <c r="X334" i="1"/>
  <c r="AA334" i="1" s="1"/>
  <c r="X384" i="1"/>
  <c r="X224" i="1"/>
  <c r="AA224" i="1" s="1"/>
  <c r="X299" i="1"/>
  <c r="AZ299" i="1"/>
  <c r="X236" i="1"/>
  <c r="AZ236" i="1"/>
  <c r="X109" i="1"/>
  <c r="AA109" i="1" s="1"/>
  <c r="AZ109" i="1"/>
  <c r="X86" i="1"/>
  <c r="X287" i="1"/>
  <c r="X443" i="1"/>
  <c r="X429" i="1"/>
  <c r="AA429" i="1" s="1"/>
  <c r="X427" i="1"/>
  <c r="AA427" i="1" s="1"/>
  <c r="AC427" i="1" s="1"/>
  <c r="AJ427" i="1"/>
  <c r="AK427" i="1" s="1"/>
  <c r="X200" i="1"/>
  <c r="AA200" i="1" s="1"/>
  <c r="AZ200" i="1"/>
  <c r="X181" i="1"/>
  <c r="AZ181" i="1"/>
  <c r="X382" i="1"/>
  <c r="X303" i="1"/>
  <c r="X248" i="1"/>
  <c r="AZ248" i="1"/>
  <c r="X91" i="1"/>
  <c r="X371" i="1"/>
  <c r="AA371" i="1" s="1"/>
  <c r="X332" i="1"/>
  <c r="X315" i="1"/>
  <c r="AA315" i="1" s="1"/>
  <c r="AC315" i="1" s="1"/>
  <c r="AJ315" i="1"/>
  <c r="AK315" i="1" s="1"/>
  <c r="X293" i="1"/>
  <c r="X385" i="1"/>
  <c r="X290" i="1"/>
  <c r="AA290" i="1" s="1"/>
  <c r="AC290" i="1" s="1"/>
  <c r="AZ290" i="1"/>
  <c r="AJ290" i="1"/>
  <c r="AK290" i="1" s="1"/>
  <c r="X251" i="1"/>
  <c r="AA251" i="1" s="1"/>
  <c r="AC251" i="1" s="1"/>
  <c r="AJ251" i="1"/>
  <c r="AK251" i="1" s="1"/>
  <c r="X349" i="1"/>
  <c r="AA349" i="1" s="1"/>
  <c r="X130" i="1"/>
  <c r="X204" i="1"/>
  <c r="AZ204" i="1"/>
  <c r="X265" i="1"/>
  <c r="AA265" i="1" s="1"/>
  <c r="X242" i="1"/>
  <c r="AA242" i="1" s="1"/>
  <c r="X101" i="1"/>
  <c r="AZ101" i="1"/>
  <c r="X120" i="1"/>
  <c r="AA120" i="1" s="1"/>
  <c r="AZ120" i="1"/>
  <c r="X298" i="1"/>
  <c r="X356" i="1"/>
  <c r="X102" i="1"/>
  <c r="AZ102" i="1"/>
  <c r="X164" i="1"/>
  <c r="BA164" i="1"/>
  <c r="BB165" i="1"/>
  <c r="AJ404" i="1"/>
  <c r="AK404" i="1" s="1"/>
  <c r="AJ355" i="1"/>
  <c r="AK355" i="1" s="1"/>
  <c r="AJ221" i="1"/>
  <c r="AK221" i="1" s="1"/>
  <c r="AJ388" i="1"/>
  <c r="AK388" i="1" s="1"/>
  <c r="AJ389" i="1"/>
  <c r="AK389" i="1" s="1"/>
  <c r="AJ19" i="1"/>
  <c r="AK19" i="1" s="1"/>
  <c r="AJ403" i="1"/>
  <c r="AK403" i="1" s="1"/>
  <c r="AJ12" i="1"/>
  <c r="AK12" i="1" s="1"/>
  <c r="X7" i="1"/>
  <c r="AA293" i="1" l="1"/>
  <c r="AA303" i="1"/>
  <c r="AA307" i="1"/>
  <c r="AA11" i="1"/>
  <c r="AA396" i="1"/>
  <c r="AA424" i="1"/>
  <c r="AA103" i="1"/>
  <c r="AA287" i="1"/>
  <c r="AA191" i="1"/>
  <c r="AC191" i="1" s="1"/>
  <c r="AA164" i="1"/>
  <c r="AA101" i="1"/>
  <c r="AA385" i="1"/>
  <c r="AA181" i="1"/>
  <c r="AA182" i="1"/>
  <c r="AA330" i="1"/>
  <c r="AA284" i="1"/>
  <c r="AA272" i="1"/>
  <c r="AA331" i="1"/>
  <c r="AA168" i="1"/>
  <c r="AA405" i="1"/>
  <c r="AA215" i="1"/>
  <c r="AA271" i="1"/>
  <c r="AA325" i="1"/>
  <c r="AA252" i="1"/>
  <c r="AA378" i="1"/>
  <c r="AA422" i="1"/>
  <c r="AC422" i="1" s="1"/>
  <c r="AA208" i="1"/>
  <c r="AA381" i="1"/>
  <c r="AA64" i="1"/>
  <c r="AA131" i="1"/>
  <c r="AA299" i="1"/>
  <c r="AA235" i="1"/>
  <c r="AA324" i="1"/>
  <c r="AA207" i="1"/>
  <c r="AA377" i="1"/>
  <c r="AA441" i="1"/>
  <c r="AA390" i="1"/>
  <c r="AA373" i="1"/>
  <c r="AA353" i="1"/>
  <c r="AA175" i="1"/>
  <c r="AA295" i="1"/>
  <c r="AA185" i="1"/>
  <c r="AA43" i="1"/>
  <c r="AA238" i="1"/>
  <c r="AA231" i="1"/>
  <c r="AA248" i="1"/>
  <c r="AA48" i="1"/>
  <c r="AA250" i="1"/>
  <c r="AA413" i="1"/>
  <c r="AA81" i="1"/>
  <c r="AA374" i="1"/>
  <c r="AA328" i="1"/>
  <c r="AC328" i="1" s="1"/>
  <c r="AA317" i="1"/>
  <c r="AA335" i="1"/>
  <c r="AA9" i="1"/>
  <c r="AA59" i="1"/>
  <c r="AA17" i="1"/>
  <c r="AA204" i="1"/>
  <c r="AA237" i="1"/>
  <c r="AA332" i="1"/>
  <c r="AA351" i="1"/>
  <c r="AA245" i="1"/>
  <c r="AA226" i="1"/>
  <c r="AA130" i="1"/>
  <c r="AA338" i="1"/>
  <c r="AA443" i="1"/>
  <c r="AA399" i="1"/>
  <c r="AA440" i="1"/>
  <c r="AC440" i="1" s="1"/>
  <c r="AA184" i="1"/>
  <c r="AA401" i="1"/>
  <c r="AA149" i="1"/>
  <c r="AA286" i="1"/>
  <c r="AC286" i="1" s="1"/>
  <c r="AA69" i="1"/>
  <c r="AA40" i="1"/>
  <c r="AA195" i="1"/>
  <c r="AA65" i="1"/>
  <c r="AC21" i="1"/>
  <c r="AJ412" i="1"/>
  <c r="AK412" i="1" s="1"/>
  <c r="AC412" i="1"/>
  <c r="AJ429" i="1"/>
  <c r="AK429" i="1" s="1"/>
  <c r="AC429" i="1"/>
  <c r="AJ442" i="1"/>
  <c r="AK442" i="1" s="1"/>
  <c r="AC442" i="1"/>
  <c r="AJ399" i="1"/>
  <c r="AK399" i="1" s="1"/>
  <c r="AC399" i="1"/>
  <c r="AJ390" i="1"/>
  <c r="AK390" i="1" s="1"/>
  <c r="AC390" i="1"/>
  <c r="AJ373" i="1"/>
  <c r="AK373" i="1" s="1"/>
  <c r="AC373" i="1"/>
  <c r="AA119" i="1"/>
  <c r="AA356" i="1"/>
  <c r="AA414" i="1"/>
  <c r="AA370" i="1"/>
  <c r="AA125" i="1"/>
  <c r="AA282" i="1"/>
  <c r="AA95" i="1"/>
  <c r="AC95" i="1" s="1"/>
  <c r="AA350" i="1"/>
  <c r="AA274" i="1"/>
  <c r="AA53" i="1"/>
  <c r="AA126" i="1"/>
  <c r="AA380" i="1"/>
  <c r="AA106" i="1"/>
  <c r="AC106" i="1" s="1"/>
  <c r="AA180" i="1"/>
  <c r="AA86" i="1"/>
  <c r="AC86" i="1" s="1"/>
  <c r="AA240" i="1"/>
  <c r="AA188" i="1"/>
  <c r="AA98" i="1"/>
  <c r="AA387" i="1"/>
  <c r="AA80" i="1"/>
  <c r="AC80" i="1" s="1"/>
  <c r="AA220" i="1"/>
  <c r="AC220" i="1" s="1"/>
  <c r="AC43" i="1"/>
  <c r="AA438" i="1"/>
  <c r="AA415" i="1"/>
  <c r="AB123" i="1"/>
  <c r="AJ123" i="1" s="1"/>
  <c r="AK123" i="1" s="1"/>
  <c r="AA189" i="1"/>
  <c r="AC189" i="1" s="1"/>
  <c r="AA61" i="1"/>
  <c r="AC61" i="1" s="1"/>
  <c r="AC175" i="1"/>
  <c r="AA273" i="1"/>
  <c r="AC273" i="1" s="1"/>
  <c r="AA111" i="1"/>
  <c r="AA123" i="1"/>
  <c r="AA91" i="1"/>
  <c r="AA281" i="1"/>
  <c r="AC281" i="1" s="1"/>
  <c r="AA46" i="1"/>
  <c r="AA110" i="1"/>
  <c r="AC110" i="1" s="1"/>
  <c r="AA97" i="1"/>
  <c r="AC97" i="1" s="1"/>
  <c r="AA150" i="1"/>
  <c r="AB408" i="1"/>
  <c r="AJ408" i="1" s="1"/>
  <c r="AK408" i="1" s="1"/>
  <c r="AC335" i="1"/>
  <c r="AC54" i="1"/>
  <c r="AA333" i="1"/>
  <c r="AC333" i="1" s="1"/>
  <c r="AA136" i="1"/>
  <c r="AC136" i="1" s="1"/>
  <c r="AA369" i="1"/>
  <c r="AC118" i="1"/>
  <c r="AA318" i="1"/>
  <c r="AA312" i="1"/>
  <c r="AA310" i="1"/>
  <c r="AC310" i="1" s="1"/>
  <c r="AA391" i="1"/>
  <c r="AC391" i="1" s="1"/>
  <c r="AA99" i="1"/>
  <c r="AA128" i="1"/>
  <c r="AC128" i="1" s="1"/>
  <c r="AA190" i="1"/>
  <c r="AC190" i="1" s="1"/>
  <c r="AB85" i="1"/>
  <c r="AJ85" i="1" s="1"/>
  <c r="AK85" i="1" s="1"/>
  <c r="AA199" i="1"/>
  <c r="AC199" i="1" s="1"/>
  <c r="AA102" i="1"/>
  <c r="AC102" i="1" s="1"/>
  <c r="AA71" i="1"/>
  <c r="AC71" i="1" s="1"/>
  <c r="AC235" i="1"/>
  <c r="AA203" i="1"/>
  <c r="AA384" i="1"/>
  <c r="AC384" i="1" s="1"/>
  <c r="AA90" i="1"/>
  <c r="AC90" i="1" s="1"/>
  <c r="AB77" i="1"/>
  <c r="AJ77" i="1" s="1"/>
  <c r="AK77" i="1" s="1"/>
  <c r="AA448" i="1"/>
  <c r="AB448" i="1"/>
  <c r="AJ448" i="1" s="1"/>
  <c r="AK448" i="1" s="1"/>
  <c r="AA426" i="1"/>
  <c r="AB425" i="1"/>
  <c r="AJ425" i="1" s="1"/>
  <c r="AK425" i="1" s="1"/>
  <c r="AC109" i="1"/>
  <c r="AA279" i="1"/>
  <c r="AC279" i="1" s="1"/>
  <c r="BA384" i="1"/>
  <c r="AA445" i="1"/>
  <c r="AB294" i="1"/>
  <c r="AJ294" i="1" s="1"/>
  <c r="AK294" i="1" s="1"/>
  <c r="AA446" i="1"/>
  <c r="AC325" i="1"/>
  <c r="AC195" i="1"/>
  <c r="AB32" i="1"/>
  <c r="AC32" i="1" s="1"/>
  <c r="AC101" i="1"/>
  <c r="AB292" i="1"/>
  <c r="AJ292" i="1" s="1"/>
  <c r="AK292" i="1" s="1"/>
  <c r="AB270" i="1"/>
  <c r="AJ270" i="1" s="1"/>
  <c r="AK270" i="1" s="1"/>
  <c r="AA47" i="1"/>
  <c r="AC47" i="1" s="1"/>
  <c r="AA386" i="1"/>
  <c r="AC40" i="1"/>
  <c r="AC185" i="1"/>
  <c r="AA434" i="1"/>
  <c r="AC332" i="1"/>
  <c r="AB206" i="1"/>
  <c r="AB70" i="1"/>
  <c r="AJ70" i="1" s="1"/>
  <c r="AK70" i="1" s="1"/>
  <c r="AB79" i="1"/>
  <c r="AJ79" i="1" s="1"/>
  <c r="AK79" i="1" s="1"/>
  <c r="AC49" i="1"/>
  <c r="AC125" i="1"/>
  <c r="AB232" i="1"/>
  <c r="AJ232" i="1" s="1"/>
  <c r="AK232" i="1" s="1"/>
  <c r="AC293" i="1"/>
  <c r="AC126" i="1"/>
  <c r="AB361" i="1"/>
  <c r="AJ361" i="1" s="1"/>
  <c r="AK361" i="1" s="1"/>
  <c r="AB253" i="1"/>
  <c r="AJ253" i="1" s="1"/>
  <c r="AK253" i="1" s="1"/>
  <c r="AB22" i="1"/>
  <c r="AC22" i="1" s="1"/>
  <c r="AB416" i="1"/>
  <c r="AC416" i="1" s="1"/>
  <c r="AC216" i="1"/>
  <c r="AC207" i="1"/>
  <c r="AC182" i="1"/>
  <c r="AC421" i="1"/>
  <c r="BA358" i="1"/>
  <c r="AB202" i="1"/>
  <c r="AJ202" i="1" s="1"/>
  <c r="AK202" i="1" s="1"/>
  <c r="AB305" i="1"/>
  <c r="AJ305" i="1" s="1"/>
  <c r="AK305" i="1" s="1"/>
  <c r="AA249" i="1"/>
  <c r="BA8" i="1"/>
  <c r="BA9" i="1" s="1"/>
  <c r="BA10" i="1" s="1"/>
  <c r="BA11" i="1" s="1"/>
  <c r="BA12" i="1" s="1"/>
  <c r="AA336" i="1"/>
  <c r="AC122" i="1"/>
  <c r="AC149" i="1"/>
  <c r="AA358" i="1"/>
  <c r="AB269" i="1"/>
  <c r="AJ269" i="1" s="1"/>
  <c r="AK269" i="1" s="1"/>
  <c r="AA165" i="1"/>
  <c r="AA348" i="1"/>
  <c r="AB147" i="1"/>
  <c r="AJ147" i="1" s="1"/>
  <c r="AK147" i="1" s="1"/>
  <c r="AB218" i="1"/>
  <c r="AJ218" i="1" s="1"/>
  <c r="AK218" i="1" s="1"/>
  <c r="AB153" i="1"/>
  <c r="AJ153" i="1" s="1"/>
  <c r="AK153" i="1" s="1"/>
  <c r="AB320" i="1"/>
  <c r="AB160" i="1"/>
  <c r="AJ160" i="1" s="1"/>
  <c r="AK160" i="1" s="1"/>
  <c r="AA256" i="1"/>
  <c r="AA229" i="1"/>
  <c r="AA430" i="1"/>
  <c r="AC430" i="1" s="1"/>
  <c r="AC107" i="1"/>
  <c r="AC48" i="1"/>
  <c r="AB92" i="1"/>
  <c r="AJ92" i="1" s="1"/>
  <c r="AK92" i="1" s="1"/>
  <c r="AA76" i="1"/>
  <c r="AB321" i="1"/>
  <c r="AJ321" i="1" s="1"/>
  <c r="AK321" i="1" s="1"/>
  <c r="AB177" i="1"/>
  <c r="AJ177" i="1" s="1"/>
  <c r="AK177" i="1" s="1"/>
  <c r="AA74" i="1"/>
  <c r="AA257" i="1"/>
  <c r="AA439" i="1"/>
  <c r="AC439" i="1" s="1"/>
  <c r="AJ358" i="1"/>
  <c r="AK358" i="1" s="1"/>
  <c r="AC331" i="1"/>
  <c r="AC282" i="1"/>
  <c r="AC148" i="1"/>
  <c r="AC196" i="1"/>
  <c r="AB247" i="1"/>
  <c r="AJ247" i="1" s="1"/>
  <c r="AK247" i="1" s="1"/>
  <c r="AB74" i="1"/>
  <c r="AA383" i="1"/>
  <c r="AC271" i="1"/>
  <c r="AC167" i="1"/>
  <c r="AA266" i="1"/>
  <c r="AA73" i="1"/>
  <c r="AA341" i="1"/>
  <c r="AC346" i="1"/>
  <c r="AC213" i="1"/>
  <c r="AC330" i="1"/>
  <c r="AC267" i="1"/>
  <c r="AC413" i="1"/>
  <c r="AC131" i="1"/>
  <c r="BA311" i="1"/>
  <c r="AA400" i="1"/>
  <c r="AA258" i="1"/>
  <c r="AA311" i="1"/>
  <c r="AA173" i="1"/>
  <c r="AC204" i="1"/>
  <c r="AA236" i="1"/>
  <c r="AC334" i="1"/>
  <c r="AA297" i="1"/>
  <c r="AA376" i="1"/>
  <c r="AJ343" i="1"/>
  <c r="AK343" i="1" s="1"/>
  <c r="AA345" i="1"/>
  <c r="AB10" i="1"/>
  <c r="AJ10" i="1" s="1"/>
  <c r="AK10" i="1" s="1"/>
  <c r="AB236" i="1"/>
  <c r="AJ236" i="1" s="1"/>
  <c r="AK236" i="1" s="1"/>
  <c r="AB311" i="1"/>
  <c r="AJ311" i="1" s="1"/>
  <c r="AK311" i="1" s="1"/>
  <c r="AB266" i="1"/>
  <c r="AJ266" i="1" s="1"/>
  <c r="AK266" i="1" s="1"/>
  <c r="AB280" i="1"/>
  <c r="AJ280" i="1" s="1"/>
  <c r="AK280" i="1" s="1"/>
  <c r="AB150" i="1"/>
  <c r="AJ150" i="1" s="1"/>
  <c r="AK150" i="1" s="1"/>
  <c r="AB386" i="1"/>
  <c r="AJ386" i="1" s="1"/>
  <c r="AK386" i="1" s="1"/>
  <c r="AB73" i="1"/>
  <c r="AJ73" i="1" s="1"/>
  <c r="AK73" i="1" s="1"/>
  <c r="AB139" i="1"/>
  <c r="AJ139" i="1" s="1"/>
  <c r="AK139" i="1" s="1"/>
  <c r="AB165" i="1"/>
  <c r="AB76" i="1"/>
  <c r="AJ76" i="1" s="1"/>
  <c r="AK76" i="1" s="1"/>
  <c r="AB119" i="1"/>
  <c r="AC119" i="1" s="1"/>
  <c r="AB133" i="1"/>
  <c r="AJ133" i="1" s="1"/>
  <c r="AK133" i="1" s="1"/>
  <c r="AB364" i="1"/>
  <c r="AJ364" i="1" s="1"/>
  <c r="AK364" i="1" s="1"/>
  <c r="AB169" i="1"/>
  <c r="AJ169" i="1" s="1"/>
  <c r="AK169" i="1" s="1"/>
  <c r="AA193" i="1"/>
  <c r="AB322" i="1"/>
  <c r="AJ322" i="1" s="1"/>
  <c r="AK322" i="1" s="1"/>
  <c r="AB348" i="1"/>
  <c r="AJ348" i="1" s="1"/>
  <c r="AK348" i="1" s="1"/>
  <c r="AB314" i="1"/>
  <c r="AJ314" i="1" s="1"/>
  <c r="AK314" i="1" s="1"/>
  <c r="AB198" i="1"/>
  <c r="AJ198" i="1" s="1"/>
  <c r="AK198" i="1" s="1"/>
  <c r="AB298" i="1"/>
  <c r="AJ298" i="1" s="1"/>
  <c r="AK298" i="1" s="1"/>
  <c r="AB289" i="1"/>
  <c r="AJ289" i="1" s="1"/>
  <c r="AK289" i="1" s="1"/>
  <c r="AJ417" i="1"/>
  <c r="AK417" i="1" s="1"/>
  <c r="AB33" i="1"/>
  <c r="AJ33" i="1" s="1"/>
  <c r="AK33" i="1" s="1"/>
  <c r="AB55" i="1"/>
  <c r="AJ55" i="1" s="1"/>
  <c r="AK55" i="1" s="1"/>
  <c r="AB229" i="1"/>
  <c r="AJ229" i="1" s="1"/>
  <c r="AK229" i="1" s="1"/>
  <c r="AB297" i="1"/>
  <c r="AJ297" i="1" s="1"/>
  <c r="AK297" i="1" s="1"/>
  <c r="AJ432" i="1"/>
  <c r="AK432" i="1" s="1"/>
  <c r="AA432" i="1"/>
  <c r="AC432" i="1" s="1"/>
  <c r="AB193" i="1"/>
  <c r="AB394" i="1"/>
  <c r="AJ394" i="1" s="1"/>
  <c r="AK394" i="1" s="1"/>
  <c r="AB14" i="1"/>
  <c r="AJ14" i="1" s="1"/>
  <c r="AK14" i="1" s="1"/>
  <c r="AB258" i="1"/>
  <c r="AJ258" i="1" s="1"/>
  <c r="AK258" i="1" s="1"/>
  <c r="AB400" i="1"/>
  <c r="AJ400" i="1" s="1"/>
  <c r="AK400" i="1" s="1"/>
  <c r="AB103" i="1"/>
  <c r="AJ103" i="1" s="1"/>
  <c r="AK103" i="1" s="1"/>
  <c r="AJ438" i="1"/>
  <c r="AK438" i="1" s="1"/>
  <c r="AB376" i="1"/>
  <c r="AJ376" i="1" s="1"/>
  <c r="AK376" i="1" s="1"/>
  <c r="AB173" i="1"/>
  <c r="AJ173" i="1" s="1"/>
  <c r="AK173" i="1" s="1"/>
  <c r="AJ354" i="1"/>
  <c r="AK354" i="1" s="1"/>
  <c r="AJ431" i="1"/>
  <c r="AK431" i="1" s="1"/>
  <c r="AB214" i="1"/>
  <c r="AJ214" i="1" s="1"/>
  <c r="AK214" i="1" s="1"/>
  <c r="AJ444" i="1"/>
  <c r="AK444" i="1" s="1"/>
  <c r="AB170" i="1"/>
  <c r="AJ170" i="1" s="1"/>
  <c r="AK170" i="1" s="1"/>
  <c r="AB174" i="1"/>
  <c r="AJ174" i="1" s="1"/>
  <c r="AK174" i="1" s="1"/>
  <c r="AB336" i="1"/>
  <c r="BA112" i="1"/>
  <c r="AJ112" i="1"/>
  <c r="AK112" i="1" s="1"/>
  <c r="AB41" i="1"/>
  <c r="AA319" i="1"/>
  <c r="AB428" i="1"/>
  <c r="AJ428" i="1" s="1"/>
  <c r="AK428" i="1" s="1"/>
  <c r="AB249" i="1"/>
  <c r="AA55" i="1"/>
  <c r="AA375" i="1"/>
  <c r="AC375" i="1" s="1"/>
  <c r="AC181" i="1"/>
  <c r="AA88" i="1"/>
  <c r="AC88" i="1" s="1"/>
  <c r="AC9" i="1"/>
  <c r="AC212" i="1"/>
  <c r="AC324" i="1"/>
  <c r="AA343" i="1"/>
  <c r="AC343" i="1" s="1"/>
  <c r="AC284" i="1"/>
  <c r="AC17" i="1"/>
  <c r="AG17" i="1" s="1"/>
  <c r="AC272" i="1"/>
  <c r="AC441" i="1"/>
  <c r="AC344" i="1"/>
  <c r="AJ121" i="1"/>
  <c r="AK121" i="1" s="1"/>
  <c r="AJ277" i="1"/>
  <c r="AK277" i="1" s="1"/>
  <c r="AJ350" i="1"/>
  <c r="AK350" i="1" s="1"/>
  <c r="AJ25" i="1"/>
  <c r="AK25" i="1" s="1"/>
  <c r="BA25" i="1"/>
  <c r="AJ63" i="1"/>
  <c r="AK63" i="1" s="1"/>
  <c r="AA63" i="1"/>
  <c r="AJ313" i="1"/>
  <c r="AK313" i="1" s="1"/>
  <c r="AJ360" i="1"/>
  <c r="AK360" i="1" s="1"/>
  <c r="AJ96" i="1"/>
  <c r="AK96" i="1" s="1"/>
  <c r="AB31" i="1"/>
  <c r="AJ31" i="1" s="1"/>
  <c r="AK31" i="1" s="1"/>
  <c r="AB24" i="1"/>
  <c r="AJ24" i="1" s="1"/>
  <c r="AK24" i="1" s="1"/>
  <c r="AB29" i="1"/>
  <c r="AJ29" i="1" s="1"/>
  <c r="AK29" i="1" s="1"/>
  <c r="AB113" i="1"/>
  <c r="AJ113" i="1" s="1"/>
  <c r="AK113" i="1" s="1"/>
  <c r="AB7" i="1"/>
  <c r="AJ7" i="1" s="1"/>
  <c r="AK7" i="1" s="1"/>
  <c r="AJ288" i="1"/>
  <c r="AK288" i="1" s="1"/>
  <c r="AB342" i="1"/>
  <c r="AJ342" i="1" s="1"/>
  <c r="AK342" i="1" s="1"/>
  <c r="AB254" i="1"/>
  <c r="AJ254" i="1" s="1"/>
  <c r="AK254" i="1" s="1"/>
  <c r="AJ34" i="1"/>
  <c r="AK34" i="1" s="1"/>
  <c r="AJ246" i="1"/>
  <c r="AK246" i="1" s="1"/>
  <c r="AJ352" i="1"/>
  <c r="AK352" i="1" s="1"/>
  <c r="AJ142" i="1"/>
  <c r="AK142" i="1" s="1"/>
  <c r="AJ143" i="1"/>
  <c r="AK143" i="1" s="1"/>
  <c r="AJ418" i="1"/>
  <c r="AK418" i="1" s="1"/>
  <c r="AJ138" i="1"/>
  <c r="AK138" i="1" s="1"/>
  <c r="AJ152" i="1"/>
  <c r="AK152" i="1" s="1"/>
  <c r="AJ58" i="1"/>
  <c r="AK58" i="1" s="1"/>
  <c r="AJ446" i="1"/>
  <c r="AK446" i="1" s="1"/>
  <c r="AJ257" i="1"/>
  <c r="AK257" i="1" s="1"/>
  <c r="AA407" i="1"/>
  <c r="AJ115" i="1"/>
  <c r="AK115" i="1" s="1"/>
  <c r="AA25" i="1"/>
  <c r="AJ341" i="1"/>
  <c r="AK341" i="1" s="1"/>
  <c r="BA341" i="1"/>
  <c r="AB263" i="1"/>
  <c r="AJ263" i="1" s="1"/>
  <c r="AK263" i="1" s="1"/>
  <c r="AB145" i="1"/>
  <c r="AJ145" i="1" s="1"/>
  <c r="AK145" i="1" s="1"/>
  <c r="AB161" i="1"/>
  <c r="AJ161" i="1" s="1"/>
  <c r="AK161" i="1" s="1"/>
  <c r="AA359" i="1"/>
  <c r="AA447" i="1"/>
  <c r="AA444" i="1"/>
  <c r="AC444" i="1" s="1"/>
  <c r="AA417" i="1"/>
  <c r="AA79" i="1"/>
  <c r="AA15" i="1"/>
  <c r="AC15" i="1" s="1"/>
  <c r="AC164" i="1"/>
  <c r="AC130" i="1"/>
  <c r="AC248" i="1"/>
  <c r="AJ375" i="1"/>
  <c r="AK375" i="1" s="1"/>
  <c r="AJ47" i="1"/>
  <c r="AK47" i="1" s="1"/>
  <c r="AC99" i="1"/>
  <c r="AC111" i="1"/>
  <c r="AA280" i="1"/>
  <c r="AC105" i="1"/>
  <c r="AC11" i="1"/>
  <c r="AA66" i="1"/>
  <c r="AC66" i="1" s="1"/>
  <c r="AA277" i="1"/>
  <c r="AJ436" i="1"/>
  <c r="AK436" i="1" s="1"/>
  <c r="BA342" i="1"/>
  <c r="AJ339" i="1"/>
  <c r="AK339" i="1" s="1"/>
  <c r="AJ300" i="1"/>
  <c r="AK300" i="1" s="1"/>
  <c r="AA437" i="1"/>
  <c r="AA392" i="1"/>
  <c r="AJ135" i="1"/>
  <c r="AK135" i="1" s="1"/>
  <c r="AA418" i="1"/>
  <c r="AA115" i="1"/>
  <c r="AA431" i="1"/>
  <c r="AA170" i="1"/>
  <c r="AA339" i="1"/>
  <c r="AC339" i="1" s="1"/>
  <c r="AA352" i="1"/>
  <c r="AA289" i="1"/>
  <c r="AA133" i="1"/>
  <c r="AC301" i="1"/>
  <c r="AA298" i="1"/>
  <c r="AC242" i="1"/>
  <c r="AC443" i="1"/>
  <c r="AA198" i="1"/>
  <c r="AA393" i="1"/>
  <c r="AA37" i="1"/>
  <c r="AC37" i="1" s="1"/>
  <c r="AA394" i="1"/>
  <c r="AC166" i="1"/>
  <c r="AC188" i="1"/>
  <c r="AC225" i="1"/>
  <c r="BA127" i="1"/>
  <c r="AJ171" i="1"/>
  <c r="AK171" i="1" s="1"/>
  <c r="BA205" i="1"/>
  <c r="AA177" i="1"/>
  <c r="AA314" i="1"/>
  <c r="AJ15" i="1"/>
  <c r="AK15" i="1" s="1"/>
  <c r="AA300" i="1"/>
  <c r="AJ21" i="1"/>
  <c r="AK21" i="1" s="1"/>
  <c r="AJ261" i="1"/>
  <c r="AK261" i="1" s="1"/>
  <c r="AB392" i="1"/>
  <c r="AJ180" i="1"/>
  <c r="AK180" i="1" s="1"/>
  <c r="BA383" i="1"/>
  <c r="AJ383" i="1"/>
  <c r="AK383" i="1" s="1"/>
  <c r="AA10" i="1"/>
  <c r="AJ203" i="1"/>
  <c r="AK203" i="1" s="1"/>
  <c r="AA169" i="1"/>
  <c r="AA246" i="1"/>
  <c r="AA162" i="1"/>
  <c r="AA34" i="1"/>
  <c r="AC34" i="1" s="1"/>
  <c r="AA31" i="1"/>
  <c r="AA201" i="1"/>
  <c r="AA152" i="1"/>
  <c r="AC410" i="1"/>
  <c r="AC349" i="1"/>
  <c r="AC303" i="1"/>
  <c r="AC200" i="1"/>
  <c r="AA309" i="1"/>
  <c r="AC309" i="1" s="1"/>
  <c r="AC307" i="1"/>
  <c r="AC186" i="1"/>
  <c r="AC46" i="1"/>
  <c r="AJ329" i="1"/>
  <c r="AK329" i="1" s="1"/>
  <c r="AA211" i="1"/>
  <c r="AJ211" i="1"/>
  <c r="AK211" i="1" s="1"/>
  <c r="AB91" i="1"/>
  <c r="AJ91" i="1" s="1"/>
  <c r="AK91" i="1" s="1"/>
  <c r="AB316" i="1"/>
  <c r="AJ316" i="1" s="1"/>
  <c r="AK316" i="1" s="1"/>
  <c r="AB51" i="1"/>
  <c r="AJ51" i="1" s="1"/>
  <c r="AK51" i="1" s="1"/>
  <c r="AB210" i="1"/>
  <c r="AJ210" i="1" s="1"/>
  <c r="AK210" i="1" s="1"/>
  <c r="AB127" i="1"/>
  <c r="AJ127" i="1" s="1"/>
  <c r="AK127" i="1" s="1"/>
  <c r="AB94" i="1"/>
  <c r="AJ94" i="1" s="1"/>
  <c r="AK94" i="1" s="1"/>
  <c r="BA321" i="1"/>
  <c r="AB201" i="1"/>
  <c r="AB93" i="1"/>
  <c r="AJ93" i="1" s="1"/>
  <c r="AK93" i="1" s="1"/>
  <c r="AB56" i="1"/>
  <c r="AB159" i="1"/>
  <c r="AJ159" i="1" s="1"/>
  <c r="AK159" i="1" s="1"/>
  <c r="AB420" i="1"/>
  <c r="AJ420" i="1" s="1"/>
  <c r="AK420" i="1" s="1"/>
  <c r="BA104" i="1"/>
  <c r="AB42" i="1"/>
  <c r="AJ42" i="1" s="1"/>
  <c r="AK42" i="1" s="1"/>
  <c r="AB144" i="1"/>
  <c r="AJ144" i="1" s="1"/>
  <c r="AK144" i="1" s="1"/>
  <c r="AB205" i="1"/>
  <c r="AJ205" i="1" s="1"/>
  <c r="AK205" i="1" s="1"/>
  <c r="AB162" i="1"/>
  <c r="AJ162" i="1" s="1"/>
  <c r="AK162" i="1" s="1"/>
  <c r="AJ439" i="1"/>
  <c r="AK439" i="1" s="1"/>
  <c r="AJ407" i="1"/>
  <c r="AK407" i="1" s="1"/>
  <c r="AA322" i="1"/>
  <c r="AA67" i="1"/>
  <c r="AA210" i="1"/>
  <c r="AA144" i="1"/>
  <c r="AA433" i="1"/>
  <c r="AA354" i="1"/>
  <c r="AA58" i="1"/>
  <c r="AA51" i="1"/>
  <c r="AA436" i="1"/>
  <c r="AA263" i="1"/>
  <c r="AA8" i="1"/>
  <c r="AA261" i="1"/>
  <c r="AA127" i="1"/>
  <c r="AC265" i="1"/>
  <c r="AC371" i="1"/>
  <c r="AJ382" i="1"/>
  <c r="AK382" i="1" s="1"/>
  <c r="AC224" i="1"/>
  <c r="AC378" i="1"/>
  <c r="AA174" i="1"/>
  <c r="AC81" i="1"/>
  <c r="AC296" i="1"/>
  <c r="AC223" i="1"/>
  <c r="AA304" i="1"/>
  <c r="AC184" i="1"/>
  <c r="AC98" i="1"/>
  <c r="AB187" i="1"/>
  <c r="AJ187" i="1" s="1"/>
  <c r="AK187" i="1" s="1"/>
  <c r="AB209" i="1"/>
  <c r="AJ209" i="1" s="1"/>
  <c r="AK209" i="1" s="1"/>
  <c r="AB30" i="1"/>
  <c r="AB104" i="1"/>
  <c r="AJ104" i="1" s="1"/>
  <c r="AK104" i="1" s="1"/>
  <c r="AA83" i="1"/>
  <c r="AB255" i="1"/>
  <c r="AJ255" i="1" s="1"/>
  <c r="AK255" i="1" s="1"/>
  <c r="AA93" i="1"/>
  <c r="AA360" i="1"/>
  <c r="AB146" i="1"/>
  <c r="AJ146" i="1" s="1"/>
  <c r="AK146" i="1" s="1"/>
  <c r="AA139" i="1"/>
  <c r="AB67" i="1"/>
  <c r="AJ67" i="1" s="1"/>
  <c r="AK67" i="1" s="1"/>
  <c r="AB78" i="1"/>
  <c r="AB82" i="1"/>
  <c r="AJ82" i="1" s="1"/>
  <c r="AK82" i="1" s="1"/>
  <c r="AJ414" i="1"/>
  <c r="AK414" i="1" s="1"/>
  <c r="AB8" i="1"/>
  <c r="AJ8" i="1" s="1"/>
  <c r="AK8" i="1" s="1"/>
  <c r="AA39" i="1"/>
  <c r="AB362" i="1"/>
  <c r="AJ362" i="1" s="1"/>
  <c r="AK362" i="1" s="1"/>
  <c r="AA264" i="1"/>
  <c r="AA420" i="1"/>
  <c r="AA143" i="1"/>
  <c r="AA171" i="1"/>
  <c r="AA29" i="1"/>
  <c r="AA364" i="1"/>
  <c r="AA151" i="1"/>
  <c r="AA78" i="1"/>
  <c r="AB262" i="1"/>
  <c r="AJ262" i="1" s="1"/>
  <c r="AK262" i="1" s="1"/>
  <c r="AA288" i="1"/>
  <c r="AA205" i="1"/>
  <c r="AA112" i="1"/>
  <c r="AC120" i="1"/>
  <c r="AA382" i="1"/>
  <c r="AC382" i="1" s="1"/>
  <c r="AC233" i="1"/>
  <c r="AA214" i="1"/>
  <c r="AC237" i="1"/>
  <c r="AA87" i="1"/>
  <c r="AC87" i="1" s="1"/>
  <c r="AC326" i="1"/>
  <c r="AA16" i="1"/>
  <c r="AC285" i="1"/>
  <c r="AC295" i="1"/>
  <c r="AC215" i="1"/>
  <c r="AA367" i="1"/>
  <c r="AC367" i="1" s="1"/>
  <c r="AA14" i="1"/>
  <c r="AA121" i="1"/>
  <c r="AC121" i="1" s="1"/>
  <c r="AC89" i="1"/>
  <c r="AC374" i="1"/>
  <c r="AA366" i="1"/>
  <c r="AC366" i="1" s="1"/>
  <c r="AA329" i="1"/>
  <c r="AC114" i="1"/>
  <c r="AJ110" i="1"/>
  <c r="AK110" i="1" s="1"/>
  <c r="AC230" i="1"/>
  <c r="AB264" i="1"/>
  <c r="AJ264" i="1" s="1"/>
  <c r="AK264" i="1" s="1"/>
  <c r="AB402" i="1"/>
  <c r="AJ402" i="1" s="1"/>
  <c r="AK402" i="1" s="1"/>
  <c r="AB319" i="1"/>
  <c r="AJ141" i="1"/>
  <c r="AK141" i="1" s="1"/>
  <c r="AJ398" i="1"/>
  <c r="AK398" i="1" s="1"/>
  <c r="AJ291" i="1"/>
  <c r="AK291" i="1" s="1"/>
  <c r="AA291" i="1"/>
  <c r="AC291" i="1" s="1"/>
  <c r="AB241" i="1"/>
  <c r="AJ241" i="1" s="1"/>
  <c r="AK241" i="1" s="1"/>
  <c r="AB83" i="1"/>
  <c r="AJ83" i="1" s="1"/>
  <c r="AK83" i="1" s="1"/>
  <c r="AB38" i="1"/>
  <c r="AJ38" i="1" s="1"/>
  <c r="AK38" i="1" s="1"/>
  <c r="AB18" i="1"/>
  <c r="AJ18" i="1" s="1"/>
  <c r="AK18" i="1" s="1"/>
  <c r="AB260" i="1"/>
  <c r="AJ260" i="1" s="1"/>
  <c r="AK260" i="1" s="1"/>
  <c r="AB57" i="1"/>
  <c r="AJ57" i="1" s="1"/>
  <c r="AK57" i="1" s="1"/>
  <c r="AB363" i="1"/>
  <c r="AJ363" i="1" s="1"/>
  <c r="AK363" i="1" s="1"/>
  <c r="AA142" i="1"/>
  <c r="AB278" i="1"/>
  <c r="AJ278" i="1" s="1"/>
  <c r="AK278" i="1" s="1"/>
  <c r="AB50" i="1"/>
  <c r="AJ50" i="1" s="1"/>
  <c r="AK50" i="1" s="1"/>
  <c r="AJ134" i="1"/>
  <c r="AK134" i="1" s="1"/>
  <c r="AB151" i="1"/>
  <c r="AJ151" i="1" s="1"/>
  <c r="AK151" i="1" s="1"/>
  <c r="AB426" i="1"/>
  <c r="AJ426" i="1" s="1"/>
  <c r="AK426" i="1" s="1"/>
  <c r="AA96" i="1"/>
  <c r="AB447" i="1"/>
  <c r="AJ447" i="1" s="1"/>
  <c r="AK447" i="1" s="1"/>
  <c r="AB409" i="1"/>
  <c r="AJ409" i="1" s="1"/>
  <c r="AK409" i="1" s="1"/>
  <c r="AB434" i="1"/>
  <c r="AJ434" i="1" s="1"/>
  <c r="AK434" i="1" s="1"/>
  <c r="AJ158" i="1"/>
  <c r="AK158" i="1" s="1"/>
  <c r="AB359" i="1"/>
  <c r="AJ359" i="1" s="1"/>
  <c r="AK359" i="1" s="1"/>
  <c r="AB433" i="1"/>
  <c r="AB39" i="1"/>
  <c r="AJ39" i="1" s="1"/>
  <c r="AK39" i="1" s="1"/>
  <c r="AJ430" i="1"/>
  <c r="AK430" i="1" s="1"/>
  <c r="AJ157" i="1"/>
  <c r="AK157" i="1" s="1"/>
  <c r="AB437" i="1"/>
  <c r="AJ437" i="1" s="1"/>
  <c r="AK437" i="1" s="1"/>
  <c r="AA398" i="1"/>
  <c r="AA41" i="1"/>
  <c r="AA145" i="1"/>
  <c r="AA278" i="1"/>
  <c r="AA138" i="1"/>
  <c r="AA428" i="1"/>
  <c r="AA141" i="1"/>
  <c r="AA313" i="1"/>
  <c r="AA262" i="1"/>
  <c r="AA134" i="1"/>
  <c r="AA409" i="1"/>
  <c r="AA254" i="1"/>
  <c r="AA316" i="1"/>
  <c r="AA158" i="1"/>
  <c r="AZ69" i="1"/>
  <c r="AZ70" i="1" s="1"/>
  <c r="AC404" i="1"/>
  <c r="AC401" i="1"/>
  <c r="AC64" i="1"/>
  <c r="AC389" i="1"/>
  <c r="AC59" i="1"/>
  <c r="AC385" i="1"/>
  <c r="AC387" i="1"/>
  <c r="AC238" i="1"/>
  <c r="AC12" i="1"/>
  <c r="AC73" i="1"/>
  <c r="AC62" i="1"/>
  <c r="AC53" i="1"/>
  <c r="AC355" i="1"/>
  <c r="AC72" i="1"/>
  <c r="AC69" i="1"/>
  <c r="AC403" i="1"/>
  <c r="AG19" i="1"/>
  <c r="AC377" i="1"/>
  <c r="AC388" i="1"/>
  <c r="AC356" i="1"/>
  <c r="AC370" i="1"/>
  <c r="AC65" i="1"/>
  <c r="AC353" i="1"/>
  <c r="AC23" i="1"/>
  <c r="AC239" i="1"/>
  <c r="AC368" i="1"/>
  <c r="BB178" i="1"/>
  <c r="BB174" i="1"/>
  <c r="BA165" i="1"/>
  <c r="BA178" i="1" s="1"/>
  <c r="AA7" i="1"/>
  <c r="U500" i="1"/>
  <c r="U499" i="1"/>
  <c r="U498" i="1"/>
  <c r="U497" i="1"/>
  <c r="U496" i="1"/>
  <c r="U495" i="1"/>
  <c r="U494" i="1"/>
  <c r="U493" i="1"/>
  <c r="U492" i="1"/>
  <c r="U491" i="1"/>
  <c r="U490" i="1"/>
  <c r="U489" i="1"/>
  <c r="U488" i="1"/>
  <c r="U487" i="1"/>
  <c r="U486" i="1"/>
  <c r="U485" i="1"/>
  <c r="U484" i="1"/>
  <c r="U483" i="1"/>
  <c r="U482" i="1"/>
  <c r="U481" i="1"/>
  <c r="U480" i="1"/>
  <c r="U479" i="1"/>
  <c r="U478" i="1"/>
  <c r="U477" i="1"/>
  <c r="U476" i="1"/>
  <c r="U475" i="1"/>
  <c r="U474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1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AJ416" i="1" l="1"/>
  <c r="AK416" i="1" s="1"/>
  <c r="AJ22" i="1"/>
  <c r="AK22" i="1" s="1"/>
  <c r="BA41" i="1"/>
  <c r="BA48" i="1" s="1"/>
  <c r="BA49" i="1" s="1"/>
  <c r="AJ32" i="1"/>
  <c r="AK32" i="1" s="1"/>
  <c r="AJ433" i="1"/>
  <c r="AK433" i="1" s="1"/>
  <c r="AC433" i="1"/>
  <c r="AJ78" i="1"/>
  <c r="AK78" i="1" s="1"/>
  <c r="AC78" i="1"/>
  <c r="AJ193" i="1"/>
  <c r="AK193" i="1" s="1"/>
  <c r="AC193" i="1"/>
  <c r="AC229" i="1"/>
  <c r="AC79" i="1"/>
  <c r="AJ201" i="1"/>
  <c r="AK201" i="1" s="1"/>
  <c r="AC201" i="1"/>
  <c r="AJ41" i="1"/>
  <c r="AK41" i="1" s="1"/>
  <c r="AC41" i="1"/>
  <c r="AJ30" i="1"/>
  <c r="AK30" i="1" s="1"/>
  <c r="AC30" i="1"/>
  <c r="AJ392" i="1"/>
  <c r="AK392" i="1" s="1"/>
  <c r="AC392" i="1"/>
  <c r="AJ206" i="1"/>
  <c r="AK206" i="1" s="1"/>
  <c r="AC206" i="1"/>
  <c r="AJ319" i="1"/>
  <c r="AK319" i="1" s="1"/>
  <c r="AC319" i="1"/>
  <c r="AJ56" i="1"/>
  <c r="AK56" i="1" s="1"/>
  <c r="AC56" i="1"/>
  <c r="AJ74" i="1"/>
  <c r="AK74" i="1" s="1"/>
  <c r="AC74" i="1"/>
  <c r="AJ320" i="1"/>
  <c r="AK320" i="1" s="1"/>
  <c r="AC320" i="1"/>
  <c r="AZ221" i="1"/>
  <c r="AZ309" i="1" s="1"/>
  <c r="AZ382" i="1" s="1"/>
  <c r="AZ384" i="1" s="1"/>
  <c r="AC280" i="1"/>
  <c r="AC123" i="1"/>
  <c r="AC165" i="1"/>
  <c r="AC14" i="1"/>
  <c r="AC70" i="1"/>
  <c r="AC394" i="1"/>
  <c r="AC386" i="1"/>
  <c r="AC174" i="1"/>
  <c r="AC10" i="1"/>
  <c r="AG10" i="1" s="1"/>
  <c r="AJ165" i="1"/>
  <c r="AK165" i="1" s="1"/>
  <c r="AC214" i="1"/>
  <c r="AC249" i="1"/>
  <c r="AC76" i="1"/>
  <c r="AJ249" i="1"/>
  <c r="AK249" i="1" s="1"/>
  <c r="AC198" i="1"/>
  <c r="AC8" i="1"/>
  <c r="AG8" i="1" s="1"/>
  <c r="AC7" i="1"/>
  <c r="AG7" i="1" s="1"/>
  <c r="BC7" i="1" s="1"/>
  <c r="AC298" i="1"/>
  <c r="AC336" i="1"/>
  <c r="AJ336" i="1"/>
  <c r="AK336" i="1" s="1"/>
  <c r="AJ119" i="1"/>
  <c r="AK119" i="1" s="1"/>
  <c r="AC103" i="1"/>
  <c r="AC297" i="1"/>
  <c r="AC91" i="1"/>
  <c r="AC348" i="1"/>
  <c r="AC236" i="1"/>
  <c r="AC266" i="1"/>
  <c r="AZ397" i="1"/>
  <c r="AZ401" i="1" s="1"/>
  <c r="BB175" i="1"/>
  <c r="BA174" i="1"/>
  <c r="BB189" i="1"/>
  <c r="BB190" i="1" s="1"/>
  <c r="BB7" i="1" l="1"/>
  <c r="BB8" i="1" s="1"/>
  <c r="BB9" i="1" s="1"/>
  <c r="BB10" i="1" s="1"/>
  <c r="BB11" i="1" s="1"/>
  <c r="BA78" i="1"/>
  <c r="BA79" i="1" s="1"/>
  <c r="BC8" i="1"/>
  <c r="BA175" i="1"/>
  <c r="AZ403" i="1"/>
  <c r="AZ404" i="1" s="1"/>
  <c r="BB195" i="1"/>
  <c r="R495" i="1"/>
  <c r="R456" i="1"/>
  <c r="R488" i="1"/>
  <c r="R457" i="1"/>
  <c r="R465" i="1"/>
  <c r="R473" i="1"/>
  <c r="R489" i="1"/>
  <c r="R497" i="1"/>
  <c r="R458" i="1"/>
  <c r="R482" i="1"/>
  <c r="R490" i="1"/>
  <c r="R498" i="1"/>
  <c r="R451" i="1"/>
  <c r="R467" i="1"/>
  <c r="R499" i="1"/>
  <c r="R460" i="1"/>
  <c r="R468" i="1"/>
  <c r="R476" i="1"/>
  <c r="R492" i="1"/>
  <c r="R477" i="1"/>
  <c r="R485" i="1"/>
  <c r="R493" i="1"/>
  <c r="R486" i="1"/>
  <c r="R437" i="1"/>
  <c r="U437" i="1"/>
  <c r="BC9" i="1" l="1"/>
  <c r="BC10" i="1" s="1"/>
  <c r="BA80" i="1"/>
  <c r="BA84" i="1" s="1"/>
  <c r="BA100" i="1" s="1"/>
  <c r="BA101" i="1" s="1"/>
  <c r="BA102" i="1" s="1"/>
  <c r="BA105" i="1" s="1"/>
  <c r="BA106" i="1" s="1"/>
  <c r="BB12" i="1"/>
  <c r="BA189" i="1"/>
  <c r="BA190" i="1" s="1"/>
  <c r="R447" i="1"/>
  <c r="R446" i="1"/>
  <c r="R478" i="1"/>
  <c r="R469" i="1"/>
  <c r="R452" i="1"/>
  <c r="R491" i="1"/>
  <c r="R443" i="1"/>
  <c r="R449" i="1"/>
  <c r="R480" i="1"/>
  <c r="R471" i="1"/>
  <c r="R454" i="1"/>
  <c r="R445" i="1"/>
  <c r="R494" i="1"/>
  <c r="R496" i="1"/>
  <c r="R487" i="1"/>
  <c r="R470" i="1"/>
  <c r="R461" i="1"/>
  <c r="R444" i="1"/>
  <c r="R483" i="1"/>
  <c r="R474" i="1"/>
  <c r="R481" i="1"/>
  <c r="R472" i="1"/>
  <c r="R463" i="1"/>
  <c r="R484" i="1"/>
  <c r="R459" i="1"/>
  <c r="R450" i="1"/>
  <c r="R448" i="1"/>
  <c r="R479" i="1"/>
  <c r="R462" i="1"/>
  <c r="R453" i="1"/>
  <c r="R500" i="1"/>
  <c r="R475" i="1"/>
  <c r="R466" i="1"/>
  <c r="R464" i="1"/>
  <c r="R455" i="1"/>
  <c r="R436" i="1"/>
  <c r="R442" i="1"/>
  <c r="R441" i="1"/>
  <c r="U438" i="1"/>
  <c r="R438" i="1"/>
  <c r="R439" i="1"/>
  <c r="R435" i="1"/>
  <c r="R434" i="1"/>
  <c r="R440" i="1"/>
  <c r="U441" i="1"/>
  <c r="U436" i="1"/>
  <c r="U442" i="1"/>
  <c r="U439" i="1"/>
  <c r="U435" i="1"/>
  <c r="U440" i="1"/>
  <c r="U434" i="1"/>
  <c r="BB19" i="1" l="1"/>
  <c r="BC11" i="1"/>
  <c r="BA108" i="1"/>
  <c r="BA109" i="1" s="1"/>
  <c r="BA195" i="1"/>
  <c r="BB23" i="1" l="1"/>
  <c r="BB25" i="1" s="1"/>
  <c r="BB20" i="1"/>
  <c r="BC12" i="1"/>
  <c r="BB70" i="1"/>
  <c r="BA110" i="1"/>
  <c r="R381" i="1"/>
  <c r="R339" i="1"/>
  <c r="R116" i="1"/>
  <c r="R19" i="1"/>
  <c r="R429" i="1"/>
  <c r="R49" i="1"/>
  <c r="R123" i="1"/>
  <c r="R152" i="1"/>
  <c r="R47" i="1"/>
  <c r="R174" i="1"/>
  <c r="R162" i="1"/>
  <c r="R303" i="1"/>
  <c r="R371" i="1"/>
  <c r="R246" i="1"/>
  <c r="R250" i="1"/>
  <c r="R421" i="1"/>
  <c r="R400" i="1"/>
  <c r="R321" i="1"/>
  <c r="R181" i="1"/>
  <c r="R330" i="1"/>
  <c r="R93" i="1"/>
  <c r="R285" i="1"/>
  <c r="R335" i="1"/>
  <c r="R350" i="1"/>
  <c r="R10" i="1"/>
  <c r="R85" i="1"/>
  <c r="R154" i="1"/>
  <c r="R407" i="1"/>
  <c r="R31" i="1"/>
  <c r="R170" i="1"/>
  <c r="R248" i="1"/>
  <c r="R311" i="1"/>
  <c r="R205" i="1"/>
  <c r="R328" i="1"/>
  <c r="R166" i="1"/>
  <c r="R43" i="1"/>
  <c r="R214" i="1"/>
  <c r="R210" i="1"/>
  <c r="R230" i="1"/>
  <c r="R185" i="1"/>
  <c r="R30" i="1"/>
  <c r="R153" i="1"/>
  <c r="R310" i="1"/>
  <c r="R204" i="1"/>
  <c r="R263" i="1"/>
  <c r="R58" i="1"/>
  <c r="R18" i="1"/>
  <c r="R104" i="1"/>
  <c r="R278" i="1"/>
  <c r="R114" i="1"/>
  <c r="R344" i="1"/>
  <c r="R431" i="1"/>
  <c r="R333" i="1"/>
  <c r="R362" i="1"/>
  <c r="R46" i="1"/>
  <c r="R125" i="1"/>
  <c r="R418" i="1"/>
  <c r="R38" i="1"/>
  <c r="R144" i="1"/>
  <c r="R56" i="1"/>
  <c r="R302" i="1"/>
  <c r="R420" i="1"/>
  <c r="R392" i="1"/>
  <c r="R383" i="1"/>
  <c r="R272" i="1"/>
  <c r="R264" i="1"/>
  <c r="R289" i="1"/>
  <c r="R427" i="1"/>
  <c r="R428" i="1"/>
  <c r="R201" i="1"/>
  <c r="R229" i="1"/>
  <c r="R297" i="1"/>
  <c r="R65" i="1"/>
  <c r="R382" i="1"/>
  <c r="R259" i="1"/>
  <c r="R79" i="1"/>
  <c r="R220" i="1"/>
  <c r="R182" i="1"/>
  <c r="R423" i="1"/>
  <c r="R224" i="1"/>
  <c r="R329" i="1"/>
  <c r="R157" i="1"/>
  <c r="R61" i="1"/>
  <c r="R175" i="1"/>
  <c r="R233" i="1"/>
  <c r="R24" i="1"/>
  <c r="R70" i="1"/>
  <c r="R397" i="1"/>
  <c r="R78" i="1"/>
  <c r="R59" i="1"/>
  <c r="R301" i="1"/>
  <c r="R422" i="1"/>
  <c r="R305" i="1"/>
  <c r="R295" i="1"/>
  <c r="R425" i="1"/>
  <c r="R111" i="1"/>
  <c r="R269" i="1"/>
  <c r="R374" i="1"/>
  <c r="R198" i="1"/>
  <c r="R257" i="1"/>
  <c r="R424" i="1"/>
  <c r="R265" i="1"/>
  <c r="R194" i="1"/>
  <c r="R146" i="1"/>
  <c r="R255" i="1"/>
  <c r="R191" i="1"/>
  <c r="R417" i="1"/>
  <c r="R101" i="1"/>
  <c r="R171" i="1"/>
  <c r="R380" i="1"/>
  <c r="R389" i="1"/>
  <c r="R336" i="1"/>
  <c r="R172" i="1"/>
  <c r="R307" i="1"/>
  <c r="R163" i="1"/>
  <c r="R403" i="1"/>
  <c r="R176" i="1"/>
  <c r="R158" i="1"/>
  <c r="R136" i="1"/>
  <c r="R92" i="1"/>
  <c r="R23" i="1"/>
  <c r="R395" i="1"/>
  <c r="R261" i="1"/>
  <c r="R352" i="1"/>
  <c r="R357" i="1"/>
  <c r="R242" i="1"/>
  <c r="R52" i="1"/>
  <c r="R354" i="1"/>
  <c r="R177" i="1"/>
  <c r="R134" i="1"/>
  <c r="R147" i="1"/>
  <c r="R15" i="1"/>
  <c r="R122" i="1"/>
  <c r="R200" i="1"/>
  <c r="R331" i="1"/>
  <c r="R148" i="1"/>
  <c r="R327" i="1"/>
  <c r="R8" i="1"/>
  <c r="R337" i="1"/>
  <c r="R183" i="1"/>
  <c r="R86" i="1"/>
  <c r="R388" i="1"/>
  <c r="R372" i="1"/>
  <c r="R313" i="1"/>
  <c r="R27" i="1"/>
  <c r="R290" i="1"/>
  <c r="R292" i="1"/>
  <c r="R84" i="1"/>
  <c r="R236" i="1"/>
  <c r="R241" i="1"/>
  <c r="R108" i="1"/>
  <c r="R359" i="1"/>
  <c r="R345" i="1"/>
  <c r="R161" i="1"/>
  <c r="R320" i="1"/>
  <c r="R377" i="1"/>
  <c r="R323" i="1"/>
  <c r="R40" i="1"/>
  <c r="R271" i="1"/>
  <c r="R247" i="1"/>
  <c r="R141" i="1"/>
  <c r="R80" i="1"/>
  <c r="R412" i="1"/>
  <c r="R415" i="1"/>
  <c r="R369" i="1"/>
  <c r="R315" i="1"/>
  <c r="R51" i="1"/>
  <c r="R266" i="1"/>
  <c r="R419" i="1"/>
  <c r="R128" i="1"/>
  <c r="R340" i="1"/>
  <c r="R363" i="1"/>
  <c r="R238" i="1"/>
  <c r="R401" i="1"/>
  <c r="R139" i="1"/>
  <c r="R384" i="1"/>
  <c r="R378" i="1"/>
  <c r="R332" i="1"/>
  <c r="R322" i="1"/>
  <c r="R117" i="1"/>
  <c r="R17" i="1"/>
  <c r="R314" i="1"/>
  <c r="R208" i="1"/>
  <c r="R276" i="1"/>
  <c r="R309" i="1"/>
  <c r="R268" i="1"/>
  <c r="R298" i="1"/>
  <c r="R399" i="1"/>
  <c r="R36" i="1"/>
  <c r="R64" i="1"/>
  <c r="R89" i="1"/>
  <c r="R119" i="1"/>
  <c r="R72" i="1"/>
  <c r="R245" i="1"/>
  <c r="R48" i="1"/>
  <c r="R211" i="1"/>
  <c r="R160" i="1"/>
  <c r="R98" i="1"/>
  <c r="R21" i="1"/>
  <c r="R33" i="1"/>
  <c r="R258" i="1"/>
  <c r="R25" i="1"/>
  <c r="R179" i="1"/>
  <c r="R60" i="1"/>
  <c r="R223" i="1"/>
  <c r="R196" i="1"/>
  <c r="R373" i="1"/>
  <c r="R299" i="1"/>
  <c r="R430" i="1"/>
  <c r="R346" i="1"/>
  <c r="R286" i="1"/>
  <c r="R251" i="1"/>
  <c r="R390" i="1"/>
  <c r="R9" i="1"/>
  <c r="R167" i="1"/>
  <c r="R178" i="1"/>
  <c r="R14" i="1"/>
  <c r="R96" i="1"/>
  <c r="R44" i="1"/>
  <c r="R149" i="1"/>
  <c r="R124" i="1"/>
  <c r="R68" i="1"/>
  <c r="R209" i="1"/>
  <c r="R28" i="1"/>
  <c r="R102" i="1"/>
  <c r="R338" i="1"/>
  <c r="R35" i="1"/>
  <c r="R308" i="1"/>
  <c r="R379" i="1"/>
  <c r="R187" i="1"/>
  <c r="R110" i="1"/>
  <c r="R270" i="1"/>
  <c r="R277" i="1"/>
  <c r="R402" i="1"/>
  <c r="R112" i="1"/>
  <c r="R94" i="1"/>
  <c r="R199" i="1"/>
  <c r="R361" i="1"/>
  <c r="R300" i="1"/>
  <c r="R90" i="1"/>
  <c r="R74" i="1"/>
  <c r="R279" i="1"/>
  <c r="R41" i="1"/>
  <c r="R100" i="1"/>
  <c r="R262" i="1"/>
  <c r="R137" i="1"/>
  <c r="R348" i="1"/>
  <c r="R169" i="1"/>
  <c r="R221" i="1"/>
  <c r="R164" i="1"/>
  <c r="R115" i="1"/>
  <c r="R20" i="1"/>
  <c r="R414" i="1"/>
  <c r="R218" i="1"/>
  <c r="R366" i="1"/>
  <c r="R432" i="1"/>
  <c r="R260" i="1"/>
  <c r="R127" i="1"/>
  <c r="R39" i="1"/>
  <c r="R222" i="1"/>
  <c r="R254" i="1"/>
  <c r="R249" i="1"/>
  <c r="R347" i="1"/>
  <c r="R145" i="1"/>
  <c r="R368" i="1"/>
  <c r="R165" i="1"/>
  <c r="R275" i="1"/>
  <c r="R193" i="1"/>
  <c r="R413" i="1"/>
  <c r="R243" i="1"/>
  <c r="R83" i="1"/>
  <c r="R63" i="1"/>
  <c r="R281" i="1"/>
  <c r="R32" i="1"/>
  <c r="R133" i="1"/>
  <c r="R121" i="1"/>
  <c r="R405" i="1"/>
  <c r="R159" i="1"/>
  <c r="R365" i="1"/>
  <c r="R273" i="1"/>
  <c r="R387" i="1"/>
  <c r="R370" i="1"/>
  <c r="R317" i="1"/>
  <c r="R203" i="1"/>
  <c r="R53" i="1"/>
  <c r="R256" i="1"/>
  <c r="R433" i="1"/>
  <c r="R398" i="1"/>
  <c r="R129" i="1"/>
  <c r="R393" i="1"/>
  <c r="R71" i="1"/>
  <c r="R235" i="1"/>
  <c r="R155" i="1"/>
  <c r="R95" i="1"/>
  <c r="R353" i="1"/>
  <c r="R342" i="1"/>
  <c r="R291" i="1"/>
  <c r="R375" i="1"/>
  <c r="R408" i="1"/>
  <c r="R240" i="1"/>
  <c r="R358" i="1"/>
  <c r="R13" i="1"/>
  <c r="R293" i="1"/>
  <c r="R394" i="1"/>
  <c r="R140" i="1"/>
  <c r="R126" i="1"/>
  <c r="R296" i="1"/>
  <c r="R186" i="1"/>
  <c r="R324" i="1"/>
  <c r="R334" i="1"/>
  <c r="R54" i="1"/>
  <c r="R376" i="1"/>
  <c r="R12" i="1"/>
  <c r="R91" i="1"/>
  <c r="R16" i="1"/>
  <c r="R356" i="1"/>
  <c r="R355" i="1"/>
  <c r="R288" i="1"/>
  <c r="R319" i="1"/>
  <c r="R130" i="1"/>
  <c r="R197" i="1"/>
  <c r="R253" i="1"/>
  <c r="R180" i="1"/>
  <c r="R426" i="1"/>
  <c r="R173" i="1"/>
  <c r="R364" i="1"/>
  <c r="R349" i="1"/>
  <c r="R29" i="1"/>
  <c r="R316" i="1"/>
  <c r="R73" i="1"/>
  <c r="R195" i="1"/>
  <c r="R410" i="1"/>
  <c r="R404" i="1"/>
  <c r="R188" i="1"/>
  <c r="R282" i="1"/>
  <c r="R252" i="1"/>
  <c r="R156" i="1"/>
  <c r="R215" i="1"/>
  <c r="R62" i="1"/>
  <c r="R326" i="1"/>
  <c r="R189" i="1"/>
  <c r="R105" i="1"/>
  <c r="R237" i="1"/>
  <c r="R67" i="1"/>
  <c r="R287" i="1"/>
  <c r="R87" i="1"/>
  <c r="R306" i="1"/>
  <c r="R234" i="1"/>
  <c r="R11" i="1"/>
  <c r="R22" i="1"/>
  <c r="R385" i="1"/>
  <c r="R42" i="1"/>
  <c r="R216" i="1"/>
  <c r="R107" i="1"/>
  <c r="R99" i="1"/>
  <c r="R318" i="1"/>
  <c r="R207" i="1"/>
  <c r="R190" i="1"/>
  <c r="R109" i="1"/>
  <c r="R213" i="1"/>
  <c r="R202" i="1"/>
  <c r="R360" i="1"/>
  <c r="R57" i="1"/>
  <c r="R244" i="1"/>
  <c r="R66" i="1"/>
  <c r="R396" i="1"/>
  <c r="R351" i="1"/>
  <c r="R343" i="1"/>
  <c r="R76" i="1"/>
  <c r="R75" i="1"/>
  <c r="R280" i="1"/>
  <c r="R69" i="1"/>
  <c r="R386" i="1"/>
  <c r="R55" i="1"/>
  <c r="R227" i="1"/>
  <c r="R232" i="1"/>
  <c r="R267" i="1"/>
  <c r="R118" i="1"/>
  <c r="R135" i="1"/>
  <c r="R106" i="1"/>
  <c r="R231" i="1"/>
  <c r="R45" i="1"/>
  <c r="R192" i="1"/>
  <c r="R88" i="1"/>
  <c r="R341" i="1"/>
  <c r="R131" i="1"/>
  <c r="R367" i="1"/>
  <c r="R225" i="1"/>
  <c r="R212" i="1"/>
  <c r="R391" i="1"/>
  <c r="R219" i="1"/>
  <c r="R304" i="1"/>
  <c r="R138" i="1"/>
  <c r="R284" i="1"/>
  <c r="R228" i="1"/>
  <c r="R184" i="1"/>
  <c r="R97" i="1"/>
  <c r="R113" i="1"/>
  <c r="R34" i="1"/>
  <c r="R132" i="1"/>
  <c r="R103" i="1"/>
  <c r="R50" i="1"/>
  <c r="R325" i="1"/>
  <c r="R81" i="1"/>
  <c r="R226" i="1"/>
  <c r="R143" i="1"/>
  <c r="R217" i="1"/>
  <c r="R77" i="1"/>
  <c r="R120" i="1"/>
  <c r="R416" i="1"/>
  <c r="R406" i="1"/>
  <c r="R82" i="1"/>
  <c r="R37" i="1"/>
  <c r="R283" i="1"/>
  <c r="R168" i="1"/>
  <c r="R294" i="1"/>
  <c r="R239" i="1"/>
  <c r="R411" i="1"/>
  <c r="R206" i="1"/>
  <c r="R142" i="1"/>
  <c r="R26" i="1"/>
  <c r="R312" i="1"/>
  <c r="R409" i="1"/>
  <c r="R151" i="1"/>
  <c r="R150" i="1"/>
  <c r="R274" i="1"/>
  <c r="U49" i="1"/>
  <c r="U123" i="1"/>
  <c r="U267" i="1"/>
  <c r="U192" i="1"/>
  <c r="U88" i="1"/>
  <c r="U367" i="1"/>
  <c r="U225" i="1"/>
  <c r="U212" i="1"/>
  <c r="U138" i="1"/>
  <c r="U284" i="1"/>
  <c r="U120" i="1"/>
  <c r="U37" i="1"/>
  <c r="U411" i="1"/>
  <c r="U160" i="1"/>
  <c r="U98" i="1"/>
  <c r="U258" i="1"/>
  <c r="U168" i="1"/>
  <c r="U429" i="1"/>
  <c r="U239" i="1"/>
  <c r="U206" i="1"/>
  <c r="U142" i="1"/>
  <c r="U312" i="1"/>
  <c r="U409" i="1"/>
  <c r="U151" i="1"/>
  <c r="U89" i="1"/>
  <c r="U119" i="1"/>
  <c r="U72" i="1"/>
  <c r="U245" i="1"/>
  <c r="U48" i="1"/>
  <c r="U211" i="1"/>
  <c r="U134" i="1"/>
  <c r="U15" i="1"/>
  <c r="U331" i="1"/>
  <c r="U148" i="1"/>
  <c r="U86" i="1"/>
  <c r="U388" i="1"/>
  <c r="U372" i="1"/>
  <c r="U290" i="1"/>
  <c r="U241" i="1"/>
  <c r="U108" i="1"/>
  <c r="U156" i="1"/>
  <c r="U215" i="1"/>
  <c r="U333" i="1"/>
  <c r="U374" i="1"/>
  <c r="U198" i="1"/>
  <c r="U362" i="1"/>
  <c r="U265" i="1"/>
  <c r="U109" i="1"/>
  <c r="U202" i="1"/>
  <c r="U57" i="1"/>
  <c r="U351" i="1"/>
  <c r="U343" i="1"/>
  <c r="U76" i="1"/>
  <c r="U46" i="1"/>
  <c r="U386" i="1"/>
  <c r="U255" i="1"/>
  <c r="U304" i="1"/>
  <c r="U325" i="1"/>
  <c r="U143" i="1"/>
  <c r="U283" i="1"/>
  <c r="U47" i="1"/>
  <c r="U162" i="1"/>
  <c r="U196" i="1"/>
  <c r="U303" i="1"/>
  <c r="U371" i="1"/>
  <c r="U246" i="1"/>
  <c r="U250" i="1"/>
  <c r="U330" i="1"/>
  <c r="U335" i="1"/>
  <c r="U350" i="1"/>
  <c r="U299" i="1"/>
  <c r="U430" i="1"/>
  <c r="U346" i="1"/>
  <c r="U286" i="1"/>
  <c r="U251" i="1"/>
  <c r="U390" i="1"/>
  <c r="U149" i="1"/>
  <c r="U402" i="1"/>
  <c r="U300" i="1"/>
  <c r="U218" i="1"/>
  <c r="U413" i="1"/>
  <c r="U159" i="1"/>
  <c r="U349" i="1"/>
  <c r="U191" i="1"/>
  <c r="U152" i="1"/>
  <c r="U421" i="1"/>
  <c r="U217" i="1"/>
  <c r="U416" i="1"/>
  <c r="U406" i="1"/>
  <c r="U21" i="1"/>
  <c r="U33" i="1"/>
  <c r="U25" i="1"/>
  <c r="U318" i="1"/>
  <c r="U132" i="1"/>
  <c r="U19" i="1"/>
  <c r="U187" i="1"/>
  <c r="U361" i="1"/>
  <c r="U74" i="1"/>
  <c r="U221" i="1"/>
  <c r="U414" i="1"/>
  <c r="U347" i="1"/>
  <c r="U425" i="1"/>
  <c r="U111" i="1"/>
  <c r="U269" i="1"/>
  <c r="U257" i="1"/>
  <c r="U424" i="1"/>
  <c r="U107" i="1"/>
  <c r="U207" i="1"/>
  <c r="U190" i="1"/>
  <c r="U360" i="1"/>
  <c r="U244" i="1"/>
  <c r="U396" i="1"/>
  <c r="U75" i="1"/>
  <c r="U280" i="1"/>
  <c r="U69" i="1"/>
  <c r="U232" i="1"/>
  <c r="U118" i="1"/>
  <c r="U106" i="1"/>
  <c r="U45" i="1"/>
  <c r="U341" i="1"/>
  <c r="U131" i="1"/>
  <c r="U391" i="1"/>
  <c r="U184" i="1"/>
  <c r="U97" i="1"/>
  <c r="U34" i="1"/>
  <c r="U103" i="1"/>
  <c r="U81" i="1"/>
  <c r="U199" i="1"/>
  <c r="U90" i="1"/>
  <c r="U117" i="1"/>
  <c r="U314" i="1"/>
  <c r="U208" i="1"/>
  <c r="U276" i="1"/>
  <c r="U298" i="1"/>
  <c r="U399" i="1"/>
  <c r="U64" i="1"/>
  <c r="U398" i="1"/>
  <c r="U155" i="1"/>
  <c r="U42" i="1"/>
  <c r="U216" i="1"/>
  <c r="U213" i="1"/>
  <c r="U227" i="1"/>
  <c r="U135" i="1"/>
  <c r="U146" i="1"/>
  <c r="U228" i="1"/>
  <c r="U113" i="1"/>
  <c r="U26" i="1"/>
  <c r="U150" i="1"/>
  <c r="U274" i="1"/>
  <c r="U302" i="1"/>
  <c r="U397" i="1"/>
  <c r="U122" i="1"/>
  <c r="U327" i="1"/>
  <c r="U8" i="1"/>
  <c r="U337" i="1"/>
  <c r="U183" i="1"/>
  <c r="U313" i="1"/>
  <c r="U292" i="1"/>
  <c r="U84" i="1"/>
  <c r="U236" i="1"/>
  <c r="U161" i="1"/>
  <c r="U141" i="1"/>
  <c r="U80" i="1"/>
  <c r="U369" i="1"/>
  <c r="U401" i="1"/>
  <c r="U384" i="1"/>
  <c r="U378" i="1"/>
  <c r="U332" i="1"/>
  <c r="U322" i="1"/>
  <c r="U17" i="1"/>
  <c r="U309" i="1"/>
  <c r="U268" i="1"/>
  <c r="U36" i="1"/>
  <c r="U339" i="1"/>
  <c r="U194" i="1"/>
  <c r="U115" i="1"/>
  <c r="U366" i="1"/>
  <c r="U127" i="1"/>
  <c r="U365" i="1"/>
  <c r="U195" i="1"/>
  <c r="U179" i="1"/>
  <c r="U174" i="1"/>
  <c r="U223" i="1"/>
  <c r="U373" i="1"/>
  <c r="U181" i="1"/>
  <c r="U10" i="1"/>
  <c r="U85" i="1"/>
  <c r="U154" i="1"/>
  <c r="U170" i="1"/>
  <c r="U248" i="1"/>
  <c r="U205" i="1"/>
  <c r="U43" i="1"/>
  <c r="U38" i="1"/>
  <c r="U9" i="1"/>
  <c r="U420" i="1"/>
  <c r="U167" i="1"/>
  <c r="U383" i="1"/>
  <c r="U178" i="1"/>
  <c r="U289" i="1"/>
  <c r="U428" i="1"/>
  <c r="U96" i="1"/>
  <c r="U201" i="1"/>
  <c r="U229" i="1"/>
  <c r="U382" i="1"/>
  <c r="U259" i="1"/>
  <c r="U79" i="1"/>
  <c r="U220" i="1"/>
  <c r="U423" i="1"/>
  <c r="U329" i="1"/>
  <c r="U157" i="1"/>
  <c r="U44" i="1"/>
  <c r="U61" i="1"/>
  <c r="U233" i="1"/>
  <c r="U24" i="1"/>
  <c r="U30" i="1"/>
  <c r="U263" i="1"/>
  <c r="U278" i="1"/>
  <c r="U344" i="1"/>
  <c r="U431" i="1"/>
  <c r="U209" i="1"/>
  <c r="U102" i="1"/>
  <c r="U35" i="1"/>
  <c r="U417" i="1"/>
  <c r="U101" i="1"/>
  <c r="U110" i="1"/>
  <c r="U163" i="1"/>
  <c r="U176" i="1"/>
  <c r="U136" i="1"/>
  <c r="U277" i="1"/>
  <c r="U395" i="1"/>
  <c r="U112" i="1"/>
  <c r="U357" i="1"/>
  <c r="U242" i="1"/>
  <c r="U94" i="1"/>
  <c r="U52" i="1"/>
  <c r="U354" i="1"/>
  <c r="U177" i="1"/>
  <c r="U147" i="1"/>
  <c r="U279" i="1"/>
  <c r="U27" i="1"/>
  <c r="U41" i="1"/>
  <c r="U100" i="1"/>
  <c r="U262" i="1"/>
  <c r="U271" i="1"/>
  <c r="U348" i="1"/>
  <c r="U169" i="1"/>
  <c r="U315" i="1"/>
  <c r="U51" i="1"/>
  <c r="U164" i="1"/>
  <c r="U20" i="1"/>
  <c r="U432" i="1"/>
  <c r="U260" i="1"/>
  <c r="U39" i="1"/>
  <c r="U222" i="1"/>
  <c r="U254" i="1"/>
  <c r="U249" i="1"/>
  <c r="U145" i="1"/>
  <c r="U165" i="1"/>
  <c r="U243" i="1"/>
  <c r="U83" i="1"/>
  <c r="U63" i="1"/>
  <c r="U281" i="1"/>
  <c r="U121" i="1"/>
  <c r="U273" i="1"/>
  <c r="U317" i="1"/>
  <c r="U256" i="1"/>
  <c r="U433" i="1"/>
  <c r="U393" i="1"/>
  <c r="U71" i="1"/>
  <c r="U235" i="1"/>
  <c r="U353" i="1"/>
  <c r="U342" i="1"/>
  <c r="U291" i="1"/>
  <c r="U240" i="1"/>
  <c r="U394" i="1"/>
  <c r="U126" i="1"/>
  <c r="U324" i="1"/>
  <c r="U334" i="1"/>
  <c r="U91" i="1"/>
  <c r="U16" i="1"/>
  <c r="U356" i="1"/>
  <c r="U288" i="1"/>
  <c r="U319" i="1"/>
  <c r="U130" i="1"/>
  <c r="U253" i="1"/>
  <c r="U426" i="1"/>
  <c r="U29" i="1"/>
  <c r="U316" i="1"/>
  <c r="U410" i="1"/>
  <c r="U404" i="1"/>
  <c r="U252" i="1"/>
  <c r="U62" i="1"/>
  <c r="U189" i="1"/>
  <c r="U105" i="1"/>
  <c r="U237" i="1"/>
  <c r="U287" i="1"/>
  <c r="U306" i="1"/>
  <c r="U234" i="1"/>
  <c r="U11" i="1"/>
  <c r="U385" i="1"/>
  <c r="U116" i="1"/>
  <c r="U99" i="1"/>
  <c r="U66" i="1"/>
  <c r="U55" i="1"/>
  <c r="U231" i="1"/>
  <c r="U381" i="1"/>
  <c r="U219" i="1"/>
  <c r="U50" i="1"/>
  <c r="U226" i="1"/>
  <c r="U77" i="1"/>
  <c r="U82" i="1"/>
  <c r="U294" i="1"/>
  <c r="U60" i="1"/>
  <c r="U400" i="1"/>
  <c r="U321" i="1"/>
  <c r="U93" i="1"/>
  <c r="U285" i="1"/>
  <c r="U125" i="1"/>
  <c r="U407" i="1"/>
  <c r="U31" i="1"/>
  <c r="U418" i="1"/>
  <c r="U311" i="1"/>
  <c r="U328" i="1"/>
  <c r="U166" i="1"/>
  <c r="U214" i="1"/>
  <c r="U144" i="1"/>
  <c r="U56" i="1"/>
  <c r="U392" i="1"/>
  <c r="U272" i="1"/>
  <c r="U264" i="1"/>
  <c r="U427" i="1"/>
  <c r="U14" i="1"/>
  <c r="U297" i="1"/>
  <c r="U65" i="1"/>
  <c r="U182" i="1"/>
  <c r="U224" i="1"/>
  <c r="U175" i="1"/>
  <c r="U70" i="1"/>
  <c r="U210" i="1"/>
  <c r="U78" i="1"/>
  <c r="U59" i="1"/>
  <c r="U230" i="1"/>
  <c r="U185" i="1"/>
  <c r="U301" i="1"/>
  <c r="U153" i="1"/>
  <c r="U310" i="1"/>
  <c r="U204" i="1"/>
  <c r="U58" i="1"/>
  <c r="U18" i="1"/>
  <c r="U104" i="1"/>
  <c r="U114" i="1"/>
  <c r="U422" i="1"/>
  <c r="U124" i="1"/>
  <c r="U68" i="1"/>
  <c r="U305" i="1"/>
  <c r="U28" i="1"/>
  <c r="U295" i="1"/>
  <c r="U338" i="1"/>
  <c r="U308" i="1"/>
  <c r="U379" i="1"/>
  <c r="U171" i="1"/>
  <c r="U380" i="1"/>
  <c r="U389" i="1"/>
  <c r="U336" i="1"/>
  <c r="U172" i="1"/>
  <c r="U307" i="1"/>
  <c r="U403" i="1"/>
  <c r="U270" i="1"/>
  <c r="U158" i="1"/>
  <c r="U92" i="1"/>
  <c r="U23" i="1"/>
  <c r="U261" i="1"/>
  <c r="U352" i="1"/>
  <c r="U200" i="1"/>
  <c r="U359" i="1"/>
  <c r="U345" i="1"/>
  <c r="U320" i="1"/>
  <c r="U377" i="1"/>
  <c r="U323" i="1"/>
  <c r="U40" i="1"/>
  <c r="U137" i="1"/>
  <c r="U247" i="1"/>
  <c r="U412" i="1"/>
  <c r="U415" i="1"/>
  <c r="U266" i="1"/>
  <c r="U419" i="1"/>
  <c r="U128" i="1"/>
  <c r="U340" i="1"/>
  <c r="U363" i="1"/>
  <c r="U238" i="1"/>
  <c r="U139" i="1"/>
  <c r="U368" i="1"/>
  <c r="U275" i="1"/>
  <c r="U193" i="1"/>
  <c r="U32" i="1"/>
  <c r="U133" i="1"/>
  <c r="U405" i="1"/>
  <c r="U387" i="1"/>
  <c r="U370" i="1"/>
  <c r="U203" i="1"/>
  <c r="U53" i="1"/>
  <c r="U129" i="1"/>
  <c r="U95" i="1"/>
  <c r="U375" i="1"/>
  <c r="U408" i="1"/>
  <c r="U358" i="1"/>
  <c r="U13" i="1"/>
  <c r="U293" i="1"/>
  <c r="U140" i="1"/>
  <c r="U296" i="1"/>
  <c r="U186" i="1"/>
  <c r="U54" i="1"/>
  <c r="U376" i="1"/>
  <c r="U12" i="1"/>
  <c r="U355" i="1"/>
  <c r="U197" i="1"/>
  <c r="U180" i="1"/>
  <c r="U173" i="1"/>
  <c r="U364" i="1"/>
  <c r="U73" i="1"/>
  <c r="U188" i="1"/>
  <c r="U282" i="1"/>
  <c r="U326" i="1"/>
  <c r="U67" i="1"/>
  <c r="U87" i="1"/>
  <c r="U22" i="1"/>
  <c r="U7" i="1"/>
  <c r="BB41" i="1" l="1"/>
  <c r="BB48" i="1" s="1"/>
  <c r="BB49" i="1" s="1"/>
  <c r="BB61" i="1" s="1"/>
  <c r="BC19" i="1"/>
  <c r="BB69" i="1"/>
  <c r="BA111" i="1"/>
  <c r="BB224" i="1"/>
  <c r="R7" i="1"/>
  <c r="BC20" i="1" l="1"/>
  <c r="BC25" i="1" s="1"/>
  <c r="BC41" i="1" s="1"/>
  <c r="BB78" i="1"/>
  <c r="BA114" i="1"/>
  <c r="BB225" i="1"/>
  <c r="BC48" i="1" l="1"/>
  <c r="BC49" i="1" s="1"/>
  <c r="BB79" i="1"/>
  <c r="BA117" i="1"/>
  <c r="BC78" i="1" l="1"/>
  <c r="BB80" i="1"/>
  <c r="BB84" i="1" s="1"/>
  <c r="BB86" i="1" s="1"/>
  <c r="BB100" i="1" s="1"/>
  <c r="BA118" i="1"/>
  <c r="BB251" i="1"/>
  <c r="BA224" i="1"/>
  <c r="BA225" i="1" s="1"/>
  <c r="BC79" i="1" l="1"/>
  <c r="BC80" i="1" s="1"/>
  <c r="BC84" i="1" s="1"/>
  <c r="BC100" i="1" s="1"/>
  <c r="BB101" i="1"/>
  <c r="BB102" i="1" s="1"/>
  <c r="BA119" i="1"/>
  <c r="BB285" i="1"/>
  <c r="BC101" i="1" l="1"/>
  <c r="BB104" i="1"/>
  <c r="BA120" i="1"/>
  <c r="BA121" i="1" s="1"/>
  <c r="BB295" i="1"/>
  <c r="BB106" i="1" l="1"/>
  <c r="BC102" i="1"/>
  <c r="BA122" i="1"/>
  <c r="BC104" i="1" l="1"/>
  <c r="BB108" i="1"/>
  <c r="BB130" i="1"/>
  <c r="BA130" i="1"/>
  <c r="BA166" i="1" s="1"/>
  <c r="BB315" i="1"/>
  <c r="BB109" i="1" l="1"/>
  <c r="BB110" i="1" s="1"/>
  <c r="BC106" i="1"/>
  <c r="BC108" i="1" s="1"/>
  <c r="BA181" i="1"/>
  <c r="BB343" i="1"/>
  <c r="BC109" i="1" l="1"/>
  <c r="BC110" i="1" s="1"/>
  <c r="BB111" i="1"/>
  <c r="BA182" i="1"/>
  <c r="BA183" i="1" s="1"/>
  <c r="BB353" i="1"/>
  <c r="BB355" i="1" s="1"/>
  <c r="BB389" i="1" s="1"/>
  <c r="BB388" i="1"/>
  <c r="BC111" i="1" l="1"/>
  <c r="BC112" i="1" s="1"/>
  <c r="BB112" i="1"/>
  <c r="BB117" i="1" s="1"/>
  <c r="BA184" i="1"/>
  <c r="BA185" i="1" s="1"/>
  <c r="BA295" i="1"/>
  <c r="BA315" i="1"/>
  <c r="BB118" i="1" l="1"/>
  <c r="BB119" i="1" s="1"/>
  <c r="BC117" i="1"/>
  <c r="BA186" i="1"/>
  <c r="BA198" i="1" s="1"/>
  <c r="BA199" i="1" s="1"/>
  <c r="BA200" i="1" s="1"/>
  <c r="BA343" i="1"/>
  <c r="BC118" i="1" l="1"/>
  <c r="BB120" i="1"/>
  <c r="BA204" i="1"/>
  <c r="BA207" i="1" s="1"/>
  <c r="BA388" i="1"/>
  <c r="BA389" i="1" s="1"/>
  <c r="BB121" i="1" l="1"/>
  <c r="BB122" i="1" s="1"/>
  <c r="BB127" i="1" s="1"/>
  <c r="BC119" i="1"/>
  <c r="BA212" i="1"/>
  <c r="BB166" i="1" l="1"/>
  <c r="BC120" i="1"/>
  <c r="BA213" i="1"/>
  <c r="BA214" i="1" s="1"/>
  <c r="BA215" i="1" s="1"/>
  <c r="BA219" i="1" s="1"/>
  <c r="BC121" i="1" l="1"/>
  <c r="BC122" i="1" s="1"/>
  <c r="BC127" i="1" s="1"/>
  <c r="BB181" i="1"/>
  <c r="BA220" i="1"/>
  <c r="BA229" i="1" s="1"/>
  <c r="BB182" i="1" l="1"/>
  <c r="BC166" i="1"/>
  <c r="BA233" i="1"/>
  <c r="BA235" i="1" s="1"/>
  <c r="BA236" i="1" s="1"/>
  <c r="BA248" i="1" s="1"/>
  <c r="BA285" i="1"/>
  <c r="BC181" i="1" l="1"/>
  <c r="BB183" i="1"/>
  <c r="BB184" i="1" s="1"/>
  <c r="BB185" i="1" s="1"/>
  <c r="BA286" i="1"/>
  <c r="BA290" i="1" s="1"/>
  <c r="BB186" i="1" l="1"/>
  <c r="BC182" i="1"/>
  <c r="BA296" i="1"/>
  <c r="BA297" i="1" s="1"/>
  <c r="BA307" i="1" s="1"/>
  <c r="BA310" i="1" s="1"/>
  <c r="BA320" i="1" s="1"/>
  <c r="BB198" i="1" l="1"/>
  <c r="BC183" i="1"/>
  <c r="BA328" i="1"/>
  <c r="BA330" i="1" s="1"/>
  <c r="BC184" i="1" l="1"/>
  <c r="BC185" i="1" s="1"/>
  <c r="BB199" i="1"/>
  <c r="BB200" i="1" s="1"/>
  <c r="BA340" i="1"/>
  <c r="BA377" i="1" s="1"/>
  <c r="BA378" i="1" s="1"/>
  <c r="BA379" i="1" s="1"/>
  <c r="BC186" i="1" l="1"/>
  <c r="BB204" i="1"/>
  <c r="BB205" i="1" l="1"/>
  <c r="BC198" i="1"/>
  <c r="BC199" i="1" l="1"/>
  <c r="BB207" i="1"/>
  <c r="BC200" i="1" l="1"/>
  <c r="BC204" i="1" s="1"/>
  <c r="BB208" i="1"/>
  <c r="BB212" i="1" s="1"/>
  <c r="BB213" i="1" l="1"/>
  <c r="BC205" i="1"/>
  <c r="BC207" i="1" l="1"/>
  <c r="BB214" i="1"/>
  <c r="BC208" i="1" l="1"/>
  <c r="BB215" i="1"/>
  <c r="BB219" i="1" l="1"/>
  <c r="BC212" i="1"/>
  <c r="BB220" i="1" l="1"/>
  <c r="BC213" i="1"/>
  <c r="BB221" i="1" l="1"/>
  <c r="BC214" i="1"/>
  <c r="BC215" i="1" s="1"/>
  <c r="BC219" i="1" s="1"/>
  <c r="BC220" i="1" l="1"/>
  <c r="BB222" i="1"/>
  <c r="BB229" i="1" l="1"/>
  <c r="BC221" i="1"/>
  <c r="BB231" i="1" l="1"/>
  <c r="BB233" i="1" s="1"/>
  <c r="BB234" i="1" s="1"/>
  <c r="BC222" i="1"/>
  <c r="BC229" i="1" l="1"/>
  <c r="BB235" i="1"/>
  <c r="BB236" i="1" s="1"/>
  <c r="BB248" i="1" s="1"/>
  <c r="BB250" i="1" l="1"/>
  <c r="BB286" i="1" s="1"/>
  <c r="BC231" i="1"/>
  <c r="BC233" i="1" s="1"/>
  <c r="BC234" i="1" s="1"/>
  <c r="BC235" i="1" s="1"/>
  <c r="BC236" i="1" s="1"/>
  <c r="BC248" i="1" l="1"/>
  <c r="BB290" i="1"/>
  <c r="BB296" i="1" l="1"/>
  <c r="BB297" i="1" s="1"/>
  <c r="BC250" i="1"/>
  <c r="BC286" i="1" s="1"/>
  <c r="BC290" i="1" l="1"/>
  <c r="BB299" i="1"/>
  <c r="BB307" i="1" s="1"/>
  <c r="BB309" i="1" s="1"/>
  <c r="BB310" i="1" l="1"/>
  <c r="BC297" i="1"/>
  <c r="BC299" i="1" l="1"/>
  <c r="BC307" i="1" s="1"/>
  <c r="BB311" i="1"/>
  <c r="BB320" i="1" s="1"/>
  <c r="BB321" i="1" l="1"/>
  <c r="BB327" i="1" s="1"/>
  <c r="BC309" i="1"/>
  <c r="BB329" i="1" l="1"/>
  <c r="BB328" i="1"/>
  <c r="BB330" i="1" s="1"/>
  <c r="BC310" i="1"/>
  <c r="BC311" i="1" s="1"/>
  <c r="BC320" i="1" s="1"/>
  <c r="BB340" i="1" l="1"/>
  <c r="BB341" i="1" s="1"/>
  <c r="BB342" i="1" s="1"/>
  <c r="BB358" i="1" s="1"/>
  <c r="BB376" i="1" s="1"/>
  <c r="BC321" i="1"/>
  <c r="BC327" i="1" s="1"/>
  <c r="BC328" i="1" s="1"/>
  <c r="BB377" i="1" l="1"/>
  <c r="BB378" i="1" s="1"/>
  <c r="BB379" i="1" s="1"/>
  <c r="BB382" i="1" s="1"/>
  <c r="BC329" i="1"/>
  <c r="BC330" i="1" l="1"/>
  <c r="BC340" i="1" s="1"/>
  <c r="BB383" i="1"/>
  <c r="BB384" i="1" s="1"/>
  <c r="BB397" i="1" s="1"/>
  <c r="BB401" i="1" s="1"/>
  <c r="BB403" i="1" s="1"/>
  <c r="BB404" i="1" s="1"/>
  <c r="BC341" i="1" l="1"/>
  <c r="BC342" i="1" s="1"/>
  <c r="BC358" i="1" s="1"/>
  <c r="BC376" i="1" s="1"/>
  <c r="BC377" i="1" l="1"/>
  <c r="BC378" i="1" s="1"/>
  <c r="BC379" i="1" s="1"/>
  <c r="BC382" i="1" s="1"/>
  <c r="BC383" i="1" s="1"/>
  <c r="BC384" i="1" s="1"/>
</calcChain>
</file>

<file path=xl/comments1.xml><?xml version="1.0" encoding="utf-8"?>
<comments xmlns="http://schemas.openxmlformats.org/spreadsheetml/2006/main">
  <authors>
    <author>Author</author>
  </authors>
  <commentList>
    <comment ref="S7" authorId="0">
      <text>
        <r>
          <rPr>
            <sz val="9"/>
            <color indexed="81"/>
            <rFont val="Tahoma"/>
            <family val="2"/>
          </rPr>
          <t>Afer Five Gracey  Satin Steel SRPG1</t>
        </r>
      </text>
    </comment>
    <comment ref="S8" authorId="0">
      <text>
        <r>
          <rPr>
            <sz val="9"/>
            <color indexed="81"/>
            <rFont val="Tahoma"/>
            <family val="2"/>
          </rPr>
          <t>Afer Five Gracey  Satin Steel SRPG11</t>
        </r>
      </text>
    </comment>
    <comment ref="S9" authorId="0">
      <text>
        <r>
          <rPr>
            <sz val="9"/>
            <color indexed="81"/>
            <rFont val="Tahoma"/>
            <family val="2"/>
          </rPr>
          <t>Afer Five Gracey  Satin Steel SRPG13</t>
        </r>
      </text>
    </comment>
    <comment ref="S10" authorId="0">
      <text>
        <r>
          <rPr>
            <sz val="9"/>
            <color indexed="81"/>
            <rFont val="Tahoma"/>
            <family val="2"/>
          </rPr>
          <t>Afer Five Gracey  Satin Steel SRPG3</t>
        </r>
      </text>
    </comment>
    <comment ref="S11" authorId="0">
      <text>
        <r>
          <rPr>
            <sz val="9"/>
            <color indexed="81"/>
            <rFont val="Tahoma"/>
            <family val="2"/>
          </rPr>
          <t>Afer Five Gracey  Satin Steel SRPG5</t>
        </r>
      </text>
    </comment>
    <comment ref="S12" authorId="0">
      <text>
        <r>
          <rPr>
            <sz val="9"/>
            <color indexed="81"/>
            <rFont val="Tahoma"/>
            <family val="2"/>
          </rPr>
          <t>Afer Five Gracey  Satin Steel SRPG7</t>
        </r>
      </text>
    </comment>
    <comment ref="J13" authorId="0">
      <text/>
    </comment>
    <comment ref="S13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มีไฟ</t>
        </r>
      </text>
    </comment>
    <comment ref="J14" authorId="0">
      <text/>
    </comment>
    <comment ref="S14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ไม่มีไฟ</t>
        </r>
      </text>
    </comment>
    <comment ref="S15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มีไฟ</t>
        </r>
      </text>
    </comment>
    <comment ref="S16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ไม่มีไฟ</t>
        </r>
      </text>
    </comment>
    <comment ref="J17" authorId="0">
      <text/>
    </comment>
    <comment ref="S17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tight</t>
        </r>
      </text>
    </comment>
    <comment ref="S18" authorId="0">
      <text>
        <r>
          <rPr>
            <sz val="9"/>
            <color indexed="81"/>
            <rFont val="Tahoma"/>
            <family val="2"/>
          </rPr>
          <t>Aluwax denture(แผ่นขี้ผึ้งสีเขียว)</t>
        </r>
      </text>
    </comment>
    <comment ref="S19" authorId="0">
      <text>
        <r>
          <rPr>
            <sz val="9"/>
            <color indexed="81"/>
            <rFont val="Tahoma"/>
            <family val="2"/>
          </rPr>
          <t>Alvogyl</t>
        </r>
      </text>
    </comment>
    <comment ref="S20" authorId="0">
      <text>
        <r>
          <rPr>
            <sz val="9"/>
            <color indexed="81"/>
            <rFont val="Tahoma"/>
            <family val="2"/>
          </rPr>
          <t>Amalgam  Carriers</t>
        </r>
      </text>
    </comment>
    <comment ref="S21" authorId="0">
      <text>
        <r>
          <rPr>
            <sz val="9"/>
            <color indexed="81"/>
            <rFont val="Tahoma"/>
            <family val="2"/>
          </rPr>
          <t>Amalgam  Carvers</t>
        </r>
      </text>
    </comment>
    <comment ref="S22" authorId="0">
      <text>
        <r>
          <rPr>
            <sz val="9"/>
            <color indexed="81"/>
            <rFont val="Tahoma"/>
            <family val="2"/>
          </rPr>
          <t>Amalgam  Pluggers</t>
        </r>
      </text>
    </comment>
    <comment ref="J23" authorId="0">
      <text/>
    </comment>
    <comment ref="S23" authorId="0">
      <text>
        <r>
          <rPr>
            <sz val="9"/>
            <color indexed="81"/>
            <rFont val="Tahoma"/>
            <family val="2"/>
          </rPr>
          <t>Amalgam Alloy แคปซูล</t>
        </r>
      </text>
    </comment>
    <comment ref="S24" authorId="0">
      <text>
        <r>
          <rPr>
            <sz val="9"/>
            <color indexed="81"/>
            <rFont val="Tahoma"/>
            <family val="2"/>
          </rPr>
          <t>Amalgam Well</t>
        </r>
      </text>
    </comment>
    <comment ref="S25" authorId="0">
      <text>
        <r>
          <rPr>
            <sz val="9"/>
            <color indexed="81"/>
            <rFont val="Tahoma"/>
            <family val="2"/>
          </rPr>
          <t>Automix Dispenser (ปืนสำหรับผสมวัสดุพิมพ์ปาก)</t>
        </r>
      </text>
    </comment>
    <comment ref="S26" authorId="0">
      <text>
        <r>
          <rPr>
            <sz val="9"/>
            <color indexed="81"/>
            <rFont val="Tahoma"/>
            <family val="2"/>
          </rPr>
          <t>Band pusher</t>
        </r>
      </text>
    </comment>
    <comment ref="S27" authorId="0">
      <text>
        <r>
          <rPr>
            <sz val="9"/>
            <color indexed="81"/>
            <rFont val="Tahoma"/>
            <family val="2"/>
          </rPr>
          <t>Band Removing Plier</t>
        </r>
      </text>
    </comment>
    <comment ref="S28" authorId="0">
      <text>
        <r>
          <rPr>
            <sz val="9"/>
            <color indexed="81"/>
            <rFont val="Tahoma"/>
            <family val="2"/>
          </rPr>
          <t>Band ทำ space maintainer</t>
        </r>
      </text>
    </comment>
    <comment ref="S29" authorId="0">
      <text>
        <r>
          <rPr>
            <sz val="9"/>
            <color indexed="81"/>
            <rFont val="Tahoma"/>
            <family val="2"/>
          </rPr>
          <t>Barbed  Broach เบอร์ 10</t>
        </r>
      </text>
    </comment>
    <comment ref="S30" authorId="0">
      <text>
        <r>
          <rPr>
            <sz val="9"/>
            <color indexed="81"/>
            <rFont val="Tahoma"/>
            <family val="2"/>
          </rPr>
          <t>Barbed  Broach เบอร์ 15</t>
        </r>
      </text>
    </comment>
    <comment ref="S31" authorId="0">
      <text>
        <r>
          <rPr>
            <sz val="9"/>
            <color indexed="81"/>
            <rFont val="Tahoma"/>
            <family val="2"/>
          </rPr>
          <t>Barbed  Broach เบอร์ 20</t>
        </r>
      </text>
    </comment>
    <comment ref="S32" authorId="0">
      <text>
        <r>
          <rPr>
            <sz val="9"/>
            <color indexed="81"/>
            <rFont val="Tahoma"/>
            <family val="2"/>
          </rPr>
          <t>Barbed  Broach เบอร์ 25</t>
        </r>
      </text>
    </comment>
    <comment ref="S33" authorId="0">
      <text>
        <r>
          <rPr>
            <sz val="9"/>
            <color indexed="81"/>
            <rFont val="Tahoma"/>
            <family val="2"/>
          </rPr>
          <t>Barbed  Broach เบอร์30</t>
        </r>
      </text>
    </comment>
    <comment ref="S34" authorId="0">
      <text>
        <r>
          <rPr>
            <sz val="9"/>
            <color indexed="81"/>
            <rFont val="Tahoma"/>
            <family val="2"/>
          </rPr>
          <t>Barbed  Broach เบอร์35</t>
        </r>
      </text>
    </comment>
    <comment ref="S35" authorId="0">
      <text>
        <r>
          <rPr>
            <sz val="9"/>
            <color indexed="81"/>
            <rFont val="Tahoma"/>
            <family val="2"/>
          </rPr>
          <t>Barbed  Broach เบอร์40</t>
        </r>
      </text>
    </comment>
    <comment ref="S36" authorId="0">
      <text>
        <r>
          <rPr>
            <sz val="9"/>
            <color indexed="81"/>
            <rFont val="Tahoma"/>
            <family val="2"/>
          </rPr>
          <t>Barbed  Broach เบอร์8</t>
        </r>
      </text>
    </comment>
    <comment ref="J37" authorId="0">
      <text/>
    </comment>
    <comment ref="S37" authorId="0">
      <text>
        <r>
          <rPr>
            <sz val="9"/>
            <color indexed="81"/>
            <rFont val="Tahoma"/>
            <family val="2"/>
          </rPr>
          <t>Bonding ประเภท Single Bond</t>
        </r>
      </text>
    </comment>
    <comment ref="S38" authorId="0">
      <text>
        <r>
          <rPr>
            <sz val="9"/>
            <color indexed="81"/>
            <rFont val="Tahoma"/>
            <family val="2"/>
          </rPr>
          <t>Bonding สารยึดติดชนิด Self etching</t>
        </r>
      </text>
    </comment>
    <comment ref="S39" authorId="0">
      <text>
        <r>
          <rPr>
            <sz val="9"/>
            <color indexed="81"/>
            <rFont val="Tahoma"/>
            <family val="2"/>
          </rPr>
          <t>Bone  Chisels</t>
        </r>
      </text>
    </comment>
    <comment ref="S40" authorId="0">
      <text>
        <r>
          <rPr>
            <sz val="9"/>
            <color indexed="81"/>
            <rFont val="Tahoma"/>
            <family val="2"/>
          </rPr>
          <t>Bone  Curettes</t>
        </r>
      </text>
    </comment>
    <comment ref="S41" authorId="0">
      <text>
        <r>
          <rPr>
            <sz val="9"/>
            <color indexed="81"/>
            <rFont val="Tahoma"/>
            <family val="2"/>
          </rPr>
          <t>Bone  Files</t>
        </r>
      </text>
    </comment>
    <comment ref="S42" authorId="0">
      <text>
        <r>
          <rPr>
            <sz val="9"/>
            <color indexed="81"/>
            <rFont val="Tahoma"/>
            <family val="2"/>
          </rPr>
          <t>Bowls (ถ้วยยาง)</t>
        </r>
      </text>
    </comment>
    <comment ref="S43" authorId="0">
      <text>
        <r>
          <rPr>
            <sz val="9"/>
            <color indexed="81"/>
            <rFont val="Tahoma"/>
            <family val="2"/>
          </rPr>
          <t>Brush (หัวขัด Pumice ชนิดขนแปรง)</t>
        </r>
      </text>
    </comment>
    <comment ref="S44" authorId="0">
      <text>
        <r>
          <rPr>
            <sz val="9"/>
            <color indexed="81"/>
            <rFont val="Tahoma"/>
            <family val="2"/>
          </rPr>
          <t>Burnishers</t>
        </r>
      </text>
    </comment>
    <comment ref="S45" authorId="0">
      <text>
        <r>
          <rPr>
            <sz val="9"/>
            <color indexed="81"/>
            <rFont val="Tahoma"/>
            <family val="2"/>
          </rPr>
          <t>Byonet</t>
        </r>
      </text>
    </comment>
    <comment ref="S46" authorId="0">
      <text>
        <r>
          <rPr>
            <sz val="9"/>
            <color indexed="81"/>
            <rFont val="Tahoma"/>
            <family val="2"/>
          </rPr>
          <t>Calcium  Hydroxide  Powder</t>
        </r>
      </text>
    </comment>
    <comment ref="S47" authorId="0">
      <text>
        <r>
          <rPr>
            <sz val="9"/>
            <color indexed="81"/>
            <rFont val="Tahoma"/>
            <family val="2"/>
          </rPr>
          <t>Calcium Hydroxide paste vpex (หลอด)</t>
        </r>
      </text>
    </comment>
    <comment ref="S48" authorId="0">
      <text>
        <r>
          <rPr>
            <sz val="9"/>
            <color indexed="81"/>
            <rFont val="Tahoma"/>
            <family val="2"/>
          </rPr>
          <t>Cassette 12 instrument ถาดสำหรับเก็บเครื่องมือ Perio</t>
        </r>
      </text>
    </comment>
    <comment ref="S49" authorId="0">
      <text>
        <r>
          <rPr>
            <sz val="9"/>
            <color indexed="81"/>
            <rFont val="Tahoma"/>
            <family val="2"/>
          </rPr>
          <t>Castroviejo</t>
        </r>
      </text>
    </comment>
    <comment ref="S50" authorId="0">
      <text>
        <r>
          <rPr>
            <sz val="9"/>
            <color indexed="81"/>
            <rFont val="Tahoma"/>
            <family val="2"/>
          </rPr>
          <t>Cavition (fermin 40 gm)</t>
        </r>
      </text>
    </comment>
    <comment ref="S51" authorId="0">
      <text>
        <r>
          <rPr>
            <sz val="9"/>
            <color indexed="81"/>
            <rFont val="Tahoma"/>
            <family val="2"/>
          </rPr>
          <t>Cavition slimline</t>
        </r>
      </text>
    </comment>
    <comment ref="S52" authorId="0">
      <text>
        <r>
          <rPr>
            <sz val="9"/>
            <color indexed="81"/>
            <rFont val="Tahoma"/>
            <family val="2"/>
          </rPr>
          <t>Celluloid strip</t>
        </r>
      </text>
    </comment>
    <comment ref="S53" authorId="0">
      <text>
        <r>
          <rPr>
            <sz val="9"/>
            <color indexed="81"/>
            <rFont val="Tahoma"/>
            <family val="2"/>
          </rPr>
          <t>Clove Oil</t>
        </r>
      </text>
    </comment>
    <comment ref="S54" authorId="0">
      <text>
        <r>
          <rPr>
            <sz val="9"/>
            <color indexed="81"/>
            <rFont val="Tahoma"/>
            <family val="2"/>
          </rPr>
          <t>Coe -Pak (วัสดุสำหรับปิดแผลศัลยกรรม)</t>
        </r>
      </text>
    </comment>
    <comment ref="J55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55" authorId="0">
      <text>
        <r>
          <rPr>
            <sz val="9"/>
            <color indexed="81"/>
            <rFont val="Tahoma"/>
            <family val="2"/>
          </rPr>
          <t>Composite   ประเภท 3 Flow A3</t>
        </r>
      </text>
    </comment>
    <comment ref="S56" authorId="0">
      <text>
        <r>
          <rPr>
            <sz val="9"/>
            <color indexed="81"/>
            <rFont val="Tahoma"/>
            <family val="2"/>
          </rPr>
          <t>Composite  Carvers</t>
        </r>
      </text>
    </comment>
    <comment ref="J57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57" authorId="0">
      <text>
        <r>
          <rPr>
            <sz val="9"/>
            <color indexed="81"/>
            <rFont val="Tahoma"/>
            <family val="2"/>
          </rPr>
          <t>Composite  ประเภท nano E spherically    A4</t>
        </r>
      </text>
    </comment>
    <comment ref="J58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58" authorId="0">
      <text>
        <r>
          <rPr>
            <sz val="9"/>
            <color indexed="81"/>
            <rFont val="Tahoma"/>
            <family val="2"/>
          </rPr>
          <t>Composite  ประเภท nano E spherically  A2</t>
        </r>
      </text>
    </comment>
    <comment ref="J59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59" authorId="0">
      <text>
        <r>
          <rPr>
            <sz val="9"/>
            <color indexed="81"/>
            <rFont val="Tahoma"/>
            <family val="2"/>
          </rPr>
          <t>Composite  ประเภท nano E spherically  A3</t>
        </r>
      </text>
    </comment>
    <comment ref="J60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0" authorId="0">
      <text>
        <r>
          <rPr>
            <sz val="9"/>
            <color indexed="81"/>
            <rFont val="Tahoma"/>
            <family val="2"/>
          </rPr>
          <t>Composite  ประเภท nano E spherically  A5</t>
        </r>
      </text>
    </comment>
    <comment ref="J61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1" authorId="0">
      <text>
        <r>
          <rPr>
            <sz val="9"/>
            <color indexed="81"/>
            <rFont val="Tahoma"/>
            <family val="2"/>
          </rPr>
          <t>Composite  ประเภท2 Nano Hybrid   A 3.5</t>
        </r>
      </text>
    </comment>
    <comment ref="J62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2" authorId="0">
      <text>
        <r>
          <rPr>
            <sz val="9"/>
            <color indexed="81"/>
            <rFont val="Tahoma"/>
            <family val="2"/>
          </rPr>
          <t>Composite  ประเภท2 Nano Hybrid  A3</t>
        </r>
      </text>
    </comment>
    <comment ref="J63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3" authorId="0">
      <text>
        <r>
          <rPr>
            <sz val="9"/>
            <color indexed="81"/>
            <rFont val="Tahoma"/>
            <family val="2"/>
          </rPr>
          <t>Composite  ประเภท2 Nano Hybrid A2</t>
        </r>
      </text>
    </comment>
    <comment ref="J64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4" authorId="0">
      <text>
        <r>
          <rPr>
            <sz val="9"/>
            <color indexed="81"/>
            <rFont val="Tahoma"/>
            <family val="2"/>
          </rPr>
          <t>Composite  ประเภท2 Nano Hybrid A4</t>
        </r>
      </text>
    </comment>
    <comment ref="J65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5" authorId="0">
      <text>
        <r>
          <rPr>
            <sz val="9"/>
            <color indexed="81"/>
            <rFont val="Tahoma"/>
            <family val="2"/>
          </rPr>
          <t>Composite  ประเภท3 nanofilled   A 2</t>
        </r>
      </text>
    </comment>
    <comment ref="J66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66" authorId="0">
      <text>
        <r>
          <rPr>
            <sz val="9"/>
            <color indexed="81"/>
            <rFont val="Tahoma"/>
            <family val="2"/>
          </rPr>
          <t>Composite  ประเภท3 nanofilled  A 3</t>
        </r>
      </text>
    </comment>
    <comment ref="J67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67" authorId="0">
      <text>
        <r>
          <rPr>
            <sz val="9"/>
            <color indexed="81"/>
            <rFont val="Tahoma"/>
            <family val="2"/>
          </rPr>
          <t>Composite flow (คอมโพสิตชนิดเหลว) low  filler A4</t>
        </r>
      </text>
    </comment>
    <comment ref="J68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68" authorId="0">
      <text>
        <r>
          <rPr>
            <sz val="9"/>
            <color indexed="81"/>
            <rFont val="Tahoma"/>
            <family val="2"/>
          </rPr>
          <t>Composite Flow (คอมโพสิตชนิดเหลว) low filler A 2</t>
        </r>
      </text>
    </comment>
    <comment ref="J69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69" authorId="0">
      <text>
        <r>
          <rPr>
            <sz val="9"/>
            <color indexed="81"/>
            <rFont val="Tahoma"/>
            <family val="2"/>
          </rPr>
          <t>Composite Flow (คอมโพสิตชนิดเหลว) low filler A 3</t>
        </r>
      </text>
    </comment>
    <comment ref="J70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70" authorId="0">
      <text>
        <r>
          <rPr>
            <sz val="9"/>
            <color indexed="81"/>
            <rFont val="Tahoma"/>
            <family val="2"/>
          </rPr>
          <t>Composite Flow (คอมโพสิตชนิดเหลว) low filler A 3.5</t>
        </r>
      </text>
    </comment>
    <comment ref="J71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71" authorId="0">
      <text>
        <r>
          <rPr>
            <sz val="9"/>
            <color indexed="81"/>
            <rFont val="Tahoma"/>
            <family val="2"/>
          </rPr>
          <t>Composite Flow (คอมโพสิตชนิดเหลว) medium filler A 2</t>
        </r>
      </text>
    </comment>
    <comment ref="J72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72" authorId="0">
      <text>
        <r>
          <rPr>
            <sz val="9"/>
            <color indexed="81"/>
            <rFont val="Tahoma"/>
            <family val="2"/>
          </rPr>
          <t>Composite flow (คอมโพสิตชนิดเหลว) medium filler A 3.5</t>
        </r>
      </text>
    </comment>
    <comment ref="J73" authorId="0">
      <text>
        <r>
          <rPr>
            <sz val="9"/>
            <color indexed="81"/>
            <rFont val="Tahoma"/>
            <family val="2"/>
          </rPr>
          <t>ปีงบประมาณ 2566  flowable Composite_x000D_
๑. ดีเคเอสเอช(ประเทศไทย)จำกัด แผนก purevac/seasa/ราคา 567_x000D_
๒. แอ๊คเตออน จำกัด/njfhhj/ราคา 123_x000D_
๓. เดนท์สพลาย จำกัด/hjdjjf/ราคา 234</t>
        </r>
      </text>
    </comment>
    <comment ref="S73" authorId="0">
      <text>
        <r>
          <rPr>
            <sz val="9"/>
            <color indexed="81"/>
            <rFont val="Tahoma"/>
            <family val="2"/>
          </rPr>
          <t>Composite flow (คอมโพสิตชนิดเหลว)medium filler  A 3</t>
        </r>
      </text>
    </comment>
    <comment ref="J74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74" authorId="0">
      <text>
        <r>
          <rPr>
            <sz val="9"/>
            <color indexed="81"/>
            <rFont val="Tahoma"/>
            <family val="2"/>
          </rPr>
          <t>Composite ประเภท nano E spherically  A3.5</t>
        </r>
      </text>
    </comment>
    <comment ref="J75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75" authorId="0">
      <text>
        <r>
          <rPr>
            <sz val="9"/>
            <color indexed="81"/>
            <rFont val="Tahoma"/>
            <family val="2"/>
          </rPr>
          <t>Composite ประเภท3 nanofilled   A 3.5</t>
        </r>
      </text>
    </comment>
    <comment ref="J76" authorId="0">
      <text>
        <r>
          <rPr>
            <sz val="9"/>
            <color indexed="81"/>
            <rFont val="Tahoma"/>
            <family val="2"/>
          </rPr>
          <t xml:space="preserve">ปีงบประมาณ 2562  Composite_x000D_
๑. ดีเคเอสเอช (ประเทศไทย)/Z250 XT/ราคา 324234_x000D_
๒. ยูนิตี้  เด็นตัล/Estilite/ราคา 42343_x000D_
๓. //ราคา </t>
        </r>
      </text>
    </comment>
    <comment ref="S76" authorId="0">
      <text>
        <r>
          <rPr>
            <sz val="9"/>
            <color indexed="81"/>
            <rFont val="Tahoma"/>
            <family val="2"/>
          </rPr>
          <t>Composite ประเภท3 nanofilled   A 4</t>
        </r>
      </text>
    </comment>
    <comment ref="J77" authorId="0">
      <text/>
    </comment>
    <comment ref="S77" authorId="0">
      <text>
        <r>
          <rPr>
            <sz val="9"/>
            <color indexed="81"/>
            <rFont val="Tahoma"/>
            <family val="2"/>
          </rPr>
          <t>Contra-Angle</t>
        </r>
      </text>
    </comment>
    <comment ref="S78" authorId="0">
      <text>
        <r>
          <rPr>
            <sz val="9"/>
            <color indexed="81"/>
            <rFont val="Tahoma"/>
            <family val="2"/>
          </rPr>
          <t>Cotton (เบอร์ 00) 4 g</t>
        </r>
      </text>
    </comment>
    <comment ref="S79" authorId="0">
      <text>
        <r>
          <rPr>
            <sz val="9"/>
            <color indexed="81"/>
            <rFont val="Tahoma"/>
            <family val="2"/>
          </rPr>
          <t>Cotton (เบอร์000) 5 g</t>
        </r>
      </text>
    </comment>
    <comment ref="S80" authorId="0">
      <text>
        <r>
          <rPr>
            <sz val="9"/>
            <color indexed="81"/>
            <rFont val="Tahoma"/>
            <family val="2"/>
          </rPr>
          <t>Crimping Plier</t>
        </r>
      </text>
    </comment>
    <comment ref="S81" authorId="0">
      <text>
        <r>
          <rPr>
            <sz val="9"/>
            <color indexed="81"/>
            <rFont val="Tahoma"/>
            <family val="2"/>
          </rPr>
          <t>Curve Artery</t>
        </r>
      </text>
    </comment>
    <comment ref="S82" authorId="0">
      <text>
        <r>
          <rPr>
            <sz val="9"/>
            <color indexed="81"/>
            <rFont val="Tahoma"/>
            <family val="2"/>
          </rPr>
          <t>Dappen  Dish(ขวดสีชา)</t>
        </r>
      </text>
    </comment>
    <comment ref="S83" authorId="0">
      <text>
        <r>
          <rPr>
            <sz val="9"/>
            <color indexed="81"/>
            <rFont val="Tahoma"/>
            <family val="2"/>
          </rPr>
          <t>Dental  Floss(ยกเลิก)</t>
        </r>
      </text>
    </comment>
    <comment ref="S84" authorId="0">
      <text>
        <r>
          <rPr>
            <sz val="9"/>
            <color indexed="81"/>
            <rFont val="Tahoma"/>
            <family val="2"/>
          </rPr>
          <t>Dentin Conditioner</t>
        </r>
      </text>
    </comment>
    <comment ref="S85" authorId="0">
      <text>
        <r>
          <rPr>
            <sz val="9"/>
            <color indexed="81"/>
            <rFont val="Tahoma"/>
            <family val="2"/>
          </rPr>
          <t>Disposable needle dental 30Gx0.3x21mm.</t>
        </r>
      </text>
    </comment>
    <comment ref="S86" authorId="0">
      <text>
        <r>
          <rPr>
            <sz val="9"/>
            <color indexed="81"/>
            <rFont val="Tahoma"/>
            <family val="2"/>
          </rPr>
          <t>Dycal</t>
        </r>
      </text>
    </comment>
    <comment ref="S87" authorId="0">
      <text>
        <r>
          <rPr>
            <sz val="9"/>
            <color indexed="81"/>
            <rFont val="Tahoma"/>
            <family val="2"/>
          </rPr>
          <t>Dycal  Carriers</t>
        </r>
      </text>
    </comment>
    <comment ref="S88" authorId="0">
      <text>
        <r>
          <rPr>
            <sz val="9"/>
            <color indexed="81"/>
            <rFont val="Tahoma"/>
            <family val="2"/>
          </rPr>
          <t>Endodontic Explorers</t>
        </r>
      </text>
    </comment>
    <comment ref="S89" authorId="0">
      <text>
        <r>
          <rPr>
            <sz val="9"/>
            <color indexed="81"/>
            <rFont val="Tahoma"/>
            <family val="2"/>
          </rPr>
          <t>Endodontic Pluggers</t>
        </r>
      </text>
    </comment>
    <comment ref="S90" authorId="0">
      <text>
        <r>
          <rPr>
            <sz val="9"/>
            <color indexed="81"/>
            <rFont val="Tahoma"/>
            <family val="2"/>
          </rPr>
          <t>Endodontic Spreaders</t>
        </r>
      </text>
    </comment>
    <comment ref="S91" authorId="0">
      <text>
        <r>
          <rPr>
            <sz val="9"/>
            <color indexed="81"/>
            <rFont val="Tahoma"/>
            <family val="2"/>
          </rPr>
          <t>Explorers</t>
        </r>
      </text>
    </comment>
    <comment ref="S92" authorId="0">
      <text>
        <r>
          <rPr>
            <sz val="9"/>
            <color indexed="81"/>
            <rFont val="Tahoma"/>
            <family val="2"/>
          </rPr>
          <t>Fiber Post (เดือยสำเร็จรูป)</t>
        </r>
      </text>
    </comment>
    <comment ref="S93" authorId="0">
      <text>
        <r>
          <rPr>
            <sz val="9"/>
            <color indexed="81"/>
            <rFont val="Tahoma"/>
            <family val="2"/>
          </rPr>
          <t>Film  X-ray  DF58 (ญ)</t>
        </r>
      </text>
    </comment>
    <comment ref="S94" authorId="0">
      <text>
        <r>
          <rPr>
            <sz val="9"/>
            <color indexed="81"/>
            <rFont val="Tahoma"/>
            <family val="2"/>
          </rPr>
          <t>Film X-ray  DF54 (ด)</t>
        </r>
      </text>
    </comment>
    <comment ref="S95" authorId="0">
      <text>
        <r>
          <rPr>
            <sz val="9"/>
            <color indexed="81"/>
            <rFont val="Tahoma"/>
            <family val="2"/>
          </rPr>
          <t>Finger Ruler</t>
        </r>
      </text>
    </comment>
    <comment ref="S96" authorId="0">
      <text>
        <r>
          <rPr>
            <sz val="9"/>
            <color indexed="81"/>
            <rFont val="Tahoma"/>
            <family val="2"/>
          </rPr>
          <t>Fluoride  Tray</t>
        </r>
      </text>
    </comment>
    <comment ref="S97" authorId="0">
      <text>
        <r>
          <rPr>
            <sz val="9"/>
            <color indexed="81"/>
            <rFont val="Tahoma"/>
            <family val="2"/>
          </rPr>
          <t>Fluoride Gel</t>
        </r>
      </text>
    </comment>
    <comment ref="S98" authorId="0">
      <text>
        <r>
          <rPr>
            <sz val="9"/>
            <color indexed="81"/>
            <rFont val="Tahoma"/>
            <family val="2"/>
          </rPr>
          <t>Fork  Plate</t>
        </r>
      </text>
    </comment>
    <comment ref="S99" authorId="0">
      <text>
        <r>
          <rPr>
            <sz val="9"/>
            <color indexed="81"/>
            <rFont val="Tahoma"/>
            <family val="2"/>
          </rPr>
          <t>Formocresol</t>
        </r>
      </text>
    </comment>
    <comment ref="S100" authorId="0">
      <text>
        <r>
          <rPr>
            <sz val="9"/>
            <color indexed="81"/>
            <rFont val="Tahoma"/>
            <family val="2"/>
          </rPr>
          <t>Frazier aspirator ที่ดูดน้ำลายสำหรับงานศัลยกรรม</t>
        </r>
      </text>
    </comment>
    <comment ref="S101" authorId="0">
      <text>
        <r>
          <rPr>
            <sz val="9"/>
            <color indexed="81"/>
            <rFont val="Tahoma"/>
            <family val="2"/>
          </rPr>
          <t>Furcaion Curette#SQBL16</t>
        </r>
      </text>
    </comment>
    <comment ref="S102" authorId="0">
      <text>
        <r>
          <rPr>
            <sz val="9"/>
            <color indexed="81"/>
            <rFont val="Tahoma"/>
            <family val="2"/>
          </rPr>
          <t>Furcaion Curette#SQMD16</t>
        </r>
      </text>
    </comment>
    <comment ref="J103" authorId="0">
      <text/>
    </comment>
    <comment ref="S103" authorId="0">
      <text>
        <r>
          <rPr>
            <sz val="9"/>
            <color indexed="81"/>
            <rFont val="Tahoma"/>
            <family val="2"/>
          </rPr>
          <t>Gel  Etchant</t>
        </r>
      </text>
    </comment>
    <comment ref="S104" authorId="0">
      <text>
        <r>
          <rPr>
            <sz val="9"/>
            <color indexed="81"/>
            <rFont val="Tahoma"/>
            <family val="2"/>
          </rPr>
          <t>Gel Foam</t>
        </r>
      </text>
    </comment>
    <comment ref="S105" authorId="0">
      <text>
        <r>
          <rPr>
            <sz val="9"/>
            <color indexed="81"/>
            <rFont val="Tahoma"/>
            <family val="2"/>
          </rPr>
          <t>GI : light cure base  VB</t>
        </r>
      </text>
    </comment>
    <comment ref="J106" authorId="0">
      <text/>
    </comment>
    <comment ref="S106" authorId="0">
      <text>
        <r>
          <rPr>
            <sz val="9"/>
            <color indexed="81"/>
            <rFont val="Tahoma"/>
            <family val="2"/>
          </rPr>
          <t>GI : luting cement (Fuji 1)</t>
        </r>
      </text>
    </comment>
    <comment ref="S107" authorId="0">
      <text>
        <r>
          <rPr>
            <sz val="9"/>
            <color indexed="81"/>
            <rFont val="Tahoma"/>
            <family val="2"/>
          </rPr>
          <t>GI : self cure retoration (ผสม)</t>
        </r>
      </text>
    </comment>
    <comment ref="J108" authorId="0">
      <text/>
    </comment>
    <comment ref="S108" authorId="0">
      <text>
        <r>
          <rPr>
            <sz val="9"/>
            <color indexed="81"/>
            <rFont val="Tahoma"/>
            <family val="2"/>
          </rPr>
          <t>GI : self cure retoration(แคปซูล)</t>
        </r>
      </text>
    </comment>
    <comment ref="J109" authorId="0">
      <text/>
    </comment>
    <comment ref="S109" authorId="0">
      <text>
        <r>
          <rPr>
            <sz val="9"/>
            <color indexed="81"/>
            <rFont val="Tahoma"/>
            <family val="2"/>
          </rPr>
          <t>GI หลอด : light cure liner/base</t>
        </r>
      </text>
    </comment>
    <comment ref="S110" authorId="0">
      <text>
        <r>
          <rPr>
            <sz val="9"/>
            <color indexed="81"/>
            <rFont val="Tahoma"/>
            <family val="2"/>
          </rPr>
          <t>GI:light cure restoration (Fuji ll)  (แคปซูล)</t>
        </r>
      </text>
    </comment>
    <comment ref="J111" authorId="0">
      <text/>
    </comment>
    <comment ref="S111" authorId="0">
      <text>
        <r>
          <rPr>
            <sz val="9"/>
            <color indexed="81"/>
            <rFont val="Tahoma"/>
            <family val="2"/>
          </rPr>
          <t>GI:light cure restoration(Fuji ll) (ผสม)</t>
        </r>
      </text>
    </comment>
    <comment ref="S112" authorId="0">
      <text>
        <r>
          <rPr>
            <sz val="9"/>
            <color indexed="81"/>
            <rFont val="Tahoma"/>
            <family val="2"/>
          </rPr>
          <t>GI:Sealant</t>
        </r>
      </text>
    </comment>
    <comment ref="S113" authorId="0">
      <text>
        <r>
          <rPr>
            <sz val="9"/>
            <color indexed="81"/>
            <rFont val="Tahoma"/>
            <family val="2"/>
          </rPr>
          <t>Gingiral cord retractor</t>
        </r>
      </text>
    </comment>
    <comment ref="S114" authorId="0">
      <text>
        <r>
          <rPr>
            <sz val="9"/>
            <color indexed="81"/>
            <rFont val="Tahoma"/>
            <family val="2"/>
          </rPr>
          <t>Glade Glidden Bur</t>
        </r>
      </text>
    </comment>
    <comment ref="S115" authorId="0">
      <text>
        <r>
          <rPr>
            <sz val="9"/>
            <color indexed="81"/>
            <rFont val="Tahoma"/>
            <family val="2"/>
          </rPr>
          <t>Glass  Lab (กระจกผสมยา)</t>
        </r>
      </text>
    </comment>
    <comment ref="S116" authorId="0">
      <text>
        <r>
          <rPr>
            <sz val="9"/>
            <color indexed="81"/>
            <rFont val="Tahoma"/>
            <family val="2"/>
          </rPr>
          <t>Glick No 1</t>
        </r>
      </text>
    </comment>
    <comment ref="S117" authorId="0">
      <text>
        <r>
          <rPr>
            <sz val="9"/>
            <color indexed="81"/>
            <rFont val="Tahoma"/>
            <family val="2"/>
          </rPr>
          <t>Gracey Curette Scaler Satin Steel SG1</t>
        </r>
      </text>
    </comment>
    <comment ref="S118" authorId="0">
      <text>
        <r>
          <rPr>
            <sz val="9"/>
            <color indexed="81"/>
            <rFont val="Tahoma"/>
            <family val="2"/>
          </rPr>
          <t>Gracey Curette Scaler Satin Steel SG11</t>
        </r>
      </text>
    </comment>
    <comment ref="S119" authorId="0">
      <text>
        <r>
          <rPr>
            <sz val="9"/>
            <color indexed="81"/>
            <rFont val="Tahoma"/>
            <family val="2"/>
          </rPr>
          <t>Gracey Curette Scaler Satin Steel SG13</t>
        </r>
      </text>
    </comment>
    <comment ref="S120" authorId="0">
      <text>
        <r>
          <rPr>
            <sz val="9"/>
            <color indexed="81"/>
            <rFont val="Tahoma"/>
            <family val="2"/>
          </rPr>
          <t>Gracey Curette Scaler Satin Steel SG3</t>
        </r>
      </text>
    </comment>
    <comment ref="S121" authorId="0">
      <text>
        <r>
          <rPr>
            <sz val="9"/>
            <color indexed="81"/>
            <rFont val="Tahoma"/>
            <family val="2"/>
          </rPr>
          <t>Gracey Curette Scaler Satin Steel SG5</t>
        </r>
      </text>
    </comment>
    <comment ref="S122" authorId="0">
      <text>
        <r>
          <rPr>
            <sz val="9"/>
            <color indexed="81"/>
            <rFont val="Tahoma"/>
            <family val="2"/>
          </rPr>
          <t>Gracey Curette Scaler Satin Steel SG7</t>
        </r>
      </text>
    </comment>
    <comment ref="S123" authorId="0">
      <text>
        <r>
          <rPr>
            <sz val="9"/>
            <color indexed="81"/>
            <rFont val="Tahoma"/>
            <family val="2"/>
          </rPr>
          <t>Guttapecha สีขาว</t>
        </r>
      </text>
    </comment>
    <comment ref="S124" authorId="0">
      <text>
        <r>
          <rPr>
            <sz val="9"/>
            <color indexed="81"/>
            <rFont val="Tahoma"/>
            <family val="2"/>
          </rPr>
          <t>Hard Poasten  Nipper (กรรไกรตัดปูน)</t>
        </r>
      </text>
    </comment>
    <comment ref="S125" authorId="0">
      <text>
        <r>
          <rPr>
            <sz val="9"/>
            <color indexed="81"/>
            <rFont val="Tahoma"/>
            <family val="2"/>
          </rPr>
          <t>H-File 21 mm เบอร์ คละเบอร์15-40</t>
        </r>
      </text>
    </comment>
    <comment ref="S126" authorId="0">
      <text>
        <r>
          <rPr>
            <sz val="9"/>
            <color indexed="81"/>
            <rFont val="Tahoma"/>
            <family val="2"/>
          </rPr>
          <t>H-File 25 mm เบอร์ คละเบอร์ 15-40</t>
        </r>
      </text>
    </comment>
    <comment ref="S127" authorId="0">
      <text>
        <r>
          <rPr>
            <sz val="9"/>
            <color indexed="81"/>
            <rFont val="Tahoma"/>
            <family val="2"/>
          </rPr>
          <t>How Plier</t>
        </r>
      </text>
    </comment>
    <comment ref="S128" authorId="0">
      <text>
        <r>
          <rPr>
            <sz val="9"/>
            <color indexed="81"/>
            <rFont val="Tahoma"/>
            <family val="2"/>
          </rPr>
          <t>Implacare Assorted Kit</t>
        </r>
      </text>
    </comment>
    <comment ref="S129" authorId="0">
      <text>
        <r>
          <rPr>
            <sz val="9"/>
            <color indexed="81"/>
            <rFont val="Tahoma"/>
            <family val="2"/>
          </rPr>
          <t>Interproximal Carver</t>
        </r>
      </text>
    </comment>
    <comment ref="S130" authorId="0">
      <text>
        <r>
          <rPr>
            <sz val="9"/>
            <color indexed="81"/>
            <rFont val="Tahoma"/>
            <family val="2"/>
          </rPr>
          <t>Iodophore</t>
        </r>
      </text>
    </comment>
    <comment ref="S131" authorId="0">
      <text>
        <r>
          <rPr>
            <sz val="9"/>
            <color indexed="81"/>
            <rFont val="Tahoma"/>
            <family val="2"/>
          </rPr>
          <t>IRM</t>
        </r>
      </text>
    </comment>
    <comment ref="S132" authorId="0">
      <text>
        <r>
          <rPr>
            <sz val="9"/>
            <color indexed="81"/>
            <rFont val="Tahoma"/>
            <family val="2"/>
          </rPr>
          <t>K-Fiie 21 mm เบอร์ 15</t>
        </r>
      </text>
    </comment>
    <comment ref="S133" authorId="0">
      <text>
        <r>
          <rPr>
            <sz val="9"/>
            <color indexed="81"/>
            <rFont val="Tahoma"/>
            <family val="2"/>
          </rPr>
          <t>K-Fiie 21 mm เบอร์ 25</t>
        </r>
      </text>
    </comment>
    <comment ref="S134" authorId="0">
      <text>
        <r>
          <rPr>
            <sz val="9"/>
            <color indexed="81"/>
            <rFont val="Tahoma"/>
            <family val="2"/>
          </rPr>
          <t>K-File 21  mm เบอร์ 20</t>
        </r>
      </text>
    </comment>
    <comment ref="S135" authorId="0">
      <text>
        <r>
          <rPr>
            <sz val="9"/>
            <color indexed="81"/>
            <rFont val="Tahoma"/>
            <family val="2"/>
          </rPr>
          <t>K-File 21 mm  เบอร์ 30</t>
        </r>
      </text>
    </comment>
    <comment ref="S136" authorId="0">
      <text>
        <r>
          <rPr>
            <sz val="9"/>
            <color indexed="81"/>
            <rFont val="Tahoma"/>
            <family val="2"/>
          </rPr>
          <t>K-File 21 mm คละเบอร์ 15-40</t>
        </r>
      </text>
    </comment>
    <comment ref="S137" authorId="0">
      <text>
        <r>
          <rPr>
            <sz val="9"/>
            <color indexed="81"/>
            <rFont val="Tahoma"/>
            <family val="2"/>
          </rPr>
          <t>K-File 21 mm คละเบอร์ 45-80</t>
        </r>
      </text>
    </comment>
    <comment ref="S138" authorId="0">
      <text>
        <r>
          <rPr>
            <sz val="9"/>
            <color indexed="81"/>
            <rFont val="Tahoma"/>
            <family val="2"/>
          </rPr>
          <t>K-File 21 mm เบอร์  55</t>
        </r>
      </text>
    </comment>
    <comment ref="S139" authorId="0">
      <text>
        <r>
          <rPr>
            <sz val="9"/>
            <color indexed="81"/>
            <rFont val="Tahoma"/>
            <family val="2"/>
          </rPr>
          <t>K-File 21 mm เบอร์ 10</t>
        </r>
      </text>
    </comment>
    <comment ref="S140" authorId="0">
      <text>
        <r>
          <rPr>
            <sz val="9"/>
            <color indexed="81"/>
            <rFont val="Tahoma"/>
            <family val="2"/>
          </rPr>
          <t>K-File 21 mm เบอร์ 35</t>
        </r>
      </text>
    </comment>
    <comment ref="S141" authorId="0">
      <text>
        <r>
          <rPr>
            <sz val="9"/>
            <color indexed="81"/>
            <rFont val="Tahoma"/>
            <family val="2"/>
          </rPr>
          <t>K-File 21 mm เบอร์ 40</t>
        </r>
      </text>
    </comment>
    <comment ref="S142" authorId="0">
      <text>
        <r>
          <rPr>
            <sz val="9"/>
            <color indexed="81"/>
            <rFont val="Tahoma"/>
            <family val="2"/>
          </rPr>
          <t>K-File 21 mm เบอร์ 45</t>
        </r>
      </text>
    </comment>
    <comment ref="S143" authorId="0">
      <text>
        <r>
          <rPr>
            <sz val="9"/>
            <color indexed="81"/>
            <rFont val="Tahoma"/>
            <family val="2"/>
          </rPr>
          <t>K-File 21 mm เบอร์ 50</t>
        </r>
      </text>
    </comment>
    <comment ref="S144" authorId="0">
      <text>
        <r>
          <rPr>
            <sz val="9"/>
            <color indexed="81"/>
            <rFont val="Tahoma"/>
            <family val="2"/>
          </rPr>
          <t>K-File 21 mm เบอร์ 60</t>
        </r>
      </text>
    </comment>
    <comment ref="S145" authorId="0">
      <text>
        <r>
          <rPr>
            <sz val="9"/>
            <color indexed="81"/>
            <rFont val="Tahoma"/>
            <family val="2"/>
          </rPr>
          <t>K-File 21 mm เบอร์ 70</t>
        </r>
      </text>
    </comment>
    <comment ref="S146" authorId="0">
      <text>
        <r>
          <rPr>
            <sz val="9"/>
            <color indexed="81"/>
            <rFont val="Tahoma"/>
            <family val="2"/>
          </rPr>
          <t>K-File 21 mm เบอร์ 8</t>
        </r>
      </text>
    </comment>
    <comment ref="S147" authorId="0">
      <text>
        <r>
          <rPr>
            <sz val="9"/>
            <color indexed="81"/>
            <rFont val="Tahoma"/>
            <family val="2"/>
          </rPr>
          <t>K-File 21 mm เบอร์ 80</t>
        </r>
      </text>
    </comment>
    <comment ref="S148" authorId="0">
      <text>
        <r>
          <rPr>
            <sz val="9"/>
            <color indexed="81"/>
            <rFont val="Tahoma"/>
            <family val="2"/>
          </rPr>
          <t>K-File 25 mm คละเบอร์ 15-40</t>
        </r>
      </text>
    </comment>
    <comment ref="S149" authorId="0">
      <text>
        <r>
          <rPr>
            <sz val="9"/>
            <color indexed="81"/>
            <rFont val="Tahoma"/>
            <family val="2"/>
          </rPr>
          <t>K-File 25 mm คละเบอร์ 45-80</t>
        </r>
      </text>
    </comment>
    <comment ref="S150" authorId="0">
      <text>
        <r>
          <rPr>
            <sz val="9"/>
            <color indexed="81"/>
            <rFont val="Tahoma"/>
            <family val="2"/>
          </rPr>
          <t>K-File 25 mm เบอร์ 10</t>
        </r>
      </text>
    </comment>
    <comment ref="S151" authorId="0">
      <text>
        <r>
          <rPr>
            <sz val="9"/>
            <color indexed="81"/>
            <rFont val="Tahoma"/>
            <family val="2"/>
          </rPr>
          <t>K-File 25 mm เบอร์ 15</t>
        </r>
      </text>
    </comment>
    <comment ref="S152" authorId="0">
      <text>
        <r>
          <rPr>
            <sz val="9"/>
            <color indexed="81"/>
            <rFont val="Tahoma"/>
            <family val="2"/>
          </rPr>
          <t>K-File 25 mm เบอร์ 20</t>
        </r>
      </text>
    </comment>
    <comment ref="S153" authorId="0">
      <text>
        <r>
          <rPr>
            <sz val="9"/>
            <color indexed="81"/>
            <rFont val="Tahoma"/>
            <family val="2"/>
          </rPr>
          <t>K-File 25 mm เบอร์ 25</t>
        </r>
      </text>
    </comment>
    <comment ref="S154" authorId="0">
      <text>
        <r>
          <rPr>
            <sz val="9"/>
            <color indexed="81"/>
            <rFont val="Tahoma"/>
            <family val="2"/>
          </rPr>
          <t>K-File 25 mm เบอร์ 30</t>
        </r>
      </text>
    </comment>
    <comment ref="S155" authorId="0">
      <text>
        <r>
          <rPr>
            <sz val="9"/>
            <color indexed="81"/>
            <rFont val="Tahoma"/>
            <family val="2"/>
          </rPr>
          <t>K-File 25 mm เบอร์ 35</t>
        </r>
      </text>
    </comment>
    <comment ref="S156" authorId="0">
      <text>
        <r>
          <rPr>
            <sz val="9"/>
            <color indexed="81"/>
            <rFont val="Tahoma"/>
            <family val="2"/>
          </rPr>
          <t>K-File 25 mm เบอร์ 40</t>
        </r>
      </text>
    </comment>
    <comment ref="S157" authorId="0">
      <text>
        <r>
          <rPr>
            <sz val="9"/>
            <color indexed="81"/>
            <rFont val="Tahoma"/>
            <family val="2"/>
          </rPr>
          <t>K-File 25 mm เบอร์ 45</t>
        </r>
      </text>
    </comment>
    <comment ref="S158" authorId="0">
      <text>
        <r>
          <rPr>
            <sz val="9"/>
            <color indexed="81"/>
            <rFont val="Tahoma"/>
            <family val="2"/>
          </rPr>
          <t>K-File 25 mm เบอร์ 50</t>
        </r>
      </text>
    </comment>
    <comment ref="S159" authorId="0">
      <text>
        <r>
          <rPr>
            <sz val="9"/>
            <color indexed="81"/>
            <rFont val="Tahoma"/>
            <family val="2"/>
          </rPr>
          <t>K-File 25 mm เบอร์ 55</t>
        </r>
      </text>
    </comment>
    <comment ref="S160" authorId="0">
      <text>
        <r>
          <rPr>
            <sz val="9"/>
            <color indexed="81"/>
            <rFont val="Tahoma"/>
            <family val="2"/>
          </rPr>
          <t>K-File 25 mm เบอร์ 60</t>
        </r>
      </text>
    </comment>
    <comment ref="S161" authorId="0">
      <text>
        <r>
          <rPr>
            <sz val="9"/>
            <color indexed="81"/>
            <rFont val="Tahoma"/>
            <family val="2"/>
          </rPr>
          <t>K-File 25 mm เบอร์ 70</t>
        </r>
      </text>
    </comment>
    <comment ref="S162" authorId="0">
      <text>
        <r>
          <rPr>
            <sz val="9"/>
            <color indexed="81"/>
            <rFont val="Tahoma"/>
            <family val="2"/>
          </rPr>
          <t>K-File 25 mm เบอร์ 8</t>
        </r>
      </text>
    </comment>
    <comment ref="S163" authorId="0">
      <text>
        <r>
          <rPr>
            <sz val="9"/>
            <color indexed="81"/>
            <rFont val="Tahoma"/>
            <family val="2"/>
          </rPr>
          <t>K-File 25 mm เบอร์ 80</t>
        </r>
      </text>
    </comment>
    <comment ref="S164" authorId="0">
      <text>
        <r>
          <rPr>
            <sz val="9"/>
            <color indexed="81"/>
            <rFont val="Tahoma"/>
            <family val="2"/>
          </rPr>
          <t>K-File 28 mm คละ เบอร์ 15-40</t>
        </r>
      </text>
    </comment>
    <comment ref="S165" authorId="0">
      <text>
        <r>
          <rPr>
            <sz val="9"/>
            <color indexed="81"/>
            <rFont val="Tahoma"/>
            <family val="2"/>
          </rPr>
          <t>K-File 28 mm คละ เบอร์ 45-80</t>
        </r>
      </text>
    </comment>
    <comment ref="S166" authorId="0">
      <text>
        <r>
          <rPr>
            <sz val="9"/>
            <color indexed="81"/>
            <rFont val="Tahoma"/>
            <family val="2"/>
          </rPr>
          <t>Kirkland</t>
        </r>
      </text>
    </comment>
    <comment ref="S167" authorId="0">
      <text>
        <r>
          <rPr>
            <sz val="9"/>
            <color indexed="81"/>
            <rFont val="Tahoma"/>
            <family val="2"/>
          </rPr>
          <t>Kohler Towel clamps Backhaus(เครื่องมืองานศัลย)</t>
        </r>
      </text>
    </comment>
    <comment ref="S168" authorId="0">
      <text>
        <r>
          <rPr>
            <sz val="9"/>
            <color indexed="81"/>
            <rFont val="Tahoma"/>
            <family val="2"/>
          </rPr>
          <t>Lagrange</t>
        </r>
      </text>
    </comment>
    <comment ref="S169" authorId="0">
      <text>
        <r>
          <rPr>
            <sz val="9"/>
            <color indexed="81"/>
            <rFont val="Tahoma"/>
            <family val="2"/>
          </rPr>
          <t>Lateral Cone  เบอร์ FF</t>
        </r>
      </text>
    </comment>
    <comment ref="S170" authorId="0">
      <text>
        <r>
          <rPr>
            <sz val="9"/>
            <color indexed="81"/>
            <rFont val="Tahoma"/>
            <family val="2"/>
          </rPr>
          <t>Lateral Cone  เบอร์ MF</t>
        </r>
      </text>
    </comment>
    <comment ref="S171" authorId="0">
      <text>
        <r>
          <rPr>
            <sz val="9"/>
            <color indexed="81"/>
            <rFont val="Tahoma"/>
            <family val="2"/>
          </rPr>
          <t>Lateral Cone  เบอร์ XF</t>
        </r>
      </text>
    </comment>
    <comment ref="S172" authorId="0">
      <text>
        <r>
          <rPr>
            <sz val="9"/>
            <color indexed="81"/>
            <rFont val="Tahoma"/>
            <family val="2"/>
          </rPr>
          <t>Lentulo คละเบอร์ 15-40 ยาว21mm.</t>
        </r>
      </text>
    </comment>
    <comment ref="S173" authorId="0">
      <text>
        <r>
          <rPr>
            <sz val="9"/>
            <color indexed="81"/>
            <rFont val="Tahoma"/>
            <family val="2"/>
          </rPr>
          <t>Lentulo เบอร์ 40</t>
        </r>
      </text>
    </comment>
    <comment ref="S174" authorId="0">
      <text>
        <r>
          <rPr>
            <sz val="9"/>
            <color indexed="81"/>
            <rFont val="Tahoma"/>
            <family val="2"/>
          </rPr>
          <t>Main Cone คละเบอร์ 15-40</t>
        </r>
      </text>
    </comment>
    <comment ref="S175" authorId="0">
      <text>
        <r>
          <rPr>
            <sz val="9"/>
            <color indexed="81"/>
            <rFont val="Tahoma"/>
            <family val="2"/>
          </rPr>
          <t>Main Cone คละเบอร์ 45-80</t>
        </r>
      </text>
    </comment>
    <comment ref="S176" authorId="0">
      <text>
        <r>
          <rPr>
            <sz val="9"/>
            <color indexed="81"/>
            <rFont val="Tahoma"/>
            <family val="2"/>
          </rPr>
          <t>Matrix  Band   Ivory</t>
        </r>
      </text>
    </comment>
    <comment ref="S177" authorId="0">
      <text>
        <r>
          <rPr>
            <sz val="9"/>
            <color indexed="81"/>
            <rFont val="Tahoma"/>
            <family val="2"/>
          </rPr>
          <t>Matrix  Band  Holders ( Ivory)</t>
        </r>
      </text>
    </comment>
    <comment ref="S178" authorId="0">
      <text>
        <r>
          <rPr>
            <sz val="9"/>
            <color indexed="81"/>
            <rFont val="Tahoma"/>
            <family val="2"/>
          </rPr>
          <t>Matrix  Band  Holders (Tofflemire)</t>
        </r>
      </text>
    </comment>
    <comment ref="S179" authorId="0">
      <text>
        <r>
          <rPr>
            <sz val="9"/>
            <color indexed="81"/>
            <rFont val="Tahoma"/>
            <family val="2"/>
          </rPr>
          <t>Matrix  Band Tofflemire</t>
        </r>
      </text>
    </comment>
    <comment ref="S180" authorId="0">
      <text>
        <r>
          <rPr>
            <sz val="9"/>
            <color indexed="81"/>
            <rFont val="Tahoma"/>
            <family val="2"/>
          </rPr>
          <t>Micromotors</t>
        </r>
      </text>
    </comment>
    <comment ref="S181" authorId="0">
      <text>
        <r>
          <rPr>
            <sz val="9"/>
            <color indexed="81"/>
            <rFont val="Tahoma"/>
            <family val="2"/>
          </rPr>
          <t>Mini Five Gracey  Satin Steel SAS1</t>
        </r>
      </text>
    </comment>
    <comment ref="S182" authorId="0">
      <text>
        <r>
          <rPr>
            <sz val="9"/>
            <color indexed="81"/>
            <rFont val="Tahoma"/>
            <family val="2"/>
          </rPr>
          <t>Mini Five Gracey  Satin Steel SAS11</t>
        </r>
      </text>
    </comment>
    <comment ref="S183" authorId="0">
      <text>
        <r>
          <rPr>
            <sz val="9"/>
            <color indexed="81"/>
            <rFont val="Tahoma"/>
            <family val="2"/>
          </rPr>
          <t>Mini Five Gracey  Satin Steel SAS13</t>
        </r>
      </text>
    </comment>
    <comment ref="S184" authorId="0">
      <text>
        <r>
          <rPr>
            <sz val="9"/>
            <color indexed="81"/>
            <rFont val="Tahoma"/>
            <family val="2"/>
          </rPr>
          <t>Mini Five Gracey  Satin Steel SAS3</t>
        </r>
      </text>
    </comment>
    <comment ref="S185" authorId="0">
      <text>
        <r>
          <rPr>
            <sz val="9"/>
            <color indexed="81"/>
            <rFont val="Tahoma"/>
            <family val="2"/>
          </rPr>
          <t>Mini Five Gracey  Satin Steel SAS7</t>
        </r>
      </text>
    </comment>
    <comment ref="S186" authorId="0">
      <text>
        <r>
          <rPr>
            <sz val="9"/>
            <color indexed="81"/>
            <rFont val="Tahoma"/>
            <family val="2"/>
          </rPr>
          <t>Molt Curette</t>
        </r>
      </text>
    </comment>
    <comment ref="S187" authorId="0">
      <text>
        <r>
          <rPr>
            <sz val="9"/>
            <color indexed="81"/>
            <rFont val="Tahoma"/>
            <family val="2"/>
          </rPr>
          <t>Mouth  Gags L</t>
        </r>
      </text>
    </comment>
    <comment ref="S188" authorId="0">
      <text>
        <r>
          <rPr>
            <sz val="9"/>
            <color indexed="81"/>
            <rFont val="Tahoma"/>
            <family val="2"/>
          </rPr>
          <t>Mouth  Gags M</t>
        </r>
      </text>
    </comment>
    <comment ref="S189" authorId="0">
      <text>
        <r>
          <rPr>
            <sz val="9"/>
            <color indexed="81"/>
            <rFont val="Tahoma"/>
            <family val="2"/>
          </rPr>
          <t>Mouth  Gags S</t>
        </r>
      </text>
    </comment>
    <comment ref="S190" authorId="0">
      <text>
        <r>
          <rPr>
            <sz val="9"/>
            <color indexed="81"/>
            <rFont val="Tahoma"/>
            <family val="2"/>
          </rPr>
          <t>Mouth  Props</t>
        </r>
      </text>
    </comment>
    <comment ref="J191" authorId="0">
      <text/>
    </comment>
    <comment ref="S191" authorId="0">
      <text>
        <r>
          <rPr>
            <sz val="9"/>
            <color indexed="81"/>
            <rFont val="Tahoma"/>
            <family val="2"/>
          </rPr>
          <t>Mouth Mirrors</t>
        </r>
      </text>
    </comment>
    <comment ref="J192" authorId="0">
      <text/>
    </comment>
    <comment ref="S192" authorId="0">
      <text>
        <r>
          <rPr>
            <sz val="9"/>
            <color indexed="81"/>
            <rFont val="Tahoma"/>
            <family val="2"/>
          </rPr>
          <t>Mouth Mirrors (front surface)</t>
        </r>
      </text>
    </comment>
    <comment ref="S193" authorId="0">
      <text>
        <r>
          <rPr>
            <sz val="9"/>
            <color indexed="81"/>
            <rFont val="Tahoma"/>
            <family val="2"/>
          </rPr>
          <t>Mouth Mirrors Handles</t>
        </r>
      </text>
    </comment>
    <comment ref="S194" authorId="0">
      <text>
        <r>
          <rPr>
            <sz val="9"/>
            <color indexed="81"/>
            <rFont val="Tahoma"/>
            <family val="2"/>
          </rPr>
          <t>Niti-File 21 mm  เบอร์45</t>
        </r>
      </text>
    </comment>
    <comment ref="S195" authorId="0">
      <text>
        <r>
          <rPr>
            <sz val="9"/>
            <color indexed="81"/>
            <rFont val="Tahoma"/>
            <family val="2"/>
          </rPr>
          <t>Niti-File 21 mm คละเบอร์ 15-40</t>
        </r>
      </text>
    </comment>
    <comment ref="S196" authorId="0">
      <text>
        <r>
          <rPr>
            <sz val="9"/>
            <color indexed="81"/>
            <rFont val="Tahoma"/>
            <family val="2"/>
          </rPr>
          <t>Niti-File 25 mm คละเบอร์ 15-40</t>
        </r>
      </text>
    </comment>
    <comment ref="S197" authorId="0">
      <text>
        <r>
          <rPr>
            <sz val="9"/>
            <color indexed="81"/>
            <rFont val="Tahoma"/>
            <family val="2"/>
          </rPr>
          <t>Niti-File 25 mm เบอร์45</t>
        </r>
      </text>
    </comment>
    <comment ref="S198" authorId="0">
      <text>
        <r>
          <rPr>
            <sz val="9"/>
            <color indexed="81"/>
            <rFont val="Tahoma"/>
            <family val="2"/>
          </rPr>
          <t>Ochsenbein#co3</t>
        </r>
      </text>
    </comment>
    <comment ref="S199" authorId="0">
      <text>
        <r>
          <rPr>
            <sz val="9"/>
            <color indexed="81"/>
            <rFont val="Tahoma"/>
            <family val="2"/>
          </rPr>
          <t>Ochsenbein#co4</t>
        </r>
      </text>
    </comment>
    <comment ref="S200" authorId="0">
      <text>
        <r>
          <rPr>
            <sz val="9"/>
            <color indexed="81"/>
            <rFont val="Tahoma"/>
            <family val="2"/>
          </rPr>
          <t>Orban Periodontal # KO1/2</t>
        </r>
      </text>
    </comment>
    <comment ref="S201" authorId="0">
      <text>
        <r>
          <rPr>
            <sz val="9"/>
            <color indexed="81"/>
            <rFont val="Tahoma"/>
            <family val="2"/>
          </rPr>
          <t>Paper Point     M</t>
        </r>
      </text>
    </comment>
    <comment ref="S202" authorId="0">
      <text>
        <r>
          <rPr>
            <sz val="9"/>
            <color indexed="81"/>
            <rFont val="Tahoma"/>
            <family val="2"/>
          </rPr>
          <t>Paper Point  L</t>
        </r>
      </text>
    </comment>
    <comment ref="S203" authorId="0">
      <text>
        <r>
          <rPr>
            <sz val="9"/>
            <color indexed="81"/>
            <rFont val="Tahoma"/>
            <family val="2"/>
          </rPr>
          <t>Paper Point  S</t>
        </r>
      </text>
    </comment>
    <comment ref="S204" authorId="0">
      <text>
        <r>
          <rPr>
            <sz val="9"/>
            <color indexed="81"/>
            <rFont val="Tahoma"/>
            <family val="2"/>
          </rPr>
          <t>Periodontal #CSOL T3/4</t>
        </r>
      </text>
    </comment>
    <comment ref="S205" authorId="0">
      <text>
        <r>
          <rPr>
            <sz val="9"/>
            <color indexed="81"/>
            <rFont val="Tahoma"/>
            <family val="2"/>
          </rPr>
          <t>Periosteal elevator ( Molt  no 9)</t>
        </r>
      </text>
    </comment>
    <comment ref="S206" authorId="0">
      <text>
        <r>
          <rPr>
            <sz val="9"/>
            <color indexed="81"/>
            <rFont val="Tahoma"/>
            <family val="2"/>
          </rPr>
          <t>Periosteal retractor(seldin)</t>
        </r>
      </text>
    </comment>
    <comment ref="S207" authorId="0">
      <text>
        <r>
          <rPr>
            <sz val="9"/>
            <color indexed="81"/>
            <rFont val="Tahoma"/>
            <family val="2"/>
          </rPr>
          <t>Pink WAX (สำหรับทำ Bite Box)</t>
        </r>
      </text>
    </comment>
    <comment ref="S208" authorId="0">
      <text>
        <r>
          <rPr>
            <sz val="9"/>
            <color indexed="81"/>
            <rFont val="Tahoma"/>
            <family val="2"/>
          </rPr>
          <t>PIP ครีมสีขาวตรวจความแนบสนิทของฟันปลอม</t>
        </r>
      </text>
    </comment>
    <comment ref="S209" authorId="0">
      <text>
        <r>
          <rPr>
            <sz val="9"/>
            <color indexed="81"/>
            <rFont val="Tahoma"/>
            <family val="2"/>
          </rPr>
          <t>Plastic Instrument</t>
        </r>
      </text>
    </comment>
    <comment ref="S210" authorId="0">
      <text>
        <r>
          <rPr>
            <sz val="9"/>
            <color indexed="81"/>
            <rFont val="Tahoma"/>
            <family val="2"/>
          </rPr>
          <t>Plate แก้ว</t>
        </r>
      </text>
    </comment>
    <comment ref="S211" authorId="0">
      <text>
        <r>
          <rPr>
            <sz val="9"/>
            <color indexed="81"/>
            <rFont val="Tahoma"/>
            <family val="2"/>
          </rPr>
          <t>Pliers(ยกเลิก)</t>
        </r>
      </text>
    </comment>
    <comment ref="S212" authorId="0">
      <text>
        <r>
          <rPr>
            <sz val="9"/>
            <color indexed="81"/>
            <rFont val="Tahoma"/>
            <family val="2"/>
          </rPr>
          <t>Prichard Periosteal #PPR3</t>
        </r>
      </text>
    </comment>
    <comment ref="S213" authorId="0">
      <text>
        <r>
          <rPr>
            <sz val="9"/>
            <color indexed="81"/>
            <rFont val="Tahoma"/>
            <family val="2"/>
          </rPr>
          <t>Prichard Scaler #SPR1/2</t>
        </r>
      </text>
    </comment>
    <comment ref="S214" authorId="0">
      <text>
        <r>
          <rPr>
            <sz val="9"/>
            <color indexed="81"/>
            <rFont val="Tahoma"/>
            <family val="2"/>
          </rPr>
          <t>Probe Periodontal</t>
        </r>
      </text>
    </comment>
    <comment ref="S215" authorId="0">
      <text>
        <r>
          <rPr>
            <sz val="9"/>
            <color indexed="81"/>
            <rFont val="Tahoma"/>
            <family val="2"/>
          </rPr>
          <t>Probe Satin Steel</t>
        </r>
      </text>
    </comment>
    <comment ref="S216" authorId="0">
      <text>
        <r>
          <rPr>
            <sz val="9"/>
            <color indexed="81"/>
            <rFont val="Tahoma"/>
            <family val="2"/>
          </rPr>
          <t>Probes</t>
        </r>
      </text>
    </comment>
    <comment ref="S217" authorId="0">
      <text>
        <r>
          <rPr>
            <sz val="9"/>
            <color indexed="81"/>
            <rFont val="Tahoma"/>
            <family val="2"/>
          </rPr>
          <t>Pumice(ครีม)ยกเลิก</t>
        </r>
      </text>
    </comment>
    <comment ref="S218" authorId="0">
      <text>
        <r>
          <rPr>
            <sz val="9"/>
            <color indexed="81"/>
            <rFont val="Tahoma"/>
            <family val="2"/>
          </rPr>
          <t>Pumice(ผง)</t>
        </r>
      </text>
    </comment>
    <comment ref="S219" authorId="0">
      <text>
        <r>
          <rPr>
            <sz val="9"/>
            <color indexed="81"/>
            <rFont val="Tahoma"/>
            <family val="2"/>
          </rPr>
          <t>Quick Resin liquid (สำหรับเสริมฐานฟันปลอมสีขาว)</t>
        </r>
      </text>
    </comment>
    <comment ref="S220" authorId="0">
      <text>
        <r>
          <rPr>
            <sz val="9"/>
            <color indexed="81"/>
            <rFont val="Tahoma"/>
            <family val="2"/>
          </rPr>
          <t>Quick Resin powder(สำหรับเสริมฐานฟันปลอมสีขาว)</t>
        </r>
      </text>
    </comment>
    <comment ref="S221" authorId="0">
      <text>
        <r>
          <rPr>
            <sz val="9"/>
            <color indexed="81"/>
            <rFont val="Tahoma"/>
            <family val="2"/>
          </rPr>
          <t>Quick Resin(สำหรับเสริมฐานฟันปลอมสีชมพู) แบบน้ำ</t>
        </r>
      </text>
    </comment>
    <comment ref="S222" authorId="0">
      <text>
        <r>
          <rPr>
            <sz val="9"/>
            <color indexed="81"/>
            <rFont val="Tahoma"/>
            <family val="2"/>
          </rPr>
          <t>Quick Resin(สำหรับเสริมฐานฟันปลอมสีชมพู) แบบผง</t>
        </r>
      </text>
    </comment>
    <comment ref="S223" authorId="0">
      <text>
        <r>
          <rPr>
            <sz val="9"/>
            <color indexed="81"/>
            <rFont val="Tahoma"/>
            <family val="2"/>
          </rPr>
          <t>Rc Prep (น้ำยาขยายคลองราก)</t>
        </r>
      </text>
    </comment>
    <comment ref="S224" authorId="0">
      <text>
        <r>
          <rPr>
            <sz val="9"/>
            <color indexed="81"/>
            <rFont val="Tahoma"/>
            <family val="2"/>
          </rPr>
          <t>Refill Sectional matrix band</t>
        </r>
      </text>
    </comment>
    <comment ref="J225" authorId="0">
      <text/>
    </comment>
    <comment ref="S225" authorId="0">
      <text>
        <r>
          <rPr>
            <sz val="9"/>
            <color indexed="81"/>
            <rFont val="Tahoma"/>
            <family val="2"/>
          </rPr>
          <t>Regular Body/Rubber  Base</t>
        </r>
      </text>
    </comment>
    <comment ref="S226" authorId="0">
      <text>
        <r>
          <rPr>
            <sz val="9"/>
            <color indexed="81"/>
            <rFont val="Tahoma"/>
            <family val="2"/>
          </rPr>
          <t>Remodelling wax</t>
        </r>
      </text>
    </comment>
    <comment ref="S227" authorId="0">
      <text>
        <r>
          <rPr>
            <sz val="9"/>
            <color indexed="81"/>
            <rFont val="Tahoma"/>
            <family val="2"/>
          </rPr>
          <t>Resin cement Fix Crown (Panavia)</t>
        </r>
      </text>
    </comment>
    <comment ref="S228" authorId="0">
      <text>
        <r>
          <rPr>
            <sz val="9"/>
            <color indexed="81"/>
            <rFont val="Tahoma"/>
            <family val="2"/>
          </rPr>
          <t>Resin cement Fix Crown (Rely X) U200</t>
        </r>
      </text>
    </comment>
    <comment ref="S229" authorId="0">
      <text>
        <r>
          <rPr>
            <sz val="9"/>
            <color indexed="81"/>
            <rFont val="Tahoma"/>
            <family val="2"/>
          </rPr>
          <t>Retractor cheek (Minesota)</t>
        </r>
      </text>
    </comment>
    <comment ref="S230" authorId="0">
      <text>
        <r>
          <rPr>
            <sz val="9"/>
            <color indexed="81"/>
            <rFont val="Tahoma"/>
            <family val="2"/>
          </rPr>
          <t>Root  Tip  Picks  Straight</t>
        </r>
      </text>
    </comment>
    <comment ref="S231" authorId="0">
      <text>
        <r>
          <rPr>
            <sz val="9"/>
            <color indexed="81"/>
            <rFont val="Tahoma"/>
            <family val="2"/>
          </rPr>
          <t>Root  Tip Doule-End ที่แคะราก</t>
        </r>
      </text>
    </comment>
    <comment ref="S232" authorId="0">
      <text>
        <r>
          <rPr>
            <sz val="9"/>
            <color indexed="81"/>
            <rFont val="Tahoma"/>
            <family val="2"/>
          </rPr>
          <t>Root Canal Cement</t>
        </r>
      </text>
    </comment>
    <comment ref="S233" authorId="0">
      <text>
        <r>
          <rPr>
            <sz val="9"/>
            <color indexed="81"/>
            <rFont val="Tahoma"/>
            <family val="2"/>
          </rPr>
          <t>Root Pick Angles (B2)</t>
        </r>
      </text>
    </comment>
    <comment ref="S234" authorId="0">
      <text>
        <r>
          <rPr>
            <sz val="9"/>
            <color indexed="81"/>
            <rFont val="Tahoma"/>
            <family val="2"/>
          </rPr>
          <t>Root Pick Angles (B3)</t>
        </r>
      </text>
    </comment>
    <comment ref="S235" authorId="0">
      <text>
        <r>
          <rPr>
            <sz val="9"/>
            <color indexed="81"/>
            <rFont val="Tahoma"/>
            <family val="2"/>
          </rPr>
          <t>Rubber  Dam  Clamps เบอร์ 8A</t>
        </r>
      </text>
    </comment>
    <comment ref="S236" authorId="0">
      <text>
        <r>
          <rPr>
            <sz val="9"/>
            <color indexed="81"/>
            <rFont val="Tahoma"/>
            <family val="2"/>
          </rPr>
          <t>Rubber  Dam  Clamps เบอร์14</t>
        </r>
      </text>
    </comment>
    <comment ref="S237" authorId="0">
      <text>
        <r>
          <rPr>
            <sz val="9"/>
            <color indexed="81"/>
            <rFont val="Tahoma"/>
            <family val="2"/>
          </rPr>
          <t>Rubber  Dam Forceps</t>
        </r>
      </text>
    </comment>
    <comment ref="S238" authorId="0">
      <text>
        <r>
          <rPr>
            <sz val="9"/>
            <color indexed="81"/>
            <rFont val="Tahoma"/>
            <family val="2"/>
          </rPr>
          <t>Rubber  Dam sheet (เด็ก)</t>
        </r>
      </text>
    </comment>
    <comment ref="S239" authorId="0">
      <text>
        <r>
          <rPr>
            <sz val="9"/>
            <color indexed="81"/>
            <rFont val="Tahoma"/>
            <family val="2"/>
          </rPr>
          <t>Rubber  Dam sheet (ผู้ใหญ่)</t>
        </r>
      </text>
    </comment>
    <comment ref="S240" authorId="0">
      <text>
        <r>
          <rPr>
            <sz val="9"/>
            <color indexed="81"/>
            <rFont val="Tahoma"/>
            <family val="2"/>
          </rPr>
          <t>Rubber Cup</t>
        </r>
      </text>
    </comment>
    <comment ref="S241" authorId="0">
      <text>
        <r>
          <rPr>
            <sz val="9"/>
            <color indexed="81"/>
            <rFont val="Tahoma"/>
            <family val="2"/>
          </rPr>
          <t>Rubber Dam  Punches</t>
        </r>
      </text>
    </comment>
    <comment ref="S242" authorId="0">
      <text>
        <r>
          <rPr>
            <sz val="9"/>
            <color indexed="81"/>
            <rFont val="Tahoma"/>
            <family val="2"/>
          </rPr>
          <t>Rubber Dam Clamps เบอร์ 23</t>
        </r>
      </text>
    </comment>
    <comment ref="S243" authorId="0">
      <text>
        <r>
          <rPr>
            <sz val="9"/>
            <color indexed="81"/>
            <rFont val="Tahoma"/>
            <family val="2"/>
          </rPr>
          <t>Rubber Dam Clamps เบอร์ 2A</t>
        </r>
      </text>
    </comment>
    <comment ref="S244" authorId="0">
      <text>
        <r>
          <rPr>
            <sz val="9"/>
            <color indexed="81"/>
            <rFont val="Tahoma"/>
            <family val="2"/>
          </rPr>
          <t>Rubber Dam frame</t>
        </r>
      </text>
    </comment>
    <comment ref="S245" authorId="0">
      <text>
        <r>
          <rPr>
            <sz val="9"/>
            <color indexed="81"/>
            <rFont val="Tahoma"/>
            <family val="2"/>
          </rPr>
          <t>Rubber Stops</t>
        </r>
      </text>
    </comment>
    <comment ref="S246" authorId="0">
      <text>
        <r>
          <rPr>
            <sz val="9"/>
            <color indexed="81"/>
            <rFont val="Tahoma"/>
            <family val="2"/>
          </rPr>
          <t>Sand Paper  Strip</t>
        </r>
      </text>
    </comment>
    <comment ref="S247" authorId="0">
      <text>
        <r>
          <rPr>
            <sz val="9"/>
            <color indexed="81"/>
            <rFont val="Tahoma"/>
            <family val="2"/>
          </rPr>
          <t>Sand Paper Disc แผ่น POP-ON</t>
        </r>
      </text>
    </comment>
    <comment ref="S248" authorId="0">
      <text>
        <r>
          <rPr>
            <sz val="9"/>
            <color indexed="81"/>
            <rFont val="Tahoma"/>
            <family val="2"/>
          </rPr>
          <t>Scaler Satin Steel</t>
        </r>
      </text>
    </comment>
    <comment ref="S249" authorId="0">
      <text>
        <r>
          <rPr>
            <sz val="9"/>
            <color indexed="81"/>
            <rFont val="Tahoma"/>
            <family val="2"/>
          </rPr>
          <t>Scalers  Handle</t>
        </r>
      </text>
    </comment>
    <comment ref="S250" authorId="0">
      <text>
        <r>
          <rPr>
            <sz val="9"/>
            <color indexed="81"/>
            <rFont val="Tahoma"/>
            <family val="2"/>
          </rPr>
          <t>Scissors กรรไกรตัดไหม (ยกเลิก)</t>
        </r>
      </text>
    </comment>
    <comment ref="J251" authorId="0">
      <text/>
    </comment>
    <comment ref="S251" authorId="0">
      <text>
        <r>
          <rPr>
            <sz val="9"/>
            <color indexed="81"/>
            <rFont val="Tahoma"/>
            <family val="2"/>
          </rPr>
          <t>Sealant(วัสดุเคลือบหลุมฟัน)</t>
        </r>
      </text>
    </comment>
    <comment ref="S252" authorId="0">
      <text>
        <r>
          <rPr>
            <sz val="9"/>
            <color indexed="81"/>
            <rFont val="Tahoma"/>
            <family val="2"/>
          </rPr>
          <t>Section band</t>
        </r>
      </text>
    </comment>
    <comment ref="S253" authorId="0">
      <text>
        <r>
          <rPr>
            <sz val="9"/>
            <color indexed="81"/>
            <rFont val="Tahoma"/>
            <family val="2"/>
          </rPr>
          <t>Sefill Sectional matrix</t>
        </r>
      </text>
    </comment>
    <comment ref="S254" authorId="0">
      <text>
        <r>
          <rPr>
            <sz val="9"/>
            <color indexed="81"/>
            <rFont val="Tahoma"/>
            <family val="2"/>
          </rPr>
          <t>Soft-liner (สำหรับเสริมฐานฟันปลอม)</t>
        </r>
      </text>
    </comment>
    <comment ref="S255" authorId="0">
      <text>
        <r>
          <rPr>
            <sz val="9"/>
            <color indexed="81"/>
            <rFont val="Tahoma"/>
            <family val="2"/>
          </rPr>
          <t>Spatulas ผสมวัสดุพิมพ์ปาก</t>
        </r>
      </text>
    </comment>
    <comment ref="S256" authorId="0">
      <text>
        <r>
          <rPr>
            <sz val="9"/>
            <color indexed="81"/>
            <rFont val="Tahoma"/>
            <family val="2"/>
          </rPr>
          <t>Spatulas ผสมวัสดุอุดฟัน</t>
        </r>
      </text>
    </comment>
    <comment ref="S257" authorId="0">
      <text>
        <r>
          <rPr>
            <sz val="9"/>
            <color indexed="81"/>
            <rFont val="Tahoma"/>
            <family val="2"/>
          </rPr>
          <t>Spoon excavator</t>
        </r>
      </text>
    </comment>
    <comment ref="S258" authorId="0">
      <text>
        <r>
          <rPr>
            <sz val="9"/>
            <color indexed="81"/>
            <rFont val="Tahoma"/>
            <family val="2"/>
          </rPr>
          <t>SSC  ANT  LATERAL  UL5 (x5.00)</t>
        </r>
      </text>
    </comment>
    <comment ref="S259" authorId="0">
      <text>
        <r>
          <rPr>
            <sz val="9"/>
            <color indexed="81"/>
            <rFont val="Tahoma"/>
            <family val="2"/>
          </rPr>
          <t>SSC ANT CENTRAL UR2(x5.00)</t>
        </r>
      </text>
    </comment>
    <comment ref="S260" authorId="0">
      <text>
        <r>
          <rPr>
            <sz val="9"/>
            <color indexed="81"/>
            <rFont val="Tahoma"/>
            <family val="2"/>
          </rPr>
          <t>SSC ANT LATERAL UL6 (x5.00)</t>
        </r>
      </text>
    </comment>
    <comment ref="S261" authorId="0">
      <text>
        <r>
          <rPr>
            <sz val="9"/>
            <color indexed="81"/>
            <rFont val="Tahoma"/>
            <family val="2"/>
          </rPr>
          <t>SSC ANT LATERAL UR5(x5.00)</t>
        </r>
      </text>
    </comment>
    <comment ref="S262" authorId="0">
      <text>
        <r>
          <rPr>
            <sz val="9"/>
            <color indexed="81"/>
            <rFont val="Tahoma"/>
            <family val="2"/>
          </rPr>
          <t>SSC ANT LATERAL UR6(x5.00)</t>
        </r>
      </text>
    </comment>
    <comment ref="S263" authorId="0">
      <text>
        <r>
          <rPr>
            <sz val="9"/>
            <color indexed="81"/>
            <rFont val="Tahoma"/>
            <family val="2"/>
          </rPr>
          <t>SSC ANT.CENTRAL UL1(x5.00)</t>
        </r>
      </text>
    </comment>
    <comment ref="S264" authorId="0">
      <text>
        <r>
          <rPr>
            <sz val="9"/>
            <color indexed="81"/>
            <rFont val="Tahoma"/>
            <family val="2"/>
          </rPr>
          <t>SSC ANT.CENTRAL UL2(x5.00)</t>
        </r>
      </text>
    </comment>
    <comment ref="S265" authorId="0">
      <text>
        <r>
          <rPr>
            <sz val="9"/>
            <color indexed="81"/>
            <rFont val="Tahoma"/>
            <family val="2"/>
          </rPr>
          <t>SSC Band  Pusher</t>
        </r>
      </text>
    </comment>
    <comment ref="S266" authorId="0">
      <text>
        <r>
          <rPr>
            <sz val="9"/>
            <color indexed="81"/>
            <rFont val="Tahoma"/>
            <family val="2"/>
          </rPr>
          <t>SSC PRI. MOLAR EUL-3</t>
        </r>
      </text>
    </comment>
    <comment ref="S267" authorId="0">
      <text>
        <r>
          <rPr>
            <sz val="9"/>
            <color indexed="81"/>
            <rFont val="Tahoma"/>
            <family val="2"/>
          </rPr>
          <t>SSC PRI. MOLAR EUR-2</t>
        </r>
      </text>
    </comment>
    <comment ref="S268" authorId="0">
      <text>
        <r>
          <rPr>
            <sz val="9"/>
            <color indexed="81"/>
            <rFont val="Tahoma"/>
            <family val="2"/>
          </rPr>
          <t>SSC PRI. MOLAR EUR-3</t>
        </r>
      </text>
    </comment>
    <comment ref="S269" authorId="0">
      <text>
        <r>
          <rPr>
            <sz val="9"/>
            <color indexed="81"/>
            <rFont val="Tahoma"/>
            <family val="2"/>
          </rPr>
          <t>SSC PRI.MOLAR DLL-5</t>
        </r>
      </text>
    </comment>
    <comment ref="S270" authorId="0">
      <text>
        <r>
          <rPr>
            <sz val="9"/>
            <color indexed="81"/>
            <rFont val="Tahoma"/>
            <family val="2"/>
          </rPr>
          <t>SSC PRI.MOLAR DLR-2</t>
        </r>
      </text>
    </comment>
    <comment ref="S271" authorId="0">
      <text>
        <r>
          <rPr>
            <sz val="9"/>
            <color indexed="81"/>
            <rFont val="Tahoma"/>
            <family val="2"/>
          </rPr>
          <t>SSC PRI.MOLAR DLR-5</t>
        </r>
      </text>
    </comment>
    <comment ref="S272" authorId="0">
      <text>
        <r>
          <rPr>
            <sz val="9"/>
            <color indexed="81"/>
            <rFont val="Tahoma"/>
            <family val="2"/>
          </rPr>
          <t>SSC PRI.MOLAR DUL-4</t>
        </r>
      </text>
    </comment>
    <comment ref="S273" authorId="0">
      <text>
        <r>
          <rPr>
            <sz val="9"/>
            <color indexed="81"/>
            <rFont val="Tahoma"/>
            <family val="2"/>
          </rPr>
          <t>SSC PRI.MOLAR DUL-5</t>
        </r>
      </text>
    </comment>
    <comment ref="S274" authorId="0">
      <text>
        <r>
          <rPr>
            <sz val="9"/>
            <color indexed="81"/>
            <rFont val="Tahoma"/>
            <family val="2"/>
          </rPr>
          <t>SSC PRI.MOLAR ELL-2</t>
        </r>
      </text>
    </comment>
    <comment ref="S275" authorId="0">
      <text>
        <r>
          <rPr>
            <sz val="9"/>
            <color indexed="81"/>
            <rFont val="Tahoma"/>
            <family val="2"/>
          </rPr>
          <t>SSC PRI.MOLAR ELL-3</t>
        </r>
      </text>
    </comment>
    <comment ref="S276" authorId="0">
      <text>
        <r>
          <rPr>
            <sz val="9"/>
            <color indexed="81"/>
            <rFont val="Tahoma"/>
            <family val="2"/>
          </rPr>
          <t>SSC PRI.MOLAR ELL-4</t>
        </r>
      </text>
    </comment>
    <comment ref="S277" authorId="0">
      <text>
        <r>
          <rPr>
            <sz val="9"/>
            <color indexed="81"/>
            <rFont val="Tahoma"/>
            <family val="2"/>
          </rPr>
          <t>SSC PRI.MOLAR ELL-5</t>
        </r>
      </text>
    </comment>
    <comment ref="S278" authorId="0">
      <text>
        <r>
          <rPr>
            <sz val="9"/>
            <color indexed="81"/>
            <rFont val="Tahoma"/>
            <family val="2"/>
          </rPr>
          <t>SSC PRI.MOLAR ELR-2</t>
        </r>
      </text>
    </comment>
    <comment ref="S279" authorId="0">
      <text>
        <r>
          <rPr>
            <sz val="9"/>
            <color indexed="81"/>
            <rFont val="Tahoma"/>
            <family val="2"/>
          </rPr>
          <t>SSC PRI.MOLAR ELR-3</t>
        </r>
      </text>
    </comment>
    <comment ref="S280" authorId="0">
      <text>
        <r>
          <rPr>
            <sz val="9"/>
            <color indexed="81"/>
            <rFont val="Tahoma"/>
            <family val="2"/>
          </rPr>
          <t>SSC PRI.MOLAR ELR-4</t>
        </r>
      </text>
    </comment>
    <comment ref="S281" authorId="0">
      <text>
        <r>
          <rPr>
            <sz val="9"/>
            <color indexed="81"/>
            <rFont val="Tahoma"/>
            <family val="2"/>
          </rPr>
          <t>SSC PRI.MOLAR ELR-5</t>
        </r>
      </text>
    </comment>
    <comment ref="S282" authorId="0">
      <text>
        <r>
          <rPr>
            <sz val="9"/>
            <color indexed="81"/>
            <rFont val="Tahoma"/>
            <family val="2"/>
          </rPr>
          <t>SSC PRI.MOLAR EUL-2</t>
        </r>
      </text>
    </comment>
    <comment ref="S283" authorId="0">
      <text>
        <r>
          <rPr>
            <sz val="9"/>
            <color indexed="81"/>
            <rFont val="Tahoma"/>
            <family val="2"/>
          </rPr>
          <t>SSC PRL MOLAR DLR-4</t>
        </r>
      </text>
    </comment>
    <comment ref="S284" authorId="0">
      <text>
        <r>
          <rPr>
            <sz val="9"/>
            <color indexed="81"/>
            <rFont val="Tahoma"/>
            <family val="2"/>
          </rPr>
          <t>SSC.PRI.MOLAR DUR-5</t>
        </r>
      </text>
    </comment>
    <comment ref="S285" authorId="0">
      <text>
        <r>
          <rPr>
            <sz val="9"/>
            <color indexed="81"/>
            <rFont val="Tahoma"/>
            <family val="2"/>
          </rPr>
          <t>Stone ปูนเทแบบ (สีเหลือง)</t>
        </r>
      </text>
    </comment>
    <comment ref="S286" authorId="0">
      <text>
        <r>
          <rPr>
            <sz val="9"/>
            <color indexed="81"/>
            <rFont val="Tahoma"/>
            <family val="2"/>
          </rPr>
          <t>Straight  Elevators 3 s (3mm)</t>
        </r>
      </text>
    </comment>
    <comment ref="S287" authorId="0">
      <text>
        <r>
          <rPr>
            <sz val="9"/>
            <color indexed="81"/>
            <rFont val="Tahoma"/>
            <family val="2"/>
          </rPr>
          <t>Straight  Elevators 5mm</t>
        </r>
      </text>
    </comment>
    <comment ref="J288" authorId="0">
      <text/>
    </comment>
    <comment ref="S288" authorId="0">
      <text>
        <r>
          <rPr>
            <sz val="9"/>
            <color indexed="81"/>
            <rFont val="Tahoma"/>
            <family val="2"/>
          </rPr>
          <t>Straight Handpiece</t>
        </r>
      </text>
    </comment>
    <comment ref="S289" authorId="0">
      <text>
        <r>
          <rPr>
            <sz val="9"/>
            <color indexed="81"/>
            <rFont val="Tahoma"/>
            <family val="2"/>
          </rPr>
          <t>Suction Tube</t>
        </r>
      </text>
    </comment>
    <comment ref="S290" authorId="0">
      <text>
        <r>
          <rPr>
            <sz val="9"/>
            <color indexed="81"/>
            <rFont val="Tahoma"/>
            <family val="2"/>
          </rPr>
          <t>Sugarman</t>
        </r>
      </text>
    </comment>
    <comment ref="S291" authorId="0">
      <text>
        <r>
          <rPr>
            <sz val="9"/>
            <color indexed="81"/>
            <rFont val="Tahoma"/>
            <family val="2"/>
          </rPr>
          <t>Syringes ฉีดยาชา</t>
        </r>
      </text>
    </comment>
    <comment ref="S292" authorId="0">
      <text>
        <r>
          <rPr>
            <sz val="9"/>
            <color indexed="81"/>
            <rFont val="Tahoma"/>
            <family val="2"/>
          </rPr>
          <t>Syringes สำหรับฉีดผสมวัสดุพิมพ์ปาก</t>
        </r>
      </text>
    </comment>
    <comment ref="S293" authorId="0">
      <text>
        <r>
          <rPr>
            <sz val="9"/>
            <color indexed="81"/>
            <rFont val="Tahoma"/>
            <family val="2"/>
          </rPr>
          <t>Tabots Solution</t>
        </r>
      </text>
    </comment>
    <comment ref="S294" authorId="0">
      <text>
        <r>
          <rPr>
            <sz val="9"/>
            <color indexed="81"/>
            <rFont val="Tahoma"/>
            <family val="2"/>
          </rPr>
          <t>T-band</t>
        </r>
      </text>
    </comment>
    <comment ref="S295" authorId="0">
      <text>
        <r>
          <rPr>
            <sz val="9"/>
            <color indexed="81"/>
            <rFont val="Tahoma"/>
            <family val="2"/>
          </rPr>
          <t>Temp  Bond(วัสดุยึดครอบฟัน)</t>
        </r>
      </text>
    </comment>
    <comment ref="S296" authorId="0">
      <text>
        <r>
          <rPr>
            <sz val="9"/>
            <color indexed="81"/>
            <rFont val="Tahoma"/>
            <family val="2"/>
          </rPr>
          <t>Tip-3-way syringe</t>
        </r>
      </text>
    </comment>
    <comment ref="S297" authorId="0">
      <text>
        <r>
          <rPr>
            <sz val="9"/>
            <color indexed="81"/>
            <rFont val="Tahoma"/>
            <family val="2"/>
          </rPr>
          <t>Tissue  Plier</t>
        </r>
      </text>
    </comment>
    <comment ref="S298" authorId="0">
      <text>
        <r>
          <rPr>
            <sz val="9"/>
            <color indexed="81"/>
            <rFont val="Tahoma"/>
            <family val="2"/>
          </rPr>
          <t>Tissue  Retrators</t>
        </r>
      </text>
    </comment>
    <comment ref="S299" authorId="0">
      <text>
        <r>
          <rPr>
            <sz val="9"/>
            <color indexed="81"/>
            <rFont val="Tahoma"/>
            <family val="2"/>
          </rPr>
          <t>Tissue Conditioner 1-1 set (วัสดุเสริมฐานฟันปลอม)</t>
        </r>
      </text>
    </comment>
    <comment ref="S300" authorId="0">
      <text>
        <r>
          <rPr>
            <sz val="9"/>
            <color indexed="81"/>
            <rFont val="Tahoma"/>
            <family val="2"/>
          </rPr>
          <t>Tray adhesive</t>
        </r>
      </text>
    </comment>
    <comment ref="S301" authorId="0">
      <text>
        <r>
          <rPr>
            <sz val="9"/>
            <color indexed="81"/>
            <rFont val="Tahoma"/>
            <family val="2"/>
          </rPr>
          <t>Vemix  Pink ปูนเทแบบ</t>
        </r>
      </text>
    </comment>
    <comment ref="S302" authorId="0">
      <text>
        <r>
          <rPr>
            <sz val="9"/>
            <color indexed="81"/>
            <rFont val="Tahoma"/>
            <family val="2"/>
          </rPr>
          <t>Vitapex</t>
        </r>
      </text>
    </comment>
    <comment ref="S303" authorId="0">
      <text>
        <r>
          <rPr>
            <sz val="9"/>
            <color indexed="81"/>
            <rFont val="Tahoma"/>
            <family val="2"/>
          </rPr>
          <t>Wax  Spatulas</t>
        </r>
      </text>
    </comment>
    <comment ref="S304" authorId="0">
      <text>
        <r>
          <rPr>
            <sz val="9"/>
            <color indexed="81"/>
            <rFont val="Tahoma"/>
            <family val="2"/>
          </rPr>
          <t>Wedge L</t>
        </r>
      </text>
    </comment>
    <comment ref="S305" authorId="0">
      <text>
        <r>
          <rPr>
            <sz val="9"/>
            <color indexed="81"/>
            <rFont val="Tahoma"/>
            <family val="2"/>
          </rPr>
          <t>Wedge M</t>
        </r>
      </text>
    </comment>
    <comment ref="S306" authorId="0">
      <text>
        <r>
          <rPr>
            <sz val="9"/>
            <color indexed="81"/>
            <rFont val="Tahoma"/>
            <family val="2"/>
          </rPr>
          <t>Wedge S</t>
        </r>
      </text>
    </comment>
    <comment ref="S307" authorId="0">
      <text>
        <r>
          <rPr>
            <sz val="9"/>
            <color indexed="81"/>
            <rFont val="Tahoma"/>
            <family val="2"/>
          </rPr>
          <t>Younger Good</t>
        </r>
      </text>
    </comment>
    <comment ref="S308" authorId="0">
      <text>
        <r>
          <rPr>
            <sz val="9"/>
            <color indexed="81"/>
            <rFont val="Tahoma"/>
            <family val="2"/>
          </rPr>
          <t>Zinc Oxide</t>
        </r>
      </text>
    </comment>
    <comment ref="S309" authorId="0">
      <text>
        <r>
          <rPr>
            <sz val="9"/>
            <color indexed="81"/>
            <rFont val="Tahoma"/>
            <family val="2"/>
          </rPr>
          <t>Zinc phosphate cement</t>
        </r>
      </text>
    </comment>
    <comment ref="S310" authorId="0">
      <text>
        <r>
          <rPr>
            <sz val="9"/>
            <color indexed="81"/>
            <rFont val="Tahoma"/>
            <family val="2"/>
          </rPr>
          <t>กรรไกรตัดครอบฟัน</t>
        </r>
      </text>
    </comment>
    <comment ref="S311" authorId="0">
      <text>
        <r>
          <rPr>
            <sz val="9"/>
            <color indexed="81"/>
            <rFont val="Tahoma"/>
            <family val="2"/>
          </rPr>
          <t>กรรไกรตัดเนื้อเยื่อ(Lagrange #S14)</t>
        </r>
      </text>
    </comment>
    <comment ref="S312" authorId="0">
      <text>
        <r>
          <rPr>
            <sz val="9"/>
            <color indexed="81"/>
            <rFont val="Tahoma"/>
            <family val="2"/>
          </rPr>
          <t>กระจกส่อง Arch ฟัน ครึ่งวงกลม</t>
        </r>
      </text>
    </comment>
    <comment ref="S313" authorId="0">
      <text>
        <r>
          <rPr>
            <sz val="9"/>
            <color indexed="81"/>
            <rFont val="Tahoma"/>
            <family val="2"/>
          </rPr>
          <t>กระดาษกัดสบ(น้ำเงิน-แดง)</t>
        </r>
      </text>
    </comment>
    <comment ref="S314" authorId="0">
      <text>
        <r>
          <rPr>
            <sz val="9"/>
            <color indexed="81"/>
            <rFont val="Tahoma"/>
            <family val="2"/>
          </rPr>
          <t>ก้าน Mandrel Pop-On</t>
        </r>
      </text>
    </comment>
    <comment ref="S315" authorId="0">
      <text>
        <r>
          <rPr>
            <sz val="9"/>
            <color indexed="81"/>
            <rFont val="Tahoma"/>
            <family val="2"/>
          </rPr>
          <t>แก้วน้ำบ้วนปาก</t>
        </r>
      </text>
    </comment>
    <comment ref="J316" authorId="0">
      <text/>
    </comment>
    <comment ref="S316" authorId="0">
      <text>
        <r>
          <rPr>
            <sz val="9"/>
            <color indexed="81"/>
            <rFont val="Tahoma"/>
            <family val="2"/>
          </rPr>
          <t>เข็มยาว G 27</t>
        </r>
      </text>
    </comment>
    <comment ref="J317" authorId="0">
      <text/>
    </comment>
    <comment ref="S317" authorId="0">
      <text>
        <r>
          <rPr>
            <sz val="9"/>
            <color indexed="81"/>
            <rFont val="Tahoma"/>
            <family val="2"/>
          </rPr>
          <t>เข็มสั้น G 27</t>
        </r>
      </text>
    </comment>
    <comment ref="J318" authorId="0">
      <text/>
    </comment>
    <comment ref="S318" authorId="0">
      <text>
        <r>
          <rPr>
            <sz val="9"/>
            <color indexed="81"/>
            <rFont val="Tahoma"/>
            <family val="2"/>
          </rPr>
          <t>เข็มสั้น G 30</t>
        </r>
      </text>
    </comment>
    <comment ref="S319" authorId="0">
      <text>
        <r>
          <rPr>
            <sz val="9"/>
            <color indexed="81"/>
            <rFont val="Tahoma"/>
            <family val="2"/>
          </rPr>
          <t>ครีมขัดคอมโพสิต</t>
        </r>
      </text>
    </comment>
    <comment ref="S320" authorId="0">
      <text>
        <r>
          <rPr>
            <sz val="9"/>
            <color indexed="81"/>
            <rFont val="Tahoma"/>
            <family val="2"/>
          </rPr>
          <t>คีม Rongeurs  Forceps</t>
        </r>
      </text>
    </comment>
    <comment ref="S321" authorId="0">
      <text>
        <r>
          <rPr>
            <sz val="9"/>
            <color indexed="81"/>
            <rFont val="Tahoma"/>
            <family val="2"/>
          </rPr>
          <t>คีม Steiglitz Root Forcep(คีมจับรากฟันล่าง)</t>
        </r>
      </text>
    </comment>
    <comment ref="S322" authorId="0">
      <text>
        <r>
          <rPr>
            <sz val="9"/>
            <color indexed="81"/>
            <rFont val="Tahoma"/>
            <family val="2"/>
          </rPr>
          <t>คีมดัดลวด</t>
        </r>
      </text>
    </comment>
    <comment ref="S323" authorId="0">
      <text>
        <r>
          <rPr>
            <sz val="9"/>
            <color indexed="81"/>
            <rFont val="Tahoma"/>
            <family val="2"/>
          </rPr>
          <t>คีมถอนฟันเบอร์  88 L</t>
        </r>
      </text>
    </comment>
    <comment ref="S324" authorId="0">
      <text>
        <r>
          <rPr>
            <sz val="9"/>
            <color indexed="81"/>
            <rFont val="Tahoma"/>
            <family val="2"/>
          </rPr>
          <t>คีมถอนฟันเบอร์  88 R</t>
        </r>
      </text>
    </comment>
    <comment ref="S325" authorId="0">
      <text>
        <r>
          <rPr>
            <sz val="9"/>
            <color indexed="81"/>
            <rFont val="Tahoma"/>
            <family val="2"/>
          </rPr>
          <t>คีมถอนฟันเบอร์  89</t>
        </r>
      </text>
    </comment>
    <comment ref="S326" authorId="0">
      <text>
        <r>
          <rPr>
            <sz val="9"/>
            <color indexed="81"/>
            <rFont val="Tahoma"/>
            <family val="2"/>
          </rPr>
          <t>คีมถอนฟันเบอร์  90</t>
        </r>
      </text>
    </comment>
    <comment ref="S327" authorId="0">
      <text>
        <r>
          <rPr>
            <sz val="9"/>
            <color indexed="81"/>
            <rFont val="Tahoma"/>
            <family val="2"/>
          </rPr>
          <t>คีมถอนฟันเบอร์ 150</t>
        </r>
      </text>
    </comment>
    <comment ref="S328" authorId="0">
      <text>
        <r>
          <rPr>
            <sz val="9"/>
            <color indexed="81"/>
            <rFont val="Tahoma"/>
            <family val="2"/>
          </rPr>
          <t>คีมถอนฟันเบอร์ 150S</t>
        </r>
      </text>
    </comment>
    <comment ref="S329" authorId="0">
      <text>
        <r>
          <rPr>
            <sz val="9"/>
            <color indexed="81"/>
            <rFont val="Tahoma"/>
            <family val="2"/>
          </rPr>
          <t>คีมถอนฟันเบอร์ 151</t>
        </r>
      </text>
    </comment>
    <comment ref="S330" authorId="0">
      <text>
        <r>
          <rPr>
            <sz val="9"/>
            <color indexed="81"/>
            <rFont val="Tahoma"/>
            <family val="2"/>
          </rPr>
          <t>คีมถอนฟันเบอร์ 151S</t>
        </r>
      </text>
    </comment>
    <comment ref="S331" authorId="0">
      <text>
        <r>
          <rPr>
            <sz val="9"/>
            <color indexed="81"/>
            <rFont val="Tahoma"/>
            <family val="2"/>
          </rPr>
          <t>คีมถอนฟันเบอร์ 23</t>
        </r>
      </text>
    </comment>
    <comment ref="S332" authorId="0">
      <text>
        <r>
          <rPr>
            <sz val="9"/>
            <color indexed="81"/>
            <rFont val="Tahoma"/>
            <family val="2"/>
          </rPr>
          <t>คีมถอนฟันเบอร์ 300</t>
        </r>
      </text>
    </comment>
    <comment ref="S333" authorId="0">
      <text>
        <r>
          <rPr>
            <sz val="9"/>
            <color indexed="81"/>
            <rFont val="Tahoma"/>
            <family val="2"/>
          </rPr>
          <t>คีมถอนฟันเบอร์ 301</t>
        </r>
      </text>
    </comment>
    <comment ref="S334" authorId="0">
      <text>
        <r>
          <rPr>
            <sz val="9"/>
            <color indexed="81"/>
            <rFont val="Tahoma"/>
            <family val="2"/>
          </rPr>
          <t>คีมถอนฟันเบอร์ 69</t>
        </r>
      </text>
    </comment>
    <comment ref="S335" authorId="0">
      <text>
        <r>
          <rPr>
            <sz val="9"/>
            <color indexed="81"/>
            <rFont val="Tahoma"/>
            <family val="2"/>
          </rPr>
          <t>เครื่องขูดหินปูน</t>
        </r>
      </text>
    </comment>
    <comment ref="S336" authorId="0">
      <text>
        <r>
          <rPr>
            <sz val="9"/>
            <color indexed="81"/>
            <rFont val="Tahoma"/>
            <family val="2"/>
          </rPr>
          <t>เครื่องฉายแสง</t>
        </r>
      </text>
    </comment>
    <comment ref="S337" authorId="0">
      <text>
        <r>
          <rPr>
            <sz val="9"/>
            <color indexed="81"/>
            <rFont val="Tahoma"/>
            <family val="2"/>
          </rPr>
          <t>ชุดดูแลสุขภาพช่องปากเด็กปฐมวัย</t>
        </r>
      </text>
    </comment>
    <comment ref="S338" authorId="0">
      <text>
        <r>
          <rPr>
            <sz val="9"/>
            <color indexed="81"/>
            <rFont val="Tahoma"/>
            <family val="2"/>
          </rPr>
          <t>ชุดดูแลสุขภาพช่องปากเด็กประถมศึกษา</t>
        </r>
      </text>
    </comment>
    <comment ref="S339" authorId="0">
      <text>
        <r>
          <rPr>
            <sz val="9"/>
            <color indexed="81"/>
            <rFont val="Tahoma"/>
            <family val="2"/>
          </rPr>
          <t>ซองใส่ฟิลม์ X-ray (ไซส์ผู้ใหญ่) ซองกันน้ำลาย เบอร์ 2</t>
        </r>
      </text>
    </comment>
    <comment ref="S340" authorId="0">
      <text>
        <r>
          <rPr>
            <sz val="9"/>
            <color indexed="81"/>
            <rFont val="Tahoma"/>
            <family val="2"/>
          </rPr>
          <t>ด้ายเเยกเหงือก(000)</t>
        </r>
      </text>
    </comment>
    <comment ref="S341" authorId="0">
      <text>
        <r>
          <rPr>
            <sz val="9"/>
            <color indexed="81"/>
            <rFont val="Tahoma"/>
            <family val="2"/>
          </rPr>
          <t>ด้ายแยกเหงือก ( 0 )</t>
        </r>
      </text>
    </comment>
    <comment ref="S342" authorId="0">
      <text>
        <r>
          <rPr>
            <sz val="9"/>
            <color indexed="81"/>
            <rFont val="Tahoma"/>
            <family val="2"/>
          </rPr>
          <t>ด้ายแยกเหงือก(00)</t>
        </r>
      </text>
    </comment>
    <comment ref="S343" authorId="0">
      <text>
        <r>
          <rPr>
            <sz val="9"/>
            <color indexed="81"/>
            <rFont val="Tahoma"/>
            <family val="2"/>
          </rPr>
          <t>ตะเกียง</t>
        </r>
      </text>
    </comment>
    <comment ref="S344" authorId="0">
      <text>
        <r>
          <rPr>
            <sz val="9"/>
            <color indexed="81"/>
            <rFont val="Tahoma"/>
            <family val="2"/>
          </rPr>
          <t>ตู้ล้างฟิลม์</t>
        </r>
      </text>
    </comment>
    <comment ref="S345" authorId="0">
      <text>
        <r>
          <rPr>
            <sz val="9"/>
            <color indexed="81"/>
            <rFont val="Tahoma"/>
            <family val="2"/>
          </rPr>
          <t>ถ้วยหัดดื่ม</t>
        </r>
      </text>
    </comment>
    <comment ref="S346" authorId="0">
      <text>
        <r>
          <rPr>
            <sz val="9"/>
            <color indexed="81"/>
            <rFont val="Tahoma"/>
            <family val="2"/>
          </rPr>
          <t>ถาดพิมพ์ปาก โลหะสแตนเลส เบอร์ 11</t>
        </r>
      </text>
    </comment>
    <comment ref="S347" authorId="0">
      <text>
        <r>
          <rPr>
            <sz val="9"/>
            <color indexed="81"/>
            <rFont val="Tahoma"/>
            <family val="2"/>
          </rPr>
          <t>ถาดพิมพ์ปาก โลหะสแตนเลส เบอร์ 12</t>
        </r>
      </text>
    </comment>
    <comment ref="S348" authorId="0">
      <text>
        <r>
          <rPr>
            <sz val="9"/>
            <color indexed="81"/>
            <rFont val="Tahoma"/>
            <family val="2"/>
          </rPr>
          <t>ถาดพิมพ์ปาก โลหะสแตนเลส เบอร์ 13</t>
        </r>
      </text>
    </comment>
    <comment ref="S349" authorId="0">
      <text>
        <r>
          <rPr>
            <sz val="9"/>
            <color indexed="81"/>
            <rFont val="Tahoma"/>
            <family val="2"/>
          </rPr>
          <t>ถาดพิมพ์ปาก โลหะสแตนเลส เบอร์ 14</t>
        </r>
      </text>
    </comment>
    <comment ref="S350" authorId="0">
      <text>
        <r>
          <rPr>
            <sz val="9"/>
            <color indexed="81"/>
            <rFont val="Tahoma"/>
            <family val="2"/>
          </rPr>
          <t>ถาดพิมพ์ปาก(เฉพาะส่วน)</t>
        </r>
      </text>
    </comment>
    <comment ref="S351" authorId="0">
      <text>
        <r>
          <rPr>
            <sz val="9"/>
            <color indexed="81"/>
            <rFont val="Tahoma"/>
            <family val="2"/>
          </rPr>
          <t>ท่อนำแสง(ฉายแสง)</t>
        </r>
      </text>
    </comment>
    <comment ref="S352" authorId="0">
      <text>
        <r>
          <rPr>
            <sz val="9"/>
            <color indexed="81"/>
            <rFont val="Tahoma"/>
            <family val="2"/>
          </rPr>
          <t>ที่รัดตัวเด็ก</t>
        </r>
      </text>
    </comment>
    <comment ref="S353" authorId="0">
      <text>
        <r>
          <rPr>
            <sz val="9"/>
            <color indexed="81"/>
            <rFont val="Tahoma"/>
            <family val="2"/>
          </rPr>
          <t>แท่ง  Compound</t>
        </r>
      </text>
    </comment>
    <comment ref="J354" authorId="0">
      <text/>
    </comment>
    <comment ref="S354" authorId="0">
      <text>
        <r>
          <rPr>
            <sz val="9"/>
            <color indexed="81"/>
            <rFont val="Tahoma"/>
            <family val="2"/>
          </rPr>
          <t>น้ำมันฉีดด้ามหัวกรอฟัน</t>
        </r>
      </text>
    </comment>
    <comment ref="J355" authorId="0">
      <text/>
    </comment>
    <comment ref="S355" authorId="0">
      <text>
        <r>
          <rPr>
            <sz val="9"/>
            <color indexed="81"/>
            <rFont val="Tahoma"/>
            <family val="2"/>
          </rPr>
          <t>น้ำยาทำความสะอาดพื้นผิว</t>
        </r>
      </text>
    </comment>
    <comment ref="J356" authorId="0">
      <text/>
    </comment>
    <comment ref="S356" authorId="0">
      <text>
        <r>
          <rPr>
            <sz val="9"/>
            <color indexed="81"/>
            <rFont val="Tahoma"/>
            <family val="2"/>
          </rPr>
          <t>น้ำยาทำความสะอาดพื้นผิว ชนิดแผ่น</t>
        </r>
      </text>
    </comment>
    <comment ref="S357" authorId="0">
      <text>
        <r>
          <rPr>
            <sz val="9"/>
            <color indexed="81"/>
            <rFont val="Tahoma"/>
            <family val="2"/>
          </rPr>
          <t>น้ำยาฟอกสีฟัน</t>
        </r>
      </text>
    </comment>
    <comment ref="S358" authorId="0">
      <text>
        <r>
          <rPr>
            <sz val="9"/>
            <color indexed="81"/>
            <rFont val="Tahoma"/>
            <family val="2"/>
          </rPr>
          <t>น้ำยาห้ามเลือด</t>
        </r>
      </text>
    </comment>
    <comment ref="S359" authorId="0">
      <text>
        <r>
          <rPr>
            <sz val="9"/>
            <color indexed="81"/>
            <rFont val="Tahoma"/>
            <family val="2"/>
          </rPr>
          <t>นิ้วเหล็ก</t>
        </r>
      </text>
    </comment>
    <comment ref="S360" authorId="0">
      <text>
        <r>
          <rPr>
            <sz val="9"/>
            <color indexed="81"/>
            <rFont val="Tahoma"/>
            <family val="2"/>
          </rPr>
          <t>แบบจำลองฟันกรามล่าง4 ซี่(no.4)</t>
        </r>
      </text>
    </comment>
    <comment ref="S361" authorId="0">
      <text>
        <r>
          <rPr>
            <sz val="9"/>
            <color indexed="81"/>
            <rFont val="Tahoma"/>
            <family val="2"/>
          </rPr>
          <t>แบบจำลองฟันแท้ฐานใส (NO.2)</t>
        </r>
      </text>
    </comment>
    <comment ref="S362" authorId="0">
      <text>
        <r>
          <rPr>
            <sz val="9"/>
            <color indexed="81"/>
            <rFont val="Tahoma"/>
            <family val="2"/>
          </rPr>
          <t>แบบจำลองฟันน้ำนม</t>
        </r>
      </text>
    </comment>
    <comment ref="S363" authorId="0">
      <text>
        <r>
          <rPr>
            <sz val="9"/>
            <color indexed="81"/>
            <rFont val="Tahoma"/>
            <family val="2"/>
          </rPr>
          <t>แบบจำลองฟันน้ำนม (NO.19)</t>
        </r>
      </text>
    </comment>
    <comment ref="S364" authorId="0">
      <text>
        <r>
          <rPr>
            <sz val="9"/>
            <color indexed="81"/>
            <rFont val="Tahoma"/>
            <family val="2"/>
          </rPr>
          <t>แบบจำลองรักษารากฟัน (NO 20 )</t>
        </r>
      </text>
    </comment>
    <comment ref="S365" authorId="0">
      <text>
        <r>
          <rPr>
            <sz val="9"/>
            <color indexed="81"/>
            <rFont val="Tahoma"/>
            <family val="2"/>
          </rPr>
          <t>แผ่นขี้ผึ้งรูปเกือกม้า(Bite Warers)</t>
        </r>
      </text>
    </comment>
    <comment ref="S366" authorId="0">
      <text>
        <r>
          <rPr>
            <sz val="9"/>
            <color indexed="81"/>
            <rFont val="Tahoma"/>
            <family val="2"/>
          </rPr>
          <t>แผ่นบังแสง</t>
        </r>
      </text>
    </comment>
    <comment ref="J367" authorId="0">
      <text/>
    </comment>
    <comment ref="S367" authorId="0">
      <text>
        <r>
          <rPr>
            <sz val="9"/>
            <color indexed="81"/>
            <rFont val="Tahoma"/>
            <family val="2"/>
          </rPr>
          <t>พู่กันทาอเนกประสงค์ทางทันตกรรม</t>
        </r>
      </text>
    </comment>
    <comment ref="S368" authorId="0">
      <text>
        <r>
          <rPr>
            <sz val="9"/>
            <color indexed="81"/>
            <rFont val="Tahoma"/>
            <family val="2"/>
          </rPr>
          <t>ฟิล์มดิจิทัล size  เด็ก</t>
        </r>
      </text>
    </comment>
    <comment ref="S369" authorId="0">
      <text>
        <r>
          <rPr>
            <sz val="9"/>
            <color indexed="81"/>
            <rFont val="Tahoma"/>
            <family val="2"/>
          </rPr>
          <t>ฟิลม์ดิจิทัล size ผู้ใหญ่</t>
        </r>
      </text>
    </comment>
    <comment ref="J370" authorId="0">
      <text>
        <r>
          <rPr>
            <sz val="9"/>
            <color indexed="81"/>
            <rFont val="Tahoma"/>
            <family val="2"/>
          </rPr>
          <t>ปีงบประมาณ 2561  (  Fluoride  Vanish  ) ชนิด Multidose_x000D_
๑. ดีเคเอสเอช 3M (ประเทศไทย)/efeew/ราคา 111_x000D_
๒. ดาร์ฟี่ (ประเทศไทย)/sad/ราคา 222_x000D_
๓. แอ๊คเตออน จำกัด/dgfdg/ราคา 333</t>
        </r>
      </text>
    </comment>
    <comment ref="S370" authorId="0">
      <text>
        <r>
          <rPr>
            <sz val="9"/>
            <color indexed="81"/>
            <rFont val="Tahoma"/>
            <family val="2"/>
          </rPr>
          <t>ฟูลออไรด์วานิช</t>
        </r>
      </text>
    </comment>
    <comment ref="S371" authorId="0">
      <text>
        <r>
          <rPr>
            <sz val="9"/>
            <color indexed="81"/>
            <rFont val="Tahoma"/>
            <family val="2"/>
          </rPr>
          <t>เม็ดยาย้อมคราบฟัน</t>
        </r>
      </text>
    </comment>
    <comment ref="S372" authorId="0">
      <text>
        <r>
          <rPr>
            <sz val="9"/>
            <color indexed="81"/>
            <rFont val="Tahoma"/>
            <family val="2"/>
          </rPr>
          <t>โมเดล (model deimp 001)</t>
        </r>
      </text>
    </comment>
    <comment ref="S373" authorId="0">
      <text>
        <r>
          <rPr>
            <sz val="9"/>
            <color indexed="81"/>
            <rFont val="Tahoma"/>
            <family val="2"/>
          </rPr>
          <t>ยาแก้เสียวฟัน</t>
        </r>
      </text>
    </comment>
    <comment ref="S374" authorId="0">
      <text>
        <r>
          <rPr>
            <sz val="9"/>
            <color indexed="81"/>
            <rFont val="Tahoma"/>
            <family val="2"/>
          </rPr>
          <t>ยางใส่ mouth gags</t>
        </r>
      </text>
    </comment>
    <comment ref="J375" authorId="0">
      <text/>
    </comment>
    <comment ref="S375" authorId="0">
      <text>
        <r>
          <rPr>
            <sz val="9"/>
            <color indexed="81"/>
            <rFont val="Tahoma"/>
            <family val="2"/>
          </rPr>
          <t>ยาชา 2% mepivacaine</t>
        </r>
      </text>
    </comment>
    <comment ref="S376" authorId="0">
      <text>
        <r>
          <rPr>
            <sz val="9"/>
            <color indexed="81"/>
            <rFont val="Tahoma"/>
            <family val="2"/>
          </rPr>
          <t>ยาชา 3% mepivacaine</t>
        </r>
      </text>
    </comment>
    <comment ref="J377" authorId="0">
      <text/>
    </comment>
    <comment ref="S377" authorId="0">
      <text>
        <r>
          <rPr>
            <sz val="9"/>
            <color indexed="81"/>
            <rFont val="Tahoma"/>
            <family val="2"/>
          </rPr>
          <t>ยาชา 4% articaine</t>
        </r>
      </text>
    </comment>
    <comment ref="J378" authorId="0">
      <text/>
    </comment>
    <comment ref="S378" authorId="0">
      <text>
        <r>
          <rPr>
            <sz val="9"/>
            <color indexed="81"/>
            <rFont val="Tahoma"/>
            <family val="2"/>
          </rPr>
          <t>ยาชาเจล</t>
        </r>
      </text>
    </comment>
    <comment ref="S379" authorId="0">
      <text>
        <r>
          <rPr>
            <sz val="9"/>
            <color indexed="81"/>
            <rFont val="Tahoma"/>
            <family val="2"/>
          </rPr>
          <t>ยาชาพ่น</t>
        </r>
      </text>
    </comment>
    <comment ref="J380" authorId="0">
      <text/>
    </comment>
    <comment ref="S380" authorId="0">
      <text>
        <r>
          <rPr>
            <sz val="9"/>
            <color indexed="81"/>
            <rFont val="Tahoma"/>
            <family val="2"/>
          </rPr>
          <t>วัสดุพิมพ์ปาก Light body</t>
        </r>
      </text>
    </comment>
    <comment ref="J381" authorId="0">
      <text/>
    </comment>
    <comment ref="S381" authorId="0">
      <text>
        <r>
          <rPr>
            <sz val="9"/>
            <color indexed="81"/>
            <rFont val="Tahoma"/>
            <family val="2"/>
          </rPr>
          <t>วัสดุพิมพ์ปาก Polyether</t>
        </r>
      </text>
    </comment>
    <comment ref="J382" authorId="0">
      <text/>
    </comment>
    <comment ref="S382" authorId="0">
      <text>
        <r>
          <rPr>
            <sz val="9"/>
            <color indexed="81"/>
            <rFont val="Tahoma"/>
            <family val="2"/>
          </rPr>
          <t>วัสดุพิมพ์ปาก Putty</t>
        </r>
      </text>
    </comment>
    <comment ref="S383" authorId="0">
      <text>
        <r>
          <rPr>
            <sz val="9"/>
            <color indexed="81"/>
            <rFont val="Tahoma"/>
            <family val="2"/>
          </rPr>
          <t>วัสดุพิมพ์ปาก ครอบฟัน Examix injetion</t>
        </r>
      </text>
    </comment>
    <comment ref="S384" authorId="0">
      <text>
        <r>
          <rPr>
            <sz val="9"/>
            <color indexed="81"/>
            <rFont val="Tahoma"/>
            <family val="2"/>
          </rPr>
          <t>วัสดุพิมพ์ปากซิลิโคน Vinyl polyxiloane Monophase</t>
        </r>
      </text>
    </comment>
    <comment ref="J385" authorId="0">
      <text/>
    </comment>
    <comment ref="S385" authorId="0">
      <text>
        <r>
          <rPr>
            <sz val="9"/>
            <color indexed="81"/>
            <rFont val="Tahoma"/>
            <family val="2"/>
          </rPr>
          <t>วัสดุพิมพ์ปากอัลจิเนต (fast setting)</t>
        </r>
      </text>
    </comment>
    <comment ref="J386" authorId="0">
      <text/>
    </comment>
    <comment ref="S386" authorId="0">
      <text>
        <r>
          <rPr>
            <sz val="9"/>
            <color indexed="81"/>
            <rFont val="Tahoma"/>
            <family val="2"/>
          </rPr>
          <t>วัสดุพิมพ์ปากอัลจิเนต (Normal setting)</t>
        </r>
      </text>
    </comment>
    <comment ref="J387" authorId="0">
      <text/>
    </comment>
    <comment ref="S387" authorId="0">
      <text>
        <r>
          <rPr>
            <sz val="9"/>
            <color indexed="81"/>
            <rFont val="Tahoma"/>
            <family val="2"/>
          </rPr>
          <t>หลอดดูดน้ำลาย</t>
        </r>
      </text>
    </comment>
    <comment ref="S388" authorId="0">
      <text>
        <r>
          <rPr>
            <sz val="9"/>
            <color indexed="81"/>
            <rFont val="Tahoma"/>
            <family val="2"/>
          </rPr>
          <t>หลอดไฟเครื่องฉายแสง</t>
        </r>
      </text>
    </comment>
    <comment ref="S389" authorId="0">
      <text>
        <r>
          <rPr>
            <sz val="9"/>
            <color indexed="81"/>
            <rFont val="Tahoma"/>
            <family val="2"/>
          </rPr>
          <t>หัว Enhance</t>
        </r>
      </text>
    </comment>
    <comment ref="J390" authorId="0">
      <text>
        <r>
          <rPr>
            <sz val="9"/>
            <color indexed="81"/>
            <rFont val="Tahoma"/>
            <family val="2"/>
          </rPr>
          <t>ปีงบประมาณ 2562  หัวขูด  P10_x000D_
๑. DKSH (คอลเกต-ปาล์มโอลีฟ (ประเทศไทย))/ราคา 12_x000D_
๒. ดาร์ฟี่ (ประเทศไทย)/ราคา 22_x000D_
๓. ไดรว์ เด็นทั่ล อินคอปอเรชั่น/ราคา 33</t>
        </r>
      </text>
    </comment>
    <comment ref="S390" authorId="0">
      <text>
        <r>
          <rPr>
            <sz val="9"/>
            <color indexed="81"/>
            <rFont val="Tahoma"/>
            <family val="2"/>
          </rPr>
          <t>หัว P 10 (หัวขูดหินปูน)</t>
        </r>
      </text>
    </comment>
    <comment ref="S391" authorId="0">
      <text>
        <r>
          <rPr>
            <sz val="9"/>
            <color indexed="81"/>
            <rFont val="Tahoma"/>
            <family val="2"/>
          </rPr>
          <t>หัว P 5 (หัวขูดหินปูน slim)</t>
        </r>
      </text>
    </comment>
    <comment ref="S392" authorId="0">
      <text>
        <r>
          <rPr>
            <sz val="9"/>
            <color indexed="81"/>
            <rFont val="Tahoma"/>
            <family val="2"/>
          </rPr>
          <t>หัว P 5 (หัวขูดหินปูนธรรมดา)</t>
        </r>
      </text>
    </comment>
    <comment ref="J393" authorId="0">
      <text/>
    </comment>
    <comment ref="S393" authorId="0">
      <text>
        <r>
          <rPr>
            <sz val="9"/>
            <color indexed="81"/>
            <rFont val="Tahoma"/>
            <family val="2"/>
          </rPr>
          <t>หัว prophy Contra Angle  E-Type</t>
        </r>
      </text>
    </comment>
    <comment ref="J394" authorId="0">
      <text/>
    </comment>
    <comment ref="S394" authorId="0">
      <text>
        <r>
          <rPr>
            <sz val="9"/>
            <color indexed="81"/>
            <rFont val="Tahoma"/>
            <family val="2"/>
          </rPr>
          <t>หัว prophy Contra-Angle U-Type</t>
        </r>
      </text>
    </comment>
    <comment ref="S395" authorId="0">
      <text>
        <r>
          <rPr>
            <sz val="9"/>
            <color indexed="81"/>
            <rFont val="Tahoma"/>
            <family val="2"/>
          </rPr>
          <t>หัวbur D 2 กรอฟันทำครอบฟัน</t>
        </r>
      </text>
    </comment>
    <comment ref="S396" authorId="0">
      <text>
        <r>
          <rPr>
            <sz val="9"/>
            <color indexed="81"/>
            <rFont val="Tahoma"/>
            <family val="2"/>
          </rPr>
          <t>หัวbur D 8  กรอฟันทำครอบฟัน</t>
        </r>
      </text>
    </comment>
    <comment ref="S397" authorId="0">
      <text>
        <r>
          <rPr>
            <sz val="9"/>
            <color indexed="81"/>
            <rFont val="Tahoma"/>
            <family val="2"/>
          </rPr>
          <t>หัวbur stone  เขียว เฟรม  เร็ว</t>
        </r>
      </text>
    </comment>
    <comment ref="S398" authorId="0">
      <text>
        <r>
          <rPr>
            <sz val="9"/>
            <color indexed="81"/>
            <rFont val="Tahoma"/>
            <family val="2"/>
          </rPr>
          <t>หัวbur stone  เขียว เฟรม ช้า</t>
        </r>
      </text>
    </comment>
    <comment ref="S399" authorId="0">
      <text>
        <r>
          <rPr>
            <sz val="9"/>
            <color indexed="81"/>
            <rFont val="Tahoma"/>
            <family val="2"/>
          </rPr>
          <t>หัวbur stone ขาว เฟรม ช้า</t>
        </r>
      </text>
    </comment>
    <comment ref="S400" authorId="0">
      <text>
        <r>
          <rPr>
            <sz val="9"/>
            <color indexed="81"/>
            <rFont val="Tahoma"/>
            <family val="2"/>
          </rPr>
          <t>หัวbur stone ขาว เฟรม เร็ว</t>
        </r>
      </text>
    </comment>
    <comment ref="S401" authorId="0">
      <text>
        <r>
          <rPr>
            <sz val="9"/>
            <color indexed="81"/>
            <rFont val="Tahoma"/>
            <family val="2"/>
          </rPr>
          <t>หัวbur stone ขาวกลม ช้า</t>
        </r>
      </text>
    </comment>
    <comment ref="S402" authorId="0">
      <text>
        <r>
          <rPr>
            <sz val="9"/>
            <color indexed="81"/>
            <rFont val="Tahoma"/>
            <family val="2"/>
          </rPr>
          <t>หัวbur stone ขาวกลม เร็ว</t>
        </r>
      </text>
    </comment>
    <comment ref="S403" authorId="0">
      <text>
        <r>
          <rPr>
            <sz val="9"/>
            <color indexed="81"/>
            <rFont val="Tahoma"/>
            <family val="2"/>
          </rPr>
          <t>หัวbur stone เขียว กลม ช้า</t>
        </r>
      </text>
    </comment>
    <comment ref="S404" authorId="0">
      <text>
        <r>
          <rPr>
            <sz val="9"/>
            <color indexed="81"/>
            <rFont val="Tahoma"/>
            <family val="2"/>
          </rPr>
          <t>หัวbur stone เขียว กลมเร็ว</t>
        </r>
      </text>
    </comment>
    <comment ref="S405" authorId="0">
      <text>
        <r>
          <rPr>
            <sz val="9"/>
            <color indexed="81"/>
            <rFont val="Tahoma"/>
            <family val="2"/>
          </rPr>
          <t>หัวกรอ Perio set</t>
        </r>
      </text>
    </comment>
    <comment ref="S406" authorId="0">
      <text>
        <r>
          <rPr>
            <sz val="9"/>
            <color indexed="81"/>
            <rFont val="Tahoma"/>
            <family val="2"/>
          </rPr>
          <t>หัวกรอ SSC stone  ขาว</t>
        </r>
      </text>
    </comment>
    <comment ref="S407" authorId="0">
      <text>
        <r>
          <rPr>
            <sz val="9"/>
            <color indexed="81"/>
            <rFont val="Tahoma"/>
            <family val="2"/>
          </rPr>
          <t>หัวกรอ SSC stone  เขียว</t>
        </r>
      </text>
    </comment>
    <comment ref="S408" authorId="0">
      <text>
        <r>
          <rPr>
            <sz val="9"/>
            <color indexed="81"/>
            <rFont val="Tahoma"/>
            <family val="2"/>
          </rPr>
          <t>หัวกรอ Steel Bur Long Shank</t>
        </r>
      </text>
    </comment>
    <comment ref="J409" authorId="0">
      <text/>
    </comment>
    <comment ref="S409" authorId="0">
      <text>
        <r>
          <rPr>
            <sz val="9"/>
            <color indexed="81"/>
            <rFont val="Tahoma"/>
            <family val="2"/>
          </rPr>
          <t>หัวกรอ Surgical  Burs fissure เบอร์ 16 ตัดกระดูก</t>
        </r>
      </text>
    </comment>
    <comment ref="J410" authorId="0">
      <text/>
    </comment>
    <comment ref="S410" authorId="0">
      <text>
        <r>
          <rPr>
            <sz val="9"/>
            <color indexed="81"/>
            <rFont val="Tahoma"/>
            <family val="2"/>
          </rPr>
          <t>หัวกรอ Surgical  Burs round เบอร์ 018(ผ่าฟันคุด)</t>
        </r>
      </text>
    </comment>
    <comment ref="J411" authorId="0">
      <text/>
    </comment>
    <comment ref="S411" authorId="0">
      <text>
        <r>
          <rPr>
            <sz val="9"/>
            <color indexed="81"/>
            <rFont val="Tahoma"/>
            <family val="2"/>
          </rPr>
          <t>หัวกรอ Surgical  Burs round เบอร์ 023(ผ่าฟันคุด)</t>
        </r>
      </text>
    </comment>
    <comment ref="J412" authorId="0">
      <text/>
    </comment>
    <comment ref="S412" authorId="0">
      <text>
        <r>
          <rPr>
            <sz val="9"/>
            <color indexed="81"/>
            <rFont val="Tahoma"/>
            <family val="2"/>
          </rPr>
          <t>หัวกรอ Surgical  Burs round เบอร์ 18 ตัดกระดูก</t>
        </r>
      </text>
    </comment>
    <comment ref="J413" authorId="0">
      <text/>
    </comment>
    <comment ref="S413" authorId="0">
      <text>
        <r>
          <rPr>
            <sz val="9"/>
            <color indexed="81"/>
            <rFont val="Tahoma"/>
            <family val="2"/>
          </rPr>
          <t>หัวกรอ Surgical  Burs round เบอร์ 29 ตัดกระดูก</t>
        </r>
      </text>
    </comment>
    <comment ref="J414" authorId="0">
      <text/>
    </comment>
    <comment ref="S414" authorId="0">
      <text>
        <r>
          <rPr>
            <sz val="9"/>
            <color indexed="81"/>
            <rFont val="Tahoma"/>
            <family val="2"/>
          </rPr>
          <t>หัวกรอ Surgical  Burs round เบอร์ 40 ตัดกระดูก</t>
        </r>
      </text>
    </comment>
    <comment ref="J415" authorId="0">
      <text/>
    </comment>
    <comment ref="S415" authorId="0">
      <text>
        <r>
          <rPr>
            <sz val="9"/>
            <color indexed="81"/>
            <rFont val="Tahoma"/>
            <family val="2"/>
          </rPr>
          <t>หัวกรอ Surgical  Burs tapper เบอร์ 009(ผ่าฟันคุด)</t>
        </r>
      </text>
    </comment>
    <comment ref="J416" authorId="0">
      <text/>
    </comment>
    <comment ref="S416" authorId="0">
      <text>
        <r>
          <rPr>
            <sz val="9"/>
            <color indexed="81"/>
            <rFont val="Tahoma"/>
            <family val="2"/>
          </rPr>
          <t>หัวกรอ Surgical  Burs tapper เบอร์ 012(ผ่าฟันคุด)</t>
        </r>
      </text>
    </comment>
    <comment ref="S417" authorId="0">
      <text>
        <r>
          <rPr>
            <sz val="9"/>
            <color indexed="81"/>
            <rFont val="Tahoma"/>
            <family val="2"/>
          </rPr>
          <t>หัวกรอSSC stone ชมพู</t>
        </r>
      </text>
    </comment>
    <comment ref="J418" authorId="0">
      <text/>
    </comment>
    <comment ref="S418" authorId="0">
      <text>
        <r>
          <rPr>
            <sz val="9"/>
            <color indexed="81"/>
            <rFont val="Tahoma"/>
            <family val="2"/>
          </rPr>
          <t>หัวกรอช้า Carbide Bur ก้านยาว กลาง</t>
        </r>
      </text>
    </comment>
    <comment ref="J419" authorId="0">
      <text/>
    </comment>
    <comment ref="S419" authorId="0">
      <text>
        <r>
          <rPr>
            <sz val="9"/>
            <color indexed="81"/>
            <rFont val="Tahoma"/>
            <family val="2"/>
          </rPr>
          <t>หัวกรอช้า Carbide Bur ก้านยาว เล็ก</t>
        </r>
      </text>
    </comment>
    <comment ref="J420" authorId="0">
      <text/>
    </comment>
    <comment ref="S420" authorId="0">
      <text>
        <r>
          <rPr>
            <sz val="9"/>
            <color indexed="81"/>
            <rFont val="Tahoma"/>
            <family val="2"/>
          </rPr>
          <t>หัวกรอช้า Carbide Bur ก้านยาว ใหญ่</t>
        </r>
      </text>
    </comment>
    <comment ref="J421" authorId="0">
      <text/>
    </comment>
    <comment ref="S421" authorId="0">
      <text>
        <r>
          <rPr>
            <sz val="9"/>
            <color indexed="81"/>
            <rFont val="Tahoma"/>
            <family val="2"/>
          </rPr>
          <t>หัวกรอช้า Carbide Bur ก้านสั้น กลาง</t>
        </r>
      </text>
    </comment>
    <comment ref="J422" authorId="0">
      <text/>
    </comment>
    <comment ref="S422" authorId="0">
      <text>
        <r>
          <rPr>
            <sz val="9"/>
            <color indexed="81"/>
            <rFont val="Tahoma"/>
            <family val="2"/>
          </rPr>
          <t>หัวกรอช้า Carbide Bur ก้านสั้น เล็ก</t>
        </r>
      </text>
    </comment>
    <comment ref="J423" authorId="0">
      <text/>
    </comment>
    <comment ref="S423" authorId="0">
      <text>
        <r>
          <rPr>
            <sz val="9"/>
            <color indexed="81"/>
            <rFont val="Tahoma"/>
            <family val="2"/>
          </rPr>
          <t>หัวกรอช้า Carbide Bur ก้านสั้น ใหญ่</t>
        </r>
      </text>
    </comment>
    <comment ref="J424" authorId="0">
      <text/>
    </comment>
    <comment ref="S424" authorId="0">
      <text>
        <r>
          <rPr>
            <sz val="9"/>
            <color indexed="81"/>
            <rFont val="Tahoma"/>
            <family val="2"/>
          </rPr>
          <t>หัวกรอฟันปลอม (สีเขียว)</t>
        </r>
      </text>
    </comment>
    <comment ref="J425" authorId="0">
      <text/>
    </comment>
    <comment ref="S425" authorId="0">
      <text>
        <r>
          <rPr>
            <sz val="9"/>
            <color indexed="81"/>
            <rFont val="Tahoma"/>
            <family val="2"/>
          </rPr>
          <t>หัวกรอฟันปลอม (สีเทา)</t>
        </r>
      </text>
    </comment>
    <comment ref="J426" authorId="0">
      <text/>
    </comment>
    <comment ref="S426" authorId="0">
      <text>
        <r>
          <rPr>
            <sz val="9"/>
            <color indexed="81"/>
            <rFont val="Tahoma"/>
            <family val="2"/>
          </rPr>
          <t>หัวกรอฟันปลอม (สีเหลือง)</t>
        </r>
      </text>
    </comment>
    <comment ref="J427" authorId="0">
      <text/>
    </comment>
    <comment ref="S427" authorId="0">
      <text>
        <r>
          <rPr>
            <sz val="9"/>
            <color indexed="81"/>
            <rFont val="Tahoma"/>
            <family val="2"/>
          </rPr>
          <t>หัวกรอฟันปลอม carbide (หัวมะเฟือง)</t>
        </r>
      </text>
    </comment>
    <comment ref="J428" authorId="0">
      <text/>
    </comment>
    <comment ref="S428" authorId="0">
      <text>
        <r>
          <rPr>
            <sz val="9"/>
            <color indexed="81"/>
            <rFont val="Tahoma"/>
            <family val="2"/>
          </rPr>
          <t>หัวกรอฟันปลอม ปลายแหลม</t>
        </r>
      </text>
    </comment>
    <comment ref="J429" authorId="0">
      <text/>
    </comment>
    <comment ref="S429" authorId="0">
      <text>
        <r>
          <rPr>
            <sz val="9"/>
            <color indexed="81"/>
            <rFont val="Tahoma"/>
            <family val="2"/>
          </rPr>
          <t>หัวกรอฟันปลอมไซด์เล็ก (Carbide)</t>
        </r>
      </text>
    </comment>
    <comment ref="J430" authorId="0">
      <text/>
    </comment>
    <comment ref="S430" authorId="0">
      <text>
        <r>
          <rPr>
            <sz val="9"/>
            <color indexed="81"/>
            <rFont val="Tahoma"/>
            <family val="2"/>
          </rPr>
          <t>หัวกรอฟันปลอมไซด์ใหญ่ (Carbide)</t>
        </r>
      </text>
    </comment>
    <comment ref="J431" authorId="0">
      <text/>
    </comment>
    <comment ref="S431" authorId="0">
      <text>
        <r>
          <rPr>
            <sz val="9"/>
            <color indexed="81"/>
            <rFont val="Tahoma"/>
            <family val="2"/>
          </rPr>
          <t>หัวกรอเร็ว Diamond ไซค์กลาง</t>
        </r>
      </text>
    </comment>
    <comment ref="J432" authorId="0">
      <text/>
    </comment>
    <comment ref="S432" authorId="0">
      <text>
        <r>
          <rPr>
            <sz val="9"/>
            <color indexed="81"/>
            <rFont val="Tahoma"/>
            <family val="2"/>
          </rPr>
          <t>หัวกรอเร็ว Diamond ไซค์เล็ก</t>
        </r>
      </text>
    </comment>
    <comment ref="J433" authorId="0">
      <text/>
    </comment>
    <comment ref="S433" authorId="0">
      <text>
        <r>
          <rPr>
            <sz val="9"/>
            <color indexed="81"/>
            <rFont val="Tahoma"/>
            <family val="2"/>
          </rPr>
          <t>หัวกรอเร็ว Diamond ไซค์ใหญ่</t>
        </r>
      </text>
    </comment>
    <comment ref="J434" authorId="0">
      <text/>
    </comment>
    <comment ref="S434" authorId="0">
      <text>
        <r>
          <rPr>
            <sz val="9"/>
            <color indexed="81"/>
            <rFont val="Tahoma"/>
            <family val="2"/>
          </rPr>
          <t>หัวกรอเร็ว Fissure ไซค์กลาง</t>
        </r>
      </text>
    </comment>
    <comment ref="J435" authorId="0">
      <text/>
    </comment>
    <comment ref="S435" authorId="0">
      <text>
        <r>
          <rPr>
            <sz val="9"/>
            <color indexed="81"/>
            <rFont val="Tahoma"/>
            <family val="2"/>
          </rPr>
          <t>หัวกรอเร็ว Fissure ไซค์เล็ก</t>
        </r>
      </text>
    </comment>
    <comment ref="J436" authorId="0">
      <text/>
    </comment>
    <comment ref="S436" authorId="0">
      <text>
        <r>
          <rPr>
            <sz val="9"/>
            <color indexed="81"/>
            <rFont val="Tahoma"/>
            <family val="2"/>
          </rPr>
          <t>หัวกรอเร็ว Fissure ไซค์ใหญ่</t>
        </r>
      </text>
    </comment>
    <comment ref="J437" authorId="0">
      <text/>
    </comment>
    <comment ref="S437" authorId="0">
      <text>
        <r>
          <rPr>
            <sz val="9"/>
            <color indexed="81"/>
            <rFont val="Tahoma"/>
            <family val="2"/>
          </rPr>
          <t>หัวกรอเร็ว Inverted Cone Bur</t>
        </r>
      </text>
    </comment>
    <comment ref="S438" authorId="0">
      <text>
        <r>
          <rPr>
            <sz val="9"/>
            <color indexed="81"/>
            <rFont val="Tahoma"/>
            <family val="2"/>
          </rPr>
          <t>หัวกรอเร็วแต่ง คอมโพสิต round</t>
        </r>
      </text>
    </comment>
    <comment ref="S439" authorId="0">
      <text>
        <r>
          <rPr>
            <sz val="9"/>
            <color indexed="81"/>
            <rFont val="Tahoma"/>
            <family val="2"/>
          </rPr>
          <t>หัวกรอเร็วแต่ง คอมโพสิต Rugby กลาง</t>
        </r>
      </text>
    </comment>
    <comment ref="S440" authorId="0">
      <text>
        <r>
          <rPr>
            <sz val="9"/>
            <color indexed="81"/>
            <rFont val="Tahoma"/>
            <family val="2"/>
          </rPr>
          <t>หัวกรอเร็วแต่ง คอมโพสิต Rugby เล็ก</t>
        </r>
      </text>
    </comment>
    <comment ref="S441" authorId="0">
      <text>
        <r>
          <rPr>
            <sz val="9"/>
            <color indexed="81"/>
            <rFont val="Tahoma"/>
            <family val="2"/>
          </rPr>
          <t>หัวกรอเร็วแต่ง คอมโพสิต Rugby ใหญ่</t>
        </r>
      </text>
    </comment>
    <comment ref="S442" authorId="0">
      <text>
        <r>
          <rPr>
            <sz val="9"/>
            <color indexed="81"/>
            <rFont val="Tahoma"/>
            <family val="2"/>
          </rPr>
          <t>หัวกรอเร็วแต่ง คอมโพสิต ปลายแหลม กลาง</t>
        </r>
      </text>
    </comment>
    <comment ref="S443" authorId="0">
      <text>
        <r>
          <rPr>
            <sz val="9"/>
            <color indexed="81"/>
            <rFont val="Tahoma"/>
            <family val="2"/>
          </rPr>
          <t>หัวกรอเร็วแต่ง คอมโพสิต ปลายแหลม เล็ก</t>
        </r>
      </text>
    </comment>
    <comment ref="S444" authorId="0">
      <text>
        <r>
          <rPr>
            <sz val="9"/>
            <color indexed="81"/>
            <rFont val="Tahoma"/>
            <family val="2"/>
          </rPr>
          <t>หัวกรอเร็วแต่ง คอมโพสิต ปลายแหลม ใหญ่</t>
        </r>
      </text>
    </comment>
    <comment ref="S445" authorId="0">
      <text>
        <r>
          <rPr>
            <sz val="9"/>
            <color indexed="81"/>
            <rFont val="Tahoma"/>
            <family val="2"/>
          </rPr>
          <t>หัวกรอเร็วแต่งคอมโพสิต round  กลมเล็ก</t>
        </r>
      </text>
    </comment>
    <comment ref="S446" authorId="0">
      <text>
        <r>
          <rPr>
            <sz val="9"/>
            <color indexed="81"/>
            <rFont val="Tahoma"/>
            <family val="2"/>
          </rPr>
          <t>หัวกรอเร็วแต่งคอมโพสิต round กลมกลาง</t>
        </r>
      </text>
    </comment>
    <comment ref="S447" authorId="0">
      <text>
        <r>
          <rPr>
            <sz val="9"/>
            <color indexed="81"/>
            <rFont val="Tahoma"/>
            <family val="2"/>
          </rPr>
          <t>หัวกรอเร็วแต่งคอมโพสิต round กลมใหญ่</t>
        </r>
      </text>
    </comment>
    <comment ref="S448" authorId="0">
      <text>
        <r>
          <rPr>
            <sz val="9"/>
            <color indexed="81"/>
            <rFont val="Tahoma"/>
            <family val="2"/>
          </rPr>
          <t>หัวฉีดผสมวัสดุพิมพ์ปาก</t>
        </r>
      </text>
    </comment>
    <comment ref="S449" authorId="0">
      <text/>
    </comment>
    <comment ref="S450" authorId="0">
      <text/>
    </comment>
    <comment ref="S451" authorId="0">
      <text/>
    </comment>
    <comment ref="S452" authorId="0">
      <text/>
    </comment>
    <comment ref="S453" authorId="0">
      <text/>
    </comment>
    <comment ref="S454" authorId="0">
      <text/>
    </comment>
    <comment ref="S455" authorId="0">
      <text/>
    </comment>
    <comment ref="S456" authorId="0">
      <text/>
    </comment>
    <comment ref="S457" authorId="0">
      <text/>
    </comment>
    <comment ref="S458" authorId="0">
      <text/>
    </comment>
    <comment ref="S459" authorId="0">
      <text/>
    </comment>
    <comment ref="S460" authorId="0">
      <text/>
    </comment>
    <comment ref="S461" authorId="0">
      <text/>
    </comment>
    <comment ref="S462" authorId="0">
      <text/>
    </comment>
    <comment ref="S463" authorId="0">
      <text/>
    </comment>
    <comment ref="S464" authorId="0">
      <text/>
    </comment>
    <comment ref="S465" authorId="0">
      <text/>
    </comment>
    <comment ref="S466" authorId="0">
      <text/>
    </comment>
    <comment ref="S467" authorId="0">
      <text/>
    </comment>
    <comment ref="S468" authorId="0">
      <text/>
    </comment>
    <comment ref="S469" authorId="0">
      <text/>
    </comment>
    <comment ref="S470" authorId="0">
      <text/>
    </comment>
    <comment ref="S471" authorId="0">
      <text/>
    </comment>
    <comment ref="S472" authorId="0">
      <text/>
    </comment>
    <comment ref="S473" authorId="0">
      <text/>
    </comment>
    <comment ref="S474" authorId="0">
      <text/>
    </comment>
    <comment ref="S475" authorId="0">
      <text/>
    </comment>
    <comment ref="S476" authorId="0">
      <text/>
    </comment>
    <comment ref="S477" authorId="0">
      <text/>
    </comment>
    <comment ref="S478" authorId="0">
      <text/>
    </comment>
    <comment ref="S479" authorId="0">
      <text/>
    </comment>
    <comment ref="S480" authorId="0">
      <text/>
    </comment>
    <comment ref="S481" authorId="0">
      <text/>
    </comment>
    <comment ref="S482" authorId="0">
      <text/>
    </comment>
    <comment ref="S483" authorId="0">
      <text/>
    </comment>
    <comment ref="S484" authorId="0">
      <text/>
    </comment>
    <comment ref="S485" authorId="0">
      <text/>
    </comment>
    <comment ref="S486" authorId="0">
      <text/>
    </comment>
    <comment ref="S487" authorId="0">
      <text/>
    </comment>
    <comment ref="S488" authorId="0">
      <text/>
    </comment>
    <comment ref="S489" authorId="0">
      <text/>
    </comment>
    <comment ref="S490" authorId="0">
      <text/>
    </comment>
    <comment ref="S491" authorId="0">
      <text/>
    </comment>
    <comment ref="S492" authorId="0">
      <text/>
    </comment>
    <comment ref="S493" authorId="0">
      <text/>
    </comment>
    <comment ref="S494" authorId="0">
      <text/>
    </comment>
    <comment ref="S495" authorId="0">
      <text/>
    </comment>
    <comment ref="S496" authorId="0">
      <text/>
    </comment>
    <comment ref="S497" authorId="0">
      <text/>
    </comment>
    <comment ref="S498" authorId="0">
      <text/>
    </comment>
    <comment ref="S499" authorId="0">
      <text/>
    </comment>
    <comment ref="S500" authorId="0">
      <text/>
    </comment>
  </commentList>
</comments>
</file>

<file path=xl/connections.xml><?xml version="1.0" encoding="utf-8"?>
<connections xmlns="http://schemas.openxmlformats.org/spreadsheetml/2006/main">
  <connection id="1" name="Find_leftqty" type="1" refreshedVersion="5" background="1" saveData="1">
    <dbPr connection="DATABASE=bch_hos;DSN=HOsxp_inv;OPTION=0;PORT=3306;SERVER=192.168.1.5;UID=bch_hos;" command="SELECT i.item_id, i.item_name, u.item_unit_name, Sum(l.item_left_qty) AS 'sum_left_qty'_x000d__x000a_FROM bch_hos.stock_deliver d, bch_hos.stock_deliver_detail dd, bch_hos.stock_item i, bch_hos.stock_item_list l, bch_hos.stock_po p, bch_hos.stock_po_detail pd, bch_hos.stock_item_trend st, bch_hos.stock_supplier su, bch_hos.stock_item_type t, bch_hos.stock_item_unit u_x000d__x000a_WHERE (p.po_cancel Is Null) AND (l.warehouse_id=7) AND (d.cancel_confirm='N') AND (su.supplier_id&lt;&gt;&quot;35&quot;) AND (dd.stock_deliver_detail_id=l.stock_deliver_detail_id) AND (dd.stock_po_detail_id=pd.stock_po_detail_id) AND (dd.stock_deliver_id=d.stock_deliver_id) AND (pd.stock_po_id=p.stock_po_id) AND (l.item_id=i.item_id) AND (i.item_type=t.item_type) AND (st.item_id=l.item_id) AND (l.stock_item_unit_id=u.stock_item_unit_id) AND (p.supplier_id=su.supplier_id) OR (p.po_cancel='N') AND (l.warehouse_id=7) AND (d.cancel_confirm='N') AND (su.supplier_id&lt;&gt;&quot;35&quot;) AND (dd.stock_deliver_detail_id=l.stock_deliver_detail_id) AND (dd.stock_po_detail_id=pd.stock_po_detail_id) AND (dd.stock_deliver_id=d.stock_deliver_id) AND (pd.stock_po_id=p.stock_po_id) AND (l.item_id=i.item_id) AND (i.item_type=t.item_type) AND (st.item_id=l.item_id) AND (l.stock_item_unit_id=u.stock_item_unit_id) AND (p.supplier_id=su.supplier_id)_x000d__x000a_GROUP BY i.item_id_x000d__x000a_ORDER BY i.item_name"/>
  </connection>
  <connection id="2" name="Find_leftqty and company_ok1" type="1" refreshedVersion="5" background="1" saveData="1">
    <dbPr connection="DATABASE=bch_hos;DSN=HOsxp_inv;OPTION=0;PORT=3306;SERVER=192.168.1.5;UID=bch_hos;" command="_x000d__x000a_SELECT i.item_id,i.item_name,i.item_use_status, l.item_price,i.item_package_name,_x000d__x000a_  su.supplier_name,su.supplier_agent_name,su.supplier_note,su.supplier_agent_contact_x000d__x000a_FROM stock_item_list l_x000d__x000a_        left outer JOIN  stock_item i ON  i.item_id = l.item_id_x000d__x000a_        left outer join stock_po p  on l.stock_po_id = p.stock_po_id_x000d__x000a_        left outer join stock_supplier su    on p.supplier_id =su.supplier_id_x000d__x000a__x000d__x000a_    where item_list_id = ( SELECT MAX(item_list_id) FROM stock_item_list l2 WHERE l2.item_id = l.item_id and l.warehouse_id=&quot;7&quot; and i.item_use_status= &quot;Y&quot;  )_x000d__x000a__x000d__x000a_order by i.item_name asc"/>
  </connection>
  <connection id="3" name="set_priority_buy_item" type="1" refreshedVersion="5" background="1" saveData="1">
    <dbPr connection="DATABASE=bch_hos;DSN=HOsxp_inv;OPTION=0;PORT=3306;SERVER=192.168.1.5;UID=bch_hos;" command="select i.item_id,i.item_name,i.item_regno,i.item_unit,i.item_type,t.item_type_name,i.item_standard_price ,w.warehouse_id   from stock_item i  left outer join stock_item_type t on i.item_type=t.item_type     left outer join stock_item_warehouse w on  i.item_id =w.item_id  where i.item_use_status=&quot;Y&quot;  and    w.warehouse_id=&quot;7&quot;  order by i.item_name"/>
  </connection>
  <connection id="4" name="stock_item" type="1" refreshedVersion="5" background="1" saveData="1">
    <dbPr connection="DATABASE=bch_hos;DSN=HOsxp_inv;OPTION=0;PORT=3306;SERVER=192.168.1.5;UID=bch_hos;" command="select s.item_id,s.item_name,s.item_unit,s.item_standard_price,w.max_qty,w.min_qty,s.unit_cost,s.item_note,s.item_use_status from stock_item s  left outer join stock_item_warehouse w on s.item_id=w.item_id   where w.warehouse_id=&quot;7&quot;  and s.item_use_status=&quot;Y&quot;   order by s.item_name asc"/>
  </connection>
</connections>
</file>

<file path=xl/sharedStrings.xml><?xml version="1.0" encoding="utf-8"?>
<sst xmlns="http://schemas.openxmlformats.org/spreadsheetml/2006/main" count="7015" uniqueCount="607">
  <si>
    <t>Item_Id</t>
  </si>
  <si>
    <t>ลำดับ</t>
  </si>
  <si>
    <t>การจัดซื้อรวม</t>
  </si>
  <si>
    <t>Alvogyl</t>
  </si>
  <si>
    <t>กล่อง</t>
  </si>
  <si>
    <t>Amalgam  Carriers</t>
  </si>
  <si>
    <t>Amalgam  Carvers</t>
  </si>
  <si>
    <t>Amalgam  Pluggers</t>
  </si>
  <si>
    <t>Amalgam Alloy แคปซูล</t>
  </si>
  <si>
    <t>กระป๋อง</t>
  </si>
  <si>
    <t>Afer Five Gracey  Satin Steel SRPG1</t>
  </si>
  <si>
    <t>Afer Five Gracey  Satin Steel SRPG11</t>
  </si>
  <si>
    <t>Afer Five Gracey  Satin Steel SRPG13</t>
  </si>
  <si>
    <t>Afer Five Gracey  Satin Steel SRPG3</t>
  </si>
  <si>
    <t>Afer Five Gracey  Satin Steel SRPG5</t>
  </si>
  <si>
    <t>Afer Five Gracey  Satin Steel SRPG7</t>
  </si>
  <si>
    <t>เด็นตัล วิชั่น</t>
  </si>
  <si>
    <t>หน่วย</t>
  </si>
  <si>
    <t>งวดที่ 1 (ต.ค.-ธ.ค.)</t>
  </si>
  <si>
    <t>งวดที่ 2 (ม.ค.-มี.ค.)</t>
  </si>
  <si>
    <t>งวดที่ 4 (ก.ค.-ก.ย.)</t>
  </si>
  <si>
    <t>จำนวน</t>
  </si>
  <si>
    <t>มูลค่า(บาท)</t>
  </si>
  <si>
    <t>งบประมาณที่ใช้</t>
  </si>
  <si>
    <t xml:space="preserve">วิธีเฉพาะเจาะจง </t>
  </si>
  <si>
    <t>Air Turbines (แฮนด์พีชกรอฟันความเร็วสูง)Quick joint รวม joint มีไฟ</t>
  </si>
  <si>
    <t>Air Turbines (แฮนด์พีชกรอฟันความเร็วสูง)Quick joint รวม joint ไม่มีไฟ</t>
  </si>
  <si>
    <t>Niti-File 21 mm  เบอร์45</t>
  </si>
  <si>
    <t>Niti-File 21 mm คละเบอร์ 15-40</t>
  </si>
  <si>
    <t>ชื่อรายการ</t>
  </si>
  <si>
    <t/>
  </si>
  <si>
    <t>test</t>
  </si>
  <si>
    <t>item_id</t>
  </si>
  <si>
    <t>item_name</t>
  </si>
  <si>
    <t>Air Turbines (แฮนด์พีชกรอฟันความเร็วสูง)Quick joint ไม่รวม joint ไม่มีไฟ</t>
  </si>
  <si>
    <t>Air Turbines (แฮนด์พีชกรอฟันความเร็วสูง)Quick tight</t>
  </si>
  <si>
    <t>Aluwax denture(แผ่นขี้ผึ้งสีเขียว)</t>
  </si>
  <si>
    <t>Amalgam Well</t>
  </si>
  <si>
    <t>Automix Dispenser (ปืนสำหรับผสมวัสดุพิมพ์ปาก)</t>
  </si>
  <si>
    <t>Barbed  Broach เบอร์ 15</t>
  </si>
  <si>
    <t>Barbed  Broach เบอร์ 20</t>
  </si>
  <si>
    <t>Barbed  Broach เบอร์ 25</t>
  </si>
  <si>
    <t>Barbed  Broach เบอร์30</t>
  </si>
  <si>
    <t>Barbed  Broach เบอร์35</t>
  </si>
  <si>
    <t>Barbed  Broach เบอร์40</t>
  </si>
  <si>
    <t>Bonding ประเภท Single Bond</t>
  </si>
  <si>
    <t>Bonding สารยึดติดชนิด Self etching</t>
  </si>
  <si>
    <t>Bone  Files</t>
  </si>
  <si>
    <t>Brush (หัวขัด Pumice ชนิดขนแปรง)</t>
  </si>
  <si>
    <t>Burnishers</t>
  </si>
  <si>
    <t>Calcium  Hydroxide  Powder</t>
  </si>
  <si>
    <t>Cassette 12 instrument ถาดสำหรับเก็บเครื่องมือ Perio</t>
  </si>
  <si>
    <t>Castroviejo</t>
  </si>
  <si>
    <t>Cavition (fermin 40 gm)</t>
  </si>
  <si>
    <t>Celluloid strip</t>
  </si>
  <si>
    <t>Clove Oil</t>
  </si>
  <si>
    <t>Composite   ประเภท 3 Flow A3</t>
  </si>
  <si>
    <t>Composite  Carvers</t>
  </si>
  <si>
    <t>Composite  ประเภท nano E spherically    A4</t>
  </si>
  <si>
    <t>Composite  ประเภท nano E spherically  A2</t>
  </si>
  <si>
    <t>Composite  ประเภท nano E spherically  A3</t>
  </si>
  <si>
    <t>Composite  ประเภท nano E spherically  A5</t>
  </si>
  <si>
    <t>Composite  ประเภท2 Nano Hybrid   A 3.5</t>
  </si>
  <si>
    <t>Composite  ประเภท2 Nano Hybrid  A3</t>
  </si>
  <si>
    <t>Composite  ประเภท2 Nano Hybrid A2</t>
  </si>
  <si>
    <t>Composite  ประเภท2 Nano Hybrid A4</t>
  </si>
  <si>
    <t>Composite  ประเภท3 nanofilled   A 2</t>
  </si>
  <si>
    <t>Composite  ประเภท3 nanofilled  A 3</t>
  </si>
  <si>
    <t>Composite flow (คอมโพสิตชนิดเหลว) low  filler A4</t>
  </si>
  <si>
    <t>Composite Flow (คอมโพสิตชนิดเหลว) low filler A 2</t>
  </si>
  <si>
    <t>Composite Flow (คอมโพสิตชนิดเหลว) low filler A 3</t>
  </si>
  <si>
    <t>Composite Flow (คอมโพสิตชนิดเหลว) low filler A 3.5</t>
  </si>
  <si>
    <t>Composite Flow (คอมโพสิตชนิดเหลว) medium filler A 2</t>
  </si>
  <si>
    <t>Composite flow (คอมโพสิตชนิดเหลว) medium filler A 3.5</t>
  </si>
  <si>
    <t>Composite flow (คอมโพสิตชนิดเหลว)medium filler  A 3</t>
  </si>
  <si>
    <t>Composite ประเภท nano E spherically  A3.5</t>
  </si>
  <si>
    <t>Composite ประเภท3 nanofilled   A 3.5</t>
  </si>
  <si>
    <t>Composite ประเภท3 nanofilled   A 4</t>
  </si>
  <si>
    <t>Contra-Angle</t>
  </si>
  <si>
    <t>Cotton (เบอร์ 00) 4 g</t>
  </si>
  <si>
    <t>Cotton (เบอร์000) 5 g</t>
  </si>
  <si>
    <t>Crimping Plier</t>
  </si>
  <si>
    <t>Dentin Conditioner</t>
  </si>
  <si>
    <t>Disposable needle dental 27Gx0.4x21mm.(เข็มสั้น)ยกเลิก</t>
  </si>
  <si>
    <t>Disposable needle dental 27Gx0.4x30mm.(เข็มยาว)(ยกเลิก)</t>
  </si>
  <si>
    <t>Disposable needle dental 30Gx0.3x21mm.</t>
  </si>
  <si>
    <t>Dycal</t>
  </si>
  <si>
    <t>Dycal  Carriers</t>
  </si>
  <si>
    <t>Explorers</t>
  </si>
  <si>
    <t>Film  X-ray  DF58 (ญ)</t>
  </si>
  <si>
    <t>Film X-ray  DF54 (ด)</t>
  </si>
  <si>
    <t>Fluoride Gel</t>
  </si>
  <si>
    <t>Formocresol</t>
  </si>
  <si>
    <t>Frazier aspirator ที่ดูดน้ำลายสำหรับงานศัลยกรรม</t>
  </si>
  <si>
    <t>Furcaion Curette#SQBL16</t>
  </si>
  <si>
    <t>Furcaion Curette#SQMD16</t>
  </si>
  <si>
    <t>Gel  Etchant</t>
  </si>
  <si>
    <t>Gel Foam</t>
  </si>
  <si>
    <t>GI : light cure base  VB</t>
  </si>
  <si>
    <t>GI : luting cement (Fuji 1)</t>
  </si>
  <si>
    <t>GI : self cure retoration(แคปซูล)</t>
  </si>
  <si>
    <t>GI:Sealant</t>
  </si>
  <si>
    <t>Glade Glidden Bur</t>
  </si>
  <si>
    <t>Gracey Curette Scaler Satin Steel SG1</t>
  </si>
  <si>
    <t>Gracey Curette Scaler Satin Steel SG11</t>
  </si>
  <si>
    <t>Gracey Curette Scaler Satin Steel SG13</t>
  </si>
  <si>
    <t>Gracey Curette Scaler Satin Steel SG3</t>
  </si>
  <si>
    <t>Gracey Curette Scaler Satin Steel SG5</t>
  </si>
  <si>
    <t>Gracey Curette Scaler Satin Steel SG7</t>
  </si>
  <si>
    <t>H-File 21 mm เบอร์ คละเบอร์15-40</t>
  </si>
  <si>
    <t>H-File 25 mm เบอร์ คละเบอร์ 15-40</t>
  </si>
  <si>
    <t>How Plier</t>
  </si>
  <si>
    <t>Iodophore</t>
  </si>
  <si>
    <t>IRM</t>
  </si>
  <si>
    <t>K-Fiie 21 mm เบอร์ 15</t>
  </si>
  <si>
    <t>K-Fiie 21 mm เบอร์ 25</t>
  </si>
  <si>
    <t>K-FIIE21 mm15-40  (ยกเลิก)</t>
  </si>
  <si>
    <t>K-File 21  mm เบอร์ 20</t>
  </si>
  <si>
    <t>K-File 21 mm  เบอร์ 30</t>
  </si>
  <si>
    <t>K-File 21 mm คละเบอร์ 15-40</t>
  </si>
  <si>
    <t>K-File 21 mm คละเบอร์ 45-80</t>
  </si>
  <si>
    <t>K-File 21 mm เบอร์  55</t>
  </si>
  <si>
    <t>K-File 21 mm เบอร์ 10</t>
  </si>
  <si>
    <t>K-File 21 mm เบอร์ 35</t>
  </si>
  <si>
    <t>K-File 21 mm เบอร์ 40</t>
  </si>
  <si>
    <t>K-File 21 mm เบอร์ 45</t>
  </si>
  <si>
    <t>K-File 21 mm เบอร์ 50</t>
  </si>
  <si>
    <t>K-File 21 mm เบอร์ 60</t>
  </si>
  <si>
    <t>K-File 21 mm เบอร์ 70</t>
  </si>
  <si>
    <t>K-File 21 mm เบอร์ 80</t>
  </si>
  <si>
    <t>K-File 21 mm เบอร์ 8</t>
  </si>
  <si>
    <t>K-File 25 mm คละเบอร์ 15-40</t>
  </si>
  <si>
    <t>K-File 25 mm คละเบอร์ 45-80</t>
  </si>
  <si>
    <t>K-File 25 mm เบอร์ 10</t>
  </si>
  <si>
    <t>K-File 25 mm เบอร์ 15</t>
  </si>
  <si>
    <t>K-File 25 mm เบอร์ 20</t>
  </si>
  <si>
    <t>K-File 25 mm เบอร์ 25</t>
  </si>
  <si>
    <t>K-File 25 mm เบอร์ 30</t>
  </si>
  <si>
    <t>K-File 25 mm เบอร์ 35</t>
  </si>
  <si>
    <t>K-File 25 mm เบอร์ 40</t>
  </si>
  <si>
    <t>K-File 25 mm เบอร์ 45</t>
  </si>
  <si>
    <t>K-File 25 mm เบอร์ 50</t>
  </si>
  <si>
    <t>K-File 25 mm เบอร์ 55</t>
  </si>
  <si>
    <t>K-File 25 mm เบอร์ 60</t>
  </si>
  <si>
    <t>K-File 25 mm เบอร์ 70</t>
  </si>
  <si>
    <t>K-File 25 mm เบอร์ 80</t>
  </si>
  <si>
    <t>K-File 25 mm เบอร์ 8</t>
  </si>
  <si>
    <t>K-File 28 mm คละ เบอร์ 15-40</t>
  </si>
  <si>
    <t>K-File 28 mm คละ เบอร์ 45-80</t>
  </si>
  <si>
    <t>Kirkland</t>
  </si>
  <si>
    <t>Kohler Towel clamps Backhaus(เครื่องมืองานศัลย)</t>
  </si>
  <si>
    <t>Lateral Cone  เบอร์ FF</t>
  </si>
  <si>
    <t>Lateral Cone  เบอร์ MF</t>
  </si>
  <si>
    <t>Lateral Cone  เบอร์ XF</t>
  </si>
  <si>
    <t>Lentulo คละเบอร์ 15-40 ยาว21mm.</t>
  </si>
  <si>
    <t>Lentulo เบอร์ 40</t>
  </si>
  <si>
    <t>Main Cone คละเบอร์ 15-40</t>
  </si>
  <si>
    <t>Main Cone คละเบอร์ 45-80</t>
  </si>
  <si>
    <t>Matrix  Band   Ivory</t>
  </si>
  <si>
    <t>Matrix  Band  Holders ( Ivory)</t>
  </si>
  <si>
    <t>Matrix  Band  Holders (Tofflemire)</t>
  </si>
  <si>
    <t>Matrix  Band Tofflemire</t>
  </si>
  <si>
    <t>Mini Five Gracey  Satin Steel SAS1</t>
  </si>
  <si>
    <t>Mini Five Gracey  Satin Steel SAS11</t>
  </si>
  <si>
    <t>Mini Five Gracey  Satin Steel SAS13</t>
  </si>
  <si>
    <t>Mini Five Gracey  Satin Steel SAS3</t>
  </si>
  <si>
    <t>Mini Five Gracey  Satin Steel SAS7</t>
  </si>
  <si>
    <t>Molt Curette</t>
  </si>
  <si>
    <t>Mouth  Gags S</t>
  </si>
  <si>
    <t>Mouth  Props</t>
  </si>
  <si>
    <t>Mouth Mirrors</t>
  </si>
  <si>
    <t>Mouth Mirrors (front surface)</t>
  </si>
  <si>
    <t>Mouth Mirrors Handles</t>
  </si>
  <si>
    <t>Ochsenbein#co3</t>
  </si>
  <si>
    <t>Ochsenbein#co4</t>
  </si>
  <si>
    <t>Orban Periodontal # KO1/2</t>
  </si>
  <si>
    <t>Paper Point     M</t>
  </si>
  <si>
    <t>Paper Point  L</t>
  </si>
  <si>
    <t>Paper Point  S</t>
  </si>
  <si>
    <t>Periodontal #CSOL T3/4</t>
  </si>
  <si>
    <t>Periosteal elevator ( Molt  no 9)</t>
  </si>
  <si>
    <t>Periosteal retractor(seldin)</t>
  </si>
  <si>
    <t>Pink WAX (สำหรับทำ Bite Box)</t>
  </si>
  <si>
    <t>PIP ครีมสีขาวตรวจความแนบสนิทของฟันปลอม</t>
  </si>
  <si>
    <t>Plastic Instrument</t>
  </si>
  <si>
    <t>Prichard Periosteal #PPR3</t>
  </si>
  <si>
    <t>Prichard Scaler #SPR1/2</t>
  </si>
  <si>
    <t>Probe Periodontal</t>
  </si>
  <si>
    <t>Probe Satin Steel</t>
  </si>
  <si>
    <t>Pumice(ครีม)ยกเลิก</t>
  </si>
  <si>
    <t>Pumice(ผง)</t>
  </si>
  <si>
    <t>Quick Resin liquid (สำหรับเสริมฐานฟันปลอมสีขาว)</t>
  </si>
  <si>
    <t>Quick Resin powder(สำหรับเสริมฐานฟันปลอมสีขาว)</t>
  </si>
  <si>
    <t>Quick Resin(สำหรับเสริมฐานฟันปลอมสีชมพู) แบบน้ำ</t>
  </si>
  <si>
    <t>Quick Resin(สำหรับเสริมฐานฟันปลอมสีชมพู) แบบผง</t>
  </si>
  <si>
    <t>Refill Sectional matrix band</t>
  </si>
  <si>
    <t>Regular Body/Rubber  Base</t>
  </si>
  <si>
    <t>Remodelling wax</t>
  </si>
  <si>
    <t>Retractor cheek (Minesota)</t>
  </si>
  <si>
    <t>Root  Tip Doule-End ที่แคะราก</t>
  </si>
  <si>
    <t>Root Canal Cement</t>
  </si>
  <si>
    <t>Root Pick Angles (B2)</t>
  </si>
  <si>
    <t>Root Pick Angles (B3)</t>
  </si>
  <si>
    <t>Rubber  Dam  Clamps เบอร์ 8A</t>
  </si>
  <si>
    <t>Rubber  Dam  Clamps เบอร์14</t>
  </si>
  <si>
    <t>Rubber  Dam sheet (เด็ก)</t>
  </si>
  <si>
    <t>Rubber Cup</t>
  </si>
  <si>
    <t>Rubber Dam frame</t>
  </si>
  <si>
    <t>Rubber Stops</t>
  </si>
  <si>
    <t>Sand Paper  Strip</t>
  </si>
  <si>
    <t>Sand Paper Disc แผ่น POP-ON</t>
  </si>
  <si>
    <t>Scaler Satin Steel</t>
  </si>
  <si>
    <t>Scissors กรรไกรตัดไหม (ยกเลิก)</t>
  </si>
  <si>
    <t>Sealant(วัสดุเคลือบหลุมฟัน)</t>
  </si>
  <si>
    <t>Spoon excavator</t>
  </si>
  <si>
    <t>SSC PRI. MOLAR EUL-3</t>
  </si>
  <si>
    <t>SSC PRI. MOLAR EUR-2</t>
  </si>
  <si>
    <t>SSC PRI.MOLAR DLR-5</t>
  </si>
  <si>
    <t>SSC PRI.MOLAR DUL-4</t>
  </si>
  <si>
    <t>SSC PRI.MOLAR DUL-5</t>
  </si>
  <si>
    <t>SSC PRI.MOLAR ELL-3</t>
  </si>
  <si>
    <t>SSC PRI.MOLAR ELL-4</t>
  </si>
  <si>
    <t>SSC PRI.MOLAR ELR-3</t>
  </si>
  <si>
    <t>SSC PRI.MOLAR ELR-4</t>
  </si>
  <si>
    <t>SSC PRI.MOLAR EUL-2</t>
  </si>
  <si>
    <t>SSC.PRI.MOLAR DUR-5</t>
  </si>
  <si>
    <t>Stone ปูนเทแบบ (สีเหลือง)</t>
  </si>
  <si>
    <t>Straight  Elevators 3 s (3mm)</t>
  </si>
  <si>
    <t>Straight Handpiece</t>
  </si>
  <si>
    <t>Suction Tube</t>
  </si>
  <si>
    <t>Sugarman</t>
  </si>
  <si>
    <t>Syringes ฉีดยาชา</t>
  </si>
  <si>
    <t>Syringes สำหรับฉีดผสมวัสดุพิมพ์ปาก</t>
  </si>
  <si>
    <t>T-band</t>
  </si>
  <si>
    <t>Tabots Solution</t>
  </si>
  <si>
    <t>Temp  Bond(วัสดุยึดครอบฟัน)</t>
  </si>
  <si>
    <t>Tip-3-way syringe</t>
  </si>
  <si>
    <t>Tissue  Plier</t>
  </si>
  <si>
    <t>Tissue Conditioner 1-1 set (วัสดุเสริมฐานฟันปลอม)</t>
  </si>
  <si>
    <t>Tray adhesive</t>
  </si>
  <si>
    <t>Vitapex</t>
  </si>
  <si>
    <t>Wedge L</t>
  </si>
  <si>
    <t>Wedge M</t>
  </si>
  <si>
    <t>Wedge S</t>
  </si>
  <si>
    <t>Younger Good</t>
  </si>
  <si>
    <t>Zinc Oxide</t>
  </si>
  <si>
    <t>Zinc phosphate cement</t>
  </si>
  <si>
    <t>กรรไกรตัดครอบฟัน</t>
  </si>
  <si>
    <t>กระดาษกัดสบ(น้ำเงิน-แดง)</t>
  </si>
  <si>
    <t>ก้าน Mandrel Pop-On</t>
  </si>
  <si>
    <t>แก้วน้ำบ้วนปาก</t>
  </si>
  <si>
    <t>เข็มยาว G 27</t>
  </si>
  <si>
    <t>เข็มสั้น G 27</t>
  </si>
  <si>
    <t>เข็มสั้น G 30</t>
  </si>
  <si>
    <t>ครีมขัดคอมโพสิต</t>
  </si>
  <si>
    <t>คีม Steiglitz Root Forcep(คีมจับรากฟันล่าง)</t>
  </si>
  <si>
    <t>คีม STEIGLITZ ROOT FORCEPS (ยกเลิก)</t>
  </si>
  <si>
    <t>คีมถอนฟันเบอร์ 150</t>
  </si>
  <si>
    <t>คีมถอนฟันเบอร์ 151</t>
  </si>
  <si>
    <t>ชุดดูแลสุขภาพช่องปากเด็กปฐมวัย</t>
  </si>
  <si>
    <t>ชุดดูแลสุขภาพช่องปากเด็กประถมศึกษา</t>
  </si>
  <si>
    <t>ซองSterilization 2 นิ้ว (ยกเลิก)</t>
  </si>
  <si>
    <t>ซองSterilization rolls 4 นิ้ว (ยกเลิก)</t>
  </si>
  <si>
    <t>ซองSterilization rolls 6 นิ้ว (ยกเลิก)</t>
  </si>
  <si>
    <t>ซองSterilizatoin rolls 3 นิ้ว (ยกเลิก)</t>
  </si>
  <si>
    <t>ซองใส่ฟิลม์ X-ray (ไซส์ผู้ใหญ่) ซองกันน้ำลาย เบอร์ 2</t>
  </si>
  <si>
    <t>ด้ายแยกเหงือก ( 0 )</t>
  </si>
  <si>
    <t>ด้ายแยกเหงือก(00)</t>
  </si>
  <si>
    <t>ด้ายเเยกเหงือก(000)</t>
  </si>
  <si>
    <t>ตะเกียง</t>
  </si>
  <si>
    <t>ถ้วยหัดดื่ม</t>
  </si>
  <si>
    <t>ท่อนำแสง(ฉายแสง)</t>
  </si>
  <si>
    <t>แท่ง  Compound</t>
  </si>
  <si>
    <t>น้ำมันฉีดด้ามหัวกรอฟัน</t>
  </si>
  <si>
    <t>น้ำยาทำความสะอาดพื้นผิว ชนิดแผ่น</t>
  </si>
  <si>
    <t>น้ำยาทำความสะอาดพื้นผิว</t>
  </si>
  <si>
    <t>น้ำยาฟอกสีฟัน</t>
  </si>
  <si>
    <t>น้ำยาห้ามเลือด</t>
  </si>
  <si>
    <t>แบบจำลองฟันกรามล่าง4 ซี่(no.4)</t>
  </si>
  <si>
    <t>แบบจำลองฟันแท้ฐานใส (NO.2)</t>
  </si>
  <si>
    <t>แบบจำลองฟันน้ำนม (NO.19)</t>
  </si>
  <si>
    <t>แบบจำลองรักษารากฟัน (NO 20 )</t>
  </si>
  <si>
    <t>พู่กันทาอเนกประสงค์ทางทันตกรรม</t>
  </si>
  <si>
    <t>เพอริโอ เซ็ท (ยกเลิก)</t>
  </si>
  <si>
    <t>ฟิล์มดิจิทัล size  เด็ก</t>
  </si>
  <si>
    <t>ฟิลม์ดิจิทัล size ผู้ใหญ่</t>
  </si>
  <si>
    <t>ฟูลออไรด์วานิช</t>
  </si>
  <si>
    <t>โมเดล (model deimp 001)</t>
  </si>
  <si>
    <t>ยาแก้เสียวฟัน</t>
  </si>
  <si>
    <t>ยางใส่ mouth gags</t>
  </si>
  <si>
    <t>ยาชา 2% mepivacaine</t>
  </si>
  <si>
    <t>ยาชา 3% mepivacaine</t>
  </si>
  <si>
    <t>ยาชา 4% articaine</t>
  </si>
  <si>
    <t>ยาชาเจล</t>
  </si>
  <si>
    <t>ยาชาพ่น</t>
  </si>
  <si>
    <t>ยาสีฟัน 20 กรัม (ยกเลิก)</t>
  </si>
  <si>
    <t>วัสดุพิมพ์ปาก Polyether</t>
  </si>
  <si>
    <t>วัสดุพิมพ์ปาก Putty</t>
  </si>
  <si>
    <t>วัสดุพิมพ์ปาก ครอบฟัน Examix injetion</t>
  </si>
  <si>
    <t>วัสดุพิมพ์ปากซิลิโคน Vinyl polyxiloane Monophase</t>
  </si>
  <si>
    <t>วัสดุพิมพ์ปากอัลจิเนต (fast setting)</t>
  </si>
  <si>
    <t>วัสดุพิมพ์ปากอัลจิเนต (Normal setting)</t>
  </si>
  <si>
    <t>หลอดดูดน้ำลาย</t>
  </si>
  <si>
    <t>หลอดไฟเครื่องฉายแสง</t>
  </si>
  <si>
    <t>หลอดไฟยูนิตทำฟัน (ยกเลิก)</t>
  </si>
  <si>
    <t>หัว Enhance</t>
  </si>
  <si>
    <t>หัว P 10 (หัวขูดหินปูน)</t>
  </si>
  <si>
    <t>หัว P 5 (หัวขูดหินปูน slim)</t>
  </si>
  <si>
    <t>หัวbur D 2 กรอฟันทำครอบฟัน</t>
  </si>
  <si>
    <t>หัวbur D 8  กรอฟันทำครอบฟัน</t>
  </si>
  <si>
    <t>หัวbur stone  เขียว เฟรม  เร็ว</t>
  </si>
  <si>
    <t>หัวbur stone  เขียว เฟรม ช้า</t>
  </si>
  <si>
    <t>หัวbur stone ขาว เฟรม ช้า</t>
  </si>
  <si>
    <t>หัวbur stone ขาว เฟรม เร็ว</t>
  </si>
  <si>
    <t>หัวbur stone ขาวกลม ช้า</t>
  </si>
  <si>
    <t>หัวbur stone ขาวกลม เร็ว</t>
  </si>
  <si>
    <t>หัวbur stone เขียว กลม ช้า</t>
  </si>
  <si>
    <t>หัวbur stone เขียว กลมเร็ว</t>
  </si>
  <si>
    <t>หัวกรอ Perio set</t>
  </si>
  <si>
    <t>หัวกรอ Surgical  Burs fissure เบอร์ 16 ตัดกระดูก</t>
  </si>
  <si>
    <t>หัวกรอ Surgical  Burs round เบอร์ 018(ผ่าฟันคุด)</t>
  </si>
  <si>
    <t>หัวกรอ Surgical  Burs round เบอร์ 023(ผ่าฟันคุด)</t>
  </si>
  <si>
    <t>หัวกรอ Surgical  Burs round เบอร์ 18 ตัดกระดูก</t>
  </si>
  <si>
    <t>หัวกรอ Surgical  Burs round เบอร์ 29 ตัดกระดูก</t>
  </si>
  <si>
    <t>หัวกรอ Surgical  Burs round เบอร์ 40 ตัดกระดูก</t>
  </si>
  <si>
    <t>หัวกรอ Surgical  Burs tapper เบอร์ 009(ผ่าฟันคุด)</t>
  </si>
  <si>
    <t>หัวกรอ Surgical  Burs tapper เบอร์ 012(ผ่าฟันคุด)</t>
  </si>
  <si>
    <t>หัวกรอช้า Carbide Bur ก้านยาว กลาง</t>
  </si>
  <si>
    <t>หัวกรอช้า Carbide Bur ก้านยาว เล็ก</t>
  </si>
  <si>
    <t>หัวกรอช้า Carbide Bur ก้านยาว ใหญ่</t>
  </si>
  <si>
    <t>หัวกรอช้า Carbide Bur ก้านสั้น กลาง</t>
  </si>
  <si>
    <t>หัวกรอช้า Carbide Bur ก้านสั้น เล็ก</t>
  </si>
  <si>
    <t>หัวกรอช้า Carbide Bur ก้านสั้น ใหญ่</t>
  </si>
  <si>
    <t>หัวกรอฟันปลอม (สีเขียว)</t>
  </si>
  <si>
    <t>หัวกรอฟันปลอม (สีเทา)</t>
  </si>
  <si>
    <t>หัวกรอฟันปลอม (สีเหลือง)</t>
  </si>
  <si>
    <t>หัวกรอฟันปลอม carbide (หัวมะเฟือง)</t>
  </si>
  <si>
    <t>หัวกรอฟันปลอม ปลายแหลม</t>
  </si>
  <si>
    <t>หัวกรอฟันปลอมไซด์เล็ก (Carbide)</t>
  </si>
  <si>
    <t>หัวกรอฟันปลอมไซด์ใหญ่ (Carbide)</t>
  </si>
  <si>
    <t>หัวกรอเร็ว Diamond ไซค์กลาง</t>
  </si>
  <si>
    <t>หัวกรอเร็ว Diamond ไซค์เล็ก</t>
  </si>
  <si>
    <t>หัวกรอเร็ว Diamond ไซค์ใหญ่</t>
  </si>
  <si>
    <t>หัวกรอเร็ว Fissure ไซค์กลาง</t>
  </si>
  <si>
    <t>หัวกรอเร็ว Fissure ไซค์เล็ก</t>
  </si>
  <si>
    <t>หัวกรอเร็ว Fissure ไซค์ใหญ่</t>
  </si>
  <si>
    <t>หัวกรอเร็ว Inverted Cone Bur</t>
  </si>
  <si>
    <t>หัวกรอเร็วแต่ง คอมโพสิต ปลายแหลม กลาง</t>
  </si>
  <si>
    <t>หัวกรอเร็วแต่ง คอมโพสิต ปลายแหลม เล็ก</t>
  </si>
  <si>
    <t>หัวกรอเร็วแต่ง คอมโพสิต ปลายแหลม ใหญ่</t>
  </si>
  <si>
    <t>หัวกรอเร็วแต่งคอมโพสิต round  กลมเล็ก</t>
  </si>
  <si>
    <t>หัวกรอเร็วแต่งคอมโพสิต round กลมกลาง</t>
  </si>
  <si>
    <t>หัวกรอเร็วแต่งคอมโพสิต round กลมใหญ่</t>
  </si>
  <si>
    <t>หัวฉีดผสมวัสดุพิมพ์ปาก</t>
  </si>
  <si>
    <t>ไหมขัดฟัน (25 เมตร) (ยกเลิก)</t>
  </si>
  <si>
    <t>supplier_name</t>
  </si>
  <si>
    <t>แอคคอร์ด คอร์ปอเรชั่น</t>
  </si>
  <si>
    <t>เจ.อี.บี.มิเลนเนียม( ประเทศไทย)</t>
  </si>
  <si>
    <t>เอ็มมีเน้นซ์ อินเตอร์เนชั่นแนล</t>
  </si>
  <si>
    <t>เอส ดี ทันตเวช (1988)</t>
  </si>
  <si>
    <t>เด็นท์-เมท</t>
  </si>
  <si>
    <t>เอสดีเอส เคอร์</t>
  </si>
  <si>
    <t>ดีเคเอสเอช (ประเทศไทย)</t>
  </si>
  <si>
    <t>ยูนิตี้  เด็นตัล</t>
  </si>
  <si>
    <t>วี อาร์ พี เด้นท์</t>
  </si>
  <si>
    <t>ไดร์ว เด็นทั่ล อินคอร์ปอเรชั่น</t>
  </si>
  <si>
    <t>เซียงไฮ้ทันตภัณฑ์</t>
  </si>
  <si>
    <t>แอ๊คเตออน(ประเทศไทย)</t>
  </si>
  <si>
    <t>ทันตสยาม</t>
  </si>
  <si>
    <t>จีดีโฟว์</t>
  </si>
  <si>
    <t>จูจู   โปรดักส์</t>
  </si>
  <si>
    <t>นูเด้นท์</t>
  </si>
  <si>
    <t>บางกอกเด็นเท็ลสัพพลาย</t>
  </si>
  <si>
    <t>supplier_agent_name</t>
  </si>
  <si>
    <t>supplier_note</t>
  </si>
  <si>
    <t>supplier_agent_contact</t>
  </si>
  <si>
    <t>สุธาสินี ประพันธ์บัณฑิต</t>
  </si>
  <si>
    <t>0899931831</t>
  </si>
  <si>
    <t>นลินี สโมสร (มะลิ)</t>
  </si>
  <si>
    <t>0817871611</t>
  </si>
  <si>
    <t>อัญชลี (แป๊ด)</t>
  </si>
  <si>
    <t>0816848492</t>
  </si>
  <si>
    <t>บิวล์</t>
  </si>
  <si>
    <t>0957373644</t>
  </si>
  <si>
    <t>รัชนีกร  โพธิ์ศรีทอง</t>
  </si>
  <si>
    <t>0814134729</t>
  </si>
  <si>
    <t>ชัยวัฒน์</t>
  </si>
  <si>
    <t>Line ID</t>
  </si>
  <si>
    <t>LINE</t>
  </si>
  <si>
    <t>test line2</t>
  </si>
  <si>
    <t>0001</t>
  </si>
  <si>
    <t>งวดที่ 3 (เมษ-มิ.ย.)</t>
  </si>
  <si>
    <t>max_qty</t>
  </si>
  <si>
    <t>ชิ้น</t>
  </si>
  <si>
    <t>อัน</t>
  </si>
  <si>
    <t>ขวด</t>
  </si>
  <si>
    <t>หลอด</t>
  </si>
  <si>
    <t>ถุง</t>
  </si>
  <si>
    <t>ตัว</t>
  </si>
  <si>
    <t>ชุด</t>
  </si>
  <si>
    <t>แพค</t>
  </si>
  <si>
    <t>ถัง</t>
  </si>
  <si>
    <t>ดวง</t>
  </si>
  <si>
    <t>แกลลอน</t>
  </si>
  <si>
    <t>กระปุก</t>
  </si>
  <si>
    <t>ุถุง</t>
  </si>
  <si>
    <t>ใบ</t>
  </si>
  <si>
    <t>คีม Rongeurs  Forceps</t>
  </si>
  <si>
    <t>Bone  Curettes</t>
  </si>
  <si>
    <t>Byonet</t>
  </si>
  <si>
    <t>Endodontic Explorers</t>
  </si>
  <si>
    <t>Endodontic Spreaders</t>
  </si>
  <si>
    <t>Micromotors</t>
  </si>
  <si>
    <t>Pliers(ยกเลิก)</t>
  </si>
  <si>
    <t>Scalers  Handle</t>
  </si>
  <si>
    <t>Spatulas ผสมวัสดุอุดฟัน</t>
  </si>
  <si>
    <t>SSC  ANT  LATERAL  UL5 (x5.00)</t>
  </si>
  <si>
    <t>SSC ANT CENTRAL UR2(x5.00)</t>
  </si>
  <si>
    <t>SSC ANT LATERAL UL6 (x5.00)</t>
  </si>
  <si>
    <t>SSC ANT LATERAL UR5(x5.00)</t>
  </si>
  <si>
    <t>SSC ANT LATERAL UR6(x5.00)</t>
  </si>
  <si>
    <t>SSC ANT.CENTRAL UL1(x5.00)</t>
  </si>
  <si>
    <t>SSC ANT.CENTRAL UL2(x5.00)</t>
  </si>
  <si>
    <t>SSC PRI. MOLAR EUR-3</t>
  </si>
  <si>
    <t>SSC PRI.MOLAR DLL-5</t>
  </si>
  <si>
    <t>SSC PRI.MOLAR DLR-2</t>
  </si>
  <si>
    <t>SSC PRI.MOLAR ELL-2</t>
  </si>
  <si>
    <t>SSC PRI.MOLAR ELL-5</t>
  </si>
  <si>
    <t>SSC PRI.MOLAR ELR-2</t>
  </si>
  <si>
    <t>SSC PRL MOLAR DLR-4</t>
  </si>
  <si>
    <t>Wax  Spatulas</t>
  </si>
  <si>
    <t>กรรไกรตัดเนื้อเยื่อ(Lagrange #S14)</t>
  </si>
  <si>
    <t>คีมดัดลวด</t>
  </si>
  <si>
    <t>คีมถอนฟันเบอร์ 23</t>
  </si>
  <si>
    <t>นิ้วเหล็ก</t>
  </si>
  <si>
    <t>หัว prophy Contra-Angle U-Type</t>
  </si>
  <si>
    <t>ยอดการสั่งซื้อ</t>
  </si>
  <si>
    <t>งวดที่ 3 ปรับแผน</t>
  </si>
  <si>
    <t>งวดที่ 4 ปรับแผน</t>
  </si>
  <si>
    <t>ซื้อจริง</t>
  </si>
  <si>
    <t>item_unit</t>
  </si>
  <si>
    <t>min_qty</t>
  </si>
  <si>
    <t>unit_cost</t>
  </si>
  <si>
    <t>item_note</t>
  </si>
  <si>
    <t>item_use_status</t>
  </si>
  <si>
    <t>Y</t>
  </si>
  <si>
    <t>Air Turbines (แฮนด์พีชกรอฟันความเร็วสูง)Quick joint ไม่รวม joint มีไฟ</t>
  </si>
  <si>
    <t>ด้าม</t>
  </si>
  <si>
    <t>งาน Prosth</t>
  </si>
  <si>
    <t>งานศัลยศาสตร์</t>
  </si>
  <si>
    <t>ทันตกรรมหัตถการ</t>
  </si>
  <si>
    <t>Band pusher</t>
  </si>
  <si>
    <t>Band Removing Plier</t>
  </si>
  <si>
    <t>Band ทำ space maintainer</t>
  </si>
  <si>
    <t>ทันตกรรมเด็ก</t>
  </si>
  <si>
    <t>Barbed  Broach เบอร์ 10</t>
  </si>
  <si>
    <t>Barbed  Broach เบอร์8</t>
  </si>
  <si>
    <t>Bone  Chisels</t>
  </si>
  <si>
    <t>Bowls (ถ้วยยาง)</t>
  </si>
  <si>
    <t>งาน Perio</t>
  </si>
  <si>
    <t>คู่</t>
  </si>
  <si>
    <t>งาน Endo</t>
  </si>
  <si>
    <t>Calcium Hydroxide paste vpex (หลอด)</t>
  </si>
  <si>
    <t>Cavition slimline</t>
  </si>
  <si>
    <t>ม้วน</t>
  </si>
  <si>
    <t>Coe -Pak (วัสดุสำหรับปิดแผลศัลยกรรม)</t>
  </si>
  <si>
    <t>หบลอด</t>
  </si>
  <si>
    <t>วัสดุกลาง ยูนิต</t>
  </si>
  <si>
    <t>Curve Artery</t>
  </si>
  <si>
    <t>Dappen  Dish(ขวดสีชา)</t>
  </si>
  <si>
    <t>Dental  Floss(ยกเลิก)</t>
  </si>
  <si>
    <t>Endodontic Pluggers</t>
  </si>
  <si>
    <t>Fiber Post (เดือยสำเร็จรูป)</t>
  </si>
  <si>
    <t>Finger Ruler</t>
  </si>
  <si>
    <t>Fluoride  Tray</t>
  </si>
  <si>
    <t>Fork  Plate</t>
  </si>
  <si>
    <t>ฃิ้น</t>
  </si>
  <si>
    <t>GI : self cure retoration (ผสม)</t>
  </si>
  <si>
    <t>Gingiral cord retractor</t>
  </si>
  <si>
    <t>Glass  Lab (กระจกผสมยา)</t>
  </si>
  <si>
    <t>Glick No 1</t>
  </si>
  <si>
    <t>Guttapecha สีขาว</t>
  </si>
  <si>
    <t>Hard Poasten  Nipper (กรรไกรตัดปูน)</t>
  </si>
  <si>
    <t>Implacare Assorted Kit</t>
  </si>
  <si>
    <t>Interproximal Carver</t>
  </si>
  <si>
    <t>Lagrange</t>
  </si>
  <si>
    <t>ซอง</t>
  </si>
  <si>
    <t>Mouth  Gags L</t>
  </si>
  <si>
    <t>Mouth  Gags M</t>
  </si>
  <si>
    <t>Niti-File 25 mm คละเบอร์ 15-40</t>
  </si>
  <si>
    <t>Niti-File 25 mm เบอร์45</t>
  </si>
  <si>
    <t>Plate แก้ว</t>
  </si>
  <si>
    <t>Probes</t>
  </si>
  <si>
    <t>Rc Prep (น้ำยาขยายคลองราก)</t>
  </si>
  <si>
    <t>Resin cement Fix Crown (Panavia)</t>
  </si>
  <si>
    <t>Resin cement Fix Crown (Rely X) U200</t>
  </si>
  <si>
    <t>Root  Tip  Picks  Straight</t>
  </si>
  <si>
    <t>Rubber  Dam Forceps</t>
  </si>
  <si>
    <t>Rubber  Dam sheet (ผู้ใหญ่)</t>
  </si>
  <si>
    <t>Rubber Dam  Punches</t>
  </si>
  <si>
    <t>Rubber Dam Clamps เบอร์ 23</t>
  </si>
  <si>
    <t>Rubber Dam Clamps เบอร์ 2A</t>
  </si>
  <si>
    <t>--</t>
  </si>
  <si>
    <t>Section band</t>
  </si>
  <si>
    <t>Sefill Sectional matrix</t>
  </si>
  <si>
    <t>Soft-liner (สำหรับเสริมฐานฟันปลอม)</t>
  </si>
  <si>
    <t>Spatulas ผสมวัสดุพิมพ์ปาก</t>
  </si>
  <si>
    <t>ชื้น</t>
  </si>
  <si>
    <t>SSC Band  Pusher</t>
  </si>
  <si>
    <t>SSC PRI.MOLAR ELR-5</t>
  </si>
  <si>
    <t>Straight  Elevators 5mm</t>
  </si>
  <si>
    <t>Tissue  Retrators</t>
  </si>
  <si>
    <t>Vemix  Pink ปูนเทแบบ</t>
  </si>
  <si>
    <t>ลัง</t>
  </si>
  <si>
    <t>กระจกส่อง Arch ฟัน ครึ่งวงกลม</t>
  </si>
  <si>
    <t>คีมถอนฟันเบอร์  88 L</t>
  </si>
  <si>
    <t>คีมถอนฟันเบอร์  88 R</t>
  </si>
  <si>
    <t>คีมถอนฟันเบอร์  89</t>
  </si>
  <si>
    <t>คีมถอนฟันเบอร์  90</t>
  </si>
  <si>
    <t>คีมถอนฟันเบอร์ 150S</t>
  </si>
  <si>
    <t>คีมถอนฟันเบอร์ 151S</t>
  </si>
  <si>
    <t>คีมถอนฟันเบอร์ 300</t>
  </si>
  <si>
    <t>คีมถอนฟันเบอร์ 301</t>
  </si>
  <si>
    <t>คีมถอนฟันเบอร์ 69</t>
  </si>
  <si>
    <t>เครื่องขูดหินปูน</t>
  </si>
  <si>
    <t>เครื่อง</t>
  </si>
  <si>
    <t>เครื่องฉายแสง</t>
  </si>
  <si>
    <t>ตู้ล้างฟิลม์</t>
  </si>
  <si>
    <t>ตู้</t>
  </si>
  <si>
    <t>ถ้วย</t>
  </si>
  <si>
    <t>ถาดพิมพ์ปาก โลหะสแตนเลส เบอร์ 11</t>
  </si>
  <si>
    <t>ถาดพิมพ์ปาก โลหะสแตนเลส เบอร์ 12</t>
  </si>
  <si>
    <t>ถาดพิมพ์ปาก โลหะสแตนเลส เบอร์ 13</t>
  </si>
  <si>
    <t>ถาดพิมพ์ปาก โลหะสแตนเลส เบอร์ 14</t>
  </si>
  <si>
    <t>ถาดพิมพ์ปาก(เฉพาะส่วน)</t>
  </si>
  <si>
    <t>ที่รัดตัวเด็ก</t>
  </si>
  <si>
    <t>แผ่น</t>
  </si>
  <si>
    <t>แบบจำลองฟันน้ำนม</t>
  </si>
  <si>
    <t>1</t>
  </si>
  <si>
    <t>แผ่นขี้ผึ้งรูปเกือกม้า(Bite Warers)</t>
  </si>
  <si>
    <t>แผ่นบังแสง</t>
  </si>
  <si>
    <t>เม็ดยาย้อมคราบฟัน</t>
  </si>
  <si>
    <t>เส้น</t>
  </si>
  <si>
    <t>วัสดุพิมพ์ปาก Light body</t>
  </si>
  <si>
    <t>หัว P 5 (หัวขูดหินปูนธรรมดา)</t>
  </si>
  <si>
    <t>หัว prophy Contra Angle  E-Type</t>
  </si>
  <si>
    <t>หัวกรอ SSC stone  ขาว</t>
  </si>
  <si>
    <t>หัวกรอ SSC stone  เขียว</t>
  </si>
  <si>
    <t>หัวกรอ Steel Bur Long Shank</t>
  </si>
  <si>
    <t>หัวกรอSSC stone ชมพู</t>
  </si>
  <si>
    <t>หัวกรอเร็วแต่ง คอมโพสิต round</t>
  </si>
  <si>
    <t>item_standard_price</t>
  </si>
  <si>
    <t>warehouse_id</t>
  </si>
  <si>
    <t>item_unit_name</t>
  </si>
  <si>
    <t>sum_left_qty</t>
  </si>
  <si>
    <t>โหล</t>
  </si>
  <si>
    <t>หีบ</t>
  </si>
  <si>
    <t>ปริมาณคงคลังที่เหลือ real</t>
  </si>
  <si>
    <t>ราคาล่าสุด/หน่วย</t>
  </si>
  <si>
    <t>item_regno</t>
  </si>
  <si>
    <t>item_type</t>
  </si>
  <si>
    <t>item_type_name</t>
  </si>
  <si>
    <t>วัสดุทันตกรรม</t>
  </si>
  <si>
    <t>P</t>
  </si>
  <si>
    <t>วัสดุคงทน</t>
  </si>
  <si>
    <t>ครุภัณฑ์ทันตกรรม</t>
  </si>
  <si>
    <t>stock item show std_price/min-max/last_price</t>
  </si>
  <si>
    <t>set priority to buy item before in first Quarter</t>
  </si>
  <si>
    <t>=P</t>
  </si>
  <si>
    <t>ลงข้อมูล</t>
  </si>
  <si>
    <t>a</t>
  </si>
  <si>
    <t>Column1</t>
  </si>
  <si>
    <t>item_price</t>
  </si>
  <si>
    <t>item_package_name</t>
  </si>
  <si>
    <t>ยอดยกมาจากระบบเดิม</t>
  </si>
  <si>
    <t>ชูมิตร</t>
  </si>
  <si>
    <t>GI หลอด : light cure liner/base</t>
  </si>
  <si>
    <t>GI:light cure restoration (Fuji ll)  (แคปซูล)</t>
  </si>
  <si>
    <t>GI:light cure restoration(Fuji ll) (ผสม)</t>
  </si>
  <si>
    <t>หัวกรอเร็วแต่ง คอมโพสิต Rugby กลาง</t>
  </si>
  <si>
    <t>หัวกรอเร็วแต่ง คอมโพสิต Rugby เล็ก</t>
  </si>
  <si>
    <t>หัวกรอเร็วแต่ง คอมโพสิต Rugby ใหญ่</t>
  </si>
  <si>
    <t>=S</t>
  </si>
  <si>
    <t>ปริมาณคงคลัง ณ ทำแผน</t>
  </si>
  <si>
    <t>ไตรมาส</t>
  </si>
  <si>
    <t>AZ ใช้ตรวจ check บรรทัดใน PrinT_order</t>
  </si>
  <si>
    <t>3 ปรับแผน</t>
  </si>
  <si>
    <t>4 ปรับแผน</t>
  </si>
  <si>
    <t>ระบบแผนจัดซื้อวัสดุทันตกรรมชั้นสูง</t>
  </si>
  <si>
    <t xml:space="preserve">AI  Dental Inventory Plan </t>
  </si>
  <si>
    <t>กรุณาใส่ปีงบประมาณให้ถูกต้อง</t>
  </si>
  <si>
    <t>ยอดรวมอัตราซื้อจริง RealTime</t>
  </si>
  <si>
    <t>ยอดรวมอัตราซื้อจริง ทำแผนครั้งแรก</t>
  </si>
  <si>
    <t>Q1</t>
  </si>
  <si>
    <t>Q2</t>
  </si>
  <si>
    <t>Q3 ปรับ</t>
  </si>
  <si>
    <t>Q4 ปรับ</t>
  </si>
  <si>
    <t>เอ็มมีเน้นท์</t>
  </si>
  <si>
    <t>กลวัชร  เพิ่มขึ้น</t>
  </si>
  <si>
    <t>088-1999894</t>
  </si>
  <si>
    <t>อมรรัตน์ บุญสุขโชติ</t>
  </si>
  <si>
    <t xml:space="preserve"> line : dekhip4</t>
  </si>
  <si>
    <t>0894544092</t>
  </si>
  <si>
    <t>Real time ณ.</t>
  </si>
  <si>
    <t>ver 3.9</t>
  </si>
  <si>
    <t>ถูกต้อง</t>
  </si>
  <si>
    <t>ไม่ถูกต้อง ที่ควรคือ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</si>
</sst>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#,##0.00\ ;\-#,##0.00\ ;&quot; -&quot;#\ ;@\ "/>
    <numFmt numFmtId="188" formatCode="_-* #,##0_-;\-* #,##0_-;_-* &quot;-&quot;??_-;_-@_-"/>
    <numFmt numFmtId="189" formatCode="#,##0_ ;\-#,##0\ "/>
    <numFmt numFmtId="190" formatCode="#,###\ ;\-#,###\ ;&quot; -&quot;#\ ;@\ "/>
    <numFmt numFmtId="191" formatCode="[$-F800]dddd\,&quot; &quot;mmmm&quot; &quot;dd\,&quot; &quot;yyyy"/>
  </numFmts>
  <fonts count="39">
    <font>
      <sz val="11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sz val="11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9" tint="-0.249977111117893"/>
      <name val="Tahoma"/>
      <family val="2"/>
      <scheme val="minor"/>
    </font>
    <font>
      <b/>
      <sz val="9"/>
      <color rgb="FFFFFF00"/>
      <name val="Tahoma"/>
      <family val="2"/>
      <scheme val="minor"/>
    </font>
    <font>
      <b/>
      <sz val="14"/>
      <color theme="1"/>
      <name val="Arial"/>
      <family val="2"/>
    </font>
    <font>
      <sz val="11"/>
      <color indexed="8"/>
      <name val="Calibri"/>
      <family val="2"/>
      <charset val="222"/>
    </font>
    <font>
      <sz val="10"/>
      <name val="Tahoma"/>
      <family val="2"/>
      <charset val="222"/>
    </font>
    <font>
      <b/>
      <sz val="12"/>
      <name val="TH SarabunPSK"/>
      <family val="2"/>
    </font>
    <font>
      <sz val="11"/>
      <color theme="1"/>
      <name val="Tahoma"/>
      <family val="2"/>
      <scheme val="minor"/>
    </font>
    <font>
      <sz val="9"/>
      <color theme="0"/>
      <name val="Tahoma"/>
      <family val="2"/>
      <scheme val="minor"/>
    </font>
    <font>
      <b/>
      <sz val="9"/>
      <color theme="0"/>
      <name val="Tahoma"/>
      <family val="2"/>
      <scheme val="minor"/>
    </font>
    <font>
      <b/>
      <sz val="9"/>
      <color rgb="FFFF0000"/>
      <name val="Tahoma"/>
      <family val="2"/>
      <scheme val="minor"/>
    </font>
    <font>
      <sz val="11"/>
      <color rgb="FF000000"/>
      <name val="Tahoma"/>
      <family val="2"/>
    </font>
    <font>
      <sz val="10"/>
      <name val="Tahoma"/>
      <family val="2"/>
      <scheme val="minor"/>
    </font>
    <font>
      <sz val="10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rgb="FFC00000"/>
      <name val="Tahoma"/>
      <family val="2"/>
      <scheme val="minor"/>
    </font>
    <font>
      <sz val="16"/>
      <color rgb="FFFF0000"/>
      <name val="Tahoma"/>
      <family val="2"/>
      <scheme val="minor"/>
    </font>
    <font>
      <sz val="11"/>
      <color rgb="FFFFFF00"/>
      <name val="Tahoma"/>
      <family val="2"/>
      <scheme val="minor"/>
    </font>
    <font>
      <sz val="8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sz val="14"/>
      <name val="Cordia New"/>
      <family val="2"/>
    </font>
    <font>
      <sz val="11"/>
      <color rgb="FFFF0000"/>
      <name val="Tahoma"/>
      <family val="2"/>
      <charset val="222"/>
      <scheme val="minor"/>
    </font>
    <font>
      <sz val="10"/>
      <color rgb="FF0070C0"/>
      <name val="Tahoma"/>
      <family val="2"/>
      <charset val="222"/>
      <scheme val="minor"/>
    </font>
    <font>
      <sz val="9"/>
      <color indexed="81"/>
      <name val="Tahoma"/>
      <family val="2"/>
    </font>
    <font>
      <b/>
      <sz val="11"/>
      <color theme="0"/>
      <name val="Tahoma"/>
      <family val="2"/>
      <scheme val="minor"/>
    </font>
    <font>
      <b/>
      <sz val="11"/>
      <color rgb="FF000000"/>
      <name val="Tahoma"/>
      <family val="2"/>
    </font>
    <font>
      <b/>
      <sz val="16"/>
      <color theme="8" tint="-0.499984740745262"/>
      <name val="Tahoma"/>
      <family val="2"/>
      <scheme val="minor"/>
    </font>
    <font>
      <b/>
      <sz val="14"/>
      <color theme="9" tint="-0.499984740745262"/>
      <name val="Tahoma"/>
      <family val="2"/>
      <scheme val="minor"/>
    </font>
    <font>
      <sz val="11"/>
      <color rgb="FF00B0F0"/>
      <name val="Tahoma"/>
      <family val="2"/>
      <scheme val="minor"/>
    </font>
    <font>
      <i/>
      <sz val="11"/>
      <color theme="9" tint="-0.499984740745262"/>
      <name val="Tahoma"/>
      <family val="2"/>
      <scheme val="minor"/>
    </font>
    <font>
      <b/>
      <sz val="11"/>
      <color rgb="FF0000FF"/>
      <name val="Tahoma"/>
      <family val="2"/>
    </font>
    <font>
      <sz val="11"/>
      <color rgb="FF008000"/>
      <name val="Tahoma"/>
      <family val="2"/>
    </font>
    <font>
      <sz val="10"/>
      <color rgb="FF333333"/>
      <name val="Tahoma"/>
      <family val="2"/>
      <scheme val="minor"/>
    </font>
    <font>
      <sz val="11"/>
      <color rgb="FF00B050"/>
      <name val="Tahoma"/>
      <family val="2"/>
      <scheme val="minor"/>
    </font>
    <font>
      <b/>
      <sz val="11"/>
      <color rgb="FFFF00FF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AC1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EDCFD5"/>
        <bgColor indexed="64"/>
      </patternFill>
    </fill>
    <fill>
      <patternFill patternType="solid">
        <fgColor rgb="FFF79FD8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9" fillId="0" borderId="0"/>
    <xf numFmtId="187" fontId="8" fillId="0" borderId="0"/>
    <xf numFmtId="43" fontId="11" fillId="0" borderId="0" applyFont="0" applyFill="0" applyBorder="0" applyAlignment="0" applyProtection="0"/>
    <xf numFmtId="0" fontId="24" fillId="0" borderId="0"/>
    <xf numFmtId="0" fontId="24" fillId="0" borderId="0"/>
  </cellStyleXfs>
  <cellXfs count="11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0" borderId="0" xfId="0" applyFont="1"/>
    <xf numFmtId="0" fontId="6" fillId="4" borderId="1" xfId="0" applyFon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0" fillId="0" borderId="2" xfId="0" applyBorder="1"/>
    <xf numFmtId="0" fontId="2" fillId="0" borderId="2" xfId="0" applyFont="1" applyBorder="1" applyAlignment="1">
      <alignment horizontal="left" wrapText="1"/>
    </xf>
    <xf numFmtId="0" fontId="7" fillId="0" borderId="0" xfId="0" applyFont="1"/>
    <xf numFmtId="0" fontId="7" fillId="0" borderId="0" xfId="0" applyFont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0" fontId="0" fillId="3" borderId="0" xfId="0" applyFill="1" applyAlignment="1">
      <alignment horizontal="right"/>
    </xf>
    <xf numFmtId="0" fontId="0" fillId="5" borderId="0" xfId="0" applyFill="1" applyAlignment="1">
      <alignment horizontal="right"/>
    </xf>
    <xf numFmtId="0" fontId="0" fillId="5" borderId="0" xfId="0" applyFill="1" applyBorder="1" applyAlignment="1">
      <alignment horizontal="right"/>
    </xf>
    <xf numFmtId="0" fontId="16" fillId="0" borderId="1" xfId="0" applyFont="1" applyBorder="1" applyAlignment="1">
      <alignment horizontal="center"/>
    </xf>
    <xf numFmtId="43" fontId="17" fillId="0" borderId="1" xfId="4" applyFont="1" applyBorder="1" applyAlignment="1">
      <alignment horizontal="right"/>
    </xf>
    <xf numFmtId="188" fontId="1" fillId="9" borderId="4" xfId="4" applyNumberFormat="1" applyFont="1" applyFill="1" applyBorder="1" applyAlignment="1"/>
    <xf numFmtId="188" fontId="1" fillId="5" borderId="1" xfId="4" applyNumberFormat="1" applyFont="1" applyFill="1" applyBorder="1" applyAlignment="1"/>
    <xf numFmtId="188" fontId="1" fillId="5" borderId="2" xfId="4" applyNumberFormat="1" applyFont="1" applyFill="1" applyBorder="1" applyAlignment="1"/>
    <xf numFmtId="0" fontId="0" fillId="0" borderId="1" xfId="0" applyFont="1" applyBorder="1" applyAlignment="1">
      <alignment horizontal="left" wrapText="1"/>
    </xf>
    <xf numFmtId="2" fontId="3" fillId="5" borderId="1" xfId="0" applyNumberFormat="1" applyFont="1" applyFill="1" applyBorder="1" applyAlignment="1">
      <alignment horizontal="right"/>
    </xf>
    <xf numFmtId="43" fontId="17" fillId="5" borderId="1" xfId="4" applyFont="1" applyFill="1" applyBorder="1" applyAlignment="1">
      <alignment horizontal="right"/>
    </xf>
    <xf numFmtId="1" fontId="19" fillId="0" borderId="1" xfId="0" applyNumberFormat="1" applyFont="1" applyBorder="1" applyAlignment="1">
      <alignment horizontal="center"/>
    </xf>
    <xf numFmtId="0" fontId="20" fillId="8" borderId="0" xfId="0" applyFont="1" applyFill="1"/>
    <xf numFmtId="0" fontId="0" fillId="0" borderId="0" xfId="0" applyFill="1"/>
    <xf numFmtId="189" fontId="14" fillId="13" borderId="1" xfId="4" applyNumberFormat="1" applyFont="1" applyFill="1" applyBorder="1" applyAlignment="1">
      <alignment horizontal="center"/>
    </xf>
    <xf numFmtId="0" fontId="0" fillId="3" borderId="0" xfId="0" quotePrefix="1" applyFill="1" applyAlignment="1">
      <alignment horizontal="center"/>
    </xf>
    <xf numFmtId="190" fontId="17" fillId="0" borderId="1" xfId="4" applyNumberFormat="1" applyFont="1" applyBorder="1" applyAlignment="1">
      <alignment horizontal="center"/>
    </xf>
    <xf numFmtId="190" fontId="12" fillId="9" borderId="1" xfId="4" applyNumberFormat="1" applyFont="1" applyFill="1" applyBorder="1" applyAlignment="1">
      <alignment horizontal="center"/>
    </xf>
    <xf numFmtId="0" fontId="21" fillId="14" borderId="0" xfId="0" applyFont="1" applyFill="1" applyAlignment="1">
      <alignment horizontal="center" wrapText="1"/>
    </xf>
    <xf numFmtId="0" fontId="22" fillId="0" borderId="1" xfId="0" applyFont="1" applyBorder="1" applyAlignment="1">
      <alignment horizontal="left" wrapText="1"/>
    </xf>
    <xf numFmtId="0" fontId="0" fillId="15" borderId="0" xfId="0" applyFill="1"/>
    <xf numFmtId="0" fontId="0" fillId="16" borderId="0" xfId="0" applyFill="1"/>
    <xf numFmtId="0" fontId="1" fillId="5" borderId="1" xfId="0" applyFont="1" applyFill="1" applyBorder="1" applyAlignment="1">
      <alignment horizontal="right" wrapText="1"/>
    </xf>
    <xf numFmtId="0" fontId="5" fillId="0" borderId="1" xfId="0" applyFont="1" applyBorder="1" applyAlignment="1">
      <alignment horizontal="right"/>
    </xf>
    <xf numFmtId="0" fontId="25" fillId="3" borderId="1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left"/>
    </xf>
    <xf numFmtId="0" fontId="2" fillId="19" borderId="1" xfId="0" applyFont="1" applyFill="1" applyBorder="1" applyAlignment="1">
      <alignment horizontal="center" wrapText="1"/>
    </xf>
    <xf numFmtId="0" fontId="26" fillId="17" borderId="1" xfId="0" applyFont="1" applyFill="1" applyBorder="1" applyAlignment="1">
      <alignment horizontal="left" wrapText="1"/>
    </xf>
    <xf numFmtId="0" fontId="0" fillId="5" borderId="1" xfId="0" applyFill="1" applyBorder="1"/>
    <xf numFmtId="0" fontId="0" fillId="5" borderId="1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5" borderId="0" xfId="0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4" borderId="1" xfId="0" applyFont="1" applyFill="1" applyBorder="1" applyAlignment="1">
      <alignment horizontal="left" wrapText="1"/>
    </xf>
    <xf numFmtId="0" fontId="0" fillId="18" borderId="0" xfId="0" applyFill="1"/>
    <xf numFmtId="0" fontId="28" fillId="18" borderId="0" xfId="0" applyFont="1" applyFill="1"/>
    <xf numFmtId="0" fontId="0" fillId="0" borderId="1" xfId="0" applyBorder="1" applyAlignment="1">
      <alignment horizontal="center"/>
    </xf>
    <xf numFmtId="0" fontId="23" fillId="5" borderId="0" xfId="0" applyFont="1" applyFill="1"/>
    <xf numFmtId="0" fontId="0" fillId="8" borderId="0" xfId="0" applyFill="1"/>
    <xf numFmtId="0" fontId="23" fillId="8" borderId="0" xfId="0" applyFont="1" applyFill="1"/>
    <xf numFmtId="0" fontId="30" fillId="3" borderId="0" xfId="0" applyFont="1" applyFill="1"/>
    <xf numFmtId="0" fontId="31" fillId="3" borderId="0" xfId="0" applyFont="1" applyFill="1"/>
    <xf numFmtId="0" fontId="0" fillId="2" borderId="1" xfId="0" applyFill="1" applyBorder="1" applyAlignment="1">
      <alignment horizontal="center"/>
    </xf>
    <xf numFmtId="0" fontId="10" fillId="21" borderId="3" xfId="1" applyFont="1" applyFill="1" applyBorder="1" applyAlignment="1">
      <alignment horizontal="center" wrapText="1"/>
    </xf>
    <xf numFmtId="4" fontId="10" fillId="21" borderId="3" xfId="1" applyNumberFormat="1" applyFont="1" applyFill="1" applyBorder="1" applyAlignment="1">
      <alignment horizontal="center" wrapText="1"/>
    </xf>
    <xf numFmtId="0" fontId="10" fillId="22" borderId="3" xfId="1" applyFont="1" applyFill="1" applyBorder="1" applyAlignment="1">
      <alignment horizontal="center" wrapText="1"/>
    </xf>
    <xf numFmtId="4" fontId="10" fillId="22" borderId="3" xfId="1" applyNumberFormat="1" applyFont="1" applyFill="1" applyBorder="1" applyAlignment="1">
      <alignment horizontal="center" wrapText="1"/>
    </xf>
    <xf numFmtId="190" fontId="0" fillId="0" borderId="1" xfId="0" applyNumberFormat="1" applyBorder="1"/>
    <xf numFmtId="0" fontId="14" fillId="8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 wrapText="1"/>
    </xf>
    <xf numFmtId="188" fontId="33" fillId="0" borderId="1" xfId="4" applyNumberFormat="1" applyFont="1" applyBorder="1"/>
    <xf numFmtId="188" fontId="17" fillId="0" borderId="1" xfId="4" applyNumberFormat="1" applyFont="1" applyBorder="1"/>
    <xf numFmtId="43" fontId="1" fillId="20" borderId="1" xfId="4" applyFont="1" applyFill="1" applyBorder="1" applyAlignment="1">
      <alignment horizontal="right"/>
    </xf>
    <xf numFmtId="0" fontId="13" fillId="20" borderId="0" xfId="0" applyFont="1" applyFill="1" applyBorder="1" applyAlignment="1">
      <alignment horizontal="center" wrapText="1"/>
    </xf>
    <xf numFmtId="0" fontId="0" fillId="20" borderId="0" xfId="0" applyFill="1" applyAlignment="1">
      <alignment horizontal="right"/>
    </xf>
    <xf numFmtId="0" fontId="28" fillId="5" borderId="0" xfId="0" applyFont="1" applyFill="1"/>
    <xf numFmtId="0" fontId="0" fillId="5" borderId="0" xfId="0" applyFill="1"/>
    <xf numFmtId="0" fontId="28" fillId="15" borderId="0" xfId="0" applyFont="1" applyFill="1"/>
    <xf numFmtId="0" fontId="28" fillId="23" borderId="0" xfId="0" applyFont="1" applyFill="1"/>
    <xf numFmtId="0" fontId="28" fillId="24" borderId="0" xfId="0" applyFont="1" applyFill="1"/>
    <xf numFmtId="0" fontId="0" fillId="24" borderId="0" xfId="0" applyFill="1"/>
    <xf numFmtId="0" fontId="0" fillId="23" borderId="0" xfId="0" applyFill="1"/>
    <xf numFmtId="0" fontId="1" fillId="4" borderId="1" xfId="0" applyFont="1" applyFill="1" applyBorder="1" applyAlignment="1">
      <alignment horizontal="center" vertical="center" wrapText="1"/>
    </xf>
    <xf numFmtId="1" fontId="36" fillId="0" borderId="1" xfId="0" applyNumberFormat="1" applyFont="1" applyBorder="1" applyAlignment="1">
      <alignment horizontal="center"/>
    </xf>
    <xf numFmtId="0" fontId="18" fillId="0" borderId="0" xfId="0" applyFont="1" applyAlignment="1">
      <alignment horizontal="right"/>
    </xf>
    <xf numFmtId="0" fontId="18" fillId="3" borderId="0" xfId="0" applyFont="1" applyFill="1" applyAlignment="1">
      <alignment horizontal="center"/>
    </xf>
    <xf numFmtId="190" fontId="37" fillId="0" borderId="1" xfId="4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0" fillId="25" borderId="0" xfId="0" applyFill="1" applyAlignment="1">
      <alignment horizontal="right"/>
    </xf>
    <xf numFmtId="0" fontId="0" fillId="25" borderId="0" xfId="0" applyFill="1"/>
    <xf numFmtId="0" fontId="0" fillId="25" borderId="0" xfId="0" applyFill="1" applyAlignment="1">
      <alignment horizontal="center" wrapText="1"/>
    </xf>
    <xf numFmtId="0" fontId="0" fillId="25" borderId="0" xfId="0" applyFill="1" applyAlignment="1">
      <alignment horizontal="center"/>
    </xf>
    <xf numFmtId="0" fontId="21" fillId="18" borderId="0" xfId="0" applyFont="1" applyFill="1" applyAlignment="1">
      <alignment horizontal="center" wrapText="1"/>
    </xf>
    <xf numFmtId="0" fontId="32" fillId="20" borderId="0" xfId="0" applyFont="1" applyFill="1" applyAlignment="1">
      <alignment horizontal="center" wrapText="1"/>
    </xf>
    <xf numFmtId="191" fontId="17" fillId="0" borderId="5" xfId="0" applyNumberFormat="1" applyFont="1" applyBorder="1" applyAlignment="1">
      <alignment horizontal="center" vertical="center" wrapText="1"/>
    </xf>
  </cellXfs>
  <cellStyles count="7">
    <cellStyle name="Comma" xfId="4" builtinId="3"/>
    <cellStyle name="Comma 2" xfId="3"/>
    <cellStyle name="Excel Built-in Normal" xfId="1"/>
    <cellStyle name="Normal" xfId="0" builtinId="0"/>
    <cellStyle name="Normal 2" xfId="6"/>
    <cellStyle name="Normal 4" xfId="2"/>
    <cellStyle name="ปกติ 2" xfId="5"/>
  </cellStyles>
  <dxfs count="1">
    <dxf>
      <numFmt numFmtId="0" formatCode="General"/>
    </dxf>
  </dxfs>
  <tableStyles count="0" defaultTableStyle="TableStyleMedium2" defaultPivotStyle="PivotStyleMedium9"/>
  <colors>
    <mruColors>
      <color rgb="FFF79FD8"/>
      <color rgb="FFEDCFD5"/>
      <color rgb="FFEAC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374650</xdr:colOff>
          <xdr:row>11</xdr:row>
          <xdr:rowOff>95250</xdr:rowOff>
        </xdr:from>
        <xdr:to>
          <xdr:col>5</xdr:col>
          <xdr:colOff>95250</xdr:colOff>
          <xdr:row>14</xdr:row>
          <xdr:rowOff>12700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ปรับปรุง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comment 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รายการจัดซื้อรวม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184150</xdr:colOff>
          <xdr:row>11</xdr:row>
          <xdr:rowOff>146050</xdr:rowOff>
        </xdr:from>
        <xdr:to>
          <xdr:col>8</xdr:col>
          <xdr:colOff>571500</xdr:colOff>
          <xdr:row>14</xdr:row>
          <xdr:rowOff>57150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FF"/>
                  </a:solidFill>
                  <a:latin typeface="Tahoma"/>
                  <a:ea typeface="Tahoma"/>
                  <a:cs typeface="Tahoma"/>
                </a:rPr>
                <a:t>ตรวจสอบ </a:t>
              </a:r>
              <a:r>
                <a:rPr lang="en-US" sz="1100" b="1" i="0" u="none" strike="noStrike" baseline="0">
                  <a:solidFill>
                    <a:srgbClr val="FF00FF"/>
                  </a:solidFill>
                  <a:latin typeface="Tahoma"/>
                  <a:ea typeface="Tahoma"/>
                  <a:cs typeface="Tahoma"/>
                </a:rPr>
                <a:t>Stock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374650</xdr:colOff>
          <xdr:row>8</xdr:row>
          <xdr:rowOff>146050</xdr:rowOff>
        </xdr:from>
        <xdr:to>
          <xdr:col>5</xdr:col>
          <xdr:colOff>107950</xdr:colOff>
          <xdr:row>11</xdr:row>
          <xdr:rowOff>57150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ลงข้อมูลการจัดซื้อร่วมตามปีงบ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165100</xdr:colOff>
          <xdr:row>8</xdr:row>
          <xdr:rowOff>165100</xdr:rowOff>
        </xdr:from>
        <xdr:to>
          <xdr:col>8</xdr:col>
          <xdr:colOff>552450</xdr:colOff>
          <xdr:row>11</xdr:row>
          <xdr:rowOff>88900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Test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หน้านี้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4</xdr:row>
          <xdr:rowOff>95250</xdr:rowOff>
        </xdr:from>
        <xdr:to>
          <xdr:col>11</xdr:col>
          <xdr:colOff>552450</xdr:colOff>
          <xdr:row>6</xdr:row>
          <xdr:rowOff>95250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สร้าง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sheet 1 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ครั้งแรกสุดของงบประมาณ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14</xdr:row>
          <xdr:rowOff>50800</xdr:rowOff>
        </xdr:from>
        <xdr:to>
          <xdr:col>5</xdr:col>
          <xdr:colOff>114300</xdr:colOff>
          <xdr:row>16</xdr:row>
          <xdr:rowOff>146050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ลงข้อมูลเฉพาะบริษัท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DKSH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7</xdr:row>
          <xdr:rowOff>146050</xdr:rowOff>
        </xdr:from>
        <xdr:to>
          <xdr:col>8</xdr:col>
          <xdr:colOff>641350</xdr:colOff>
          <xdr:row>20</xdr:row>
          <xdr:rowOff>146050</xdr:rowOff>
        </xdr:to>
        <xdr:sp macro="" textlink="">
          <xdr:nvSpPr>
            <xdr:cNvPr id="6151" name="Group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488950</xdr:colOff>
          <xdr:row>8</xdr:row>
          <xdr:rowOff>107950</xdr:rowOff>
        </xdr:from>
        <xdr:to>
          <xdr:col>12</xdr:col>
          <xdr:colOff>266700</xdr:colOff>
          <xdr:row>11</xdr:row>
          <xdr:rowOff>31750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AI 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จัดทำแผนประจำปี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260350</xdr:colOff>
          <xdr:row>7</xdr:row>
          <xdr:rowOff>146050</xdr:rowOff>
        </xdr:from>
        <xdr:to>
          <xdr:col>15</xdr:col>
          <xdr:colOff>298450</xdr:colOff>
          <xdr:row>20</xdr:row>
          <xdr:rowOff>146050</xdr:rowOff>
        </xdr:to>
        <xdr:sp macro="" textlink="">
          <xdr:nvSpPr>
            <xdr:cNvPr id="6153" name="Group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374650</xdr:colOff>
          <xdr:row>8</xdr:row>
          <xdr:rowOff>95250</xdr:rowOff>
        </xdr:from>
        <xdr:to>
          <xdr:col>15</xdr:col>
          <xdr:colOff>152400</xdr:colOff>
          <xdr:row>11</xdr:row>
          <xdr:rowOff>12700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ส่งแผนประจำปีให้ผู้ดูแล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488950</xdr:colOff>
          <xdr:row>11</xdr:row>
          <xdr:rowOff>31750</xdr:rowOff>
        </xdr:from>
        <xdr:to>
          <xdr:col>12</xdr:col>
          <xdr:colOff>266700</xdr:colOff>
          <xdr:row>13</xdr:row>
          <xdr:rowOff>127000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AI 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ปรับแผนไตรมาส2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488950</xdr:colOff>
          <xdr:row>17</xdr:row>
          <xdr:rowOff>114300</xdr:rowOff>
        </xdr:from>
        <xdr:to>
          <xdr:col>12</xdr:col>
          <xdr:colOff>266700</xdr:colOff>
          <xdr:row>20</xdr:row>
          <xdr:rowOff>31750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สรุปแผนซื้อจริง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374650</xdr:colOff>
          <xdr:row>11</xdr:row>
          <xdr:rowOff>19050</xdr:rowOff>
        </xdr:from>
        <xdr:to>
          <xdr:col>15</xdr:col>
          <xdr:colOff>152400</xdr:colOff>
          <xdr:row>13</xdr:row>
          <xdr:rowOff>114300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ส่งปรับแผนให้ผู้ดูแล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374650</xdr:colOff>
          <xdr:row>13</xdr:row>
          <xdr:rowOff>127000</xdr:rowOff>
        </xdr:from>
        <xdr:to>
          <xdr:col>15</xdr:col>
          <xdr:colOff>165100</xdr:colOff>
          <xdr:row>16</xdr:row>
          <xdr:rowOff>38100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สรุปแผนซื้อจริงให้ผู้ดูแล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488950</xdr:colOff>
          <xdr:row>13</xdr:row>
          <xdr:rowOff>133350</xdr:rowOff>
        </xdr:from>
        <xdr:to>
          <xdr:col>12</xdr:col>
          <xdr:colOff>266700</xdr:colOff>
          <xdr:row>16</xdr:row>
          <xdr:rowOff>50800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</a:t>
              </a:r>
              <a:r>
                <a:rPr lang="en-US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AI </a:t>
              </a: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ปรับแผนไตรมาส3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450850</xdr:colOff>
          <xdr:row>1</xdr:row>
          <xdr:rowOff>38100</xdr:rowOff>
        </xdr:from>
        <xdr:to>
          <xdr:col>26</xdr:col>
          <xdr:colOff>76200</xdr:colOff>
          <xdr:row>3</xdr:row>
          <xdr:rowOff>76200</xdr:rowOff>
        </xdr:to>
        <xdr:sp macro="" textlink="">
          <xdr:nvSpPr>
            <xdr:cNvPr id="3737" name="Button 665" hidden="1">
              <a:extLst>
                <a:ext uri="{63B3BB69-23CF-44E3-9099-C40C66FF867C}">
                  <a14:compatExt spid="_x0000_s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ปรับข้อมูลไตรมาส2ก่อนปรับแผนแผนงวด3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19050</xdr:colOff>
          <xdr:row>1</xdr:row>
          <xdr:rowOff>38100</xdr:rowOff>
        </xdr:from>
        <xdr:to>
          <xdr:col>29</xdr:col>
          <xdr:colOff>419100</xdr:colOff>
          <xdr:row>3</xdr:row>
          <xdr:rowOff>76200</xdr:rowOff>
        </xdr:to>
        <xdr:sp macro="" textlink="">
          <xdr:nvSpPr>
            <xdr:cNvPr id="3738" name="Button 666" hidden="1">
              <a:extLst>
                <a:ext uri="{63B3BB69-23CF-44E3-9099-C40C66FF867C}">
                  <a14:compatExt spid="_x0000_s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ปรับข้อมูลไตรมาส3ก่อนปรับแผนแผนงวด4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stock_item" connectionId="4" autoFormatId="16" applyNumberFormats="0" applyBorderFormats="0" applyFontFormats="0" applyPatternFormats="0" applyAlignmentFormats="0" applyWidthHeightFormats="0">
  <queryTableRefresh nextId="10">
    <queryTableFields count="9">
      <queryTableField id="1" name="item_id" tableColumnId="1"/>
      <queryTableField id="2" name="item_name" tableColumnId="2"/>
      <queryTableField id="3" name="item_unit" tableColumnId="3"/>
      <queryTableField id="4" name="item_standard_price" tableColumnId="4"/>
      <queryTableField id="5" name="max_qty" tableColumnId="5"/>
      <queryTableField id="6" name="min_qty" tableColumnId="6"/>
      <queryTableField id="7" name="unit_cost" tableColumnId="7"/>
      <queryTableField id="8" name="item_note" tableColumnId="8"/>
      <queryTableField id="9" name="item_use_status" tableColumnId="9"/>
    </queryTableFields>
  </queryTableRefresh>
</queryTable>
</file>

<file path=xl/queryTables/queryTable2.xml><?xml version="1.0" encoding="utf-8"?>
<queryTable xmlns="http://schemas.openxmlformats.org/spreadsheetml/2006/main" name="set_priority_buy_item" connectionId="3" autoFormatId="16" applyNumberFormats="0" applyBorderFormats="0" applyFontFormats="0" applyPatternFormats="0" applyAlignmentFormats="0" applyWidthHeightFormats="0">
  <queryTableRefresh nextId="10" unboundColumnsRight="1">
    <queryTableFields count="9">
      <queryTableField id="1" name="item_id" tableColumnId="1"/>
      <queryTableField id="2" name="item_name" tableColumnId="2"/>
      <queryTableField id="3" name="item_regno" tableColumnId="3"/>
      <queryTableField id="4" name="item_unit" tableColumnId="4"/>
      <queryTableField id="5" name="item_type" tableColumnId="5"/>
      <queryTableField id="6" name="item_type_name" tableColumnId="6"/>
      <queryTableField id="7" name="item_standard_price" tableColumnId="7"/>
      <queryTableField id="8" name="warehouse_id" tableColumnId="8"/>
      <queryTableField id="9" dataBound="0" tableColumnId="9"/>
    </queryTableFields>
  </queryTableRefresh>
</queryTable>
</file>

<file path=xl/queryTables/queryTable3.xml><?xml version="1.0" encoding="utf-8"?>
<queryTable xmlns="http://schemas.openxmlformats.org/spreadsheetml/2006/main" name="Find_leftqty and company_ok" connectionId="2" autoFormatId="16" applyNumberFormats="0" applyBorderFormats="0" applyFontFormats="0" applyPatternFormats="0" applyAlignmentFormats="0" applyWidthHeightFormats="0">
  <queryTableRefresh nextId="10">
    <queryTableFields count="9">
      <queryTableField id="1" name="item_id" tableColumnId="1"/>
      <queryTableField id="2" name="item_name" tableColumnId="2"/>
      <queryTableField id="3" name="item_use_status" tableColumnId="3"/>
      <queryTableField id="4" name="item_price" tableColumnId="4"/>
      <queryTableField id="5" name="item_package_name" tableColumnId="5"/>
      <queryTableField id="6" name="supplier_name" tableColumnId="6"/>
      <queryTableField id="7" name="supplier_agent_name" tableColumnId="7"/>
      <queryTableField id="8" name="supplier_note" tableColumnId="8"/>
      <queryTableField id="9" name="supplier_agent_contact" tableColumnId="9"/>
    </queryTableFields>
  </queryTableRefresh>
</queryTable>
</file>

<file path=xl/queryTables/queryTable4.xml><?xml version="1.0" encoding="utf-8"?>
<queryTable xmlns="http://schemas.openxmlformats.org/spreadsheetml/2006/main" name="Find_leftqty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item_id" tableColumnId="1"/>
      <queryTableField id="2" name="item_name" tableColumnId="2"/>
      <queryTableField id="3" name="item_unit_name" tableColumnId="3"/>
      <queryTableField id="4" name="sum_left_qty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3" name="Table_stock_item" displayName="Table_stock_item" ref="A2:I444" tableType="queryTable" totalsRowShown="0">
  <autoFilter ref="A2:I444"/>
  <sortState ref="A3:I444">
    <sortCondition ref="B2:B446"/>
  </sortState>
  <tableColumns count="9">
    <tableColumn id="1" uniqueName="1" name="item_id" queryTableFieldId="1"/>
    <tableColumn id="2" uniqueName="2" name="item_name" queryTableFieldId="2"/>
    <tableColumn id="3" uniqueName="3" name="item_unit" queryTableFieldId="3"/>
    <tableColumn id="4" uniqueName="4" name="item_standard_price" queryTableFieldId="4"/>
    <tableColumn id="5" uniqueName="5" name="max_qty" queryTableFieldId="5"/>
    <tableColumn id="6" uniqueName="6" name="min_qty" queryTableFieldId="6"/>
    <tableColumn id="7" uniqueName="7" name="unit_cost" queryTableFieldId="7"/>
    <tableColumn id="8" uniqueName="8" name="item_note" queryTableFieldId="8"/>
    <tableColumn id="9" uniqueName="9" name="item_use_status" queryTableField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_set_priority_buy_item" displayName="Table_set_priority_buy_item" ref="K2:S444" tableType="queryTable" totalsRowShown="0">
  <autoFilter ref="K2:S444"/>
  <tableColumns count="9">
    <tableColumn id="1" uniqueName="1" name="item_id" queryTableFieldId="1"/>
    <tableColumn id="2" uniqueName="2" name="item_name" queryTableFieldId="2"/>
    <tableColumn id="3" uniqueName="3" name="item_regno" queryTableFieldId="3"/>
    <tableColumn id="4" uniqueName="4" name="item_unit" queryTableFieldId="4"/>
    <tableColumn id="5" uniqueName="5" name="item_type" queryTableFieldId="5"/>
    <tableColumn id="6" uniqueName="6" name="item_type_name" queryTableFieldId="6"/>
    <tableColumn id="7" uniqueName="7" name="item_standard_price" queryTableFieldId="7"/>
    <tableColumn id="8" uniqueName="8" name="warehouse_id" queryTableFieldId="8"/>
    <tableColumn id="9" uniqueName="9" name="Column1" queryTableFieldId="9" dataDxfId="0">
      <calculatedColumnFormula>INDEX(Sheet1!$K$3:$K$1000,MATCH(K3,Sheet1!$D$3:$D$1000,0))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6" name="Table_Find_leftqty_and_company_ok7" displayName="Table_Find_leftqty_and_company_ok7" ref="A2:I360" tableType="queryTable" totalsRowShown="0">
  <autoFilter ref="A2:I360"/>
  <tableColumns count="9">
    <tableColumn id="1" uniqueName="1" name="item_id" queryTableFieldId="1"/>
    <tableColumn id="2" uniqueName="2" name="item_name" queryTableFieldId="2"/>
    <tableColumn id="3" uniqueName="3" name="item_use_status" queryTableFieldId="3"/>
    <tableColumn id="4" uniqueName="4" name="item_price" queryTableFieldId="4"/>
    <tableColumn id="5" uniqueName="5" name="item_package_name" queryTableFieldId="5"/>
    <tableColumn id="6" uniqueName="6" name="supplier_name" queryTableFieldId="6"/>
    <tableColumn id="7" uniqueName="7" name="supplier_agent_name" queryTableFieldId="7"/>
    <tableColumn id="8" uniqueName="8" name="supplier_note" queryTableFieldId="8"/>
    <tableColumn id="9" uniqueName="9" name="supplier_agent_contact" queryTableField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Table_Find_leftqty" displayName="Table_Find_leftqty" ref="K2:N360" tableType="queryTable" totalsRowShown="0">
  <autoFilter ref="K2:N360"/>
  <tableColumns count="4">
    <tableColumn id="1" uniqueName="1" name="item_id" queryTableFieldId="1"/>
    <tableColumn id="2" uniqueName="2" name="item_name" queryTableFieldId="2"/>
    <tableColumn id="3" uniqueName="3" name="item_unit_name" queryTableFieldId="3"/>
    <tableColumn id="4" uniqueName="4" name="sum_left_qty" queryTableField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P25"/>
  <sheetViews>
    <sheetView workbookViewId="0">
      <selection activeCell="A27" sqref="A27"/>
    </sheetView>
  </sheetViews>
  <sheetFormatPr defaultRowHeight="14"/>
  <sheetData>
    <row r="2" spans="2:16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2:16" ht="20">
      <c r="B3" s="10"/>
      <c r="C3" s="10"/>
      <c r="D3" s="10"/>
      <c r="E3" s="10"/>
      <c r="F3" s="10"/>
      <c r="G3" s="70" t="s">
        <v>588</v>
      </c>
      <c r="H3" s="10"/>
      <c r="I3" s="10"/>
      <c r="J3" s="10"/>
      <c r="K3" s="10"/>
      <c r="L3" s="10"/>
      <c r="M3" s="10"/>
      <c r="N3" s="10"/>
      <c r="O3" s="10"/>
      <c r="P3" s="10"/>
    </row>
    <row r="4" spans="2:16" ht="17.5">
      <c r="B4" s="10"/>
      <c r="C4" s="10"/>
      <c r="D4" s="10"/>
      <c r="E4" s="10"/>
      <c r="F4" s="10"/>
      <c r="G4" s="10"/>
      <c r="H4" s="71" t="s">
        <v>589</v>
      </c>
      <c r="I4" s="10"/>
      <c r="J4" s="10"/>
      <c r="K4" s="10"/>
      <c r="L4" s="10"/>
      <c r="M4" s="10"/>
      <c r="N4" s="10"/>
      <c r="O4" s="10"/>
      <c r="P4" s="10"/>
    </row>
    <row r="5" spans="2:16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2:16" ht="21.65" customHeight="1">
      <c r="B6" s="10"/>
      <c r="C6" s="10"/>
      <c r="D6" s="10"/>
      <c r="E6" s="10" t="s">
        <v>590</v>
      </c>
      <c r="F6" s="10"/>
      <c r="G6" s="10"/>
      <c r="H6" s="72">
        <v>2562</v>
      </c>
      <c r="I6" s="10"/>
      <c r="J6" s="10"/>
      <c r="K6" s="10"/>
      <c r="L6" s="10"/>
      <c r="M6" s="10"/>
      <c r="N6" s="10"/>
      <c r="O6" s="10"/>
      <c r="P6" s="10"/>
    </row>
    <row r="7" spans="2:16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2:16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2:16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2:16"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2:16"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2:16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2:16"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2:16"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2:16"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2:16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2:16"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2:16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2:16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2:16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2:16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2:16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2:16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2:16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 t="s">
        <v>604</v>
      </c>
      <c r="P24" s="10"/>
    </row>
    <row r="25" spans="2:16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374650</xdr:colOff>
                    <xdr:row>11</xdr:row>
                    <xdr:rowOff>95250</xdr:rowOff>
                  </from>
                  <to>
                    <xdr:col>5</xdr:col>
                    <xdr:colOff>95250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Button2_Click">
                <anchor moveWithCells="1" sizeWithCells="1">
                  <from>
                    <xdr:col>5</xdr:col>
                    <xdr:colOff>184150</xdr:colOff>
                    <xdr:row>11</xdr:row>
                    <xdr:rowOff>146050</xdr:rowOff>
                  </from>
                  <to>
                    <xdr:col>8</xdr:col>
                    <xdr:colOff>571500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Button3_Click">
                <anchor moveWithCells="1" sizeWithCells="1">
                  <from>
                    <xdr:col>1</xdr:col>
                    <xdr:colOff>374650</xdr:colOff>
                    <xdr:row>8</xdr:row>
                    <xdr:rowOff>146050</xdr:rowOff>
                  </from>
                  <to>
                    <xdr:col>5</xdr:col>
                    <xdr:colOff>107950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>
                <anchor moveWithCells="1" sizeWithCells="1">
                  <from>
                    <xdr:col>5</xdr:col>
                    <xdr:colOff>165100</xdr:colOff>
                    <xdr:row>8</xdr:row>
                    <xdr:rowOff>165100</xdr:rowOff>
                  </from>
                  <to>
                    <xdr:col>8</xdr:col>
                    <xdr:colOff>552450</xdr:colOff>
                    <xdr:row>11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Menu_FirstBudget_Click">
                <anchor moveWithCells="1" sizeWithCells="1">
                  <from>
                    <xdr:col>8</xdr:col>
                    <xdr:colOff>171450</xdr:colOff>
                    <xdr:row>4</xdr:row>
                    <xdr:rowOff>95250</xdr:rowOff>
                  </from>
                  <to>
                    <xdr:col>11</xdr:col>
                    <xdr:colOff>552450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Button6_Click">
                <anchor moveWithCells="1" sizeWithCells="1">
                  <from>
                    <xdr:col>1</xdr:col>
                    <xdr:colOff>381000</xdr:colOff>
                    <xdr:row>14</xdr:row>
                    <xdr:rowOff>50800</xdr:rowOff>
                  </from>
                  <to>
                    <xdr:col>5</xdr:col>
                    <xdr:colOff>114300</xdr:colOff>
                    <xdr:row>16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Group Box 7">
              <controlPr defaultSize="0" autoFill="0" autoPict="0">
                <anchor moveWithCells="1">
                  <from>
                    <xdr:col>1</xdr:col>
                    <xdr:colOff>285750</xdr:colOff>
                    <xdr:row>7</xdr:row>
                    <xdr:rowOff>146050</xdr:rowOff>
                  </from>
                  <to>
                    <xdr:col>8</xdr:col>
                    <xdr:colOff>641350</xdr:colOff>
                    <xdr:row>20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Button 8">
              <controlPr defaultSize="0" print="0" autoFill="0" autoPict="0" macro="[0]!Button8_Click">
                <anchor moveWithCells="1" sizeWithCells="1">
                  <from>
                    <xdr:col>9</xdr:col>
                    <xdr:colOff>488950</xdr:colOff>
                    <xdr:row>8</xdr:row>
                    <xdr:rowOff>107950</xdr:rowOff>
                  </from>
                  <to>
                    <xdr:col>12</xdr:col>
                    <xdr:colOff>266700</xdr:colOff>
                    <xdr:row>11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Group Box 9">
              <controlPr defaultSize="0" autoFill="0" autoPict="0">
                <anchor moveWithCells="1">
                  <from>
                    <xdr:col>9</xdr:col>
                    <xdr:colOff>260350</xdr:colOff>
                    <xdr:row>7</xdr:row>
                    <xdr:rowOff>146050</xdr:rowOff>
                  </from>
                  <to>
                    <xdr:col>15</xdr:col>
                    <xdr:colOff>298450</xdr:colOff>
                    <xdr:row>20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3" name="Button 14">
              <controlPr defaultSize="0" print="0" autoFill="0" autoPict="0">
                <anchor moveWithCells="1" sizeWithCells="1">
                  <from>
                    <xdr:col>12</xdr:col>
                    <xdr:colOff>374650</xdr:colOff>
                    <xdr:row>8</xdr:row>
                    <xdr:rowOff>95250</xdr:rowOff>
                  </from>
                  <to>
                    <xdr:col>15</xdr:col>
                    <xdr:colOff>152400</xdr:colOff>
                    <xdr:row>11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4" name="Button 15">
              <controlPr defaultSize="0" print="0" autoFill="0" autoPict="0" macro="[0]!Button15_Click">
                <anchor moveWithCells="1" sizeWithCells="1">
                  <from>
                    <xdr:col>9</xdr:col>
                    <xdr:colOff>488950</xdr:colOff>
                    <xdr:row>11</xdr:row>
                    <xdr:rowOff>31750</xdr:rowOff>
                  </from>
                  <to>
                    <xdr:col>12</xdr:col>
                    <xdr:colOff>266700</xdr:colOff>
                    <xdr:row>13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5" name="Button 16">
              <controlPr defaultSize="0" print="0" autoFill="0" autoPict="0">
                <anchor moveWithCells="1" sizeWithCells="1">
                  <from>
                    <xdr:col>9</xdr:col>
                    <xdr:colOff>488950</xdr:colOff>
                    <xdr:row>17</xdr:row>
                    <xdr:rowOff>114300</xdr:rowOff>
                  </from>
                  <to>
                    <xdr:col>12</xdr:col>
                    <xdr:colOff>266700</xdr:colOff>
                    <xdr:row>20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6" name="Button 17">
              <controlPr defaultSize="0" print="0" autoFill="0" autoPict="0">
                <anchor moveWithCells="1" sizeWithCells="1">
                  <from>
                    <xdr:col>12</xdr:col>
                    <xdr:colOff>374650</xdr:colOff>
                    <xdr:row>11</xdr:row>
                    <xdr:rowOff>19050</xdr:rowOff>
                  </from>
                  <to>
                    <xdr:col>15</xdr:col>
                    <xdr:colOff>152400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17" name="Button 18">
              <controlPr defaultSize="0" print="0" autoFill="0" autoPict="0">
                <anchor moveWithCells="1" sizeWithCells="1">
                  <from>
                    <xdr:col>12</xdr:col>
                    <xdr:colOff>374650</xdr:colOff>
                    <xdr:row>13</xdr:row>
                    <xdr:rowOff>127000</xdr:rowOff>
                  </from>
                  <to>
                    <xdr:col>15</xdr:col>
                    <xdr:colOff>165100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18" name="Button 19">
              <controlPr defaultSize="0" print="0" autoFill="0" autoPict="0" macro="[0]!Button19_Click">
                <anchor moveWithCells="1" sizeWithCells="1">
                  <from>
                    <xdr:col>9</xdr:col>
                    <xdr:colOff>488950</xdr:colOff>
                    <xdr:row>13</xdr:row>
                    <xdr:rowOff>133350</xdr:rowOff>
                  </from>
                  <to>
                    <xdr:col>12</xdr:col>
                    <xdr:colOff>266700</xdr:colOff>
                    <xdr:row>16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7030A0"/>
  </sheetPr>
  <dimension ref="A1:BC1195"/>
  <sheetViews>
    <sheetView workbookViewId="0">
      <pane ySplit="6" topLeftCell="A7" activePane="bottomLeft" state="frozen"/>
      <selection pane="bottomLeft" activeCell="E13" sqref="E13"/>
    </sheetView>
  </sheetViews>
  <sheetFormatPr defaultRowHeight="15"/>
  <cols>
    <col min="1" max="1" width="5.58203125" customWidth="1"/>
    <col min="2" max="2" width="45.5" customWidth="1"/>
    <col min="3" max="3" width="10.25" style="3" customWidth="1"/>
    <col min="4" max="4" width="8.83203125" style="4" customWidth="1"/>
    <col min="5" max="5" width="8.08203125" customWidth="1"/>
    <col min="6" max="6" width="2.33203125" customWidth="1"/>
    <col min="7" max="7" width="8.203125E-2" style="3" customWidth="1"/>
    <col min="8" max="8" width="0.33203125" style="3" hidden="1" customWidth="1"/>
    <col min="9" max="9" width="6.5" style="3" hidden="1" customWidth="1"/>
    <col min="10" max="10" width="1.83203125" style="19" customWidth="1"/>
    <col min="11" max="11" width="1.58203125" style="60" customWidth="1"/>
    <col min="12" max="12" width="0.33203125" style="3" customWidth="1"/>
    <col min="13" max="13" width="0.5" style="3" customWidth="1"/>
    <col min="14" max="14" width="1.25" style="3" customWidth="1"/>
    <col min="15" max="15" width="2.83203125" customWidth="1"/>
    <col min="16" max="16" width="8.1640625" style="29" customWidth="1"/>
    <col min="17" max="17" width="7.08203125" customWidth="1"/>
    <col min="18" max="18" width="0.83203125" style="29" customWidth="1"/>
    <col min="19" max="19" width="8.08203125" customWidth="1"/>
    <col min="20" max="20" width="11.33203125" customWidth="1"/>
    <col min="21" max="21" width="11.58203125" style="29" customWidth="1"/>
    <col min="22" max="22" width="7" style="29" customWidth="1"/>
    <col min="23" max="23" width="6.33203125" style="29" customWidth="1"/>
    <col min="24" max="24" width="1.58203125" style="29" customWidth="1"/>
    <col min="25" max="25" width="6.83203125" style="29" customWidth="1"/>
    <col min="26" max="26" width="6.08203125" style="29" customWidth="1"/>
    <col min="27" max="27" width="1.33203125" style="29" customWidth="1"/>
    <col min="28" max="28" width="6.58203125" style="29" customWidth="1"/>
    <col min="29" max="29" width="6.83203125" style="98" customWidth="1"/>
    <col min="30" max="30" width="5.83203125" style="29" customWidth="1"/>
    <col min="31" max="31" width="2.08203125" style="29" customWidth="1"/>
    <col min="32" max="32" width="6.75" style="31" customWidth="1"/>
    <col min="33" max="33" width="6.58203125" style="31" customWidth="1"/>
    <col min="34" max="34" width="6.08203125" style="29" customWidth="1"/>
    <col min="35" max="35" width="2.08203125" style="32" customWidth="1"/>
    <col min="36" max="36" width="7.75" customWidth="1"/>
    <col min="37" max="37" width="8.5" customWidth="1"/>
    <col min="39" max="39" width="10.25" bestFit="1" customWidth="1"/>
    <col min="52" max="52" width="8.58203125" style="64"/>
  </cols>
  <sheetData>
    <row r="1" spans="1:55" ht="18">
      <c r="A1" s="26"/>
      <c r="B1" s="26"/>
      <c r="C1" s="27"/>
      <c r="AW1" s="51" t="s">
        <v>584</v>
      </c>
      <c r="AZ1" s="67"/>
    </row>
    <row r="2" spans="1:55">
      <c r="AW2" s="66">
        <v>1</v>
      </c>
      <c r="AZ2" s="67"/>
    </row>
    <row r="3" spans="1:55">
      <c r="K3" s="61"/>
      <c r="AW3" s="66">
        <v>2</v>
      </c>
      <c r="AZ3" s="67"/>
    </row>
    <row r="4" spans="1:55" ht="15.65" customHeight="1">
      <c r="A4" s="109"/>
      <c r="B4" s="109"/>
      <c r="C4" s="110"/>
      <c r="D4" s="111"/>
      <c r="E4" s="109"/>
      <c r="P4" s="108"/>
      <c r="AW4" s="66" t="s">
        <v>586</v>
      </c>
      <c r="AY4" s="68" t="s">
        <v>585</v>
      </c>
      <c r="AZ4" s="69"/>
      <c r="BA4" s="68"/>
      <c r="BB4" s="68"/>
    </row>
    <row r="5" spans="1:55" ht="31" customHeight="1">
      <c r="A5" s="10"/>
      <c r="B5" s="10"/>
      <c r="C5" s="11"/>
      <c r="D5" s="12"/>
      <c r="E5" s="10"/>
      <c r="F5" s="10"/>
      <c r="G5" s="11"/>
      <c r="H5" s="11"/>
      <c r="I5" s="11"/>
      <c r="J5" s="20"/>
      <c r="K5" s="62"/>
      <c r="L5" s="11"/>
      <c r="M5" s="11"/>
      <c r="N5" s="11"/>
      <c r="O5" s="10"/>
      <c r="P5" s="30"/>
      <c r="Q5" s="10"/>
      <c r="R5" s="30"/>
      <c r="S5" s="10"/>
      <c r="T5" s="10"/>
      <c r="U5" s="30"/>
      <c r="V5" s="45" t="s">
        <v>568</v>
      </c>
      <c r="W5" s="48" t="s">
        <v>569</v>
      </c>
      <c r="X5" s="30"/>
      <c r="Y5" s="45" t="s">
        <v>582</v>
      </c>
      <c r="Z5" s="48" t="s">
        <v>569</v>
      </c>
      <c r="AA5" s="30"/>
      <c r="AB5" s="30"/>
      <c r="AC5" s="99"/>
      <c r="AD5" s="48" t="s">
        <v>569</v>
      </c>
      <c r="AE5" s="30"/>
      <c r="AF5" s="30"/>
      <c r="AG5" s="30"/>
      <c r="AH5" s="30"/>
      <c r="AI5" s="88"/>
      <c r="AJ5" s="112" t="s">
        <v>592</v>
      </c>
      <c r="AK5" s="112"/>
      <c r="AL5" s="113" t="s">
        <v>591</v>
      </c>
      <c r="AM5" s="113"/>
      <c r="AW5" s="66" t="s">
        <v>587</v>
      </c>
      <c r="AZ5" s="65" t="s">
        <v>593</v>
      </c>
      <c r="BA5" s="91" t="s">
        <v>594</v>
      </c>
      <c r="BB5" s="93" t="s">
        <v>595</v>
      </c>
      <c r="BC5" s="92" t="s">
        <v>596</v>
      </c>
    </row>
    <row r="6" spans="1:55" ht="38.5" customHeight="1">
      <c r="A6" s="2" t="s">
        <v>1</v>
      </c>
      <c r="B6" s="13" t="s">
        <v>29</v>
      </c>
      <c r="C6" s="15" t="s">
        <v>2</v>
      </c>
      <c r="D6" s="14" t="s">
        <v>0</v>
      </c>
      <c r="E6" s="14" t="s">
        <v>17</v>
      </c>
      <c r="F6" s="49" t="s">
        <v>570</v>
      </c>
      <c r="G6" s="6"/>
      <c r="H6" s="6"/>
      <c r="I6" s="6"/>
      <c r="J6" s="17"/>
      <c r="K6" s="63"/>
      <c r="L6" s="17"/>
      <c r="M6" s="17"/>
      <c r="N6" s="17"/>
      <c r="O6" s="22"/>
      <c r="P6" s="105" t="s">
        <v>557</v>
      </c>
      <c r="Q6" s="96" t="s">
        <v>583</v>
      </c>
      <c r="R6" s="52" t="s">
        <v>436</v>
      </c>
      <c r="S6" s="96" t="str">
        <f>"Fixed ยอดการสั่งซื้อปี" &amp;MAX(MENU!H6)</f>
        <v>Fixed ยอดการสั่งซื้อปี2562</v>
      </c>
      <c r="T6" s="15" t="s">
        <v>558</v>
      </c>
      <c r="U6" s="28" t="s">
        <v>23</v>
      </c>
      <c r="V6" s="78" t="s">
        <v>18</v>
      </c>
      <c r="W6" s="79" t="s">
        <v>439</v>
      </c>
      <c r="X6" s="80"/>
      <c r="Y6" s="78" t="s">
        <v>19</v>
      </c>
      <c r="Z6" s="79" t="s">
        <v>439</v>
      </c>
      <c r="AA6" s="81"/>
      <c r="AB6" s="78" t="s">
        <v>391</v>
      </c>
      <c r="AC6" s="82" t="s">
        <v>437</v>
      </c>
      <c r="AD6" s="79" t="s">
        <v>439</v>
      </c>
      <c r="AE6" s="83"/>
      <c r="AF6" s="78" t="s">
        <v>20</v>
      </c>
      <c r="AG6" s="82" t="s">
        <v>438</v>
      </c>
      <c r="AH6" s="79" t="s">
        <v>439</v>
      </c>
      <c r="AI6" s="87"/>
      <c r="AJ6" s="73" t="s">
        <v>21</v>
      </c>
      <c r="AK6" s="74" t="s">
        <v>22</v>
      </c>
      <c r="AL6" s="75" t="s">
        <v>21</v>
      </c>
      <c r="AM6" s="76" t="s">
        <v>22</v>
      </c>
      <c r="AZ6" s="64">
        <v>0</v>
      </c>
      <c r="BA6">
        <v>0</v>
      </c>
      <c r="BB6">
        <v>0</v>
      </c>
      <c r="BC6">
        <v>0</v>
      </c>
    </row>
    <row r="7" spans="1:55" ht="15.65" customHeight="1">
      <c r="A7" s="1">
        <v>1</v>
      </c>
      <c r="B7" s="38" t="str">
        <f>IF(stock_Item!B3&lt;&gt;"",stock_Item!B3,"")</f>
        <v>Afer Five Gracey  Satin Steel SRPG1</v>
      </c>
      <c r="C7" s="18" t="str">
        <f t="array" ref="C7">IF(B7 &lt;&gt;"",IF(J7&lt;&gt;"","จัดซื้อร่วม ","วิธีเฉพาะเจาะจง "),"")</f>
        <v xml:space="preserve">วิธีเฉพาะเจาะจง </v>
      </c>
      <c r="D7" s="9">
        <f>IF(B7 &lt;&gt;"",INDEX(stock_Item!$A$3:$A$998,MATCH(B7,stock_Item!$B$3:$B$998,0)),"")</f>
        <v>7802</v>
      </c>
      <c r="E7" s="9" t="str">
        <f>IF(B7 &lt;&gt;"",INDEX(stock_Item!$C$1:$C$998,MATCH(D7,stock_Item!$A$1:$A$998,0)),"")</f>
        <v>ชิ้น</v>
      </c>
      <c r="F7" s="5"/>
      <c r="G7" s="7"/>
      <c r="H7" s="7"/>
      <c r="I7" s="7"/>
      <c r="J7" s="54"/>
      <c r="K7" s="57"/>
      <c r="L7" s="55"/>
      <c r="M7" s="56"/>
      <c r="N7" s="56"/>
      <c r="O7" s="41"/>
      <c r="P7" s="53">
        <f>IFERROR(IF(B7 &lt;&gt;"",LOOKUP(2,1/(company_qty!$K$3:$K$2003=D7),(company_qty!$N$3:$N$1004)),""),0)</f>
        <v>0</v>
      </c>
      <c r="Q7" s="33">
        <v>0</v>
      </c>
      <c r="R7" s="53">
        <f t="shared" ref="R7:R70" si="0">IFERROR(IF(B7&lt;&gt;"",IF(SUM(O7-P7)&gt;=0,SUM(O7-P7),0),""),0)</f>
        <v>0</v>
      </c>
      <c r="S7" s="23">
        <v>1</v>
      </c>
      <c r="T7" s="39">
        <f t="array" ref="T7">IFERROR(IF(B7 &lt;&gt;"",LOOKUP(2,1/(company_qty!$A$3:$A$2002=D7),(company_qty!$D$3:$D$1003)),""),"ไม่เคยซื้อ")</f>
        <v>0</v>
      </c>
      <c r="U7" s="40">
        <f t="shared" ref="U7:U70" si="1">IF(B7 &lt;&gt;"",SUM(S7*T7),"")</f>
        <v>0</v>
      </c>
      <c r="V7" s="46">
        <f>IF(AND(B7&lt;&gt;"",S7&lt;&gt;0,COUNTIFS(stock_Item!$A$3:$A$1998,D7,stock_Item!$M$3:$M$1998,"P")),IF(S7&gt;=9,S7-S7*0.4,S7),0)</f>
        <v>1</v>
      </c>
      <c r="W7" s="44"/>
      <c r="X7" s="47">
        <f t="shared" ref="X7:X70" si="2">IF(B7&lt;&gt;"",SUM(V7-W7),"")</f>
        <v>1</v>
      </c>
      <c r="Y7" s="46">
        <f>IF(AND(S7&lt;&gt;0,V7&lt;&gt;0),0,IF(S7&gt;=9,S7*0.6,S7))</f>
        <v>0</v>
      </c>
      <c r="Z7" s="44"/>
      <c r="AA7" s="47">
        <f t="shared" ref="AA7:AA70" si="3">IF(E7&lt;&gt;"",SUM(Y7-Z7)+X7,"")</f>
        <v>1</v>
      </c>
      <c r="AB7" s="97">
        <f>IF(V7+Y7&lt;S7,S7*0.4,0)</f>
        <v>0</v>
      </c>
      <c r="AC7" s="100" t="str">
        <f t="shared" ref="AC7:AC70" si="4">IF(AND(W7="",Z7=""),"",IF(B7&lt;&gt;"",IF(S7&lt;&gt;0,IF(AB7&lt;&gt;"",AA7+AB7,AA7),0),""))</f>
        <v/>
      </c>
      <c r="AD7" s="44"/>
      <c r="AE7" s="35"/>
      <c r="AF7" s="36"/>
      <c r="AG7" s="100" t="str">
        <f t="shared" ref="AG7:AG70" si="5">IF(AND(W7="",Z7=""),"",IF(B7&lt;&gt;"",IF(S7&lt;&gt;0,IF(AD7&lt;&gt;"",AC7-AD7,0),0),""))</f>
        <v/>
      </c>
      <c r="AH7" s="44"/>
      <c r="AI7" s="86"/>
      <c r="AJ7" s="77">
        <f t="shared" ref="AJ7:AJ70" si="6">IF(B7 &lt;&gt;"",SUM(V7,Y7,AB7,AF7),"")</f>
        <v>1</v>
      </c>
      <c r="AK7" s="84">
        <f t="shared" ref="AK7:AK70" si="7">IF(B7 &lt;&gt;"",SUM(AJ7*T7),"")</f>
        <v>0</v>
      </c>
      <c r="AL7" s="1">
        <f t="shared" ref="AL7:AL70" si="8">IF(B7&lt;&gt;"",SUM(W7,Z7,AD7,AH7),"")</f>
        <v>0</v>
      </c>
      <c r="AM7" s="85">
        <f t="shared" ref="AM7:AM70" si="9">IF(B7 &lt;&gt;"",SUM(AL7*T7),"")</f>
        <v>0</v>
      </c>
      <c r="AZ7" s="65" t="str">
        <f>IF(COUNT(SEARCH(#REF!,K7)),IF(V7&lt;&gt;0,LOOKUP(9.99999999999999E+307,$AZ$5:AZ6+1),""),"")</f>
        <v/>
      </c>
      <c r="BA7" s="50" t="str">
        <f>IF(COUNT(SEARCH(#REF!,K7)),IF(Y7&lt;&gt;0,LOOKUP(9.99999999999999E+307,$BA$5:BA6+1),""),"")</f>
        <v/>
      </c>
      <c r="BB7" s="94" t="str">
        <f>IF(COUNT(SEARCH(#REF!,K7)),IF(AC7&lt;&gt;0,LOOKUP(9.99999999999999E+307,$BB$5:BB6+1),""),"")</f>
        <v/>
      </c>
      <c r="BC7" s="95" t="str">
        <f>IF(COUNT(SEARCH(#REF!,K7)),IF(AG7&lt;&gt;0,LOOKUP(9.99999999999999E+307,$BC$5:BC6+1),""),"")</f>
        <v/>
      </c>
    </row>
    <row r="8" spans="1:55" ht="14">
      <c r="A8" s="1">
        <v>2</v>
      </c>
      <c r="B8" s="38" t="str">
        <f>IF(stock_Item!B4&lt;&gt;"",stock_Item!B4,"")</f>
        <v>Afer Five Gracey  Satin Steel SRPG11</v>
      </c>
      <c r="C8" s="18" t="str">
        <f t="array" ref="C8">IF(B8 &lt;&gt;"",IF(J8&lt;&gt;"","จัดซื้อร่วม ","วิธีเฉพาะเจาะจง "),"")</f>
        <v xml:space="preserve">วิธีเฉพาะเจาะจง </v>
      </c>
      <c r="D8" s="9">
        <f>IF(B8 &lt;&gt;"",INDEX(stock_Item!$A$3:$A$998,MATCH(B8,stock_Item!$B$3:$B$998,0)),"")</f>
        <v>7806</v>
      </c>
      <c r="E8" s="9" t="str">
        <f>IF(B8 &lt;&gt;"",INDEX(stock_Item!$C$1:$C$998,MATCH(D8,stock_Item!$A$1:$A$998,0)),"")</f>
        <v>ชิ้น</v>
      </c>
      <c r="F8" s="5"/>
      <c r="G8" s="7"/>
      <c r="H8" s="7"/>
      <c r="I8" s="7"/>
      <c r="J8" s="54"/>
      <c r="K8" s="57"/>
      <c r="L8" s="55"/>
      <c r="M8" s="56"/>
      <c r="N8" s="56"/>
      <c r="O8" s="41"/>
      <c r="P8" s="53">
        <f>IFERROR(IF(B8 &lt;&gt;"",LOOKUP(2,1/(company_qty!$K$3:$K$2003=D8),(company_qty!$N$3:$N$1004)),""),0)</f>
        <v>0</v>
      </c>
      <c r="Q8" s="33">
        <v>0</v>
      </c>
      <c r="R8" s="53">
        <f t="shared" si="0"/>
        <v>0</v>
      </c>
      <c r="S8" s="23">
        <v>1</v>
      </c>
      <c r="T8" s="39">
        <f t="array" ref="T8">IFERROR(IF(B8 &lt;&gt;"",LOOKUP(2,1/(company_qty!$A$3:$A$2002=D8),(company_qty!$D$3:$D$1003)),""),"ไม่เคยซื้อ")</f>
        <v>2095</v>
      </c>
      <c r="U8" s="40">
        <f t="shared" si="1"/>
        <v>2095</v>
      </c>
      <c r="V8" s="46">
        <f>IF(AND(B8&lt;&gt;"",S8&lt;&gt;0,COUNTIFS(stock_Item!$A$3:$A$1998,D8,stock_Item!$M$3:$M$1998,"P")),IF(S8&gt;=9,S8-S8*0.4,S8),0)</f>
        <v>0</v>
      </c>
      <c r="W8" s="44"/>
      <c r="X8" s="47">
        <f t="shared" si="2"/>
        <v>0</v>
      </c>
      <c r="Y8" s="46">
        <f t="shared" ref="Y8:Y71" si="10">IF(AND(S8&lt;&gt;0,V8&lt;&gt;0),0,IF(S8&gt;=9,S8*0.6,S8))</f>
        <v>1</v>
      </c>
      <c r="Z8" s="44"/>
      <c r="AA8" s="47">
        <f t="shared" si="3"/>
        <v>1</v>
      </c>
      <c r="AB8" s="97">
        <f t="shared" ref="AB8:AB71" si="11">IF(V8+Y8&lt;S8,S8*0.4,0)</f>
        <v>0</v>
      </c>
      <c r="AC8" s="100" t="str">
        <f t="shared" si="4"/>
        <v/>
      </c>
      <c r="AD8" s="44"/>
      <c r="AE8" s="35"/>
      <c r="AF8" s="36"/>
      <c r="AG8" s="100" t="str">
        <f t="shared" si="5"/>
        <v/>
      </c>
      <c r="AH8" s="44"/>
      <c r="AI8" s="86"/>
      <c r="AJ8" s="77">
        <f t="shared" si="6"/>
        <v>1</v>
      </c>
      <c r="AK8" s="84">
        <f t="shared" si="7"/>
        <v>2095</v>
      </c>
      <c r="AL8" s="1">
        <f t="shared" si="8"/>
        <v>0</v>
      </c>
      <c r="AM8" s="85">
        <f t="shared" si="9"/>
        <v>0</v>
      </c>
      <c r="AZ8" s="65" t="str">
        <f>IF(COUNT(SEARCH(#REF!,K8)),IF(V8&lt;&gt;0,LOOKUP(9.99999999999999E+307,$AZ$5:AZ7+1),""),"")</f>
        <v/>
      </c>
      <c r="BA8" s="91" t="str">
        <f>IF(COUNT(SEARCH(#REF!,K8)),IF(Y8&lt;&gt;0,LOOKUP(9.99999999999999E+307,$BA$5:BA7+1),""),"")</f>
        <v/>
      </c>
      <c r="BB8" s="93" t="str">
        <f>IF(COUNT(SEARCH(#REF!,K8)),IF(AC8&lt;&gt;0,LOOKUP(9.99999999999999E+307,$BB$5:BB7+1),""),"")</f>
        <v/>
      </c>
      <c r="BC8" s="95" t="str">
        <f>IF(COUNT(SEARCH(#REF!,K8)),IF(AG8&lt;&gt;0,LOOKUP(9.99999999999999E+307,$BC$5:BC7+1),""),"")</f>
        <v/>
      </c>
    </row>
    <row r="9" spans="1:55" ht="14">
      <c r="A9" s="1">
        <v>3</v>
      </c>
      <c r="B9" s="38" t="str">
        <f>IF(stock_Item!B5&lt;&gt;"",stock_Item!B5,"")</f>
        <v>Afer Five Gracey  Satin Steel SRPG13</v>
      </c>
      <c r="C9" s="18" t="str">
        <f t="array" ref="C9">IF(B9 &lt;&gt;"",IF(J9&lt;&gt;"","จัดซื้อร่วม ","วิธีเฉพาะเจาะจง "),"")</f>
        <v xml:space="preserve">วิธีเฉพาะเจาะจง </v>
      </c>
      <c r="D9" s="9">
        <f>IF(B9 &lt;&gt;"",INDEX(stock_Item!$A$3:$A$998,MATCH(B9,stock_Item!$B$3:$B$998,0)),"")</f>
        <v>7807</v>
      </c>
      <c r="E9" s="9" t="str">
        <f>IF(B9 &lt;&gt;"",INDEX(stock_Item!$C$1:$C$998,MATCH(D9,stock_Item!$A$1:$A$998,0)),"")</f>
        <v>ชิ้น</v>
      </c>
      <c r="F9" s="5"/>
      <c r="G9" s="7"/>
      <c r="H9" s="7"/>
      <c r="I9" s="7"/>
      <c r="J9" s="54"/>
      <c r="K9" s="57"/>
      <c r="L9" s="55"/>
      <c r="M9" s="56"/>
      <c r="N9" s="56"/>
      <c r="O9" s="41"/>
      <c r="P9" s="53">
        <f>IFERROR(IF(B9 &lt;&gt;"",LOOKUP(2,1/(company_qty!$K$3:$K$2003=D9),(company_qty!$N$3:$N$1004)),""),0)</f>
        <v>0</v>
      </c>
      <c r="Q9" s="33">
        <v>0</v>
      </c>
      <c r="R9" s="53">
        <f t="shared" si="0"/>
        <v>0</v>
      </c>
      <c r="S9" s="23">
        <v>1</v>
      </c>
      <c r="T9" s="39">
        <f t="array" ref="T9">IFERROR(IF(B9 &lt;&gt;"",LOOKUP(2,1/(company_qty!$A$3:$A$2002=D9),(company_qty!$D$3:$D$1003)),""),"ไม่เคยซื้อ")</f>
        <v>2095</v>
      </c>
      <c r="U9" s="40">
        <f t="shared" si="1"/>
        <v>2095</v>
      </c>
      <c r="V9" s="46">
        <f>IF(AND(B9&lt;&gt;"",S9&lt;&gt;0,COUNTIFS(stock_Item!$A$3:$A$1998,D9,stock_Item!$M$3:$M$1998,"P")),IF(S9&gt;=9,S9-S9*0.4,S9),0)</f>
        <v>0</v>
      </c>
      <c r="W9" s="44"/>
      <c r="X9" s="47">
        <f t="shared" si="2"/>
        <v>0</v>
      </c>
      <c r="Y9" s="46">
        <f t="shared" si="10"/>
        <v>1</v>
      </c>
      <c r="Z9" s="44"/>
      <c r="AA9" s="47">
        <f t="shared" si="3"/>
        <v>1</v>
      </c>
      <c r="AB9" s="97">
        <f t="shared" si="11"/>
        <v>0</v>
      </c>
      <c r="AC9" s="100" t="str">
        <f t="shared" si="4"/>
        <v/>
      </c>
      <c r="AD9" s="44"/>
      <c r="AE9" s="35"/>
      <c r="AF9" s="36"/>
      <c r="AG9" s="100" t="str">
        <f t="shared" si="5"/>
        <v/>
      </c>
      <c r="AH9" s="44"/>
      <c r="AI9" s="86"/>
      <c r="AJ9" s="77">
        <f t="shared" si="6"/>
        <v>1</v>
      </c>
      <c r="AK9" s="84">
        <f t="shared" si="7"/>
        <v>2095</v>
      </c>
      <c r="AL9" s="1">
        <f t="shared" si="8"/>
        <v>0</v>
      </c>
      <c r="AM9" s="85">
        <f t="shared" si="9"/>
        <v>0</v>
      </c>
      <c r="AZ9" s="65" t="str">
        <f>IF(COUNT(SEARCH(#REF!,K9)),IF(V9&lt;&gt;0,LOOKUP(9.99999999999999E+307,$AZ$5:AZ8+1),""),"")</f>
        <v/>
      </c>
      <c r="BA9" s="91" t="str">
        <f>IF(COUNT(SEARCH(#REF!,K9)),IF(Y9&lt;&gt;0,LOOKUP(9.99999999999999E+307,$BA$5:BA8+1),""),"")</f>
        <v/>
      </c>
      <c r="BB9" s="93" t="str">
        <f>IF(COUNT(SEARCH(#REF!,K9)),IF(AC9&lt;&gt;0,LOOKUP(9.99999999999999E+307,$BB$5:BB8+1),""),"")</f>
        <v/>
      </c>
      <c r="BC9" s="95" t="str">
        <f>IF(COUNT(SEARCH(#REF!,K9)),IF(AG9&lt;&gt;0,LOOKUP(9.99999999999999E+307,$BC$5:BC8+1),""),"")</f>
        <v/>
      </c>
    </row>
    <row r="10" spans="1:55" ht="14">
      <c r="A10" s="1">
        <v>4</v>
      </c>
      <c r="B10" s="38" t="str">
        <f>IF(stock_Item!B6&lt;&gt;"",stock_Item!B6,"")</f>
        <v>Afer Five Gracey  Satin Steel SRPG3</v>
      </c>
      <c r="C10" s="18" t="str">
        <f t="array" ref="C10">IF(B10 &lt;&gt;"",IF(J10&lt;&gt;"","จัดซื้อร่วม ","วิธีเฉพาะเจาะจง "),"")</f>
        <v xml:space="preserve">วิธีเฉพาะเจาะจง </v>
      </c>
      <c r="D10" s="9">
        <f>IF(B10 &lt;&gt;"",INDEX(stock_Item!$A$3:$A$998,MATCH(B10,stock_Item!$B$3:$B$998,0)),"")</f>
        <v>7803</v>
      </c>
      <c r="E10" s="9" t="str">
        <f>IF(B10 &lt;&gt;"",INDEX(stock_Item!$C$1:$C$998,MATCH(D10,stock_Item!$A$1:$A$998,0)),"")</f>
        <v>ชิ้น</v>
      </c>
      <c r="F10" s="5"/>
      <c r="G10" s="7"/>
      <c r="H10" s="7"/>
      <c r="I10" s="7"/>
      <c r="J10" s="54"/>
      <c r="K10" s="57"/>
      <c r="L10" s="55"/>
      <c r="M10" s="56"/>
      <c r="N10" s="56"/>
      <c r="O10" s="41"/>
      <c r="P10" s="53">
        <f>IFERROR(IF(B10 &lt;&gt;"",LOOKUP(2,1/(company_qty!$K$3:$K$2003=D10),(company_qty!$N$3:$N$1004)),""),0)</f>
        <v>0</v>
      </c>
      <c r="Q10" s="33">
        <v>0</v>
      </c>
      <c r="R10" s="53">
        <f t="shared" si="0"/>
        <v>0</v>
      </c>
      <c r="S10" s="23">
        <v>1</v>
      </c>
      <c r="T10" s="39">
        <f t="array" ref="T10">IFERROR(IF(B10 &lt;&gt;"",LOOKUP(2,1/(company_qty!$A$3:$A$2002=D10),(company_qty!$D$3:$D$1003)),""),"ไม่เคยซื้อ")</f>
        <v>0</v>
      </c>
      <c r="U10" s="40">
        <f t="shared" si="1"/>
        <v>0</v>
      </c>
      <c r="V10" s="46">
        <f>IF(AND(B10&lt;&gt;"",S10&lt;&gt;0,COUNTIFS(stock_Item!$A$3:$A$1998,D10,stock_Item!$M$3:$M$1998,"P")),IF(S10&gt;=9,S10-S10*0.4,S10),0)</f>
        <v>0</v>
      </c>
      <c r="W10" s="44"/>
      <c r="X10" s="47">
        <f t="shared" si="2"/>
        <v>0</v>
      </c>
      <c r="Y10" s="46">
        <f t="shared" si="10"/>
        <v>1</v>
      </c>
      <c r="Z10" s="44"/>
      <c r="AA10" s="47">
        <f t="shared" si="3"/>
        <v>1</v>
      </c>
      <c r="AB10" s="97">
        <f t="shared" si="11"/>
        <v>0</v>
      </c>
      <c r="AC10" s="100" t="str">
        <f t="shared" si="4"/>
        <v/>
      </c>
      <c r="AD10" s="44"/>
      <c r="AE10" s="35"/>
      <c r="AF10" s="36"/>
      <c r="AG10" s="100" t="str">
        <f t="shared" si="5"/>
        <v/>
      </c>
      <c r="AH10" s="44"/>
      <c r="AI10" s="86"/>
      <c r="AJ10" s="77">
        <f t="shared" si="6"/>
        <v>1</v>
      </c>
      <c r="AK10" s="84">
        <f t="shared" si="7"/>
        <v>0</v>
      </c>
      <c r="AL10" s="1">
        <f t="shared" si="8"/>
        <v>0</v>
      </c>
      <c r="AM10" s="85">
        <f t="shared" si="9"/>
        <v>0</v>
      </c>
      <c r="AZ10" s="65" t="str">
        <f>IF(COUNT(SEARCH(#REF!,K10)),IF(V10&lt;&gt;0,LOOKUP(9.99999999999999E+307,$AZ$5:AZ9+1),""),"")</f>
        <v/>
      </c>
      <c r="BA10" s="91" t="str">
        <f>IF(COUNT(SEARCH(#REF!,K10)),IF(Y10&lt;&gt;0,LOOKUP(9.99999999999999E+307,$BA$5:BA9+1),""),"")</f>
        <v/>
      </c>
      <c r="BB10" s="93" t="str">
        <f>IF(COUNT(SEARCH(#REF!,K10)),IF(AC10&lt;&gt;0,LOOKUP(9.99999999999999E+307,$BB$5:BB9+1),""),"")</f>
        <v/>
      </c>
      <c r="BC10" s="95" t="str">
        <f>IF(COUNT(SEARCH(#REF!,K10)),IF(AG10&lt;&gt;0,LOOKUP(9.99999999999999E+307,$BC$5:BC9+1),""),"")</f>
        <v/>
      </c>
    </row>
    <row r="11" spans="1:55" ht="14">
      <c r="A11" s="1">
        <v>5</v>
      </c>
      <c r="B11" s="38" t="str">
        <f>IF(stock_Item!B7&lt;&gt;"",stock_Item!B7,"")</f>
        <v>Afer Five Gracey  Satin Steel SRPG5</v>
      </c>
      <c r="C11" s="18" t="str">
        <f t="array" ref="C11">IF(B11 &lt;&gt;"",IF(J11&lt;&gt;"","จัดซื้อร่วม ","วิธีเฉพาะเจาะจง "),"")</f>
        <v xml:space="preserve">วิธีเฉพาะเจาะจง </v>
      </c>
      <c r="D11" s="9">
        <f>IF(B11 &lt;&gt;"",INDEX(stock_Item!$A$3:$A$998,MATCH(B11,stock_Item!$B$3:$B$998,0)),"")</f>
        <v>7804</v>
      </c>
      <c r="E11" s="9" t="str">
        <f>IF(B11 &lt;&gt;"",INDEX(stock_Item!$C$1:$C$998,MATCH(D11,stock_Item!$A$1:$A$998,0)),"")</f>
        <v>ชิ้น</v>
      </c>
      <c r="F11" s="5"/>
      <c r="G11" s="7"/>
      <c r="H11" s="7"/>
      <c r="I11" s="7"/>
      <c r="J11" s="54"/>
      <c r="K11" s="57"/>
      <c r="L11" s="55"/>
      <c r="M11" s="56"/>
      <c r="N11" s="56"/>
      <c r="O11" s="41"/>
      <c r="P11" s="53">
        <f>IFERROR(IF(B11 &lt;&gt;"",LOOKUP(2,1/(company_qty!$K$3:$K$2003=D11),(company_qty!$N$3:$N$1004)),""),0)</f>
        <v>0</v>
      </c>
      <c r="Q11" s="33">
        <v>0</v>
      </c>
      <c r="R11" s="53">
        <f t="shared" si="0"/>
        <v>0</v>
      </c>
      <c r="S11" s="23">
        <v>1</v>
      </c>
      <c r="T11" s="39">
        <f t="array" ref="T11">IFERROR(IF(B11 &lt;&gt;"",LOOKUP(2,1/(company_qty!$A$3:$A$2002=D11),(company_qty!$D$3:$D$1003)),""),"ไม่เคยซื้อ")</f>
        <v>0</v>
      </c>
      <c r="U11" s="34">
        <f t="shared" si="1"/>
        <v>0</v>
      </c>
      <c r="V11" s="46">
        <f>IF(AND(B11&lt;&gt;"",S11&lt;&gt;0,COUNTIFS(stock_Item!$A$3:$A$1998,D11,stock_Item!$M$3:$M$1998,"P")),IF(S11&gt;=9,S11-S11*0.4,S11),0)</f>
        <v>0</v>
      </c>
      <c r="W11" s="44"/>
      <c r="X11" s="47">
        <f t="shared" si="2"/>
        <v>0</v>
      </c>
      <c r="Y11" s="46">
        <f t="shared" si="10"/>
        <v>1</v>
      </c>
      <c r="Z11" s="44"/>
      <c r="AA11" s="47">
        <f t="shared" si="3"/>
        <v>1</v>
      </c>
      <c r="AB11" s="97">
        <f t="shared" si="11"/>
        <v>0</v>
      </c>
      <c r="AC11" s="100" t="str">
        <f t="shared" si="4"/>
        <v/>
      </c>
      <c r="AD11" s="44"/>
      <c r="AE11" s="35"/>
      <c r="AF11" s="36"/>
      <c r="AG11" s="100" t="str">
        <f t="shared" si="5"/>
        <v/>
      </c>
      <c r="AH11" s="44"/>
      <c r="AI11" s="86"/>
      <c r="AJ11" s="77">
        <f t="shared" si="6"/>
        <v>1</v>
      </c>
      <c r="AK11" s="84">
        <f t="shared" si="7"/>
        <v>0</v>
      </c>
      <c r="AL11" s="1">
        <f t="shared" si="8"/>
        <v>0</v>
      </c>
      <c r="AM11" s="85">
        <f t="shared" si="9"/>
        <v>0</v>
      </c>
      <c r="AZ11" s="65" t="str">
        <f>IF(COUNT(SEARCH(#REF!,K11)),IF(V11&lt;&gt;0,LOOKUP(9.99999999999999E+307,$AZ$5:AZ10+1),""),"")</f>
        <v/>
      </c>
      <c r="BA11" s="91" t="str">
        <f>IF(COUNT(SEARCH(#REF!,K11)),IF(Y11&lt;&gt;0,LOOKUP(9.99999999999999E+307,$BA$5:BA10+1),""),"")</f>
        <v/>
      </c>
      <c r="BB11" s="93" t="str">
        <f>IF(COUNT(SEARCH(#REF!,K11)),IF(AC11&lt;&gt;0,LOOKUP(9.99999999999999E+307,$BB$5:BB10+1),""),"")</f>
        <v/>
      </c>
      <c r="BC11" s="95" t="str">
        <f>IF(COUNT(SEARCH(#REF!,K11)),IF(AG11&lt;&gt;0,LOOKUP(9.99999999999999E+307,$BC$5:BC10+1),""),"")</f>
        <v/>
      </c>
    </row>
    <row r="12" spans="1:55" ht="14">
      <c r="A12" s="1">
        <v>6</v>
      </c>
      <c r="B12" s="38" t="str">
        <f>IF(stock_Item!B8&lt;&gt;"",stock_Item!B8,"")</f>
        <v>Afer Five Gracey  Satin Steel SRPG7</v>
      </c>
      <c r="C12" s="18" t="str">
        <f t="array" ref="C12">IF(B12 &lt;&gt;"",IF(J12&lt;&gt;"","จัดซื้อร่วม ","วิธีเฉพาะเจาะจง "),"")</f>
        <v xml:space="preserve">วิธีเฉพาะเจาะจง </v>
      </c>
      <c r="D12" s="9">
        <f>IF(B12 &lt;&gt;"",INDEX(stock_Item!$A$3:$A$998,MATCH(B12,stock_Item!$B$3:$B$998,0)),"")</f>
        <v>7805</v>
      </c>
      <c r="E12" s="9" t="str">
        <f>IF(B12 &lt;&gt;"",INDEX(stock_Item!$C$1:$C$998,MATCH(D12,stock_Item!$A$1:$A$998,0)),"")</f>
        <v>ชิ้น</v>
      </c>
      <c r="F12" s="5"/>
      <c r="G12" s="7"/>
      <c r="H12" s="7"/>
      <c r="I12" s="7"/>
      <c r="J12" s="54"/>
      <c r="K12" s="57"/>
      <c r="L12" s="55"/>
      <c r="M12" s="56"/>
      <c r="N12" s="56"/>
      <c r="O12" s="41"/>
      <c r="P12" s="53">
        <f>IFERROR(IF(B12 &lt;&gt;"",LOOKUP(2,1/(company_qty!$K$3:$K$2003=D12),(company_qty!$N$3:$N$1004)),""),0)</f>
        <v>0</v>
      </c>
      <c r="Q12" s="33">
        <v>0</v>
      </c>
      <c r="R12" s="53">
        <f t="shared" si="0"/>
        <v>0</v>
      </c>
      <c r="S12" s="23">
        <v>1</v>
      </c>
      <c r="T12" s="39">
        <f t="array" ref="T12">IFERROR(IF(B12 &lt;&gt;"",LOOKUP(2,1/(company_qty!$A$3:$A$2002=D12),(company_qty!$D$3:$D$1003)),""),"ไม่เคยซื้อ")</f>
        <v>0</v>
      </c>
      <c r="U12" s="34">
        <f t="shared" si="1"/>
        <v>0</v>
      </c>
      <c r="V12" s="46">
        <f>IF(AND(B12&lt;&gt;"",S12&lt;&gt;0,COUNTIFS(stock_Item!$A$3:$A$1998,D12,stock_Item!$M$3:$M$1998,"P")),IF(S12&gt;=9,S12-S12*0.4,S12),0)</f>
        <v>0</v>
      </c>
      <c r="W12" s="44"/>
      <c r="X12" s="47">
        <f t="shared" si="2"/>
        <v>0</v>
      </c>
      <c r="Y12" s="46">
        <f t="shared" si="10"/>
        <v>1</v>
      </c>
      <c r="Z12" s="44"/>
      <c r="AA12" s="47">
        <f t="shared" si="3"/>
        <v>1</v>
      </c>
      <c r="AB12" s="97">
        <f t="shared" si="11"/>
        <v>0</v>
      </c>
      <c r="AC12" s="100" t="str">
        <f t="shared" si="4"/>
        <v/>
      </c>
      <c r="AD12" s="44"/>
      <c r="AE12" s="35"/>
      <c r="AF12" s="36"/>
      <c r="AG12" s="100" t="str">
        <f t="shared" si="5"/>
        <v/>
      </c>
      <c r="AH12" s="44"/>
      <c r="AI12" s="86"/>
      <c r="AJ12" s="77">
        <f t="shared" si="6"/>
        <v>1</v>
      </c>
      <c r="AK12" s="84">
        <f t="shared" si="7"/>
        <v>0</v>
      </c>
      <c r="AL12" s="1">
        <f t="shared" si="8"/>
        <v>0</v>
      </c>
      <c r="AM12" s="85">
        <f t="shared" si="9"/>
        <v>0</v>
      </c>
      <c r="AZ12" s="65" t="str">
        <f>IF(COUNT(SEARCH(#REF!,K12)),IF(V12&lt;&gt;0,LOOKUP(9.99999999999999E+307,$AZ$5:AZ11+1),""),"")</f>
        <v/>
      </c>
      <c r="BA12" s="91" t="str">
        <f>IF(COUNT(SEARCH(#REF!,K12)),IF(Y12&lt;&gt;0,LOOKUP(9.99999999999999E+307,$BA$5:BA11+1),""),"")</f>
        <v/>
      </c>
      <c r="BB12" s="93" t="str">
        <f>IF(COUNT(SEARCH(#REF!,K12)),IF(AC12&lt;&gt;0,LOOKUP(9.99999999999999E+307,$BB$5:BB11+1),""),"")</f>
        <v/>
      </c>
      <c r="BC12" s="95" t="str">
        <f>IF(COUNT(SEARCH(#REF!,K12)),IF(AG12&lt;&gt;0,LOOKUP(9.99999999999999E+307,$BC$5:BC11+1),""),"")</f>
        <v/>
      </c>
    </row>
    <row r="13" spans="1:55" ht="28">
      <c r="A13" s="1">
        <v>7</v>
      </c>
      <c r="B13" s="38" t="str">
        <f>IF(stock_Item!B9&lt;&gt;"",stock_Item!B9,"")</f>
        <v>Air Turbines (แฮนด์พีชกรอฟันความเร็วสูง)Quick joint ไม่รวม joint มีไฟ</v>
      </c>
      <c r="C13" s="18" t="str">
        <f t="array" ref="C13">IF(B13 &lt;&gt;"",IF(J13&lt;&gt;"","จัดซื้อร่วม ","วิธีเฉพาะเจาะจง "),"")</f>
        <v xml:space="preserve">วิธีเฉพาะเจาะจง </v>
      </c>
      <c r="D13" s="9">
        <f>IF(B13 &lt;&gt;"",INDEX(stock_Item!$A$3:$A$998,MATCH(B13,stock_Item!$B$3:$B$998,0)),"")</f>
        <v>7307</v>
      </c>
      <c r="E13" s="9" t="str">
        <f>IF(B13 &lt;&gt;"",INDEX(stock_Item!$C$1:$C$998,MATCH(D13,stock_Item!$A$1:$A$998,0)),"")</f>
        <v>ด้าม</v>
      </c>
      <c r="F13" s="5"/>
      <c r="G13" s="7"/>
      <c r="H13" s="7"/>
      <c r="I13" s="7"/>
      <c r="J13" s="54"/>
      <c r="K13" s="57"/>
      <c r="L13" s="55"/>
      <c r="M13" s="56"/>
      <c r="N13" s="56"/>
      <c r="O13" s="41"/>
      <c r="P13" s="53">
        <f>IFERROR(IF(B13 &lt;&gt;"",LOOKUP(2,1/(company_qty!$K$3:$K$2003=D13),(company_qty!$N$3:$N$1004)),""),0)</f>
        <v>0</v>
      </c>
      <c r="Q13" s="33">
        <v>0</v>
      </c>
      <c r="R13" s="53">
        <f t="shared" si="0"/>
        <v>0</v>
      </c>
      <c r="S13" s="23">
        <v>3</v>
      </c>
      <c r="T13" s="39" t="str">
        <f t="array" ref="T13">IFERROR(IF(B13 &lt;&gt;"",LOOKUP(2,1/(company_qty!$A$3:$A$2002=D13),(company_qty!$D$3:$D$1003)),""),"ไม่เคยซื้อ")</f>
        <v>ไม่เคยซื้อ</v>
      </c>
      <c r="U13" s="34" t="e">
        <f t="shared" si="1"/>
        <v>#VALUE!</v>
      </c>
      <c r="V13" s="46">
        <f>IF(AND(B13&lt;&gt;"",S13&lt;&gt;0,COUNTIFS(stock_Item!$A$3:$A$1998,D13,stock_Item!$M$3:$M$1998,"P")),IF(S13&gt;=9,S13-S13*0.4,S13),0)</f>
        <v>0</v>
      </c>
      <c r="W13" s="44"/>
      <c r="X13" s="47">
        <f t="shared" si="2"/>
        <v>0</v>
      </c>
      <c r="Y13" s="46">
        <f t="shared" si="10"/>
        <v>3</v>
      </c>
      <c r="Z13" s="44"/>
      <c r="AA13" s="47">
        <f t="shared" si="3"/>
        <v>3</v>
      </c>
      <c r="AB13" s="97">
        <f t="shared" si="11"/>
        <v>0</v>
      </c>
      <c r="AC13" s="100" t="str">
        <f t="shared" si="4"/>
        <v/>
      </c>
      <c r="AD13" s="44"/>
      <c r="AE13" s="35"/>
      <c r="AF13" s="36"/>
      <c r="AG13" s="100" t="str">
        <f t="shared" si="5"/>
        <v/>
      </c>
      <c r="AH13" s="44"/>
      <c r="AI13" s="86"/>
      <c r="AJ13" s="77">
        <f t="shared" si="6"/>
        <v>3</v>
      </c>
      <c r="AK13" s="84" t="e">
        <f t="shared" si="7"/>
        <v>#VALUE!</v>
      </c>
      <c r="AL13" s="1">
        <f t="shared" si="8"/>
        <v>0</v>
      </c>
      <c r="AM13" s="85" t="e">
        <f t="shared" si="9"/>
        <v>#VALUE!</v>
      </c>
      <c r="AZ13" s="65" t="str">
        <f>IF(COUNT(SEARCH(#REF!,K13)),IF(V13&lt;&gt;0,LOOKUP(9.99999999999999E+307,$AZ$5:AZ12+1),""),"")</f>
        <v/>
      </c>
      <c r="BA13" s="91" t="str">
        <f>IF(COUNT(SEARCH(#REF!,K13)),IF(Y13&lt;&gt;0,LOOKUP(9.99999999999999E+307,$BA$5:BA12+1),""),"")</f>
        <v/>
      </c>
      <c r="BB13" s="93" t="str">
        <f>IF(COUNT(SEARCH(#REF!,K13)),IF(AC13&lt;&gt;0,LOOKUP(9.99999999999999E+307,$BB$5:BB12+1),""),"")</f>
        <v/>
      </c>
      <c r="BC13" s="95" t="str">
        <f>IF(COUNT(SEARCH(#REF!,K13)),IF(AG13&lt;&gt;0,LOOKUP(9.99999999999999E+307,$BC$5:BC12+1),""),"")</f>
        <v/>
      </c>
    </row>
    <row r="14" spans="1:55" ht="28">
      <c r="A14" s="1">
        <v>8</v>
      </c>
      <c r="B14" s="38" t="str">
        <f>IF(stock_Item!B10&lt;&gt;"",stock_Item!B10,"")</f>
        <v>Air Turbines (แฮนด์พีชกรอฟันความเร็วสูง)Quick joint ไม่รวม joint ไม่มีไฟ</v>
      </c>
      <c r="C14" s="18" t="str">
        <f t="array" ref="C14">IF(B14 &lt;&gt;"",IF(J14&lt;&gt;"","จัดซื้อร่วม ","วิธีเฉพาะเจาะจง "),"")</f>
        <v xml:space="preserve">วิธีเฉพาะเจาะจง </v>
      </c>
      <c r="D14" s="9">
        <f>IF(B14 &lt;&gt;"",INDEX(stock_Item!$A$3:$A$998,MATCH(B14,stock_Item!$B$3:$B$998,0)),"")</f>
        <v>7301</v>
      </c>
      <c r="E14" s="9" t="str">
        <f>IF(B14 &lt;&gt;"",INDEX(stock_Item!$C$1:$C$998,MATCH(D14,stock_Item!$A$1:$A$998,0)),"")</f>
        <v>ด้าม</v>
      </c>
      <c r="F14" s="5"/>
      <c r="G14" s="7"/>
      <c r="H14" s="7"/>
      <c r="I14" s="7"/>
      <c r="J14" s="54"/>
      <c r="K14" s="57"/>
      <c r="L14" s="55"/>
      <c r="M14" s="56"/>
      <c r="N14" s="56"/>
      <c r="O14" s="41"/>
      <c r="P14" s="53">
        <f>IFERROR(IF(B14 &lt;&gt;"",LOOKUP(2,1/(company_qty!$K$3:$K$2003=D14),(company_qty!$N$3:$N$1004)),""),0)</f>
        <v>0</v>
      </c>
      <c r="Q14" s="33">
        <v>0</v>
      </c>
      <c r="R14" s="53">
        <f t="shared" si="0"/>
        <v>0</v>
      </c>
      <c r="S14" s="23">
        <v>4</v>
      </c>
      <c r="T14" s="39">
        <f t="array" ref="T14">IFERROR(IF(B14 &lt;&gt;"",LOOKUP(2,1/(company_qty!$A$3:$A$2002=D14),(company_qty!$D$3:$D$1003)),""),"ไม่เคยซื้อ")</f>
        <v>4494</v>
      </c>
      <c r="U14" s="34">
        <f t="shared" si="1"/>
        <v>17976</v>
      </c>
      <c r="V14" s="46">
        <f>IF(AND(B14&lt;&gt;"",S14&lt;&gt;0,COUNTIFS(stock_Item!$A$3:$A$1998,D14,stock_Item!$M$3:$M$1998,"P")),IF(S14&gt;=9,S14-S14*0.4,S14),0)</f>
        <v>0</v>
      </c>
      <c r="W14" s="44"/>
      <c r="X14" s="47">
        <f t="shared" si="2"/>
        <v>0</v>
      </c>
      <c r="Y14" s="46">
        <f t="shared" si="10"/>
        <v>4</v>
      </c>
      <c r="Z14" s="44"/>
      <c r="AA14" s="47">
        <f t="shared" si="3"/>
        <v>4</v>
      </c>
      <c r="AB14" s="97">
        <f t="shared" si="11"/>
        <v>0</v>
      </c>
      <c r="AC14" s="100" t="str">
        <f t="shared" si="4"/>
        <v/>
      </c>
      <c r="AD14" s="44"/>
      <c r="AE14" s="35"/>
      <c r="AF14" s="36"/>
      <c r="AG14" s="100" t="str">
        <f t="shared" si="5"/>
        <v/>
      </c>
      <c r="AH14" s="44"/>
      <c r="AI14" s="86"/>
      <c r="AJ14" s="77">
        <f t="shared" si="6"/>
        <v>4</v>
      </c>
      <c r="AK14" s="84">
        <f t="shared" si="7"/>
        <v>17976</v>
      </c>
      <c r="AL14" s="1">
        <f t="shared" si="8"/>
        <v>0</v>
      </c>
      <c r="AM14" s="85">
        <f t="shared" si="9"/>
        <v>0</v>
      </c>
      <c r="AZ14" s="65" t="str">
        <f>IF(COUNT(SEARCH(#REF!,K14)),IF(V14&lt;&gt;0,LOOKUP(9.99999999999999E+307,$AZ$5:AZ13+1),""),"")</f>
        <v/>
      </c>
      <c r="BA14" s="91" t="str">
        <f>IF(COUNT(SEARCH(#REF!,K14)),IF(Y14&lt;&gt;0,LOOKUP(9.99999999999999E+307,$BA$5:BA13+1),""),"")</f>
        <v/>
      </c>
      <c r="BB14" s="93" t="str">
        <f>IF(COUNT(SEARCH(#REF!,K14)),IF(AC14&lt;&gt;0,LOOKUP(9.99999999999999E+307,$BB$5:BB13+1),""),"")</f>
        <v/>
      </c>
      <c r="BC14" s="95" t="str">
        <f>IF(COUNT(SEARCH(#REF!,K14)),IF(AG14&lt;&gt;0,LOOKUP(9.99999999999999E+307,$BC$5:BC13+1),""),"")</f>
        <v/>
      </c>
    </row>
    <row r="15" spans="1:55" ht="23.5" customHeight="1">
      <c r="A15" s="1">
        <v>9</v>
      </c>
      <c r="B15" s="38" t="str">
        <f>IF(stock_Item!B11&lt;&gt;"",stock_Item!B11,"")</f>
        <v>Air Turbines (แฮนด์พีชกรอฟันความเร็วสูง)Quick joint รวม joint มีไฟ</v>
      </c>
      <c r="C15" s="18" t="str">
        <f t="array" ref="C15">IF(B15 &lt;&gt;"",IF(J15&lt;&gt;"","จัดซื้อร่วม ","วิธีเฉพาะเจาะจง "),"")</f>
        <v xml:space="preserve">วิธีเฉพาะเจาะจง </v>
      </c>
      <c r="D15" s="9">
        <f>IF(B15 &lt;&gt;"",INDEX(stock_Item!$A$3:$A$998,MATCH(B15,stock_Item!$B$3:$B$998,0)),"")</f>
        <v>7065</v>
      </c>
      <c r="E15" s="9" t="str">
        <f>IF(B15 &lt;&gt;"",INDEX(stock_Item!$C$1:$C$998,MATCH(D15,stock_Item!$A$1:$A$998,0)),"")</f>
        <v>ด้าม</v>
      </c>
      <c r="F15" s="5"/>
      <c r="G15" s="7"/>
      <c r="H15" s="7"/>
      <c r="I15" s="7"/>
      <c r="J15" s="54"/>
      <c r="K15" s="57"/>
      <c r="L15" s="55"/>
      <c r="M15" s="56"/>
      <c r="N15" s="56"/>
      <c r="O15" s="41"/>
      <c r="P15" s="53">
        <f>IFERROR(IF(B15 &lt;&gt;"",LOOKUP(2,1/(company_qty!$K$3:$K$2003=D15),(company_qty!$N$3:$N$1004)),""),0)</f>
        <v>1</v>
      </c>
      <c r="Q15" s="33">
        <v>1</v>
      </c>
      <c r="R15" s="53">
        <f t="shared" si="0"/>
        <v>0</v>
      </c>
      <c r="S15" s="23">
        <v>0</v>
      </c>
      <c r="T15" s="39">
        <f t="array" ref="T15">IFERROR(IF(B15 &lt;&gt;"",LOOKUP(2,1/(company_qty!$A$3:$A$2002=D15),(company_qty!$D$3:$D$1003)),""),"ไม่เคยซื้อ")</f>
        <v>15000</v>
      </c>
      <c r="U15" s="34">
        <f t="shared" si="1"/>
        <v>0</v>
      </c>
      <c r="V15" s="46">
        <f>IF(AND(B15&lt;&gt;"",S15&lt;&gt;0,COUNTIFS(stock_Item!$A$3:$A$1998,D15,stock_Item!$M$3:$M$1998,"P")),IF(S15&gt;=9,S15-S15*0.4,S15),0)</f>
        <v>0</v>
      </c>
      <c r="W15" s="44"/>
      <c r="X15" s="47">
        <f t="shared" si="2"/>
        <v>0</v>
      </c>
      <c r="Y15" s="46">
        <f t="shared" si="10"/>
        <v>0</v>
      </c>
      <c r="Z15" s="44"/>
      <c r="AA15" s="47">
        <f t="shared" si="3"/>
        <v>0</v>
      </c>
      <c r="AB15" s="97">
        <f t="shared" si="11"/>
        <v>0</v>
      </c>
      <c r="AC15" s="100" t="str">
        <f t="shared" si="4"/>
        <v/>
      </c>
      <c r="AD15" s="44"/>
      <c r="AE15" s="35"/>
      <c r="AF15" s="36"/>
      <c r="AG15" s="100" t="str">
        <f t="shared" si="5"/>
        <v/>
      </c>
      <c r="AH15" s="44"/>
      <c r="AI15" s="86"/>
      <c r="AJ15" s="77">
        <f t="shared" si="6"/>
        <v>0</v>
      </c>
      <c r="AK15" s="84">
        <f t="shared" si="7"/>
        <v>0</v>
      </c>
      <c r="AL15" s="1">
        <f t="shared" si="8"/>
        <v>0</v>
      </c>
      <c r="AM15" s="85">
        <f t="shared" si="9"/>
        <v>0</v>
      </c>
      <c r="AZ15" s="65" t="str">
        <f>IF(COUNT(SEARCH(#REF!,K15)),IF(V15&lt;&gt;0,LOOKUP(9.99999999999999E+307,$AZ$5:AZ14+1),""),"")</f>
        <v/>
      </c>
      <c r="BA15" s="91" t="str">
        <f>IF(COUNT(SEARCH(#REF!,K15)),IF(Y15&lt;&gt;0,LOOKUP(9.99999999999999E+307,$BA$5:BA14+1),""),"")</f>
        <v/>
      </c>
      <c r="BB15" s="93" t="str">
        <f>IF(COUNT(SEARCH(#REF!,K15)),IF(AC15&lt;&gt;0,LOOKUP(9.99999999999999E+307,$BB$5:BB14+1),""),"")</f>
        <v/>
      </c>
      <c r="BC15" s="95" t="str">
        <f>IF(COUNT(SEARCH(#REF!,K15)),IF(AG15&lt;&gt;0,LOOKUP(9.99999999999999E+307,$BC$5:BC14+1),""),"")</f>
        <v/>
      </c>
    </row>
    <row r="16" spans="1:55" ht="21" customHeight="1">
      <c r="A16" s="1">
        <v>10</v>
      </c>
      <c r="B16" s="38" t="str">
        <f>IF(stock_Item!B12&lt;&gt;"",stock_Item!B12,"")</f>
        <v>Air Turbines (แฮนด์พีชกรอฟันความเร็วสูง)Quick joint รวม joint ไม่มีไฟ</v>
      </c>
      <c r="C16" s="18" t="str">
        <f t="array" ref="C16">IF(B16 &lt;&gt;"",IF(J16&lt;&gt;"","จัดซื้อร่วม ","วิธีเฉพาะเจาะจง "),"")</f>
        <v xml:space="preserve">วิธีเฉพาะเจาะจง </v>
      </c>
      <c r="D16" s="9">
        <f>IF(B16 &lt;&gt;"",INDEX(stock_Item!$A$3:$A$998,MATCH(B16,stock_Item!$B$3:$B$998,0)),"")</f>
        <v>7064</v>
      </c>
      <c r="E16" s="9" t="str">
        <f>IF(B16 &lt;&gt;"",INDEX(stock_Item!$C$1:$C$998,MATCH(D16,stock_Item!$A$1:$A$998,0)),"")</f>
        <v>ด้าม</v>
      </c>
      <c r="F16" s="5"/>
      <c r="G16" s="7"/>
      <c r="H16" s="7"/>
      <c r="I16" s="7"/>
      <c r="J16" s="54"/>
      <c r="K16" s="57"/>
      <c r="L16" s="55"/>
      <c r="M16" s="56"/>
      <c r="N16" s="56"/>
      <c r="O16" s="41"/>
      <c r="P16" s="53">
        <f>IFERROR(IF(B16 &lt;&gt;"",LOOKUP(2,1/(company_qty!$K$3:$K$2003=D16),(company_qty!$N$3:$N$1004)),""),0)</f>
        <v>0</v>
      </c>
      <c r="Q16" s="33">
        <v>0</v>
      </c>
      <c r="R16" s="53">
        <f t="shared" si="0"/>
        <v>0</v>
      </c>
      <c r="S16" s="23">
        <v>3</v>
      </c>
      <c r="T16" s="39" t="str">
        <f t="array" ref="T16">IFERROR(IF(B16 &lt;&gt;"",LOOKUP(2,1/(company_qty!$A$3:$A$2002=D16),(company_qty!$D$3:$D$1003)),""),"ไม่เคยซื้อ")</f>
        <v>ไม่เคยซื้อ</v>
      </c>
      <c r="U16" s="34" t="e">
        <f t="shared" si="1"/>
        <v>#VALUE!</v>
      </c>
      <c r="V16" s="46">
        <f>IF(AND(B16&lt;&gt;"",S16&lt;&gt;0,COUNTIFS(stock_Item!$A$3:$A$1998,D16,stock_Item!$M$3:$M$1998,"P")),IF(S16&gt;=9,S16-S16*0.4,S16),0)</f>
        <v>0</v>
      </c>
      <c r="W16" s="44"/>
      <c r="X16" s="47">
        <f t="shared" si="2"/>
        <v>0</v>
      </c>
      <c r="Y16" s="46">
        <f t="shared" si="10"/>
        <v>3</v>
      </c>
      <c r="Z16" s="44"/>
      <c r="AA16" s="47">
        <f t="shared" si="3"/>
        <v>3</v>
      </c>
      <c r="AB16" s="97">
        <f t="shared" si="11"/>
        <v>0</v>
      </c>
      <c r="AC16" t="str">
        <f t="shared" si="4"/>
        <v/>
      </c>
      <c r="AD16" s="44"/>
      <c r="AE16" s="35"/>
      <c r="AF16" s="36"/>
      <c r="AG16" s="100" t="str">
        <f t="shared" si="5"/>
        <v/>
      </c>
      <c r="AH16" s="44"/>
      <c r="AI16" s="86"/>
      <c r="AJ16" s="77">
        <f t="shared" si="6"/>
        <v>3</v>
      </c>
      <c r="AK16" s="84" t="e">
        <f t="shared" si="7"/>
        <v>#VALUE!</v>
      </c>
      <c r="AL16" s="1">
        <f t="shared" si="8"/>
        <v>0</v>
      </c>
      <c r="AM16" s="85" t="e">
        <f t="shared" si="9"/>
        <v>#VALUE!</v>
      </c>
      <c r="AZ16" s="65" t="str">
        <f>IF(COUNT(SEARCH(#REF!,K16)),IF(V16&lt;&gt;0,LOOKUP(9.99999999999999E+307,$AZ$5:AZ15+1),""),"")</f>
        <v/>
      </c>
      <c r="BA16" s="91" t="str">
        <f>IF(COUNT(SEARCH(#REF!,K16)),IF(Y16&lt;&gt;0,LOOKUP(9.99999999999999E+307,$BA$5:BA15+1),""),"")</f>
        <v/>
      </c>
      <c r="BB16" s="93" t="str">
        <f>IF(COUNT(SEARCH(#REF!,K16)),IF(AC16&lt;&gt;0,LOOKUP(9.99999999999999E+307,$BB$5:BB15+1),""),"")</f>
        <v/>
      </c>
      <c r="BC16" s="95" t="str">
        <f>IF(COUNT(SEARCH(#REF!,K16)),IF(AG16&lt;&gt;0,LOOKUP(9.99999999999999E+307,$BC$5:BC15+1),""),"")</f>
        <v/>
      </c>
    </row>
    <row r="17" spans="1:55" ht="14">
      <c r="A17" s="1">
        <v>11</v>
      </c>
      <c r="B17" s="38" t="str">
        <f>IF(stock_Item!B13&lt;&gt;"",stock_Item!B13,"")</f>
        <v>Air Turbines (แฮนด์พีชกรอฟันความเร็วสูง)Quick tight</v>
      </c>
      <c r="C17" s="18" t="str">
        <f t="array" ref="C17">IF(B17 &lt;&gt;"",IF(J17&lt;&gt;"","จัดซื้อร่วม ","วิธีเฉพาะเจาะจง "),"")</f>
        <v xml:space="preserve">วิธีเฉพาะเจาะจง </v>
      </c>
      <c r="D17" s="9">
        <f>IF(B17 &lt;&gt;"",INDEX(stock_Item!$A$3:$A$998,MATCH(B17,stock_Item!$B$3:$B$998,0)),"")</f>
        <v>1153</v>
      </c>
      <c r="E17" s="9" t="str">
        <f>IF(B17 &lt;&gt;"",INDEX(stock_Item!$C$1:$C$998,MATCH(D17,stock_Item!$A$1:$A$998,0)),"")</f>
        <v>ด้าม</v>
      </c>
      <c r="F17" s="5"/>
      <c r="G17" s="7"/>
      <c r="H17" s="7"/>
      <c r="I17" s="7"/>
      <c r="J17" s="54"/>
      <c r="K17" s="57"/>
      <c r="L17" s="55"/>
      <c r="M17" s="56"/>
      <c r="N17" s="56"/>
      <c r="O17" s="41"/>
      <c r="P17" s="53">
        <f>IFERROR(IF(B17 &lt;&gt;"",LOOKUP(2,1/(company_qty!$K$3:$K$2003=D17),(company_qty!$N$3:$N$1004)),""),0)</f>
        <v>0</v>
      </c>
      <c r="Q17" s="33">
        <v>0</v>
      </c>
      <c r="R17" s="53">
        <f t="shared" si="0"/>
        <v>0</v>
      </c>
      <c r="S17" s="23">
        <v>5</v>
      </c>
      <c r="T17" s="39">
        <f t="array" ref="T17">IFERROR(IF(B17 &lt;&gt;"",LOOKUP(2,1/(company_qty!$A$3:$A$2002=D17),(company_qty!$D$3:$D$1003)),""),"ไม่เคยซื้อ")</f>
        <v>5900</v>
      </c>
      <c r="U17" s="34">
        <f t="shared" si="1"/>
        <v>29500</v>
      </c>
      <c r="V17" s="46">
        <f>IF(AND(B17&lt;&gt;"",S17&lt;&gt;0,COUNTIFS(stock_Item!$A$3:$A$1998,D17,stock_Item!$M$3:$M$1998,"P")),IF(S17&gt;=9,S17-S17*0.4,S17),0)</f>
        <v>0</v>
      </c>
      <c r="W17" s="44"/>
      <c r="X17" s="47">
        <f t="shared" si="2"/>
        <v>0</v>
      </c>
      <c r="Y17" s="46">
        <f t="shared" si="10"/>
        <v>5</v>
      </c>
      <c r="Z17" s="44"/>
      <c r="AA17" s="47">
        <f t="shared" si="3"/>
        <v>5</v>
      </c>
      <c r="AB17" s="97">
        <f t="shared" si="11"/>
        <v>0</v>
      </c>
      <c r="AC17" s="100" t="str">
        <f t="shared" si="4"/>
        <v/>
      </c>
      <c r="AD17" s="44"/>
      <c r="AE17" s="35"/>
      <c r="AF17" s="36"/>
      <c r="AG17" s="100" t="str">
        <f t="shared" si="5"/>
        <v/>
      </c>
      <c r="AH17" s="44"/>
      <c r="AI17" s="86"/>
      <c r="AJ17" s="77">
        <f t="shared" si="6"/>
        <v>5</v>
      </c>
      <c r="AK17" s="84">
        <f t="shared" si="7"/>
        <v>29500</v>
      </c>
      <c r="AL17" s="1">
        <f t="shared" si="8"/>
        <v>0</v>
      </c>
      <c r="AM17" s="85">
        <f t="shared" si="9"/>
        <v>0</v>
      </c>
      <c r="AZ17" s="65" t="str">
        <f>IF(COUNT(SEARCH(#REF!,K17)),IF(V17&lt;&gt;0,LOOKUP(9.99999999999999E+307,$AZ$5:AZ16+1),""),"")</f>
        <v/>
      </c>
      <c r="BA17" s="91" t="str">
        <f>IF(COUNT(SEARCH(#REF!,K17)),IF(Y17&lt;&gt;0,LOOKUP(9.99999999999999E+307,$BA$5:BA16+1),""),"")</f>
        <v/>
      </c>
      <c r="BB17" s="93" t="str">
        <f>IF(COUNT(SEARCH(#REF!,K17)),IF(AC17&lt;&gt;0,LOOKUP(9.99999999999999E+307,$BB$5:BB16+1),""),"")</f>
        <v/>
      </c>
      <c r="BC17" s="95" t="str">
        <f>IF(COUNT(SEARCH(#REF!,K17)),IF(AG17&lt;&gt;0,LOOKUP(9.99999999999999E+307,$BC$5:BC16+1),""),"")</f>
        <v/>
      </c>
    </row>
    <row r="18" spans="1:55" ht="14">
      <c r="A18" s="1">
        <v>12</v>
      </c>
      <c r="B18" s="38" t="str">
        <f>IF(stock_Item!B14&lt;&gt;"",stock_Item!B14,"")</f>
        <v>Aluwax denture(แผ่นขี้ผึ้งสีเขียว)</v>
      </c>
      <c r="C18" s="18" t="str">
        <f t="array" ref="C18">IF(B18 &lt;&gt;"",IF(J18&lt;&gt;"","จัดซื้อร่วม ","วิธีเฉพาะเจาะจง "),"")</f>
        <v xml:space="preserve">วิธีเฉพาะเจาะจง </v>
      </c>
      <c r="D18" s="9">
        <f>IF(B18 &lt;&gt;"",INDEX(stock_Item!$A$3:$A$998,MATCH(B18,stock_Item!$B$3:$B$998,0)),"")</f>
        <v>6401</v>
      </c>
      <c r="E18" s="9" t="str">
        <f>IF(B18 &lt;&gt;"",INDEX(stock_Item!$C$1:$C$998,MATCH(D18,stock_Item!$A$1:$A$998,0)),"")</f>
        <v>กล่อง</v>
      </c>
      <c r="F18" s="8"/>
      <c r="G18" s="7"/>
      <c r="H18" s="7"/>
      <c r="I18" s="7"/>
      <c r="J18" s="54"/>
      <c r="K18" s="57"/>
      <c r="L18" s="55"/>
      <c r="M18" s="56"/>
      <c r="N18" s="56"/>
      <c r="O18" s="41"/>
      <c r="P18" s="53">
        <f>IFERROR(IF(B18 &lt;&gt;"",LOOKUP(2,1/(company_qty!$K$3:$K$2003=D18),(company_qty!$N$3:$N$1004)),""),0)</f>
        <v>1</v>
      </c>
      <c r="Q18" s="33">
        <v>1</v>
      </c>
      <c r="R18" s="53">
        <f t="shared" si="0"/>
        <v>0</v>
      </c>
      <c r="S18" s="23">
        <v>0</v>
      </c>
      <c r="T18" s="39">
        <f t="array" ref="T18">IFERROR(IF(B18 &lt;&gt;"",LOOKUP(2,1/(company_qty!$A$3:$A$2002=D18),(company_qty!$D$3:$D$1003)),""),"ไม่เคยซื้อ")</f>
        <v>2200</v>
      </c>
      <c r="U18" s="34">
        <f t="shared" si="1"/>
        <v>0</v>
      </c>
      <c r="V18" s="46">
        <f>IF(AND(B18&lt;&gt;"",S18&lt;&gt;0,COUNTIFS(stock_Item!$A$3:$A$1998,D18,stock_Item!$M$3:$M$1998,"P")),IF(S18&gt;=9,S18-S18*0.4,S18),0)</f>
        <v>0</v>
      </c>
      <c r="W18" s="44"/>
      <c r="X18" s="47">
        <f t="shared" si="2"/>
        <v>0</v>
      </c>
      <c r="Y18" s="46">
        <f t="shared" si="10"/>
        <v>0</v>
      </c>
      <c r="Z18" s="44"/>
      <c r="AA18" s="47">
        <f t="shared" si="3"/>
        <v>0</v>
      </c>
      <c r="AB18" s="97">
        <f t="shared" si="11"/>
        <v>0</v>
      </c>
      <c r="AC18" s="100" t="str">
        <f t="shared" si="4"/>
        <v/>
      </c>
      <c r="AD18" s="44"/>
      <c r="AE18" s="35"/>
      <c r="AF18" s="36"/>
      <c r="AG18" s="100" t="str">
        <f t="shared" si="5"/>
        <v/>
      </c>
      <c r="AH18" s="44"/>
      <c r="AI18" s="86"/>
      <c r="AJ18" s="77">
        <f t="shared" si="6"/>
        <v>0</v>
      </c>
      <c r="AK18" s="84">
        <f t="shared" si="7"/>
        <v>0</v>
      </c>
      <c r="AL18" s="1">
        <f t="shared" si="8"/>
        <v>0</v>
      </c>
      <c r="AM18" s="85">
        <f t="shared" si="9"/>
        <v>0</v>
      </c>
      <c r="AZ18" s="65" t="str">
        <f>IF(COUNT(SEARCH(#REF!,K18)),IF(V18&lt;&gt;0,LOOKUP(9.99999999999999E+307,$AZ$5:AZ17+1),""),"")</f>
        <v/>
      </c>
      <c r="BA18" s="91" t="str">
        <f>IF(COUNT(SEARCH(#REF!,K18)),IF(Y18&lt;&gt;0,LOOKUP(9.99999999999999E+307,$BA$5:BA17+1),""),"")</f>
        <v/>
      </c>
      <c r="BB18" s="93" t="str">
        <f>IF(COUNT(SEARCH(#REF!,K18)),IF(AC18&lt;&gt;0,LOOKUP(9.99999999999999E+307,$BB$5:BB17+1),""),"")</f>
        <v/>
      </c>
      <c r="BC18" s="95" t="str">
        <f>IF(COUNT(SEARCH(#REF!,K18)),IF(AG18&lt;&gt;0,LOOKUP(9.99999999999999E+307,$BC$5:BC17+1),""),"")</f>
        <v/>
      </c>
    </row>
    <row r="19" spans="1:55" ht="14">
      <c r="A19" s="1">
        <v>13</v>
      </c>
      <c r="B19" s="38" t="str">
        <f>IF(stock_Item!B15&lt;&gt;"",stock_Item!B15,"")</f>
        <v>Alvogyl</v>
      </c>
      <c r="C19" s="18" t="str">
        <f t="array" ref="C19">IF(B19 &lt;&gt;"",IF(J19&lt;&gt;"","จัดซื้อร่วม ","วิธีเฉพาะเจาะจง "),"")</f>
        <v xml:space="preserve">วิธีเฉพาะเจาะจง </v>
      </c>
      <c r="D19" s="9">
        <f>IF(B19 &lt;&gt;"",INDEX(stock_Item!$A$3:$A$998,MATCH(B19,stock_Item!$B$3:$B$998,0)),"")</f>
        <v>1253</v>
      </c>
      <c r="E19" s="9" t="str">
        <f>IF(B19 &lt;&gt;"",INDEX(stock_Item!$C$1:$C$998,MATCH(D19,stock_Item!$A$1:$A$998,0)),"")</f>
        <v>กล่อง</v>
      </c>
      <c r="F19" s="8"/>
      <c r="G19" s="7"/>
      <c r="H19" s="7"/>
      <c r="I19" s="7"/>
      <c r="J19" s="54"/>
      <c r="K19" s="57"/>
      <c r="L19" s="55"/>
      <c r="M19" s="56"/>
      <c r="N19" s="56"/>
      <c r="O19" s="41"/>
      <c r="P19" s="53">
        <f>IFERROR(IF(B19 &lt;&gt;"",LOOKUP(2,1/(company_qty!$K$3:$K$2003=D19),(company_qty!$N$3:$N$1004)),""),0)</f>
        <v>1</v>
      </c>
      <c r="Q19" s="33">
        <v>1</v>
      </c>
      <c r="R19" s="53">
        <f t="shared" si="0"/>
        <v>0</v>
      </c>
      <c r="S19" s="23">
        <v>0</v>
      </c>
      <c r="T19" s="39">
        <f t="array" ref="T19">IFERROR(IF(B19 &lt;&gt;"",LOOKUP(2,1/(company_qty!$A$3:$A$2002=D19),(company_qty!$D$3:$D$1003)),""),"ไม่เคยซื้อ")</f>
        <v>1050</v>
      </c>
      <c r="U19" s="34">
        <f t="shared" si="1"/>
        <v>0</v>
      </c>
      <c r="V19" s="46">
        <f>IF(AND(B19&lt;&gt;"",S19&lt;&gt;0,COUNTIFS(stock_Item!$A$3:$A$1998,D19,stock_Item!$M$3:$M$1998,"P")),IF(S19&gt;=9,S19-S19*0.4,S19),0)</f>
        <v>0</v>
      </c>
      <c r="W19" s="44"/>
      <c r="X19" s="47">
        <f t="shared" si="2"/>
        <v>0</v>
      </c>
      <c r="Y19" s="46">
        <f t="shared" si="10"/>
        <v>0</v>
      </c>
      <c r="Z19" s="44"/>
      <c r="AA19" s="47">
        <f t="shared" si="3"/>
        <v>0</v>
      </c>
      <c r="AB19" s="97">
        <f t="shared" si="11"/>
        <v>0</v>
      </c>
      <c r="AC19" s="100" t="str">
        <f t="shared" si="4"/>
        <v/>
      </c>
      <c r="AD19" s="44"/>
      <c r="AE19" s="35"/>
      <c r="AF19" s="36"/>
      <c r="AG19" s="100" t="str">
        <f t="shared" si="5"/>
        <v/>
      </c>
      <c r="AH19" s="44"/>
      <c r="AI19" s="86"/>
      <c r="AJ19" s="77">
        <f t="shared" si="6"/>
        <v>0</v>
      </c>
      <c r="AK19" s="84">
        <f t="shared" si="7"/>
        <v>0</v>
      </c>
      <c r="AL19" s="1">
        <f t="shared" si="8"/>
        <v>0</v>
      </c>
      <c r="AM19" s="85">
        <f t="shared" si="9"/>
        <v>0</v>
      </c>
      <c r="AZ19" s="65" t="str">
        <f>IF(COUNT(SEARCH(#REF!,K19)),IF(V19&lt;&gt;0,LOOKUP(9.99999999999999E+307,$AZ$5:AZ18+1),""),"")</f>
        <v/>
      </c>
      <c r="BA19" s="91" t="str">
        <f>IF(COUNT(SEARCH(#REF!,K19)),IF(Y19&lt;&gt;0,LOOKUP(9.99999999999999E+307,$BA$5:BA18+1),""),"")</f>
        <v/>
      </c>
      <c r="BB19" s="93" t="str">
        <f>IF(COUNT(SEARCH(#REF!,K19)),IF(AC19&lt;&gt;0,LOOKUP(9.99999999999999E+307,$BB$5:BB18+1),""),"")</f>
        <v/>
      </c>
      <c r="BC19" s="95" t="str">
        <f>IF(COUNT(SEARCH(#REF!,K19)),IF(AG19&lt;&gt;0,LOOKUP(9.99999999999999E+307,$BC$5:BC18+1),""),"")</f>
        <v/>
      </c>
    </row>
    <row r="20" spans="1:55" ht="14">
      <c r="A20" s="1">
        <v>14</v>
      </c>
      <c r="B20" s="38" t="str">
        <f>IF(stock_Item!B16&lt;&gt;"",stock_Item!B16,"")</f>
        <v>Amalgam  Carriers</v>
      </c>
      <c r="C20" s="18" t="str">
        <f t="array" ref="C20">IF(B20 &lt;&gt;"",IF(J20&lt;&gt;"","จัดซื้อร่วม ","วิธีเฉพาะเจาะจง "),"")</f>
        <v xml:space="preserve">วิธีเฉพาะเจาะจง </v>
      </c>
      <c r="D20" s="9">
        <f>IF(B20 &lt;&gt;"",INDEX(stock_Item!$A$3:$A$998,MATCH(B20,stock_Item!$B$3:$B$998,0)),"")</f>
        <v>1201</v>
      </c>
      <c r="E20" s="9" t="str">
        <f>IF(B20 &lt;&gt;"",INDEX(stock_Item!$C$1:$C$998,MATCH(D20,stock_Item!$A$1:$A$998,0)),"")</f>
        <v>ชิ้น</v>
      </c>
      <c r="F20" s="8"/>
      <c r="G20" s="7"/>
      <c r="H20" s="7"/>
      <c r="I20" s="7"/>
      <c r="J20" s="54"/>
      <c r="K20" s="57"/>
      <c r="L20" s="55"/>
      <c r="M20" s="56"/>
      <c r="N20" s="56"/>
      <c r="O20" s="41"/>
      <c r="P20" s="53">
        <f>IFERROR(IF(B20 &lt;&gt;"",LOOKUP(2,1/(company_qty!$K$3:$K$2003=D20),(company_qty!$N$3:$N$1004)),""),0)</f>
        <v>1</v>
      </c>
      <c r="Q20" s="33">
        <v>2</v>
      </c>
      <c r="R20" s="53">
        <f t="shared" si="0"/>
        <v>0</v>
      </c>
      <c r="S20" s="23">
        <v>0</v>
      </c>
      <c r="T20" s="39">
        <f t="array" ref="T20">IFERROR(IF(B20 &lt;&gt;"",LOOKUP(2,1/(company_qty!$A$3:$A$2002=D20),(company_qty!$D$3:$D$1003)),""),"ไม่เคยซื้อ")</f>
        <v>2791</v>
      </c>
      <c r="U20" s="34">
        <f t="shared" si="1"/>
        <v>0</v>
      </c>
      <c r="V20" s="46">
        <f>IF(AND(B20&lt;&gt;"",S20&lt;&gt;0,COUNTIFS(stock_Item!$A$3:$A$1998,D20,stock_Item!$M$3:$M$1998,"P")),IF(S20&gt;=9,S20-S20*0.4,S20),0)</f>
        <v>0</v>
      </c>
      <c r="W20" s="44"/>
      <c r="X20" s="47">
        <f t="shared" si="2"/>
        <v>0</v>
      </c>
      <c r="Y20" s="46">
        <f t="shared" si="10"/>
        <v>0</v>
      </c>
      <c r="Z20" s="44"/>
      <c r="AA20" s="47">
        <f t="shared" si="3"/>
        <v>0</v>
      </c>
      <c r="AB20" s="97">
        <f t="shared" si="11"/>
        <v>0</v>
      </c>
      <c r="AC20" s="100" t="str">
        <f t="shared" si="4"/>
        <v/>
      </c>
      <c r="AD20" s="44"/>
      <c r="AE20" s="35"/>
      <c r="AF20" s="36"/>
      <c r="AG20" s="100" t="str">
        <f t="shared" si="5"/>
        <v/>
      </c>
      <c r="AH20" s="44"/>
      <c r="AI20" s="86"/>
      <c r="AJ20" s="77">
        <f t="shared" si="6"/>
        <v>0</v>
      </c>
      <c r="AK20" s="84">
        <f t="shared" si="7"/>
        <v>0</v>
      </c>
      <c r="AL20" s="1">
        <f t="shared" si="8"/>
        <v>0</v>
      </c>
      <c r="AM20" s="85">
        <f t="shared" si="9"/>
        <v>0</v>
      </c>
      <c r="AZ20" s="65" t="str">
        <f>IF(COUNT(SEARCH(#REF!,K20)),IF(V20&lt;&gt;0,LOOKUP(9.99999999999999E+307,$AZ$5:AZ19+1),""),"")</f>
        <v/>
      </c>
      <c r="BA20" s="91" t="str">
        <f>IF(COUNT(SEARCH(#REF!,K20)),IF(Y20&lt;&gt;0,LOOKUP(9.99999999999999E+307,$BA$5:BA19+1),""),"")</f>
        <v/>
      </c>
      <c r="BB20" s="93" t="str">
        <f>IF(COUNT(SEARCH(#REF!,K20)),IF(AC20&lt;&gt;0,LOOKUP(9.99999999999999E+307,$BB$5:BB19+1),""),"")</f>
        <v/>
      </c>
      <c r="BC20" s="95" t="str">
        <f>IF(COUNT(SEARCH(#REF!,K20)),IF(AG20&lt;&gt;0,LOOKUP(9.99999999999999E+307,$BC$5:BC19+1),""),"")</f>
        <v/>
      </c>
    </row>
    <row r="21" spans="1:55" ht="14">
      <c r="A21" s="1">
        <v>15</v>
      </c>
      <c r="B21" s="38" t="str">
        <f>IF(stock_Item!B17&lt;&gt;"",stock_Item!B17,"")</f>
        <v>Amalgam  Carvers</v>
      </c>
      <c r="C21" s="18" t="str">
        <f t="array" ref="C21">IF(B21 &lt;&gt;"",IF(J21&lt;&gt;"","จัดซื้อร่วม ","วิธีเฉพาะเจาะจง "),"")</f>
        <v xml:space="preserve">วิธีเฉพาะเจาะจง </v>
      </c>
      <c r="D21" s="9">
        <f>IF(B21 &lt;&gt;"",INDEX(stock_Item!$A$3:$A$998,MATCH(B21,stock_Item!$B$3:$B$998,0)),"")</f>
        <v>1200</v>
      </c>
      <c r="E21" s="9" t="str">
        <f>IF(B21 &lt;&gt;"",INDEX(stock_Item!$C$1:$C$998,MATCH(D21,stock_Item!$A$1:$A$998,0)),"")</f>
        <v>ชิ้น</v>
      </c>
      <c r="F21" s="8"/>
      <c r="G21" s="7"/>
      <c r="H21" s="7"/>
      <c r="I21" s="7"/>
      <c r="J21" s="54"/>
      <c r="K21" s="57"/>
      <c r="L21" s="55"/>
      <c r="M21" s="56"/>
      <c r="N21" s="56"/>
      <c r="O21" s="41"/>
      <c r="P21" s="53">
        <f>IFERROR(IF(B21 &lt;&gt;"",LOOKUP(2,1/(company_qty!$K$3:$K$2003=D21),(company_qty!$N$3:$N$1004)),""),0)</f>
        <v>4</v>
      </c>
      <c r="Q21" s="33">
        <v>4</v>
      </c>
      <c r="R21" s="53">
        <f t="shared" si="0"/>
        <v>0</v>
      </c>
      <c r="S21" s="23">
        <v>2</v>
      </c>
      <c r="T21" s="39">
        <f t="array" ref="T21">IFERROR(IF(B21 &lt;&gt;"",LOOKUP(2,1/(company_qty!$A$3:$A$2002=D21),(company_qty!$D$3:$D$1003)),""),"ไม่เคยซื้อ")</f>
        <v>0</v>
      </c>
      <c r="U21" s="34">
        <f t="shared" si="1"/>
        <v>0</v>
      </c>
      <c r="V21" s="46">
        <f>IF(AND(B21&lt;&gt;"",S21&lt;&gt;0,COUNTIFS(stock_Item!$A$3:$A$1998,D21,stock_Item!$M$3:$M$1998,"P")),IF(S21&gt;=9,S21-S21*0.4,S21),0)</f>
        <v>0</v>
      </c>
      <c r="W21" s="44"/>
      <c r="X21" s="47">
        <f t="shared" si="2"/>
        <v>0</v>
      </c>
      <c r="Y21" s="46">
        <f t="shared" si="10"/>
        <v>2</v>
      </c>
      <c r="Z21" s="44"/>
      <c r="AA21" s="47">
        <f t="shared" si="3"/>
        <v>2</v>
      </c>
      <c r="AB21" s="97">
        <f t="shared" si="11"/>
        <v>0</v>
      </c>
      <c r="AC21" s="100" t="str">
        <f t="shared" si="4"/>
        <v/>
      </c>
      <c r="AD21" s="44"/>
      <c r="AE21" s="35"/>
      <c r="AF21" s="36"/>
      <c r="AG21" s="100" t="str">
        <f t="shared" si="5"/>
        <v/>
      </c>
      <c r="AH21" s="44"/>
      <c r="AI21" s="86"/>
      <c r="AJ21" s="77">
        <f t="shared" si="6"/>
        <v>2</v>
      </c>
      <c r="AK21" s="84">
        <f t="shared" si="7"/>
        <v>0</v>
      </c>
      <c r="AL21" s="1">
        <f t="shared" si="8"/>
        <v>0</v>
      </c>
      <c r="AM21" s="85">
        <f t="shared" si="9"/>
        <v>0</v>
      </c>
      <c r="AZ21" s="65" t="str">
        <f>IF(COUNT(SEARCH(#REF!,K21)),IF(V21&lt;&gt;0,LOOKUP(9.99999999999999E+307,$AZ$5:AZ20+1),""),"")</f>
        <v/>
      </c>
      <c r="BA21" s="91" t="str">
        <f>IF(COUNT(SEARCH(#REF!,K21)),IF(Y21&lt;&gt;0,LOOKUP(9.99999999999999E+307,$BA$5:BA20+1),""),"")</f>
        <v/>
      </c>
      <c r="BB21" s="93" t="str">
        <f>IF(COUNT(SEARCH(#REF!,K21)),IF(AC21&lt;&gt;0,LOOKUP(9.99999999999999E+307,$BB$5:BB20+1),""),"")</f>
        <v/>
      </c>
      <c r="BC21" s="95" t="str">
        <f>IF(COUNT(SEARCH(#REF!,K21)),IF(AG21&lt;&gt;0,LOOKUP(9.99999999999999E+307,$BC$5:BC20+1),""),"")</f>
        <v/>
      </c>
    </row>
    <row r="22" spans="1:55" ht="14">
      <c r="A22" s="1">
        <v>16</v>
      </c>
      <c r="B22" s="38" t="str">
        <f>IF(stock_Item!B18&lt;&gt;"",stock_Item!B18,"")</f>
        <v>Amalgam  Pluggers</v>
      </c>
      <c r="C22" s="18" t="str">
        <f t="array" ref="C22">IF(B22 &lt;&gt;"",IF(J22&lt;&gt;"","จัดซื้อร่วม ","วิธีเฉพาะเจาะจง "),"")</f>
        <v xml:space="preserve">วิธีเฉพาะเจาะจง </v>
      </c>
      <c r="D22" s="9">
        <f>IF(B22 &lt;&gt;"",INDEX(stock_Item!$A$3:$A$998,MATCH(B22,stock_Item!$B$3:$B$998,0)),"")</f>
        <v>1199</v>
      </c>
      <c r="E22" s="9" t="str">
        <f>IF(B22 &lt;&gt;"",INDEX(stock_Item!$C$1:$C$998,MATCH(D22,stock_Item!$A$1:$A$998,0)),"")</f>
        <v>ชิ้น</v>
      </c>
      <c r="F22" s="8"/>
      <c r="G22" s="7"/>
      <c r="H22" s="7"/>
      <c r="I22" s="7"/>
      <c r="J22" s="54"/>
      <c r="K22" s="57"/>
      <c r="L22" s="55"/>
      <c r="M22" s="56"/>
      <c r="N22" s="56"/>
      <c r="O22" s="41"/>
      <c r="P22" s="53">
        <f>IFERROR(IF(B22 &lt;&gt;"",LOOKUP(2,1/(company_qty!$K$3:$K$2003=D22),(company_qty!$N$3:$N$1004)),""),0)</f>
        <v>5</v>
      </c>
      <c r="Q22" s="33">
        <v>5</v>
      </c>
      <c r="R22" s="53">
        <f t="shared" si="0"/>
        <v>0</v>
      </c>
      <c r="S22" s="23">
        <v>1</v>
      </c>
      <c r="T22" s="39">
        <f t="array" ref="T22">IFERROR(IF(B22 &lt;&gt;"",LOOKUP(2,1/(company_qty!$A$3:$A$2002=D22),(company_qty!$D$3:$D$1003)),""),"ไม่เคยซื้อ")</f>
        <v>390</v>
      </c>
      <c r="U22" s="34">
        <f t="shared" si="1"/>
        <v>390</v>
      </c>
      <c r="V22" s="46">
        <f>IF(AND(B22&lt;&gt;"",S22&lt;&gt;0,COUNTIFS(stock_Item!$A$3:$A$1998,D22,stock_Item!$M$3:$M$1998,"P")),IF(S22&gt;=9,S22-S22*0.4,S22),0)</f>
        <v>0</v>
      </c>
      <c r="W22" s="44"/>
      <c r="X22" s="47">
        <f t="shared" si="2"/>
        <v>0</v>
      </c>
      <c r="Y22" s="46">
        <f t="shared" si="10"/>
        <v>1</v>
      </c>
      <c r="Z22" s="44"/>
      <c r="AA22" s="47">
        <f t="shared" si="3"/>
        <v>1</v>
      </c>
      <c r="AB22" s="97">
        <f t="shared" si="11"/>
        <v>0</v>
      </c>
      <c r="AC22" s="100" t="str">
        <f t="shared" si="4"/>
        <v/>
      </c>
      <c r="AD22" s="44"/>
      <c r="AE22" s="35"/>
      <c r="AF22" s="36"/>
      <c r="AG22" s="100" t="str">
        <f t="shared" si="5"/>
        <v/>
      </c>
      <c r="AH22" s="44"/>
      <c r="AI22" s="86"/>
      <c r="AJ22" s="77">
        <f t="shared" si="6"/>
        <v>1</v>
      </c>
      <c r="AK22" s="84">
        <f t="shared" si="7"/>
        <v>390</v>
      </c>
      <c r="AL22" s="1">
        <f t="shared" si="8"/>
        <v>0</v>
      </c>
      <c r="AM22" s="85">
        <f t="shared" si="9"/>
        <v>0</v>
      </c>
      <c r="AZ22" s="65" t="str">
        <f>IF(COUNT(SEARCH(#REF!,K22)),IF(V22&lt;&gt;0,LOOKUP(9.99999999999999E+307,$AZ$5:AZ21+1),""),"")</f>
        <v/>
      </c>
      <c r="BA22" s="91" t="str">
        <f>IF(COUNT(SEARCH(#REF!,K22)),IF(Y22&lt;&gt;0,LOOKUP(9.99999999999999E+307,$BA$5:BA21+1),""),"")</f>
        <v/>
      </c>
      <c r="BB22" s="93" t="str">
        <f>IF(COUNT(SEARCH(#REF!,K22)),IF(AC22&lt;&gt;0,LOOKUP(9.99999999999999E+307,$BB$5:BB21+1),""),"")</f>
        <v/>
      </c>
      <c r="BC22" s="95" t="str">
        <f>IF(COUNT(SEARCH(#REF!,K22)),IF(AG22&lt;&gt;0,LOOKUP(9.99999999999999E+307,$BC$5:BC21+1),""),"")</f>
        <v/>
      </c>
    </row>
    <row r="23" spans="1:55" ht="17.149999999999999" customHeight="1">
      <c r="A23" s="1">
        <v>17</v>
      </c>
      <c r="B23" s="38" t="str">
        <f>IF(stock_Item!B19&lt;&gt;"",stock_Item!B19,"")</f>
        <v>Amalgam Alloy แคปซูล</v>
      </c>
      <c r="C23" s="18" t="str">
        <f t="array" ref="C23">IF(B23 &lt;&gt;"",IF(J23&lt;&gt;"","จัดซื้อร่วม ","วิธีเฉพาะเจาะจง "),"")</f>
        <v xml:space="preserve">วิธีเฉพาะเจาะจง </v>
      </c>
      <c r="D23" s="9">
        <f>IF(B23 &lt;&gt;"",INDEX(stock_Item!$A$3:$A$998,MATCH(B23,stock_Item!$B$3:$B$998,0)),"")</f>
        <v>1167</v>
      </c>
      <c r="E23" s="9" t="str">
        <f>IF(B23 &lt;&gt;"",INDEX(stock_Item!$C$1:$C$998,MATCH(D23,stock_Item!$A$1:$A$998,0)),"")</f>
        <v>กระป๋อง</v>
      </c>
      <c r="F23" s="8"/>
      <c r="G23" s="7"/>
      <c r="H23" s="7"/>
      <c r="I23" s="7"/>
      <c r="J23" s="54"/>
      <c r="K23" s="57"/>
      <c r="L23" s="55"/>
      <c r="M23" s="56"/>
      <c r="N23" s="56"/>
      <c r="O23" s="41"/>
      <c r="P23" s="53">
        <f>IFERROR(IF(B23 &lt;&gt;"",LOOKUP(2,1/(company_qty!$K$3:$K$2003=D23),(company_qty!$N$3:$N$1004)),""),0)</f>
        <v>3</v>
      </c>
      <c r="Q23" s="33">
        <v>4</v>
      </c>
      <c r="R23" s="53">
        <f t="shared" si="0"/>
        <v>0</v>
      </c>
      <c r="S23" s="23">
        <v>2</v>
      </c>
      <c r="T23" s="39">
        <f t="array" ref="T23">IFERROR(IF(B23 &lt;&gt;"",LOOKUP(2,1/(company_qty!$A$3:$A$2002=D23),(company_qty!$D$3:$D$1003)),""),"ไม่เคยซื้อ")</f>
        <v>9500</v>
      </c>
      <c r="U23" s="34">
        <f t="shared" si="1"/>
        <v>19000</v>
      </c>
      <c r="V23" s="46">
        <f>IF(AND(B23&lt;&gt;"",S23&lt;&gt;0,COUNTIFS(stock_Item!$A$3:$A$1998,D23,stock_Item!$M$3:$M$1998,"P")),IF(S23&gt;=9,S23-S23*0.4,S23),0)</f>
        <v>2</v>
      </c>
      <c r="W23" s="44"/>
      <c r="X23" s="47">
        <f t="shared" si="2"/>
        <v>2</v>
      </c>
      <c r="Y23" s="46">
        <f t="shared" si="10"/>
        <v>0</v>
      </c>
      <c r="Z23" s="44"/>
      <c r="AA23" s="47">
        <f t="shared" si="3"/>
        <v>2</v>
      </c>
      <c r="AB23" s="97">
        <f t="shared" si="11"/>
        <v>0</v>
      </c>
      <c r="AC23" s="100" t="str">
        <f t="shared" si="4"/>
        <v/>
      </c>
      <c r="AD23" s="44"/>
      <c r="AE23" s="35"/>
      <c r="AF23" s="36"/>
      <c r="AG23" s="100" t="str">
        <f t="shared" si="5"/>
        <v/>
      </c>
      <c r="AH23" s="44"/>
      <c r="AI23" s="86"/>
      <c r="AJ23" s="77">
        <f t="shared" si="6"/>
        <v>2</v>
      </c>
      <c r="AK23" s="84">
        <f t="shared" si="7"/>
        <v>19000</v>
      </c>
      <c r="AL23" s="1">
        <f t="shared" si="8"/>
        <v>0</v>
      </c>
      <c r="AM23" s="85">
        <f t="shared" si="9"/>
        <v>0</v>
      </c>
      <c r="AZ23" s="65" t="str">
        <f>IF(COUNT(SEARCH(#REF!,K23)),IF(V23&lt;&gt;0,LOOKUP(9.99999999999999E+307,$AZ$5:AZ22+1),""),"")</f>
        <v/>
      </c>
      <c r="BA23" s="91" t="str">
        <f>IF(COUNT(SEARCH(#REF!,K23)),IF(Y23&lt;&gt;0,LOOKUP(9.99999999999999E+307,$BA$5:BA22+1),""),"")</f>
        <v/>
      </c>
      <c r="BB23" s="93" t="str">
        <f>IF(COUNT(SEARCH(#REF!,K23)),IF(AC23&lt;&gt;0,LOOKUP(9.99999999999999E+307,$BB$5:BB22+1),""),"")</f>
        <v/>
      </c>
      <c r="BC23" s="95" t="str">
        <f>IF(COUNT(SEARCH(#REF!,K23)),IF(AG23&lt;&gt;0,LOOKUP(9.99999999999999E+307,$BC$5:BC22+1),""),"")</f>
        <v/>
      </c>
    </row>
    <row r="24" spans="1:55" ht="20.5" customHeight="1">
      <c r="A24" s="1">
        <v>18</v>
      </c>
      <c r="B24" s="38" t="str">
        <f>IF(stock_Item!B20&lt;&gt;"",stock_Item!B20,"")</f>
        <v>Amalgam Well</v>
      </c>
      <c r="C24" s="18" t="str">
        <f t="array" ref="C24">IF(B24 &lt;&gt;"",IF(J24&lt;&gt;"","จัดซื้อร่วม ","วิธีเฉพาะเจาะจง "),"")</f>
        <v xml:space="preserve">วิธีเฉพาะเจาะจง </v>
      </c>
      <c r="D24" s="9">
        <f>IF(B24 &lt;&gt;"",INDEX(stock_Item!$A$3:$A$998,MATCH(B24,stock_Item!$B$3:$B$998,0)),"")</f>
        <v>1259</v>
      </c>
      <c r="E24" s="9" t="str">
        <f>IF(B24 &lt;&gt;"",INDEX(stock_Item!$C$1:$C$998,MATCH(D24,stock_Item!$A$1:$A$998,0)),"")</f>
        <v>อัน</v>
      </c>
      <c r="F24" s="8"/>
      <c r="G24" s="7"/>
      <c r="H24" s="7"/>
      <c r="I24" s="7"/>
      <c r="J24" s="54"/>
      <c r="K24" s="57"/>
      <c r="L24" s="55"/>
      <c r="M24" s="56"/>
      <c r="N24" s="56"/>
      <c r="O24" s="41"/>
      <c r="P24" s="53">
        <f>IFERROR(IF(B24 &lt;&gt;"",LOOKUP(2,1/(company_qty!$K$3:$K$2003=D24),(company_qty!$N$3:$N$1004)),""),0)</f>
        <v>1</v>
      </c>
      <c r="Q24" s="33">
        <v>1</v>
      </c>
      <c r="R24" s="53">
        <f t="shared" si="0"/>
        <v>0</v>
      </c>
      <c r="S24" s="23">
        <v>0</v>
      </c>
      <c r="T24" s="39">
        <f t="array" ref="T24">IFERROR(IF(B24 &lt;&gt;"",LOOKUP(2,1/(company_qty!$A$3:$A$2002=D24),(company_qty!$D$3:$D$1003)),""),"ไม่เคยซื้อ")</f>
        <v>180</v>
      </c>
      <c r="U24" s="34">
        <f t="shared" si="1"/>
        <v>0</v>
      </c>
      <c r="V24" s="46">
        <f>IF(AND(B24&lt;&gt;"",S24&lt;&gt;0,COUNTIFS(stock_Item!$A$3:$A$1998,D24,stock_Item!$M$3:$M$1998,"P")),IF(S24&gt;=9,S24-S24*0.4,S24),0)</f>
        <v>0</v>
      </c>
      <c r="W24" s="44"/>
      <c r="X24" s="47">
        <f t="shared" si="2"/>
        <v>0</v>
      </c>
      <c r="Y24" s="46">
        <f t="shared" si="10"/>
        <v>0</v>
      </c>
      <c r="Z24" s="44"/>
      <c r="AA24" s="47">
        <f t="shared" si="3"/>
        <v>0</v>
      </c>
      <c r="AB24" s="97">
        <f t="shared" si="11"/>
        <v>0</v>
      </c>
      <c r="AC24" s="100" t="str">
        <f t="shared" si="4"/>
        <v/>
      </c>
      <c r="AD24" s="44"/>
      <c r="AE24" s="35"/>
      <c r="AF24" s="36"/>
      <c r="AG24" s="100" t="str">
        <f t="shared" si="5"/>
        <v/>
      </c>
      <c r="AH24" s="44"/>
      <c r="AI24" s="86"/>
      <c r="AJ24" s="77">
        <f t="shared" si="6"/>
        <v>0</v>
      </c>
      <c r="AK24" s="84">
        <f t="shared" si="7"/>
        <v>0</v>
      </c>
      <c r="AL24" s="1">
        <f t="shared" si="8"/>
        <v>0</v>
      </c>
      <c r="AM24" s="85">
        <f t="shared" si="9"/>
        <v>0</v>
      </c>
      <c r="AZ24" s="65" t="str">
        <f>IF(COUNT(SEARCH(#REF!,K24)),IF(V24&lt;&gt;0,LOOKUP(9.99999999999999E+307,$AZ$5:AZ23+1),""),"")</f>
        <v/>
      </c>
      <c r="BA24" s="91" t="str">
        <f>IF(COUNT(SEARCH(#REF!,K24)),IF(Y24&lt;&gt;0,LOOKUP(9.99999999999999E+307,$BA$5:BA23+1),""),"")</f>
        <v/>
      </c>
      <c r="BB24" s="93" t="str">
        <f>IF(COUNT(SEARCH(#REF!,K24)),IF(AC24&lt;&gt;0,LOOKUP(9.99999999999999E+307,$BB$5:BB23+1),""),"")</f>
        <v/>
      </c>
      <c r="BC24" s="95" t="str">
        <f>IF(COUNT(SEARCH(#REF!,K24)),IF(AG24&lt;&gt;0,LOOKUP(9.99999999999999E+307,$BC$5:BC23+1),""),"")</f>
        <v/>
      </c>
    </row>
    <row r="25" spans="1:55" ht="19.5" customHeight="1">
      <c r="A25" s="1">
        <v>19</v>
      </c>
      <c r="B25" s="38" t="str">
        <f>IF(stock_Item!B21&lt;&gt;"",stock_Item!B21,"")</f>
        <v>Automix Dispenser (ปืนสำหรับผสมวัสดุพิมพ์ปาก)</v>
      </c>
      <c r="C25" s="18" t="str">
        <f t="array" ref="C25">IF(B25 &lt;&gt;"",IF(J25&lt;&gt;"","จัดซื้อร่วม ","วิธีเฉพาะเจาะจง "),"")</f>
        <v xml:space="preserve">วิธีเฉพาะเจาะจง </v>
      </c>
      <c r="D25" s="9">
        <f>IF(B25 &lt;&gt;"",INDEX(stock_Item!$A$3:$A$998,MATCH(B25,stock_Item!$B$3:$B$998,0)),"")</f>
        <v>7097</v>
      </c>
      <c r="E25" s="9" t="str">
        <f>IF(B25 &lt;&gt;"",INDEX(stock_Item!$C$1:$C$998,MATCH(D25,stock_Item!$A$1:$A$998,0)),"")</f>
        <v>ชิ้น</v>
      </c>
      <c r="F25" s="8"/>
      <c r="G25" s="7"/>
      <c r="H25" s="7"/>
      <c r="I25" s="7"/>
      <c r="J25" s="54"/>
      <c r="K25" s="57"/>
      <c r="L25" s="55"/>
      <c r="M25" s="56"/>
      <c r="N25" s="56"/>
      <c r="O25" s="41"/>
      <c r="P25" s="53">
        <f>IFERROR(IF(B25 &lt;&gt;"",LOOKUP(2,1/(company_qty!$K$3:$K$2003=D25),(company_qty!$N$3:$N$1004)),""),0)</f>
        <v>0</v>
      </c>
      <c r="Q25" s="33">
        <v>0</v>
      </c>
      <c r="R25" s="53">
        <f t="shared" si="0"/>
        <v>0</v>
      </c>
      <c r="S25" s="23">
        <v>0</v>
      </c>
      <c r="T25" s="39">
        <f t="array" ref="T25">IFERROR(IF(B25 &lt;&gt;"",LOOKUP(2,1/(company_qty!$A$3:$A$2002=D25),(company_qty!$D$3:$D$1003)),""),"ไม่เคยซื้อ")</f>
        <v>0</v>
      </c>
      <c r="U25" s="34">
        <f t="shared" si="1"/>
        <v>0</v>
      </c>
      <c r="V25" s="46">
        <f>IF(AND(B25&lt;&gt;"",S25&lt;&gt;0,COUNTIFS(stock_Item!$A$3:$A$1998,D25,stock_Item!$M$3:$M$1998,"P")),IF(S25&gt;=9,S25-S25*0.4,S25),0)</f>
        <v>0</v>
      </c>
      <c r="W25" s="44"/>
      <c r="X25" s="47">
        <f t="shared" si="2"/>
        <v>0</v>
      </c>
      <c r="Y25" s="46">
        <f t="shared" si="10"/>
        <v>0</v>
      </c>
      <c r="Z25" s="44"/>
      <c r="AA25" s="47">
        <f t="shared" si="3"/>
        <v>0</v>
      </c>
      <c r="AB25" s="97">
        <f t="shared" si="11"/>
        <v>0</v>
      </c>
      <c r="AC25" s="100" t="str">
        <f t="shared" si="4"/>
        <v/>
      </c>
      <c r="AD25" s="44"/>
      <c r="AE25" s="35"/>
      <c r="AF25" s="36"/>
      <c r="AG25" s="100" t="str">
        <f t="shared" si="5"/>
        <v/>
      </c>
      <c r="AH25" s="44"/>
      <c r="AI25" s="86"/>
      <c r="AJ25" s="77">
        <f t="shared" si="6"/>
        <v>0</v>
      </c>
      <c r="AK25" s="84">
        <f t="shared" si="7"/>
        <v>0</v>
      </c>
      <c r="AL25" s="1">
        <f t="shared" si="8"/>
        <v>0</v>
      </c>
      <c r="AM25" s="85">
        <f t="shared" si="9"/>
        <v>0</v>
      </c>
      <c r="AZ25" s="65" t="str">
        <f>IF(COUNT(SEARCH(#REF!,K25)),IF(V25&lt;&gt;0,LOOKUP(9.99999999999999E+307,$AZ$5:AZ24+1),""),"")</f>
        <v/>
      </c>
      <c r="BA25" s="91" t="str">
        <f>IF(COUNT(SEARCH(#REF!,K25)),IF(Y25&lt;&gt;0,LOOKUP(9.99999999999999E+307,$BA$5:BA24+1),""),"")</f>
        <v/>
      </c>
      <c r="BB25" s="93" t="str">
        <f>IF(COUNT(SEARCH(#REF!,K25)),IF(AC25&lt;&gt;0,LOOKUP(9.99999999999999E+307,$BB$5:BB24+1),""),"")</f>
        <v/>
      </c>
      <c r="BC25" s="95" t="str">
        <f>IF(COUNT(SEARCH(#REF!,K25)),IF(AG25&lt;&gt;0,LOOKUP(9.99999999999999E+307,$BC$5:BC24+1),""),"")</f>
        <v/>
      </c>
    </row>
    <row r="26" spans="1:55" ht="14">
      <c r="A26" s="1">
        <v>20</v>
      </c>
      <c r="B26" s="38" t="str">
        <f>IF(stock_Item!B22&lt;&gt;"",stock_Item!B22,"")</f>
        <v>Band pusher</v>
      </c>
      <c r="C26" s="18" t="str">
        <f t="array" ref="C26">IF(B26 &lt;&gt;"",IF(J26&lt;&gt;"","จัดซื้อร่วม ","วิธีเฉพาะเจาะจง "),"")</f>
        <v xml:space="preserve">วิธีเฉพาะเจาะจง </v>
      </c>
      <c r="D26" s="9">
        <f>IF(B26 &lt;&gt;"",INDEX(stock_Item!$A$3:$A$998,MATCH(B26,stock_Item!$B$3:$B$998,0)),"")</f>
        <v>6670</v>
      </c>
      <c r="E26" s="9" t="str">
        <f>IF(B26 &lt;&gt;"",INDEX(stock_Item!$C$1:$C$998,MATCH(D26,stock_Item!$A$1:$A$998,0)),"")</f>
        <v>ชิ้น</v>
      </c>
      <c r="F26" s="8"/>
      <c r="G26" s="7"/>
      <c r="H26" s="7"/>
      <c r="I26" s="7"/>
      <c r="J26" s="54"/>
      <c r="K26" s="57"/>
      <c r="L26" s="55"/>
      <c r="M26" s="56"/>
      <c r="N26" s="56"/>
      <c r="O26" s="41"/>
      <c r="P26" s="53">
        <f>IFERROR(IF(B26 &lt;&gt;"",LOOKUP(2,1/(company_qty!$K$3:$K$2003=D26),(company_qty!$N$3:$N$1004)),""),0)</f>
        <v>0</v>
      </c>
      <c r="Q26" s="33">
        <v>0</v>
      </c>
      <c r="R26" s="53">
        <f t="shared" si="0"/>
        <v>0</v>
      </c>
      <c r="S26" s="23">
        <v>0</v>
      </c>
      <c r="T26" s="39" t="str">
        <f t="array" ref="T26">IFERROR(IF(B26 &lt;&gt;"",LOOKUP(2,1/(company_qty!$A$3:$A$2002=D26),(company_qty!$D$3:$D$1003)),""),"ไม่เคยซื้อ")</f>
        <v>ไม่เคยซื้อ</v>
      </c>
      <c r="U26" s="34" t="e">
        <f t="shared" si="1"/>
        <v>#VALUE!</v>
      </c>
      <c r="V26" s="46">
        <f>IF(AND(B26&lt;&gt;"",S26&lt;&gt;0,COUNTIFS(stock_Item!$A$3:$A$1998,D26,stock_Item!$M$3:$M$1998,"P")),IF(S26&gt;=9,S26-S26*0.4,S26),0)</f>
        <v>0</v>
      </c>
      <c r="W26" s="44"/>
      <c r="X26" s="47">
        <f t="shared" si="2"/>
        <v>0</v>
      </c>
      <c r="Y26" s="46">
        <f t="shared" si="10"/>
        <v>0</v>
      </c>
      <c r="Z26" s="44"/>
      <c r="AA26" s="47">
        <f t="shared" si="3"/>
        <v>0</v>
      </c>
      <c r="AB26" s="97">
        <f t="shared" si="11"/>
        <v>0</v>
      </c>
      <c r="AC26" s="100" t="str">
        <f t="shared" si="4"/>
        <v/>
      </c>
      <c r="AD26" s="44"/>
      <c r="AE26" s="35"/>
      <c r="AF26" s="36"/>
      <c r="AG26" s="100" t="str">
        <f t="shared" si="5"/>
        <v/>
      </c>
      <c r="AH26" s="44"/>
      <c r="AI26" s="86"/>
      <c r="AJ26" s="77">
        <f t="shared" si="6"/>
        <v>0</v>
      </c>
      <c r="AK26" s="84" t="e">
        <f t="shared" si="7"/>
        <v>#VALUE!</v>
      </c>
      <c r="AL26" s="1">
        <f t="shared" si="8"/>
        <v>0</v>
      </c>
      <c r="AM26" s="85" t="e">
        <f t="shared" si="9"/>
        <v>#VALUE!</v>
      </c>
      <c r="AZ26" s="65" t="str">
        <f>IF(COUNT(SEARCH(#REF!,K26)),IF(V26&lt;&gt;0,LOOKUP(9.99999999999999E+307,$AZ$5:AZ25+1),""),"")</f>
        <v/>
      </c>
      <c r="BA26" s="91" t="str">
        <f>IF(COUNT(SEARCH(#REF!,K26)),IF(Y26&lt;&gt;0,LOOKUP(9.99999999999999E+307,$BA$5:BA25+1),""),"")</f>
        <v/>
      </c>
      <c r="BB26" s="93" t="str">
        <f>IF(COUNT(SEARCH(#REF!,K26)),IF(AC26&lt;&gt;0,LOOKUP(9.99999999999999E+307,$BB$5:BB25+1),""),"")</f>
        <v/>
      </c>
      <c r="BC26" s="95" t="str">
        <f>IF(COUNT(SEARCH(#REF!,K26)),IF(AG26&lt;&gt;0,LOOKUP(9.99999999999999E+307,$BC$5:BC25+1),""),"")</f>
        <v/>
      </c>
    </row>
    <row r="27" spans="1:55" ht="14">
      <c r="A27" s="1">
        <v>21</v>
      </c>
      <c r="B27" s="38" t="str">
        <f>IF(stock_Item!B23&lt;&gt;"",stock_Item!B23,"")</f>
        <v>Band Removing Plier</v>
      </c>
      <c r="C27" s="18" t="str">
        <f t="array" ref="C27">IF(B27 &lt;&gt;"",IF(J27&lt;&gt;"","จัดซื้อร่วม ","วิธีเฉพาะเจาะจง "),"")</f>
        <v xml:space="preserve">วิธีเฉพาะเจาะจง </v>
      </c>
      <c r="D27" s="9">
        <f>IF(B27 &lt;&gt;"",INDEX(stock_Item!$A$3:$A$998,MATCH(B27,stock_Item!$B$3:$B$998,0)),"")</f>
        <v>1260</v>
      </c>
      <c r="E27" s="9" t="str">
        <f>IF(B27 &lt;&gt;"",INDEX(stock_Item!$C$1:$C$998,MATCH(D27,stock_Item!$A$1:$A$998,0)),"")</f>
        <v>อัน</v>
      </c>
      <c r="F27" s="8"/>
      <c r="G27" s="7"/>
      <c r="H27" s="7"/>
      <c r="I27" s="7"/>
      <c r="J27" s="54"/>
      <c r="K27" s="57"/>
      <c r="L27" s="55"/>
      <c r="M27" s="56"/>
      <c r="N27" s="56"/>
      <c r="O27" s="41"/>
      <c r="P27" s="53">
        <f>IFERROR(IF(B27 &lt;&gt;"",LOOKUP(2,1/(company_qty!$K$3:$K$2003=D27),(company_qty!$N$3:$N$1004)),""),0)</f>
        <v>0</v>
      </c>
      <c r="Q27" s="33">
        <v>0</v>
      </c>
      <c r="R27" s="53">
        <f t="shared" si="0"/>
        <v>0</v>
      </c>
      <c r="S27" s="23">
        <v>0</v>
      </c>
      <c r="T27" s="39" t="str">
        <f t="array" ref="T27">IFERROR(IF(B27 &lt;&gt;"",LOOKUP(2,1/(company_qty!$A$3:$A$2002=D27),(company_qty!$D$3:$D$1003)),""),"ไม่เคยซื้อ")</f>
        <v>ไม่เคยซื้อ</v>
      </c>
      <c r="U27" s="34" t="e">
        <f t="shared" si="1"/>
        <v>#VALUE!</v>
      </c>
      <c r="V27" s="46">
        <f>IF(AND(B27&lt;&gt;"",S27&lt;&gt;0,COUNTIFS(stock_Item!$A$3:$A$1998,D27,stock_Item!$M$3:$M$1998,"P")),IF(S27&gt;=9,S27-S27*0.4,S27),0)</f>
        <v>0</v>
      </c>
      <c r="W27" s="44"/>
      <c r="X27" s="47">
        <f t="shared" si="2"/>
        <v>0</v>
      </c>
      <c r="Y27" s="46">
        <f t="shared" si="10"/>
        <v>0</v>
      </c>
      <c r="Z27" s="44"/>
      <c r="AA27" s="47">
        <f t="shared" si="3"/>
        <v>0</v>
      </c>
      <c r="AB27" s="97">
        <f t="shared" si="11"/>
        <v>0</v>
      </c>
      <c r="AC27" s="100" t="str">
        <f t="shared" si="4"/>
        <v/>
      </c>
      <c r="AD27" s="44"/>
      <c r="AE27" s="35"/>
      <c r="AF27" s="36"/>
      <c r="AG27" s="100" t="str">
        <f t="shared" si="5"/>
        <v/>
      </c>
      <c r="AH27" s="44"/>
      <c r="AI27" s="86"/>
      <c r="AJ27" s="77">
        <f t="shared" si="6"/>
        <v>0</v>
      </c>
      <c r="AK27" s="84" t="e">
        <f t="shared" si="7"/>
        <v>#VALUE!</v>
      </c>
      <c r="AL27" s="1">
        <f t="shared" si="8"/>
        <v>0</v>
      </c>
      <c r="AM27" s="85" t="e">
        <f t="shared" si="9"/>
        <v>#VALUE!</v>
      </c>
      <c r="AZ27" s="65" t="str">
        <f>IF(COUNT(SEARCH(#REF!,K27)),IF(V27&lt;&gt;0,LOOKUP(9.99999999999999E+307,$AZ$5:AZ26+1),""),"")</f>
        <v/>
      </c>
      <c r="BA27" s="91" t="str">
        <f>IF(COUNT(SEARCH(#REF!,K27)),IF(Y27&lt;&gt;0,LOOKUP(9.99999999999999E+307,$BA$5:BA26+1),""),"")</f>
        <v/>
      </c>
      <c r="BB27" s="93" t="str">
        <f>IF(COUNT(SEARCH(#REF!,K27)),IF(AC27&lt;&gt;0,LOOKUP(9.99999999999999E+307,$BB$5:BB26+1),""),"")</f>
        <v/>
      </c>
      <c r="BC27" s="95" t="str">
        <f>IF(COUNT(SEARCH(#REF!,K27)),IF(AG27&lt;&gt;0,LOOKUP(9.99999999999999E+307,$BC$5:BC26+1),""),"")</f>
        <v/>
      </c>
    </row>
    <row r="28" spans="1:55" ht="14">
      <c r="A28" s="1">
        <v>22</v>
      </c>
      <c r="B28" s="38" t="str">
        <f>IF(stock_Item!B24&lt;&gt;"",stock_Item!B24,"")</f>
        <v>Band ทำ space maintainer</v>
      </c>
      <c r="C28" s="18" t="str">
        <f t="array" ref="C28">IF(B28 &lt;&gt;"",IF(J28&lt;&gt;"","จัดซื้อร่วม ","วิธีเฉพาะเจาะจง "),"")</f>
        <v xml:space="preserve">วิธีเฉพาะเจาะจง </v>
      </c>
      <c r="D28" s="9">
        <f>IF(B28 &lt;&gt;"",INDEX(stock_Item!$A$3:$A$998,MATCH(B28,stock_Item!$B$3:$B$998,0)),"")</f>
        <v>5991</v>
      </c>
      <c r="E28" s="9" t="str">
        <f>IF(B28 &lt;&gt;"",INDEX(stock_Item!$C$1:$C$998,MATCH(D28,stock_Item!$A$1:$A$998,0)),"")</f>
        <v>ตัว</v>
      </c>
      <c r="F28" s="8"/>
      <c r="G28" s="7"/>
      <c r="H28" s="7"/>
      <c r="I28" s="7"/>
      <c r="J28" s="54"/>
      <c r="K28" s="57"/>
      <c r="L28" s="55"/>
      <c r="M28" s="56"/>
      <c r="N28" s="56"/>
      <c r="O28" s="41"/>
      <c r="P28" s="53">
        <f>IFERROR(IF(B28 &lt;&gt;"",LOOKUP(2,1/(company_qty!$K$3:$K$2003=D28),(company_qty!$N$3:$N$1004)),""),0)</f>
        <v>0</v>
      </c>
      <c r="Q28" s="33">
        <v>0</v>
      </c>
      <c r="R28" s="53">
        <f t="shared" si="0"/>
        <v>0</v>
      </c>
      <c r="S28" s="23">
        <v>10</v>
      </c>
      <c r="T28" s="39" t="str">
        <f t="array" ref="T28">IFERROR(IF(B28 &lt;&gt;"",LOOKUP(2,1/(company_qty!$A$3:$A$2002=D28),(company_qty!$D$3:$D$1003)),""),"ไม่เคยซื้อ")</f>
        <v>ไม่เคยซื้อ</v>
      </c>
      <c r="U28" s="34" t="e">
        <f t="shared" si="1"/>
        <v>#VALUE!</v>
      </c>
      <c r="V28" s="46">
        <f>IF(AND(B28&lt;&gt;"",S28&lt;&gt;0,COUNTIFS(stock_Item!$A$3:$A$1998,D28,stock_Item!$M$3:$M$1998,"P")),IF(S28&gt;=9,S28-S28*0.4,S28),0)</f>
        <v>0</v>
      </c>
      <c r="W28" s="44"/>
      <c r="X28" s="47">
        <f t="shared" si="2"/>
        <v>0</v>
      </c>
      <c r="Y28" s="46">
        <f t="shared" si="10"/>
        <v>6</v>
      </c>
      <c r="Z28" s="44"/>
      <c r="AA28" s="47">
        <f t="shared" si="3"/>
        <v>6</v>
      </c>
      <c r="AB28" s="97">
        <f t="shared" si="11"/>
        <v>4</v>
      </c>
      <c r="AC28" s="100" t="str">
        <f t="shared" si="4"/>
        <v/>
      </c>
      <c r="AD28" s="44"/>
      <c r="AE28" s="35"/>
      <c r="AF28" s="36"/>
      <c r="AG28" s="100" t="str">
        <f t="shared" si="5"/>
        <v/>
      </c>
      <c r="AH28" s="44"/>
      <c r="AI28" s="86"/>
      <c r="AJ28" s="77">
        <f t="shared" si="6"/>
        <v>10</v>
      </c>
      <c r="AK28" s="84" t="e">
        <f t="shared" si="7"/>
        <v>#VALUE!</v>
      </c>
      <c r="AL28" s="1">
        <f t="shared" si="8"/>
        <v>0</v>
      </c>
      <c r="AM28" s="85" t="e">
        <f t="shared" si="9"/>
        <v>#VALUE!</v>
      </c>
      <c r="AZ28" s="65" t="str">
        <f>IF(COUNT(SEARCH(#REF!,K28)),IF(V28&lt;&gt;0,LOOKUP(9.99999999999999E+307,$AZ$5:AZ27+1),""),"")</f>
        <v/>
      </c>
      <c r="BA28" s="91" t="str">
        <f>IF(COUNT(SEARCH(#REF!,K28)),IF(Y28&lt;&gt;0,LOOKUP(9.99999999999999E+307,$BA$5:BA27+1),""),"")</f>
        <v/>
      </c>
      <c r="BB28" s="93" t="str">
        <f>IF(COUNT(SEARCH(#REF!,K28)),IF(AC28&lt;&gt;0,LOOKUP(9.99999999999999E+307,$BB$5:BB27+1),""),"")</f>
        <v/>
      </c>
      <c r="BC28" s="95" t="str">
        <f>IF(COUNT(SEARCH(#REF!,K28)),IF(AG28&lt;&gt;0,LOOKUP(9.99999999999999E+307,$BC$5:BC27+1),""),"")</f>
        <v/>
      </c>
    </row>
    <row r="29" spans="1:55" ht="14">
      <c r="A29" s="1">
        <v>23</v>
      </c>
      <c r="B29" s="38" t="str">
        <f>IF(stock_Item!B25&lt;&gt;"",stock_Item!B25,"")</f>
        <v>Barbed  Broach เบอร์ 10</v>
      </c>
      <c r="C29" s="18" t="str">
        <f t="array" ref="C29">IF(B29 &lt;&gt;"",IF(J29&lt;&gt;"","จัดซื้อร่วม ","วิธีเฉพาะเจาะจง "),"")</f>
        <v xml:space="preserve">วิธีเฉพาะเจาะจง </v>
      </c>
      <c r="D29" s="9">
        <f>IF(B29 &lt;&gt;"",INDEX(stock_Item!$A$3:$A$998,MATCH(B29,stock_Item!$B$3:$B$998,0)),"")</f>
        <v>6667</v>
      </c>
      <c r="E29" s="9" t="str">
        <f>IF(B29 &lt;&gt;"",INDEX(stock_Item!$C$1:$C$998,MATCH(D29,stock_Item!$A$1:$A$998,0)),"")</f>
        <v>กล่อง</v>
      </c>
      <c r="F29" s="8"/>
      <c r="G29" s="7"/>
      <c r="H29" s="7"/>
      <c r="I29" s="7"/>
      <c r="J29" s="54"/>
      <c r="K29" s="57"/>
      <c r="L29" s="55"/>
      <c r="M29" s="56"/>
      <c r="N29" s="56"/>
      <c r="O29" s="41"/>
      <c r="P29" s="53">
        <f>IFERROR(IF(B29 &lt;&gt;"",LOOKUP(2,1/(company_qty!$K$3:$K$2003=D29),(company_qty!$N$3:$N$1004)),""),0)</f>
        <v>0</v>
      </c>
      <c r="Q29" s="33">
        <v>0</v>
      </c>
      <c r="R29" s="53">
        <f t="shared" si="0"/>
        <v>0</v>
      </c>
      <c r="S29" s="23">
        <v>0</v>
      </c>
      <c r="T29" s="39" t="str">
        <f t="array" ref="T29">IFERROR(IF(B29 &lt;&gt;"",LOOKUP(2,1/(company_qty!$A$3:$A$2002=D29),(company_qty!$D$3:$D$1003)),""),"ไม่เคยซื้อ")</f>
        <v>ไม่เคยซื้อ</v>
      </c>
      <c r="U29" s="34" t="e">
        <f t="shared" si="1"/>
        <v>#VALUE!</v>
      </c>
      <c r="V29" s="46">
        <f>IF(AND(B29&lt;&gt;"",S29&lt;&gt;0,COUNTIFS(stock_Item!$A$3:$A$1998,D29,stock_Item!$M$3:$M$1998,"P")),IF(S29&gt;=9,S29-S29*0.4,S29),0)</f>
        <v>0</v>
      </c>
      <c r="W29" s="44"/>
      <c r="X29" s="47">
        <f t="shared" si="2"/>
        <v>0</v>
      </c>
      <c r="Y29" s="46">
        <f t="shared" si="10"/>
        <v>0</v>
      </c>
      <c r="Z29" s="44"/>
      <c r="AA29" s="47">
        <f t="shared" si="3"/>
        <v>0</v>
      </c>
      <c r="AB29" s="97">
        <f t="shared" si="11"/>
        <v>0</v>
      </c>
      <c r="AC29" s="100" t="str">
        <f t="shared" si="4"/>
        <v/>
      </c>
      <c r="AD29" s="44"/>
      <c r="AE29" s="35"/>
      <c r="AF29" s="36"/>
      <c r="AG29" s="100" t="str">
        <f t="shared" si="5"/>
        <v/>
      </c>
      <c r="AH29" s="44"/>
      <c r="AI29" s="86"/>
      <c r="AJ29" s="77">
        <f t="shared" si="6"/>
        <v>0</v>
      </c>
      <c r="AK29" s="84" t="e">
        <f t="shared" si="7"/>
        <v>#VALUE!</v>
      </c>
      <c r="AL29" s="1">
        <f t="shared" si="8"/>
        <v>0</v>
      </c>
      <c r="AM29" s="85" t="e">
        <f t="shared" si="9"/>
        <v>#VALUE!</v>
      </c>
      <c r="AZ29" s="65" t="str">
        <f>IF(COUNT(SEARCH(#REF!,K29)),IF(V29&lt;&gt;0,LOOKUP(9.99999999999999E+307,$AZ$5:AZ28+1),""),"")</f>
        <v/>
      </c>
      <c r="BA29" s="91" t="str">
        <f>IF(COUNT(SEARCH(#REF!,K29)),IF(Y29&lt;&gt;0,LOOKUP(9.99999999999999E+307,$BA$5:BA28+1),""),"")</f>
        <v/>
      </c>
      <c r="BB29" s="93" t="str">
        <f>IF(COUNT(SEARCH(#REF!,K29)),IF(AC29&lt;&gt;0,LOOKUP(9.99999999999999E+307,$BB$5:BB28+1),""),"")</f>
        <v/>
      </c>
      <c r="BC29" s="95" t="str">
        <f>IF(COUNT(SEARCH(#REF!,K29)),IF(AG29&lt;&gt;0,LOOKUP(9.99999999999999E+307,$BC$5:BC28+1),""),"")</f>
        <v/>
      </c>
    </row>
    <row r="30" spans="1:55" ht="14">
      <c r="A30" s="1">
        <v>24</v>
      </c>
      <c r="B30" s="38" t="str">
        <f>IF(stock_Item!B26&lt;&gt;"",stock_Item!B26,"")</f>
        <v>Barbed  Broach เบอร์ 15</v>
      </c>
      <c r="C30" s="18" t="str">
        <f t="array" ref="C30">IF(B30 &lt;&gt;"",IF(J30&lt;&gt;"","จัดซื้อร่วม ","วิธีเฉพาะเจาะจง "),"")</f>
        <v xml:space="preserve">วิธีเฉพาะเจาะจง </v>
      </c>
      <c r="D30" s="9">
        <f>IF(B30 &lt;&gt;"",INDEX(stock_Item!$A$3:$A$998,MATCH(B30,stock_Item!$B$3:$B$998,0)),"")</f>
        <v>6668</v>
      </c>
      <c r="E30" s="9" t="str">
        <f>IF(B30 &lt;&gt;"",INDEX(stock_Item!$C$1:$C$998,MATCH(D30,stock_Item!$A$1:$A$998,0)),"")</f>
        <v>กล่อง</v>
      </c>
      <c r="F30" s="8"/>
      <c r="G30" s="7"/>
      <c r="H30" s="7"/>
      <c r="I30" s="7"/>
      <c r="J30" s="54"/>
      <c r="K30" s="57"/>
      <c r="L30" s="55"/>
      <c r="M30" s="56"/>
      <c r="N30" s="56"/>
      <c r="O30" s="41"/>
      <c r="P30" s="53">
        <f>IFERROR(IF(B30 &lt;&gt;"",LOOKUP(2,1/(company_qty!$K$3:$K$2003=D30),(company_qty!$N$3:$N$1004)),""),0)</f>
        <v>0</v>
      </c>
      <c r="Q30" s="33">
        <v>0</v>
      </c>
      <c r="R30" s="53">
        <f t="shared" si="0"/>
        <v>0</v>
      </c>
      <c r="S30" s="23">
        <v>1</v>
      </c>
      <c r="T30" s="39">
        <f t="array" ref="T30">IFERROR(IF(B30 &lt;&gt;"",LOOKUP(2,1/(company_qty!$A$3:$A$2002=D30),(company_qty!$D$3:$D$1003)),""),"ไม่เคยซื้อ")</f>
        <v>192.6</v>
      </c>
      <c r="U30" s="34">
        <f t="shared" si="1"/>
        <v>192.6</v>
      </c>
      <c r="V30" s="46">
        <f>IF(AND(B30&lt;&gt;"",S30&lt;&gt;0,COUNTIFS(stock_Item!$A$3:$A$1998,D30,stock_Item!$M$3:$M$1998,"P")),IF(S30&gt;=9,S30-S30*0.4,S30),0)</f>
        <v>0</v>
      </c>
      <c r="W30" s="44"/>
      <c r="X30" s="47">
        <f t="shared" si="2"/>
        <v>0</v>
      </c>
      <c r="Y30" s="46">
        <f t="shared" si="10"/>
        <v>1</v>
      </c>
      <c r="Z30" s="44"/>
      <c r="AA30" s="47">
        <f t="shared" si="3"/>
        <v>1</v>
      </c>
      <c r="AB30" s="97">
        <f t="shared" si="11"/>
        <v>0</v>
      </c>
      <c r="AC30" s="100" t="str">
        <f t="shared" si="4"/>
        <v/>
      </c>
      <c r="AD30" s="44"/>
      <c r="AE30" s="35"/>
      <c r="AF30" s="36"/>
      <c r="AG30" s="100" t="str">
        <f t="shared" si="5"/>
        <v/>
      </c>
      <c r="AH30" s="44"/>
      <c r="AI30" s="86"/>
      <c r="AJ30" s="77">
        <f t="shared" si="6"/>
        <v>1</v>
      </c>
      <c r="AK30" s="84">
        <f t="shared" si="7"/>
        <v>192.6</v>
      </c>
      <c r="AL30" s="1">
        <f t="shared" si="8"/>
        <v>0</v>
      </c>
      <c r="AM30" s="85">
        <f t="shared" si="9"/>
        <v>0</v>
      </c>
      <c r="AZ30" s="65" t="str">
        <f>IF(COUNT(SEARCH(#REF!,K30)),IF(V30&lt;&gt;0,LOOKUP(9.99999999999999E+307,$AZ$5:AZ29+1),""),"")</f>
        <v/>
      </c>
      <c r="BA30" s="91" t="str">
        <f>IF(COUNT(SEARCH(#REF!,K30)),IF(Y30&lt;&gt;0,LOOKUP(9.99999999999999E+307,$BA$5:BA29+1),""),"")</f>
        <v/>
      </c>
      <c r="BB30" s="93" t="str">
        <f>IF(COUNT(SEARCH(#REF!,K30)),IF(AC30&lt;&gt;0,LOOKUP(9.99999999999999E+307,$BB$5:BB29+1),""),"")</f>
        <v/>
      </c>
      <c r="BC30" s="95" t="str">
        <f>IF(COUNT(SEARCH(#REF!,K30)),IF(AG30&lt;&gt;0,LOOKUP(9.99999999999999E+307,$BC$5:BC29+1),""),"")</f>
        <v/>
      </c>
    </row>
    <row r="31" spans="1:55" ht="14">
      <c r="A31" s="1">
        <v>25</v>
      </c>
      <c r="B31" s="38" t="str">
        <f>IF(stock_Item!B27&lt;&gt;"",stock_Item!B27,"")</f>
        <v>Barbed  Broach เบอร์ 20</v>
      </c>
      <c r="C31" s="18" t="str">
        <f t="array" ref="C31">IF(B31 &lt;&gt;"",IF(J31&lt;&gt;"","จัดซื้อร่วม ","วิธีเฉพาะเจาะจง "),"")</f>
        <v xml:space="preserve">วิธีเฉพาะเจาะจง </v>
      </c>
      <c r="D31" s="9">
        <f>IF(B31 &lt;&gt;"",INDEX(stock_Item!$A$3:$A$998,MATCH(B31,stock_Item!$B$3:$B$998,0)),"")</f>
        <v>6669</v>
      </c>
      <c r="E31" s="9" t="str">
        <f>IF(B31 &lt;&gt;"",INDEX(stock_Item!$C$1:$C$998,MATCH(D31,stock_Item!$A$1:$A$998,0)),"")</f>
        <v>กล่อง</v>
      </c>
      <c r="F31" s="8"/>
      <c r="G31" s="7"/>
      <c r="H31" s="7"/>
      <c r="I31" s="7"/>
      <c r="J31" s="54"/>
      <c r="K31" s="57"/>
      <c r="L31" s="55"/>
      <c r="M31" s="56"/>
      <c r="N31" s="56"/>
      <c r="O31" s="41"/>
      <c r="P31" s="53">
        <f>IFERROR(IF(B31 &lt;&gt;"",LOOKUP(2,1/(company_qty!$K$3:$K$2003=D31),(company_qty!$N$3:$N$1004)),""),0)</f>
        <v>0</v>
      </c>
      <c r="Q31" s="33">
        <v>0</v>
      </c>
      <c r="R31" s="53">
        <f t="shared" si="0"/>
        <v>0</v>
      </c>
      <c r="S31" s="23">
        <v>0</v>
      </c>
      <c r="T31" s="39">
        <f t="array" ref="T31">IFERROR(IF(B31 &lt;&gt;"",LOOKUP(2,1/(company_qty!$A$3:$A$2002=D31),(company_qty!$D$3:$D$1003)),""),"ไม่เคยซื้อ")</f>
        <v>192.6</v>
      </c>
      <c r="U31" s="34">
        <f t="shared" si="1"/>
        <v>0</v>
      </c>
      <c r="V31" s="46">
        <f>IF(AND(B31&lt;&gt;"",S31&lt;&gt;0,COUNTIFS(stock_Item!$A$3:$A$1998,D31,stock_Item!$M$3:$M$1998,"P")),IF(S31&gt;=9,S31-S31*0.4,S31),0)</f>
        <v>0</v>
      </c>
      <c r="W31" s="44"/>
      <c r="X31" s="47">
        <f t="shared" si="2"/>
        <v>0</v>
      </c>
      <c r="Y31" s="46">
        <f t="shared" si="10"/>
        <v>0</v>
      </c>
      <c r="Z31" s="44"/>
      <c r="AA31" s="47">
        <f t="shared" si="3"/>
        <v>0</v>
      </c>
      <c r="AB31" s="97">
        <f t="shared" si="11"/>
        <v>0</v>
      </c>
      <c r="AC31" s="100" t="str">
        <f t="shared" si="4"/>
        <v/>
      </c>
      <c r="AD31" s="44"/>
      <c r="AE31" s="35"/>
      <c r="AF31" s="36"/>
      <c r="AG31" s="100" t="str">
        <f t="shared" si="5"/>
        <v/>
      </c>
      <c r="AH31" s="44"/>
      <c r="AI31" s="86"/>
      <c r="AJ31" s="77">
        <f t="shared" si="6"/>
        <v>0</v>
      </c>
      <c r="AK31" s="84">
        <f t="shared" si="7"/>
        <v>0</v>
      </c>
      <c r="AL31" s="1">
        <f t="shared" si="8"/>
        <v>0</v>
      </c>
      <c r="AM31" s="85">
        <f t="shared" si="9"/>
        <v>0</v>
      </c>
      <c r="AZ31" s="65" t="str">
        <f>IF(COUNT(SEARCH(#REF!,K31)),IF(V31&lt;&gt;0,LOOKUP(9.99999999999999E+307,$AZ$5:AZ30+1),""),"")</f>
        <v/>
      </c>
      <c r="BA31" s="91" t="str">
        <f>IF(COUNT(SEARCH(#REF!,K31)),IF(Y31&lt;&gt;0,LOOKUP(9.99999999999999E+307,$BA$5:BA30+1),""),"")</f>
        <v/>
      </c>
      <c r="BB31" s="93" t="str">
        <f>IF(COUNT(SEARCH(#REF!,K31)),IF(AC31&lt;&gt;0,LOOKUP(9.99999999999999E+307,$BB$5:BB30+1),""),"")</f>
        <v/>
      </c>
      <c r="BC31" s="95" t="str">
        <f>IF(COUNT(SEARCH(#REF!,K31)),IF(AG31&lt;&gt;0,LOOKUP(9.99999999999999E+307,$BC$5:BC30+1),""),"")</f>
        <v/>
      </c>
    </row>
    <row r="32" spans="1:55" ht="14">
      <c r="A32" s="1">
        <v>26</v>
      </c>
      <c r="B32" s="38" t="str">
        <f>IF(stock_Item!B28&lt;&gt;"",stock_Item!B28,"")</f>
        <v>Barbed  Broach เบอร์ 25</v>
      </c>
      <c r="C32" s="18" t="str">
        <f t="array" ref="C32">IF(B32 &lt;&gt;"",IF(J32&lt;&gt;"","จัดซื้อร่วม ","วิธีเฉพาะเจาะจง "),"")</f>
        <v xml:space="preserve">วิธีเฉพาะเจาะจง </v>
      </c>
      <c r="D32" s="9">
        <f>IF(B32 &lt;&gt;"",INDEX(stock_Item!$A$3:$A$998,MATCH(B32,stock_Item!$B$3:$B$998,0)),"")</f>
        <v>6506</v>
      </c>
      <c r="E32" s="9" t="str">
        <f>IF(B32 &lt;&gt;"",INDEX(stock_Item!$C$1:$C$998,MATCH(D32,stock_Item!$A$1:$A$998,0)),"")</f>
        <v>กล่อง</v>
      </c>
      <c r="F32" s="8"/>
      <c r="G32" s="7"/>
      <c r="H32" s="7"/>
      <c r="I32" s="7"/>
      <c r="J32" s="54"/>
      <c r="K32" s="57"/>
      <c r="L32" s="55"/>
      <c r="M32" s="56"/>
      <c r="N32" s="56"/>
      <c r="O32" s="41"/>
      <c r="P32" s="53">
        <f>IFERROR(IF(B32 &lt;&gt;"",LOOKUP(2,1/(company_qty!$K$3:$K$2003=D32),(company_qty!$N$3:$N$1004)),""),0)</f>
        <v>0</v>
      </c>
      <c r="Q32" s="33">
        <v>0</v>
      </c>
      <c r="R32" s="53">
        <f t="shared" si="0"/>
        <v>0</v>
      </c>
      <c r="S32" s="23">
        <v>1</v>
      </c>
      <c r="T32" s="39">
        <f t="array" ref="T32">IFERROR(IF(B32 &lt;&gt;"",LOOKUP(2,1/(company_qty!$A$3:$A$2002=D32),(company_qty!$D$3:$D$1003)),""),"ไม่เคยซื้อ")</f>
        <v>192.6</v>
      </c>
      <c r="U32" s="34">
        <f t="shared" si="1"/>
        <v>192.6</v>
      </c>
      <c r="V32" s="46">
        <f>IF(AND(B32&lt;&gt;"",S32&lt;&gt;0,COUNTIFS(stock_Item!$A$3:$A$1998,D32,stock_Item!$M$3:$M$1998,"P")),IF(S32&gt;=9,S32-S32*0.4,S32),0)</f>
        <v>0</v>
      </c>
      <c r="W32" s="44"/>
      <c r="X32" s="47">
        <f t="shared" si="2"/>
        <v>0</v>
      </c>
      <c r="Y32" s="46">
        <f t="shared" si="10"/>
        <v>1</v>
      </c>
      <c r="Z32" s="44"/>
      <c r="AA32" s="47">
        <f t="shared" si="3"/>
        <v>1</v>
      </c>
      <c r="AB32" s="97">
        <f t="shared" si="11"/>
        <v>0</v>
      </c>
      <c r="AC32" s="100" t="str">
        <f t="shared" si="4"/>
        <v/>
      </c>
      <c r="AD32" s="44"/>
      <c r="AE32" s="35"/>
      <c r="AF32" s="36"/>
      <c r="AG32" s="100" t="str">
        <f t="shared" si="5"/>
        <v/>
      </c>
      <c r="AH32" s="44"/>
      <c r="AI32" s="86"/>
      <c r="AJ32" s="77">
        <f t="shared" si="6"/>
        <v>1</v>
      </c>
      <c r="AK32" s="84">
        <f t="shared" si="7"/>
        <v>192.6</v>
      </c>
      <c r="AL32" s="1">
        <f t="shared" si="8"/>
        <v>0</v>
      </c>
      <c r="AM32" s="85">
        <f t="shared" si="9"/>
        <v>0</v>
      </c>
      <c r="AZ32" s="65" t="str">
        <f>IF(COUNT(SEARCH(#REF!,K32)),IF(V32&lt;&gt;0,LOOKUP(9.99999999999999E+307,$AZ$5:AZ31+1),""),"")</f>
        <v/>
      </c>
      <c r="BA32" s="91" t="str">
        <f>IF(COUNT(SEARCH(#REF!,K32)),IF(Y32&lt;&gt;0,LOOKUP(9.99999999999999E+307,$BA$5:BA31+1),""),"")</f>
        <v/>
      </c>
      <c r="BB32" s="93" t="str">
        <f>IF(COUNT(SEARCH(#REF!,K32)),IF(AC32&lt;&gt;0,LOOKUP(9.99999999999999E+307,$BB$5:BB31+1),""),"")</f>
        <v/>
      </c>
      <c r="BC32" s="95" t="str">
        <f>IF(COUNT(SEARCH(#REF!,K32)),IF(AG32&lt;&gt;0,LOOKUP(9.99999999999999E+307,$BC$5:BC31+1),""),"")</f>
        <v/>
      </c>
    </row>
    <row r="33" spans="1:55" ht="14">
      <c r="A33" s="1">
        <v>27</v>
      </c>
      <c r="B33" s="38" t="str">
        <f>IF(stock_Item!B29&lt;&gt;"",stock_Item!B29,"")</f>
        <v>Barbed  Broach เบอร์30</v>
      </c>
      <c r="C33" s="18" t="str">
        <f t="array" ref="C33">IF(B33 &lt;&gt;"",IF(J33&lt;&gt;"","จัดซื้อร่วม ","วิธีเฉพาะเจาะจง "),"")</f>
        <v xml:space="preserve">วิธีเฉพาะเจาะจง </v>
      </c>
      <c r="D33" s="9">
        <f>IF(B33 &lt;&gt;"",INDEX(stock_Item!$A$3:$A$998,MATCH(B33,stock_Item!$B$3:$B$998,0)),"")</f>
        <v>6502</v>
      </c>
      <c r="E33" s="9" t="str">
        <f>IF(B33 &lt;&gt;"",INDEX(stock_Item!$C$1:$C$998,MATCH(D33,stock_Item!$A$1:$A$998,0)),"")</f>
        <v>กล่อง</v>
      </c>
      <c r="F33" s="8"/>
      <c r="G33" s="7"/>
      <c r="H33" s="7"/>
      <c r="I33" s="7"/>
      <c r="J33" s="54"/>
      <c r="K33" s="57"/>
      <c r="L33" s="55"/>
      <c r="M33" s="56"/>
      <c r="N33" s="56"/>
      <c r="O33" s="41"/>
      <c r="P33" s="53">
        <f>IFERROR(IF(B33 &lt;&gt;"",LOOKUP(2,1/(company_qty!$K$3:$K$2003=D33),(company_qty!$N$3:$N$1004)),""),0)</f>
        <v>0</v>
      </c>
      <c r="Q33" s="33">
        <v>0</v>
      </c>
      <c r="R33" s="53">
        <f t="shared" si="0"/>
        <v>0</v>
      </c>
      <c r="S33" s="23">
        <v>0</v>
      </c>
      <c r="T33" s="39">
        <f t="array" ref="T33">IFERROR(IF(B33 &lt;&gt;"",LOOKUP(2,1/(company_qty!$A$3:$A$2002=D33),(company_qty!$D$3:$D$1003)),""),"ไม่เคยซื้อ")</f>
        <v>192.6</v>
      </c>
      <c r="U33" s="34">
        <f t="shared" si="1"/>
        <v>0</v>
      </c>
      <c r="V33" s="46">
        <f>IF(AND(B33&lt;&gt;"",S33&lt;&gt;0,COUNTIFS(stock_Item!$A$3:$A$1998,D33,stock_Item!$M$3:$M$1998,"P")),IF(S33&gt;=9,S33-S33*0.4,S33),0)</f>
        <v>0</v>
      </c>
      <c r="W33" s="44"/>
      <c r="X33" s="47">
        <f t="shared" si="2"/>
        <v>0</v>
      </c>
      <c r="Y33" s="46">
        <f t="shared" si="10"/>
        <v>0</v>
      </c>
      <c r="Z33" s="44"/>
      <c r="AA33" s="47">
        <f t="shared" si="3"/>
        <v>0</v>
      </c>
      <c r="AB33" s="97">
        <f t="shared" si="11"/>
        <v>0</v>
      </c>
      <c r="AC33" s="100" t="str">
        <f t="shared" si="4"/>
        <v/>
      </c>
      <c r="AD33" s="44"/>
      <c r="AE33" s="35"/>
      <c r="AF33" s="36"/>
      <c r="AG33" s="100" t="str">
        <f t="shared" si="5"/>
        <v/>
      </c>
      <c r="AH33" s="44"/>
      <c r="AI33" s="86"/>
      <c r="AJ33" s="77">
        <f t="shared" si="6"/>
        <v>0</v>
      </c>
      <c r="AK33" s="84">
        <f t="shared" si="7"/>
        <v>0</v>
      </c>
      <c r="AL33" s="1">
        <f t="shared" si="8"/>
        <v>0</v>
      </c>
      <c r="AM33" s="85">
        <f t="shared" si="9"/>
        <v>0</v>
      </c>
      <c r="AZ33" s="65" t="str">
        <f>IF(COUNT(SEARCH(#REF!,K33)),IF(V33&lt;&gt;0,LOOKUP(9.99999999999999E+307,$AZ$5:AZ32+1),""),"")</f>
        <v/>
      </c>
      <c r="BA33" s="91" t="str">
        <f>IF(COUNT(SEARCH(#REF!,K33)),IF(Y33&lt;&gt;0,LOOKUP(9.99999999999999E+307,$BA$5:BA32+1),""),"")</f>
        <v/>
      </c>
      <c r="BB33" s="93" t="str">
        <f>IF(COUNT(SEARCH(#REF!,K33)),IF(AC33&lt;&gt;0,LOOKUP(9.99999999999999E+307,$BB$5:BB32+1),""),"")</f>
        <v/>
      </c>
      <c r="BC33" s="95" t="str">
        <f>IF(COUNT(SEARCH(#REF!,K33)),IF(AG33&lt;&gt;0,LOOKUP(9.99999999999999E+307,$BC$5:BC32+1),""),"")</f>
        <v/>
      </c>
    </row>
    <row r="34" spans="1:55" ht="14">
      <c r="A34" s="1">
        <v>28</v>
      </c>
      <c r="B34" s="38" t="str">
        <f>IF(stock_Item!B30&lt;&gt;"",stock_Item!B30,"")</f>
        <v>Barbed  Broach เบอร์35</v>
      </c>
      <c r="C34" s="18" t="str">
        <f t="array" ref="C34">IF(B34 &lt;&gt;"",IF(J34&lt;&gt;"","จัดซื้อร่วม ","วิธีเฉพาะเจาะจง "),"")</f>
        <v xml:space="preserve">วิธีเฉพาะเจาะจง </v>
      </c>
      <c r="D34" s="9">
        <f>IF(B34 &lt;&gt;"",INDEX(stock_Item!$A$3:$A$998,MATCH(B34,stock_Item!$B$3:$B$998,0)),"")</f>
        <v>6503</v>
      </c>
      <c r="E34" s="9" t="str">
        <f>IF(B34 &lt;&gt;"",INDEX(stock_Item!$C$1:$C$998,MATCH(D34,stock_Item!$A$1:$A$998,0)),"")</f>
        <v>กล่อง</v>
      </c>
      <c r="F34" s="8"/>
      <c r="G34" s="7"/>
      <c r="H34" s="7"/>
      <c r="I34" s="7"/>
      <c r="J34" s="54"/>
      <c r="K34" s="57"/>
      <c r="L34" s="55"/>
      <c r="M34" s="56"/>
      <c r="N34" s="56"/>
      <c r="O34" s="41"/>
      <c r="P34" s="53">
        <f>IFERROR(IF(B34 &lt;&gt;"",LOOKUP(2,1/(company_qty!$K$3:$K$2003=D34),(company_qty!$N$3:$N$1004)),""),0)</f>
        <v>0</v>
      </c>
      <c r="Q34" s="33">
        <v>0</v>
      </c>
      <c r="R34" s="53">
        <f t="shared" si="0"/>
        <v>0</v>
      </c>
      <c r="S34" s="23">
        <v>1</v>
      </c>
      <c r="T34" s="39">
        <f t="array" ref="T34">IFERROR(IF(B34 &lt;&gt;"",LOOKUP(2,1/(company_qty!$A$3:$A$2002=D34),(company_qty!$D$3:$D$1003)),""),"ไม่เคยซื้อ")</f>
        <v>192.6</v>
      </c>
      <c r="U34" s="34">
        <f t="shared" si="1"/>
        <v>192.6</v>
      </c>
      <c r="V34" s="46">
        <f>IF(AND(B34&lt;&gt;"",S34&lt;&gt;0,COUNTIFS(stock_Item!$A$3:$A$1998,D34,stock_Item!$M$3:$M$1998,"P")),IF(S34&gt;=9,S34-S34*0.4,S34),0)</f>
        <v>0</v>
      </c>
      <c r="W34" s="44"/>
      <c r="X34" s="47">
        <f t="shared" si="2"/>
        <v>0</v>
      </c>
      <c r="Y34" s="46">
        <f t="shared" si="10"/>
        <v>1</v>
      </c>
      <c r="Z34" s="44"/>
      <c r="AA34" s="47">
        <f t="shared" si="3"/>
        <v>1</v>
      </c>
      <c r="AB34" s="97">
        <f t="shared" si="11"/>
        <v>0</v>
      </c>
      <c r="AC34" s="100" t="str">
        <f t="shared" si="4"/>
        <v/>
      </c>
      <c r="AD34" s="44"/>
      <c r="AE34" s="35"/>
      <c r="AF34" s="36"/>
      <c r="AG34" s="100" t="str">
        <f t="shared" si="5"/>
        <v/>
      </c>
      <c r="AH34" s="44"/>
      <c r="AI34" s="86"/>
      <c r="AJ34" s="77">
        <f t="shared" si="6"/>
        <v>1</v>
      </c>
      <c r="AK34" s="84">
        <f t="shared" si="7"/>
        <v>192.6</v>
      </c>
      <c r="AL34" s="1">
        <f t="shared" si="8"/>
        <v>0</v>
      </c>
      <c r="AM34" s="85">
        <f t="shared" si="9"/>
        <v>0</v>
      </c>
      <c r="AZ34" s="65" t="str">
        <f>IF(COUNT(SEARCH(#REF!,K34)),IF(V34&lt;&gt;0,LOOKUP(9.99999999999999E+307,$AZ$5:AZ33+1),""),"")</f>
        <v/>
      </c>
      <c r="BA34" s="91" t="str">
        <f>IF(COUNT(SEARCH(#REF!,K34)),IF(Y34&lt;&gt;0,LOOKUP(9.99999999999999E+307,$BA$5:BA33+1),""),"")</f>
        <v/>
      </c>
      <c r="BB34" s="93" t="str">
        <f>IF(COUNT(SEARCH(#REF!,K34)),IF(AC34&lt;&gt;0,LOOKUP(9.99999999999999E+307,$BB$5:BB33+1),""),"")</f>
        <v/>
      </c>
      <c r="BC34" s="95" t="str">
        <f>IF(COUNT(SEARCH(#REF!,K34)),IF(AG34&lt;&gt;0,LOOKUP(9.99999999999999E+307,$BC$5:BC33+1),""),"")</f>
        <v/>
      </c>
    </row>
    <row r="35" spans="1:55" ht="14">
      <c r="A35" s="1">
        <v>29</v>
      </c>
      <c r="B35" s="38" t="str">
        <f>IF(stock_Item!B31&lt;&gt;"",stock_Item!B31,"")</f>
        <v>Barbed  Broach เบอร์40</v>
      </c>
      <c r="C35" s="18" t="str">
        <f t="array" ref="C35">IF(B35 &lt;&gt;"",IF(J35&lt;&gt;"","จัดซื้อร่วม ","วิธีเฉพาะเจาะจง "),"")</f>
        <v xml:space="preserve">วิธีเฉพาะเจาะจง </v>
      </c>
      <c r="D35" s="9">
        <f>IF(B35 &lt;&gt;"",INDEX(stock_Item!$A$3:$A$998,MATCH(B35,stock_Item!$B$3:$B$998,0)),"")</f>
        <v>6504</v>
      </c>
      <c r="E35" s="9" t="str">
        <f>IF(B35 &lt;&gt;"",INDEX(stock_Item!$C$1:$C$998,MATCH(D35,stock_Item!$A$1:$A$998,0)),"")</f>
        <v>กล่อง</v>
      </c>
      <c r="F35" s="8"/>
      <c r="G35" s="7"/>
      <c r="H35" s="7"/>
      <c r="I35" s="7"/>
      <c r="J35" s="54"/>
      <c r="K35" s="57"/>
      <c r="L35" s="55"/>
      <c r="M35" s="56"/>
      <c r="N35" s="56"/>
      <c r="O35" s="41"/>
      <c r="P35" s="53">
        <f>IFERROR(IF(B35 &lt;&gt;"",LOOKUP(2,1/(company_qty!$K$3:$K$2003=D35),(company_qty!$N$3:$N$1004)),""),0)</f>
        <v>0</v>
      </c>
      <c r="Q35" s="33">
        <v>0</v>
      </c>
      <c r="R35" s="53">
        <f t="shared" si="0"/>
        <v>0</v>
      </c>
      <c r="S35" s="23">
        <v>0</v>
      </c>
      <c r="T35" s="39">
        <f t="array" ref="T35">IFERROR(IF(B35 &lt;&gt;"",LOOKUP(2,1/(company_qty!$A$3:$A$2002=D35),(company_qty!$D$3:$D$1003)),""),"ไม่เคยซื้อ")</f>
        <v>192.6</v>
      </c>
      <c r="U35" s="34">
        <f t="shared" si="1"/>
        <v>0</v>
      </c>
      <c r="V35" s="46">
        <f>IF(AND(B35&lt;&gt;"",S35&lt;&gt;0,COUNTIFS(stock_Item!$A$3:$A$1998,D35,stock_Item!$M$3:$M$1998,"P")),IF(S35&gt;=9,S35-S35*0.4,S35),0)</f>
        <v>0</v>
      </c>
      <c r="W35" s="44"/>
      <c r="X35" s="47">
        <f t="shared" si="2"/>
        <v>0</v>
      </c>
      <c r="Y35" s="46">
        <f t="shared" si="10"/>
        <v>0</v>
      </c>
      <c r="Z35" s="44"/>
      <c r="AA35" s="47">
        <f t="shared" si="3"/>
        <v>0</v>
      </c>
      <c r="AB35" s="97">
        <f t="shared" si="11"/>
        <v>0</v>
      </c>
      <c r="AC35" s="100" t="str">
        <f t="shared" si="4"/>
        <v/>
      </c>
      <c r="AD35" s="44"/>
      <c r="AE35" s="35"/>
      <c r="AF35" s="36"/>
      <c r="AG35" s="100" t="str">
        <f t="shared" si="5"/>
        <v/>
      </c>
      <c r="AH35" s="44"/>
      <c r="AI35" s="86"/>
      <c r="AJ35" s="77">
        <f t="shared" si="6"/>
        <v>0</v>
      </c>
      <c r="AK35" s="84">
        <f t="shared" si="7"/>
        <v>0</v>
      </c>
      <c r="AL35" s="1">
        <f t="shared" si="8"/>
        <v>0</v>
      </c>
      <c r="AM35" s="85">
        <f t="shared" si="9"/>
        <v>0</v>
      </c>
      <c r="AZ35" s="65" t="str">
        <f>IF(COUNT(SEARCH(#REF!,K35)),IF(V35&lt;&gt;0,LOOKUP(9.99999999999999E+307,$AZ$5:AZ34+1),""),"")</f>
        <v/>
      </c>
      <c r="BA35" s="91" t="str">
        <f>IF(COUNT(SEARCH(#REF!,K35)),IF(Y35&lt;&gt;0,LOOKUP(9.99999999999999E+307,$BA$5:BA34+1),""),"")</f>
        <v/>
      </c>
      <c r="BB35" s="93" t="str">
        <f>IF(COUNT(SEARCH(#REF!,K35)),IF(AC35&lt;&gt;0,LOOKUP(9.99999999999999E+307,$BB$5:BB34+1),""),"")</f>
        <v/>
      </c>
      <c r="BC35" s="95" t="str">
        <f>IF(COUNT(SEARCH(#REF!,K35)),IF(AG35&lt;&gt;0,LOOKUP(9.99999999999999E+307,$BC$5:BC34+1),""),"")</f>
        <v/>
      </c>
    </row>
    <row r="36" spans="1:55" ht="14">
      <c r="A36" s="1">
        <v>30</v>
      </c>
      <c r="B36" s="38" t="str">
        <f>IF(stock_Item!B32&lt;&gt;"",stock_Item!B32,"")</f>
        <v>Barbed  Broach เบอร์8</v>
      </c>
      <c r="C36" s="18" t="str">
        <f t="array" ref="C36">IF(B36 &lt;&gt;"",IF(J36&lt;&gt;"","จัดซื้อร่วม ","วิธีเฉพาะเจาะจง "),"")</f>
        <v xml:space="preserve">วิธีเฉพาะเจาะจง </v>
      </c>
      <c r="D36" s="9">
        <f>IF(B36 &lt;&gt;"",INDEX(stock_Item!$A$3:$A$998,MATCH(B36,stock_Item!$B$3:$B$998,0)),"")</f>
        <v>6666</v>
      </c>
      <c r="E36" s="9" t="str">
        <f>IF(B36 &lt;&gt;"",INDEX(stock_Item!$C$1:$C$998,MATCH(D36,stock_Item!$A$1:$A$998,0)),"")</f>
        <v>กล่อง</v>
      </c>
      <c r="F36" s="8"/>
      <c r="G36" s="7"/>
      <c r="H36" s="7"/>
      <c r="I36" s="7"/>
      <c r="J36" s="54"/>
      <c r="K36" s="57"/>
      <c r="L36" s="55"/>
      <c r="M36" s="56"/>
      <c r="N36" s="56"/>
      <c r="O36" s="41"/>
      <c r="P36" s="53">
        <f>IFERROR(IF(B36 &lt;&gt;"",LOOKUP(2,1/(company_qty!$K$3:$K$2003=D36),(company_qty!$N$3:$N$1004)),""),0)</f>
        <v>0</v>
      </c>
      <c r="Q36" s="33">
        <v>0</v>
      </c>
      <c r="R36" s="53">
        <f t="shared" si="0"/>
        <v>0</v>
      </c>
      <c r="S36" s="23">
        <v>0</v>
      </c>
      <c r="T36" s="39" t="str">
        <f t="array" ref="T36">IFERROR(IF(B36 &lt;&gt;"",LOOKUP(2,1/(company_qty!$A$3:$A$2002=D36),(company_qty!$D$3:$D$1003)),""),"ไม่เคยซื้อ")</f>
        <v>ไม่เคยซื้อ</v>
      </c>
      <c r="U36" s="34" t="e">
        <f t="shared" si="1"/>
        <v>#VALUE!</v>
      </c>
      <c r="V36" s="46">
        <f>IF(AND(B36&lt;&gt;"",S36&lt;&gt;0,COUNTIFS(stock_Item!$A$3:$A$1998,D36,stock_Item!$M$3:$M$1998,"P")),IF(S36&gt;=9,S36-S36*0.4,S36),0)</f>
        <v>0</v>
      </c>
      <c r="W36" s="44"/>
      <c r="X36" s="47">
        <f t="shared" si="2"/>
        <v>0</v>
      </c>
      <c r="Y36" s="46">
        <f t="shared" si="10"/>
        <v>0</v>
      </c>
      <c r="Z36" s="44"/>
      <c r="AA36" s="47">
        <f t="shared" si="3"/>
        <v>0</v>
      </c>
      <c r="AB36" s="97">
        <f t="shared" si="11"/>
        <v>0</v>
      </c>
      <c r="AC36" s="100" t="str">
        <f t="shared" si="4"/>
        <v/>
      </c>
      <c r="AD36" s="44"/>
      <c r="AE36" s="35"/>
      <c r="AF36" s="36"/>
      <c r="AG36" s="100" t="str">
        <f t="shared" si="5"/>
        <v/>
      </c>
      <c r="AH36" s="44"/>
      <c r="AI36" s="86"/>
      <c r="AJ36" s="77">
        <f t="shared" si="6"/>
        <v>0</v>
      </c>
      <c r="AK36" s="84" t="e">
        <f t="shared" si="7"/>
        <v>#VALUE!</v>
      </c>
      <c r="AL36" s="1">
        <f t="shared" si="8"/>
        <v>0</v>
      </c>
      <c r="AM36" s="85" t="e">
        <f t="shared" si="9"/>
        <v>#VALUE!</v>
      </c>
      <c r="AZ36" s="65" t="str">
        <f>IF(COUNT(SEARCH(#REF!,K36)),IF(V36&lt;&gt;0,LOOKUP(9.99999999999999E+307,$AZ$5:AZ35+1),""),"")</f>
        <v/>
      </c>
      <c r="BA36" s="91" t="str">
        <f>IF(COUNT(SEARCH(#REF!,K36)),IF(Y36&lt;&gt;0,LOOKUP(9.99999999999999E+307,$BA$5:BA35+1),""),"")</f>
        <v/>
      </c>
      <c r="BB36" s="93" t="str">
        <f>IF(COUNT(SEARCH(#REF!,K36)),IF(AC36&lt;&gt;0,LOOKUP(9.99999999999999E+307,$BB$5:BB35+1),""),"")</f>
        <v/>
      </c>
      <c r="BC36" s="95" t="str">
        <f>IF(COUNT(SEARCH(#REF!,K36)),IF(AG36&lt;&gt;0,LOOKUP(9.99999999999999E+307,$BC$5:BC35+1),""),"")</f>
        <v/>
      </c>
    </row>
    <row r="37" spans="1:55" ht="23.5" customHeight="1">
      <c r="A37" s="1">
        <v>31</v>
      </c>
      <c r="B37" s="38" t="str">
        <f>IF(stock_Item!B33&lt;&gt;"",stock_Item!B33,"")</f>
        <v>Bonding ประเภท Single Bond</v>
      </c>
      <c r="C37" s="18" t="str">
        <f t="array" ref="C37">IF(B37 &lt;&gt;"",IF(J37&lt;&gt;"","จัดซื้อร่วม ","วิธีเฉพาะเจาะจง "),"")</f>
        <v xml:space="preserve">วิธีเฉพาะเจาะจง </v>
      </c>
      <c r="D37" s="9">
        <f>IF(B37 &lt;&gt;"",INDEX(stock_Item!$A$3:$A$998,MATCH(B37,stock_Item!$B$3:$B$998,0)),"")</f>
        <v>1258</v>
      </c>
      <c r="E37" s="9" t="str">
        <f>IF(B37 &lt;&gt;"",INDEX(stock_Item!$C$1:$C$998,MATCH(D37,stock_Item!$A$1:$A$998,0)),"")</f>
        <v>ขวด</v>
      </c>
      <c r="F37" s="8"/>
      <c r="G37" s="7"/>
      <c r="H37" s="7"/>
      <c r="I37" s="7"/>
      <c r="J37" s="54"/>
      <c r="K37" s="57"/>
      <c r="L37" s="55"/>
      <c r="M37" s="56"/>
      <c r="N37" s="56"/>
      <c r="O37" s="41"/>
      <c r="P37" s="53">
        <f>IFERROR(IF(B37 &lt;&gt;"",LOOKUP(2,1/(company_qty!$K$3:$K$2003=D37),(company_qty!$N$3:$N$1004)),""),0)</f>
        <v>1</v>
      </c>
      <c r="Q37" s="33">
        <v>3</v>
      </c>
      <c r="R37" s="53">
        <f t="shared" si="0"/>
        <v>0</v>
      </c>
      <c r="S37" s="23">
        <v>17</v>
      </c>
      <c r="T37" s="39">
        <f t="array" ref="T37">IFERROR(IF(B37 &lt;&gt;"",LOOKUP(2,1/(company_qty!$A$3:$A$2002=D37),(company_qty!$D$3:$D$1003)),""),"ไม่เคยซื้อ")</f>
        <v>1498</v>
      </c>
      <c r="U37" s="34">
        <f t="shared" si="1"/>
        <v>25466</v>
      </c>
      <c r="V37" s="46">
        <f>IF(AND(B37&lt;&gt;"",S37&lt;&gt;0,COUNTIFS(stock_Item!$A$3:$A$1998,D37,stock_Item!$M$3:$M$1998,"P")),IF(S37&gt;=9,S37-S37*0.4,S37),0)</f>
        <v>10.199999999999999</v>
      </c>
      <c r="W37" s="44"/>
      <c r="X37" s="47">
        <f t="shared" si="2"/>
        <v>10.199999999999999</v>
      </c>
      <c r="Y37" s="46">
        <f t="shared" si="10"/>
        <v>0</v>
      </c>
      <c r="Z37" s="44"/>
      <c r="AA37" s="47">
        <f t="shared" si="3"/>
        <v>10.199999999999999</v>
      </c>
      <c r="AB37" s="97">
        <f t="shared" si="11"/>
        <v>6.8000000000000007</v>
      </c>
      <c r="AC37" s="100" t="str">
        <f t="shared" si="4"/>
        <v/>
      </c>
      <c r="AD37" s="44"/>
      <c r="AE37" s="35"/>
      <c r="AF37" s="36"/>
      <c r="AG37" s="100" t="str">
        <f t="shared" si="5"/>
        <v/>
      </c>
      <c r="AH37" s="44"/>
      <c r="AI37" s="86"/>
      <c r="AJ37" s="77">
        <f t="shared" si="6"/>
        <v>17</v>
      </c>
      <c r="AK37" s="84">
        <f t="shared" si="7"/>
        <v>25466</v>
      </c>
      <c r="AL37" s="1">
        <f t="shared" si="8"/>
        <v>0</v>
      </c>
      <c r="AM37" s="85">
        <f t="shared" si="9"/>
        <v>0</v>
      </c>
      <c r="AZ37" s="65" t="str">
        <f>IF(COUNT(SEARCH(#REF!,K37)),IF(V37&lt;&gt;0,LOOKUP(9.99999999999999E+307,$AZ$5:AZ36+1),""),"")</f>
        <v/>
      </c>
      <c r="BA37" s="91" t="str">
        <f>IF(COUNT(SEARCH(#REF!,K37)),IF(Y37&lt;&gt;0,LOOKUP(9.99999999999999E+307,$BA$5:BA36+1),""),"")</f>
        <v/>
      </c>
      <c r="BB37" s="93" t="str">
        <f>IF(COUNT(SEARCH(#REF!,K37)),IF(AC37&lt;&gt;0,LOOKUP(9.99999999999999E+307,$BB$5:BB36+1),""),"")</f>
        <v/>
      </c>
      <c r="BC37" s="95" t="str">
        <f>IF(COUNT(SEARCH(#REF!,K37)),IF(AG37&lt;&gt;0,LOOKUP(9.99999999999999E+307,$BC$5:BC36+1),""),"")</f>
        <v/>
      </c>
    </row>
    <row r="38" spans="1:55" ht="14">
      <c r="A38" s="1">
        <v>32</v>
      </c>
      <c r="B38" s="38" t="str">
        <f>IF(stock_Item!B34&lt;&gt;"",stock_Item!B34,"")</f>
        <v>Bonding สารยึดติดชนิด Self etching</v>
      </c>
      <c r="C38" s="18" t="str">
        <f t="array" ref="C38">IF(B38 &lt;&gt;"",IF(J38&lt;&gt;"","จัดซื้อร่วม ","วิธีเฉพาะเจาะจง "),"")</f>
        <v xml:space="preserve">วิธีเฉพาะเจาะจง </v>
      </c>
      <c r="D38" s="9">
        <f>IF(B38 &lt;&gt;"",INDEX(stock_Item!$A$3:$A$998,MATCH(B38,stock_Item!$B$3:$B$998,0)),"")</f>
        <v>5349</v>
      </c>
      <c r="E38" s="9" t="str">
        <f>IF(B38 &lt;&gt;"",INDEX(stock_Item!$C$1:$C$998,MATCH(D38,stock_Item!$A$1:$A$998,0)),"")</f>
        <v>ขวด</v>
      </c>
      <c r="F38" s="8"/>
      <c r="G38" s="7"/>
      <c r="H38" s="7"/>
      <c r="I38" s="7"/>
      <c r="J38" s="54"/>
      <c r="K38" s="57"/>
      <c r="L38" s="55"/>
      <c r="M38" s="56"/>
      <c r="N38" s="56"/>
      <c r="O38" s="41"/>
      <c r="P38" s="53">
        <f>IFERROR(IF(B38 &lt;&gt;"",LOOKUP(2,1/(company_qty!$K$3:$K$2003=D38),(company_qty!$N$3:$N$1004)),""),0)</f>
        <v>0</v>
      </c>
      <c r="Q38" s="33">
        <v>0</v>
      </c>
      <c r="R38" s="53">
        <f t="shared" si="0"/>
        <v>0</v>
      </c>
      <c r="S38" s="23">
        <v>0</v>
      </c>
      <c r="T38" s="39">
        <f t="array" ref="T38">IFERROR(IF(B38 &lt;&gt;"",LOOKUP(2,1/(company_qty!$A$3:$A$2002=D38),(company_qty!$D$3:$D$1003)),""),"ไม่เคยซื้อ")</f>
        <v>1524.75</v>
      </c>
      <c r="U38" s="34">
        <f t="shared" si="1"/>
        <v>0</v>
      </c>
      <c r="V38" s="46">
        <f>IF(AND(B38&lt;&gt;"",S38&lt;&gt;0,COUNTIFS(stock_Item!$A$3:$A$1998,D38,stock_Item!$M$3:$M$1998,"P")),IF(S38&gt;=9,S38-S38*0.4,S38),0)</f>
        <v>0</v>
      </c>
      <c r="W38" s="44"/>
      <c r="X38" s="47">
        <f t="shared" si="2"/>
        <v>0</v>
      </c>
      <c r="Y38" s="46">
        <f t="shared" si="10"/>
        <v>0</v>
      </c>
      <c r="Z38" s="44"/>
      <c r="AA38" s="47">
        <f t="shared" si="3"/>
        <v>0</v>
      </c>
      <c r="AB38" s="97">
        <f t="shared" si="11"/>
        <v>0</v>
      </c>
      <c r="AC38" s="100" t="str">
        <f t="shared" si="4"/>
        <v/>
      </c>
      <c r="AD38" s="44"/>
      <c r="AE38" s="35"/>
      <c r="AF38" s="36"/>
      <c r="AG38" s="100" t="str">
        <f t="shared" si="5"/>
        <v/>
      </c>
      <c r="AH38" s="44"/>
      <c r="AI38" s="86"/>
      <c r="AJ38" s="77">
        <f t="shared" si="6"/>
        <v>0</v>
      </c>
      <c r="AK38" s="84">
        <f t="shared" si="7"/>
        <v>0</v>
      </c>
      <c r="AL38" s="1">
        <f t="shared" si="8"/>
        <v>0</v>
      </c>
      <c r="AM38" s="85">
        <f t="shared" si="9"/>
        <v>0</v>
      </c>
      <c r="AZ38" s="65" t="str">
        <f>IF(COUNT(SEARCH(#REF!,K38)),IF(V38&lt;&gt;0,LOOKUP(9.99999999999999E+307,$AZ$5:AZ37+1),""),"")</f>
        <v/>
      </c>
      <c r="BA38" s="91" t="str">
        <f>IF(COUNT(SEARCH(#REF!,K38)),IF(Y38&lt;&gt;0,LOOKUP(9.99999999999999E+307,$BA$5:BA37+1),""),"")</f>
        <v/>
      </c>
      <c r="BB38" s="93" t="str">
        <f>IF(COUNT(SEARCH(#REF!,K38)),IF(AC38&lt;&gt;0,LOOKUP(9.99999999999999E+307,$BB$5:BB37+1),""),"")</f>
        <v/>
      </c>
      <c r="BC38" s="95" t="str">
        <f>IF(COUNT(SEARCH(#REF!,K38)),IF(AG38&lt;&gt;0,LOOKUP(9.99999999999999E+307,$BC$5:BC37+1),""),"")</f>
        <v/>
      </c>
    </row>
    <row r="39" spans="1:55" ht="14">
      <c r="A39" s="1">
        <v>33</v>
      </c>
      <c r="B39" s="38" t="str">
        <f>IF(stock_Item!B35&lt;&gt;"",stock_Item!B35,"")</f>
        <v>Bone  Chisels</v>
      </c>
      <c r="C39" s="18" t="str">
        <f t="array" ref="C39">IF(B39 &lt;&gt;"",IF(J39&lt;&gt;"","จัดซื้อร่วม ","วิธีเฉพาะเจาะจง "),"")</f>
        <v xml:space="preserve">วิธีเฉพาะเจาะจง </v>
      </c>
      <c r="D39" s="9">
        <f>IF(B39 &lt;&gt;"",INDEX(stock_Item!$A$3:$A$998,MATCH(B39,stock_Item!$B$3:$B$998,0)),"")</f>
        <v>1238</v>
      </c>
      <c r="E39" s="9" t="str">
        <f>IF(B39 &lt;&gt;"",INDEX(stock_Item!$C$1:$C$998,MATCH(D39,stock_Item!$A$1:$A$998,0)),"")</f>
        <v>ชิ้น</v>
      </c>
      <c r="F39" s="8"/>
      <c r="G39" s="7"/>
      <c r="H39" s="7"/>
      <c r="I39" s="7"/>
      <c r="J39" s="54"/>
      <c r="K39" s="57"/>
      <c r="L39" s="55"/>
      <c r="M39" s="56"/>
      <c r="N39" s="56"/>
      <c r="O39" s="41"/>
      <c r="P39" s="53">
        <f>IFERROR(IF(B39 &lt;&gt;"",LOOKUP(2,1/(company_qty!$K$3:$K$2003=D39),(company_qty!$N$3:$N$1004)),""),0)</f>
        <v>0</v>
      </c>
      <c r="Q39" s="33">
        <v>0</v>
      </c>
      <c r="R39" s="53">
        <f t="shared" si="0"/>
        <v>0</v>
      </c>
      <c r="S39" s="23">
        <v>0</v>
      </c>
      <c r="T39" s="39" t="str">
        <f t="array" ref="T39">IFERROR(IF(B39 &lt;&gt;"",LOOKUP(2,1/(company_qty!$A$3:$A$2002=D39),(company_qty!$D$3:$D$1003)),""),"ไม่เคยซื้อ")</f>
        <v>ไม่เคยซื้อ</v>
      </c>
      <c r="U39" s="34" t="e">
        <f t="shared" si="1"/>
        <v>#VALUE!</v>
      </c>
      <c r="V39" s="46">
        <f>IF(AND(B39&lt;&gt;"",S39&lt;&gt;0,COUNTIFS(stock_Item!$A$3:$A$1998,D39,stock_Item!$M$3:$M$1998,"P")),IF(S39&gt;=9,S39-S39*0.4,S39),0)</f>
        <v>0</v>
      </c>
      <c r="W39" s="44"/>
      <c r="X39" s="47">
        <f t="shared" si="2"/>
        <v>0</v>
      </c>
      <c r="Y39" s="46">
        <f t="shared" si="10"/>
        <v>0</v>
      </c>
      <c r="Z39" s="44"/>
      <c r="AA39" s="47">
        <f t="shared" si="3"/>
        <v>0</v>
      </c>
      <c r="AB39" s="97">
        <f t="shared" si="11"/>
        <v>0</v>
      </c>
      <c r="AC39" s="100" t="str">
        <f t="shared" si="4"/>
        <v/>
      </c>
      <c r="AD39" s="44"/>
      <c r="AE39" s="35"/>
      <c r="AF39" s="36"/>
      <c r="AG39" s="100" t="str">
        <f t="shared" si="5"/>
        <v/>
      </c>
      <c r="AH39" s="44"/>
      <c r="AI39" s="86"/>
      <c r="AJ39" s="77">
        <f t="shared" si="6"/>
        <v>0</v>
      </c>
      <c r="AK39" s="84" t="e">
        <f t="shared" si="7"/>
        <v>#VALUE!</v>
      </c>
      <c r="AL39" s="1">
        <f t="shared" si="8"/>
        <v>0</v>
      </c>
      <c r="AM39" s="85" t="e">
        <f t="shared" si="9"/>
        <v>#VALUE!</v>
      </c>
      <c r="AZ39" s="65" t="str">
        <f>IF(COUNT(SEARCH(#REF!,K39)),IF(V39&lt;&gt;0,LOOKUP(9.99999999999999E+307,$AZ$5:AZ38+1),""),"")</f>
        <v/>
      </c>
      <c r="BA39" s="91" t="str">
        <f>IF(COUNT(SEARCH(#REF!,K39)),IF(Y39&lt;&gt;0,LOOKUP(9.99999999999999E+307,$BA$5:BA38+1),""),"")</f>
        <v/>
      </c>
      <c r="BB39" s="93" t="str">
        <f>IF(COUNT(SEARCH(#REF!,K39)),IF(AC39&lt;&gt;0,LOOKUP(9.99999999999999E+307,$BB$5:BB38+1),""),"")</f>
        <v/>
      </c>
      <c r="BC39" s="95" t="str">
        <f>IF(COUNT(SEARCH(#REF!,K39)),IF(AG39&lt;&gt;0,LOOKUP(9.99999999999999E+307,$BC$5:BC38+1),""),"")</f>
        <v/>
      </c>
    </row>
    <row r="40" spans="1:55" ht="14">
      <c r="A40" s="1">
        <v>34</v>
      </c>
      <c r="B40" s="38" t="str">
        <f>IF(stock_Item!B36&lt;&gt;"",stock_Item!B36,"")</f>
        <v>Bone  Curettes</v>
      </c>
      <c r="C40" s="18" t="str">
        <f t="array" ref="C40">IF(B40 &lt;&gt;"",IF(J40&lt;&gt;"","จัดซื้อร่วม ","วิธีเฉพาะเจาะจง "),"")</f>
        <v xml:space="preserve">วิธีเฉพาะเจาะจง </v>
      </c>
      <c r="D40" s="9">
        <f>IF(B40 &lt;&gt;"",INDEX(stock_Item!$A$3:$A$998,MATCH(B40,stock_Item!$B$3:$B$998,0)),"")</f>
        <v>1236</v>
      </c>
      <c r="E40" s="9" t="str">
        <f>IF(B40 &lt;&gt;"",INDEX(stock_Item!$C$1:$C$998,MATCH(D40,stock_Item!$A$1:$A$998,0)),"")</f>
        <v>ชิ้น</v>
      </c>
      <c r="F40" s="8"/>
      <c r="G40" s="7"/>
      <c r="H40" s="7"/>
      <c r="I40" s="7"/>
      <c r="J40" s="54"/>
      <c r="K40" s="57"/>
      <c r="L40" s="55"/>
      <c r="M40" s="56"/>
      <c r="N40" s="56"/>
      <c r="O40" s="41"/>
      <c r="P40" s="53">
        <f>IFERROR(IF(B40 &lt;&gt;"",LOOKUP(2,1/(company_qty!$K$3:$K$2003=D40),(company_qty!$N$3:$N$1004)),""),0)</f>
        <v>0</v>
      </c>
      <c r="Q40" s="33">
        <v>0</v>
      </c>
      <c r="R40" s="53">
        <f t="shared" si="0"/>
        <v>0</v>
      </c>
      <c r="S40" s="23">
        <v>4</v>
      </c>
      <c r="T40" s="39">
        <f t="array" ref="T40">IFERROR(IF(B40 &lt;&gt;"",LOOKUP(2,1/(company_qty!$A$3:$A$2002=D40),(company_qty!$D$3:$D$1003)),""),"ไม่เคยซื้อ")</f>
        <v>1200</v>
      </c>
      <c r="U40" s="34">
        <f t="shared" si="1"/>
        <v>4800</v>
      </c>
      <c r="V40" s="46">
        <f>IF(AND(B40&lt;&gt;"",S40&lt;&gt;0,COUNTIFS(stock_Item!$A$3:$A$1998,D40,stock_Item!$M$3:$M$1998,"P")),IF(S40&gt;=9,S40-S40*0.4,S40),0)</f>
        <v>0</v>
      </c>
      <c r="W40" s="44"/>
      <c r="X40" s="47">
        <f t="shared" si="2"/>
        <v>0</v>
      </c>
      <c r="Y40" s="46">
        <f t="shared" si="10"/>
        <v>4</v>
      </c>
      <c r="Z40" s="44"/>
      <c r="AA40" s="47">
        <f t="shared" si="3"/>
        <v>4</v>
      </c>
      <c r="AB40" s="97">
        <f t="shared" si="11"/>
        <v>0</v>
      </c>
      <c r="AC40" s="100" t="str">
        <f t="shared" si="4"/>
        <v/>
      </c>
      <c r="AD40" s="44"/>
      <c r="AE40" s="35"/>
      <c r="AF40" s="36"/>
      <c r="AG40" s="100" t="str">
        <f t="shared" si="5"/>
        <v/>
      </c>
      <c r="AH40" s="44"/>
      <c r="AI40" s="86"/>
      <c r="AJ40" s="77">
        <f t="shared" si="6"/>
        <v>4</v>
      </c>
      <c r="AK40" s="84">
        <f t="shared" si="7"/>
        <v>4800</v>
      </c>
      <c r="AL40" s="1">
        <f t="shared" si="8"/>
        <v>0</v>
      </c>
      <c r="AM40" s="85">
        <f t="shared" si="9"/>
        <v>0</v>
      </c>
      <c r="AZ40" s="65" t="str">
        <f>IF(COUNT(SEARCH(#REF!,K40)),IF(V40&lt;&gt;0,LOOKUP(9.99999999999999E+307,$AZ$5:AZ39+1),""),"")</f>
        <v/>
      </c>
      <c r="BA40" s="91" t="str">
        <f>IF(COUNT(SEARCH(#REF!,K40)),IF(Y40&lt;&gt;0,LOOKUP(9.99999999999999E+307,$BA$5:BA39+1),""),"")</f>
        <v/>
      </c>
      <c r="BB40" s="93" t="str">
        <f>IF(COUNT(SEARCH(#REF!,K40)),IF(AC40&lt;&gt;0,LOOKUP(9.99999999999999E+307,$BB$5:BB39+1),""),"")</f>
        <v/>
      </c>
      <c r="BC40" s="95" t="str">
        <f>IF(COUNT(SEARCH(#REF!,K40)),IF(AG40&lt;&gt;0,LOOKUP(9.99999999999999E+307,$BC$5:BC39+1),""),"")</f>
        <v/>
      </c>
    </row>
    <row r="41" spans="1:55" ht="14">
      <c r="A41" s="1">
        <v>35</v>
      </c>
      <c r="B41" s="38" t="str">
        <f>IF(stock_Item!B37&lt;&gt;"",stock_Item!B37,"")</f>
        <v>Bone  Files</v>
      </c>
      <c r="C41" s="18" t="str">
        <f t="array" ref="C41">IF(B41 &lt;&gt;"",IF(J41&lt;&gt;"","จัดซื้อร่วม ","วิธีเฉพาะเจาะจง "),"")</f>
        <v xml:space="preserve">วิธีเฉพาะเจาะจง </v>
      </c>
      <c r="D41" s="9">
        <f>IF(B41 &lt;&gt;"",INDEX(stock_Item!$A$3:$A$998,MATCH(B41,stock_Item!$B$3:$B$998,0)),"")</f>
        <v>1235</v>
      </c>
      <c r="E41" s="9" t="str">
        <f>IF(B41 &lt;&gt;"",INDEX(stock_Item!$C$1:$C$998,MATCH(D41,stock_Item!$A$1:$A$998,0)),"")</f>
        <v>ชิ้น</v>
      </c>
      <c r="F41" s="8"/>
      <c r="G41" s="7"/>
      <c r="H41" s="7"/>
      <c r="I41" s="7"/>
      <c r="J41" s="54"/>
      <c r="K41" s="57"/>
      <c r="L41" s="55"/>
      <c r="M41" s="56"/>
      <c r="N41" s="56"/>
      <c r="O41" s="41"/>
      <c r="P41" s="53">
        <f>IFERROR(IF(B41 &lt;&gt;"",LOOKUP(2,1/(company_qty!$K$3:$K$2003=D41),(company_qty!$N$3:$N$1004)),""),0)</f>
        <v>0</v>
      </c>
      <c r="Q41" s="33">
        <v>0</v>
      </c>
      <c r="R41" s="53">
        <f t="shared" si="0"/>
        <v>0</v>
      </c>
      <c r="S41" s="23">
        <v>2</v>
      </c>
      <c r="T41" s="39">
        <f t="array" ref="T41">IFERROR(IF(B41 &lt;&gt;"",LOOKUP(2,1/(company_qty!$A$3:$A$2002=D41),(company_qty!$D$3:$D$1003)),""),"ไม่เคยซื้อ")</f>
        <v>2071</v>
      </c>
      <c r="U41" s="34">
        <f t="shared" si="1"/>
        <v>4142</v>
      </c>
      <c r="V41" s="46">
        <f>IF(AND(B41&lt;&gt;"",S41&lt;&gt;0,COUNTIFS(stock_Item!$A$3:$A$1998,D41,stock_Item!$M$3:$M$1998,"P")),IF(S41&gt;=9,S41-S41*0.4,S41),0)</f>
        <v>0</v>
      </c>
      <c r="W41" s="44"/>
      <c r="X41" s="47">
        <f t="shared" si="2"/>
        <v>0</v>
      </c>
      <c r="Y41" s="46">
        <f t="shared" si="10"/>
        <v>2</v>
      </c>
      <c r="Z41" s="44"/>
      <c r="AA41" s="47">
        <f t="shared" si="3"/>
        <v>2</v>
      </c>
      <c r="AB41" s="97">
        <f t="shared" si="11"/>
        <v>0</v>
      </c>
      <c r="AC41" s="100" t="str">
        <f t="shared" si="4"/>
        <v/>
      </c>
      <c r="AD41" s="44"/>
      <c r="AE41" s="35"/>
      <c r="AF41" s="36"/>
      <c r="AG41" s="100" t="str">
        <f t="shared" si="5"/>
        <v/>
      </c>
      <c r="AH41" s="44"/>
      <c r="AI41" s="86"/>
      <c r="AJ41" s="77">
        <f t="shared" si="6"/>
        <v>2</v>
      </c>
      <c r="AK41" s="84">
        <f t="shared" si="7"/>
        <v>4142</v>
      </c>
      <c r="AL41" s="1">
        <f t="shared" si="8"/>
        <v>0</v>
      </c>
      <c r="AM41" s="85">
        <f t="shared" si="9"/>
        <v>0</v>
      </c>
      <c r="AZ41" s="65" t="str">
        <f>IF(COUNT(SEARCH(#REF!,K41)),IF(V41&lt;&gt;0,LOOKUP(9.99999999999999E+307,$AZ$5:AZ40+1),""),"")</f>
        <v/>
      </c>
      <c r="BA41" s="91" t="str">
        <f>IF(COUNT(SEARCH(#REF!,K41)),IF(Y41&lt;&gt;0,LOOKUP(9.99999999999999E+307,$BA$5:BA40+1),""),"")</f>
        <v/>
      </c>
      <c r="BB41" s="93" t="str">
        <f>IF(COUNT(SEARCH(#REF!,K41)),IF(AC41&lt;&gt;0,LOOKUP(9.99999999999999E+307,$BB$5:BB40+1),""),"")</f>
        <v/>
      </c>
      <c r="BC41" s="95" t="str">
        <f>IF(COUNT(SEARCH(#REF!,K41)),IF(AG41&lt;&gt;0,LOOKUP(9.99999999999999E+307,$BC$5:BC40+1),""),"")</f>
        <v/>
      </c>
    </row>
    <row r="42" spans="1:55" ht="14">
      <c r="A42" s="1">
        <v>36</v>
      </c>
      <c r="B42" s="38" t="str">
        <f>IF(stock_Item!B38&lt;&gt;"",stock_Item!B38,"")</f>
        <v>Bowls (ถ้วยยาง)</v>
      </c>
      <c r="C42" s="18" t="str">
        <f t="array" ref="C42">IF(B42 &lt;&gt;"",IF(J42&lt;&gt;"","จัดซื้อร่วม ","วิธีเฉพาะเจาะจง "),"")</f>
        <v xml:space="preserve">วิธีเฉพาะเจาะจง </v>
      </c>
      <c r="D42" s="9">
        <f>IF(B42 &lt;&gt;"",INDEX(stock_Item!$A$3:$A$998,MATCH(B42,stock_Item!$B$3:$B$998,0)),"")</f>
        <v>1187</v>
      </c>
      <c r="E42" s="9" t="str">
        <f>IF(B42 &lt;&gt;"",INDEX(stock_Item!$C$1:$C$998,MATCH(D42,stock_Item!$A$1:$A$998,0)),"")</f>
        <v>ใบ</v>
      </c>
      <c r="F42" s="8"/>
      <c r="G42" s="7"/>
      <c r="H42" s="7"/>
      <c r="I42" s="7"/>
      <c r="J42" s="54"/>
      <c r="K42" s="57"/>
      <c r="L42" s="55"/>
      <c r="M42" s="56"/>
      <c r="N42" s="56"/>
      <c r="O42" s="41"/>
      <c r="P42" s="53">
        <f>IFERROR(IF(B42 &lt;&gt;"",LOOKUP(2,1/(company_qty!$K$3:$K$2003=D42),(company_qty!$N$3:$N$1004)),""),0)</f>
        <v>0</v>
      </c>
      <c r="Q42" s="33">
        <v>0</v>
      </c>
      <c r="R42" s="53">
        <f t="shared" si="0"/>
        <v>0</v>
      </c>
      <c r="S42" s="23">
        <v>0</v>
      </c>
      <c r="T42" s="39" t="str">
        <f t="array" ref="T42">IFERROR(IF(B42 &lt;&gt;"",LOOKUP(2,1/(company_qty!$A$3:$A$2002=D42),(company_qty!$D$3:$D$1003)),""),"ไม่เคยซื้อ")</f>
        <v>ไม่เคยซื้อ</v>
      </c>
      <c r="U42" s="34" t="e">
        <f t="shared" si="1"/>
        <v>#VALUE!</v>
      </c>
      <c r="V42" s="46">
        <f>IF(AND(B42&lt;&gt;"",S42&lt;&gt;0,COUNTIFS(stock_Item!$A$3:$A$1998,D42,stock_Item!$M$3:$M$1998,"P")),IF(S42&gt;=9,S42-S42*0.4,S42),0)</f>
        <v>0</v>
      </c>
      <c r="W42" s="44"/>
      <c r="X42" s="47">
        <f t="shared" si="2"/>
        <v>0</v>
      </c>
      <c r="Y42" s="46">
        <f t="shared" si="10"/>
        <v>0</v>
      </c>
      <c r="Z42" s="44"/>
      <c r="AA42" s="47">
        <f t="shared" si="3"/>
        <v>0</v>
      </c>
      <c r="AB42" s="97">
        <f t="shared" si="11"/>
        <v>0</v>
      </c>
      <c r="AC42" s="100" t="str">
        <f t="shared" si="4"/>
        <v/>
      </c>
      <c r="AD42" s="44"/>
      <c r="AE42" s="35"/>
      <c r="AF42" s="36"/>
      <c r="AG42" s="100" t="str">
        <f t="shared" si="5"/>
        <v/>
      </c>
      <c r="AH42" s="44"/>
      <c r="AI42" s="86"/>
      <c r="AJ42" s="77">
        <f t="shared" si="6"/>
        <v>0</v>
      </c>
      <c r="AK42" s="84" t="e">
        <f t="shared" si="7"/>
        <v>#VALUE!</v>
      </c>
      <c r="AL42" s="1">
        <f t="shared" si="8"/>
        <v>0</v>
      </c>
      <c r="AM42" s="85" t="e">
        <f t="shared" si="9"/>
        <v>#VALUE!</v>
      </c>
      <c r="AZ42" s="65" t="str">
        <f>IF(COUNT(SEARCH(#REF!,K42)),IF(V42&lt;&gt;0,LOOKUP(9.99999999999999E+307,$AZ$5:AZ41+1),""),"")</f>
        <v/>
      </c>
      <c r="BA42" s="91" t="str">
        <f>IF(COUNT(SEARCH(#REF!,K42)),IF(Y42&lt;&gt;0,LOOKUP(9.99999999999999E+307,$BA$5:BA41+1),""),"")</f>
        <v/>
      </c>
      <c r="BB42" s="93" t="str">
        <f>IF(COUNT(SEARCH(#REF!,K42)),IF(AC42&lt;&gt;0,LOOKUP(9.99999999999999E+307,$BB$5:BB41+1),""),"")</f>
        <v/>
      </c>
      <c r="BC42" s="95" t="str">
        <f>IF(COUNT(SEARCH(#REF!,K42)),IF(AG42&lt;&gt;0,LOOKUP(9.99999999999999E+307,$BC$5:BC41+1),""),"")</f>
        <v/>
      </c>
    </row>
    <row r="43" spans="1:55" ht="14">
      <c r="A43" s="1">
        <v>37</v>
      </c>
      <c r="B43" s="38" t="str">
        <f>IF(stock_Item!B39&lt;&gt;"",stock_Item!B39,"")</f>
        <v>Brush (หัวขัด Pumice ชนิดขนแปรง)</v>
      </c>
      <c r="C43" s="18" t="str">
        <f t="array" ref="C43">IF(B43 &lt;&gt;"",IF(J43&lt;&gt;"","จัดซื้อร่วม ","วิธีเฉพาะเจาะจง "),"")</f>
        <v xml:space="preserve">วิธีเฉพาะเจาะจง </v>
      </c>
      <c r="D43" s="9">
        <f>IF(B43 &lt;&gt;"",INDEX(stock_Item!$A$3:$A$998,MATCH(B43,stock_Item!$B$3:$B$998,0)),"")</f>
        <v>1263</v>
      </c>
      <c r="E43" s="9" t="str">
        <f>IF(B43 &lt;&gt;"",INDEX(stock_Item!$C$1:$C$998,MATCH(D43,stock_Item!$A$1:$A$998,0)),"")</f>
        <v>กล่อง</v>
      </c>
      <c r="F43" s="8"/>
      <c r="G43" s="7"/>
      <c r="H43" s="7"/>
      <c r="I43" s="7"/>
      <c r="J43" s="54"/>
      <c r="K43" s="57"/>
      <c r="L43" s="55"/>
      <c r="M43" s="56"/>
      <c r="N43" s="56"/>
      <c r="O43" s="41"/>
      <c r="P43" s="53">
        <f>IFERROR(IF(B43 &lt;&gt;"",LOOKUP(2,1/(company_qty!$K$3:$K$2003=D43),(company_qty!$N$3:$N$1004)),""),0)</f>
        <v>7</v>
      </c>
      <c r="Q43" s="33">
        <v>7</v>
      </c>
      <c r="R43" s="53">
        <f t="shared" si="0"/>
        <v>0</v>
      </c>
      <c r="S43" s="23">
        <v>5</v>
      </c>
      <c r="T43" s="39">
        <f t="array" ref="T43">IFERROR(IF(B43 &lt;&gt;"",LOOKUP(2,1/(company_qty!$A$3:$A$2002=D43),(company_qty!$D$3:$D$1003)),""),"ไม่เคยซื้อ")</f>
        <v>120</v>
      </c>
      <c r="U43" s="34">
        <f t="shared" si="1"/>
        <v>600</v>
      </c>
      <c r="V43" s="46">
        <f>IF(AND(B43&lt;&gt;"",S43&lt;&gt;0,COUNTIFS(stock_Item!$A$3:$A$1998,D43,stock_Item!$M$3:$M$1998,"P")),IF(S43&gt;=9,S43-S43*0.4,S43),0)</f>
        <v>0</v>
      </c>
      <c r="W43" s="44"/>
      <c r="X43" s="47">
        <f t="shared" si="2"/>
        <v>0</v>
      </c>
      <c r="Y43" s="46">
        <f t="shared" si="10"/>
        <v>5</v>
      </c>
      <c r="Z43" s="44"/>
      <c r="AA43" s="47">
        <f t="shared" si="3"/>
        <v>5</v>
      </c>
      <c r="AB43" s="97">
        <f t="shared" si="11"/>
        <v>0</v>
      </c>
      <c r="AC43" s="100" t="str">
        <f t="shared" si="4"/>
        <v/>
      </c>
      <c r="AD43" s="44"/>
      <c r="AE43" s="35"/>
      <c r="AF43" s="36"/>
      <c r="AG43" s="100" t="str">
        <f t="shared" si="5"/>
        <v/>
      </c>
      <c r="AH43" s="44"/>
      <c r="AI43" s="86"/>
      <c r="AJ43" s="77">
        <f t="shared" si="6"/>
        <v>5</v>
      </c>
      <c r="AK43" s="84">
        <f t="shared" si="7"/>
        <v>600</v>
      </c>
      <c r="AL43" s="1">
        <f t="shared" si="8"/>
        <v>0</v>
      </c>
      <c r="AM43" s="85">
        <f t="shared" si="9"/>
        <v>0</v>
      </c>
      <c r="AZ43" s="65" t="str">
        <f>IF(COUNT(SEARCH(#REF!,K43)),IF(V43&lt;&gt;0,LOOKUP(9.99999999999999E+307,$AZ$5:AZ42+1),""),"")</f>
        <v/>
      </c>
      <c r="BA43" s="91" t="str">
        <f>IF(COUNT(SEARCH(#REF!,K43)),IF(Y43&lt;&gt;0,LOOKUP(9.99999999999999E+307,$BA$5:BA42+1),""),"")</f>
        <v/>
      </c>
      <c r="BB43" s="93" t="str">
        <f>IF(COUNT(SEARCH(#REF!,K43)),IF(AC43&lt;&gt;0,LOOKUP(9.99999999999999E+307,$BB$5:BB42+1),""),"")</f>
        <v/>
      </c>
      <c r="BC43" s="95" t="str">
        <f>IF(COUNT(SEARCH(#REF!,K43)),IF(AG43&lt;&gt;0,LOOKUP(9.99999999999999E+307,$BC$5:BC42+1),""),"")</f>
        <v/>
      </c>
    </row>
    <row r="44" spans="1:55" ht="14">
      <c r="A44" s="1">
        <v>38</v>
      </c>
      <c r="B44" s="38" t="str">
        <f>IF(stock_Item!B40&lt;&gt;"",stock_Item!B40,"")</f>
        <v>Burnishers</v>
      </c>
      <c r="C44" s="18" t="str">
        <f t="array" ref="C44">IF(B44 &lt;&gt;"",IF(J44&lt;&gt;"","จัดซื้อร่วม ","วิธีเฉพาะเจาะจง "),"")</f>
        <v xml:space="preserve">วิธีเฉพาะเจาะจง </v>
      </c>
      <c r="D44" s="9">
        <f>IF(B44 &lt;&gt;"",INDEX(stock_Item!$A$3:$A$998,MATCH(B44,stock_Item!$B$3:$B$998,0)),"")</f>
        <v>1202</v>
      </c>
      <c r="E44" s="9" t="str">
        <f>IF(B44 &lt;&gt;"",INDEX(stock_Item!$C$1:$C$998,MATCH(D44,stock_Item!$A$1:$A$998,0)),"")</f>
        <v>ชิ้น</v>
      </c>
      <c r="F44" s="8"/>
      <c r="G44" s="7"/>
      <c r="H44" s="7"/>
      <c r="I44" s="7"/>
      <c r="J44" s="54"/>
      <c r="K44" s="57"/>
      <c r="L44" s="55"/>
      <c r="M44" s="56"/>
      <c r="N44" s="56"/>
      <c r="O44" s="41"/>
      <c r="P44" s="53">
        <f>IFERROR(IF(B44 &lt;&gt;"",LOOKUP(2,1/(company_qty!$K$3:$K$2003=D44),(company_qty!$N$3:$N$1004)),""),0)</f>
        <v>5</v>
      </c>
      <c r="Q44" s="33">
        <v>5</v>
      </c>
      <c r="R44" s="53">
        <f t="shared" si="0"/>
        <v>0</v>
      </c>
      <c r="S44" s="23">
        <v>1</v>
      </c>
      <c r="T44" s="39">
        <f t="array" ref="T44">IFERROR(IF(B44 &lt;&gt;"",LOOKUP(2,1/(company_qty!$A$3:$A$2002=D44),(company_qty!$D$3:$D$1003)),""),"ไม่เคยซื้อ")</f>
        <v>390</v>
      </c>
      <c r="U44" s="34">
        <f t="shared" si="1"/>
        <v>390</v>
      </c>
      <c r="V44" s="46">
        <f>IF(AND(B44&lt;&gt;"",S44&lt;&gt;0,COUNTIFS(stock_Item!$A$3:$A$1998,D44,stock_Item!$M$3:$M$1998,"P")),IF(S44&gt;=9,S44-S44*0.4,S44),0)</f>
        <v>0</v>
      </c>
      <c r="W44" s="44"/>
      <c r="X44" s="47">
        <f t="shared" si="2"/>
        <v>0</v>
      </c>
      <c r="Y44" s="46">
        <f t="shared" si="10"/>
        <v>1</v>
      </c>
      <c r="Z44" s="44"/>
      <c r="AA44" s="47">
        <f t="shared" si="3"/>
        <v>1</v>
      </c>
      <c r="AB44" s="97">
        <f t="shared" si="11"/>
        <v>0</v>
      </c>
      <c r="AC44" s="100" t="str">
        <f t="shared" si="4"/>
        <v/>
      </c>
      <c r="AD44" s="44"/>
      <c r="AE44" s="35"/>
      <c r="AF44" s="36"/>
      <c r="AG44" s="100" t="str">
        <f t="shared" si="5"/>
        <v/>
      </c>
      <c r="AH44" s="44"/>
      <c r="AI44" s="86"/>
      <c r="AJ44" s="77">
        <f t="shared" si="6"/>
        <v>1</v>
      </c>
      <c r="AK44" s="84">
        <f t="shared" si="7"/>
        <v>390</v>
      </c>
      <c r="AL44" s="1">
        <f t="shared" si="8"/>
        <v>0</v>
      </c>
      <c r="AM44" s="85">
        <f t="shared" si="9"/>
        <v>0</v>
      </c>
      <c r="AZ44" s="65" t="str">
        <f>IF(COUNT(SEARCH(#REF!,K44)),IF(V44&lt;&gt;0,LOOKUP(9.99999999999999E+307,$AZ$5:AZ43+1),""),"")</f>
        <v/>
      </c>
      <c r="BA44" s="91" t="str">
        <f>IF(COUNT(SEARCH(#REF!,K44)),IF(Y44&lt;&gt;0,LOOKUP(9.99999999999999E+307,$BA$5:BA43+1),""),"")</f>
        <v/>
      </c>
      <c r="BB44" s="93" t="str">
        <f>IF(COUNT(SEARCH(#REF!,K44)),IF(AC44&lt;&gt;0,LOOKUP(9.99999999999999E+307,$BB$5:BB43+1),""),"")</f>
        <v/>
      </c>
      <c r="BC44" s="95" t="str">
        <f>IF(COUNT(SEARCH(#REF!,K44)),IF(AG44&lt;&gt;0,LOOKUP(9.99999999999999E+307,$BC$5:BC43+1),""),"")</f>
        <v/>
      </c>
    </row>
    <row r="45" spans="1:55" ht="14">
      <c r="A45" s="1">
        <v>39</v>
      </c>
      <c r="B45" s="38" t="str">
        <f>IF(stock_Item!B41&lt;&gt;"",stock_Item!B41,"")</f>
        <v>Byonet</v>
      </c>
      <c r="C45" s="18" t="str">
        <f t="array" ref="C45">IF(B45 &lt;&gt;"",IF(J45&lt;&gt;"","จัดซื้อร่วม ","วิธีเฉพาะเจาะจง "),"")</f>
        <v xml:space="preserve">วิธีเฉพาะเจาะจง </v>
      </c>
      <c r="D45" s="9">
        <f>IF(B45 &lt;&gt;"",INDEX(stock_Item!$A$3:$A$998,MATCH(B45,stock_Item!$B$3:$B$998,0)),"")</f>
        <v>1220</v>
      </c>
      <c r="E45" s="9" t="str">
        <f>IF(B45 &lt;&gt;"",INDEX(stock_Item!$C$1:$C$998,MATCH(D45,stock_Item!$A$1:$A$998,0)),"")</f>
        <v>คู่</v>
      </c>
      <c r="F45" s="8"/>
      <c r="G45" s="7"/>
      <c r="H45" s="7"/>
      <c r="I45" s="7"/>
      <c r="J45" s="54"/>
      <c r="K45" s="57"/>
      <c r="L45" s="55"/>
      <c r="M45" s="56"/>
      <c r="N45" s="56"/>
      <c r="O45" s="41"/>
      <c r="P45" s="53">
        <f>IFERROR(IF(B45 &lt;&gt;"",LOOKUP(2,1/(company_qty!$K$3:$K$2003=D45),(company_qty!$N$3:$N$1004)),""),0)</f>
        <v>0</v>
      </c>
      <c r="Q45" s="33">
        <v>0</v>
      </c>
      <c r="R45" s="53">
        <f t="shared" si="0"/>
        <v>0</v>
      </c>
      <c r="S45" s="23">
        <v>2</v>
      </c>
      <c r="T45" s="39">
        <f t="array" ref="T45">IFERROR(IF(B45 &lt;&gt;"",LOOKUP(2,1/(company_qty!$A$3:$A$2002=D45),(company_qty!$D$3:$D$1003)),""),"ไม่เคยซื้อ")</f>
        <v>3200</v>
      </c>
      <c r="U45" s="34">
        <f t="shared" si="1"/>
        <v>6400</v>
      </c>
      <c r="V45" s="46">
        <f>IF(AND(B45&lt;&gt;"",S45&lt;&gt;0,COUNTIFS(stock_Item!$A$3:$A$1998,D45,stock_Item!$M$3:$M$1998,"P")),IF(S45&gt;=9,S45-S45*0.4,S45),0)</f>
        <v>0</v>
      </c>
      <c r="W45" s="44"/>
      <c r="X45" s="47">
        <f t="shared" si="2"/>
        <v>0</v>
      </c>
      <c r="Y45" s="46">
        <f t="shared" si="10"/>
        <v>2</v>
      </c>
      <c r="Z45" s="44"/>
      <c r="AA45" s="47">
        <f t="shared" si="3"/>
        <v>2</v>
      </c>
      <c r="AB45" s="97">
        <f t="shared" si="11"/>
        <v>0</v>
      </c>
      <c r="AC45" s="100" t="str">
        <f t="shared" si="4"/>
        <v/>
      </c>
      <c r="AD45" s="44"/>
      <c r="AE45" s="35"/>
      <c r="AF45" s="36"/>
      <c r="AG45" s="100" t="str">
        <f t="shared" si="5"/>
        <v/>
      </c>
      <c r="AH45" s="44"/>
      <c r="AI45" s="86"/>
      <c r="AJ45" s="77">
        <f t="shared" si="6"/>
        <v>2</v>
      </c>
      <c r="AK45" s="84">
        <f t="shared" si="7"/>
        <v>6400</v>
      </c>
      <c r="AL45" s="1">
        <f t="shared" si="8"/>
        <v>0</v>
      </c>
      <c r="AM45" s="85">
        <f t="shared" si="9"/>
        <v>0</v>
      </c>
      <c r="AZ45" s="65" t="str">
        <f>IF(COUNT(SEARCH(#REF!,K45)),IF(V45&lt;&gt;0,LOOKUP(9.99999999999999E+307,$AZ$5:AZ44+1),""),"")</f>
        <v/>
      </c>
      <c r="BA45" s="91" t="str">
        <f>IF(COUNT(SEARCH(#REF!,K45)),IF(Y45&lt;&gt;0,LOOKUP(9.99999999999999E+307,$BA$5:BA44+1),""),"")</f>
        <v/>
      </c>
      <c r="BB45" s="93" t="str">
        <f>IF(COUNT(SEARCH(#REF!,K45)),IF(AC45&lt;&gt;0,LOOKUP(9.99999999999999E+307,$BB$5:BB44+1),""),"")</f>
        <v/>
      </c>
      <c r="BC45" s="95" t="str">
        <f>IF(COUNT(SEARCH(#REF!,K45)),IF(AG45&lt;&gt;0,LOOKUP(9.99999999999999E+307,$BC$5:BC44+1),""),"")</f>
        <v/>
      </c>
    </row>
    <row r="46" spans="1:55" ht="14">
      <c r="A46" s="1">
        <v>40</v>
      </c>
      <c r="B46" s="38" t="str">
        <f>IF(stock_Item!B42&lt;&gt;"",stock_Item!B42,"")</f>
        <v>Calcium  Hydroxide  Powder</v>
      </c>
      <c r="C46" s="18" t="str">
        <f t="array" ref="C46">IF(B46 &lt;&gt;"",IF(J46&lt;&gt;"","จัดซื้อร่วม ","วิธีเฉพาะเจาะจง "),"")</f>
        <v xml:space="preserve">วิธีเฉพาะเจาะจง </v>
      </c>
      <c r="D46" s="9">
        <f>IF(B46 &lt;&gt;"",INDEX(stock_Item!$A$3:$A$998,MATCH(B46,stock_Item!$B$3:$B$998,0)),"")</f>
        <v>1264</v>
      </c>
      <c r="E46" s="9" t="str">
        <f>IF(B46 &lt;&gt;"",INDEX(stock_Item!$C$1:$C$998,MATCH(D46,stock_Item!$A$1:$A$998,0)),"")</f>
        <v>ขวด</v>
      </c>
      <c r="F46" s="8"/>
      <c r="G46" s="7"/>
      <c r="H46" s="7"/>
      <c r="I46" s="7"/>
      <c r="J46" s="54"/>
      <c r="K46" s="57"/>
      <c r="L46" s="55"/>
      <c r="M46" s="56"/>
      <c r="N46" s="56"/>
      <c r="O46" s="41"/>
      <c r="P46" s="53">
        <f>IFERROR(IF(B46 &lt;&gt;"",LOOKUP(2,1/(company_qty!$K$3:$K$2003=D46),(company_qty!$N$3:$N$1004)),""),0)</f>
        <v>0</v>
      </c>
      <c r="Q46" s="33">
        <v>0</v>
      </c>
      <c r="R46" s="53">
        <f t="shared" si="0"/>
        <v>0</v>
      </c>
      <c r="S46" s="23">
        <v>1</v>
      </c>
      <c r="T46" s="39">
        <f t="array" ref="T46">IFERROR(IF(B46 &lt;&gt;"",LOOKUP(2,1/(company_qty!$A$3:$A$2002=D46),(company_qty!$D$3:$D$1003)),""),"ไม่เคยซื้อ")</f>
        <v>60</v>
      </c>
      <c r="U46" s="34">
        <f t="shared" si="1"/>
        <v>60</v>
      </c>
      <c r="V46" s="46">
        <f>IF(AND(B46&lt;&gt;"",S46&lt;&gt;0,COUNTIFS(stock_Item!$A$3:$A$1998,D46,stock_Item!$M$3:$M$1998,"P")),IF(S46&gt;=9,S46-S46*0.4,S46),0)</f>
        <v>0</v>
      </c>
      <c r="W46" s="44"/>
      <c r="X46" s="47">
        <f t="shared" si="2"/>
        <v>0</v>
      </c>
      <c r="Y46" s="46">
        <f t="shared" si="10"/>
        <v>1</v>
      </c>
      <c r="Z46" s="44"/>
      <c r="AA46" s="47">
        <f t="shared" si="3"/>
        <v>1</v>
      </c>
      <c r="AB46" s="97">
        <f t="shared" si="11"/>
        <v>0</v>
      </c>
      <c r="AC46" s="100" t="str">
        <f t="shared" si="4"/>
        <v/>
      </c>
      <c r="AD46" s="44"/>
      <c r="AE46" s="35"/>
      <c r="AF46" s="36"/>
      <c r="AG46" s="100" t="str">
        <f t="shared" si="5"/>
        <v/>
      </c>
      <c r="AH46" s="44"/>
      <c r="AI46" s="86"/>
      <c r="AJ46" s="77">
        <f t="shared" si="6"/>
        <v>1</v>
      </c>
      <c r="AK46" s="84">
        <f t="shared" si="7"/>
        <v>60</v>
      </c>
      <c r="AL46" s="1">
        <f t="shared" si="8"/>
        <v>0</v>
      </c>
      <c r="AM46" s="85">
        <f t="shared" si="9"/>
        <v>0</v>
      </c>
      <c r="AZ46" s="65" t="str">
        <f>IF(COUNT(SEARCH(#REF!,K46)),IF(V46&lt;&gt;0,LOOKUP(9.99999999999999E+307,$AZ$5:AZ45+1),""),"")</f>
        <v/>
      </c>
      <c r="BA46" s="91" t="str">
        <f>IF(COUNT(SEARCH(#REF!,K46)),IF(Y46&lt;&gt;0,LOOKUP(9.99999999999999E+307,$BA$5:BA45+1),""),"")</f>
        <v/>
      </c>
      <c r="BB46" s="93" t="str">
        <f>IF(COUNT(SEARCH(#REF!,K46)),IF(AC46&lt;&gt;0,LOOKUP(9.99999999999999E+307,$BB$5:BB45+1),""),"")</f>
        <v/>
      </c>
      <c r="BC46" s="95" t="str">
        <f>IF(COUNT(SEARCH(#REF!,K46)),IF(AG46&lt;&gt;0,LOOKUP(9.99999999999999E+307,$BC$5:BC45+1),""),"")</f>
        <v/>
      </c>
    </row>
    <row r="47" spans="1:55" ht="14">
      <c r="A47" s="1">
        <v>41</v>
      </c>
      <c r="B47" s="38" t="str">
        <f>IF(stock_Item!B43&lt;&gt;"",stock_Item!B43,"")</f>
        <v>Calcium Hydroxide paste vpex (หลอด)</v>
      </c>
      <c r="C47" s="18" t="str">
        <f t="array" ref="C47">IF(B47 &lt;&gt;"",IF(J47&lt;&gt;"","จัดซื้อร่วม ","วิธีเฉพาะเจาะจง "),"")</f>
        <v xml:space="preserve">วิธีเฉพาะเจาะจง </v>
      </c>
      <c r="D47" s="9">
        <f>IF(B47 &lt;&gt;"",INDEX(stock_Item!$A$3:$A$998,MATCH(B47,stock_Item!$B$3:$B$998,0)),"")</f>
        <v>5989</v>
      </c>
      <c r="E47" s="9" t="str">
        <f>IF(B47 &lt;&gt;"",INDEX(stock_Item!$C$1:$C$998,MATCH(D47,stock_Item!$A$1:$A$998,0)),"")</f>
        <v>ตัว</v>
      </c>
      <c r="F47" s="8"/>
      <c r="G47" s="7"/>
      <c r="H47" s="7"/>
      <c r="I47" s="7"/>
      <c r="J47" s="54"/>
      <c r="K47" s="57"/>
      <c r="L47" s="55"/>
      <c r="M47" s="56"/>
      <c r="N47" s="56"/>
      <c r="O47" s="41"/>
      <c r="P47" s="53">
        <f>IFERROR(IF(B47 &lt;&gt;"",LOOKUP(2,1/(company_qty!$K$3:$K$2003=D47),(company_qty!$N$3:$N$1004)),""),0)</f>
        <v>0</v>
      </c>
      <c r="Q47" s="33">
        <v>0</v>
      </c>
      <c r="R47" s="53">
        <f t="shared" si="0"/>
        <v>0</v>
      </c>
      <c r="S47" s="23">
        <v>3</v>
      </c>
      <c r="T47" s="39" t="str">
        <f t="array" ref="T47">IFERROR(IF(B47 &lt;&gt;"",LOOKUP(2,1/(company_qty!$A$3:$A$2002=D47),(company_qty!$D$3:$D$1003)),""),"ไม่เคยซื้อ")</f>
        <v>ไม่เคยซื้อ</v>
      </c>
      <c r="U47" s="34" t="e">
        <f t="shared" si="1"/>
        <v>#VALUE!</v>
      </c>
      <c r="V47" s="46">
        <f>IF(AND(B47&lt;&gt;"",S47&lt;&gt;0,COUNTIFS(stock_Item!$A$3:$A$1998,D47,stock_Item!$M$3:$M$1998,"P")),IF(S47&gt;=9,S47-S47*0.4,S47),0)</f>
        <v>0</v>
      </c>
      <c r="W47" s="44"/>
      <c r="X47" s="47">
        <f t="shared" si="2"/>
        <v>0</v>
      </c>
      <c r="Y47" s="46">
        <f t="shared" si="10"/>
        <v>3</v>
      </c>
      <c r="Z47" s="44"/>
      <c r="AA47" s="47">
        <f t="shared" si="3"/>
        <v>3</v>
      </c>
      <c r="AB47" s="97">
        <f t="shared" si="11"/>
        <v>0</v>
      </c>
      <c r="AC47" s="100" t="str">
        <f t="shared" si="4"/>
        <v/>
      </c>
      <c r="AD47" s="44"/>
      <c r="AE47" s="35"/>
      <c r="AF47" s="36"/>
      <c r="AG47" s="100" t="str">
        <f t="shared" si="5"/>
        <v/>
      </c>
      <c r="AH47" s="44"/>
      <c r="AI47" s="86"/>
      <c r="AJ47" s="77">
        <f t="shared" si="6"/>
        <v>3</v>
      </c>
      <c r="AK47" s="84" t="e">
        <f t="shared" si="7"/>
        <v>#VALUE!</v>
      </c>
      <c r="AL47" s="1">
        <f t="shared" si="8"/>
        <v>0</v>
      </c>
      <c r="AM47" s="85" t="e">
        <f t="shared" si="9"/>
        <v>#VALUE!</v>
      </c>
      <c r="AZ47" s="65" t="str">
        <f>IF(COUNT(SEARCH(#REF!,K47)),IF(V47&lt;&gt;0,LOOKUP(9.99999999999999E+307,$AZ$5:AZ46+1),""),"")</f>
        <v/>
      </c>
      <c r="BA47" s="91" t="str">
        <f>IF(COUNT(SEARCH(#REF!,K47)),IF(Y47&lt;&gt;0,LOOKUP(9.99999999999999E+307,$BA$5:BA46+1),""),"")</f>
        <v/>
      </c>
      <c r="BB47" s="93" t="str">
        <f>IF(COUNT(SEARCH(#REF!,K47)),IF(AC47&lt;&gt;0,LOOKUP(9.99999999999999E+307,$BB$5:BB46+1),""),"")</f>
        <v/>
      </c>
      <c r="BC47" s="95" t="str">
        <f>IF(COUNT(SEARCH(#REF!,K47)),IF(AG47&lt;&gt;0,LOOKUP(9.99999999999999E+307,$BC$5:BC46+1),""),"")</f>
        <v/>
      </c>
    </row>
    <row r="48" spans="1:55" ht="14">
      <c r="A48" s="1">
        <v>42</v>
      </c>
      <c r="B48" s="38" t="str">
        <f>IF(stock_Item!B44&lt;&gt;"",stock_Item!B44,"")</f>
        <v>Cassette 12 instrument ถาดสำหรับเก็บเครื่องมือ Perio</v>
      </c>
      <c r="C48" s="18" t="str">
        <f t="array" ref="C48">IF(B48 &lt;&gt;"",IF(J48&lt;&gt;"","จัดซื้อร่วม ","วิธีเฉพาะเจาะจง "),"")</f>
        <v xml:space="preserve">วิธีเฉพาะเจาะจง </v>
      </c>
      <c r="D48" s="9">
        <f>IF(B48 &lt;&gt;"",INDEX(stock_Item!$A$3:$A$998,MATCH(B48,stock_Item!$B$3:$B$998,0)),"")</f>
        <v>7825</v>
      </c>
      <c r="E48" s="9" t="str">
        <f>IF(B48 &lt;&gt;"",INDEX(stock_Item!$C$1:$C$998,MATCH(D48,stock_Item!$A$1:$A$998,0)),"")</f>
        <v>ชิ้น</v>
      </c>
      <c r="F48" s="8"/>
      <c r="G48" s="7"/>
      <c r="H48" s="7"/>
      <c r="I48" s="7"/>
      <c r="J48" s="54"/>
      <c r="K48" s="57"/>
      <c r="L48" s="55"/>
      <c r="M48" s="56"/>
      <c r="N48" s="56"/>
      <c r="O48" s="41"/>
      <c r="P48" s="53">
        <f>IFERROR(IF(B48 &lt;&gt;"",LOOKUP(2,1/(company_qty!$K$3:$K$2003=D48),(company_qty!$N$3:$N$1004)),""),0)</f>
        <v>0</v>
      </c>
      <c r="Q48" s="33">
        <v>0</v>
      </c>
      <c r="R48" s="53">
        <f t="shared" si="0"/>
        <v>0</v>
      </c>
      <c r="S48" s="23">
        <v>2</v>
      </c>
      <c r="T48" s="39">
        <f t="array" ref="T48">IFERROR(IF(B48 &lt;&gt;"",LOOKUP(2,1/(company_qty!$A$3:$A$2002=D48),(company_qty!$D$3:$D$1003)),""),"ไม่เคยซื้อ")</f>
        <v>4408</v>
      </c>
      <c r="U48" s="34">
        <f t="shared" si="1"/>
        <v>8816</v>
      </c>
      <c r="V48" s="46">
        <f>IF(AND(B48&lt;&gt;"",S48&lt;&gt;0,COUNTIFS(stock_Item!$A$3:$A$1998,D48,stock_Item!$M$3:$M$1998,"P")),IF(S48&gt;=9,S48-S48*0.4,S48),0)</f>
        <v>0</v>
      </c>
      <c r="W48" s="44"/>
      <c r="X48" s="47">
        <f t="shared" si="2"/>
        <v>0</v>
      </c>
      <c r="Y48" s="46">
        <f t="shared" si="10"/>
        <v>2</v>
      </c>
      <c r="Z48" s="44"/>
      <c r="AA48" s="47">
        <f t="shared" si="3"/>
        <v>2</v>
      </c>
      <c r="AB48" s="97">
        <f t="shared" si="11"/>
        <v>0</v>
      </c>
      <c r="AC48" s="100" t="str">
        <f t="shared" si="4"/>
        <v/>
      </c>
      <c r="AD48" s="44"/>
      <c r="AE48" s="35"/>
      <c r="AF48" s="36"/>
      <c r="AG48" s="100" t="str">
        <f t="shared" si="5"/>
        <v/>
      </c>
      <c r="AH48" s="44"/>
      <c r="AI48" s="86"/>
      <c r="AJ48" s="77">
        <f t="shared" si="6"/>
        <v>2</v>
      </c>
      <c r="AK48" s="84">
        <f t="shared" si="7"/>
        <v>8816</v>
      </c>
      <c r="AL48" s="1">
        <f t="shared" si="8"/>
        <v>0</v>
      </c>
      <c r="AM48" s="85">
        <f t="shared" si="9"/>
        <v>0</v>
      </c>
      <c r="AZ48" s="65" t="str">
        <f>IF(COUNT(SEARCH(#REF!,K48)),IF(V48&lt;&gt;0,LOOKUP(9.99999999999999E+307,$AZ$5:AZ47+1),""),"")</f>
        <v/>
      </c>
      <c r="BA48" s="91" t="str">
        <f>IF(COUNT(SEARCH(#REF!,K48)),IF(Y48&lt;&gt;0,LOOKUP(9.99999999999999E+307,$BA$5:BA47+1),""),"")</f>
        <v/>
      </c>
      <c r="BB48" s="93" t="str">
        <f>IF(COUNT(SEARCH(#REF!,K48)),IF(AC48&lt;&gt;0,LOOKUP(9.99999999999999E+307,$BB$5:BB47+1),""),"")</f>
        <v/>
      </c>
      <c r="BC48" s="95" t="str">
        <f>IF(COUNT(SEARCH(#REF!,K48)),IF(AG48&lt;&gt;0,LOOKUP(9.99999999999999E+307,$BC$5:BC47+1),""),"")</f>
        <v/>
      </c>
    </row>
    <row r="49" spans="1:55" ht="14">
      <c r="A49" s="1">
        <v>43</v>
      </c>
      <c r="B49" s="38" t="str">
        <f>IF(stock_Item!B45&lt;&gt;"",stock_Item!B45,"")</f>
        <v>Castroviejo</v>
      </c>
      <c r="C49" s="18" t="str">
        <f t="array" ref="C49">IF(B49 &lt;&gt;"",IF(J49&lt;&gt;"","จัดซื้อร่วม ","วิธีเฉพาะเจาะจง "),"")</f>
        <v xml:space="preserve">วิธีเฉพาะเจาะจง </v>
      </c>
      <c r="D49" s="9">
        <f>IF(B49 &lt;&gt;"",INDEX(stock_Item!$A$3:$A$998,MATCH(B49,stock_Item!$B$3:$B$998,0)),"")</f>
        <v>7815</v>
      </c>
      <c r="E49" s="9" t="str">
        <f>IF(B49 &lt;&gt;"",INDEX(stock_Item!$C$1:$C$998,MATCH(D49,stock_Item!$A$1:$A$998,0)),"")</f>
        <v>ชิ้น</v>
      </c>
      <c r="F49" s="8"/>
      <c r="G49" s="7"/>
      <c r="H49" s="7"/>
      <c r="I49" s="7"/>
      <c r="J49" s="54"/>
      <c r="K49" s="57"/>
      <c r="L49" s="55"/>
      <c r="M49" s="56"/>
      <c r="N49" s="56"/>
      <c r="O49" s="41"/>
      <c r="P49" s="53">
        <f>IFERROR(IF(B49 &lt;&gt;"",LOOKUP(2,1/(company_qty!$K$3:$K$2003=D49),(company_qty!$N$3:$N$1004)),""),0)</f>
        <v>0</v>
      </c>
      <c r="Q49" s="33">
        <v>0</v>
      </c>
      <c r="R49" s="53">
        <f t="shared" si="0"/>
        <v>0</v>
      </c>
      <c r="S49" s="23">
        <v>1</v>
      </c>
      <c r="T49" s="39">
        <f t="array" ref="T49">IFERROR(IF(B49 &lt;&gt;"",LOOKUP(2,1/(company_qty!$A$3:$A$2002=D49),(company_qty!$D$3:$D$1003)),""),"ไม่เคยซื้อ")</f>
        <v>18329</v>
      </c>
      <c r="U49" s="34">
        <f t="shared" si="1"/>
        <v>18329</v>
      </c>
      <c r="V49" s="46">
        <f>IF(AND(B49&lt;&gt;"",S49&lt;&gt;0,COUNTIFS(stock_Item!$A$3:$A$1998,D49,stock_Item!$M$3:$M$1998,"P")),IF(S49&gt;=9,S49-S49*0.4,S49),0)</f>
        <v>0</v>
      </c>
      <c r="W49" s="44"/>
      <c r="X49" s="47">
        <f t="shared" si="2"/>
        <v>0</v>
      </c>
      <c r="Y49" s="46">
        <f t="shared" si="10"/>
        <v>1</v>
      </c>
      <c r="Z49" s="44"/>
      <c r="AA49" s="47">
        <f t="shared" si="3"/>
        <v>1</v>
      </c>
      <c r="AB49" s="97">
        <f t="shared" si="11"/>
        <v>0</v>
      </c>
      <c r="AC49" s="100" t="str">
        <f t="shared" si="4"/>
        <v/>
      </c>
      <c r="AD49" s="44"/>
      <c r="AE49" s="35"/>
      <c r="AF49" s="36"/>
      <c r="AG49" s="100" t="str">
        <f t="shared" si="5"/>
        <v/>
      </c>
      <c r="AH49" s="44"/>
      <c r="AI49" s="86"/>
      <c r="AJ49" s="77">
        <f t="shared" si="6"/>
        <v>1</v>
      </c>
      <c r="AK49" s="84">
        <f t="shared" si="7"/>
        <v>18329</v>
      </c>
      <c r="AL49" s="1">
        <f t="shared" si="8"/>
        <v>0</v>
      </c>
      <c r="AM49" s="85">
        <f t="shared" si="9"/>
        <v>0</v>
      </c>
      <c r="AZ49" s="65" t="str">
        <f>IF(COUNT(SEARCH(#REF!,K49)),IF(V49&lt;&gt;0,LOOKUP(9.99999999999999E+307,$AZ$5:AZ48+1),""),"")</f>
        <v/>
      </c>
      <c r="BA49" s="91" t="str">
        <f>IF(COUNT(SEARCH(#REF!,K49)),IF(Y49&lt;&gt;0,LOOKUP(9.99999999999999E+307,$BA$5:BA48+1),""),"")</f>
        <v/>
      </c>
      <c r="BB49" s="93" t="str">
        <f>IF(COUNT(SEARCH(#REF!,K49)),IF(AC49&lt;&gt;0,LOOKUP(9.99999999999999E+307,$BB$5:BB48+1),""),"")</f>
        <v/>
      </c>
      <c r="BC49" s="95" t="str">
        <f>IF(COUNT(SEARCH(#REF!,K49)),IF(AG49&lt;&gt;0,LOOKUP(9.99999999999999E+307,$BC$5:BC48+1),""),"")</f>
        <v/>
      </c>
    </row>
    <row r="50" spans="1:55" ht="14">
      <c r="A50" s="1">
        <v>44</v>
      </c>
      <c r="B50" s="38" t="str">
        <f>IF(stock_Item!B46&lt;&gt;"",stock_Item!B46,"")</f>
        <v>Cavition (fermin 40 gm)</v>
      </c>
      <c r="C50" s="18" t="str">
        <f t="array" ref="C50">IF(B50 &lt;&gt;"",IF(J50&lt;&gt;"","จัดซื้อร่วม ","วิธีเฉพาะเจาะจง "),"")</f>
        <v xml:space="preserve">วิธีเฉพาะเจาะจง </v>
      </c>
      <c r="D50" s="9">
        <f>IF(B50 &lt;&gt;"",INDEX(stock_Item!$A$3:$A$998,MATCH(B50,stock_Item!$B$3:$B$998,0)),"")</f>
        <v>5807</v>
      </c>
      <c r="E50" s="9" t="str">
        <f>IF(B50 &lt;&gt;"",INDEX(stock_Item!$C$1:$C$998,MATCH(D50,stock_Item!$A$1:$A$998,0)),"")</f>
        <v>ขวด</v>
      </c>
      <c r="F50" s="8"/>
      <c r="G50" s="7"/>
      <c r="H50" s="7"/>
      <c r="I50" s="7"/>
      <c r="J50" s="54"/>
      <c r="K50" s="57"/>
      <c r="L50" s="55"/>
      <c r="M50" s="56"/>
      <c r="N50" s="56"/>
      <c r="O50" s="41"/>
      <c r="P50" s="53">
        <f>IFERROR(IF(B50 &lt;&gt;"",LOOKUP(2,1/(company_qty!$K$3:$K$2003=D50),(company_qty!$N$3:$N$1004)),""),0)</f>
        <v>2</v>
      </c>
      <c r="Q50" s="33">
        <v>2</v>
      </c>
      <c r="R50" s="53">
        <f t="shared" si="0"/>
        <v>0</v>
      </c>
      <c r="S50" s="23">
        <v>0</v>
      </c>
      <c r="T50" s="39">
        <f t="array" ref="T50">IFERROR(IF(B50 &lt;&gt;"",LOOKUP(2,1/(company_qty!$A$3:$A$2002=D50),(company_qty!$D$3:$D$1003)),""),"ไม่เคยซื้อ")</f>
        <v>280</v>
      </c>
      <c r="U50" s="34">
        <f t="shared" si="1"/>
        <v>0</v>
      </c>
      <c r="V50" s="46">
        <f>IF(AND(B50&lt;&gt;"",S50&lt;&gt;0,COUNTIFS(stock_Item!$A$3:$A$1998,D50,stock_Item!$M$3:$M$1998,"P")),IF(S50&gt;=9,S50-S50*0.4,S50),0)</f>
        <v>0</v>
      </c>
      <c r="W50" s="44"/>
      <c r="X50" s="47">
        <f t="shared" si="2"/>
        <v>0</v>
      </c>
      <c r="Y50" s="46">
        <f t="shared" si="10"/>
        <v>0</v>
      </c>
      <c r="Z50" s="44"/>
      <c r="AA50" s="47">
        <f t="shared" si="3"/>
        <v>0</v>
      </c>
      <c r="AB50" s="97">
        <f t="shared" si="11"/>
        <v>0</v>
      </c>
      <c r="AC50" s="100" t="str">
        <f t="shared" si="4"/>
        <v/>
      </c>
      <c r="AD50" s="44"/>
      <c r="AE50" s="35"/>
      <c r="AF50" s="36"/>
      <c r="AG50" s="100" t="str">
        <f t="shared" si="5"/>
        <v/>
      </c>
      <c r="AH50" s="44"/>
      <c r="AI50" s="86"/>
      <c r="AJ50" s="77">
        <f t="shared" si="6"/>
        <v>0</v>
      </c>
      <c r="AK50" s="84">
        <f t="shared" si="7"/>
        <v>0</v>
      </c>
      <c r="AL50" s="1">
        <f t="shared" si="8"/>
        <v>0</v>
      </c>
      <c r="AM50" s="85">
        <f t="shared" si="9"/>
        <v>0</v>
      </c>
      <c r="AZ50" s="65" t="str">
        <f>IF(COUNT(SEARCH(#REF!,K50)),IF(V50&lt;&gt;0,LOOKUP(9.99999999999999E+307,$AZ$5:AZ49+1),""),"")</f>
        <v/>
      </c>
      <c r="BA50" s="91" t="str">
        <f>IF(COUNT(SEARCH(#REF!,K50)),IF(Y50&lt;&gt;0,LOOKUP(9.99999999999999E+307,$BA$5:BA49+1),""),"")</f>
        <v/>
      </c>
      <c r="BB50" s="93" t="str">
        <f>IF(COUNT(SEARCH(#REF!,K50)),IF(AC50&lt;&gt;0,LOOKUP(9.99999999999999E+307,$BB$5:BB49+1),""),"")</f>
        <v/>
      </c>
      <c r="BC50" s="95" t="str">
        <f>IF(COUNT(SEARCH(#REF!,K50)),IF(AG50&lt;&gt;0,LOOKUP(9.99999999999999E+307,$BC$5:BC49+1),""),"")</f>
        <v/>
      </c>
    </row>
    <row r="51" spans="1:55" ht="14">
      <c r="A51" s="1">
        <v>45</v>
      </c>
      <c r="B51" s="38" t="str">
        <f>IF(stock_Item!B47&lt;&gt;"",stock_Item!B47,"")</f>
        <v>Cavition slimline</v>
      </c>
      <c r="C51" s="18" t="str">
        <f t="array" ref="C51">IF(B51 &lt;&gt;"",IF(J51&lt;&gt;"","จัดซื้อร่วม ","วิธีเฉพาะเจาะจง "),"")</f>
        <v xml:space="preserve">วิธีเฉพาะเจาะจง </v>
      </c>
      <c r="D51" s="9">
        <f>IF(B51 &lt;&gt;"",INDEX(stock_Item!$A$3:$A$998,MATCH(B51,stock_Item!$B$3:$B$998,0)),"")</f>
        <v>6679</v>
      </c>
      <c r="E51" s="9" t="str">
        <f>IF(B51 &lt;&gt;"",INDEX(stock_Item!$C$1:$C$998,MATCH(D51,stock_Item!$A$1:$A$998,0)),"")</f>
        <v>กล่อง</v>
      </c>
      <c r="F51" s="8"/>
      <c r="G51" s="7"/>
      <c r="H51" s="7"/>
      <c r="I51" s="7"/>
      <c r="J51" s="54"/>
      <c r="K51" s="57"/>
      <c r="L51" s="55"/>
      <c r="M51" s="56"/>
      <c r="N51" s="56"/>
      <c r="O51" s="41"/>
      <c r="P51" s="53">
        <f>IFERROR(IF(B51 &lt;&gt;"",LOOKUP(2,1/(company_qty!$K$3:$K$2003=D51),(company_qty!$N$3:$N$1004)),""),0)</f>
        <v>0</v>
      </c>
      <c r="Q51" s="33">
        <v>0</v>
      </c>
      <c r="R51" s="53">
        <f t="shared" si="0"/>
        <v>0</v>
      </c>
      <c r="S51" s="23">
        <v>0</v>
      </c>
      <c r="T51" s="39" t="str">
        <f t="array" ref="T51">IFERROR(IF(B51 &lt;&gt;"",LOOKUP(2,1/(company_qty!$A$3:$A$2002=D51),(company_qty!$D$3:$D$1003)),""),"ไม่เคยซื้อ")</f>
        <v>ไม่เคยซื้อ</v>
      </c>
      <c r="U51" s="34" t="e">
        <f t="shared" si="1"/>
        <v>#VALUE!</v>
      </c>
      <c r="V51" s="46">
        <f>IF(AND(B51&lt;&gt;"",S51&lt;&gt;0,COUNTIFS(stock_Item!$A$3:$A$1998,D51,stock_Item!$M$3:$M$1998,"P")),IF(S51&gt;=9,S51-S51*0.4,S51),0)</f>
        <v>0</v>
      </c>
      <c r="W51" s="44"/>
      <c r="X51" s="47">
        <f t="shared" si="2"/>
        <v>0</v>
      </c>
      <c r="Y51" s="46">
        <f t="shared" si="10"/>
        <v>0</v>
      </c>
      <c r="Z51" s="44"/>
      <c r="AA51" s="47">
        <f t="shared" si="3"/>
        <v>0</v>
      </c>
      <c r="AB51" s="97">
        <f t="shared" si="11"/>
        <v>0</v>
      </c>
      <c r="AC51" s="100" t="str">
        <f t="shared" si="4"/>
        <v/>
      </c>
      <c r="AD51" s="44"/>
      <c r="AE51" s="35"/>
      <c r="AF51" s="36"/>
      <c r="AG51" s="100" t="str">
        <f t="shared" si="5"/>
        <v/>
      </c>
      <c r="AH51" s="44"/>
      <c r="AI51" s="86"/>
      <c r="AJ51" s="77">
        <f t="shared" si="6"/>
        <v>0</v>
      </c>
      <c r="AK51" s="84" t="e">
        <f t="shared" si="7"/>
        <v>#VALUE!</v>
      </c>
      <c r="AL51" s="1">
        <f t="shared" si="8"/>
        <v>0</v>
      </c>
      <c r="AM51" s="85" t="e">
        <f t="shared" si="9"/>
        <v>#VALUE!</v>
      </c>
      <c r="AZ51" s="65" t="str">
        <f>IF(COUNT(SEARCH(#REF!,K51)),IF(V51&lt;&gt;0,LOOKUP(9.99999999999999E+307,$AZ$5:AZ50+1),""),"")</f>
        <v/>
      </c>
      <c r="BA51" s="91" t="str">
        <f>IF(COUNT(SEARCH(#REF!,K51)),IF(Y51&lt;&gt;0,LOOKUP(9.99999999999999E+307,$BA$5:BA50+1),""),"")</f>
        <v/>
      </c>
      <c r="BB51" s="93" t="str">
        <f>IF(COUNT(SEARCH(#REF!,K51)),IF(AC51&lt;&gt;0,LOOKUP(9.99999999999999E+307,$BB$5:BB50+1),""),"")</f>
        <v/>
      </c>
      <c r="BC51" s="95" t="str">
        <f>IF(COUNT(SEARCH(#REF!,K51)),IF(AG51&lt;&gt;0,LOOKUP(9.99999999999999E+307,$BC$5:BC50+1),""),"")</f>
        <v/>
      </c>
    </row>
    <row r="52" spans="1:55" ht="14">
      <c r="A52" s="1">
        <v>46</v>
      </c>
      <c r="B52" s="38" t="str">
        <f>IF(stock_Item!B48&lt;&gt;"",stock_Item!B48,"")</f>
        <v>Celluloid strip</v>
      </c>
      <c r="C52" s="18" t="str">
        <f t="array" ref="C52">IF(B52 &lt;&gt;"",IF(J52&lt;&gt;"","จัดซื้อร่วม ","วิธีเฉพาะเจาะจง "),"")</f>
        <v xml:space="preserve">วิธีเฉพาะเจาะจง </v>
      </c>
      <c r="D52" s="9">
        <f>IF(B52 &lt;&gt;"",INDEX(stock_Item!$A$3:$A$998,MATCH(B52,stock_Item!$B$3:$B$998,0)),"")</f>
        <v>1252</v>
      </c>
      <c r="E52" s="9" t="str">
        <f>IF(B52 &lt;&gt;"",INDEX(stock_Item!$C$1:$C$998,MATCH(D52,stock_Item!$A$1:$A$998,0)),"")</f>
        <v>ม้วน</v>
      </c>
      <c r="F52" s="8"/>
      <c r="G52" s="7"/>
      <c r="H52" s="7"/>
      <c r="I52" s="7"/>
      <c r="J52" s="54"/>
      <c r="K52" s="57"/>
      <c r="L52" s="55"/>
      <c r="M52" s="56"/>
      <c r="N52" s="56"/>
      <c r="O52" s="41"/>
      <c r="P52" s="53">
        <f>IFERROR(IF(B52 &lt;&gt;"",LOOKUP(2,1/(company_qty!$K$3:$K$2003=D52),(company_qty!$N$3:$N$1004)),""),0)</f>
        <v>1</v>
      </c>
      <c r="Q52" s="33">
        <v>1</v>
      </c>
      <c r="R52" s="53">
        <f t="shared" si="0"/>
        <v>0</v>
      </c>
      <c r="S52" s="23">
        <v>0</v>
      </c>
      <c r="T52" s="39">
        <f t="array" ref="T52">IFERROR(IF(B52 &lt;&gt;"",LOOKUP(2,1/(company_qty!$A$3:$A$2002=D52),(company_qty!$D$3:$D$1003)),""),"ไม่เคยซื้อ")</f>
        <v>350</v>
      </c>
      <c r="U52" s="34">
        <f t="shared" si="1"/>
        <v>0</v>
      </c>
      <c r="V52" s="46">
        <f>IF(AND(B52&lt;&gt;"",S52&lt;&gt;0,COUNTIFS(stock_Item!$A$3:$A$1998,D52,stock_Item!$M$3:$M$1998,"P")),IF(S52&gt;=9,S52-S52*0.4,S52),0)</f>
        <v>0</v>
      </c>
      <c r="W52" s="44"/>
      <c r="X52" s="47">
        <f t="shared" si="2"/>
        <v>0</v>
      </c>
      <c r="Y52" s="46">
        <f t="shared" si="10"/>
        <v>0</v>
      </c>
      <c r="Z52" s="44"/>
      <c r="AA52" s="47">
        <f t="shared" si="3"/>
        <v>0</v>
      </c>
      <c r="AB52" s="97">
        <f t="shared" si="11"/>
        <v>0</v>
      </c>
      <c r="AC52" s="100" t="str">
        <f t="shared" si="4"/>
        <v/>
      </c>
      <c r="AD52" s="44"/>
      <c r="AE52" s="35"/>
      <c r="AF52" s="36"/>
      <c r="AG52" s="100" t="str">
        <f t="shared" si="5"/>
        <v/>
      </c>
      <c r="AH52" s="44"/>
      <c r="AI52" s="86"/>
      <c r="AJ52" s="77">
        <f t="shared" si="6"/>
        <v>0</v>
      </c>
      <c r="AK52" s="84">
        <f t="shared" si="7"/>
        <v>0</v>
      </c>
      <c r="AL52" s="1">
        <f t="shared" si="8"/>
        <v>0</v>
      </c>
      <c r="AM52" s="85">
        <f t="shared" si="9"/>
        <v>0</v>
      </c>
      <c r="AZ52" s="65" t="str">
        <f>IF(COUNT(SEARCH(#REF!,K52)),IF(V52&lt;&gt;0,LOOKUP(9.99999999999999E+307,$AZ$5:AZ51+1),""),"")</f>
        <v/>
      </c>
      <c r="BA52" s="91" t="str">
        <f>IF(COUNT(SEARCH(#REF!,K52)),IF(Y52&lt;&gt;0,LOOKUP(9.99999999999999E+307,$BA$5:BA51+1),""),"")</f>
        <v/>
      </c>
      <c r="BB52" s="93" t="str">
        <f>IF(COUNT(SEARCH(#REF!,K52)),IF(AC52&lt;&gt;0,LOOKUP(9.99999999999999E+307,$BB$5:BB51+1),""),"")</f>
        <v/>
      </c>
      <c r="BC52" s="95" t="str">
        <f>IF(COUNT(SEARCH(#REF!,K52)),IF(AG52&lt;&gt;0,LOOKUP(9.99999999999999E+307,$BC$5:BC51+1),""),"")</f>
        <v/>
      </c>
    </row>
    <row r="53" spans="1:55" ht="14">
      <c r="A53" s="1">
        <v>47</v>
      </c>
      <c r="B53" s="38" t="str">
        <f>IF(stock_Item!B49&lt;&gt;"",stock_Item!B49,"")</f>
        <v>Clove Oil</v>
      </c>
      <c r="C53" s="18" t="str">
        <f t="array" ref="C53">IF(B53 &lt;&gt;"",IF(J53&lt;&gt;"","จัดซื้อร่วม ","วิธีเฉพาะเจาะจง "),"")</f>
        <v xml:space="preserve">วิธีเฉพาะเจาะจง </v>
      </c>
      <c r="D53" s="9">
        <f>IF(B53 &lt;&gt;"",INDEX(stock_Item!$A$3:$A$998,MATCH(B53,stock_Item!$B$3:$B$998,0)),"")</f>
        <v>1270</v>
      </c>
      <c r="E53" s="9" t="str">
        <f>IF(B53 &lt;&gt;"",INDEX(stock_Item!$C$1:$C$998,MATCH(D53,stock_Item!$A$1:$A$998,0)),"")</f>
        <v>ขวด</v>
      </c>
      <c r="F53" s="8"/>
      <c r="G53" s="7"/>
      <c r="H53" s="7"/>
      <c r="I53" s="7"/>
      <c r="J53" s="54"/>
      <c r="K53" s="57"/>
      <c r="L53" s="55"/>
      <c r="M53" s="56"/>
      <c r="N53" s="56"/>
      <c r="O53" s="41"/>
      <c r="P53" s="53">
        <f>IFERROR(IF(B53 &lt;&gt;"",LOOKUP(2,1/(company_qty!$K$3:$K$2003=D53),(company_qty!$N$3:$N$1004)),""),0)</f>
        <v>0</v>
      </c>
      <c r="Q53" s="33">
        <v>0</v>
      </c>
      <c r="R53" s="53">
        <f t="shared" si="0"/>
        <v>0</v>
      </c>
      <c r="S53" s="23">
        <v>1</v>
      </c>
      <c r="T53" s="39">
        <f t="array" ref="T53">IFERROR(IF(B53 &lt;&gt;"",LOOKUP(2,1/(company_qty!$A$3:$A$2002=D53),(company_qty!$D$3:$D$1003)),""),"ไม่เคยซื้อ")</f>
        <v>100</v>
      </c>
      <c r="U53" s="34">
        <f t="shared" si="1"/>
        <v>100</v>
      </c>
      <c r="V53" s="46">
        <f>IF(AND(B53&lt;&gt;"",S53&lt;&gt;0,COUNTIFS(stock_Item!$A$3:$A$1998,D53,stock_Item!$M$3:$M$1998,"P")),IF(S53&gt;=9,S53-S53*0.4,S53),0)</f>
        <v>1</v>
      </c>
      <c r="W53" s="44"/>
      <c r="X53" s="47">
        <f t="shared" si="2"/>
        <v>1</v>
      </c>
      <c r="Y53" s="46">
        <f t="shared" si="10"/>
        <v>0</v>
      </c>
      <c r="Z53" s="44"/>
      <c r="AA53" s="47">
        <f t="shared" si="3"/>
        <v>1</v>
      </c>
      <c r="AB53" s="97">
        <f t="shared" si="11"/>
        <v>0</v>
      </c>
      <c r="AC53" s="100" t="str">
        <f t="shared" si="4"/>
        <v/>
      </c>
      <c r="AD53" s="44"/>
      <c r="AE53" s="35"/>
      <c r="AF53" s="36"/>
      <c r="AG53" s="100" t="str">
        <f t="shared" si="5"/>
        <v/>
      </c>
      <c r="AH53" s="44"/>
      <c r="AI53" s="86"/>
      <c r="AJ53" s="77">
        <f t="shared" si="6"/>
        <v>1</v>
      </c>
      <c r="AK53" s="84">
        <f t="shared" si="7"/>
        <v>100</v>
      </c>
      <c r="AL53" s="1">
        <f t="shared" si="8"/>
        <v>0</v>
      </c>
      <c r="AM53" s="85">
        <f t="shared" si="9"/>
        <v>0</v>
      </c>
      <c r="AZ53" s="65" t="str">
        <f>IF(COUNT(SEARCH(#REF!,K53)),IF(V53&lt;&gt;0,LOOKUP(9.99999999999999E+307,$AZ$5:AZ52+1),""),"")</f>
        <v/>
      </c>
      <c r="BA53" s="91" t="str">
        <f>IF(COUNT(SEARCH(#REF!,K53)),IF(Y53&lt;&gt;0,LOOKUP(9.99999999999999E+307,$BA$5:BA52+1),""),"")</f>
        <v/>
      </c>
      <c r="BB53" s="93" t="str">
        <f>IF(COUNT(SEARCH(#REF!,K53)),IF(AC53&lt;&gt;0,LOOKUP(9.99999999999999E+307,$BB$5:BB52+1),""),"")</f>
        <v/>
      </c>
      <c r="BC53" s="95" t="str">
        <f>IF(COUNT(SEARCH(#REF!,K53)),IF(AG53&lt;&gt;0,LOOKUP(9.99999999999999E+307,$BC$5:BC52+1),""),"")</f>
        <v/>
      </c>
    </row>
    <row r="54" spans="1:55" ht="14">
      <c r="A54" s="1">
        <v>48</v>
      </c>
      <c r="B54" s="38" t="str">
        <f>IF(stock_Item!B50&lt;&gt;"",stock_Item!B50,"")</f>
        <v>Coe -Pak (วัสดุสำหรับปิดแผลศัลยกรรม)</v>
      </c>
      <c r="C54" s="18" t="str">
        <f t="array" ref="C54">IF(B54 &lt;&gt;"",IF(J54&lt;&gt;"","จัดซื้อร่วม ","วิธีเฉพาะเจาะจง "),"")</f>
        <v xml:space="preserve">วิธีเฉพาะเจาะจง </v>
      </c>
      <c r="D54" s="9">
        <f>IF(B54 &lt;&gt;"",INDEX(stock_Item!$A$3:$A$998,MATCH(B54,stock_Item!$B$3:$B$998,0)),"")</f>
        <v>1177</v>
      </c>
      <c r="E54" s="9" t="str">
        <f>IF(B54 &lt;&gt;"",INDEX(stock_Item!$C$1:$C$998,MATCH(D54,stock_Item!$A$1:$A$998,0)),"")</f>
        <v>กล่อง</v>
      </c>
      <c r="F54" s="8"/>
      <c r="G54" s="7"/>
      <c r="H54" s="7"/>
      <c r="I54" s="7"/>
      <c r="J54" s="54"/>
      <c r="K54" s="57"/>
      <c r="L54" s="55"/>
      <c r="M54" s="56"/>
      <c r="N54" s="56"/>
      <c r="O54" s="41"/>
      <c r="P54" s="53">
        <f>IFERROR(IF(B54 &lt;&gt;"",LOOKUP(2,1/(company_qty!$K$3:$K$2003=D54),(company_qty!$N$3:$N$1004)),""),0)</f>
        <v>0</v>
      </c>
      <c r="Q54" s="33">
        <v>0</v>
      </c>
      <c r="R54" s="53">
        <f t="shared" si="0"/>
        <v>0</v>
      </c>
      <c r="S54" s="23">
        <v>1</v>
      </c>
      <c r="T54" s="39" t="str">
        <f t="array" ref="T54">IFERROR(IF(B54 &lt;&gt;"",LOOKUP(2,1/(company_qty!$A$3:$A$2002=D54),(company_qty!$D$3:$D$1003)),""),"ไม่เคยซื้อ")</f>
        <v>ไม่เคยซื้อ</v>
      </c>
      <c r="U54" s="34" t="e">
        <f t="shared" si="1"/>
        <v>#VALUE!</v>
      </c>
      <c r="V54" s="46">
        <f>IF(AND(B54&lt;&gt;"",S54&lt;&gt;0,COUNTIFS(stock_Item!$A$3:$A$1998,D54,stock_Item!$M$3:$M$1998,"P")),IF(S54&gt;=9,S54-S54*0.4,S54),0)</f>
        <v>0</v>
      </c>
      <c r="W54" s="44"/>
      <c r="X54" s="47">
        <f t="shared" si="2"/>
        <v>0</v>
      </c>
      <c r="Y54" s="46">
        <f t="shared" si="10"/>
        <v>1</v>
      </c>
      <c r="Z54" s="44"/>
      <c r="AA54" s="47">
        <f t="shared" si="3"/>
        <v>1</v>
      </c>
      <c r="AB54" s="97">
        <f t="shared" si="11"/>
        <v>0</v>
      </c>
      <c r="AC54" s="100" t="str">
        <f t="shared" si="4"/>
        <v/>
      </c>
      <c r="AD54" s="44"/>
      <c r="AE54" s="35"/>
      <c r="AF54" s="36"/>
      <c r="AG54" s="100" t="str">
        <f t="shared" si="5"/>
        <v/>
      </c>
      <c r="AH54" s="44"/>
      <c r="AI54" s="86"/>
      <c r="AJ54" s="77">
        <f t="shared" si="6"/>
        <v>1</v>
      </c>
      <c r="AK54" s="84" t="e">
        <f t="shared" si="7"/>
        <v>#VALUE!</v>
      </c>
      <c r="AL54" s="1">
        <f t="shared" si="8"/>
        <v>0</v>
      </c>
      <c r="AM54" s="85" t="e">
        <f t="shared" si="9"/>
        <v>#VALUE!</v>
      </c>
      <c r="AZ54" s="65" t="str">
        <f>IF(COUNT(SEARCH(#REF!,K54)),IF(V54&lt;&gt;0,LOOKUP(9.99999999999999E+307,$AZ$5:AZ53+1),""),"")</f>
        <v/>
      </c>
      <c r="BA54" s="91" t="str">
        <f>IF(COUNT(SEARCH(#REF!,K54)),IF(Y54&lt;&gt;0,LOOKUP(9.99999999999999E+307,$BA$5:BA53+1),""),"")</f>
        <v/>
      </c>
      <c r="BB54" s="93" t="str">
        <f>IF(COUNT(SEARCH(#REF!,K54)),IF(AC54&lt;&gt;0,LOOKUP(9.99999999999999E+307,$BB$5:BB53+1),""),"")</f>
        <v/>
      </c>
      <c r="BC54" s="95" t="str">
        <f>IF(COUNT(SEARCH(#REF!,K54)),IF(AG54&lt;&gt;0,LOOKUP(9.99999999999999E+307,$BC$5:BC53+1),""),"")</f>
        <v/>
      </c>
    </row>
    <row r="55" spans="1:55" ht="14">
      <c r="A55" s="1">
        <v>49</v>
      </c>
      <c r="B55" s="38" t="str">
        <f>IF(stock_Item!B51&lt;&gt;"",stock_Item!B51,"")</f>
        <v>Composite   ประเภท 3 Flow A3</v>
      </c>
      <c r="C55" s="18" t="str">
        <f t="array" ref="C55">IF(B55 &lt;&gt;"",IF(J55&lt;&gt;"","จัดซื้อร่วม ","วิธีเฉพาะเจาะจง "),"")</f>
        <v xml:space="preserve">วิธีเฉพาะเจาะจง </v>
      </c>
      <c r="D55" s="9">
        <f>IF(B55 &lt;&gt;"",INDEX(stock_Item!$A$3:$A$998,MATCH(B55,stock_Item!$B$3:$B$998,0)),"")</f>
        <v>7211</v>
      </c>
      <c r="E55" s="9" t="str">
        <f>IF(B55 &lt;&gt;"",INDEX(stock_Item!$C$1:$C$998,MATCH(D55,stock_Item!$A$1:$A$998,0)),"")</f>
        <v>หลอด</v>
      </c>
      <c r="F55" s="8"/>
      <c r="G55" s="7"/>
      <c r="H55" s="7"/>
      <c r="I55" s="7"/>
      <c r="J55" s="54"/>
      <c r="K55" s="57"/>
      <c r="L55" s="55"/>
      <c r="M55" s="56"/>
      <c r="N55" s="56"/>
      <c r="O55" s="41"/>
      <c r="P55" s="53">
        <f>IFERROR(IF(B55 &lt;&gt;"",LOOKUP(2,1/(company_qty!$K$3:$K$2003=D55),(company_qty!$N$3:$N$1004)),""),0)</f>
        <v>4</v>
      </c>
      <c r="Q55" s="33">
        <v>4</v>
      </c>
      <c r="R55" s="53">
        <f t="shared" si="0"/>
        <v>0</v>
      </c>
      <c r="S55" s="23">
        <v>0</v>
      </c>
      <c r="T55" s="39">
        <f t="array" ref="T55">IFERROR(IF(B55 &lt;&gt;"",LOOKUP(2,1/(company_qty!$A$3:$A$2002=D55),(company_qty!$D$3:$D$1003)),""),"ไม่เคยซื้อ")</f>
        <v>385</v>
      </c>
      <c r="U55" s="34">
        <f t="shared" si="1"/>
        <v>0</v>
      </c>
      <c r="V55" s="46">
        <f>IF(AND(B55&lt;&gt;"",S55&lt;&gt;0,COUNTIFS(stock_Item!$A$3:$A$1998,D55,stock_Item!$M$3:$M$1998,"P")),IF(S55&gt;=9,S55-S55*0.4,S55),0)</f>
        <v>0</v>
      </c>
      <c r="W55" s="44"/>
      <c r="X55" s="47">
        <f t="shared" si="2"/>
        <v>0</v>
      </c>
      <c r="Y55" s="46">
        <f t="shared" si="10"/>
        <v>0</v>
      </c>
      <c r="Z55" s="44"/>
      <c r="AA55" s="47">
        <f t="shared" si="3"/>
        <v>0</v>
      </c>
      <c r="AB55" s="97">
        <f t="shared" si="11"/>
        <v>0</v>
      </c>
      <c r="AC55" s="100" t="str">
        <f t="shared" si="4"/>
        <v/>
      </c>
      <c r="AD55" s="44"/>
      <c r="AE55" s="35"/>
      <c r="AF55" s="36"/>
      <c r="AG55" s="100" t="str">
        <f t="shared" si="5"/>
        <v/>
      </c>
      <c r="AH55" s="44"/>
      <c r="AI55" s="86"/>
      <c r="AJ55" s="77">
        <f t="shared" si="6"/>
        <v>0</v>
      </c>
      <c r="AK55" s="84">
        <f t="shared" si="7"/>
        <v>0</v>
      </c>
      <c r="AL55" s="1">
        <f t="shared" si="8"/>
        <v>0</v>
      </c>
      <c r="AM55" s="85">
        <f t="shared" si="9"/>
        <v>0</v>
      </c>
      <c r="AZ55" s="65" t="str">
        <f>IF(COUNT(SEARCH(#REF!,K55)),IF(V55&lt;&gt;0,LOOKUP(9.99999999999999E+307,$AZ$5:AZ54+1),""),"")</f>
        <v/>
      </c>
      <c r="BA55" s="91" t="str">
        <f>IF(COUNT(SEARCH(#REF!,K55)),IF(Y55&lt;&gt;0,LOOKUP(9.99999999999999E+307,$BA$5:BA54+1),""),"")</f>
        <v/>
      </c>
      <c r="BB55" s="93" t="str">
        <f>IF(COUNT(SEARCH(#REF!,K55)),IF(AC55&lt;&gt;0,LOOKUP(9.99999999999999E+307,$BB$5:BB54+1),""),"")</f>
        <v/>
      </c>
      <c r="BC55" s="95" t="str">
        <f>IF(COUNT(SEARCH(#REF!,K55)),IF(AG55&lt;&gt;0,LOOKUP(9.99999999999999E+307,$BC$5:BC54+1),""),"")</f>
        <v/>
      </c>
    </row>
    <row r="56" spans="1:55" ht="14">
      <c r="A56" s="1">
        <v>50</v>
      </c>
      <c r="B56" s="38" t="str">
        <f>IF(stock_Item!B52&lt;&gt;"",stock_Item!B52,"")</f>
        <v>Composite  Carvers</v>
      </c>
      <c r="C56" s="18" t="str">
        <f t="array" ref="C56">IF(B56 &lt;&gt;"",IF(J56&lt;&gt;"","จัดซื้อร่วม ","วิธีเฉพาะเจาะจง "),"")</f>
        <v xml:space="preserve">วิธีเฉพาะเจาะจง </v>
      </c>
      <c r="D56" s="9">
        <f>IF(B56 &lt;&gt;"",INDEX(stock_Item!$A$3:$A$998,MATCH(B56,stock_Item!$B$3:$B$998,0)),"")</f>
        <v>1198</v>
      </c>
      <c r="E56" s="9" t="str">
        <f>IF(B56 &lt;&gt;"",INDEX(stock_Item!$C$1:$C$998,MATCH(D56,stock_Item!$A$1:$A$998,0)),"")</f>
        <v>ชิ้น</v>
      </c>
      <c r="F56" s="8"/>
      <c r="G56" s="7"/>
      <c r="H56" s="7"/>
      <c r="I56" s="7"/>
      <c r="J56" s="54"/>
      <c r="K56" s="57"/>
      <c r="L56" s="55"/>
      <c r="M56" s="56"/>
      <c r="N56" s="56"/>
      <c r="O56" s="41"/>
      <c r="P56" s="53">
        <f>IFERROR(IF(B56 &lt;&gt;"",LOOKUP(2,1/(company_qty!$K$3:$K$2003=D56),(company_qty!$N$3:$N$1004)),""),0)</f>
        <v>3</v>
      </c>
      <c r="Q56" s="33">
        <v>3</v>
      </c>
      <c r="R56" s="53">
        <f t="shared" si="0"/>
        <v>0</v>
      </c>
      <c r="S56" s="23">
        <v>3</v>
      </c>
      <c r="T56" s="39">
        <f t="array" ref="T56">IFERROR(IF(B56 &lt;&gt;"",LOOKUP(2,1/(company_qty!$A$3:$A$2002=D56),(company_qty!$D$3:$D$1003)),""),"ไม่เคยซื้อ")</f>
        <v>0</v>
      </c>
      <c r="U56" s="34">
        <f t="shared" si="1"/>
        <v>0</v>
      </c>
      <c r="V56" s="46">
        <f>IF(AND(B56&lt;&gt;"",S56&lt;&gt;0,COUNTIFS(stock_Item!$A$3:$A$1998,D56,stock_Item!$M$3:$M$1998,"P")),IF(S56&gt;=9,S56-S56*0.4,S56),0)</f>
        <v>0</v>
      </c>
      <c r="W56" s="44"/>
      <c r="X56" s="47">
        <f t="shared" si="2"/>
        <v>0</v>
      </c>
      <c r="Y56" s="46">
        <f t="shared" si="10"/>
        <v>3</v>
      </c>
      <c r="Z56" s="44"/>
      <c r="AA56" s="47">
        <f t="shared" si="3"/>
        <v>3</v>
      </c>
      <c r="AB56" s="97">
        <f t="shared" si="11"/>
        <v>0</v>
      </c>
      <c r="AC56" s="100" t="str">
        <f t="shared" si="4"/>
        <v/>
      </c>
      <c r="AD56" s="44"/>
      <c r="AE56" s="35"/>
      <c r="AF56" s="36"/>
      <c r="AG56" s="100" t="str">
        <f t="shared" si="5"/>
        <v/>
      </c>
      <c r="AH56" s="44"/>
      <c r="AI56" s="86"/>
      <c r="AJ56" s="77">
        <f t="shared" si="6"/>
        <v>3</v>
      </c>
      <c r="AK56" s="84">
        <f t="shared" si="7"/>
        <v>0</v>
      </c>
      <c r="AL56" s="1">
        <f t="shared" si="8"/>
        <v>0</v>
      </c>
      <c r="AM56" s="85">
        <f t="shared" si="9"/>
        <v>0</v>
      </c>
      <c r="AZ56" s="65" t="str">
        <f>IF(COUNT(SEARCH(#REF!,K56)),IF(V56&lt;&gt;0,LOOKUP(9.99999999999999E+307,$AZ$5:AZ55+1),""),"")</f>
        <v/>
      </c>
      <c r="BA56" s="91" t="str">
        <f>IF(COUNT(SEARCH(#REF!,K56)),IF(Y56&lt;&gt;0,LOOKUP(9.99999999999999E+307,$BA$5:BA55+1),""),"")</f>
        <v/>
      </c>
      <c r="BB56" s="93" t="str">
        <f>IF(COUNT(SEARCH(#REF!,K56)),IF(AC56&lt;&gt;0,LOOKUP(9.99999999999999E+307,$BB$5:BB55+1),""),"")</f>
        <v/>
      </c>
      <c r="BC56" s="95" t="str">
        <f>IF(COUNT(SEARCH(#REF!,K56)),IF(AG56&lt;&gt;0,LOOKUP(9.99999999999999E+307,$BC$5:BC55+1),""),"")</f>
        <v/>
      </c>
    </row>
    <row r="57" spans="1:55" ht="24.65" customHeight="1">
      <c r="A57" s="1">
        <v>51</v>
      </c>
      <c r="B57" s="38" t="str">
        <f>IF(stock_Item!B53&lt;&gt;"",stock_Item!B53,"")</f>
        <v>Composite  ประเภท nano E spherically    A4</v>
      </c>
      <c r="C57" s="18" t="str">
        <f t="array" ref="C57">IF(B57 &lt;&gt;"",IF(J57&lt;&gt;"","จัดซื้อร่วม ","วิธีเฉพาะเจาะจง "),"")</f>
        <v xml:space="preserve">วิธีเฉพาะเจาะจง </v>
      </c>
      <c r="D57" s="9">
        <f>IF(B57 &lt;&gt;"",INDEX(stock_Item!$A$3:$A$998,MATCH(B57,stock_Item!$B$3:$B$998,0)),"")</f>
        <v>5347</v>
      </c>
      <c r="E57" s="9" t="str">
        <f>IF(B57 &lt;&gt;"",INDEX(stock_Item!$C$1:$C$998,MATCH(D57,stock_Item!$A$1:$A$998,0)),"")</f>
        <v>หลอด</v>
      </c>
      <c r="F57" s="8"/>
      <c r="G57" s="7"/>
      <c r="H57" s="7"/>
      <c r="I57" s="7"/>
      <c r="J57" s="54"/>
      <c r="K57" s="57"/>
      <c r="L57" s="55"/>
      <c r="M57" s="56"/>
      <c r="N57" s="56"/>
      <c r="O57" s="41"/>
      <c r="P57" s="53">
        <f>IFERROR(IF(B57 &lt;&gt;"",LOOKUP(2,1/(company_qty!$K$3:$K$2003=D57),(company_qty!$N$3:$N$1004)),""),0)</f>
        <v>3</v>
      </c>
      <c r="Q57" s="33">
        <v>3</v>
      </c>
      <c r="R57" s="53">
        <f t="shared" si="0"/>
        <v>0</v>
      </c>
      <c r="S57" s="23">
        <v>0</v>
      </c>
      <c r="T57" s="39">
        <f t="array" ref="T57">IFERROR(IF(B57 &lt;&gt;"",LOOKUP(2,1/(company_qty!$A$3:$A$2002=D57),(company_qty!$D$3:$D$1003)),""),"ไม่เคยซื้อ")</f>
        <v>700</v>
      </c>
      <c r="U57" s="34">
        <f t="shared" si="1"/>
        <v>0</v>
      </c>
      <c r="V57" s="46">
        <f>IF(AND(B57&lt;&gt;"",S57&lt;&gt;0,COUNTIFS(stock_Item!$A$3:$A$1998,D57,stock_Item!$M$3:$M$1998,"P")),IF(S57&gt;=9,S57-S57*0.4,S57),0)</f>
        <v>0</v>
      </c>
      <c r="W57" s="44"/>
      <c r="X57" s="47">
        <f t="shared" si="2"/>
        <v>0</v>
      </c>
      <c r="Y57" s="46">
        <f t="shared" si="10"/>
        <v>0</v>
      </c>
      <c r="Z57" s="44"/>
      <c r="AA57" s="47">
        <f t="shared" si="3"/>
        <v>0</v>
      </c>
      <c r="AB57" s="97">
        <f t="shared" si="11"/>
        <v>0</v>
      </c>
      <c r="AC57" s="100" t="str">
        <f t="shared" si="4"/>
        <v/>
      </c>
      <c r="AD57" s="44"/>
      <c r="AE57" s="35"/>
      <c r="AF57" s="36"/>
      <c r="AG57" s="100" t="str">
        <f t="shared" si="5"/>
        <v/>
      </c>
      <c r="AH57" s="44"/>
      <c r="AI57" s="86"/>
      <c r="AJ57" s="77">
        <f t="shared" si="6"/>
        <v>0</v>
      </c>
      <c r="AK57" s="84">
        <f t="shared" si="7"/>
        <v>0</v>
      </c>
      <c r="AL57" s="1">
        <f t="shared" si="8"/>
        <v>0</v>
      </c>
      <c r="AM57" s="85">
        <f t="shared" si="9"/>
        <v>0</v>
      </c>
      <c r="AZ57" s="65" t="str">
        <f>IF(COUNT(SEARCH(#REF!,K57)),IF(V57&lt;&gt;0,LOOKUP(9.99999999999999E+307,$AZ$5:AZ56+1),""),"")</f>
        <v/>
      </c>
      <c r="BA57" s="91" t="str">
        <f>IF(COUNT(SEARCH(#REF!,K57)),IF(Y57&lt;&gt;0,LOOKUP(9.99999999999999E+307,$BA$5:BA56+1),""),"")</f>
        <v/>
      </c>
      <c r="BB57" s="93" t="str">
        <f>IF(COUNT(SEARCH(#REF!,K57)),IF(AC57&lt;&gt;0,LOOKUP(9.99999999999999E+307,$BB$5:BB56+1),""),"")</f>
        <v/>
      </c>
      <c r="BC57" s="95" t="str">
        <f>IF(COUNT(SEARCH(#REF!,K57)),IF(AG57&lt;&gt;0,LOOKUP(9.99999999999999E+307,$BC$5:BC56+1),""),"")</f>
        <v/>
      </c>
    </row>
    <row r="58" spans="1:55" ht="24" customHeight="1">
      <c r="A58" s="1">
        <v>52</v>
      </c>
      <c r="B58" s="38" t="str">
        <f>IF(stock_Item!B54&lt;&gt;"",stock_Item!B54,"")</f>
        <v>Composite  ประเภท nano E spherically  A2</v>
      </c>
      <c r="C58" s="18" t="str">
        <f t="array" ref="C58">IF(B58 &lt;&gt;"",IF(J58&lt;&gt;"","จัดซื้อร่วม ","วิธีเฉพาะเจาะจง "),"")</f>
        <v xml:space="preserve">วิธีเฉพาะเจาะจง </v>
      </c>
      <c r="D58" s="9">
        <f>IF(B58 &lt;&gt;"",INDEX(stock_Item!$A$3:$A$998,MATCH(B58,stock_Item!$B$3:$B$998,0)),"")</f>
        <v>5344</v>
      </c>
      <c r="E58" s="9" t="str">
        <f>IF(B58 &lt;&gt;"",INDEX(stock_Item!$C$1:$C$998,MATCH(D58,stock_Item!$A$1:$A$998,0)),"")</f>
        <v>หลอด</v>
      </c>
      <c r="F58" s="8"/>
      <c r="G58" s="7"/>
      <c r="H58" s="7"/>
      <c r="I58" s="7"/>
      <c r="J58" s="54"/>
      <c r="K58" s="57"/>
      <c r="L58" s="55"/>
      <c r="M58" s="56"/>
      <c r="N58" s="56"/>
      <c r="O58" s="41"/>
      <c r="P58" s="53">
        <f>IFERROR(IF(B58 &lt;&gt;"",LOOKUP(2,1/(company_qty!$K$3:$K$2003=D58),(company_qty!$N$3:$N$1004)),""),0)</f>
        <v>4</v>
      </c>
      <c r="Q58" s="33">
        <v>4</v>
      </c>
      <c r="R58" s="53">
        <f t="shared" si="0"/>
        <v>0</v>
      </c>
      <c r="S58" s="23">
        <v>0</v>
      </c>
      <c r="T58" s="39">
        <f t="array" ref="T58">IFERROR(IF(B58 &lt;&gt;"",LOOKUP(2,1/(company_qty!$A$3:$A$2002=D58),(company_qty!$D$3:$D$1003)),""),"ไม่เคยซื้อ")</f>
        <v>700</v>
      </c>
      <c r="U58" s="34">
        <f t="shared" si="1"/>
        <v>0</v>
      </c>
      <c r="V58" s="46">
        <f>IF(AND(B58&lt;&gt;"",S58&lt;&gt;0,COUNTIFS(stock_Item!$A$3:$A$1998,D58,stock_Item!$M$3:$M$1998,"P")),IF(S58&gt;=9,S58-S58*0.4,S58),0)</f>
        <v>0</v>
      </c>
      <c r="W58" s="44"/>
      <c r="X58" s="47">
        <f t="shared" si="2"/>
        <v>0</v>
      </c>
      <c r="Y58" s="46">
        <f t="shared" si="10"/>
        <v>0</v>
      </c>
      <c r="Z58" s="44"/>
      <c r="AA58" s="47">
        <f t="shared" si="3"/>
        <v>0</v>
      </c>
      <c r="AB58" s="97">
        <f t="shared" si="11"/>
        <v>0</v>
      </c>
      <c r="AC58" s="100" t="str">
        <f t="shared" si="4"/>
        <v/>
      </c>
      <c r="AD58" s="44"/>
      <c r="AE58" s="35"/>
      <c r="AF58" s="36"/>
      <c r="AG58" s="100" t="str">
        <f t="shared" si="5"/>
        <v/>
      </c>
      <c r="AH58" s="44"/>
      <c r="AI58" s="86"/>
      <c r="AJ58" s="77">
        <f t="shared" si="6"/>
        <v>0</v>
      </c>
      <c r="AK58" s="84">
        <f t="shared" si="7"/>
        <v>0</v>
      </c>
      <c r="AL58" s="1">
        <f t="shared" si="8"/>
        <v>0</v>
      </c>
      <c r="AM58" s="85">
        <f t="shared" si="9"/>
        <v>0</v>
      </c>
      <c r="AZ58" s="65" t="str">
        <f>IF(COUNT(SEARCH(#REF!,K58)),IF(V58&lt;&gt;0,LOOKUP(9.99999999999999E+307,$AZ$5:AZ57+1),""),"")</f>
        <v/>
      </c>
      <c r="BA58" s="91" t="str">
        <f>IF(COUNT(SEARCH(#REF!,K58)),IF(Y58&lt;&gt;0,LOOKUP(9.99999999999999E+307,$BA$5:BA57+1),""),"")</f>
        <v/>
      </c>
      <c r="BB58" s="93" t="str">
        <f>IF(COUNT(SEARCH(#REF!,K58)),IF(AC58&lt;&gt;0,LOOKUP(9.99999999999999E+307,$BB$5:BB57+1),""),"")</f>
        <v/>
      </c>
      <c r="BC58" s="95" t="str">
        <f>IF(COUNT(SEARCH(#REF!,K58)),IF(AG58&lt;&gt;0,LOOKUP(9.99999999999999E+307,$BC$5:BC57+1),""),"")</f>
        <v/>
      </c>
    </row>
    <row r="59" spans="1:55" ht="24" customHeight="1">
      <c r="A59" s="1">
        <v>53</v>
      </c>
      <c r="B59" s="38" t="str">
        <f>IF(stock_Item!B55&lt;&gt;"",stock_Item!B55,"")</f>
        <v>Composite  ประเภท nano E spherically  A3</v>
      </c>
      <c r="C59" s="18" t="str">
        <f t="array" ref="C59">IF(B59 &lt;&gt;"",IF(J59&lt;&gt;"","จัดซื้อร่วม ","วิธีเฉพาะเจาะจง "),"")</f>
        <v xml:space="preserve">วิธีเฉพาะเจาะจง </v>
      </c>
      <c r="D59" s="9">
        <f>IF(B59 &lt;&gt;"",INDEX(stock_Item!$A$3:$A$998,MATCH(B59,stock_Item!$B$3:$B$998,0)),"")</f>
        <v>5345</v>
      </c>
      <c r="E59" s="9" t="str">
        <f>IF(B59 &lt;&gt;"",INDEX(stock_Item!$C$1:$C$998,MATCH(D59,stock_Item!$A$1:$A$998,0)),"")</f>
        <v>หลอด</v>
      </c>
      <c r="F59" s="8"/>
      <c r="G59" s="7"/>
      <c r="H59" s="7"/>
      <c r="I59" s="7"/>
      <c r="J59" s="54"/>
      <c r="K59" s="57"/>
      <c r="L59" s="55"/>
      <c r="M59" s="56"/>
      <c r="N59" s="56"/>
      <c r="O59" s="41"/>
      <c r="P59" s="53">
        <f>IFERROR(IF(B59 &lt;&gt;"",LOOKUP(2,1/(company_qty!$K$3:$K$2003=D59),(company_qty!$N$3:$N$1004)),""),0)</f>
        <v>1</v>
      </c>
      <c r="Q59" s="33">
        <v>1</v>
      </c>
      <c r="R59" s="53">
        <f t="shared" si="0"/>
        <v>0</v>
      </c>
      <c r="S59" s="23">
        <v>3</v>
      </c>
      <c r="T59" s="39">
        <f t="array" ref="T59">IFERROR(IF(B59 &lt;&gt;"",LOOKUP(2,1/(company_qty!$A$3:$A$2002=D59),(company_qty!$D$3:$D$1003)),""),"ไม่เคยซื้อ")</f>
        <v>700</v>
      </c>
      <c r="U59" s="34">
        <f t="shared" si="1"/>
        <v>2100</v>
      </c>
      <c r="V59" s="46">
        <f>IF(AND(B59&lt;&gt;"",S59&lt;&gt;0,COUNTIFS(stock_Item!$A$3:$A$1998,D59,stock_Item!$M$3:$M$1998,"P")),IF(S59&gt;=9,S59-S59*0.4,S59),0)</f>
        <v>3</v>
      </c>
      <c r="W59" s="44"/>
      <c r="X59" s="47">
        <f t="shared" si="2"/>
        <v>3</v>
      </c>
      <c r="Y59" s="46">
        <f t="shared" si="10"/>
        <v>0</v>
      </c>
      <c r="Z59" s="44"/>
      <c r="AA59" s="47">
        <f t="shared" si="3"/>
        <v>3</v>
      </c>
      <c r="AB59" s="97">
        <f t="shared" si="11"/>
        <v>0</v>
      </c>
      <c r="AC59" s="100" t="str">
        <f t="shared" si="4"/>
        <v/>
      </c>
      <c r="AD59" s="44"/>
      <c r="AE59" s="35"/>
      <c r="AF59" s="36"/>
      <c r="AG59" s="100" t="str">
        <f t="shared" si="5"/>
        <v/>
      </c>
      <c r="AH59" s="44"/>
      <c r="AI59" s="86"/>
      <c r="AJ59" s="77">
        <f t="shared" si="6"/>
        <v>3</v>
      </c>
      <c r="AK59" s="84">
        <f t="shared" si="7"/>
        <v>2100</v>
      </c>
      <c r="AL59" s="1">
        <f t="shared" si="8"/>
        <v>0</v>
      </c>
      <c r="AM59" s="85">
        <f t="shared" si="9"/>
        <v>0</v>
      </c>
      <c r="AZ59" s="65" t="str">
        <f>IF(COUNT(SEARCH(#REF!,K59)),IF(V59&lt;&gt;0,LOOKUP(9.99999999999999E+307,$AZ$5:AZ58+1),""),"")</f>
        <v/>
      </c>
      <c r="BA59" s="91" t="str">
        <f>IF(COUNT(SEARCH(#REF!,K59)),IF(Y59&lt;&gt;0,LOOKUP(9.99999999999999E+307,$BA$5:BA58+1),""),"")</f>
        <v/>
      </c>
      <c r="BB59" s="93" t="str">
        <f>IF(COUNT(SEARCH(#REF!,K59)),IF(AC59&lt;&gt;0,LOOKUP(9.99999999999999E+307,$BB$5:BB58+1),""),"")</f>
        <v/>
      </c>
      <c r="BC59" s="95" t="str">
        <f>IF(COUNT(SEARCH(#REF!,K59)),IF(AG59&lt;&gt;0,LOOKUP(9.99999999999999E+307,$BC$5:BC58+1),""),"")</f>
        <v/>
      </c>
    </row>
    <row r="60" spans="1:55" ht="24" customHeight="1">
      <c r="A60" s="1">
        <v>54</v>
      </c>
      <c r="B60" s="38" t="str">
        <f>IF(stock_Item!B56&lt;&gt;"",stock_Item!B56,"")</f>
        <v>Composite  ประเภท nano E spherically  A5</v>
      </c>
      <c r="C60" s="18" t="str">
        <f t="array" ref="C60">IF(B60 &lt;&gt;"",IF(J60&lt;&gt;"","จัดซื้อร่วม ","วิธีเฉพาะเจาะจง "),"")</f>
        <v xml:space="preserve">วิธีเฉพาะเจาะจง </v>
      </c>
      <c r="D60" s="9">
        <f>IF(B60 &lt;&gt;"",INDEX(stock_Item!$A$3:$A$998,MATCH(B60,stock_Item!$B$3:$B$998,0)),"")</f>
        <v>5348</v>
      </c>
      <c r="E60" s="9" t="str">
        <f>IF(B60 &lt;&gt;"",INDEX(stock_Item!$C$1:$C$998,MATCH(D60,stock_Item!$A$1:$A$998,0)),"")</f>
        <v>หบลอด</v>
      </c>
      <c r="F60" s="8"/>
      <c r="G60" s="7"/>
      <c r="H60" s="7"/>
      <c r="I60" s="7"/>
      <c r="J60" s="54"/>
      <c r="K60" s="57"/>
      <c r="L60" s="55"/>
      <c r="M60" s="56"/>
      <c r="N60" s="56"/>
      <c r="O60" s="41"/>
      <c r="P60" s="53">
        <f>IFERROR(IF(B60 &lt;&gt;"",LOOKUP(2,1/(company_qty!$K$3:$K$2003=D60),(company_qty!$N$3:$N$1004)),""),0)</f>
        <v>1</v>
      </c>
      <c r="Q60" s="33">
        <v>1</v>
      </c>
      <c r="R60" s="53">
        <f t="shared" si="0"/>
        <v>0</v>
      </c>
      <c r="S60" s="23">
        <v>0</v>
      </c>
      <c r="T60" s="39">
        <f t="array" ref="T60">IFERROR(IF(B60 &lt;&gt;"",LOOKUP(2,1/(company_qty!$A$3:$A$2002=D60),(company_qty!$D$3:$D$1003)),""),"ไม่เคยซื้อ")</f>
        <v>700</v>
      </c>
      <c r="U60" s="34">
        <f t="shared" si="1"/>
        <v>0</v>
      </c>
      <c r="V60" s="46">
        <f>IF(AND(B60&lt;&gt;"",S60&lt;&gt;0,COUNTIFS(stock_Item!$A$3:$A$1998,D60,stock_Item!$M$3:$M$1998,"P")),IF(S60&gt;=9,S60-S60*0.4,S60),0)</f>
        <v>0</v>
      </c>
      <c r="W60" s="44"/>
      <c r="X60" s="47">
        <f t="shared" si="2"/>
        <v>0</v>
      </c>
      <c r="Y60" s="46">
        <f t="shared" si="10"/>
        <v>0</v>
      </c>
      <c r="Z60" s="44"/>
      <c r="AA60" s="47">
        <f t="shared" si="3"/>
        <v>0</v>
      </c>
      <c r="AB60" s="97">
        <f t="shared" si="11"/>
        <v>0</v>
      </c>
      <c r="AC60" s="100" t="str">
        <f t="shared" si="4"/>
        <v/>
      </c>
      <c r="AD60" s="44"/>
      <c r="AE60" s="35"/>
      <c r="AF60" s="36"/>
      <c r="AG60" s="100" t="str">
        <f t="shared" si="5"/>
        <v/>
      </c>
      <c r="AH60" s="44"/>
      <c r="AI60" s="86"/>
      <c r="AJ60" s="77">
        <f t="shared" si="6"/>
        <v>0</v>
      </c>
      <c r="AK60" s="84">
        <f t="shared" si="7"/>
        <v>0</v>
      </c>
      <c r="AL60" s="1">
        <f t="shared" si="8"/>
        <v>0</v>
      </c>
      <c r="AM60" s="85">
        <f t="shared" si="9"/>
        <v>0</v>
      </c>
      <c r="AZ60" s="65" t="str">
        <f>IF(COUNT(SEARCH(#REF!,K60)),IF(V60&lt;&gt;0,LOOKUP(9.99999999999999E+307,$AZ$5:AZ59+1),""),"")</f>
        <v/>
      </c>
      <c r="BA60" s="91" t="str">
        <f>IF(COUNT(SEARCH(#REF!,K60)),IF(Y60&lt;&gt;0,LOOKUP(9.99999999999999E+307,$BA$5:BA59+1),""),"")</f>
        <v/>
      </c>
      <c r="BB60" s="93" t="str">
        <f>IF(COUNT(SEARCH(#REF!,K60)),IF(AC60&lt;&gt;0,LOOKUP(9.99999999999999E+307,$BB$5:BB59+1),""),"")</f>
        <v/>
      </c>
      <c r="BC60" s="95" t="str">
        <f>IF(COUNT(SEARCH(#REF!,K60)),IF(AG60&lt;&gt;0,LOOKUP(9.99999999999999E+307,$BC$5:BC59+1),""),"")</f>
        <v/>
      </c>
    </row>
    <row r="61" spans="1:55" ht="24" customHeight="1">
      <c r="A61" s="1">
        <v>55</v>
      </c>
      <c r="B61" s="38" t="str">
        <f>IF(stock_Item!B57&lt;&gt;"",stock_Item!B57,"")</f>
        <v>Composite  ประเภท2 Nano Hybrid   A 3.5</v>
      </c>
      <c r="C61" s="18" t="str">
        <f t="array" ref="C61">IF(B61 &lt;&gt;"",IF(J61&lt;&gt;"","จัดซื้อร่วม ","วิธีเฉพาะเจาะจง "),"")</f>
        <v xml:space="preserve">วิธีเฉพาะเจาะจง </v>
      </c>
      <c r="D61" s="9">
        <f>IF(B61 &lt;&gt;"",INDEX(stock_Item!$A$3:$A$998,MATCH(B61,stock_Item!$B$3:$B$998,0)),"")</f>
        <v>1370</v>
      </c>
      <c r="E61" s="9" t="str">
        <f>IF(B61 &lt;&gt;"",INDEX(stock_Item!$C$1:$C$998,MATCH(D61,stock_Item!$A$1:$A$998,0)),"")</f>
        <v>หลอด</v>
      </c>
      <c r="F61" s="8"/>
      <c r="G61" s="7"/>
      <c r="H61" s="7"/>
      <c r="I61" s="7"/>
      <c r="J61" s="54"/>
      <c r="K61" s="57"/>
      <c r="L61" s="55"/>
      <c r="M61" s="56"/>
      <c r="N61" s="56"/>
      <c r="O61" s="41"/>
      <c r="P61" s="53">
        <f>IFERROR(IF(B61 &lt;&gt;"",LOOKUP(2,1/(company_qty!$K$3:$K$2003=D61),(company_qty!$N$3:$N$1004)),""),0)</f>
        <v>1</v>
      </c>
      <c r="Q61" s="33">
        <v>2</v>
      </c>
      <c r="R61" s="53">
        <f t="shared" si="0"/>
        <v>0</v>
      </c>
      <c r="S61" s="23">
        <v>8</v>
      </c>
      <c r="T61" s="39">
        <f t="array" ref="T61">IFERROR(IF(B61 &lt;&gt;"",LOOKUP(2,1/(company_qty!$A$3:$A$2002=D61),(company_qty!$D$3:$D$1003)),""),"ไม่เคยซื้อ")</f>
        <v>452.61</v>
      </c>
      <c r="U61" s="34">
        <f t="shared" si="1"/>
        <v>3620.88</v>
      </c>
      <c r="V61" s="46">
        <f>IF(AND(B61&lt;&gt;"",S61&lt;&gt;0,COUNTIFS(stock_Item!$A$3:$A$1998,D61,stock_Item!$M$3:$M$1998,"P")),IF(S61&gt;=9,S61-S61*0.4,S61),0)</f>
        <v>8</v>
      </c>
      <c r="W61" s="44"/>
      <c r="X61" s="47">
        <f t="shared" si="2"/>
        <v>8</v>
      </c>
      <c r="Y61" s="46">
        <f t="shared" si="10"/>
        <v>0</v>
      </c>
      <c r="Z61" s="44"/>
      <c r="AA61" s="47">
        <f t="shared" si="3"/>
        <v>8</v>
      </c>
      <c r="AB61" s="97">
        <f t="shared" si="11"/>
        <v>0</v>
      </c>
      <c r="AC61" s="100" t="str">
        <f t="shared" si="4"/>
        <v/>
      </c>
      <c r="AD61" s="44"/>
      <c r="AE61" s="35"/>
      <c r="AF61" s="36"/>
      <c r="AG61" s="100" t="str">
        <f t="shared" si="5"/>
        <v/>
      </c>
      <c r="AH61" s="44"/>
      <c r="AI61" s="86"/>
      <c r="AJ61" s="77">
        <f t="shared" si="6"/>
        <v>8</v>
      </c>
      <c r="AK61" s="84">
        <f t="shared" si="7"/>
        <v>3620.88</v>
      </c>
      <c r="AL61" s="1">
        <f t="shared" si="8"/>
        <v>0</v>
      </c>
      <c r="AM61" s="85">
        <f t="shared" si="9"/>
        <v>0</v>
      </c>
      <c r="AZ61" s="65" t="str">
        <f>IF(COUNT(SEARCH(#REF!,K61)),IF(V61&lt;&gt;0,LOOKUP(9.99999999999999E+307,$AZ$5:AZ60+1),""),"")</f>
        <v/>
      </c>
      <c r="BA61" s="91" t="str">
        <f>IF(COUNT(SEARCH(#REF!,K61)),IF(Y61&lt;&gt;0,LOOKUP(9.99999999999999E+307,$BA$5:BA60+1),""),"")</f>
        <v/>
      </c>
      <c r="BB61" s="93" t="str">
        <f>IF(COUNT(SEARCH(#REF!,K61)),IF(AC61&lt;&gt;0,LOOKUP(9.99999999999999E+307,$BB$5:BB60+1),""),"")</f>
        <v/>
      </c>
      <c r="BC61" s="95" t="str">
        <f>IF(COUNT(SEARCH(#REF!,K61)),IF(AG61&lt;&gt;0,LOOKUP(9.99999999999999E+307,$BC$5:BC60+1),""),"")</f>
        <v/>
      </c>
    </row>
    <row r="62" spans="1:55" ht="24" customHeight="1">
      <c r="A62" s="1">
        <v>56</v>
      </c>
      <c r="B62" s="38" t="str">
        <f>IF(stock_Item!B58&lt;&gt;"",stock_Item!B58,"")</f>
        <v>Composite  ประเภท2 Nano Hybrid  A3</v>
      </c>
      <c r="C62" s="18" t="str">
        <f t="array" ref="C62">IF(B62 &lt;&gt;"",IF(J62&lt;&gt;"","จัดซื้อร่วม ","วิธีเฉพาะเจาะจง "),"")</f>
        <v xml:space="preserve">วิธีเฉพาะเจาะจง </v>
      </c>
      <c r="D62" s="9">
        <f>IF(B62 &lt;&gt;"",INDEX(stock_Item!$A$3:$A$998,MATCH(B62,stock_Item!$B$3:$B$998,0)),"")</f>
        <v>5462</v>
      </c>
      <c r="E62" s="9" t="str">
        <f>IF(B62 &lt;&gt;"",INDEX(stock_Item!$C$1:$C$998,MATCH(D62,stock_Item!$A$1:$A$998,0)),"")</f>
        <v>หลอด</v>
      </c>
      <c r="F62" s="8"/>
      <c r="G62" s="7"/>
      <c r="H62" s="7"/>
      <c r="I62" s="7"/>
      <c r="J62" s="54"/>
      <c r="K62" s="57"/>
      <c r="L62" s="55"/>
      <c r="M62" s="56"/>
      <c r="N62" s="56"/>
      <c r="O62" s="41"/>
      <c r="P62" s="53">
        <f>IFERROR(IF(B62 &lt;&gt;"",LOOKUP(2,1/(company_qty!$K$3:$K$2003=D62),(company_qty!$N$3:$N$1004)),""),0)</f>
        <v>1</v>
      </c>
      <c r="Q62" s="33">
        <v>1</v>
      </c>
      <c r="R62" s="53">
        <f t="shared" si="0"/>
        <v>0</v>
      </c>
      <c r="S62" s="23">
        <v>11</v>
      </c>
      <c r="T62" s="39">
        <f t="array" ref="T62">IFERROR(IF(B62 &lt;&gt;"",LOOKUP(2,1/(company_qty!$A$3:$A$2002=D62),(company_qty!$D$3:$D$1003)),""),"ไม่เคยซื้อ")</f>
        <v>452.61</v>
      </c>
      <c r="U62" s="34">
        <f t="shared" si="1"/>
        <v>4978.71</v>
      </c>
      <c r="V62" s="46">
        <f>IF(AND(B62&lt;&gt;"",S62&lt;&gt;0,COUNTIFS(stock_Item!$A$3:$A$1998,D62,stock_Item!$M$3:$M$1998,"P")),IF(S62&gt;=9,S62-S62*0.4,S62),0)</f>
        <v>6.6</v>
      </c>
      <c r="W62" s="44"/>
      <c r="X62" s="47">
        <f t="shared" si="2"/>
        <v>6.6</v>
      </c>
      <c r="Y62" s="46">
        <f t="shared" si="10"/>
        <v>0</v>
      </c>
      <c r="Z62" s="44"/>
      <c r="AA62" s="47">
        <f t="shared" si="3"/>
        <v>6.6</v>
      </c>
      <c r="AB62" s="97">
        <f t="shared" si="11"/>
        <v>4.4000000000000004</v>
      </c>
      <c r="AC62" s="100" t="str">
        <f t="shared" si="4"/>
        <v/>
      </c>
      <c r="AD62" s="44"/>
      <c r="AE62" s="35"/>
      <c r="AF62" s="36"/>
      <c r="AG62" s="100" t="str">
        <f t="shared" si="5"/>
        <v/>
      </c>
      <c r="AH62" s="44"/>
      <c r="AI62" s="86"/>
      <c r="AJ62" s="77">
        <f t="shared" si="6"/>
        <v>11</v>
      </c>
      <c r="AK62" s="84">
        <f t="shared" si="7"/>
        <v>4978.71</v>
      </c>
      <c r="AL62" s="1">
        <f t="shared" si="8"/>
        <v>0</v>
      </c>
      <c r="AM62" s="85">
        <f t="shared" si="9"/>
        <v>0</v>
      </c>
      <c r="AZ62" s="65" t="str">
        <f>IF(COUNT(SEARCH(#REF!,K62)),IF(V62&lt;&gt;0,LOOKUP(9.99999999999999E+307,$AZ$5:AZ61+1),""),"")</f>
        <v/>
      </c>
      <c r="BA62" s="91" t="str">
        <f>IF(COUNT(SEARCH(#REF!,K62)),IF(Y62&lt;&gt;0,LOOKUP(9.99999999999999E+307,$BA$5:BA61+1),""),"")</f>
        <v/>
      </c>
      <c r="BB62" s="93" t="str">
        <f>IF(COUNT(SEARCH(#REF!,K62)),IF(AC62&lt;&gt;0,LOOKUP(9.99999999999999E+307,$BB$5:BB61+1),""),"")</f>
        <v/>
      </c>
      <c r="BC62" s="95" t="str">
        <f>IF(COUNT(SEARCH(#REF!,K62)),IF(AG62&lt;&gt;0,LOOKUP(9.99999999999999E+307,$BC$5:BC61+1),""),"")</f>
        <v/>
      </c>
    </row>
    <row r="63" spans="1:55" ht="24" customHeight="1">
      <c r="A63" s="1">
        <v>57</v>
      </c>
      <c r="B63" s="38" t="str">
        <f>IF(stock_Item!B59&lt;&gt;"",stock_Item!B59,"")</f>
        <v>Composite  ประเภท2 Nano Hybrid A2</v>
      </c>
      <c r="C63" s="18" t="str">
        <f t="array" ref="C63">IF(B63 &lt;&gt;"",IF(J63&lt;&gt;"","จัดซื้อร่วม ","วิธีเฉพาะเจาะจง "),"")</f>
        <v xml:space="preserve">วิธีเฉพาะเจาะจง </v>
      </c>
      <c r="D63" s="9">
        <f>IF(B63 &lt;&gt;"",INDEX(stock_Item!$A$3:$A$998,MATCH(B63,stock_Item!$B$3:$B$998,0)),"")</f>
        <v>5461</v>
      </c>
      <c r="E63" s="9" t="str">
        <f>IF(B63 &lt;&gt;"",INDEX(stock_Item!$C$1:$C$998,MATCH(D63,stock_Item!$A$1:$A$998,0)),"")</f>
        <v>หลอด</v>
      </c>
      <c r="F63" s="8"/>
      <c r="G63" s="7"/>
      <c r="H63" s="7"/>
      <c r="I63" s="7"/>
      <c r="J63" s="54"/>
      <c r="K63" s="57"/>
      <c r="L63" s="55"/>
      <c r="M63" s="56"/>
      <c r="N63" s="56"/>
      <c r="O63" s="41"/>
      <c r="P63" s="53">
        <f>IFERROR(IF(B63 &lt;&gt;"",LOOKUP(2,1/(company_qty!$K$3:$K$2003=D63),(company_qty!$N$3:$N$1004)),""),0)</f>
        <v>6</v>
      </c>
      <c r="Q63" s="33">
        <v>6</v>
      </c>
      <c r="R63" s="53">
        <f t="shared" si="0"/>
        <v>0</v>
      </c>
      <c r="S63" s="23">
        <v>0</v>
      </c>
      <c r="T63" s="39">
        <f t="array" ref="T63">IFERROR(IF(B63 &lt;&gt;"",LOOKUP(2,1/(company_qty!$A$3:$A$2002=D63),(company_qty!$D$3:$D$1003)),""),"ไม่เคยซื้อ")</f>
        <v>452.61</v>
      </c>
      <c r="U63" s="34">
        <f t="shared" si="1"/>
        <v>0</v>
      </c>
      <c r="V63" s="46">
        <f>IF(AND(B63&lt;&gt;"",S63&lt;&gt;0,COUNTIFS(stock_Item!$A$3:$A$1998,D63,stock_Item!$M$3:$M$1998,"P")),IF(S63&gt;=9,S63-S63*0.4,S63),0)</f>
        <v>0</v>
      </c>
      <c r="W63" s="44"/>
      <c r="X63" s="47">
        <f t="shared" si="2"/>
        <v>0</v>
      </c>
      <c r="Y63" s="46">
        <f t="shared" si="10"/>
        <v>0</v>
      </c>
      <c r="Z63" s="44"/>
      <c r="AA63" s="47">
        <f t="shared" si="3"/>
        <v>0</v>
      </c>
      <c r="AB63" s="97">
        <f t="shared" si="11"/>
        <v>0</v>
      </c>
      <c r="AC63" s="100" t="str">
        <f t="shared" si="4"/>
        <v/>
      </c>
      <c r="AD63" s="44"/>
      <c r="AE63" s="35"/>
      <c r="AF63" s="36"/>
      <c r="AG63" s="100" t="str">
        <f t="shared" si="5"/>
        <v/>
      </c>
      <c r="AH63" s="44"/>
      <c r="AI63" s="86"/>
      <c r="AJ63" s="77">
        <f t="shared" si="6"/>
        <v>0</v>
      </c>
      <c r="AK63" s="84">
        <f t="shared" si="7"/>
        <v>0</v>
      </c>
      <c r="AL63" s="1">
        <f t="shared" si="8"/>
        <v>0</v>
      </c>
      <c r="AM63" s="85">
        <f t="shared" si="9"/>
        <v>0</v>
      </c>
      <c r="AZ63" s="65" t="str">
        <f>IF(COUNT(SEARCH(#REF!,K63)),IF(V63&lt;&gt;0,LOOKUP(9.99999999999999E+307,$AZ$5:AZ62+1),""),"")</f>
        <v/>
      </c>
      <c r="BA63" s="91" t="str">
        <f>IF(COUNT(SEARCH(#REF!,K63)),IF(Y63&lt;&gt;0,LOOKUP(9.99999999999999E+307,$BA$5:BA62+1),""),"")</f>
        <v/>
      </c>
      <c r="BB63" s="93" t="str">
        <f>IF(COUNT(SEARCH(#REF!,K63)),IF(AC63&lt;&gt;0,LOOKUP(9.99999999999999E+307,$BB$5:BB62+1),""),"")</f>
        <v/>
      </c>
      <c r="BC63" s="95" t="str">
        <f>IF(COUNT(SEARCH(#REF!,K63)),IF(AG63&lt;&gt;0,LOOKUP(9.99999999999999E+307,$BC$5:BC62+1),""),"")</f>
        <v/>
      </c>
    </row>
    <row r="64" spans="1:55" ht="24" customHeight="1">
      <c r="A64" s="1">
        <v>58</v>
      </c>
      <c r="B64" s="38" t="str">
        <f>IF(stock_Item!B60&lt;&gt;"",stock_Item!B60,"")</f>
        <v>Composite  ประเภท2 Nano Hybrid A4</v>
      </c>
      <c r="C64" s="18" t="str">
        <f t="array" ref="C64">IF(B64 &lt;&gt;"",IF(J64&lt;&gt;"","จัดซื้อร่วม ","วิธีเฉพาะเจาะจง "),"")</f>
        <v xml:space="preserve">วิธีเฉพาะเจาะจง </v>
      </c>
      <c r="D64" s="9">
        <f>IF(B64 &lt;&gt;"",INDEX(stock_Item!$A$3:$A$998,MATCH(B64,stock_Item!$B$3:$B$998,0)),"")</f>
        <v>4744</v>
      </c>
      <c r="E64" s="9" t="str">
        <f>IF(B64 &lt;&gt;"",INDEX(stock_Item!$C$1:$C$998,MATCH(D64,stock_Item!$A$1:$A$998,0)),"")</f>
        <v>หลอด</v>
      </c>
      <c r="F64" s="8"/>
      <c r="G64" s="7"/>
      <c r="H64" s="7"/>
      <c r="I64" s="7"/>
      <c r="J64" s="54"/>
      <c r="K64" s="57"/>
      <c r="L64" s="55"/>
      <c r="M64" s="56"/>
      <c r="N64" s="56"/>
      <c r="O64" s="41"/>
      <c r="P64" s="53">
        <f>IFERROR(IF(B64 &lt;&gt;"",LOOKUP(2,1/(company_qty!$K$3:$K$2003=D64),(company_qty!$N$3:$N$1004)),""),0)</f>
        <v>7</v>
      </c>
      <c r="Q64" s="33">
        <v>7</v>
      </c>
      <c r="R64" s="53">
        <f t="shared" si="0"/>
        <v>0</v>
      </c>
      <c r="S64" s="23">
        <v>0</v>
      </c>
      <c r="T64" s="39">
        <f t="array" ref="T64">IFERROR(IF(B64 &lt;&gt;"",LOOKUP(2,1/(company_qty!$A$3:$A$2002=D64),(company_qty!$D$3:$D$1003)),""),"ไม่เคยซื้อ")</f>
        <v>452.61</v>
      </c>
      <c r="U64" s="34">
        <f t="shared" si="1"/>
        <v>0</v>
      </c>
      <c r="V64" s="46">
        <f>IF(AND(B64&lt;&gt;"",S64&lt;&gt;0,COUNTIFS(stock_Item!$A$3:$A$1998,D64,stock_Item!$M$3:$M$1998,"P")),IF(S64&gt;=9,S64-S64*0.4,S64),0)</f>
        <v>0</v>
      </c>
      <c r="W64" s="44"/>
      <c r="X64" s="47">
        <f t="shared" si="2"/>
        <v>0</v>
      </c>
      <c r="Y64" s="46">
        <f t="shared" si="10"/>
        <v>0</v>
      </c>
      <c r="Z64" s="44"/>
      <c r="AA64" s="47">
        <f t="shared" si="3"/>
        <v>0</v>
      </c>
      <c r="AB64" s="97">
        <f t="shared" si="11"/>
        <v>0</v>
      </c>
      <c r="AC64" s="100" t="str">
        <f t="shared" si="4"/>
        <v/>
      </c>
      <c r="AD64" s="44"/>
      <c r="AE64" s="35"/>
      <c r="AF64" s="36"/>
      <c r="AG64" s="100" t="str">
        <f t="shared" si="5"/>
        <v/>
      </c>
      <c r="AH64" s="44"/>
      <c r="AI64" s="86"/>
      <c r="AJ64" s="77">
        <f t="shared" si="6"/>
        <v>0</v>
      </c>
      <c r="AK64" s="84">
        <f t="shared" si="7"/>
        <v>0</v>
      </c>
      <c r="AL64" s="1">
        <f t="shared" si="8"/>
        <v>0</v>
      </c>
      <c r="AM64" s="85">
        <f t="shared" si="9"/>
        <v>0</v>
      </c>
      <c r="AZ64" s="65" t="str">
        <f>IF(COUNT(SEARCH(#REF!,K64)),IF(V64&lt;&gt;0,LOOKUP(9.99999999999999E+307,$AZ$5:AZ63+1),""),"")</f>
        <v/>
      </c>
      <c r="BA64" s="91" t="str">
        <f>IF(COUNT(SEARCH(#REF!,K64)),IF(Y64&lt;&gt;0,LOOKUP(9.99999999999999E+307,$BA$5:BA63+1),""),"")</f>
        <v/>
      </c>
      <c r="BB64" s="93" t="str">
        <f>IF(COUNT(SEARCH(#REF!,K64)),IF(AC64&lt;&gt;0,LOOKUP(9.99999999999999E+307,$BB$5:BB63+1),""),"")</f>
        <v/>
      </c>
      <c r="BC64" s="95" t="str">
        <f>IF(COUNT(SEARCH(#REF!,K64)),IF(AG64&lt;&gt;0,LOOKUP(9.99999999999999E+307,$BC$5:BC63+1),""),"")</f>
        <v/>
      </c>
    </row>
    <row r="65" spans="1:55" ht="14">
      <c r="A65" s="1">
        <v>59</v>
      </c>
      <c r="B65" s="38" t="str">
        <f>IF(stock_Item!B61&lt;&gt;"",stock_Item!B61,"")</f>
        <v>Composite  ประเภท3 nanofilled   A 2</v>
      </c>
      <c r="C65" s="18" t="str">
        <f t="array" ref="C65">IF(B65 &lt;&gt;"",IF(J65&lt;&gt;"","จัดซื้อร่วม ","วิธีเฉพาะเจาะจง "),"")</f>
        <v xml:space="preserve">วิธีเฉพาะเจาะจง </v>
      </c>
      <c r="D65" s="9">
        <f>IF(B65 &lt;&gt;"",INDEX(stock_Item!$A$3:$A$998,MATCH(B65,stock_Item!$B$3:$B$998,0)),"")</f>
        <v>5464</v>
      </c>
      <c r="E65" s="9" t="str">
        <f>IF(B65 &lt;&gt;"",INDEX(stock_Item!$C$1:$C$998,MATCH(D65,stock_Item!$A$1:$A$998,0)),"")</f>
        <v>หลอด</v>
      </c>
      <c r="F65" s="8"/>
      <c r="G65" s="7"/>
      <c r="H65" s="7"/>
      <c r="I65" s="7"/>
      <c r="J65" s="54"/>
      <c r="K65" s="57"/>
      <c r="L65" s="55"/>
      <c r="M65" s="56"/>
      <c r="N65" s="56"/>
      <c r="O65" s="41"/>
      <c r="P65" s="53">
        <f>IFERROR(IF(B65 &lt;&gt;"",LOOKUP(2,1/(company_qty!$K$3:$K$2003=D65),(company_qty!$N$3:$N$1004)),""),0)</f>
        <v>0</v>
      </c>
      <c r="Q65" s="33">
        <v>0</v>
      </c>
      <c r="R65" s="53">
        <f t="shared" si="0"/>
        <v>0</v>
      </c>
      <c r="S65" s="23">
        <v>2</v>
      </c>
      <c r="T65" s="39">
        <f t="array" ref="T65">IFERROR(IF(B65 &lt;&gt;"",LOOKUP(2,1/(company_qty!$A$3:$A$2002=D65),(company_qty!$D$3:$D$1003)),""),"ไม่เคยซื้อ")</f>
        <v>1540.8</v>
      </c>
      <c r="U65" s="34">
        <f t="shared" si="1"/>
        <v>3081.6</v>
      </c>
      <c r="V65" s="46">
        <f>IF(AND(B65&lt;&gt;"",S65&lt;&gt;0,COUNTIFS(stock_Item!$A$3:$A$1998,D65,stock_Item!$M$3:$M$1998,"P")),IF(S65&gt;=9,S65-S65*0.4,S65),0)</f>
        <v>2</v>
      </c>
      <c r="W65" s="44"/>
      <c r="X65" s="47">
        <f t="shared" si="2"/>
        <v>2</v>
      </c>
      <c r="Y65" s="46">
        <f t="shared" si="10"/>
        <v>0</v>
      </c>
      <c r="Z65" s="44"/>
      <c r="AA65" s="47">
        <f t="shared" si="3"/>
        <v>2</v>
      </c>
      <c r="AB65" s="97">
        <f t="shared" si="11"/>
        <v>0</v>
      </c>
      <c r="AC65" s="100" t="str">
        <f t="shared" si="4"/>
        <v/>
      </c>
      <c r="AD65" s="44"/>
      <c r="AE65" s="35"/>
      <c r="AF65" s="36"/>
      <c r="AG65" s="100" t="str">
        <f t="shared" si="5"/>
        <v/>
      </c>
      <c r="AH65" s="44"/>
      <c r="AI65" s="86"/>
      <c r="AJ65" s="77">
        <f t="shared" si="6"/>
        <v>2</v>
      </c>
      <c r="AK65" s="84">
        <f t="shared" si="7"/>
        <v>3081.6</v>
      </c>
      <c r="AL65" s="1">
        <f t="shared" si="8"/>
        <v>0</v>
      </c>
      <c r="AM65" s="85">
        <f t="shared" si="9"/>
        <v>0</v>
      </c>
      <c r="AZ65" s="65" t="str">
        <f>IF(COUNT(SEARCH(#REF!,K65)),IF(V65&lt;&gt;0,LOOKUP(9.99999999999999E+307,$AZ$5:AZ64+1),""),"")</f>
        <v/>
      </c>
      <c r="BA65" s="91" t="str">
        <f>IF(COUNT(SEARCH(#REF!,K65)),IF(Y65&lt;&gt;0,LOOKUP(9.99999999999999E+307,$BA$5:BA64+1),""),"")</f>
        <v/>
      </c>
      <c r="BB65" s="93" t="str">
        <f>IF(COUNT(SEARCH(#REF!,K65)),IF(AC65&lt;&gt;0,LOOKUP(9.99999999999999E+307,$BB$5:BB64+1),""),"")</f>
        <v/>
      </c>
      <c r="BC65" s="95" t="str">
        <f>IF(COUNT(SEARCH(#REF!,K65)),IF(AG65&lt;&gt;0,LOOKUP(9.99999999999999E+307,$BC$5:BC64+1),""),"")</f>
        <v/>
      </c>
    </row>
    <row r="66" spans="1:55" ht="14">
      <c r="A66" s="1">
        <v>60</v>
      </c>
      <c r="B66" s="38" t="str">
        <f>IF(stock_Item!B62&lt;&gt;"",stock_Item!B62,"")</f>
        <v>Composite  ประเภท3 nanofilled  A 3</v>
      </c>
      <c r="C66" s="18" t="str">
        <f t="array" ref="C66">IF(B66 &lt;&gt;"",IF(J66&lt;&gt;"","จัดซื้อร่วม ","วิธีเฉพาะเจาะจง "),"")</f>
        <v xml:space="preserve">วิธีเฉพาะเจาะจง </v>
      </c>
      <c r="D66" s="9">
        <f>IF(B66 &lt;&gt;"",INDEX(stock_Item!$A$3:$A$998,MATCH(B66,stock_Item!$B$3:$B$998,0)),"")</f>
        <v>4665</v>
      </c>
      <c r="E66" s="9" t="str">
        <f>IF(B66 &lt;&gt;"",INDEX(stock_Item!$C$1:$C$998,MATCH(D66,stock_Item!$A$1:$A$998,0)),"")</f>
        <v>หลอด</v>
      </c>
      <c r="F66" s="8"/>
      <c r="G66" s="7"/>
      <c r="H66" s="7"/>
      <c r="I66" s="7"/>
      <c r="J66" s="54"/>
      <c r="K66" s="57"/>
      <c r="L66" s="55"/>
      <c r="M66" s="56"/>
      <c r="N66" s="56"/>
      <c r="O66" s="41"/>
      <c r="P66" s="53">
        <f>IFERROR(IF(B66 &lt;&gt;"",LOOKUP(2,1/(company_qty!$K$3:$K$2003=D66),(company_qty!$N$3:$N$1004)),""),0)</f>
        <v>0</v>
      </c>
      <c r="Q66" s="33">
        <v>0</v>
      </c>
      <c r="R66" s="53">
        <f t="shared" si="0"/>
        <v>0</v>
      </c>
      <c r="S66" s="23">
        <v>4</v>
      </c>
      <c r="T66" s="39">
        <f t="array" ref="T66">IFERROR(IF(B66 &lt;&gt;"",LOOKUP(2,1/(company_qty!$A$3:$A$2002=D66),(company_qty!$D$3:$D$1003)),""),"ไม่เคยซื้อ")</f>
        <v>1540.8</v>
      </c>
      <c r="U66" s="34">
        <f t="shared" si="1"/>
        <v>6163.2</v>
      </c>
      <c r="V66" s="46">
        <f>IF(AND(B66&lt;&gt;"",S66&lt;&gt;0,COUNTIFS(stock_Item!$A$3:$A$1998,D66,stock_Item!$M$3:$M$1998,"P")),IF(S66&gt;=9,S66-S66*0.4,S66),0)</f>
        <v>4</v>
      </c>
      <c r="W66" s="44"/>
      <c r="X66" s="47">
        <f t="shared" si="2"/>
        <v>4</v>
      </c>
      <c r="Y66" s="46">
        <f t="shared" si="10"/>
        <v>0</v>
      </c>
      <c r="Z66" s="44"/>
      <c r="AA66" s="47">
        <f t="shared" si="3"/>
        <v>4</v>
      </c>
      <c r="AB66" s="97">
        <f t="shared" si="11"/>
        <v>0</v>
      </c>
      <c r="AC66" s="100" t="str">
        <f t="shared" si="4"/>
        <v/>
      </c>
      <c r="AD66" s="44"/>
      <c r="AE66" s="35"/>
      <c r="AF66" s="36"/>
      <c r="AG66" s="100" t="str">
        <f t="shared" si="5"/>
        <v/>
      </c>
      <c r="AH66" s="44"/>
      <c r="AI66" s="86"/>
      <c r="AJ66" s="77">
        <f t="shared" si="6"/>
        <v>4</v>
      </c>
      <c r="AK66" s="84">
        <f t="shared" si="7"/>
        <v>6163.2</v>
      </c>
      <c r="AL66" s="1">
        <f t="shared" si="8"/>
        <v>0</v>
      </c>
      <c r="AM66" s="85">
        <f t="shared" si="9"/>
        <v>0</v>
      </c>
      <c r="AZ66" s="65" t="str">
        <f>IF(COUNT(SEARCH(#REF!,K66)),IF(V66&lt;&gt;0,LOOKUP(9.99999999999999E+307,$AZ$5:AZ65+1),""),"")</f>
        <v/>
      </c>
      <c r="BA66" s="91" t="str">
        <f>IF(COUNT(SEARCH(#REF!,K66)),IF(Y66&lt;&gt;0,LOOKUP(9.99999999999999E+307,$BA$5:BA65+1),""),"")</f>
        <v/>
      </c>
      <c r="BB66" s="93" t="str">
        <f>IF(COUNT(SEARCH(#REF!,K66)),IF(AC66&lt;&gt;0,LOOKUP(9.99999999999999E+307,$BB$5:BB65+1),""),"")</f>
        <v/>
      </c>
      <c r="BC66" s="95" t="str">
        <f>IF(COUNT(SEARCH(#REF!,K66)),IF(AG66&lt;&gt;0,LOOKUP(9.99999999999999E+307,$BC$5:BC65+1),""),"")</f>
        <v/>
      </c>
    </row>
    <row r="67" spans="1:55" ht="14">
      <c r="A67" s="1">
        <v>61</v>
      </c>
      <c r="B67" s="38" t="str">
        <f>IF(stock_Item!B63&lt;&gt;"",stock_Item!B63,"")</f>
        <v>Composite flow (คอมโพสิตชนิดเหลว) low  filler A4</v>
      </c>
      <c r="C67" s="18" t="str">
        <f t="array" ref="C67">IF(B67 &lt;&gt;"",IF(J67&lt;&gt;"","จัดซื้อร่วม ","วิธีเฉพาะเจาะจง "),"")</f>
        <v xml:space="preserve">วิธีเฉพาะเจาะจง </v>
      </c>
      <c r="D67" s="9">
        <f>IF(B67 &lt;&gt;"",INDEX(stock_Item!$A$3:$A$998,MATCH(B67,stock_Item!$B$3:$B$998,0)),"")</f>
        <v>7210</v>
      </c>
      <c r="E67" s="9" t="str">
        <f>IF(B67 &lt;&gt;"",INDEX(stock_Item!$C$1:$C$998,MATCH(D67,stock_Item!$A$1:$A$998,0)),"")</f>
        <v>หลอด</v>
      </c>
      <c r="F67" s="8"/>
      <c r="G67" s="7"/>
      <c r="H67" s="7"/>
      <c r="I67" s="7"/>
      <c r="J67" s="54"/>
      <c r="K67" s="57"/>
      <c r="L67" s="55"/>
      <c r="M67" s="56"/>
      <c r="N67" s="56"/>
      <c r="O67" s="41"/>
      <c r="P67" s="53">
        <f>IFERROR(IF(B67 &lt;&gt;"",LOOKUP(2,1/(company_qty!$K$3:$K$2003=D67),(company_qty!$N$3:$N$1004)),""),0)</f>
        <v>1</v>
      </c>
      <c r="Q67" s="33">
        <v>1</v>
      </c>
      <c r="R67" s="53">
        <f t="shared" si="0"/>
        <v>0</v>
      </c>
      <c r="S67" s="23">
        <v>0</v>
      </c>
      <c r="T67" s="39">
        <f t="array" ref="T67">IFERROR(IF(B67 &lt;&gt;"",LOOKUP(2,1/(company_qty!$A$3:$A$2002=D67),(company_qty!$D$3:$D$1003)),""),"ไม่เคยซื้อ")</f>
        <v>400</v>
      </c>
      <c r="U67" s="34">
        <f t="shared" si="1"/>
        <v>0</v>
      </c>
      <c r="V67" s="46">
        <f>IF(AND(B67&lt;&gt;"",S67&lt;&gt;0,COUNTIFS(stock_Item!$A$3:$A$1998,D67,stock_Item!$M$3:$M$1998,"P")),IF(S67&gt;=9,S67-S67*0.4,S67),0)</f>
        <v>0</v>
      </c>
      <c r="W67" s="44"/>
      <c r="X67" s="47">
        <f t="shared" si="2"/>
        <v>0</v>
      </c>
      <c r="Y67" s="46">
        <f t="shared" si="10"/>
        <v>0</v>
      </c>
      <c r="Z67" s="44"/>
      <c r="AA67" s="47">
        <f t="shared" si="3"/>
        <v>0</v>
      </c>
      <c r="AB67" s="97">
        <f t="shared" si="11"/>
        <v>0</v>
      </c>
      <c r="AC67" s="100" t="str">
        <f t="shared" si="4"/>
        <v/>
      </c>
      <c r="AD67" s="44"/>
      <c r="AE67" s="35"/>
      <c r="AF67" s="36"/>
      <c r="AG67" s="100" t="str">
        <f t="shared" si="5"/>
        <v/>
      </c>
      <c r="AH67" s="44"/>
      <c r="AI67" s="86"/>
      <c r="AJ67" s="77">
        <f t="shared" si="6"/>
        <v>0</v>
      </c>
      <c r="AK67" s="84">
        <f t="shared" si="7"/>
        <v>0</v>
      </c>
      <c r="AL67" s="1">
        <f t="shared" si="8"/>
        <v>0</v>
      </c>
      <c r="AM67" s="85">
        <f t="shared" si="9"/>
        <v>0</v>
      </c>
      <c r="AZ67" s="65" t="str">
        <f>IF(COUNT(SEARCH(#REF!,K67)),IF(V67&lt;&gt;0,LOOKUP(9.99999999999999E+307,$AZ$5:AZ66+1),""),"")</f>
        <v/>
      </c>
      <c r="BA67" s="91" t="str">
        <f>IF(COUNT(SEARCH(#REF!,K67)),IF(Y67&lt;&gt;0,LOOKUP(9.99999999999999E+307,$BA$5:BA66+1),""),"")</f>
        <v/>
      </c>
      <c r="BB67" s="93" t="str">
        <f>IF(COUNT(SEARCH(#REF!,K67)),IF(AC67&lt;&gt;0,LOOKUP(9.99999999999999E+307,$BB$5:BB66+1),""),"")</f>
        <v/>
      </c>
      <c r="BC67" s="95" t="str">
        <f>IF(COUNT(SEARCH(#REF!,K67)),IF(AG67&lt;&gt;0,LOOKUP(9.99999999999999E+307,$BC$5:BC66+1),""),"")</f>
        <v/>
      </c>
    </row>
    <row r="68" spans="1:55" ht="14">
      <c r="A68" s="1">
        <v>62</v>
      </c>
      <c r="B68" s="38" t="str">
        <f>IF(stock_Item!B64&lt;&gt;"",stock_Item!B64,"")</f>
        <v>Composite Flow (คอมโพสิตชนิดเหลว) low filler A 2</v>
      </c>
      <c r="C68" s="18" t="str">
        <f t="array" ref="C68">IF(B68 &lt;&gt;"",IF(J68&lt;&gt;"","จัดซื้อร่วม ","วิธีเฉพาะเจาะจง "),"")</f>
        <v xml:space="preserve">วิธีเฉพาะเจาะจง </v>
      </c>
      <c r="D68" s="9">
        <f>IF(B68 &lt;&gt;"",INDEX(stock_Item!$A$3:$A$998,MATCH(B68,stock_Item!$B$3:$B$998,0)),"")</f>
        <v>7058</v>
      </c>
      <c r="E68" s="9" t="str">
        <f>IF(B68 &lt;&gt;"",INDEX(stock_Item!$C$1:$C$998,MATCH(D68,stock_Item!$A$1:$A$998,0)),"")</f>
        <v>หลอด</v>
      </c>
      <c r="F68" s="8"/>
      <c r="G68" s="7"/>
      <c r="H68" s="7"/>
      <c r="I68" s="7"/>
      <c r="J68" s="54"/>
      <c r="K68" s="57"/>
      <c r="L68" s="55"/>
      <c r="M68" s="56"/>
      <c r="N68" s="56"/>
      <c r="O68" s="41"/>
      <c r="P68" s="53">
        <f>IFERROR(IF(B68 &lt;&gt;"",LOOKUP(2,1/(company_qty!$K$3:$K$2003=D68),(company_qty!$N$3:$N$1004)),""),0)</f>
        <v>4</v>
      </c>
      <c r="Q68" s="33">
        <v>4</v>
      </c>
      <c r="R68" s="53">
        <f t="shared" si="0"/>
        <v>0</v>
      </c>
      <c r="S68" s="23">
        <v>0</v>
      </c>
      <c r="T68" s="39">
        <f t="array" ref="T68">IFERROR(IF(B68 &lt;&gt;"",LOOKUP(2,1/(company_qty!$A$3:$A$2002=D68),(company_qty!$D$3:$D$1003)),""),"ไม่เคยซื้อ")</f>
        <v>400</v>
      </c>
      <c r="U68" s="34">
        <f t="shared" si="1"/>
        <v>0</v>
      </c>
      <c r="V68" s="46">
        <f>IF(AND(B68&lt;&gt;"",S68&lt;&gt;0,COUNTIFS(stock_Item!$A$3:$A$1998,D68,stock_Item!$M$3:$M$1998,"P")),IF(S68&gt;=9,S68-S68*0.4,S68),0)</f>
        <v>0</v>
      </c>
      <c r="W68" s="44"/>
      <c r="X68" s="47">
        <f t="shared" si="2"/>
        <v>0</v>
      </c>
      <c r="Y68" s="46">
        <f t="shared" si="10"/>
        <v>0</v>
      </c>
      <c r="Z68" s="44"/>
      <c r="AA68" s="47">
        <f t="shared" si="3"/>
        <v>0</v>
      </c>
      <c r="AB68" s="97">
        <f t="shared" si="11"/>
        <v>0</v>
      </c>
      <c r="AC68" s="100" t="str">
        <f t="shared" si="4"/>
        <v/>
      </c>
      <c r="AD68" s="44"/>
      <c r="AE68" s="35"/>
      <c r="AF68" s="36"/>
      <c r="AG68" s="100" t="str">
        <f t="shared" si="5"/>
        <v/>
      </c>
      <c r="AH68" s="44"/>
      <c r="AI68" s="86"/>
      <c r="AJ68" s="77">
        <f t="shared" si="6"/>
        <v>0</v>
      </c>
      <c r="AK68" s="84">
        <f t="shared" si="7"/>
        <v>0</v>
      </c>
      <c r="AL68" s="1">
        <f t="shared" si="8"/>
        <v>0</v>
      </c>
      <c r="AM68" s="85">
        <f t="shared" si="9"/>
        <v>0</v>
      </c>
      <c r="AZ68" s="65" t="str">
        <f>IF(COUNT(SEARCH(#REF!,K68)),IF(V68&lt;&gt;0,LOOKUP(9.99999999999999E+307,$AZ$5:AZ67+1),""),"")</f>
        <v/>
      </c>
      <c r="BA68" s="91" t="str">
        <f>IF(COUNT(SEARCH(#REF!,K68)),IF(Y68&lt;&gt;0,LOOKUP(9.99999999999999E+307,$BA$5:BA67+1),""),"")</f>
        <v/>
      </c>
      <c r="BB68" s="93" t="str">
        <f>IF(COUNT(SEARCH(#REF!,K68)),IF(AC68&lt;&gt;0,LOOKUP(9.99999999999999E+307,$BB$5:BB67+1),""),"")</f>
        <v/>
      </c>
      <c r="BC68" s="95" t="str">
        <f>IF(COUNT(SEARCH(#REF!,K68)),IF(AG68&lt;&gt;0,LOOKUP(9.99999999999999E+307,$BC$5:BC67+1),""),"")</f>
        <v/>
      </c>
    </row>
    <row r="69" spans="1:55" ht="14">
      <c r="A69" s="1">
        <v>63</v>
      </c>
      <c r="B69" s="38" t="str">
        <f>IF(stock_Item!B65&lt;&gt;"",stock_Item!B65,"")</f>
        <v>Composite Flow (คอมโพสิตชนิดเหลว) low filler A 3</v>
      </c>
      <c r="C69" s="18" t="str">
        <f t="array" ref="C69">IF(B69 &lt;&gt;"",IF(J69&lt;&gt;"","จัดซื้อร่วม ","วิธีเฉพาะเจาะจง "),"")</f>
        <v xml:space="preserve">วิธีเฉพาะเจาะจง </v>
      </c>
      <c r="D69" s="9">
        <f>IF(B69 &lt;&gt;"",INDEX(stock_Item!$A$3:$A$998,MATCH(B69,stock_Item!$B$3:$B$998,0)),"")</f>
        <v>7059</v>
      </c>
      <c r="E69" s="9" t="str">
        <f>IF(B69 &lt;&gt;"",INDEX(stock_Item!$C$1:$C$998,MATCH(D69,stock_Item!$A$1:$A$998,0)),"")</f>
        <v>หลอด</v>
      </c>
      <c r="F69" s="8"/>
      <c r="G69" s="7"/>
      <c r="H69" s="7"/>
      <c r="I69" s="7"/>
      <c r="J69" s="54"/>
      <c r="K69" s="57"/>
      <c r="L69" s="55"/>
      <c r="M69" s="56"/>
      <c r="N69" s="56"/>
      <c r="O69" s="41"/>
      <c r="P69" s="53">
        <f>IFERROR(IF(B69 &lt;&gt;"",LOOKUP(2,1/(company_qty!$K$3:$K$2003=D69),(company_qty!$N$3:$N$1004)),""),0)</f>
        <v>1</v>
      </c>
      <c r="Q69" s="33">
        <v>1</v>
      </c>
      <c r="R69" s="53">
        <f t="shared" si="0"/>
        <v>0</v>
      </c>
      <c r="S69" s="23">
        <v>3</v>
      </c>
      <c r="T69" s="39">
        <f t="array" ref="T69">IFERROR(IF(B69 &lt;&gt;"",LOOKUP(2,1/(company_qty!$A$3:$A$2002=D69),(company_qty!$D$3:$D$1003)),""),"ไม่เคยซื้อ")</f>
        <v>400</v>
      </c>
      <c r="U69" s="34">
        <f t="shared" si="1"/>
        <v>1200</v>
      </c>
      <c r="V69" s="46">
        <f>IF(AND(B69&lt;&gt;"",S69&lt;&gt;0,COUNTIFS(stock_Item!$A$3:$A$1998,D69,stock_Item!$M$3:$M$1998,"P")),IF(S69&gt;=9,S69-S69*0.4,S69),0)</f>
        <v>3</v>
      </c>
      <c r="W69" s="44"/>
      <c r="X69" s="47">
        <f t="shared" si="2"/>
        <v>3</v>
      </c>
      <c r="Y69" s="46">
        <f t="shared" si="10"/>
        <v>0</v>
      </c>
      <c r="Z69" s="44"/>
      <c r="AA69" s="47">
        <f t="shared" si="3"/>
        <v>3</v>
      </c>
      <c r="AB69" s="97">
        <f t="shared" si="11"/>
        <v>0</v>
      </c>
      <c r="AC69" s="100" t="str">
        <f t="shared" si="4"/>
        <v/>
      </c>
      <c r="AD69" s="44"/>
      <c r="AE69" s="35"/>
      <c r="AF69" s="36"/>
      <c r="AG69" s="100" t="str">
        <f t="shared" si="5"/>
        <v/>
      </c>
      <c r="AH69" s="44"/>
      <c r="AI69" s="86"/>
      <c r="AJ69" s="77">
        <f t="shared" si="6"/>
        <v>3</v>
      </c>
      <c r="AK69" s="84">
        <f t="shared" si="7"/>
        <v>1200</v>
      </c>
      <c r="AL69" s="1">
        <f t="shared" si="8"/>
        <v>0</v>
      </c>
      <c r="AM69" s="85">
        <f t="shared" si="9"/>
        <v>0</v>
      </c>
      <c r="AZ69" s="65" t="str">
        <f>IF(COUNT(SEARCH(#REF!,K69)),IF(V69&lt;&gt;0,LOOKUP(9.99999999999999E+307,$AZ$5:AZ68+1),""),"")</f>
        <v/>
      </c>
      <c r="BA69" s="91" t="str">
        <f>IF(COUNT(SEARCH(#REF!,K69)),IF(Y69&lt;&gt;0,LOOKUP(9.99999999999999E+307,$BA$5:BA68+1),""),"")</f>
        <v/>
      </c>
      <c r="BB69" s="93" t="str">
        <f>IF(COUNT(SEARCH(#REF!,K69)),IF(AC69&lt;&gt;0,LOOKUP(9.99999999999999E+307,$BB$5:BB68+1),""),"")</f>
        <v/>
      </c>
      <c r="BC69" s="95" t="str">
        <f>IF(COUNT(SEARCH(#REF!,K69)),IF(AG69&lt;&gt;0,LOOKUP(9.99999999999999E+307,$BC$5:BC68+1),""),"")</f>
        <v/>
      </c>
    </row>
    <row r="70" spans="1:55" ht="14">
      <c r="A70" s="1">
        <v>64</v>
      </c>
      <c r="B70" s="38" t="str">
        <f>IF(stock_Item!B66&lt;&gt;"",stock_Item!B66,"")</f>
        <v>Composite Flow (คอมโพสิตชนิดเหลว) low filler A 3.5</v>
      </c>
      <c r="C70" s="18" t="str">
        <f t="array" ref="C70">IF(B70 &lt;&gt;"",IF(J70&lt;&gt;"","จัดซื้อร่วม ","วิธีเฉพาะเจาะจง "),"")</f>
        <v xml:space="preserve">วิธีเฉพาะเจาะจง </v>
      </c>
      <c r="D70" s="9">
        <f>IF(B70 &lt;&gt;"",INDEX(stock_Item!$A$3:$A$998,MATCH(B70,stock_Item!$B$3:$B$998,0)),"")</f>
        <v>7060</v>
      </c>
      <c r="E70" s="9" t="str">
        <f>IF(B70 &lt;&gt;"",INDEX(stock_Item!$C$1:$C$998,MATCH(D70,stock_Item!$A$1:$A$998,0)),"")</f>
        <v>หลอด</v>
      </c>
      <c r="F70" s="8"/>
      <c r="G70" s="7"/>
      <c r="H70" s="7"/>
      <c r="I70" s="7"/>
      <c r="J70" s="54"/>
      <c r="K70" s="57"/>
      <c r="L70" s="55"/>
      <c r="M70" s="56"/>
      <c r="N70" s="56"/>
      <c r="O70" s="41"/>
      <c r="P70" s="53">
        <f>IFERROR(IF(B70 &lt;&gt;"",LOOKUP(2,1/(company_qty!$K$3:$K$2003=D70),(company_qty!$N$3:$N$1004)),""),0)</f>
        <v>0</v>
      </c>
      <c r="Q70" s="33">
        <v>0</v>
      </c>
      <c r="R70" s="53">
        <f t="shared" si="0"/>
        <v>0</v>
      </c>
      <c r="S70" s="23">
        <v>3</v>
      </c>
      <c r="T70" s="39">
        <f t="array" ref="T70">IFERROR(IF(B70 &lt;&gt;"",LOOKUP(2,1/(company_qty!$A$3:$A$2002=D70),(company_qty!$D$3:$D$1003)),""),"ไม่เคยซื้อ")</f>
        <v>400</v>
      </c>
      <c r="U70" s="34">
        <f t="shared" si="1"/>
        <v>1200</v>
      </c>
      <c r="V70" s="46">
        <f>IF(AND(B70&lt;&gt;"",S70&lt;&gt;0,COUNTIFS(stock_Item!$A$3:$A$1998,D70,stock_Item!$M$3:$M$1998,"P")),IF(S70&gt;=9,S70-S70*0.4,S70),0)</f>
        <v>3</v>
      </c>
      <c r="W70" s="44"/>
      <c r="X70" s="47">
        <f t="shared" si="2"/>
        <v>3</v>
      </c>
      <c r="Y70" s="46">
        <f t="shared" si="10"/>
        <v>0</v>
      </c>
      <c r="Z70" s="44"/>
      <c r="AA70" s="47">
        <f t="shared" si="3"/>
        <v>3</v>
      </c>
      <c r="AB70" s="97">
        <f t="shared" si="11"/>
        <v>0</v>
      </c>
      <c r="AC70" s="100" t="str">
        <f t="shared" si="4"/>
        <v/>
      </c>
      <c r="AD70" s="44"/>
      <c r="AE70" s="35"/>
      <c r="AF70" s="36"/>
      <c r="AG70" s="100" t="str">
        <f t="shared" si="5"/>
        <v/>
      </c>
      <c r="AH70" s="44"/>
      <c r="AI70" s="86"/>
      <c r="AJ70" s="77">
        <f t="shared" si="6"/>
        <v>3</v>
      </c>
      <c r="AK70" s="84">
        <f t="shared" si="7"/>
        <v>1200</v>
      </c>
      <c r="AL70" s="1">
        <f t="shared" si="8"/>
        <v>0</v>
      </c>
      <c r="AM70" s="85">
        <f t="shared" si="9"/>
        <v>0</v>
      </c>
      <c r="AZ70" s="65" t="str">
        <f>IF(COUNT(SEARCH(#REF!,K70)),IF(V70&lt;&gt;0,LOOKUP(9.99999999999999E+307,$AZ$5:AZ69+1),""),"")</f>
        <v/>
      </c>
      <c r="BA70" s="91" t="str">
        <f>IF(COUNT(SEARCH(#REF!,K70)),IF(Y70&lt;&gt;0,LOOKUP(9.99999999999999E+307,$BA$5:BA69+1),""),"")</f>
        <v/>
      </c>
      <c r="BB70" s="93" t="str">
        <f>IF(COUNT(SEARCH(#REF!,K70)),IF(AC70&lt;&gt;0,LOOKUP(9.99999999999999E+307,$BB$5:BB69+1),""),"")</f>
        <v/>
      </c>
      <c r="BC70" s="95" t="str">
        <f>IF(COUNT(SEARCH(#REF!,K70)),IF(AG70&lt;&gt;0,LOOKUP(9.99999999999999E+307,$BC$5:BC69+1),""),"")</f>
        <v/>
      </c>
    </row>
    <row r="71" spans="1:55" ht="19" customHeight="1">
      <c r="A71" s="1">
        <v>65</v>
      </c>
      <c r="B71" s="38" t="str">
        <f>IF(stock_Item!B67&lt;&gt;"",stock_Item!B67,"")</f>
        <v>Composite Flow (คอมโพสิตชนิดเหลว) medium filler A 2</v>
      </c>
      <c r="C71" s="18" t="str">
        <f t="array" ref="C71">IF(B71 &lt;&gt;"",IF(J71&lt;&gt;"","จัดซื้อร่วม ","วิธีเฉพาะเจาะจง "),"")</f>
        <v xml:space="preserve">วิธีเฉพาะเจาะจง </v>
      </c>
      <c r="D71" s="9">
        <f>IF(B71 &lt;&gt;"",INDEX(stock_Item!$A$3:$A$998,MATCH(B71,stock_Item!$B$3:$B$998,0)),"")</f>
        <v>6934</v>
      </c>
      <c r="E71" s="9" t="str">
        <f>IF(B71 &lt;&gt;"",INDEX(stock_Item!$C$1:$C$998,MATCH(D71,stock_Item!$A$1:$A$998,0)),"")</f>
        <v>ถุง</v>
      </c>
      <c r="F71" s="8"/>
      <c r="G71" s="7"/>
      <c r="H71" s="7"/>
      <c r="I71" s="7"/>
      <c r="J71" s="54"/>
      <c r="K71" s="57"/>
      <c r="L71" s="55"/>
      <c r="M71" s="56"/>
      <c r="N71" s="56"/>
      <c r="O71" s="41"/>
      <c r="P71" s="53">
        <f>IFERROR(IF(B71 &lt;&gt;"",LOOKUP(2,1/(company_qty!$K$3:$K$2003=D71),(company_qty!$N$3:$N$1004)),""),0)</f>
        <v>0</v>
      </c>
      <c r="Q71" s="33">
        <v>0</v>
      </c>
      <c r="R71" s="53">
        <f t="shared" ref="R71:R134" si="12">IFERROR(IF(B71&lt;&gt;"",IF(SUM(O71-P71)&gt;=0,SUM(O71-P71),0),""),0)</f>
        <v>0</v>
      </c>
      <c r="S71" s="23">
        <v>2</v>
      </c>
      <c r="T71" s="39">
        <f t="array" ref="T71">IFERROR(IF(B71 &lt;&gt;"",LOOKUP(2,1/(company_qty!$A$3:$A$2002=D71),(company_qty!$D$3:$D$1003)),""),"ไม่เคยซื้อ")</f>
        <v>1142.76</v>
      </c>
      <c r="U71" s="34">
        <f t="shared" ref="U71:U134" si="13">IF(B71 &lt;&gt;"",SUM(S71*T71),"")</f>
        <v>2285.52</v>
      </c>
      <c r="V71" s="46">
        <f>IF(AND(B71&lt;&gt;"",S71&lt;&gt;0,COUNTIFS(stock_Item!$A$3:$A$1998,D71,stock_Item!$M$3:$M$1998,"P")),IF(S71&gt;=9,S71-S71*0.4,S71),0)</f>
        <v>2</v>
      </c>
      <c r="W71" s="44"/>
      <c r="X71" s="47">
        <f t="shared" ref="X71:X134" si="14">IF(B71&lt;&gt;"",SUM(V71-W71),"")</f>
        <v>2</v>
      </c>
      <c r="Y71" s="46">
        <f t="shared" si="10"/>
        <v>0</v>
      </c>
      <c r="Z71" s="44"/>
      <c r="AA71" s="47">
        <f t="shared" ref="AA71:AA134" si="15">IF(E71&lt;&gt;"",SUM(Y71-Z71)+X71,"")</f>
        <v>2</v>
      </c>
      <c r="AB71" s="97">
        <f t="shared" si="11"/>
        <v>0</v>
      </c>
      <c r="AC71" s="100" t="str">
        <f t="shared" ref="AC71:AC134" si="16">IF(AND(W71="",Z71=""),"",IF(B71&lt;&gt;"",IF(S71&lt;&gt;0,IF(AB71&lt;&gt;"",AA71+AB71,AA71),0),""))</f>
        <v/>
      </c>
      <c r="AD71" s="44"/>
      <c r="AE71" s="35"/>
      <c r="AF71" s="36"/>
      <c r="AG71" s="100" t="str">
        <f t="shared" ref="AG71:AG134" si="17">IF(AND(W71="",Z71=""),"",IF(B71&lt;&gt;"",IF(S71&lt;&gt;0,IF(AD71&lt;&gt;"",AC71-AD71,0),0),""))</f>
        <v/>
      </c>
      <c r="AH71" s="44"/>
      <c r="AI71" s="86"/>
      <c r="AJ71" s="77">
        <f t="shared" ref="AJ71:AJ134" si="18">IF(B71 &lt;&gt;"",SUM(V71,Y71,AB71,AF71),"")</f>
        <v>2</v>
      </c>
      <c r="AK71" s="84">
        <f t="shared" ref="AK71:AK134" si="19">IF(B71 &lt;&gt;"",SUM(AJ71*T71),"")</f>
        <v>2285.52</v>
      </c>
      <c r="AL71" s="1">
        <f t="shared" ref="AL71:AL134" si="20">IF(B71&lt;&gt;"",SUM(W71,Z71,AD71,AH71),"")</f>
        <v>0</v>
      </c>
      <c r="AM71" s="85">
        <f t="shared" ref="AM71:AM134" si="21">IF(B71 &lt;&gt;"",SUM(AL71*T71),"")</f>
        <v>0</v>
      </c>
      <c r="AZ71" s="65" t="str">
        <f>IF(COUNT(SEARCH(#REF!,K71)),IF(V71&lt;&gt;0,LOOKUP(9.99999999999999E+307,$AZ$5:AZ70+1),""),"")</f>
        <v/>
      </c>
      <c r="BA71" s="91" t="str">
        <f>IF(COUNT(SEARCH(#REF!,K71)),IF(Y71&lt;&gt;0,LOOKUP(9.99999999999999E+307,$BA$5:BA70+1),""),"")</f>
        <v/>
      </c>
      <c r="BB71" s="93" t="str">
        <f>IF(COUNT(SEARCH(#REF!,K71)),IF(AC71&lt;&gt;0,LOOKUP(9.99999999999999E+307,$BB$5:BB70+1),""),"")</f>
        <v/>
      </c>
      <c r="BC71" s="95" t="str">
        <f>IF(COUNT(SEARCH(#REF!,K71)),IF(AG71&lt;&gt;0,LOOKUP(9.99999999999999E+307,$BC$5:BC70+1),""),"")</f>
        <v/>
      </c>
    </row>
    <row r="72" spans="1:55" ht="28">
      <c r="A72" s="1">
        <v>66</v>
      </c>
      <c r="B72" s="38" t="str">
        <f>IF(stock_Item!B68&lt;&gt;"",stock_Item!B68,"")</f>
        <v>Composite flow (คอมโพสิตชนิดเหลว) medium filler A 3.5</v>
      </c>
      <c r="C72" s="18" t="str">
        <f t="array" ref="C72">IF(B72 &lt;&gt;"",IF(J72&lt;&gt;"","จัดซื้อร่วม ","วิธีเฉพาะเจาะจง "),"")</f>
        <v xml:space="preserve">วิธีเฉพาะเจาะจง </v>
      </c>
      <c r="D72" s="9">
        <f>IF(B72 &lt;&gt;"",INDEX(stock_Item!$A$3:$A$998,MATCH(B72,stock_Item!$B$3:$B$998,0)),"")</f>
        <v>4666</v>
      </c>
      <c r="E72" s="9" t="str">
        <f>IF(B72 &lt;&gt;"",INDEX(stock_Item!$C$1:$C$998,MATCH(D72,stock_Item!$A$1:$A$998,0)),"")</f>
        <v>หลอด</v>
      </c>
      <c r="F72" s="8"/>
      <c r="G72" s="7"/>
      <c r="H72" s="7"/>
      <c r="I72" s="7"/>
      <c r="J72" s="54"/>
      <c r="K72" s="57"/>
      <c r="L72" s="55"/>
      <c r="M72" s="56"/>
      <c r="N72" s="56"/>
      <c r="O72" s="41"/>
      <c r="P72" s="53">
        <f>IFERROR(IF(B72 &lt;&gt;"",LOOKUP(2,1/(company_qty!$K$3:$K$2003=D72),(company_qty!$N$3:$N$1004)),""),0)</f>
        <v>0</v>
      </c>
      <c r="Q72" s="33">
        <v>0</v>
      </c>
      <c r="R72" s="53">
        <f t="shared" si="12"/>
        <v>0</v>
      </c>
      <c r="S72" s="23">
        <v>3</v>
      </c>
      <c r="T72" s="39">
        <f t="array" ref="T72">IFERROR(IF(B72 &lt;&gt;"",LOOKUP(2,1/(company_qty!$A$3:$A$2002=D72),(company_qty!$D$3:$D$1003)),""),"ไม่เคยซื้อ")</f>
        <v>420</v>
      </c>
      <c r="U72" s="34">
        <f t="shared" si="13"/>
        <v>1260</v>
      </c>
      <c r="V72" s="46">
        <f>IF(AND(B72&lt;&gt;"",S72&lt;&gt;0,COUNTIFS(stock_Item!$A$3:$A$1998,D72,stock_Item!$M$3:$M$1998,"P")),IF(S72&gt;=9,S72-S72*0.4,S72),0)</f>
        <v>3</v>
      </c>
      <c r="W72" s="44"/>
      <c r="X72" s="47">
        <f t="shared" si="14"/>
        <v>3</v>
      </c>
      <c r="Y72" s="46">
        <f t="shared" ref="Y72:Y135" si="22">IF(AND(S72&lt;&gt;0,V72&lt;&gt;0),0,IF(S72&gt;=9,S72*0.6,S72))</f>
        <v>0</v>
      </c>
      <c r="Z72" s="44"/>
      <c r="AA72" s="47">
        <f t="shared" si="15"/>
        <v>3</v>
      </c>
      <c r="AB72" s="97">
        <f t="shared" ref="AB72:AB135" si="23">IF(V72+Y72&lt;S72,S72*0.4,0)</f>
        <v>0</v>
      </c>
      <c r="AC72" s="100" t="str">
        <f t="shared" si="16"/>
        <v/>
      </c>
      <c r="AD72" s="44"/>
      <c r="AE72" s="35"/>
      <c r="AF72" s="36"/>
      <c r="AG72" s="100" t="str">
        <f t="shared" si="17"/>
        <v/>
      </c>
      <c r="AH72" s="44"/>
      <c r="AI72" s="86"/>
      <c r="AJ72" s="77">
        <f t="shared" si="18"/>
        <v>3</v>
      </c>
      <c r="AK72" s="84">
        <f t="shared" si="19"/>
        <v>1260</v>
      </c>
      <c r="AL72" s="1">
        <f t="shared" si="20"/>
        <v>0</v>
      </c>
      <c r="AM72" s="85">
        <f t="shared" si="21"/>
        <v>0</v>
      </c>
      <c r="AZ72" s="65" t="str">
        <f>IF(COUNT(SEARCH(#REF!,K72)),IF(V72&lt;&gt;0,LOOKUP(9.99999999999999E+307,$AZ$5:AZ71+1),""),"")</f>
        <v/>
      </c>
      <c r="BA72" s="91" t="str">
        <f>IF(COUNT(SEARCH(#REF!,K72)),IF(Y72&lt;&gt;0,LOOKUP(9.99999999999999E+307,$BA$5:BA71+1),""),"")</f>
        <v/>
      </c>
      <c r="BB72" s="93" t="str">
        <f>IF(COUNT(SEARCH(#REF!,K72)),IF(AC72&lt;&gt;0,LOOKUP(9.99999999999999E+307,$BB$5:BB71+1),""),"")</f>
        <v/>
      </c>
      <c r="BC72" s="95" t="str">
        <f>IF(COUNT(SEARCH(#REF!,K72)),IF(AG72&lt;&gt;0,LOOKUP(9.99999999999999E+307,$BC$5:BC71+1),""),"")</f>
        <v/>
      </c>
    </row>
    <row r="73" spans="1:55" ht="14">
      <c r="A73" s="1">
        <v>67</v>
      </c>
      <c r="B73" s="38" t="str">
        <f>IF(stock_Item!B69&lt;&gt;"",stock_Item!B69,"")</f>
        <v>Composite flow (คอมโพสิตชนิดเหลว)medium filler  A 3</v>
      </c>
      <c r="C73" s="18" t="str">
        <f t="array" ref="C73">IF(B73 &lt;&gt;"",IF(J73&lt;&gt;"","จัดซื้อร่วม ","วิธีเฉพาะเจาะจง "),"")</f>
        <v xml:space="preserve">วิธีเฉพาะเจาะจง </v>
      </c>
      <c r="D73" s="9">
        <f>IF(B73 &lt;&gt;"",INDEX(stock_Item!$A$3:$A$998,MATCH(B73,stock_Item!$B$3:$B$998,0)),"")</f>
        <v>1164</v>
      </c>
      <c r="E73" s="9" t="str">
        <f>IF(B73 &lt;&gt;"",INDEX(stock_Item!$C$1:$C$998,MATCH(D73,stock_Item!$A$1:$A$998,0)),"")</f>
        <v>ถุง</v>
      </c>
      <c r="F73" s="8"/>
      <c r="G73" s="7"/>
      <c r="H73" s="7"/>
      <c r="I73" s="7"/>
      <c r="J73" s="54"/>
      <c r="K73" s="57"/>
      <c r="L73" s="55"/>
      <c r="M73" s="56"/>
      <c r="N73" s="56"/>
      <c r="O73" s="41"/>
      <c r="P73" s="53">
        <f>IFERROR(IF(B73 &lt;&gt;"",LOOKUP(2,1/(company_qty!$K$3:$K$2003=D73),(company_qty!$N$3:$N$1004)),""),0)</f>
        <v>0</v>
      </c>
      <c r="Q73" s="33">
        <v>0</v>
      </c>
      <c r="R73" s="53">
        <f t="shared" si="12"/>
        <v>0</v>
      </c>
      <c r="S73" s="23">
        <v>3</v>
      </c>
      <c r="T73" s="39">
        <f t="array" ref="T73">IFERROR(IF(B73 &lt;&gt;"",LOOKUP(2,1/(company_qty!$A$3:$A$2002=D73),(company_qty!$D$3:$D$1003)),""),"ไม่เคยซื้อ")</f>
        <v>1142.76</v>
      </c>
      <c r="U73" s="34">
        <f t="shared" si="13"/>
        <v>3428.2799999999997</v>
      </c>
      <c r="V73" s="46">
        <f>IF(AND(B73&lt;&gt;"",S73&lt;&gt;0,COUNTIFS(stock_Item!$A$3:$A$1998,D73,stock_Item!$M$3:$M$1998,"P")),IF(S73&gt;=9,S73-S73*0.4,S73),0)</f>
        <v>3</v>
      </c>
      <c r="W73" s="44"/>
      <c r="X73" s="47">
        <f t="shared" si="14"/>
        <v>3</v>
      </c>
      <c r="Y73" s="46">
        <f t="shared" si="22"/>
        <v>0</v>
      </c>
      <c r="Z73" s="44"/>
      <c r="AA73" s="47">
        <f t="shared" si="15"/>
        <v>3</v>
      </c>
      <c r="AB73" s="97">
        <f t="shared" si="23"/>
        <v>0</v>
      </c>
      <c r="AC73" s="100" t="str">
        <f t="shared" si="16"/>
        <v/>
      </c>
      <c r="AD73" s="44"/>
      <c r="AE73" s="35"/>
      <c r="AF73" s="36"/>
      <c r="AG73" s="100" t="str">
        <f t="shared" si="17"/>
        <v/>
      </c>
      <c r="AH73" s="44"/>
      <c r="AI73" s="86"/>
      <c r="AJ73" s="77">
        <f t="shared" si="18"/>
        <v>3</v>
      </c>
      <c r="AK73" s="84">
        <f t="shared" si="19"/>
        <v>3428.2799999999997</v>
      </c>
      <c r="AL73" s="1">
        <f t="shared" si="20"/>
        <v>0</v>
      </c>
      <c r="AM73" s="85">
        <f t="shared" si="21"/>
        <v>0</v>
      </c>
      <c r="AZ73" s="65" t="str">
        <f>IF(COUNT(SEARCH(#REF!,K73)),IF(V73&lt;&gt;0,LOOKUP(9.99999999999999E+307,$AZ$5:AZ72+1),""),"")</f>
        <v/>
      </c>
      <c r="BA73" s="91" t="str">
        <f>IF(COUNT(SEARCH(#REF!,K73)),IF(Y73&lt;&gt;0,LOOKUP(9.99999999999999E+307,$BA$5:BA72+1),""),"")</f>
        <v/>
      </c>
      <c r="BB73" s="93" t="str">
        <f>IF(COUNT(SEARCH(#REF!,K73)),IF(AC73&lt;&gt;0,LOOKUP(9.99999999999999E+307,$BB$5:BB72+1),""),"")</f>
        <v/>
      </c>
      <c r="BC73" s="95" t="str">
        <f>IF(COUNT(SEARCH(#REF!,K73)),IF(AG73&lt;&gt;0,LOOKUP(9.99999999999999E+307,$BC$5:BC72+1),""),"")</f>
        <v/>
      </c>
    </row>
    <row r="74" spans="1:55" ht="14">
      <c r="A74" s="1">
        <v>68</v>
      </c>
      <c r="B74" s="38" t="str">
        <f>IF(stock_Item!B70&lt;&gt;"",stock_Item!B70,"")</f>
        <v>Composite ประเภท nano E spherically  A3.5</v>
      </c>
      <c r="C74" s="18" t="str">
        <f t="array" ref="C74">IF(B74 &lt;&gt;"",IF(J74&lt;&gt;"","จัดซื้อร่วม ","วิธีเฉพาะเจาะจง "),"")</f>
        <v xml:space="preserve">วิธีเฉพาะเจาะจง </v>
      </c>
      <c r="D74" s="9">
        <f>IF(B74 &lt;&gt;"",INDEX(stock_Item!$A$3:$A$998,MATCH(B74,stock_Item!$B$3:$B$998,0)),"")</f>
        <v>5346</v>
      </c>
      <c r="E74" s="9" t="str">
        <f>IF(B74 &lt;&gt;"",INDEX(stock_Item!$C$1:$C$998,MATCH(D74,stock_Item!$A$1:$A$998,0)),"")</f>
        <v>หลอด</v>
      </c>
      <c r="F74" s="8"/>
      <c r="G74" s="7"/>
      <c r="H74" s="7"/>
      <c r="I74" s="7"/>
      <c r="J74" s="54"/>
      <c r="K74" s="57"/>
      <c r="L74" s="55"/>
      <c r="M74" s="56"/>
      <c r="N74" s="56"/>
      <c r="O74" s="41"/>
      <c r="P74" s="53">
        <f>IFERROR(IF(B74 &lt;&gt;"",LOOKUP(2,1/(company_qty!$K$3:$K$2003=D74),(company_qty!$N$3:$N$1004)),""),0)</f>
        <v>1</v>
      </c>
      <c r="Q74" s="33">
        <v>1</v>
      </c>
      <c r="R74" s="53">
        <f t="shared" si="12"/>
        <v>0</v>
      </c>
      <c r="S74" s="23">
        <v>2</v>
      </c>
      <c r="T74" s="39">
        <f t="array" ref="T74">IFERROR(IF(B74 &lt;&gt;"",LOOKUP(2,1/(company_qty!$A$3:$A$2002=D74),(company_qty!$D$3:$D$1003)),""),"ไม่เคยซื้อ")</f>
        <v>700</v>
      </c>
      <c r="U74" s="34">
        <f t="shared" si="13"/>
        <v>1400</v>
      </c>
      <c r="V74" s="46">
        <f>IF(AND(B74&lt;&gt;"",S74&lt;&gt;0,COUNTIFS(stock_Item!$A$3:$A$1998,D74,stock_Item!$M$3:$M$1998,"P")),IF(S74&gt;=9,S74-S74*0.4,S74),0)</f>
        <v>2</v>
      </c>
      <c r="W74" s="44"/>
      <c r="X74" s="47">
        <f t="shared" si="14"/>
        <v>2</v>
      </c>
      <c r="Y74" s="46">
        <f t="shared" si="22"/>
        <v>0</v>
      </c>
      <c r="Z74" s="44"/>
      <c r="AA74" s="47">
        <f t="shared" si="15"/>
        <v>2</v>
      </c>
      <c r="AB74" s="97">
        <f t="shared" si="23"/>
        <v>0</v>
      </c>
      <c r="AC74" s="100" t="str">
        <f t="shared" si="16"/>
        <v/>
      </c>
      <c r="AD74" s="44"/>
      <c r="AE74" s="35"/>
      <c r="AF74" s="36"/>
      <c r="AG74" s="100" t="str">
        <f t="shared" si="17"/>
        <v/>
      </c>
      <c r="AH74" s="44"/>
      <c r="AI74" s="86"/>
      <c r="AJ74" s="77">
        <f t="shared" si="18"/>
        <v>2</v>
      </c>
      <c r="AK74" s="84">
        <f t="shared" si="19"/>
        <v>1400</v>
      </c>
      <c r="AL74" s="1">
        <f t="shared" si="20"/>
        <v>0</v>
      </c>
      <c r="AM74" s="85">
        <f t="shared" si="21"/>
        <v>0</v>
      </c>
      <c r="AZ74" s="65" t="str">
        <f>IF(COUNT(SEARCH(#REF!,K74)),IF(V74&lt;&gt;0,LOOKUP(9.99999999999999E+307,$AZ$5:AZ73+1),""),"")</f>
        <v/>
      </c>
      <c r="BA74" s="91" t="str">
        <f>IF(COUNT(SEARCH(#REF!,K74)),IF(Y74&lt;&gt;0,LOOKUP(9.99999999999999E+307,$BA$5:BA73+1),""),"")</f>
        <v/>
      </c>
      <c r="BB74" s="93" t="str">
        <f>IF(COUNT(SEARCH(#REF!,K74)),IF(AC74&lt;&gt;0,LOOKUP(9.99999999999999E+307,$BB$5:BB73+1),""),"")</f>
        <v/>
      </c>
      <c r="BC74" s="95" t="str">
        <f>IF(COUNT(SEARCH(#REF!,K74)),IF(AG74&lt;&gt;0,LOOKUP(9.99999999999999E+307,$BC$5:BC73+1),""),"")</f>
        <v/>
      </c>
    </row>
    <row r="75" spans="1:55" ht="14">
      <c r="A75" s="1">
        <v>69</v>
      </c>
      <c r="B75" s="38" t="str">
        <f>IF(stock_Item!B71&lt;&gt;"",stock_Item!B71,"")</f>
        <v>Composite ประเภท3 nanofilled   A 3.5</v>
      </c>
      <c r="C75" s="18" t="str">
        <f t="array" ref="C75">IF(B75 &lt;&gt;"",IF(J75&lt;&gt;"","จัดซื้อร่วม ","วิธีเฉพาะเจาะจง "),"")</f>
        <v xml:space="preserve">วิธีเฉพาะเจาะจง </v>
      </c>
      <c r="D75" s="9">
        <f>IF(B75 &lt;&gt;"",INDEX(stock_Item!$A$3:$A$998,MATCH(B75,stock_Item!$B$3:$B$998,0)),"")</f>
        <v>1170</v>
      </c>
      <c r="E75" s="9" t="str">
        <f>IF(B75 &lt;&gt;"",INDEX(stock_Item!$C$1:$C$998,MATCH(D75,stock_Item!$A$1:$A$998,0)),"")</f>
        <v>หลอด</v>
      </c>
      <c r="F75" s="8"/>
      <c r="G75" s="7"/>
      <c r="H75" s="7"/>
      <c r="I75" s="7"/>
      <c r="J75" s="54"/>
      <c r="K75" s="57"/>
      <c r="L75" s="55"/>
      <c r="M75" s="56"/>
      <c r="N75" s="56"/>
      <c r="O75" s="41"/>
      <c r="P75" s="53">
        <f>IFERROR(IF(B75 &lt;&gt;"",LOOKUP(2,1/(company_qty!$K$3:$K$2003=D75),(company_qty!$N$3:$N$1004)),""),0)</f>
        <v>0</v>
      </c>
      <c r="Q75" s="33">
        <v>0</v>
      </c>
      <c r="R75" s="53">
        <f t="shared" si="12"/>
        <v>0</v>
      </c>
      <c r="S75" s="23">
        <v>4</v>
      </c>
      <c r="T75" s="39">
        <f t="array" ref="T75">IFERROR(IF(B75 &lt;&gt;"",LOOKUP(2,1/(company_qty!$A$3:$A$2002=D75),(company_qty!$D$3:$D$1003)),""),"ไม่เคยซื้อ")</f>
        <v>1540.8</v>
      </c>
      <c r="U75" s="34">
        <f t="shared" si="13"/>
        <v>6163.2</v>
      </c>
      <c r="V75" s="46">
        <f>IF(AND(B75&lt;&gt;"",S75&lt;&gt;0,COUNTIFS(stock_Item!$A$3:$A$1998,D75,stock_Item!$M$3:$M$1998,"P")),IF(S75&gt;=9,S75-S75*0.4,S75),0)</f>
        <v>4</v>
      </c>
      <c r="W75" s="44"/>
      <c r="X75" s="47">
        <f t="shared" si="14"/>
        <v>4</v>
      </c>
      <c r="Y75" s="46">
        <f t="shared" si="22"/>
        <v>0</v>
      </c>
      <c r="Z75" s="44"/>
      <c r="AA75" s="47">
        <f t="shared" si="15"/>
        <v>4</v>
      </c>
      <c r="AB75" s="97">
        <f t="shared" si="23"/>
        <v>0</v>
      </c>
      <c r="AC75" s="100" t="str">
        <f t="shared" si="16"/>
        <v/>
      </c>
      <c r="AD75" s="44"/>
      <c r="AE75" s="35"/>
      <c r="AF75" s="36"/>
      <c r="AG75" s="100" t="str">
        <f t="shared" si="17"/>
        <v/>
      </c>
      <c r="AH75" s="44"/>
      <c r="AI75" s="86"/>
      <c r="AJ75" s="77">
        <f t="shared" si="18"/>
        <v>4</v>
      </c>
      <c r="AK75" s="84">
        <f t="shared" si="19"/>
        <v>6163.2</v>
      </c>
      <c r="AL75" s="1">
        <f t="shared" si="20"/>
        <v>0</v>
      </c>
      <c r="AM75" s="85">
        <f t="shared" si="21"/>
        <v>0</v>
      </c>
      <c r="AZ75" s="65" t="str">
        <f>IF(COUNT(SEARCH(#REF!,K75)),IF(V75&lt;&gt;0,LOOKUP(9.99999999999999E+307,$AZ$5:AZ74+1),""),"")</f>
        <v/>
      </c>
      <c r="BA75" s="91" t="str">
        <f>IF(COUNT(SEARCH(#REF!,K75)),IF(Y75&lt;&gt;0,LOOKUP(9.99999999999999E+307,$BA$5:BA74+1),""),"")</f>
        <v/>
      </c>
      <c r="BB75" s="93" t="str">
        <f>IF(COUNT(SEARCH(#REF!,K75)),IF(AC75&lt;&gt;0,LOOKUP(9.99999999999999E+307,$BB$5:BB74+1),""),"")</f>
        <v/>
      </c>
      <c r="BC75" s="95" t="str">
        <f>IF(COUNT(SEARCH(#REF!,K75)),IF(AG75&lt;&gt;0,LOOKUP(9.99999999999999E+307,$BC$5:BC74+1),""),"")</f>
        <v/>
      </c>
    </row>
    <row r="76" spans="1:55" ht="14">
      <c r="A76" s="1">
        <v>70</v>
      </c>
      <c r="B76" s="38" t="str">
        <f>IF(stock_Item!B72&lt;&gt;"",stock_Item!B72,"")</f>
        <v>Composite ประเภท3 nanofilled   A 4</v>
      </c>
      <c r="C76" s="18" t="str">
        <f t="array" ref="C76">IF(B76 &lt;&gt;"",IF(J76&lt;&gt;"","จัดซื้อร่วม ","วิธีเฉพาะเจาะจง "),"")</f>
        <v xml:space="preserve">วิธีเฉพาะเจาะจง </v>
      </c>
      <c r="D76" s="9">
        <f>IF(B76 &lt;&gt;"",INDEX(stock_Item!$A$3:$A$998,MATCH(B76,stock_Item!$B$3:$B$998,0)),"")</f>
        <v>5912</v>
      </c>
      <c r="E76" s="9" t="str">
        <f>IF(B76 &lt;&gt;"",INDEX(stock_Item!$C$1:$C$998,MATCH(D76,stock_Item!$A$1:$A$998,0)),"")</f>
        <v>หลอด</v>
      </c>
      <c r="F76" s="8"/>
      <c r="G76" s="7"/>
      <c r="H76" s="7"/>
      <c r="I76" s="7"/>
      <c r="J76" s="54"/>
      <c r="K76" s="57"/>
      <c r="L76" s="55"/>
      <c r="M76" s="56"/>
      <c r="N76" s="56"/>
      <c r="O76" s="41"/>
      <c r="P76" s="53">
        <f>IFERROR(IF(B76 &lt;&gt;"",LOOKUP(2,1/(company_qty!$K$3:$K$2003=D76),(company_qty!$N$3:$N$1004)),""),0)</f>
        <v>0</v>
      </c>
      <c r="Q76" s="33">
        <v>0</v>
      </c>
      <c r="R76" s="53">
        <f t="shared" si="12"/>
        <v>0</v>
      </c>
      <c r="S76" s="23">
        <v>2</v>
      </c>
      <c r="T76" s="39">
        <f t="array" ref="T76">IFERROR(IF(B76 &lt;&gt;"",LOOKUP(2,1/(company_qty!$A$3:$A$2002=D76),(company_qty!$D$3:$D$1003)),""),"ไม่เคยซื้อ")</f>
        <v>1540.8</v>
      </c>
      <c r="U76" s="34">
        <f t="shared" si="13"/>
        <v>3081.6</v>
      </c>
      <c r="V76" s="46">
        <f>IF(AND(B76&lt;&gt;"",S76&lt;&gt;0,COUNTIFS(stock_Item!$A$3:$A$1998,D76,stock_Item!$M$3:$M$1998,"P")),IF(S76&gt;=9,S76-S76*0.4,S76),0)</f>
        <v>2</v>
      </c>
      <c r="W76" s="44"/>
      <c r="X76" s="47">
        <f t="shared" si="14"/>
        <v>2</v>
      </c>
      <c r="Y76" s="46">
        <f t="shared" si="22"/>
        <v>0</v>
      </c>
      <c r="Z76" s="44"/>
      <c r="AA76" s="47">
        <f t="shared" si="15"/>
        <v>2</v>
      </c>
      <c r="AB76" s="97">
        <f t="shared" si="23"/>
        <v>0</v>
      </c>
      <c r="AC76" s="100" t="str">
        <f t="shared" si="16"/>
        <v/>
      </c>
      <c r="AD76" s="44"/>
      <c r="AE76" s="35"/>
      <c r="AF76" s="36"/>
      <c r="AG76" s="100" t="str">
        <f t="shared" si="17"/>
        <v/>
      </c>
      <c r="AH76" s="44"/>
      <c r="AI76" s="86"/>
      <c r="AJ76" s="77">
        <f t="shared" si="18"/>
        <v>2</v>
      </c>
      <c r="AK76" s="84">
        <f t="shared" si="19"/>
        <v>3081.6</v>
      </c>
      <c r="AL76" s="1">
        <f t="shared" si="20"/>
        <v>0</v>
      </c>
      <c r="AM76" s="85">
        <f t="shared" si="21"/>
        <v>0</v>
      </c>
      <c r="AZ76" s="65" t="str">
        <f>IF(COUNT(SEARCH(#REF!,K76)),IF(V76&lt;&gt;0,LOOKUP(9.99999999999999E+307,$AZ$5:AZ75+1),""),"")</f>
        <v/>
      </c>
      <c r="BA76" s="91" t="str">
        <f>IF(COUNT(SEARCH(#REF!,K76)),IF(Y76&lt;&gt;0,LOOKUP(9.99999999999999E+307,$BA$5:BA75+1),""),"")</f>
        <v/>
      </c>
      <c r="BB76" s="93" t="str">
        <f>IF(COUNT(SEARCH(#REF!,K76)),IF(AC76&lt;&gt;0,LOOKUP(9.99999999999999E+307,$BB$5:BB75+1),""),"")</f>
        <v/>
      </c>
      <c r="BC76" s="95" t="str">
        <f>IF(COUNT(SEARCH(#REF!,K76)),IF(AG76&lt;&gt;0,LOOKUP(9.99999999999999E+307,$BC$5:BC75+1),""),"")</f>
        <v/>
      </c>
    </row>
    <row r="77" spans="1:55" ht="14">
      <c r="A77" s="1">
        <v>71</v>
      </c>
      <c r="B77" s="38" t="str">
        <f>IF(stock_Item!B73&lt;&gt;"",stock_Item!B73,"")</f>
        <v>Contra-Angle</v>
      </c>
      <c r="C77" s="18" t="str">
        <f t="array" ref="C77">IF(B77 &lt;&gt;"",IF(J77&lt;&gt;"","จัดซื้อร่วม ","วิธีเฉพาะเจาะจง "),"")</f>
        <v xml:space="preserve">วิธีเฉพาะเจาะจง </v>
      </c>
      <c r="D77" s="9">
        <f>IF(B77 &lt;&gt;"",INDEX(stock_Item!$A$3:$A$998,MATCH(B77,stock_Item!$B$3:$B$998,0)),"")</f>
        <v>1154</v>
      </c>
      <c r="E77" s="9" t="str">
        <f>IF(B77 &lt;&gt;"",INDEX(stock_Item!$C$1:$C$998,MATCH(D77,stock_Item!$A$1:$A$998,0)),"")</f>
        <v>ด้าม</v>
      </c>
      <c r="F77" s="8"/>
      <c r="G77" s="7"/>
      <c r="H77" s="7"/>
      <c r="I77" s="7"/>
      <c r="J77" s="54"/>
      <c r="K77" s="57"/>
      <c r="L77" s="55"/>
      <c r="M77" s="56"/>
      <c r="N77" s="56"/>
      <c r="O77" s="41"/>
      <c r="P77" s="53">
        <f>IFERROR(IF(B77 &lt;&gt;"",LOOKUP(2,1/(company_qty!$K$3:$K$2003=D77),(company_qty!$N$3:$N$1004)),""),0)</f>
        <v>3</v>
      </c>
      <c r="Q77" s="33">
        <v>3</v>
      </c>
      <c r="R77" s="53">
        <f t="shared" si="12"/>
        <v>0</v>
      </c>
      <c r="S77" s="23">
        <v>0</v>
      </c>
      <c r="T77" s="39">
        <f t="array" ref="T77">IFERROR(IF(B77 &lt;&gt;"",LOOKUP(2,1/(company_qty!$A$3:$A$2002=D77),(company_qty!$D$3:$D$1003)),""),"ไม่เคยซื้อ")</f>
        <v>2800</v>
      </c>
      <c r="U77" s="34">
        <f t="shared" si="13"/>
        <v>0</v>
      </c>
      <c r="V77" s="46">
        <f>IF(AND(B77&lt;&gt;"",S77&lt;&gt;0,COUNTIFS(stock_Item!$A$3:$A$1998,D77,stock_Item!$M$3:$M$1998,"P")),IF(S77&gt;=9,S77-S77*0.4,S77),0)</f>
        <v>0</v>
      </c>
      <c r="W77" s="44"/>
      <c r="X77" s="47">
        <f t="shared" si="14"/>
        <v>0</v>
      </c>
      <c r="Y77" s="46">
        <f t="shared" si="22"/>
        <v>0</v>
      </c>
      <c r="Z77" s="44"/>
      <c r="AA77" s="47">
        <f t="shared" si="15"/>
        <v>0</v>
      </c>
      <c r="AB77" s="97">
        <f t="shared" si="23"/>
        <v>0</v>
      </c>
      <c r="AC77" s="100" t="str">
        <f t="shared" si="16"/>
        <v/>
      </c>
      <c r="AD77" s="44"/>
      <c r="AE77" s="35"/>
      <c r="AF77" s="36"/>
      <c r="AG77" s="100" t="str">
        <f t="shared" si="17"/>
        <v/>
      </c>
      <c r="AH77" s="44"/>
      <c r="AI77" s="86"/>
      <c r="AJ77" s="77">
        <f t="shared" si="18"/>
        <v>0</v>
      </c>
      <c r="AK77" s="84">
        <f t="shared" si="19"/>
        <v>0</v>
      </c>
      <c r="AL77" s="1">
        <f t="shared" si="20"/>
        <v>0</v>
      </c>
      <c r="AM77" s="85">
        <f t="shared" si="21"/>
        <v>0</v>
      </c>
      <c r="AZ77" s="65" t="str">
        <f>IF(COUNT(SEARCH(#REF!,K77)),IF(V77&lt;&gt;0,LOOKUP(9.99999999999999E+307,$AZ$5:AZ76+1),""),"")</f>
        <v/>
      </c>
      <c r="BA77" s="91" t="str">
        <f>IF(COUNT(SEARCH(#REF!,K77)),IF(Y77&lt;&gt;0,LOOKUP(9.99999999999999E+307,$BA$5:BA76+1),""),"")</f>
        <v/>
      </c>
      <c r="BB77" s="93" t="str">
        <f>IF(COUNT(SEARCH(#REF!,K77)),IF(AC77&lt;&gt;0,LOOKUP(9.99999999999999E+307,$BB$5:BB76+1),""),"")</f>
        <v/>
      </c>
      <c r="BC77" s="95" t="str">
        <f>IF(COUNT(SEARCH(#REF!,K77)),IF(AG77&lt;&gt;0,LOOKUP(9.99999999999999E+307,$BC$5:BC76+1),""),"")</f>
        <v/>
      </c>
    </row>
    <row r="78" spans="1:55" ht="14">
      <c r="A78" s="1">
        <v>72</v>
      </c>
      <c r="B78" s="38" t="str">
        <f>IF(stock_Item!B74&lt;&gt;"",stock_Item!B74,"")</f>
        <v>Cotton (เบอร์ 00) 4 g</v>
      </c>
      <c r="C78" s="18" t="str">
        <f t="array" ref="C78">IF(B78 &lt;&gt;"",IF(J78&lt;&gt;"","จัดซื้อร่วม ","วิธีเฉพาะเจาะจง "),"")</f>
        <v xml:space="preserve">วิธีเฉพาะเจาะจง </v>
      </c>
      <c r="D78" s="9">
        <f>IF(B78 &lt;&gt;"",INDEX(stock_Item!$A$3:$A$998,MATCH(B78,stock_Item!$B$3:$B$998,0)),"")</f>
        <v>5947</v>
      </c>
      <c r="E78" s="9" t="str">
        <f>IF(B78 &lt;&gt;"",INDEX(stock_Item!$C$1:$C$998,MATCH(D78,stock_Item!$A$1:$A$998,0)),"")</f>
        <v>กระปุก</v>
      </c>
      <c r="F78" s="8"/>
      <c r="G78" s="7"/>
      <c r="H78" s="7"/>
      <c r="I78" s="7"/>
      <c r="J78" s="54"/>
      <c r="K78" s="57"/>
      <c r="L78" s="55"/>
      <c r="M78" s="56"/>
      <c r="N78" s="56"/>
      <c r="O78" s="41"/>
      <c r="P78" s="53">
        <f>IFERROR(IF(B78 &lt;&gt;"",LOOKUP(2,1/(company_qty!$K$3:$K$2003=D78),(company_qty!$N$3:$N$1004)),""),0)</f>
        <v>1</v>
      </c>
      <c r="Q78" s="33">
        <v>1</v>
      </c>
      <c r="R78" s="53">
        <f t="shared" si="12"/>
        <v>0</v>
      </c>
      <c r="S78" s="23">
        <v>1</v>
      </c>
      <c r="T78" s="39">
        <f t="array" ref="T78">IFERROR(IF(B78 &lt;&gt;"",LOOKUP(2,1/(company_qty!$A$3:$A$2002=D78),(company_qty!$D$3:$D$1003)),""),"ไม่เคยซื้อ")</f>
        <v>780</v>
      </c>
      <c r="U78" s="34">
        <f t="shared" si="13"/>
        <v>780</v>
      </c>
      <c r="V78" s="46">
        <f>IF(AND(B78&lt;&gt;"",S78&lt;&gt;0,COUNTIFS(stock_Item!$A$3:$A$1998,D78,stock_Item!$M$3:$M$1998,"P")),IF(S78&gt;=9,S78-S78*0.4,S78),0)</f>
        <v>0</v>
      </c>
      <c r="W78" s="44"/>
      <c r="X78" s="47">
        <f t="shared" si="14"/>
        <v>0</v>
      </c>
      <c r="Y78" s="46">
        <f t="shared" si="22"/>
        <v>1</v>
      </c>
      <c r="Z78" s="44"/>
      <c r="AA78" s="47">
        <f t="shared" si="15"/>
        <v>1</v>
      </c>
      <c r="AB78" s="97">
        <f t="shared" si="23"/>
        <v>0</v>
      </c>
      <c r="AC78" s="100" t="str">
        <f t="shared" si="16"/>
        <v/>
      </c>
      <c r="AD78" s="44"/>
      <c r="AE78" s="35"/>
      <c r="AF78" s="36"/>
      <c r="AG78" s="100" t="str">
        <f t="shared" si="17"/>
        <v/>
      </c>
      <c r="AH78" s="44"/>
      <c r="AI78" s="86"/>
      <c r="AJ78" s="77">
        <f t="shared" si="18"/>
        <v>1</v>
      </c>
      <c r="AK78" s="84">
        <f t="shared" si="19"/>
        <v>780</v>
      </c>
      <c r="AL78" s="1">
        <f t="shared" si="20"/>
        <v>0</v>
      </c>
      <c r="AM78" s="85">
        <f t="shared" si="21"/>
        <v>0</v>
      </c>
      <c r="AZ78" s="65" t="str">
        <f>IF(COUNT(SEARCH(#REF!,K78)),IF(V78&lt;&gt;0,LOOKUP(9.99999999999999E+307,$AZ$5:AZ77+1),""),"")</f>
        <v/>
      </c>
      <c r="BA78" s="91" t="str">
        <f>IF(COUNT(SEARCH(#REF!,K78)),IF(Y78&lt;&gt;0,LOOKUP(9.99999999999999E+307,$BA$5:BA77+1),""),"")</f>
        <v/>
      </c>
      <c r="BB78" s="93" t="str">
        <f>IF(COUNT(SEARCH(#REF!,K78)),IF(AC78&lt;&gt;0,LOOKUP(9.99999999999999E+307,$BB$5:BB77+1),""),"")</f>
        <v/>
      </c>
      <c r="BC78" s="95" t="str">
        <f>IF(COUNT(SEARCH(#REF!,K78)),IF(AG78&lt;&gt;0,LOOKUP(9.99999999999999E+307,$BC$5:BC77+1),""),"")</f>
        <v/>
      </c>
    </row>
    <row r="79" spans="1:55" ht="14">
      <c r="A79" s="1">
        <v>73</v>
      </c>
      <c r="B79" s="38" t="str">
        <f>IF(stock_Item!B75&lt;&gt;"",stock_Item!B75,"")</f>
        <v>Cotton (เบอร์000) 5 g</v>
      </c>
      <c r="C79" s="18" t="str">
        <f t="array" ref="C79">IF(B79 &lt;&gt;"",IF(J79&lt;&gt;"","จัดซื้อร่วม ","วิธีเฉพาะเจาะจง "),"")</f>
        <v xml:space="preserve">วิธีเฉพาะเจาะจง </v>
      </c>
      <c r="D79" s="9">
        <f>IF(B79 &lt;&gt;"",INDEX(stock_Item!$A$3:$A$998,MATCH(B79,stock_Item!$B$3:$B$998,0)),"")</f>
        <v>5948</v>
      </c>
      <c r="E79" s="9" t="str">
        <f>IF(B79 &lt;&gt;"",INDEX(stock_Item!$C$1:$C$998,MATCH(D79,stock_Item!$A$1:$A$998,0)),"")</f>
        <v>กระปุก</v>
      </c>
      <c r="F79" s="8"/>
      <c r="G79" s="7"/>
      <c r="H79" s="7"/>
      <c r="I79" s="7"/>
      <c r="J79" s="54"/>
      <c r="K79" s="57"/>
      <c r="L79" s="55"/>
      <c r="M79" s="56"/>
      <c r="N79" s="56"/>
      <c r="O79" s="41"/>
      <c r="P79" s="53">
        <f>IFERROR(IF(B79 &lt;&gt;"",LOOKUP(2,1/(company_qty!$K$3:$K$2003=D79),(company_qty!$N$3:$N$1004)),""),0)</f>
        <v>1</v>
      </c>
      <c r="Q79" s="33">
        <v>1</v>
      </c>
      <c r="R79" s="53">
        <f t="shared" si="12"/>
        <v>0</v>
      </c>
      <c r="S79" s="23">
        <v>1</v>
      </c>
      <c r="T79" s="39">
        <f t="array" ref="T79">IFERROR(IF(B79 &lt;&gt;"",LOOKUP(2,1/(company_qty!$A$3:$A$2002=D79),(company_qty!$D$3:$D$1003)),""),"ไม่เคยซื้อ")</f>
        <v>560</v>
      </c>
      <c r="U79" s="34">
        <f t="shared" si="13"/>
        <v>560</v>
      </c>
      <c r="V79" s="46">
        <f>IF(AND(B79&lt;&gt;"",S79&lt;&gt;0,COUNTIFS(stock_Item!$A$3:$A$1998,D79,stock_Item!$M$3:$M$1998,"P")),IF(S79&gt;=9,S79-S79*0.4,S79),0)</f>
        <v>0</v>
      </c>
      <c r="W79" s="44"/>
      <c r="X79" s="47">
        <f t="shared" si="14"/>
        <v>0</v>
      </c>
      <c r="Y79" s="46">
        <f t="shared" si="22"/>
        <v>1</v>
      </c>
      <c r="Z79" s="44"/>
      <c r="AA79" s="47">
        <f t="shared" si="15"/>
        <v>1</v>
      </c>
      <c r="AB79" s="97">
        <f t="shared" si="23"/>
        <v>0</v>
      </c>
      <c r="AC79" s="100" t="str">
        <f t="shared" si="16"/>
        <v/>
      </c>
      <c r="AD79" s="44"/>
      <c r="AE79" s="35"/>
      <c r="AF79" s="36"/>
      <c r="AG79" s="100" t="str">
        <f t="shared" si="17"/>
        <v/>
      </c>
      <c r="AH79" s="44"/>
      <c r="AI79" s="86"/>
      <c r="AJ79" s="77">
        <f t="shared" si="18"/>
        <v>1</v>
      </c>
      <c r="AK79" s="84">
        <f t="shared" si="19"/>
        <v>560</v>
      </c>
      <c r="AL79" s="1">
        <f t="shared" si="20"/>
        <v>0</v>
      </c>
      <c r="AM79" s="85">
        <f t="shared" si="21"/>
        <v>0</v>
      </c>
      <c r="AZ79" s="65" t="str">
        <f>IF(COUNT(SEARCH(#REF!,K79)),IF(V79&lt;&gt;0,LOOKUP(9.99999999999999E+307,$AZ$5:AZ78+1),""),"")</f>
        <v/>
      </c>
      <c r="BA79" s="91" t="str">
        <f>IF(COUNT(SEARCH(#REF!,K79)),IF(Y79&lt;&gt;0,LOOKUP(9.99999999999999E+307,$BA$5:BA78+1),""),"")</f>
        <v/>
      </c>
      <c r="BB79" s="93" t="str">
        <f>IF(COUNT(SEARCH(#REF!,K79)),IF(AC79&lt;&gt;0,LOOKUP(9.99999999999999E+307,$BB$5:BB78+1),""),"")</f>
        <v/>
      </c>
      <c r="BC79" s="95" t="str">
        <f>IF(COUNT(SEARCH(#REF!,K79)),IF(AG79&lt;&gt;0,LOOKUP(9.99999999999999E+307,$BC$5:BC78+1),""),"")</f>
        <v/>
      </c>
    </row>
    <row r="80" spans="1:55" ht="14">
      <c r="A80" s="1">
        <v>74</v>
      </c>
      <c r="B80" s="38" t="str">
        <f>IF(stock_Item!B76&lt;&gt;"",stock_Item!B76,"")</f>
        <v>Crimping Plier</v>
      </c>
      <c r="C80" s="18" t="str">
        <f t="array" ref="C80">IF(B80 &lt;&gt;"",IF(J80&lt;&gt;"","จัดซื้อร่วม ","วิธีเฉพาะเจาะจง "),"")</f>
        <v xml:space="preserve">วิธีเฉพาะเจาะจง </v>
      </c>
      <c r="D80" s="9">
        <f>IF(B80 &lt;&gt;"",INDEX(stock_Item!$A$3:$A$998,MATCH(B80,stock_Item!$B$3:$B$998,0)),"")</f>
        <v>6671</v>
      </c>
      <c r="E80" s="9" t="str">
        <f>IF(B80 &lt;&gt;"",INDEX(stock_Item!$C$1:$C$998,MATCH(D80,stock_Item!$A$1:$A$998,0)),"")</f>
        <v>ตัว</v>
      </c>
      <c r="F80" s="8"/>
      <c r="G80" s="7"/>
      <c r="H80" s="7"/>
      <c r="I80" s="7"/>
      <c r="J80" s="54"/>
      <c r="K80" s="57"/>
      <c r="L80" s="55"/>
      <c r="M80" s="56"/>
      <c r="N80" s="56"/>
      <c r="O80" s="41"/>
      <c r="P80" s="53">
        <f>IFERROR(IF(B80 &lt;&gt;"",LOOKUP(2,1/(company_qty!$K$3:$K$2003=D80),(company_qty!$N$3:$N$1004)),""),0)</f>
        <v>0</v>
      </c>
      <c r="Q80" s="33">
        <v>0</v>
      </c>
      <c r="R80" s="53">
        <f t="shared" si="12"/>
        <v>0</v>
      </c>
      <c r="S80" s="23">
        <v>1</v>
      </c>
      <c r="T80" s="39">
        <f t="array" ref="T80">IFERROR(IF(B80 &lt;&gt;"",LOOKUP(2,1/(company_qty!$A$3:$A$2002=D80),(company_qty!$D$3:$D$1003)),""),"ไม่เคยซื้อ")</f>
        <v>3990</v>
      </c>
      <c r="U80" s="34">
        <f t="shared" si="13"/>
        <v>3990</v>
      </c>
      <c r="V80" s="46">
        <f>IF(AND(B80&lt;&gt;"",S80&lt;&gt;0,COUNTIFS(stock_Item!$A$3:$A$1998,D80,stock_Item!$M$3:$M$1998,"P")),IF(S80&gt;=9,S80-S80*0.4,S80),0)</f>
        <v>0</v>
      </c>
      <c r="W80" s="44"/>
      <c r="X80" s="47">
        <f t="shared" si="14"/>
        <v>0</v>
      </c>
      <c r="Y80" s="46">
        <f t="shared" si="22"/>
        <v>1</v>
      </c>
      <c r="Z80" s="44"/>
      <c r="AA80" s="47">
        <f t="shared" si="15"/>
        <v>1</v>
      </c>
      <c r="AB80" s="97">
        <f t="shared" si="23"/>
        <v>0</v>
      </c>
      <c r="AC80" s="100" t="str">
        <f t="shared" si="16"/>
        <v/>
      </c>
      <c r="AD80" s="44"/>
      <c r="AE80" s="35"/>
      <c r="AF80" s="36"/>
      <c r="AG80" s="100" t="str">
        <f t="shared" si="17"/>
        <v/>
      </c>
      <c r="AH80" s="44"/>
      <c r="AI80" s="86"/>
      <c r="AJ80" s="77">
        <f t="shared" si="18"/>
        <v>1</v>
      </c>
      <c r="AK80" s="84">
        <f t="shared" si="19"/>
        <v>3990</v>
      </c>
      <c r="AL80" s="1">
        <f t="shared" si="20"/>
        <v>0</v>
      </c>
      <c r="AM80" s="85">
        <f t="shared" si="21"/>
        <v>0</v>
      </c>
      <c r="AZ80" s="65" t="str">
        <f>IF(COUNT(SEARCH(#REF!,K80)),IF(V80&lt;&gt;0,LOOKUP(9.99999999999999E+307,$AZ$5:AZ79+1),""),"")</f>
        <v/>
      </c>
      <c r="BA80" s="91" t="str">
        <f>IF(COUNT(SEARCH(#REF!,K80)),IF(Y80&lt;&gt;0,LOOKUP(9.99999999999999E+307,$BA$5:BA79+1),""),"")</f>
        <v/>
      </c>
      <c r="BB80" s="93" t="str">
        <f>IF(COUNT(SEARCH(#REF!,K80)),IF(AC80&lt;&gt;0,LOOKUP(9.99999999999999E+307,$BB$5:BB79+1),""),"")</f>
        <v/>
      </c>
      <c r="BC80" s="95" t="str">
        <f>IF(COUNT(SEARCH(#REF!,K80)),IF(AG80&lt;&gt;0,LOOKUP(9.99999999999999E+307,$BC$5:BC79+1),""),"")</f>
        <v/>
      </c>
    </row>
    <row r="81" spans="1:55" ht="14">
      <c r="A81" s="1">
        <v>75</v>
      </c>
      <c r="B81" s="38" t="str">
        <f>IF(stock_Item!B77&lt;&gt;"",stock_Item!B77,"")</f>
        <v>Curve Artery</v>
      </c>
      <c r="C81" s="18" t="str">
        <f t="array" ref="C81">IF(B81 &lt;&gt;"",IF(J81&lt;&gt;"","จัดซื้อร่วม ","วิธีเฉพาะเจาะจง "),"")</f>
        <v xml:space="preserve">วิธีเฉพาะเจาะจง </v>
      </c>
      <c r="D81" s="9">
        <f>IF(B81 &lt;&gt;"",INDEX(stock_Item!$A$3:$A$998,MATCH(B81,stock_Item!$B$3:$B$998,0)),"")</f>
        <v>7832</v>
      </c>
      <c r="E81" s="9" t="str">
        <f>IF(B81 &lt;&gt;"",INDEX(stock_Item!$C$1:$C$998,MATCH(D81,stock_Item!$A$1:$A$998,0)),"")</f>
        <v>ชิ้น</v>
      </c>
      <c r="F81" s="8"/>
      <c r="G81" s="7"/>
      <c r="H81" s="7"/>
      <c r="I81" s="7"/>
      <c r="J81" s="54"/>
      <c r="K81" s="57"/>
      <c r="L81" s="55"/>
      <c r="M81" s="56"/>
      <c r="N81" s="56"/>
      <c r="O81" s="41"/>
      <c r="P81" s="53">
        <f>IFERROR(IF(B81 &lt;&gt;"",LOOKUP(2,1/(company_qty!$K$3:$K$2003=D81),(company_qty!$N$3:$N$1004)),""),0)</f>
        <v>0</v>
      </c>
      <c r="Q81" s="33">
        <v>0</v>
      </c>
      <c r="R81" s="53">
        <f t="shared" si="12"/>
        <v>0</v>
      </c>
      <c r="S81" s="23">
        <v>2</v>
      </c>
      <c r="T81" s="39" t="str">
        <f t="array" ref="T81">IFERROR(IF(B81 &lt;&gt;"",LOOKUP(2,1/(company_qty!$A$3:$A$2002=D81),(company_qty!$D$3:$D$1003)),""),"ไม่เคยซื้อ")</f>
        <v>ไม่เคยซื้อ</v>
      </c>
      <c r="U81" s="34" t="e">
        <f t="shared" si="13"/>
        <v>#VALUE!</v>
      </c>
      <c r="V81" s="46">
        <f>IF(AND(B81&lt;&gt;"",S81&lt;&gt;0,COUNTIFS(stock_Item!$A$3:$A$1998,D81,stock_Item!$M$3:$M$1998,"P")),IF(S81&gt;=9,S81-S81*0.4,S81),0)</f>
        <v>0</v>
      </c>
      <c r="W81" s="44"/>
      <c r="X81" s="47">
        <f t="shared" si="14"/>
        <v>0</v>
      </c>
      <c r="Y81" s="46">
        <f t="shared" si="22"/>
        <v>2</v>
      </c>
      <c r="Z81" s="44"/>
      <c r="AA81" s="47">
        <f t="shared" si="15"/>
        <v>2</v>
      </c>
      <c r="AB81" s="97">
        <f t="shared" si="23"/>
        <v>0</v>
      </c>
      <c r="AC81" s="100" t="str">
        <f t="shared" si="16"/>
        <v/>
      </c>
      <c r="AD81" s="44"/>
      <c r="AE81" s="35"/>
      <c r="AF81" s="36"/>
      <c r="AG81" s="100" t="str">
        <f t="shared" si="17"/>
        <v/>
      </c>
      <c r="AH81" s="44"/>
      <c r="AI81" s="86"/>
      <c r="AJ81" s="77">
        <f t="shared" si="18"/>
        <v>2</v>
      </c>
      <c r="AK81" s="84" t="e">
        <f t="shared" si="19"/>
        <v>#VALUE!</v>
      </c>
      <c r="AL81" s="1">
        <f t="shared" si="20"/>
        <v>0</v>
      </c>
      <c r="AM81" s="85" t="e">
        <f t="shared" si="21"/>
        <v>#VALUE!</v>
      </c>
      <c r="AZ81" s="65" t="str">
        <f>IF(COUNT(SEARCH(#REF!,K81)),IF(V81&lt;&gt;0,LOOKUP(9.99999999999999E+307,$AZ$5:AZ80+1),""),"")</f>
        <v/>
      </c>
      <c r="BA81" s="91" t="str">
        <f>IF(COUNT(SEARCH(#REF!,K81)),IF(Y81&lt;&gt;0,LOOKUP(9.99999999999999E+307,$BA$5:BA80+1),""),"")</f>
        <v/>
      </c>
      <c r="BB81" s="93" t="str">
        <f>IF(COUNT(SEARCH(#REF!,K81)),IF(AC81&lt;&gt;0,LOOKUP(9.99999999999999E+307,$BB$5:BB80+1),""),"")</f>
        <v/>
      </c>
      <c r="BC81" s="95" t="str">
        <f>IF(COUNT(SEARCH(#REF!,K81)),IF(AG81&lt;&gt;0,LOOKUP(9.99999999999999E+307,$BC$5:BC80+1),""),"")</f>
        <v/>
      </c>
    </row>
    <row r="82" spans="1:55" ht="14">
      <c r="A82" s="1">
        <v>76</v>
      </c>
      <c r="B82" s="38" t="str">
        <f>IF(stock_Item!B78&lt;&gt;"",stock_Item!B78,"")</f>
        <v>Dappen  Dish(ขวดสีชา)</v>
      </c>
      <c r="C82" s="18" t="str">
        <f t="array" ref="C82">IF(B82 &lt;&gt;"",IF(J82&lt;&gt;"","จัดซื้อร่วม ","วิธีเฉพาะเจาะจง "),"")</f>
        <v xml:space="preserve">วิธีเฉพาะเจาะจง </v>
      </c>
      <c r="D82" s="9">
        <f>IF(B82 &lt;&gt;"",INDEX(stock_Item!$A$3:$A$998,MATCH(B82,stock_Item!$B$3:$B$998,0)),"")</f>
        <v>1271</v>
      </c>
      <c r="E82" s="9" t="str">
        <f>IF(B82 &lt;&gt;"",INDEX(stock_Item!$C$1:$C$998,MATCH(D82,stock_Item!$A$1:$A$998,0)),"")</f>
        <v>ขวด</v>
      </c>
      <c r="F82" s="8"/>
      <c r="G82" s="7"/>
      <c r="H82" s="7"/>
      <c r="I82" s="7"/>
      <c r="J82" s="54"/>
      <c r="K82" s="57"/>
      <c r="L82" s="55"/>
      <c r="M82" s="56"/>
      <c r="N82" s="56"/>
      <c r="O82" s="41"/>
      <c r="P82" s="53">
        <f>IFERROR(IF(B82 &lt;&gt;"",LOOKUP(2,1/(company_qty!$K$3:$K$2003=D82),(company_qty!$N$3:$N$1004)),""),0)</f>
        <v>0</v>
      </c>
      <c r="Q82" s="33">
        <v>0</v>
      </c>
      <c r="R82" s="53">
        <f t="shared" si="12"/>
        <v>0</v>
      </c>
      <c r="S82" s="23">
        <v>0</v>
      </c>
      <c r="T82" s="39" t="str">
        <f t="array" ref="T82">IFERROR(IF(B82 &lt;&gt;"",LOOKUP(2,1/(company_qty!$A$3:$A$2002=D82),(company_qty!$D$3:$D$1003)),""),"ไม่เคยซื้อ")</f>
        <v>ไม่เคยซื้อ</v>
      </c>
      <c r="U82" s="34" t="e">
        <f t="shared" si="13"/>
        <v>#VALUE!</v>
      </c>
      <c r="V82" s="46">
        <f>IF(AND(B82&lt;&gt;"",S82&lt;&gt;0,COUNTIFS(stock_Item!$A$3:$A$1998,D82,stock_Item!$M$3:$M$1998,"P")),IF(S82&gt;=9,S82-S82*0.4,S82),0)</f>
        <v>0</v>
      </c>
      <c r="W82" s="44"/>
      <c r="X82" s="47">
        <f t="shared" si="14"/>
        <v>0</v>
      </c>
      <c r="Y82" s="46">
        <f t="shared" si="22"/>
        <v>0</v>
      </c>
      <c r="Z82" s="44"/>
      <c r="AA82" s="47">
        <f t="shared" si="15"/>
        <v>0</v>
      </c>
      <c r="AB82" s="97">
        <f t="shared" si="23"/>
        <v>0</v>
      </c>
      <c r="AC82" s="100" t="str">
        <f t="shared" si="16"/>
        <v/>
      </c>
      <c r="AD82" s="44"/>
      <c r="AE82" s="35"/>
      <c r="AF82" s="36"/>
      <c r="AG82" s="100" t="str">
        <f t="shared" si="17"/>
        <v/>
      </c>
      <c r="AH82" s="44"/>
      <c r="AI82" s="86"/>
      <c r="AJ82" s="77">
        <f t="shared" si="18"/>
        <v>0</v>
      </c>
      <c r="AK82" s="84" t="e">
        <f t="shared" si="19"/>
        <v>#VALUE!</v>
      </c>
      <c r="AL82" s="1">
        <f t="shared" si="20"/>
        <v>0</v>
      </c>
      <c r="AM82" s="85" t="e">
        <f t="shared" si="21"/>
        <v>#VALUE!</v>
      </c>
      <c r="AZ82" s="65" t="str">
        <f>IF(COUNT(SEARCH(#REF!,K82)),IF(V82&lt;&gt;0,LOOKUP(9.99999999999999E+307,$AZ$5:AZ81+1),""),"")</f>
        <v/>
      </c>
      <c r="BA82" s="91" t="str">
        <f>IF(COUNT(SEARCH(#REF!,K82)),IF(Y82&lt;&gt;0,LOOKUP(9.99999999999999E+307,$BA$5:BA81+1),""),"")</f>
        <v/>
      </c>
      <c r="BB82" s="93" t="str">
        <f>IF(COUNT(SEARCH(#REF!,K82)),IF(AC82&lt;&gt;0,LOOKUP(9.99999999999999E+307,$BB$5:BB81+1),""),"")</f>
        <v/>
      </c>
      <c r="BC82" s="95" t="str">
        <f>IF(COUNT(SEARCH(#REF!,K82)),IF(AG82&lt;&gt;0,LOOKUP(9.99999999999999E+307,$BC$5:BC81+1),""),"")</f>
        <v/>
      </c>
    </row>
    <row r="83" spans="1:55" ht="14">
      <c r="A83" s="1">
        <v>77</v>
      </c>
      <c r="B83" s="38" t="str">
        <f>IF(stock_Item!B79&lt;&gt;"",stock_Item!B79,"")</f>
        <v>Dental  Floss(ยกเลิก)</v>
      </c>
      <c r="C83" s="18" t="str">
        <f t="array" ref="C83">IF(B83 &lt;&gt;"",IF(J83&lt;&gt;"","จัดซื้อร่วม ","วิธีเฉพาะเจาะจง "),"")</f>
        <v xml:space="preserve">วิธีเฉพาะเจาะจง </v>
      </c>
      <c r="D83" s="9">
        <f>IF(B83 &lt;&gt;"",INDEX(stock_Item!$A$3:$A$998,MATCH(B83,stock_Item!$B$3:$B$998,0)),"")</f>
        <v>1272</v>
      </c>
      <c r="E83" s="9" t="str">
        <f>IF(B83 &lt;&gt;"",INDEX(stock_Item!$C$1:$C$998,MATCH(D83,stock_Item!$A$1:$A$998,0)),"")</f>
        <v>กล่อง</v>
      </c>
      <c r="F83" s="8"/>
      <c r="G83" s="7"/>
      <c r="H83" s="7"/>
      <c r="I83" s="7"/>
      <c r="J83" s="54"/>
      <c r="K83" s="57"/>
      <c r="L83" s="55"/>
      <c r="M83" s="56"/>
      <c r="N83" s="56"/>
      <c r="O83" s="41"/>
      <c r="P83" s="53">
        <f>IFERROR(IF(B83 &lt;&gt;"",LOOKUP(2,1/(company_qty!$K$3:$K$2003=D83),(company_qty!$N$3:$N$1004)),""),0)</f>
        <v>0</v>
      </c>
      <c r="Q83" s="33">
        <v>0</v>
      </c>
      <c r="R83" s="53">
        <f t="shared" si="12"/>
        <v>0</v>
      </c>
      <c r="S83" s="23">
        <v>0</v>
      </c>
      <c r="T83" s="39" t="str">
        <f t="array" ref="T83">IFERROR(IF(B83 &lt;&gt;"",LOOKUP(2,1/(company_qty!$A$3:$A$2002=D83),(company_qty!$D$3:$D$1003)),""),"ไม่เคยซื้อ")</f>
        <v>ไม่เคยซื้อ</v>
      </c>
      <c r="U83" s="34" t="e">
        <f t="shared" si="13"/>
        <v>#VALUE!</v>
      </c>
      <c r="V83" s="46">
        <f>IF(AND(B83&lt;&gt;"",S83&lt;&gt;0,COUNTIFS(stock_Item!$A$3:$A$1998,D83,stock_Item!$M$3:$M$1998,"P")),IF(S83&gt;=9,S83-S83*0.4,S83),0)</f>
        <v>0</v>
      </c>
      <c r="W83" s="44"/>
      <c r="X83" s="47">
        <f t="shared" si="14"/>
        <v>0</v>
      </c>
      <c r="Y83" s="46">
        <f t="shared" si="22"/>
        <v>0</v>
      </c>
      <c r="Z83" s="44"/>
      <c r="AA83" s="47">
        <f t="shared" si="15"/>
        <v>0</v>
      </c>
      <c r="AB83" s="97">
        <f t="shared" si="23"/>
        <v>0</v>
      </c>
      <c r="AC83" s="100" t="str">
        <f t="shared" si="16"/>
        <v/>
      </c>
      <c r="AD83" s="44"/>
      <c r="AE83" s="35"/>
      <c r="AF83" s="36"/>
      <c r="AG83" s="100" t="str">
        <f t="shared" si="17"/>
        <v/>
      </c>
      <c r="AH83" s="44"/>
      <c r="AI83" s="86"/>
      <c r="AJ83" s="77">
        <f t="shared" si="18"/>
        <v>0</v>
      </c>
      <c r="AK83" s="84" t="e">
        <f t="shared" si="19"/>
        <v>#VALUE!</v>
      </c>
      <c r="AL83" s="1">
        <f t="shared" si="20"/>
        <v>0</v>
      </c>
      <c r="AM83" s="85" t="e">
        <f t="shared" si="21"/>
        <v>#VALUE!</v>
      </c>
      <c r="AZ83" s="65" t="str">
        <f>IF(COUNT(SEARCH(#REF!,K83)),IF(V83&lt;&gt;0,LOOKUP(9.99999999999999E+307,$AZ$5:AZ82+1),""),"")</f>
        <v/>
      </c>
      <c r="BA83" s="91" t="str">
        <f>IF(COUNT(SEARCH(#REF!,K83)),IF(Y83&lt;&gt;0,LOOKUP(9.99999999999999E+307,$BA$5:BA82+1),""),"")</f>
        <v/>
      </c>
      <c r="BB83" s="93" t="str">
        <f>IF(COUNT(SEARCH(#REF!,K83)),IF(AC83&lt;&gt;0,LOOKUP(9.99999999999999E+307,$BB$5:BB82+1),""),"")</f>
        <v/>
      </c>
      <c r="BC83" s="95" t="str">
        <f>IF(COUNT(SEARCH(#REF!,K83)),IF(AG83&lt;&gt;0,LOOKUP(9.99999999999999E+307,$BC$5:BC82+1),""),"")</f>
        <v/>
      </c>
    </row>
    <row r="84" spans="1:55" ht="14">
      <c r="A84" s="1">
        <v>78</v>
      </c>
      <c r="B84" s="38" t="str">
        <f>IF(stock_Item!B80&lt;&gt;"",stock_Item!B80,"")</f>
        <v>Dentin Conditioner</v>
      </c>
      <c r="C84" s="18" t="str">
        <f t="array" ref="C84">IF(B84 &lt;&gt;"",IF(J84&lt;&gt;"","จัดซื้อร่วม ","วิธีเฉพาะเจาะจง "),"")</f>
        <v xml:space="preserve">วิธีเฉพาะเจาะจง </v>
      </c>
      <c r="D84" s="9">
        <f>IF(B84 &lt;&gt;"",INDEX(stock_Item!$A$3:$A$998,MATCH(B84,stock_Item!$B$3:$B$998,0)),"")</f>
        <v>7544</v>
      </c>
      <c r="E84" s="9" t="str">
        <f>IF(B84 &lt;&gt;"",INDEX(stock_Item!$C$1:$C$998,MATCH(D84,stock_Item!$A$1:$A$998,0)),"")</f>
        <v>กล่อง</v>
      </c>
      <c r="F84" s="8"/>
      <c r="G84" s="7"/>
      <c r="H84" s="7"/>
      <c r="I84" s="7"/>
      <c r="J84" s="54"/>
      <c r="K84" s="57"/>
      <c r="L84" s="55"/>
      <c r="M84" s="56"/>
      <c r="N84" s="56"/>
      <c r="O84" s="41"/>
      <c r="P84" s="53">
        <f>IFERROR(IF(B84 &lt;&gt;"",LOOKUP(2,1/(company_qty!$K$3:$K$2003=D84),(company_qty!$N$3:$N$1004)),""),0)</f>
        <v>0</v>
      </c>
      <c r="Q84" s="33">
        <v>0</v>
      </c>
      <c r="R84" s="53">
        <f t="shared" si="12"/>
        <v>0</v>
      </c>
      <c r="S84" s="23">
        <v>6</v>
      </c>
      <c r="T84" s="39">
        <f t="array" ref="T84">IFERROR(IF(B84 &lt;&gt;"",LOOKUP(2,1/(company_qty!$A$3:$A$2002=D84),(company_qty!$D$3:$D$1003)),""),"ไม่เคยซื้อ")</f>
        <v>990</v>
      </c>
      <c r="U84" s="34">
        <f t="shared" si="13"/>
        <v>5940</v>
      </c>
      <c r="V84" s="46">
        <f>IF(AND(B84&lt;&gt;"",S84&lt;&gt;0,COUNTIFS(stock_Item!$A$3:$A$1998,D84,stock_Item!$M$3:$M$1998,"P")),IF(S84&gt;=9,S84-S84*0.4,S84),0)</f>
        <v>0</v>
      </c>
      <c r="W84" s="44"/>
      <c r="X84" s="47">
        <f t="shared" si="14"/>
        <v>0</v>
      </c>
      <c r="Y84" s="46">
        <f t="shared" si="22"/>
        <v>6</v>
      </c>
      <c r="Z84" s="44"/>
      <c r="AA84" s="47">
        <f t="shared" si="15"/>
        <v>6</v>
      </c>
      <c r="AB84" s="97">
        <f t="shared" si="23"/>
        <v>0</v>
      </c>
      <c r="AC84" s="100" t="str">
        <f t="shared" si="16"/>
        <v/>
      </c>
      <c r="AD84" s="44"/>
      <c r="AE84" s="35"/>
      <c r="AF84" s="36"/>
      <c r="AG84" s="100" t="str">
        <f t="shared" si="17"/>
        <v/>
      </c>
      <c r="AH84" s="44"/>
      <c r="AI84" s="86"/>
      <c r="AJ84" s="77">
        <f t="shared" si="18"/>
        <v>6</v>
      </c>
      <c r="AK84" s="84">
        <f t="shared" si="19"/>
        <v>5940</v>
      </c>
      <c r="AL84" s="1">
        <f t="shared" si="20"/>
        <v>0</v>
      </c>
      <c r="AM84" s="85">
        <f t="shared" si="21"/>
        <v>0</v>
      </c>
      <c r="AZ84" s="65" t="str">
        <f>IF(COUNT(SEARCH(#REF!,K84)),IF(V84&lt;&gt;0,LOOKUP(9.99999999999999E+307,$AZ$5:AZ83+1),""),"")</f>
        <v/>
      </c>
      <c r="BA84" s="91" t="str">
        <f>IF(COUNT(SEARCH(#REF!,K84)),IF(Y84&lt;&gt;0,LOOKUP(9.99999999999999E+307,$BA$5:BA83+1),""),"")</f>
        <v/>
      </c>
      <c r="BB84" s="93" t="str">
        <f>IF(COUNT(SEARCH(#REF!,K84)),IF(AC84&lt;&gt;0,LOOKUP(9.99999999999999E+307,$BB$5:BB83+1),""),"")</f>
        <v/>
      </c>
      <c r="BC84" s="95" t="str">
        <f>IF(COUNT(SEARCH(#REF!,K84)),IF(AG84&lt;&gt;0,LOOKUP(9.99999999999999E+307,$BC$5:BC83+1),""),"")</f>
        <v/>
      </c>
    </row>
    <row r="85" spans="1:55" ht="14">
      <c r="A85" s="1">
        <v>79</v>
      </c>
      <c r="B85" s="38" t="str">
        <f>IF(stock_Item!B81&lt;&gt;"",stock_Item!B81,"")</f>
        <v>Disposable needle dental 30Gx0.3x21mm.</v>
      </c>
      <c r="C85" s="18" t="str">
        <f t="array" ref="C85">IF(B85 &lt;&gt;"",IF(J85&lt;&gt;"","จัดซื้อร่วม ","วิธีเฉพาะเจาะจง "),"")</f>
        <v xml:space="preserve">วิธีเฉพาะเจาะจง </v>
      </c>
      <c r="D85" s="9">
        <f>IF(B85 &lt;&gt;"",INDEX(stock_Item!$A$3:$A$998,MATCH(B85,stock_Item!$B$3:$B$998,0)),"")</f>
        <v>6022</v>
      </c>
      <c r="E85" s="9" t="str">
        <f>IF(B85 &lt;&gt;"",INDEX(stock_Item!$C$1:$C$998,MATCH(D85,stock_Item!$A$1:$A$998,0)),"")</f>
        <v>กล่อง</v>
      </c>
      <c r="F85" s="8"/>
      <c r="G85" s="7"/>
      <c r="H85" s="7"/>
      <c r="I85" s="7"/>
      <c r="J85" s="54"/>
      <c r="K85" s="57"/>
      <c r="L85" s="55"/>
      <c r="M85" s="56"/>
      <c r="N85" s="56"/>
      <c r="O85" s="41"/>
      <c r="P85" s="53">
        <f>IFERROR(IF(B85 &lt;&gt;"",LOOKUP(2,1/(company_qty!$K$3:$K$2003=D85),(company_qty!$N$3:$N$1004)),""),0)</f>
        <v>0</v>
      </c>
      <c r="Q85" s="33">
        <v>0</v>
      </c>
      <c r="R85" s="53">
        <f t="shared" si="12"/>
        <v>0</v>
      </c>
      <c r="S85" s="23">
        <v>0</v>
      </c>
      <c r="T85" s="39" t="str">
        <f t="array" ref="T85">IFERROR(IF(B85 &lt;&gt;"",LOOKUP(2,1/(company_qty!$A$3:$A$2002=D85),(company_qty!$D$3:$D$1003)),""),"ไม่เคยซื้อ")</f>
        <v>ไม่เคยซื้อ</v>
      </c>
      <c r="U85" s="34" t="e">
        <f t="shared" si="13"/>
        <v>#VALUE!</v>
      </c>
      <c r="V85" s="46">
        <f>IF(AND(B85&lt;&gt;"",S85&lt;&gt;0,COUNTIFS(stock_Item!$A$3:$A$1998,D85,stock_Item!$M$3:$M$1998,"P")),IF(S85&gt;=9,S85-S85*0.4,S85),0)</f>
        <v>0</v>
      </c>
      <c r="W85" s="44"/>
      <c r="X85" s="47">
        <f t="shared" si="14"/>
        <v>0</v>
      </c>
      <c r="Y85" s="46">
        <f t="shared" si="22"/>
        <v>0</v>
      </c>
      <c r="Z85" s="44"/>
      <c r="AA85" s="47">
        <f t="shared" si="15"/>
        <v>0</v>
      </c>
      <c r="AB85" s="97">
        <f t="shared" si="23"/>
        <v>0</v>
      </c>
      <c r="AC85" s="100" t="str">
        <f t="shared" si="16"/>
        <v/>
      </c>
      <c r="AD85" s="44"/>
      <c r="AE85" s="35"/>
      <c r="AF85" s="36"/>
      <c r="AG85" s="100" t="str">
        <f t="shared" si="17"/>
        <v/>
      </c>
      <c r="AH85" s="44"/>
      <c r="AI85" s="86"/>
      <c r="AJ85" s="77">
        <f t="shared" si="18"/>
        <v>0</v>
      </c>
      <c r="AK85" s="84" t="e">
        <f t="shared" si="19"/>
        <v>#VALUE!</v>
      </c>
      <c r="AL85" s="1">
        <f t="shared" si="20"/>
        <v>0</v>
      </c>
      <c r="AM85" s="85" t="e">
        <f t="shared" si="21"/>
        <v>#VALUE!</v>
      </c>
      <c r="AZ85" s="65" t="str">
        <f>IF(COUNT(SEARCH(#REF!,K85)),IF(V85&lt;&gt;0,LOOKUP(9.99999999999999E+307,$AZ$5:AZ84+1),""),"")</f>
        <v/>
      </c>
      <c r="BA85" s="91" t="str">
        <f>IF(COUNT(SEARCH(#REF!,K85)),IF(Y85&lt;&gt;0,LOOKUP(9.99999999999999E+307,$BA$5:BA84+1),""),"")</f>
        <v/>
      </c>
      <c r="BB85" s="93" t="str">
        <f>IF(COUNT(SEARCH(#REF!,K85)),IF(AC85&lt;&gt;0,LOOKUP(9.99999999999999E+307,$BB$5:BB84+1),""),"")</f>
        <v/>
      </c>
      <c r="BC85" s="95" t="str">
        <f>IF(COUNT(SEARCH(#REF!,K85)),IF(AG85&lt;&gt;0,LOOKUP(9.99999999999999E+307,$BC$5:BC84+1),""),"")</f>
        <v/>
      </c>
    </row>
    <row r="86" spans="1:55" ht="14">
      <c r="A86" s="1">
        <v>80</v>
      </c>
      <c r="B86" s="38" t="str">
        <f>IF(stock_Item!B82&lt;&gt;"",stock_Item!B82,"")</f>
        <v>Dycal</v>
      </c>
      <c r="C86" s="18" t="str">
        <f t="array" ref="C86">IF(B86 &lt;&gt;"",IF(J86&lt;&gt;"","จัดซื้อร่วม ","วิธีเฉพาะเจาะจง "),"")</f>
        <v xml:space="preserve">วิธีเฉพาะเจาะจง </v>
      </c>
      <c r="D86" s="9">
        <f>IF(B86 &lt;&gt;"",INDEX(stock_Item!$A$3:$A$998,MATCH(B86,stock_Item!$B$3:$B$998,0)),"")</f>
        <v>1168</v>
      </c>
      <c r="E86" s="9" t="str">
        <f>IF(B86 &lt;&gt;"",INDEX(stock_Item!$C$1:$C$998,MATCH(D86,stock_Item!$A$1:$A$998,0)),"")</f>
        <v>ชุด</v>
      </c>
      <c r="F86" s="8"/>
      <c r="G86" s="7"/>
      <c r="H86" s="7"/>
      <c r="I86" s="7"/>
      <c r="J86" s="54"/>
      <c r="K86" s="57"/>
      <c r="L86" s="55"/>
      <c r="M86" s="56"/>
      <c r="N86" s="56"/>
      <c r="O86" s="41"/>
      <c r="P86" s="53">
        <f>IFERROR(IF(B86 &lt;&gt;"",LOOKUP(2,1/(company_qty!$K$3:$K$2003=D86),(company_qty!$N$3:$N$1004)),""),0)</f>
        <v>3</v>
      </c>
      <c r="Q86" s="33">
        <v>4</v>
      </c>
      <c r="R86" s="53">
        <f t="shared" si="12"/>
        <v>0</v>
      </c>
      <c r="S86" s="23">
        <v>0</v>
      </c>
      <c r="T86" s="39">
        <f t="array" ref="T86">IFERROR(IF(B86 &lt;&gt;"",LOOKUP(2,1/(company_qty!$A$3:$A$2002=D86),(company_qty!$D$3:$D$1003)),""),"ไม่เคยซื้อ")</f>
        <v>700</v>
      </c>
      <c r="U86" s="34">
        <f t="shared" si="13"/>
        <v>0</v>
      </c>
      <c r="V86" s="46">
        <f>IF(AND(B86&lt;&gt;"",S86&lt;&gt;0,COUNTIFS(stock_Item!$A$3:$A$1998,D86,stock_Item!$M$3:$M$1998,"P")),IF(S86&gt;=9,S86-S86*0.4,S86),0)</f>
        <v>0</v>
      </c>
      <c r="W86" s="44"/>
      <c r="X86" s="47">
        <f t="shared" si="14"/>
        <v>0</v>
      </c>
      <c r="Y86" s="46">
        <f t="shared" si="22"/>
        <v>0</v>
      </c>
      <c r="Z86" s="44"/>
      <c r="AA86" s="47">
        <f t="shared" si="15"/>
        <v>0</v>
      </c>
      <c r="AB86" s="97">
        <f t="shared" si="23"/>
        <v>0</v>
      </c>
      <c r="AC86" s="100" t="str">
        <f t="shared" si="16"/>
        <v/>
      </c>
      <c r="AD86" s="44"/>
      <c r="AE86" s="35"/>
      <c r="AF86" s="36"/>
      <c r="AG86" s="100" t="str">
        <f t="shared" si="17"/>
        <v/>
      </c>
      <c r="AH86" s="44"/>
      <c r="AI86" s="86"/>
      <c r="AJ86" s="77">
        <f t="shared" si="18"/>
        <v>0</v>
      </c>
      <c r="AK86" s="84">
        <f t="shared" si="19"/>
        <v>0</v>
      </c>
      <c r="AL86" s="1">
        <f t="shared" si="20"/>
        <v>0</v>
      </c>
      <c r="AM86" s="85">
        <f t="shared" si="21"/>
        <v>0</v>
      </c>
      <c r="AZ86" s="65" t="str">
        <f>IF(COUNT(SEARCH(#REF!,K86)),IF(V86&lt;&gt;0,LOOKUP(9.99999999999999E+307,$AZ$5:AZ85+1),""),"")</f>
        <v/>
      </c>
      <c r="BA86" s="91" t="str">
        <f>IF(COUNT(SEARCH(#REF!,K86)),IF(Y86&lt;&gt;0,LOOKUP(9.99999999999999E+307,$BA$5:BA85+1),""),"")</f>
        <v/>
      </c>
      <c r="BB86" s="93" t="str">
        <f>IF(COUNT(SEARCH(#REF!,K86)),IF(AC86&lt;&gt;0,LOOKUP(9.99999999999999E+307,$BB$5:BB85+1),""),"")</f>
        <v/>
      </c>
      <c r="BC86" s="95" t="str">
        <f>IF(COUNT(SEARCH(#REF!,K86)),IF(AG86&lt;&gt;0,LOOKUP(9.99999999999999E+307,$BC$5:BC85+1),""),"")</f>
        <v/>
      </c>
    </row>
    <row r="87" spans="1:55" ht="14">
      <c r="A87" s="1">
        <v>81</v>
      </c>
      <c r="B87" s="38" t="str">
        <f>IF(stock_Item!B83&lt;&gt;"",stock_Item!B83,"")</f>
        <v>Dycal  Carriers</v>
      </c>
      <c r="C87" s="18" t="str">
        <f t="array" ref="C87">IF(B87 &lt;&gt;"",IF(J87&lt;&gt;"","จัดซื้อร่วม ","วิธีเฉพาะเจาะจง "),"")</f>
        <v xml:space="preserve">วิธีเฉพาะเจาะจง </v>
      </c>
      <c r="D87" s="9">
        <f>IF(B87 &lt;&gt;"",INDEX(stock_Item!$A$3:$A$998,MATCH(B87,stock_Item!$B$3:$B$998,0)),"")</f>
        <v>1203</v>
      </c>
      <c r="E87" s="9" t="str">
        <f>IF(B87 &lt;&gt;"",INDEX(stock_Item!$C$1:$C$998,MATCH(D87,stock_Item!$A$1:$A$998,0)),"")</f>
        <v>ชิ้น</v>
      </c>
      <c r="F87" s="8"/>
      <c r="G87" s="7"/>
      <c r="H87" s="7"/>
      <c r="I87" s="7"/>
      <c r="J87" s="54"/>
      <c r="K87" s="57"/>
      <c r="L87" s="55"/>
      <c r="M87" s="56"/>
      <c r="N87" s="56"/>
      <c r="O87" s="41"/>
      <c r="P87" s="53">
        <f>IFERROR(IF(B87 &lt;&gt;"",LOOKUP(2,1/(company_qty!$K$3:$K$2003=D87),(company_qty!$N$3:$N$1004)),""),0)</f>
        <v>0</v>
      </c>
      <c r="Q87" s="33">
        <v>0</v>
      </c>
      <c r="R87" s="53">
        <f t="shared" si="12"/>
        <v>0</v>
      </c>
      <c r="S87" s="23">
        <v>10</v>
      </c>
      <c r="T87" s="39">
        <f t="array" ref="T87">IFERROR(IF(B87 &lt;&gt;"",LOOKUP(2,1/(company_qty!$A$3:$A$2002=D87),(company_qty!$D$3:$D$1003)),""),"ไม่เคยซื้อ")</f>
        <v>45</v>
      </c>
      <c r="U87" s="34">
        <f t="shared" si="13"/>
        <v>450</v>
      </c>
      <c r="V87" s="46">
        <f>IF(AND(B87&lt;&gt;"",S87&lt;&gt;0,COUNTIFS(stock_Item!$A$3:$A$1998,D87,stock_Item!$M$3:$M$1998,"P")),IF(S87&gt;=9,S87-S87*0.4,S87),0)</f>
        <v>0</v>
      </c>
      <c r="W87" s="44"/>
      <c r="X87" s="47">
        <f t="shared" si="14"/>
        <v>0</v>
      </c>
      <c r="Y87" s="46">
        <f t="shared" si="22"/>
        <v>6</v>
      </c>
      <c r="Z87" s="44"/>
      <c r="AA87" s="47">
        <f t="shared" si="15"/>
        <v>6</v>
      </c>
      <c r="AB87" s="97">
        <f t="shared" si="23"/>
        <v>4</v>
      </c>
      <c r="AC87" s="100" t="str">
        <f t="shared" si="16"/>
        <v/>
      </c>
      <c r="AD87" s="44"/>
      <c r="AE87" s="35"/>
      <c r="AF87" s="36"/>
      <c r="AG87" s="100" t="str">
        <f t="shared" si="17"/>
        <v/>
      </c>
      <c r="AH87" s="44"/>
      <c r="AI87" s="86"/>
      <c r="AJ87" s="77">
        <f t="shared" si="18"/>
        <v>10</v>
      </c>
      <c r="AK87" s="84">
        <f t="shared" si="19"/>
        <v>450</v>
      </c>
      <c r="AL87" s="1">
        <f t="shared" si="20"/>
        <v>0</v>
      </c>
      <c r="AM87" s="85">
        <f t="shared" si="21"/>
        <v>0</v>
      </c>
      <c r="AZ87" s="65" t="str">
        <f>IF(COUNT(SEARCH(#REF!,K87)),IF(V87&lt;&gt;0,LOOKUP(9.99999999999999E+307,$AZ$5:AZ86+1),""),"")</f>
        <v/>
      </c>
      <c r="BA87" s="91" t="str">
        <f>IF(COUNT(SEARCH(#REF!,K87)),IF(Y87&lt;&gt;0,LOOKUP(9.99999999999999E+307,$BA$5:BA86+1),""),"")</f>
        <v/>
      </c>
      <c r="BB87" s="93" t="str">
        <f>IF(COUNT(SEARCH(#REF!,K87)),IF(AC87&lt;&gt;0,LOOKUP(9.99999999999999E+307,$BB$5:BB86+1),""),"")</f>
        <v/>
      </c>
      <c r="BC87" s="95" t="str">
        <f>IF(COUNT(SEARCH(#REF!,K87)),IF(AG87&lt;&gt;0,LOOKUP(9.99999999999999E+307,$BC$5:BC86+1),""),"")</f>
        <v/>
      </c>
    </row>
    <row r="88" spans="1:55" ht="14">
      <c r="A88" s="1">
        <v>82</v>
      </c>
      <c r="B88" s="38" t="str">
        <f>IF(stock_Item!B84&lt;&gt;"",stock_Item!B84,"")</f>
        <v>Endodontic Explorers</v>
      </c>
      <c r="C88" s="18" t="str">
        <f t="array" ref="C88">IF(B88 &lt;&gt;"",IF(J88&lt;&gt;"","จัดซื้อร่วม ","วิธีเฉพาะเจาะจง "),"")</f>
        <v xml:space="preserve">วิธีเฉพาะเจาะจง </v>
      </c>
      <c r="D88" s="9">
        <f>IF(B88 &lt;&gt;"",INDEX(stock_Item!$A$3:$A$998,MATCH(B88,stock_Item!$B$3:$B$998,0)),"")</f>
        <v>1205</v>
      </c>
      <c r="E88" s="9" t="str">
        <f>IF(B88 &lt;&gt;"",INDEX(stock_Item!$C$1:$C$998,MATCH(D88,stock_Item!$A$1:$A$998,0)),"")</f>
        <v>ชิ้น</v>
      </c>
      <c r="F88" s="8"/>
      <c r="G88" s="7"/>
      <c r="H88" s="7"/>
      <c r="I88" s="7"/>
      <c r="J88" s="54"/>
      <c r="K88" s="57"/>
      <c r="L88" s="55"/>
      <c r="M88" s="56"/>
      <c r="N88" s="56"/>
      <c r="O88" s="41"/>
      <c r="P88" s="53">
        <f>IFERROR(IF(B88 &lt;&gt;"",LOOKUP(2,1/(company_qty!$K$3:$K$2003=D88),(company_qty!$N$3:$N$1004)),""),0)</f>
        <v>0</v>
      </c>
      <c r="Q88" s="33">
        <v>0</v>
      </c>
      <c r="R88" s="53">
        <f t="shared" si="12"/>
        <v>0</v>
      </c>
      <c r="S88" s="23">
        <v>1</v>
      </c>
      <c r="T88" s="39">
        <f t="array" ref="T88">IFERROR(IF(B88 &lt;&gt;"",LOOKUP(2,1/(company_qty!$A$3:$A$2002=D88),(company_qty!$D$3:$D$1003)),""),"ไม่เคยซื้อ")</f>
        <v>890</v>
      </c>
      <c r="U88" s="34">
        <f t="shared" si="13"/>
        <v>890</v>
      </c>
      <c r="V88" s="46">
        <f>IF(AND(B88&lt;&gt;"",S88&lt;&gt;0,COUNTIFS(stock_Item!$A$3:$A$1998,D88,stock_Item!$M$3:$M$1998,"P")),IF(S88&gt;=9,S88-S88*0.4,S88),0)</f>
        <v>0</v>
      </c>
      <c r="W88" s="44"/>
      <c r="X88" s="47">
        <f t="shared" si="14"/>
        <v>0</v>
      </c>
      <c r="Y88" s="46">
        <f t="shared" si="22"/>
        <v>1</v>
      </c>
      <c r="Z88" s="44"/>
      <c r="AA88" s="47">
        <f t="shared" si="15"/>
        <v>1</v>
      </c>
      <c r="AB88" s="97">
        <f t="shared" si="23"/>
        <v>0</v>
      </c>
      <c r="AC88" s="100" t="str">
        <f t="shared" si="16"/>
        <v/>
      </c>
      <c r="AD88" s="44"/>
      <c r="AE88" s="35"/>
      <c r="AF88" s="36"/>
      <c r="AG88" s="100" t="str">
        <f t="shared" si="17"/>
        <v/>
      </c>
      <c r="AH88" s="44"/>
      <c r="AI88" s="86"/>
      <c r="AJ88" s="77">
        <f t="shared" si="18"/>
        <v>1</v>
      </c>
      <c r="AK88" s="84">
        <f t="shared" si="19"/>
        <v>890</v>
      </c>
      <c r="AL88" s="1">
        <f t="shared" si="20"/>
        <v>0</v>
      </c>
      <c r="AM88" s="85">
        <f t="shared" si="21"/>
        <v>0</v>
      </c>
      <c r="AZ88" s="65" t="str">
        <f>IF(COUNT(SEARCH(#REF!,K88)),IF(V88&lt;&gt;0,LOOKUP(9.99999999999999E+307,$AZ$5:AZ87+1),""),"")</f>
        <v/>
      </c>
      <c r="BA88" s="91" t="str">
        <f>IF(COUNT(SEARCH(#REF!,K88)),IF(Y88&lt;&gt;0,LOOKUP(9.99999999999999E+307,$BA$5:BA87+1),""),"")</f>
        <v/>
      </c>
      <c r="BB88" s="93" t="str">
        <f>IF(COUNT(SEARCH(#REF!,K88)),IF(AC88&lt;&gt;0,LOOKUP(9.99999999999999E+307,$BB$5:BB87+1),""),"")</f>
        <v/>
      </c>
      <c r="BC88" s="95" t="str">
        <f>IF(COUNT(SEARCH(#REF!,K88)),IF(AG88&lt;&gt;0,LOOKUP(9.99999999999999E+307,$BC$5:BC87+1),""),"")</f>
        <v/>
      </c>
    </row>
    <row r="89" spans="1:55" ht="14">
      <c r="A89" s="1">
        <v>83</v>
      </c>
      <c r="B89" s="38" t="str">
        <f>IF(stock_Item!B85&lt;&gt;"",stock_Item!B85,"")</f>
        <v>Endodontic Pluggers</v>
      </c>
      <c r="C89" s="18" t="str">
        <f t="array" ref="C89">IF(B89 &lt;&gt;"",IF(J89&lt;&gt;"","จัดซื้อร่วม ","วิธีเฉพาะเจาะจง "),"")</f>
        <v xml:space="preserve">วิธีเฉพาะเจาะจง </v>
      </c>
      <c r="D89" s="9">
        <f>IF(B89 &lt;&gt;"",INDEX(stock_Item!$A$3:$A$998,MATCH(B89,stock_Item!$B$3:$B$998,0)),"")</f>
        <v>1206</v>
      </c>
      <c r="E89" s="9" t="str">
        <f>IF(B89 &lt;&gt;"",INDEX(stock_Item!$C$1:$C$998,MATCH(D89,stock_Item!$A$1:$A$998,0)),"")</f>
        <v>ชิ้น</v>
      </c>
      <c r="F89" s="8"/>
      <c r="G89" s="7"/>
      <c r="H89" s="7"/>
      <c r="I89" s="7"/>
      <c r="J89" s="54"/>
      <c r="K89" s="57"/>
      <c r="L89" s="55"/>
      <c r="M89" s="56"/>
      <c r="N89" s="56"/>
      <c r="O89" s="41"/>
      <c r="P89" s="53">
        <f>IFERROR(IF(B89 &lt;&gt;"",LOOKUP(2,1/(company_qty!$K$3:$K$2003=D89),(company_qty!$N$3:$N$1004)),""),0)</f>
        <v>0</v>
      </c>
      <c r="Q89" s="33">
        <v>0</v>
      </c>
      <c r="R89" s="53">
        <f t="shared" si="12"/>
        <v>0</v>
      </c>
      <c r="S89" s="23">
        <v>1</v>
      </c>
      <c r="T89" s="39" t="str">
        <f t="array" ref="T89">IFERROR(IF(B89 &lt;&gt;"",LOOKUP(2,1/(company_qty!$A$3:$A$2002=D89),(company_qty!$D$3:$D$1003)),""),"ไม่เคยซื้อ")</f>
        <v>ไม่เคยซื้อ</v>
      </c>
      <c r="U89" s="34" t="e">
        <f t="shared" si="13"/>
        <v>#VALUE!</v>
      </c>
      <c r="V89" s="46">
        <f>IF(AND(B89&lt;&gt;"",S89&lt;&gt;0,COUNTIFS(stock_Item!$A$3:$A$1998,D89,stock_Item!$M$3:$M$1998,"P")),IF(S89&gt;=9,S89-S89*0.4,S89),0)</f>
        <v>0</v>
      </c>
      <c r="W89" s="44"/>
      <c r="X89" s="47">
        <f t="shared" si="14"/>
        <v>0</v>
      </c>
      <c r="Y89" s="46">
        <f t="shared" si="22"/>
        <v>1</v>
      </c>
      <c r="Z89" s="44"/>
      <c r="AA89" s="47">
        <f t="shared" si="15"/>
        <v>1</v>
      </c>
      <c r="AB89" s="97">
        <f t="shared" si="23"/>
        <v>0</v>
      </c>
      <c r="AC89" s="100" t="str">
        <f t="shared" si="16"/>
        <v/>
      </c>
      <c r="AD89" s="44"/>
      <c r="AE89" s="35"/>
      <c r="AF89" s="36"/>
      <c r="AG89" s="100" t="str">
        <f t="shared" si="17"/>
        <v/>
      </c>
      <c r="AH89" s="44"/>
      <c r="AI89" s="86"/>
      <c r="AJ89" s="77">
        <f t="shared" si="18"/>
        <v>1</v>
      </c>
      <c r="AK89" s="84" t="e">
        <f t="shared" si="19"/>
        <v>#VALUE!</v>
      </c>
      <c r="AL89" s="1">
        <f t="shared" si="20"/>
        <v>0</v>
      </c>
      <c r="AM89" s="85" t="e">
        <f t="shared" si="21"/>
        <v>#VALUE!</v>
      </c>
      <c r="AZ89" s="65" t="str">
        <f>IF(COUNT(SEARCH(#REF!,K89)),IF(V89&lt;&gt;0,LOOKUP(9.99999999999999E+307,$AZ$5:AZ88+1),""),"")</f>
        <v/>
      </c>
      <c r="BA89" s="91" t="str">
        <f>IF(COUNT(SEARCH(#REF!,K89)),IF(Y89&lt;&gt;0,LOOKUP(9.99999999999999E+307,$BA$5:BA88+1),""),"")</f>
        <v/>
      </c>
      <c r="BB89" s="93" t="str">
        <f>IF(COUNT(SEARCH(#REF!,K89)),IF(AC89&lt;&gt;0,LOOKUP(9.99999999999999E+307,$BB$5:BB88+1),""),"")</f>
        <v/>
      </c>
      <c r="BC89" s="95" t="str">
        <f>IF(COUNT(SEARCH(#REF!,K89)),IF(AG89&lt;&gt;0,LOOKUP(9.99999999999999E+307,$BC$5:BC88+1),""),"")</f>
        <v/>
      </c>
    </row>
    <row r="90" spans="1:55" ht="14">
      <c r="A90" s="1">
        <v>84</v>
      </c>
      <c r="B90" s="38" t="str">
        <f>IF(stock_Item!B86&lt;&gt;"",stock_Item!B86,"")</f>
        <v>Endodontic Spreaders</v>
      </c>
      <c r="C90" s="18" t="str">
        <f t="array" ref="C90">IF(B90 &lt;&gt;"",IF(J90&lt;&gt;"","จัดซื้อร่วม ","วิธีเฉพาะเจาะจง "),"")</f>
        <v xml:space="preserve">วิธีเฉพาะเจาะจง </v>
      </c>
      <c r="D90" s="9">
        <f>IF(B90 &lt;&gt;"",INDEX(stock_Item!$A$3:$A$998,MATCH(B90,stock_Item!$B$3:$B$998,0)),"")</f>
        <v>1207</v>
      </c>
      <c r="E90" s="9" t="str">
        <f>IF(B90 &lt;&gt;"",INDEX(stock_Item!$C$1:$C$998,MATCH(D90,stock_Item!$A$1:$A$998,0)),"")</f>
        <v>ชิ้น</v>
      </c>
      <c r="F90" s="8"/>
      <c r="G90" s="7"/>
      <c r="H90" s="7"/>
      <c r="I90" s="7"/>
      <c r="J90" s="54"/>
      <c r="K90" s="57"/>
      <c r="L90" s="55"/>
      <c r="M90" s="56"/>
      <c r="N90" s="56"/>
      <c r="O90" s="41"/>
      <c r="P90" s="53">
        <f>IFERROR(IF(B90 &lt;&gt;"",LOOKUP(2,1/(company_qty!$K$3:$K$2003=D90),(company_qty!$N$3:$N$1004)),""),0)</f>
        <v>0</v>
      </c>
      <c r="Q90" s="33">
        <v>0</v>
      </c>
      <c r="R90" s="53">
        <f t="shared" si="12"/>
        <v>0</v>
      </c>
      <c r="S90" s="23">
        <v>1</v>
      </c>
      <c r="T90" s="39">
        <f t="array" ref="T90">IFERROR(IF(B90 &lt;&gt;"",LOOKUP(2,1/(company_qty!$A$3:$A$2002=D90),(company_qty!$D$3:$D$1003)),""),"ไม่เคยซื้อ")</f>
        <v>890</v>
      </c>
      <c r="U90" s="34">
        <f t="shared" si="13"/>
        <v>890</v>
      </c>
      <c r="V90" s="46">
        <f>IF(AND(B90&lt;&gt;"",S90&lt;&gt;0,COUNTIFS(stock_Item!$A$3:$A$1998,D90,stock_Item!$M$3:$M$1998,"P")),IF(S90&gt;=9,S90-S90*0.4,S90),0)</f>
        <v>0</v>
      </c>
      <c r="W90" s="44"/>
      <c r="X90" s="47">
        <f t="shared" si="14"/>
        <v>0</v>
      </c>
      <c r="Y90" s="46">
        <f t="shared" si="22"/>
        <v>1</v>
      </c>
      <c r="Z90" s="44"/>
      <c r="AA90" s="47">
        <f t="shared" si="15"/>
        <v>1</v>
      </c>
      <c r="AB90" s="97">
        <f t="shared" si="23"/>
        <v>0</v>
      </c>
      <c r="AC90" s="100" t="str">
        <f t="shared" si="16"/>
        <v/>
      </c>
      <c r="AD90" s="44"/>
      <c r="AE90" s="35"/>
      <c r="AF90" s="36"/>
      <c r="AG90" s="100" t="str">
        <f t="shared" si="17"/>
        <v/>
      </c>
      <c r="AH90" s="44"/>
      <c r="AI90" s="86"/>
      <c r="AJ90" s="77">
        <f t="shared" si="18"/>
        <v>1</v>
      </c>
      <c r="AK90" s="84">
        <f t="shared" si="19"/>
        <v>890</v>
      </c>
      <c r="AL90" s="1">
        <f t="shared" si="20"/>
        <v>0</v>
      </c>
      <c r="AM90" s="85">
        <f t="shared" si="21"/>
        <v>0</v>
      </c>
      <c r="AZ90" s="65" t="str">
        <f>IF(COUNT(SEARCH(#REF!,K90)),IF(V90&lt;&gt;0,LOOKUP(9.99999999999999E+307,$AZ$5:AZ89+1),""),"")</f>
        <v/>
      </c>
      <c r="BA90" s="91" t="str">
        <f>IF(COUNT(SEARCH(#REF!,K90)),IF(Y90&lt;&gt;0,LOOKUP(9.99999999999999E+307,$BA$5:BA89+1),""),"")</f>
        <v/>
      </c>
      <c r="BB90" s="93" t="str">
        <f>IF(COUNT(SEARCH(#REF!,K90)),IF(AC90&lt;&gt;0,LOOKUP(9.99999999999999E+307,$BB$5:BB89+1),""),"")</f>
        <v/>
      </c>
      <c r="BC90" s="95" t="str">
        <f>IF(COUNT(SEARCH(#REF!,K90)),IF(AG90&lt;&gt;0,LOOKUP(9.99999999999999E+307,$BC$5:BC89+1),""),"")</f>
        <v/>
      </c>
    </row>
    <row r="91" spans="1:55" ht="14">
      <c r="A91" s="1">
        <v>85</v>
      </c>
      <c r="B91" s="38" t="str">
        <f>IF(stock_Item!B87&lt;&gt;"",stock_Item!B87,"")</f>
        <v>Explorers</v>
      </c>
      <c r="C91" s="18" t="str">
        <f t="array" ref="C91">IF(B91 &lt;&gt;"",IF(J91&lt;&gt;"","จัดซื้อร่วม ","วิธีเฉพาะเจาะจง "),"")</f>
        <v xml:space="preserve">วิธีเฉพาะเจาะจง </v>
      </c>
      <c r="D91" s="9">
        <f>IF(B91 &lt;&gt;"",INDEX(stock_Item!$A$3:$A$998,MATCH(B91,stock_Item!$B$3:$B$998,0)),"")</f>
        <v>1192</v>
      </c>
      <c r="E91" s="9" t="str">
        <f>IF(B91 &lt;&gt;"",INDEX(stock_Item!$C$1:$C$998,MATCH(D91,stock_Item!$A$1:$A$998,0)),"")</f>
        <v>ชิ้น</v>
      </c>
      <c r="F91" s="8"/>
      <c r="G91" s="7"/>
      <c r="H91" s="7"/>
      <c r="I91" s="7"/>
      <c r="J91" s="54"/>
      <c r="K91" s="57"/>
      <c r="L91" s="55"/>
      <c r="M91" s="56"/>
      <c r="N91" s="56"/>
      <c r="O91" s="41"/>
      <c r="P91" s="53">
        <f>IFERROR(IF(B91 &lt;&gt;"",LOOKUP(2,1/(company_qty!$K$3:$K$2003=D91),(company_qty!$N$3:$N$1004)),""),0)</f>
        <v>20</v>
      </c>
      <c r="Q91" s="33">
        <v>20</v>
      </c>
      <c r="R91" s="53">
        <f t="shared" si="12"/>
        <v>0</v>
      </c>
      <c r="S91" s="23">
        <v>30</v>
      </c>
      <c r="T91" s="39">
        <f t="array" ref="T91">IFERROR(IF(B91 &lt;&gt;"",LOOKUP(2,1/(company_qty!$A$3:$A$2002=D91),(company_qty!$D$3:$D$1003)),""),"ไม่เคยซื้อ")</f>
        <v>250</v>
      </c>
      <c r="U91" s="34">
        <f t="shared" si="13"/>
        <v>7500</v>
      </c>
      <c r="V91" s="46">
        <f>IF(AND(B91&lt;&gt;"",S91&lt;&gt;0,COUNTIFS(stock_Item!$A$3:$A$1998,D91,stock_Item!$M$3:$M$1998,"P")),IF(S91&gt;=9,S91-S91*0.4,S91),0)</f>
        <v>0</v>
      </c>
      <c r="W91" s="44"/>
      <c r="X91" s="47">
        <f t="shared" si="14"/>
        <v>0</v>
      </c>
      <c r="Y91" s="46">
        <f t="shared" si="22"/>
        <v>18</v>
      </c>
      <c r="Z91" s="44"/>
      <c r="AA91" s="47">
        <f t="shared" si="15"/>
        <v>18</v>
      </c>
      <c r="AB91" s="97">
        <f t="shared" si="23"/>
        <v>12</v>
      </c>
      <c r="AC91" s="100" t="str">
        <f t="shared" si="16"/>
        <v/>
      </c>
      <c r="AD91" s="44"/>
      <c r="AE91" s="35"/>
      <c r="AF91" s="36"/>
      <c r="AG91" s="100" t="str">
        <f t="shared" si="17"/>
        <v/>
      </c>
      <c r="AH91" s="44"/>
      <c r="AI91" s="86"/>
      <c r="AJ91" s="77">
        <f t="shared" si="18"/>
        <v>30</v>
      </c>
      <c r="AK91" s="84">
        <f t="shared" si="19"/>
        <v>7500</v>
      </c>
      <c r="AL91" s="1">
        <f t="shared" si="20"/>
        <v>0</v>
      </c>
      <c r="AM91" s="85">
        <f t="shared" si="21"/>
        <v>0</v>
      </c>
      <c r="AZ91" s="65" t="str">
        <f>IF(COUNT(SEARCH(#REF!,K91)),IF(V91&lt;&gt;0,LOOKUP(9.99999999999999E+307,$AZ$5:AZ90+1),""),"")</f>
        <v/>
      </c>
      <c r="BA91" s="91" t="str">
        <f>IF(COUNT(SEARCH(#REF!,K91)),IF(Y91&lt;&gt;0,LOOKUP(9.99999999999999E+307,$BA$5:BA90+1),""),"")</f>
        <v/>
      </c>
      <c r="BB91" s="93" t="str">
        <f>IF(COUNT(SEARCH(#REF!,K91)),IF(AC91&lt;&gt;0,LOOKUP(9.99999999999999E+307,$BB$5:BB90+1),""),"")</f>
        <v/>
      </c>
      <c r="BC91" s="95" t="str">
        <f>IF(COUNT(SEARCH(#REF!,K91)),IF(AG91&lt;&gt;0,LOOKUP(9.99999999999999E+307,$BC$5:BC90+1),""),"")</f>
        <v/>
      </c>
    </row>
    <row r="92" spans="1:55" ht="14">
      <c r="A92" s="1">
        <v>86</v>
      </c>
      <c r="B92" s="38" t="str">
        <f>IF(stock_Item!B88&lt;&gt;"",stock_Item!B88,"")</f>
        <v>Fiber Post (เดือยสำเร็จรูป)</v>
      </c>
      <c r="C92" s="18" t="str">
        <f t="array" ref="C92">IF(B92 &lt;&gt;"",IF(J92&lt;&gt;"","จัดซื้อร่วม ","วิธีเฉพาะเจาะจง "),"")</f>
        <v xml:space="preserve">วิธีเฉพาะเจาะจง </v>
      </c>
      <c r="D92" s="9">
        <f>IF(B92 &lt;&gt;"",INDEX(stock_Item!$A$3:$A$998,MATCH(B92,stock_Item!$B$3:$B$998,0)),"")</f>
        <v>1171</v>
      </c>
      <c r="E92" s="9" t="str">
        <f>IF(B92 &lt;&gt;"",INDEX(stock_Item!$C$1:$C$998,MATCH(D92,stock_Item!$A$1:$A$998,0)),"")</f>
        <v>กล่อง</v>
      </c>
      <c r="F92" s="8"/>
      <c r="G92" s="7"/>
      <c r="H92" s="7"/>
      <c r="I92" s="7"/>
      <c r="J92" s="54"/>
      <c r="K92" s="57"/>
      <c r="L92" s="55"/>
      <c r="M92" s="56"/>
      <c r="N92" s="56"/>
      <c r="O92" s="41"/>
      <c r="P92" s="53">
        <f>IFERROR(IF(B92 &lt;&gt;"",LOOKUP(2,1/(company_qty!$K$3:$K$2003=D92),(company_qty!$N$3:$N$1004)),""),0)</f>
        <v>0</v>
      </c>
      <c r="Q92" s="33">
        <v>0</v>
      </c>
      <c r="R92" s="53">
        <f t="shared" si="12"/>
        <v>0</v>
      </c>
      <c r="S92" s="23">
        <v>0</v>
      </c>
      <c r="T92" s="39" t="str">
        <f t="array" ref="T92">IFERROR(IF(B92 &lt;&gt;"",LOOKUP(2,1/(company_qty!$A$3:$A$2002=D92),(company_qty!$D$3:$D$1003)),""),"ไม่เคยซื้อ")</f>
        <v>ไม่เคยซื้อ</v>
      </c>
      <c r="U92" s="34" t="e">
        <f t="shared" si="13"/>
        <v>#VALUE!</v>
      </c>
      <c r="V92" s="46">
        <f>IF(AND(B92&lt;&gt;"",S92&lt;&gt;0,COUNTIFS(stock_Item!$A$3:$A$1998,D92,stock_Item!$M$3:$M$1998,"P")),IF(S92&gt;=9,S92-S92*0.4,S92),0)</f>
        <v>0</v>
      </c>
      <c r="W92" s="44"/>
      <c r="X92" s="47">
        <f t="shared" si="14"/>
        <v>0</v>
      </c>
      <c r="Y92" s="46">
        <f t="shared" si="22"/>
        <v>0</v>
      </c>
      <c r="Z92" s="44"/>
      <c r="AA92" s="47">
        <f t="shared" si="15"/>
        <v>0</v>
      </c>
      <c r="AB92" s="97">
        <f t="shared" si="23"/>
        <v>0</v>
      </c>
      <c r="AC92" s="100" t="str">
        <f t="shared" si="16"/>
        <v/>
      </c>
      <c r="AD92" s="44"/>
      <c r="AE92" s="35"/>
      <c r="AF92" s="36"/>
      <c r="AG92" s="100" t="str">
        <f t="shared" si="17"/>
        <v/>
      </c>
      <c r="AH92" s="44"/>
      <c r="AI92" s="86"/>
      <c r="AJ92" s="77">
        <f t="shared" si="18"/>
        <v>0</v>
      </c>
      <c r="AK92" s="84" t="e">
        <f t="shared" si="19"/>
        <v>#VALUE!</v>
      </c>
      <c r="AL92" s="1">
        <f t="shared" si="20"/>
        <v>0</v>
      </c>
      <c r="AM92" s="85" t="e">
        <f t="shared" si="21"/>
        <v>#VALUE!</v>
      </c>
      <c r="AZ92" s="65" t="str">
        <f>IF(COUNT(SEARCH(#REF!,K92)),IF(V92&lt;&gt;0,LOOKUP(9.99999999999999E+307,$AZ$5:AZ91+1),""),"")</f>
        <v/>
      </c>
      <c r="BA92" s="91" t="str">
        <f>IF(COUNT(SEARCH(#REF!,K92)),IF(Y92&lt;&gt;0,LOOKUP(9.99999999999999E+307,$BA$5:BA91+1),""),"")</f>
        <v/>
      </c>
      <c r="BB92" s="93" t="str">
        <f>IF(COUNT(SEARCH(#REF!,K92)),IF(AC92&lt;&gt;0,LOOKUP(9.99999999999999E+307,$BB$5:BB91+1),""),"")</f>
        <v/>
      </c>
      <c r="BC92" s="95" t="str">
        <f>IF(COUNT(SEARCH(#REF!,K92)),IF(AG92&lt;&gt;0,LOOKUP(9.99999999999999E+307,$BC$5:BC91+1),""),"")</f>
        <v/>
      </c>
    </row>
    <row r="93" spans="1:55" ht="14">
      <c r="A93" s="1">
        <v>87</v>
      </c>
      <c r="B93" s="38" t="str">
        <f>IF(stock_Item!B89&lt;&gt;"",stock_Item!B89,"")</f>
        <v>Film  X-ray  DF58 (ญ)</v>
      </c>
      <c r="C93" s="18" t="str">
        <f t="array" ref="C93">IF(B93 &lt;&gt;"",IF(J93&lt;&gt;"","จัดซื้อร่วม ","วิธีเฉพาะเจาะจง "),"")</f>
        <v xml:space="preserve">วิธีเฉพาะเจาะจง </v>
      </c>
      <c r="D93" s="9">
        <f>IF(B93 &lt;&gt;"",INDEX(stock_Item!$A$3:$A$998,MATCH(B93,stock_Item!$B$3:$B$998,0)),"")</f>
        <v>1277</v>
      </c>
      <c r="E93" s="9" t="str">
        <f>IF(B93 &lt;&gt;"",INDEX(stock_Item!$C$1:$C$998,MATCH(D93,stock_Item!$A$1:$A$998,0)),"")</f>
        <v>กล่อง</v>
      </c>
      <c r="F93" s="8"/>
      <c r="G93" s="7"/>
      <c r="H93" s="7"/>
      <c r="I93" s="7"/>
      <c r="J93" s="54"/>
      <c r="K93" s="57"/>
      <c r="L93" s="55"/>
      <c r="M93" s="56"/>
      <c r="N93" s="56"/>
      <c r="O93" s="41"/>
      <c r="P93" s="53">
        <f>IFERROR(IF(B93 &lt;&gt;"",LOOKUP(2,1/(company_qty!$K$3:$K$2003=D93),(company_qty!$N$3:$N$1004)),""),0)</f>
        <v>0</v>
      </c>
      <c r="Q93" s="33">
        <v>0</v>
      </c>
      <c r="R93" s="53">
        <f t="shared" si="12"/>
        <v>0</v>
      </c>
      <c r="S93" s="23">
        <v>0</v>
      </c>
      <c r="T93" s="39">
        <f t="array" ref="T93">IFERROR(IF(B93 &lt;&gt;"",LOOKUP(2,1/(company_qty!$A$3:$A$2002=D93),(company_qty!$D$3:$D$1003)),""),"ไม่เคยซื้อ")</f>
        <v>1670</v>
      </c>
      <c r="U93" s="34">
        <f t="shared" si="13"/>
        <v>0</v>
      </c>
      <c r="V93" s="46">
        <f>IF(AND(B93&lt;&gt;"",S93&lt;&gt;0,COUNTIFS(stock_Item!$A$3:$A$1998,D93,stock_Item!$M$3:$M$1998,"P")),IF(S93&gt;=9,S93-S93*0.4,S93),0)</f>
        <v>0</v>
      </c>
      <c r="W93" s="44"/>
      <c r="X93" s="47">
        <f t="shared" si="14"/>
        <v>0</v>
      </c>
      <c r="Y93" s="46">
        <f t="shared" si="22"/>
        <v>0</v>
      </c>
      <c r="Z93" s="44"/>
      <c r="AA93" s="47">
        <f t="shared" si="15"/>
        <v>0</v>
      </c>
      <c r="AB93" s="97">
        <f t="shared" si="23"/>
        <v>0</v>
      </c>
      <c r="AC93" s="100" t="str">
        <f t="shared" si="16"/>
        <v/>
      </c>
      <c r="AD93" s="44"/>
      <c r="AE93" s="35"/>
      <c r="AF93" s="36"/>
      <c r="AG93" s="100" t="str">
        <f t="shared" si="17"/>
        <v/>
      </c>
      <c r="AH93" s="44"/>
      <c r="AI93" s="86"/>
      <c r="AJ93" s="77">
        <f t="shared" si="18"/>
        <v>0</v>
      </c>
      <c r="AK93" s="84">
        <f t="shared" si="19"/>
        <v>0</v>
      </c>
      <c r="AL93" s="1">
        <f t="shared" si="20"/>
        <v>0</v>
      </c>
      <c r="AM93" s="85">
        <f t="shared" si="21"/>
        <v>0</v>
      </c>
      <c r="AZ93" s="65" t="str">
        <f>IF(COUNT(SEARCH(#REF!,K93)),IF(V93&lt;&gt;0,LOOKUP(9.99999999999999E+307,$AZ$5:AZ92+1),""),"")</f>
        <v/>
      </c>
      <c r="BA93" s="91" t="str">
        <f>IF(COUNT(SEARCH(#REF!,K93)),IF(Y93&lt;&gt;0,LOOKUP(9.99999999999999E+307,$BA$5:BA92+1),""),"")</f>
        <v/>
      </c>
      <c r="BB93" s="93" t="str">
        <f>IF(COUNT(SEARCH(#REF!,K93)),IF(AC93&lt;&gt;0,LOOKUP(9.99999999999999E+307,$BB$5:BB92+1),""),"")</f>
        <v/>
      </c>
      <c r="BC93" s="95" t="str">
        <f>IF(COUNT(SEARCH(#REF!,K93)),IF(AG93&lt;&gt;0,LOOKUP(9.99999999999999E+307,$BC$5:BC92+1),""),"")</f>
        <v/>
      </c>
    </row>
    <row r="94" spans="1:55" ht="14">
      <c r="A94" s="1">
        <v>88</v>
      </c>
      <c r="B94" s="38" t="str">
        <f>IF(stock_Item!B90&lt;&gt;"",stock_Item!B90,"")</f>
        <v>Film X-ray  DF54 (ด)</v>
      </c>
      <c r="C94" s="18" t="str">
        <f t="array" ref="C94">IF(B94 &lt;&gt;"",IF(J94&lt;&gt;"","จัดซื้อร่วม ","วิธีเฉพาะเจาะจง "),"")</f>
        <v xml:space="preserve">วิธีเฉพาะเจาะจง </v>
      </c>
      <c r="D94" s="9">
        <f>IF(B94 &lt;&gt;"",INDEX(stock_Item!$A$3:$A$998,MATCH(B94,stock_Item!$B$3:$B$998,0)),"")</f>
        <v>1278</v>
      </c>
      <c r="E94" s="9" t="str">
        <f>IF(B94 &lt;&gt;"",INDEX(stock_Item!$C$1:$C$998,MATCH(D94,stock_Item!$A$1:$A$998,0)),"")</f>
        <v>กล่อง</v>
      </c>
      <c r="F94" s="8"/>
      <c r="G94" s="7"/>
      <c r="H94" s="7"/>
      <c r="I94" s="7"/>
      <c r="J94" s="54"/>
      <c r="K94" s="57"/>
      <c r="L94" s="55"/>
      <c r="M94" s="56"/>
      <c r="N94" s="56"/>
      <c r="O94" s="41"/>
      <c r="P94" s="53">
        <f>IFERROR(IF(B94 &lt;&gt;"",LOOKUP(2,1/(company_qty!$K$3:$K$2003=D94),(company_qty!$N$3:$N$1004)),""),0)</f>
        <v>0</v>
      </c>
      <c r="Q94" s="33">
        <v>0</v>
      </c>
      <c r="R94" s="53">
        <f t="shared" si="12"/>
        <v>0</v>
      </c>
      <c r="S94" s="23">
        <v>0</v>
      </c>
      <c r="T94" s="39">
        <f t="array" ref="T94">IFERROR(IF(B94 &lt;&gt;"",LOOKUP(2,1/(company_qty!$A$3:$A$2002=D94),(company_qty!$D$3:$D$1003)),""),"ไม่เคยซื้อ")</f>
        <v>1280</v>
      </c>
      <c r="U94" s="34">
        <f t="shared" si="13"/>
        <v>0</v>
      </c>
      <c r="V94" s="46">
        <f>IF(AND(B94&lt;&gt;"",S94&lt;&gt;0,COUNTIFS(stock_Item!$A$3:$A$1998,D94,stock_Item!$M$3:$M$1998,"P")),IF(S94&gt;=9,S94-S94*0.4,S94),0)</f>
        <v>0</v>
      </c>
      <c r="W94" s="44"/>
      <c r="X94" s="47">
        <f t="shared" si="14"/>
        <v>0</v>
      </c>
      <c r="Y94" s="46">
        <f t="shared" si="22"/>
        <v>0</v>
      </c>
      <c r="Z94" s="44"/>
      <c r="AA94" s="47">
        <f t="shared" si="15"/>
        <v>0</v>
      </c>
      <c r="AB94" s="97">
        <f t="shared" si="23"/>
        <v>0</v>
      </c>
      <c r="AC94" s="100" t="str">
        <f t="shared" si="16"/>
        <v/>
      </c>
      <c r="AD94" s="44"/>
      <c r="AE94" s="35"/>
      <c r="AF94" s="36"/>
      <c r="AG94" s="100" t="str">
        <f t="shared" si="17"/>
        <v/>
      </c>
      <c r="AH94" s="44"/>
      <c r="AI94" s="86"/>
      <c r="AJ94" s="77">
        <f t="shared" si="18"/>
        <v>0</v>
      </c>
      <c r="AK94" s="84">
        <f t="shared" si="19"/>
        <v>0</v>
      </c>
      <c r="AL94" s="1">
        <f t="shared" si="20"/>
        <v>0</v>
      </c>
      <c r="AM94" s="85">
        <f t="shared" si="21"/>
        <v>0</v>
      </c>
      <c r="AZ94" s="65" t="str">
        <f>IF(COUNT(SEARCH(#REF!,K94)),IF(V94&lt;&gt;0,LOOKUP(9.99999999999999E+307,$AZ$5:AZ93+1),""),"")</f>
        <v/>
      </c>
      <c r="BA94" s="91" t="str">
        <f>IF(COUNT(SEARCH(#REF!,K94)),IF(Y94&lt;&gt;0,LOOKUP(9.99999999999999E+307,$BA$5:BA93+1),""),"")</f>
        <v/>
      </c>
      <c r="BB94" s="93" t="str">
        <f>IF(COUNT(SEARCH(#REF!,K94)),IF(AC94&lt;&gt;0,LOOKUP(9.99999999999999E+307,$BB$5:BB93+1),""),"")</f>
        <v/>
      </c>
      <c r="BC94" s="95" t="str">
        <f>IF(COUNT(SEARCH(#REF!,K94)),IF(AG94&lt;&gt;0,LOOKUP(9.99999999999999E+307,$BC$5:BC93+1),""),"")</f>
        <v/>
      </c>
    </row>
    <row r="95" spans="1:55" ht="14">
      <c r="A95" s="1">
        <v>89</v>
      </c>
      <c r="B95" s="38" t="str">
        <f>IF(stock_Item!B91&lt;&gt;"",stock_Item!B91,"")</f>
        <v>Finger Ruler</v>
      </c>
      <c r="C95" s="18" t="str">
        <f t="array" ref="C95">IF(B95 &lt;&gt;"",IF(J95&lt;&gt;"","จัดซื้อร่วม ","วิธีเฉพาะเจาะจง "),"")</f>
        <v xml:space="preserve">วิธีเฉพาะเจาะจง </v>
      </c>
      <c r="D95" s="9">
        <f>IF(B95 &lt;&gt;"",INDEX(stock_Item!$A$3:$A$998,MATCH(B95,stock_Item!$B$3:$B$998,0)),"")</f>
        <v>1279</v>
      </c>
      <c r="E95" s="9" t="str">
        <f>IF(B95 &lt;&gt;"",INDEX(stock_Item!$C$1:$C$998,MATCH(D95,stock_Item!$A$1:$A$998,0)),"")</f>
        <v>ชิ้น</v>
      </c>
      <c r="F95" s="8"/>
      <c r="G95" s="7"/>
      <c r="H95" s="7"/>
      <c r="I95" s="7"/>
      <c r="J95" s="54"/>
      <c r="K95" s="57"/>
      <c r="L95" s="55"/>
      <c r="M95" s="56"/>
      <c r="N95" s="56"/>
      <c r="O95" s="41"/>
      <c r="P95" s="53">
        <f>IFERROR(IF(B95 &lt;&gt;"",LOOKUP(2,1/(company_qty!$K$3:$K$2003=D95),(company_qty!$N$3:$N$1004)),""),0)</f>
        <v>0</v>
      </c>
      <c r="Q95" s="33">
        <v>0</v>
      </c>
      <c r="R95" s="53">
        <f t="shared" si="12"/>
        <v>0</v>
      </c>
      <c r="S95" s="23">
        <v>1</v>
      </c>
      <c r="T95" s="39" t="str">
        <f t="array" ref="T95">IFERROR(IF(B95 &lt;&gt;"",LOOKUP(2,1/(company_qty!$A$3:$A$2002=D95),(company_qty!$D$3:$D$1003)),""),"ไม่เคยซื้อ")</f>
        <v>ไม่เคยซื้อ</v>
      </c>
      <c r="U95" s="34" t="e">
        <f t="shared" si="13"/>
        <v>#VALUE!</v>
      </c>
      <c r="V95" s="46">
        <f>IF(AND(B95&lt;&gt;"",S95&lt;&gt;0,COUNTIFS(stock_Item!$A$3:$A$1998,D95,stock_Item!$M$3:$M$1998,"P")),IF(S95&gt;=9,S95-S95*0.4,S95),0)</f>
        <v>0</v>
      </c>
      <c r="W95" s="44"/>
      <c r="X95" s="47">
        <f t="shared" si="14"/>
        <v>0</v>
      </c>
      <c r="Y95" s="46">
        <f t="shared" si="22"/>
        <v>1</v>
      </c>
      <c r="Z95" s="44"/>
      <c r="AA95" s="47">
        <f t="shared" si="15"/>
        <v>1</v>
      </c>
      <c r="AB95" s="97">
        <f t="shared" si="23"/>
        <v>0</v>
      </c>
      <c r="AC95" s="100" t="str">
        <f t="shared" si="16"/>
        <v/>
      </c>
      <c r="AD95" s="44"/>
      <c r="AE95" s="35"/>
      <c r="AF95" s="36"/>
      <c r="AG95" s="100" t="str">
        <f t="shared" si="17"/>
        <v/>
      </c>
      <c r="AH95" s="44"/>
      <c r="AI95" s="86"/>
      <c r="AJ95" s="77">
        <f t="shared" si="18"/>
        <v>1</v>
      </c>
      <c r="AK95" s="84" t="e">
        <f t="shared" si="19"/>
        <v>#VALUE!</v>
      </c>
      <c r="AL95" s="1">
        <f t="shared" si="20"/>
        <v>0</v>
      </c>
      <c r="AM95" s="85" t="e">
        <f t="shared" si="21"/>
        <v>#VALUE!</v>
      </c>
      <c r="AZ95" s="65" t="str">
        <f>IF(COUNT(SEARCH(#REF!,K95)),IF(V95&lt;&gt;0,LOOKUP(9.99999999999999E+307,$AZ$5:AZ94+1),""),"")</f>
        <v/>
      </c>
      <c r="BA95" s="91" t="str">
        <f>IF(COUNT(SEARCH(#REF!,K95)),IF(Y95&lt;&gt;0,LOOKUP(9.99999999999999E+307,$BA$5:BA94+1),""),"")</f>
        <v/>
      </c>
      <c r="BB95" s="93" t="str">
        <f>IF(COUNT(SEARCH(#REF!,K95)),IF(AC95&lt;&gt;0,LOOKUP(9.99999999999999E+307,$BB$5:BB94+1),""),"")</f>
        <v/>
      </c>
      <c r="BC95" s="95" t="str">
        <f>IF(COUNT(SEARCH(#REF!,K95)),IF(AG95&lt;&gt;0,LOOKUP(9.99999999999999E+307,$BC$5:BC94+1),""),"")</f>
        <v/>
      </c>
    </row>
    <row r="96" spans="1:55" ht="14">
      <c r="A96" s="1">
        <v>90</v>
      </c>
      <c r="B96" s="38" t="str">
        <f>IF(stock_Item!B92&lt;&gt;"",stock_Item!B92,"")</f>
        <v>Fluoride  Tray</v>
      </c>
      <c r="C96" s="18" t="str">
        <f t="array" ref="C96">IF(B96 &lt;&gt;"",IF(J96&lt;&gt;"","จัดซื้อร่วม ","วิธีเฉพาะเจาะจง "),"")</f>
        <v xml:space="preserve">วิธีเฉพาะเจาะจง </v>
      </c>
      <c r="D96" s="9">
        <f>IF(B96 &lt;&gt;"",INDEX(stock_Item!$A$3:$A$998,MATCH(B96,stock_Item!$B$3:$B$998,0)),"")</f>
        <v>1283</v>
      </c>
      <c r="E96" s="9" t="str">
        <f>IF(B96 &lt;&gt;"",INDEX(stock_Item!$C$1:$C$998,MATCH(D96,stock_Item!$A$1:$A$998,0)),"")</f>
        <v>ชิ้น</v>
      </c>
      <c r="F96" s="8"/>
      <c r="G96" s="7"/>
      <c r="H96" s="7"/>
      <c r="I96" s="7"/>
      <c r="J96" s="54"/>
      <c r="K96" s="57"/>
      <c r="L96" s="55"/>
      <c r="M96" s="56"/>
      <c r="N96" s="56"/>
      <c r="O96" s="41"/>
      <c r="P96" s="53">
        <f>IFERROR(IF(B96 &lt;&gt;"",LOOKUP(2,1/(company_qty!$K$3:$K$2003=D96),(company_qty!$N$3:$N$1004)),""),0)</f>
        <v>0</v>
      </c>
      <c r="Q96" s="33">
        <v>0</v>
      </c>
      <c r="R96" s="53">
        <f t="shared" si="12"/>
        <v>0</v>
      </c>
      <c r="S96" s="23">
        <v>0</v>
      </c>
      <c r="T96" s="39" t="str">
        <f t="array" ref="T96">IFERROR(IF(B96 &lt;&gt;"",LOOKUP(2,1/(company_qty!$A$3:$A$2002=D96),(company_qty!$D$3:$D$1003)),""),"ไม่เคยซื้อ")</f>
        <v>ไม่เคยซื้อ</v>
      </c>
      <c r="U96" s="34" t="e">
        <f t="shared" si="13"/>
        <v>#VALUE!</v>
      </c>
      <c r="V96" s="46">
        <f>IF(AND(B96&lt;&gt;"",S96&lt;&gt;0,COUNTIFS(stock_Item!$A$3:$A$1998,D96,stock_Item!$M$3:$M$1998,"P")),IF(S96&gt;=9,S96-S96*0.4,S96),0)</f>
        <v>0</v>
      </c>
      <c r="W96" s="44"/>
      <c r="X96" s="47">
        <f t="shared" si="14"/>
        <v>0</v>
      </c>
      <c r="Y96" s="46">
        <f t="shared" si="22"/>
        <v>0</v>
      </c>
      <c r="Z96" s="44"/>
      <c r="AA96" s="47">
        <f t="shared" si="15"/>
        <v>0</v>
      </c>
      <c r="AB96" s="97">
        <f t="shared" si="23"/>
        <v>0</v>
      </c>
      <c r="AC96" s="100" t="str">
        <f t="shared" si="16"/>
        <v/>
      </c>
      <c r="AD96" s="44"/>
      <c r="AE96" s="35"/>
      <c r="AF96" s="36"/>
      <c r="AG96" s="100" t="str">
        <f t="shared" si="17"/>
        <v/>
      </c>
      <c r="AH96" s="44"/>
      <c r="AI96" s="86"/>
      <c r="AJ96" s="77">
        <f t="shared" si="18"/>
        <v>0</v>
      </c>
      <c r="AK96" s="84" t="e">
        <f t="shared" si="19"/>
        <v>#VALUE!</v>
      </c>
      <c r="AL96" s="1">
        <f t="shared" si="20"/>
        <v>0</v>
      </c>
      <c r="AM96" s="85" t="e">
        <f t="shared" si="21"/>
        <v>#VALUE!</v>
      </c>
      <c r="AZ96" s="65" t="str">
        <f>IF(COUNT(SEARCH(#REF!,K96)),IF(V96&lt;&gt;0,LOOKUP(9.99999999999999E+307,$AZ$5:AZ95+1),""),"")</f>
        <v/>
      </c>
      <c r="BA96" s="91" t="str">
        <f>IF(COUNT(SEARCH(#REF!,K96)),IF(Y96&lt;&gt;0,LOOKUP(9.99999999999999E+307,$BA$5:BA95+1),""),"")</f>
        <v/>
      </c>
      <c r="BB96" s="93" t="str">
        <f>IF(COUNT(SEARCH(#REF!,K96)),IF(AC96&lt;&gt;0,LOOKUP(9.99999999999999E+307,$BB$5:BB95+1),""),"")</f>
        <v/>
      </c>
      <c r="BC96" s="95" t="str">
        <f>IF(COUNT(SEARCH(#REF!,K96)),IF(AG96&lt;&gt;0,LOOKUP(9.99999999999999E+307,$BC$5:BC95+1),""),"")</f>
        <v/>
      </c>
    </row>
    <row r="97" spans="1:55" ht="14">
      <c r="A97" s="1">
        <v>91</v>
      </c>
      <c r="B97" s="38" t="str">
        <f>IF(stock_Item!B93&lt;&gt;"",stock_Item!B93,"")</f>
        <v>Fluoride Gel</v>
      </c>
      <c r="C97" s="18" t="str">
        <f t="array" ref="C97">IF(B97 &lt;&gt;"",IF(J97&lt;&gt;"","จัดซื้อร่วม ","วิธีเฉพาะเจาะจง "),"")</f>
        <v xml:space="preserve">วิธีเฉพาะเจาะจง </v>
      </c>
      <c r="D97" s="9">
        <f>IF(B97 &lt;&gt;"",INDEX(stock_Item!$A$3:$A$998,MATCH(B97,stock_Item!$B$3:$B$998,0)),"")</f>
        <v>1281</v>
      </c>
      <c r="E97" s="9" t="str">
        <f>IF(B97 &lt;&gt;"",INDEX(stock_Item!$C$1:$C$998,MATCH(D97,stock_Item!$A$1:$A$998,0)),"")</f>
        <v>ขวด</v>
      </c>
      <c r="F97" s="8"/>
      <c r="G97" s="7"/>
      <c r="H97" s="7"/>
      <c r="I97" s="7"/>
      <c r="J97" s="54"/>
      <c r="K97" s="57"/>
      <c r="L97" s="55"/>
      <c r="M97" s="56"/>
      <c r="N97" s="56"/>
      <c r="O97" s="41"/>
      <c r="P97" s="53">
        <f>IFERROR(IF(B97 &lt;&gt;"",LOOKUP(2,1/(company_qty!$K$3:$K$2003=D97),(company_qty!$N$3:$N$1004)),""),0)</f>
        <v>4</v>
      </c>
      <c r="Q97" s="33">
        <v>4</v>
      </c>
      <c r="R97" s="53">
        <f t="shared" si="12"/>
        <v>0</v>
      </c>
      <c r="S97" s="23">
        <v>0</v>
      </c>
      <c r="T97" s="39">
        <f t="array" ref="T97">IFERROR(IF(B97 &lt;&gt;"",LOOKUP(2,1/(company_qty!$A$3:$A$2002=D97),(company_qty!$D$3:$D$1003)),""),"ไม่เคยซื้อ")</f>
        <v>850</v>
      </c>
      <c r="U97" s="34">
        <f t="shared" si="13"/>
        <v>0</v>
      </c>
      <c r="V97" s="46">
        <f>IF(AND(B97&lt;&gt;"",S97&lt;&gt;0,COUNTIFS(stock_Item!$A$3:$A$1998,D97,stock_Item!$M$3:$M$1998,"P")),IF(S97&gt;=9,S97-S97*0.4,S97),0)</f>
        <v>0</v>
      </c>
      <c r="W97" s="44"/>
      <c r="X97" s="47">
        <f t="shared" si="14"/>
        <v>0</v>
      </c>
      <c r="Y97" s="46">
        <f t="shared" si="22"/>
        <v>0</v>
      </c>
      <c r="Z97" s="44"/>
      <c r="AA97" s="47">
        <f t="shared" si="15"/>
        <v>0</v>
      </c>
      <c r="AB97" s="97">
        <f t="shared" si="23"/>
        <v>0</v>
      </c>
      <c r="AC97" s="100" t="str">
        <f t="shared" si="16"/>
        <v/>
      </c>
      <c r="AD97" s="44"/>
      <c r="AE97" s="35"/>
      <c r="AF97" s="36"/>
      <c r="AG97" s="100" t="str">
        <f t="shared" si="17"/>
        <v/>
      </c>
      <c r="AH97" s="44"/>
      <c r="AI97" s="86"/>
      <c r="AJ97" s="77">
        <f t="shared" si="18"/>
        <v>0</v>
      </c>
      <c r="AK97" s="84">
        <f t="shared" si="19"/>
        <v>0</v>
      </c>
      <c r="AL97" s="1">
        <f t="shared" si="20"/>
        <v>0</v>
      </c>
      <c r="AM97" s="85">
        <f t="shared" si="21"/>
        <v>0</v>
      </c>
      <c r="AZ97" s="65" t="str">
        <f>IF(COUNT(SEARCH(#REF!,K97)),IF(V97&lt;&gt;0,LOOKUP(9.99999999999999E+307,$AZ$5:AZ96+1),""),"")</f>
        <v/>
      </c>
      <c r="BA97" s="91" t="str">
        <f>IF(COUNT(SEARCH(#REF!,K97)),IF(Y97&lt;&gt;0,LOOKUP(9.99999999999999E+307,$BA$5:BA96+1),""),"")</f>
        <v/>
      </c>
      <c r="BB97" s="93" t="str">
        <f>IF(COUNT(SEARCH(#REF!,K97)),IF(AC97&lt;&gt;0,LOOKUP(9.99999999999999E+307,$BB$5:BB96+1),""),"")</f>
        <v/>
      </c>
      <c r="BC97" s="95" t="str">
        <f>IF(COUNT(SEARCH(#REF!,K97)),IF(AG97&lt;&gt;0,LOOKUP(9.99999999999999E+307,$BC$5:BC96+1),""),"")</f>
        <v/>
      </c>
    </row>
    <row r="98" spans="1:55" ht="14">
      <c r="A98" s="1">
        <v>92</v>
      </c>
      <c r="B98" s="38" t="str">
        <f>IF(stock_Item!B94&lt;&gt;"",stock_Item!B94,"")</f>
        <v>Fork  Plate</v>
      </c>
      <c r="C98" s="18" t="str">
        <f t="array" ref="C98">IF(B98 &lt;&gt;"",IF(J98&lt;&gt;"","จัดซื้อร่วม ","วิธีเฉพาะเจาะจง "),"")</f>
        <v xml:space="preserve">วิธีเฉพาะเจาะจง </v>
      </c>
      <c r="D98" s="9">
        <f>IF(B98 &lt;&gt;"",INDEX(stock_Item!$A$3:$A$998,MATCH(B98,stock_Item!$B$3:$B$998,0)),"")</f>
        <v>1284</v>
      </c>
      <c r="E98" s="9" t="str">
        <f>IF(B98 &lt;&gt;"",INDEX(stock_Item!$C$1:$C$998,MATCH(D98,stock_Item!$A$1:$A$998,0)),"")</f>
        <v>ชิ้น</v>
      </c>
      <c r="F98" s="8"/>
      <c r="G98" s="7"/>
      <c r="H98" s="7"/>
      <c r="I98" s="7"/>
      <c r="J98" s="54"/>
      <c r="K98" s="57"/>
      <c r="L98" s="55"/>
      <c r="M98" s="56"/>
      <c r="N98" s="56"/>
      <c r="O98" s="41"/>
      <c r="P98" s="53">
        <f>IFERROR(IF(B98 &lt;&gt;"",LOOKUP(2,1/(company_qty!$K$3:$K$2003=D98),(company_qty!$N$3:$N$1004)),""),0)</f>
        <v>0</v>
      </c>
      <c r="Q98" s="33">
        <v>0</v>
      </c>
      <c r="R98" s="53">
        <f t="shared" si="12"/>
        <v>0</v>
      </c>
      <c r="S98" s="23">
        <v>1</v>
      </c>
      <c r="T98" s="39" t="str">
        <f t="array" ref="T98">IFERROR(IF(B98 &lt;&gt;"",LOOKUP(2,1/(company_qty!$A$3:$A$2002=D98),(company_qty!$D$3:$D$1003)),""),"ไม่เคยซื้อ")</f>
        <v>ไม่เคยซื้อ</v>
      </c>
      <c r="U98" s="34" t="e">
        <f t="shared" si="13"/>
        <v>#VALUE!</v>
      </c>
      <c r="V98" s="46">
        <f>IF(AND(B98&lt;&gt;"",S98&lt;&gt;0,COUNTIFS(stock_Item!$A$3:$A$1998,D98,stock_Item!$M$3:$M$1998,"P")),IF(S98&gt;=9,S98-S98*0.4,S98),0)</f>
        <v>0</v>
      </c>
      <c r="W98" s="44"/>
      <c r="X98" s="47">
        <f t="shared" si="14"/>
        <v>0</v>
      </c>
      <c r="Y98" s="46">
        <f t="shared" si="22"/>
        <v>1</v>
      </c>
      <c r="Z98" s="44"/>
      <c r="AA98" s="47">
        <f t="shared" si="15"/>
        <v>1</v>
      </c>
      <c r="AB98" s="97">
        <f t="shared" si="23"/>
        <v>0</v>
      </c>
      <c r="AC98" s="100" t="str">
        <f t="shared" si="16"/>
        <v/>
      </c>
      <c r="AD98" s="44"/>
      <c r="AE98" s="35"/>
      <c r="AF98" s="36"/>
      <c r="AG98" s="100" t="str">
        <f t="shared" si="17"/>
        <v/>
      </c>
      <c r="AH98" s="44"/>
      <c r="AI98" s="86"/>
      <c r="AJ98" s="77">
        <f t="shared" si="18"/>
        <v>1</v>
      </c>
      <c r="AK98" s="84" t="e">
        <f t="shared" si="19"/>
        <v>#VALUE!</v>
      </c>
      <c r="AL98" s="1">
        <f t="shared" si="20"/>
        <v>0</v>
      </c>
      <c r="AM98" s="85" t="e">
        <f t="shared" si="21"/>
        <v>#VALUE!</v>
      </c>
      <c r="AZ98" s="65" t="str">
        <f>IF(COUNT(SEARCH(#REF!,K98)),IF(V98&lt;&gt;0,LOOKUP(9.99999999999999E+307,$AZ$5:AZ97+1),""),"")</f>
        <v/>
      </c>
      <c r="BA98" s="91" t="str">
        <f>IF(COUNT(SEARCH(#REF!,K98)),IF(Y98&lt;&gt;0,LOOKUP(9.99999999999999E+307,$BA$5:BA97+1),""),"")</f>
        <v/>
      </c>
      <c r="BB98" s="93" t="str">
        <f>IF(COUNT(SEARCH(#REF!,K98)),IF(AC98&lt;&gt;0,LOOKUP(9.99999999999999E+307,$BB$5:BB97+1),""),"")</f>
        <v/>
      </c>
      <c r="BC98" s="95" t="str">
        <f>IF(COUNT(SEARCH(#REF!,K98)),IF(AG98&lt;&gt;0,LOOKUP(9.99999999999999E+307,$BC$5:BC97+1),""),"")</f>
        <v/>
      </c>
    </row>
    <row r="99" spans="1:55" ht="14">
      <c r="A99" s="1">
        <v>93</v>
      </c>
      <c r="B99" s="38" t="str">
        <f>IF(stock_Item!B95&lt;&gt;"",stock_Item!B95,"")</f>
        <v>Formocresol</v>
      </c>
      <c r="C99" s="18" t="str">
        <f t="array" ref="C99">IF(B99 &lt;&gt;"",IF(J99&lt;&gt;"","จัดซื้อร่วม ","วิธีเฉพาะเจาะจง "),"")</f>
        <v xml:space="preserve">วิธีเฉพาะเจาะจง </v>
      </c>
      <c r="D99" s="9">
        <f>IF(B99 &lt;&gt;"",INDEX(stock_Item!$A$3:$A$998,MATCH(B99,stock_Item!$B$3:$B$998,0)),"")</f>
        <v>1285</v>
      </c>
      <c r="E99" s="9" t="str">
        <f>IF(B99 &lt;&gt;"",INDEX(stock_Item!$C$1:$C$998,MATCH(D99,stock_Item!$A$1:$A$998,0)),"")</f>
        <v>ขวด</v>
      </c>
      <c r="F99" s="8"/>
      <c r="G99" s="7"/>
      <c r="H99" s="7"/>
      <c r="I99" s="7"/>
      <c r="J99" s="54"/>
      <c r="K99" s="57"/>
      <c r="L99" s="55"/>
      <c r="M99" s="56"/>
      <c r="N99" s="56"/>
      <c r="O99" s="41"/>
      <c r="P99" s="53">
        <f>IFERROR(IF(B99 &lt;&gt;"",LOOKUP(2,1/(company_qty!$K$3:$K$2003=D99),(company_qty!$N$3:$N$1004)),""),0)</f>
        <v>0</v>
      </c>
      <c r="Q99" s="33">
        <v>0</v>
      </c>
      <c r="R99" s="53">
        <f t="shared" si="12"/>
        <v>0</v>
      </c>
      <c r="S99" s="23">
        <v>1</v>
      </c>
      <c r="T99" s="39">
        <f t="array" ref="T99">IFERROR(IF(B99 &lt;&gt;"",LOOKUP(2,1/(company_qty!$A$3:$A$2002=D99),(company_qty!$D$3:$D$1003)),""),"ไม่เคยซื้อ")</f>
        <v>100</v>
      </c>
      <c r="U99" s="34">
        <f t="shared" si="13"/>
        <v>100</v>
      </c>
      <c r="V99" s="46">
        <f>IF(AND(B99&lt;&gt;"",S99&lt;&gt;0,COUNTIFS(stock_Item!$A$3:$A$1998,D99,stock_Item!$M$3:$M$1998,"P")),IF(S99&gt;=9,S99-S99*0.4,S99),0)</f>
        <v>0</v>
      </c>
      <c r="W99" s="44"/>
      <c r="X99" s="47">
        <f t="shared" si="14"/>
        <v>0</v>
      </c>
      <c r="Y99" s="46">
        <f t="shared" si="22"/>
        <v>1</v>
      </c>
      <c r="Z99" s="44"/>
      <c r="AA99" s="47">
        <f t="shared" si="15"/>
        <v>1</v>
      </c>
      <c r="AB99" s="97">
        <f t="shared" si="23"/>
        <v>0</v>
      </c>
      <c r="AC99" s="100" t="str">
        <f t="shared" si="16"/>
        <v/>
      </c>
      <c r="AD99" s="44"/>
      <c r="AE99" s="35"/>
      <c r="AF99" s="36"/>
      <c r="AG99" s="100" t="str">
        <f t="shared" si="17"/>
        <v/>
      </c>
      <c r="AH99" s="44"/>
      <c r="AI99" s="86"/>
      <c r="AJ99" s="77">
        <f t="shared" si="18"/>
        <v>1</v>
      </c>
      <c r="AK99" s="84">
        <f t="shared" si="19"/>
        <v>100</v>
      </c>
      <c r="AL99" s="1">
        <f t="shared" si="20"/>
        <v>0</v>
      </c>
      <c r="AM99" s="85">
        <f t="shared" si="21"/>
        <v>0</v>
      </c>
      <c r="AZ99" s="65" t="str">
        <f>IF(COUNT(SEARCH(#REF!,K99)),IF(V99&lt;&gt;0,LOOKUP(9.99999999999999E+307,$AZ$5:AZ98+1),""),"")</f>
        <v/>
      </c>
      <c r="BA99" s="91" t="str">
        <f>IF(COUNT(SEARCH(#REF!,K99)),IF(Y99&lt;&gt;0,LOOKUP(9.99999999999999E+307,$BA$5:BA98+1),""),"")</f>
        <v/>
      </c>
      <c r="BB99" s="93" t="str">
        <f>IF(COUNT(SEARCH(#REF!,K99)),IF(AC99&lt;&gt;0,LOOKUP(9.99999999999999E+307,$BB$5:BB98+1),""),"")</f>
        <v/>
      </c>
      <c r="BC99" s="95" t="str">
        <f>IF(COUNT(SEARCH(#REF!,K99)),IF(AG99&lt;&gt;0,LOOKUP(9.99999999999999E+307,$BC$5:BC98+1),""),"")</f>
        <v/>
      </c>
    </row>
    <row r="100" spans="1:55" ht="14">
      <c r="A100" s="1">
        <v>94</v>
      </c>
      <c r="B100" s="38" t="str">
        <f>IF(stock_Item!B96&lt;&gt;"",stock_Item!B96,"")</f>
        <v>Frazier aspirator ที่ดูดน้ำลายสำหรับงานศัลยกรรม</v>
      </c>
      <c r="C100" s="18" t="str">
        <f t="array" ref="C100">IF(B100 &lt;&gt;"",IF(J100&lt;&gt;"","จัดซื้อร่วม ","วิธีเฉพาะเจาะจง "),"")</f>
        <v xml:space="preserve">วิธีเฉพาะเจาะจง </v>
      </c>
      <c r="D100" s="9">
        <f>IF(B100 &lt;&gt;"",INDEX(stock_Item!$A$3:$A$998,MATCH(B100,stock_Item!$B$3:$B$998,0)),"")</f>
        <v>4867</v>
      </c>
      <c r="E100" s="9" t="str">
        <f>IF(B100 &lt;&gt;"",INDEX(stock_Item!$C$1:$C$998,MATCH(D100,stock_Item!$A$1:$A$998,0)),"")</f>
        <v>ฃิ้น</v>
      </c>
      <c r="F100" s="8"/>
      <c r="G100" s="7"/>
      <c r="H100" s="7"/>
      <c r="I100" s="7"/>
      <c r="J100" s="54"/>
      <c r="K100" s="57"/>
      <c r="L100" s="55"/>
      <c r="M100" s="56"/>
      <c r="N100" s="56"/>
      <c r="O100" s="41"/>
      <c r="P100" s="53">
        <f>IFERROR(IF(B100 &lt;&gt;"",LOOKUP(2,1/(company_qty!$K$3:$K$2003=D100),(company_qty!$N$3:$N$1004)),""),0)</f>
        <v>0</v>
      </c>
      <c r="Q100" s="33">
        <v>0</v>
      </c>
      <c r="R100" s="53">
        <f t="shared" si="12"/>
        <v>0</v>
      </c>
      <c r="S100" s="23">
        <v>1</v>
      </c>
      <c r="T100" s="39">
        <f t="array" ref="T100">IFERROR(IF(B100 &lt;&gt;"",LOOKUP(2,1/(company_qty!$A$3:$A$2002=D100),(company_qty!$D$3:$D$1003)),""),"ไม่เคยซื้อ")</f>
        <v>2860</v>
      </c>
      <c r="U100" s="34">
        <f t="shared" si="13"/>
        <v>2860</v>
      </c>
      <c r="V100" s="46">
        <f>IF(AND(B100&lt;&gt;"",S100&lt;&gt;0,COUNTIFS(stock_Item!$A$3:$A$1998,D100,stock_Item!$M$3:$M$1998,"P")),IF(S100&gt;=9,S100-S100*0.4,S100),0)</f>
        <v>0</v>
      </c>
      <c r="W100" s="44"/>
      <c r="X100" s="47">
        <f t="shared" si="14"/>
        <v>0</v>
      </c>
      <c r="Y100" s="46">
        <f t="shared" si="22"/>
        <v>1</v>
      </c>
      <c r="Z100" s="44"/>
      <c r="AA100" s="47">
        <f t="shared" si="15"/>
        <v>1</v>
      </c>
      <c r="AB100" s="97">
        <f t="shared" si="23"/>
        <v>0</v>
      </c>
      <c r="AC100" s="100" t="str">
        <f t="shared" si="16"/>
        <v/>
      </c>
      <c r="AD100" s="44"/>
      <c r="AE100" s="35"/>
      <c r="AF100" s="36"/>
      <c r="AG100" s="100" t="str">
        <f t="shared" si="17"/>
        <v/>
      </c>
      <c r="AH100" s="44"/>
      <c r="AI100" s="86"/>
      <c r="AJ100" s="77">
        <f t="shared" si="18"/>
        <v>1</v>
      </c>
      <c r="AK100" s="84">
        <f t="shared" si="19"/>
        <v>2860</v>
      </c>
      <c r="AL100" s="1">
        <f t="shared" si="20"/>
        <v>0</v>
      </c>
      <c r="AM100" s="85">
        <f t="shared" si="21"/>
        <v>0</v>
      </c>
      <c r="AZ100" s="65" t="str">
        <f>IF(COUNT(SEARCH(#REF!,K100)),IF(V100&lt;&gt;0,LOOKUP(9.99999999999999E+307,$AZ$5:AZ99+1),""),"")</f>
        <v/>
      </c>
      <c r="BA100" s="91" t="str">
        <f>IF(COUNT(SEARCH(#REF!,K100)),IF(Y100&lt;&gt;0,LOOKUP(9.99999999999999E+307,$BA$5:BA99+1),""),"")</f>
        <v/>
      </c>
      <c r="BB100" s="93" t="str">
        <f>IF(COUNT(SEARCH(#REF!,K100)),IF(AC100&lt;&gt;0,LOOKUP(9.99999999999999E+307,$BB$5:BB99+1),""),"")</f>
        <v/>
      </c>
      <c r="BC100" s="95" t="str">
        <f>IF(COUNT(SEARCH(#REF!,K100)),IF(AG100&lt;&gt;0,LOOKUP(9.99999999999999E+307,$BC$5:BC99+1),""),"")</f>
        <v/>
      </c>
    </row>
    <row r="101" spans="1:55" ht="14">
      <c r="A101" s="1">
        <v>95</v>
      </c>
      <c r="B101" s="38" t="str">
        <f>IF(stock_Item!B97&lt;&gt;"",stock_Item!B97,"")</f>
        <v>Furcaion Curette#SQBL16</v>
      </c>
      <c r="C101" s="18" t="str">
        <f t="array" ref="C101">IF(B101 &lt;&gt;"",IF(J101&lt;&gt;"","จัดซื้อร่วม ","วิธีเฉพาะเจาะจง "),"")</f>
        <v xml:space="preserve">วิธีเฉพาะเจาะจง </v>
      </c>
      <c r="D101" s="9">
        <f>IF(B101 &lt;&gt;"",INDEX(stock_Item!$A$3:$A$998,MATCH(B101,stock_Item!$B$3:$B$998,0)),"")</f>
        <v>7819</v>
      </c>
      <c r="E101" s="9" t="str">
        <f>IF(B101 &lt;&gt;"",INDEX(stock_Item!$C$1:$C$998,MATCH(D101,stock_Item!$A$1:$A$998,0)),"")</f>
        <v>ชิ้น</v>
      </c>
      <c r="F101" s="8"/>
      <c r="G101" s="7"/>
      <c r="H101" s="7"/>
      <c r="I101" s="7"/>
      <c r="J101" s="54"/>
      <c r="K101" s="57"/>
      <c r="L101" s="55"/>
      <c r="M101" s="56"/>
      <c r="N101" s="56"/>
      <c r="O101" s="41"/>
      <c r="P101" s="53">
        <f>IFERROR(IF(B101 &lt;&gt;"",LOOKUP(2,1/(company_qty!$K$3:$K$2003=D101),(company_qty!$N$3:$N$1004)),""),0)</f>
        <v>0</v>
      </c>
      <c r="Q101" s="33">
        <v>0</v>
      </c>
      <c r="R101" s="53">
        <f t="shared" si="12"/>
        <v>0</v>
      </c>
      <c r="S101" s="23">
        <v>2</v>
      </c>
      <c r="T101" s="39">
        <f t="array" ref="T101">IFERROR(IF(B101 &lt;&gt;"",LOOKUP(2,1/(company_qty!$A$3:$A$2002=D101),(company_qty!$D$3:$D$1003)),""),"ไม่เคยซื้อ")</f>
        <v>1102</v>
      </c>
      <c r="U101" s="34">
        <f t="shared" si="13"/>
        <v>2204</v>
      </c>
      <c r="V101" s="46">
        <f>IF(AND(B101&lt;&gt;"",S101&lt;&gt;0,COUNTIFS(stock_Item!$A$3:$A$1998,D101,stock_Item!$M$3:$M$1998,"P")),IF(S101&gt;=9,S101-S101*0.4,S101),0)</f>
        <v>0</v>
      </c>
      <c r="W101" s="44"/>
      <c r="X101" s="47">
        <f t="shared" si="14"/>
        <v>0</v>
      </c>
      <c r="Y101" s="46">
        <f t="shared" si="22"/>
        <v>2</v>
      </c>
      <c r="Z101" s="44"/>
      <c r="AA101" s="47">
        <f t="shared" si="15"/>
        <v>2</v>
      </c>
      <c r="AB101" s="97">
        <f t="shared" si="23"/>
        <v>0</v>
      </c>
      <c r="AC101" s="100" t="str">
        <f t="shared" si="16"/>
        <v/>
      </c>
      <c r="AD101" s="44"/>
      <c r="AE101" s="35"/>
      <c r="AF101" s="36"/>
      <c r="AG101" s="100" t="str">
        <f t="shared" si="17"/>
        <v/>
      </c>
      <c r="AH101" s="44"/>
      <c r="AI101" s="86"/>
      <c r="AJ101" s="77">
        <f t="shared" si="18"/>
        <v>2</v>
      </c>
      <c r="AK101" s="84">
        <f t="shared" si="19"/>
        <v>2204</v>
      </c>
      <c r="AL101" s="1">
        <f t="shared" si="20"/>
        <v>0</v>
      </c>
      <c r="AM101" s="85">
        <f t="shared" si="21"/>
        <v>0</v>
      </c>
      <c r="AZ101" s="65" t="str">
        <f>IF(COUNT(SEARCH(#REF!,K101)),IF(V101&lt;&gt;0,LOOKUP(9.99999999999999E+307,$AZ$5:AZ100+1),""),"")</f>
        <v/>
      </c>
      <c r="BA101" s="91" t="str">
        <f>IF(COUNT(SEARCH(#REF!,K101)),IF(Y101&lt;&gt;0,LOOKUP(9.99999999999999E+307,$BA$5:BA100+1),""),"")</f>
        <v/>
      </c>
      <c r="BB101" s="93" t="str">
        <f>IF(COUNT(SEARCH(#REF!,K101)),IF(AC101&lt;&gt;0,LOOKUP(9.99999999999999E+307,$BB$5:BB100+1),""),"")</f>
        <v/>
      </c>
      <c r="BC101" s="95" t="str">
        <f>IF(COUNT(SEARCH(#REF!,K101)),IF(AG101&lt;&gt;0,LOOKUP(9.99999999999999E+307,$BC$5:BC100+1),""),"")</f>
        <v/>
      </c>
    </row>
    <row r="102" spans="1:55" ht="14">
      <c r="A102" s="1">
        <v>96</v>
      </c>
      <c r="B102" s="38" t="str">
        <f>IF(stock_Item!B98&lt;&gt;"",stock_Item!B98,"")</f>
        <v>Furcaion Curette#SQMD16</v>
      </c>
      <c r="C102" s="18" t="str">
        <f t="array" ref="C102">IF(B102 &lt;&gt;"",IF(J102&lt;&gt;"","จัดซื้อร่วม ","วิธีเฉพาะเจาะจง "),"")</f>
        <v xml:space="preserve">วิธีเฉพาะเจาะจง </v>
      </c>
      <c r="D102" s="9">
        <f>IF(B102 &lt;&gt;"",INDEX(stock_Item!$A$3:$A$998,MATCH(B102,stock_Item!$B$3:$B$998,0)),"")</f>
        <v>7818</v>
      </c>
      <c r="E102" s="9" t="str">
        <f>IF(B102 &lt;&gt;"",INDEX(stock_Item!$C$1:$C$998,MATCH(D102,stock_Item!$A$1:$A$998,0)),"")</f>
        <v>ชิ้น</v>
      </c>
      <c r="F102" s="8"/>
      <c r="G102" s="7"/>
      <c r="H102" s="7"/>
      <c r="I102" s="7"/>
      <c r="J102" s="54"/>
      <c r="K102" s="57"/>
      <c r="L102" s="55"/>
      <c r="M102" s="56"/>
      <c r="N102" s="56"/>
      <c r="O102" s="41"/>
      <c r="P102" s="53">
        <f>IFERROR(IF(B102 &lt;&gt;"",LOOKUP(2,1/(company_qty!$K$3:$K$2003=D102),(company_qty!$N$3:$N$1004)),""),0)</f>
        <v>0</v>
      </c>
      <c r="Q102" s="33">
        <v>0</v>
      </c>
      <c r="R102" s="53">
        <f t="shared" si="12"/>
        <v>0</v>
      </c>
      <c r="S102" s="23">
        <v>2</v>
      </c>
      <c r="T102" s="39">
        <f t="array" ref="T102">IFERROR(IF(B102 &lt;&gt;"",LOOKUP(2,1/(company_qty!$A$3:$A$2002=D102),(company_qty!$D$3:$D$1003)),""),"ไม่เคยซื้อ")</f>
        <v>1102</v>
      </c>
      <c r="U102" s="34">
        <f t="shared" si="13"/>
        <v>2204</v>
      </c>
      <c r="V102" s="46">
        <f>IF(AND(B102&lt;&gt;"",S102&lt;&gt;0,COUNTIFS(stock_Item!$A$3:$A$1998,D102,stock_Item!$M$3:$M$1998,"P")),IF(S102&gt;=9,S102-S102*0.4,S102),0)</f>
        <v>0</v>
      </c>
      <c r="W102" s="44"/>
      <c r="X102" s="47">
        <f t="shared" si="14"/>
        <v>0</v>
      </c>
      <c r="Y102" s="46">
        <f t="shared" si="22"/>
        <v>2</v>
      </c>
      <c r="Z102" s="44"/>
      <c r="AA102" s="47">
        <f t="shared" si="15"/>
        <v>2</v>
      </c>
      <c r="AB102" s="97">
        <f t="shared" si="23"/>
        <v>0</v>
      </c>
      <c r="AC102" s="100" t="str">
        <f t="shared" si="16"/>
        <v/>
      </c>
      <c r="AD102" s="44"/>
      <c r="AE102" s="35"/>
      <c r="AF102" s="36"/>
      <c r="AG102" s="100" t="str">
        <f t="shared" si="17"/>
        <v/>
      </c>
      <c r="AH102" s="44"/>
      <c r="AI102" s="86"/>
      <c r="AJ102" s="77">
        <f t="shared" si="18"/>
        <v>2</v>
      </c>
      <c r="AK102" s="84">
        <f t="shared" si="19"/>
        <v>2204</v>
      </c>
      <c r="AL102" s="1">
        <f t="shared" si="20"/>
        <v>0</v>
      </c>
      <c r="AM102" s="85">
        <f t="shared" si="21"/>
        <v>0</v>
      </c>
      <c r="AZ102" s="65" t="str">
        <f>IF(COUNT(SEARCH(#REF!,K102)),IF(V102&lt;&gt;0,LOOKUP(9.99999999999999E+307,$AZ$5:AZ101+1),""),"")</f>
        <v/>
      </c>
      <c r="BA102" s="91" t="str">
        <f>IF(COUNT(SEARCH(#REF!,K102)),IF(Y102&lt;&gt;0,LOOKUP(9.99999999999999E+307,$BA$5:BA101+1),""),"")</f>
        <v/>
      </c>
      <c r="BB102" s="93" t="str">
        <f>IF(COUNT(SEARCH(#REF!,K102)),IF(AC102&lt;&gt;0,LOOKUP(9.99999999999999E+307,$BB$5:BB101+1),""),"")</f>
        <v/>
      </c>
      <c r="BC102" s="95" t="str">
        <f>IF(COUNT(SEARCH(#REF!,K102)),IF(AG102&lt;&gt;0,LOOKUP(9.99999999999999E+307,$BC$5:BC101+1),""),"")</f>
        <v/>
      </c>
    </row>
    <row r="103" spans="1:55" ht="14">
      <c r="A103" s="1">
        <v>97</v>
      </c>
      <c r="B103" s="38" t="str">
        <f>IF(stock_Item!B99&lt;&gt;"",stock_Item!B99,"")</f>
        <v>Gel  Etchant</v>
      </c>
      <c r="C103" s="18" t="str">
        <f t="array" ref="C103">IF(B103 &lt;&gt;"",IF(J103&lt;&gt;"","จัดซื้อร่วม ","วิธีเฉพาะเจาะจง "),"")</f>
        <v xml:space="preserve">วิธีเฉพาะเจาะจง </v>
      </c>
      <c r="D103" s="9">
        <f>IF(B103 &lt;&gt;"",INDEX(stock_Item!$A$3:$A$998,MATCH(B103,stock_Item!$B$3:$B$998,0)),"")</f>
        <v>1165</v>
      </c>
      <c r="E103" s="9" t="str">
        <f>IF(B103 &lt;&gt;"",INDEX(stock_Item!$C$1:$C$998,MATCH(D103,stock_Item!$A$1:$A$998,0)),"")</f>
        <v>หลอด</v>
      </c>
      <c r="F103" s="8"/>
      <c r="G103" s="7"/>
      <c r="H103" s="7"/>
      <c r="I103" s="7"/>
      <c r="J103" s="54"/>
      <c r="K103" s="57"/>
      <c r="L103" s="55"/>
      <c r="M103" s="56"/>
      <c r="N103" s="56"/>
      <c r="O103" s="41"/>
      <c r="P103" s="53">
        <f>IFERROR(IF(B103 &lt;&gt;"",LOOKUP(2,1/(company_qty!$K$3:$K$2003=D103),(company_qty!$N$3:$N$1004)),""),0)</f>
        <v>3</v>
      </c>
      <c r="Q103" s="33">
        <v>3</v>
      </c>
      <c r="R103" s="53">
        <f t="shared" si="12"/>
        <v>0</v>
      </c>
      <c r="S103" s="23">
        <v>9</v>
      </c>
      <c r="T103" s="39">
        <f t="array" ref="T103">IFERROR(IF(B103 &lt;&gt;"",LOOKUP(2,1/(company_qty!$A$3:$A$2002=D103),(company_qty!$D$3:$D$1003)),""),"ไม่เคยซื้อ")</f>
        <v>950</v>
      </c>
      <c r="U103" s="34">
        <f t="shared" si="13"/>
        <v>8550</v>
      </c>
      <c r="V103" s="46">
        <f>IF(AND(B103&lt;&gt;"",S103&lt;&gt;0,COUNTIFS(stock_Item!$A$3:$A$1998,D103,stock_Item!$M$3:$M$1998,"P")),IF(S103&gt;=9,S103-S103*0.4,S103),0)</f>
        <v>0</v>
      </c>
      <c r="W103" s="44"/>
      <c r="X103" s="47">
        <f t="shared" si="14"/>
        <v>0</v>
      </c>
      <c r="Y103" s="46">
        <f t="shared" si="22"/>
        <v>5.3999999999999995</v>
      </c>
      <c r="Z103" s="44"/>
      <c r="AA103" s="47">
        <f t="shared" si="15"/>
        <v>5.3999999999999995</v>
      </c>
      <c r="AB103" s="97">
        <f t="shared" si="23"/>
        <v>3.6</v>
      </c>
      <c r="AC103" s="100" t="str">
        <f t="shared" si="16"/>
        <v/>
      </c>
      <c r="AD103" s="44"/>
      <c r="AE103" s="35"/>
      <c r="AF103" s="36"/>
      <c r="AG103" s="100" t="str">
        <f t="shared" si="17"/>
        <v/>
      </c>
      <c r="AH103" s="44"/>
      <c r="AI103" s="86"/>
      <c r="AJ103" s="77">
        <f t="shared" si="18"/>
        <v>9</v>
      </c>
      <c r="AK103" s="84">
        <f t="shared" si="19"/>
        <v>8550</v>
      </c>
      <c r="AL103" s="1">
        <f t="shared" si="20"/>
        <v>0</v>
      </c>
      <c r="AM103" s="85">
        <f t="shared" si="21"/>
        <v>0</v>
      </c>
      <c r="AZ103" s="65" t="str">
        <f>IF(COUNT(SEARCH(#REF!,K103)),IF(V103&lt;&gt;0,LOOKUP(9.99999999999999E+307,$AZ$5:AZ102+1),""),"")</f>
        <v/>
      </c>
      <c r="BA103" s="91" t="str">
        <f>IF(COUNT(SEARCH(#REF!,K103)),IF(Y103&lt;&gt;0,LOOKUP(9.99999999999999E+307,$BA$5:BA102+1),""),"")</f>
        <v/>
      </c>
      <c r="BB103" s="93" t="str">
        <f>IF(COUNT(SEARCH(#REF!,K103)),IF(AC103&lt;&gt;0,LOOKUP(9.99999999999999E+307,$BB$5:BB102+1),""),"")</f>
        <v/>
      </c>
      <c r="BC103" s="95" t="str">
        <f>IF(COUNT(SEARCH(#REF!,K103)),IF(AG103&lt;&gt;0,LOOKUP(9.99999999999999E+307,$BC$5:BC102+1),""),"")</f>
        <v/>
      </c>
    </row>
    <row r="104" spans="1:55" ht="14">
      <c r="A104" s="1">
        <v>98</v>
      </c>
      <c r="B104" s="38" t="str">
        <f>IF(stock_Item!B100&lt;&gt;"",stock_Item!B100,"")</f>
        <v>Gel Foam</v>
      </c>
      <c r="C104" s="18" t="str">
        <f t="array" ref="C104">IF(B104 &lt;&gt;"",IF(J104&lt;&gt;"","จัดซื้อร่วม ","วิธีเฉพาะเจาะจง "),"")</f>
        <v xml:space="preserve">วิธีเฉพาะเจาะจง </v>
      </c>
      <c r="D104" s="9">
        <f>IF(B104 &lt;&gt;"",INDEX(stock_Item!$A$3:$A$998,MATCH(B104,stock_Item!$B$3:$B$998,0)),"")</f>
        <v>5939</v>
      </c>
      <c r="E104" s="9" t="str">
        <f>IF(B104 &lt;&gt;"",INDEX(stock_Item!$C$1:$C$998,MATCH(D104,stock_Item!$A$1:$A$998,0)),"")</f>
        <v>กระปุก</v>
      </c>
      <c r="F104" s="8"/>
      <c r="G104" s="7"/>
      <c r="H104" s="7"/>
      <c r="I104" s="7"/>
      <c r="J104" s="54"/>
      <c r="K104" s="57"/>
      <c r="L104" s="55"/>
      <c r="M104" s="56"/>
      <c r="N104" s="56"/>
      <c r="O104" s="41"/>
      <c r="P104" s="53">
        <f>IFERROR(IF(B104 &lt;&gt;"",LOOKUP(2,1/(company_qty!$K$3:$K$2003=D104),(company_qty!$N$3:$N$1004)),""),0)</f>
        <v>2</v>
      </c>
      <c r="Q104" s="33">
        <v>2</v>
      </c>
      <c r="R104" s="53">
        <f t="shared" si="12"/>
        <v>0</v>
      </c>
      <c r="S104" s="23">
        <v>0</v>
      </c>
      <c r="T104" s="39">
        <f t="array" ref="T104">IFERROR(IF(B104 &lt;&gt;"",LOOKUP(2,1/(company_qty!$A$3:$A$2002=D104),(company_qty!$D$3:$D$1003)),""),"ไม่เคยซื้อ")</f>
        <v>1040</v>
      </c>
      <c r="U104" s="34">
        <f t="shared" si="13"/>
        <v>0</v>
      </c>
      <c r="V104" s="46">
        <f>IF(AND(B104&lt;&gt;"",S104&lt;&gt;0,COUNTIFS(stock_Item!$A$3:$A$1998,D104,stock_Item!$M$3:$M$1998,"P")),IF(S104&gt;=9,S104-S104*0.4,S104),0)</f>
        <v>0</v>
      </c>
      <c r="W104" s="44"/>
      <c r="X104" s="47">
        <f t="shared" si="14"/>
        <v>0</v>
      </c>
      <c r="Y104" s="46">
        <f t="shared" si="22"/>
        <v>0</v>
      </c>
      <c r="Z104" s="44"/>
      <c r="AA104" s="47">
        <f t="shared" si="15"/>
        <v>0</v>
      </c>
      <c r="AB104" s="97">
        <f t="shared" si="23"/>
        <v>0</v>
      </c>
      <c r="AC104" s="100" t="str">
        <f t="shared" si="16"/>
        <v/>
      </c>
      <c r="AD104" s="44"/>
      <c r="AE104" s="35"/>
      <c r="AF104" s="36"/>
      <c r="AG104" s="100" t="str">
        <f t="shared" si="17"/>
        <v/>
      </c>
      <c r="AH104" s="44"/>
      <c r="AI104" s="86"/>
      <c r="AJ104" s="77">
        <f t="shared" si="18"/>
        <v>0</v>
      </c>
      <c r="AK104" s="84">
        <f t="shared" si="19"/>
        <v>0</v>
      </c>
      <c r="AL104" s="1">
        <f t="shared" si="20"/>
        <v>0</v>
      </c>
      <c r="AM104" s="85">
        <f t="shared" si="21"/>
        <v>0</v>
      </c>
      <c r="AZ104" s="65" t="str">
        <f>IF(COUNT(SEARCH(#REF!,K104)),IF(V104&lt;&gt;0,LOOKUP(9.99999999999999E+307,$AZ$5:AZ103+1),""),"")</f>
        <v/>
      </c>
      <c r="BA104" s="91" t="str">
        <f>IF(COUNT(SEARCH(#REF!,K104)),IF(Y104&lt;&gt;0,LOOKUP(9.99999999999999E+307,$BA$5:BA103+1),""),"")</f>
        <v/>
      </c>
      <c r="BB104" s="93" t="str">
        <f>IF(COUNT(SEARCH(#REF!,K104)),IF(AC104&lt;&gt;0,LOOKUP(9.99999999999999E+307,$BB$5:BB103+1),""),"")</f>
        <v/>
      </c>
      <c r="BC104" s="95" t="str">
        <f>IF(COUNT(SEARCH(#REF!,K104)),IF(AG104&lt;&gt;0,LOOKUP(9.99999999999999E+307,$BC$5:BC103+1),""),"")</f>
        <v/>
      </c>
    </row>
    <row r="105" spans="1:55" ht="14">
      <c r="A105" s="1">
        <v>99</v>
      </c>
      <c r="B105" s="38" t="str">
        <f>IF(stock_Item!B101&lt;&gt;"",stock_Item!B101,"")</f>
        <v>GI : light cure base  VB</v>
      </c>
      <c r="C105" s="18" t="str">
        <f t="array" ref="C105">IF(B105 &lt;&gt;"",IF(J105&lt;&gt;"","จัดซื้อร่วม ","วิธีเฉพาะเจาะจง "),"")</f>
        <v xml:space="preserve">วิธีเฉพาะเจาะจง </v>
      </c>
      <c r="D105" s="9">
        <f>IF(B105 &lt;&gt;"",INDEX(stock_Item!$A$3:$A$998,MATCH(B105,stock_Item!$B$3:$B$998,0)),"")</f>
        <v>4743</v>
      </c>
      <c r="E105" s="9" t="str">
        <f>IF(B105 &lt;&gt;"",INDEX(stock_Item!$C$1:$C$998,MATCH(D105,stock_Item!$A$1:$A$998,0)),"")</f>
        <v>ชุด</v>
      </c>
      <c r="F105" s="8"/>
      <c r="G105" s="7"/>
      <c r="H105" s="7"/>
      <c r="I105" s="7"/>
      <c r="J105" s="54"/>
      <c r="K105" s="57"/>
      <c r="L105" s="55"/>
      <c r="M105" s="56"/>
      <c r="N105" s="56"/>
      <c r="O105" s="41"/>
      <c r="P105" s="53">
        <f>IFERROR(IF(B105 &lt;&gt;"",LOOKUP(2,1/(company_qty!$K$3:$K$2003=D105),(company_qty!$N$3:$N$1004)),""),0)</f>
        <v>6</v>
      </c>
      <c r="Q105" s="33">
        <v>7</v>
      </c>
      <c r="R105" s="53">
        <f t="shared" si="12"/>
        <v>0</v>
      </c>
      <c r="S105" s="23">
        <v>5</v>
      </c>
      <c r="T105" s="39">
        <f t="array" ref="T105">IFERROR(IF(B105 &lt;&gt;"",LOOKUP(2,1/(company_qty!$A$3:$A$2002=D105),(company_qty!$D$3:$D$1003)),""),"ไม่เคยซื้อ")</f>
        <v>1926</v>
      </c>
      <c r="U105" s="34">
        <f t="shared" si="13"/>
        <v>9630</v>
      </c>
      <c r="V105" s="46">
        <f>IF(AND(B105&lt;&gt;"",S105&lt;&gt;0,COUNTIFS(stock_Item!$A$3:$A$1998,D105,stock_Item!$M$3:$M$1998,"P")),IF(S105&gt;=9,S105-S105*0.4,S105),0)</f>
        <v>0</v>
      </c>
      <c r="W105" s="44"/>
      <c r="X105" s="47">
        <f t="shared" si="14"/>
        <v>0</v>
      </c>
      <c r="Y105" s="46">
        <f t="shared" si="22"/>
        <v>5</v>
      </c>
      <c r="Z105" s="44"/>
      <c r="AA105" s="47">
        <f t="shared" si="15"/>
        <v>5</v>
      </c>
      <c r="AB105" s="97">
        <f t="shared" si="23"/>
        <v>0</v>
      </c>
      <c r="AC105" s="100" t="str">
        <f t="shared" si="16"/>
        <v/>
      </c>
      <c r="AD105" s="44"/>
      <c r="AE105" s="35"/>
      <c r="AF105" s="36"/>
      <c r="AG105" s="100" t="str">
        <f t="shared" si="17"/>
        <v/>
      </c>
      <c r="AH105" s="44"/>
      <c r="AI105" s="86"/>
      <c r="AJ105" s="77">
        <f t="shared" si="18"/>
        <v>5</v>
      </c>
      <c r="AK105" s="84">
        <f t="shared" si="19"/>
        <v>9630</v>
      </c>
      <c r="AL105" s="1">
        <f t="shared" si="20"/>
        <v>0</v>
      </c>
      <c r="AM105" s="85">
        <f t="shared" si="21"/>
        <v>0</v>
      </c>
      <c r="AZ105" s="65" t="str">
        <f>IF(COUNT(SEARCH(#REF!,K105)),IF(V105&lt;&gt;0,LOOKUP(9.99999999999999E+307,$AZ$5:AZ104+1),""),"")</f>
        <v/>
      </c>
      <c r="BA105" s="91" t="str">
        <f>IF(COUNT(SEARCH(#REF!,K105)),IF(Y105&lt;&gt;0,LOOKUP(9.99999999999999E+307,$BA$5:BA104+1),""),"")</f>
        <v/>
      </c>
      <c r="BB105" s="93" t="str">
        <f>IF(COUNT(SEARCH(#REF!,K105)),IF(AC105&lt;&gt;0,LOOKUP(9.99999999999999E+307,$BB$5:BB104+1),""),"")</f>
        <v/>
      </c>
      <c r="BC105" s="95" t="str">
        <f>IF(COUNT(SEARCH(#REF!,K105)),IF(AG105&lt;&gt;0,LOOKUP(9.99999999999999E+307,$BC$5:BC104+1),""),"")</f>
        <v/>
      </c>
    </row>
    <row r="106" spans="1:55" ht="14">
      <c r="A106" s="1">
        <v>100</v>
      </c>
      <c r="B106" s="38" t="str">
        <f>IF(stock_Item!B102&lt;&gt;"",stock_Item!B102,"")</f>
        <v>GI : luting cement (Fuji 1)</v>
      </c>
      <c r="C106" s="18" t="str">
        <f t="array" ref="C106">IF(B106 &lt;&gt;"",IF(J106&lt;&gt;"","จัดซื้อร่วม ","วิธีเฉพาะเจาะจง "),"")</f>
        <v xml:space="preserve">วิธีเฉพาะเจาะจง </v>
      </c>
      <c r="D106" s="9">
        <f>IF(B106 &lt;&gt;"",INDEX(stock_Item!$A$3:$A$998,MATCH(B106,stock_Item!$B$3:$B$998,0)),"")</f>
        <v>5941</v>
      </c>
      <c r="E106" s="9" t="str">
        <f>IF(B106 &lt;&gt;"",INDEX(stock_Item!$C$1:$C$998,MATCH(D106,stock_Item!$A$1:$A$998,0)),"")</f>
        <v>กล่อง</v>
      </c>
      <c r="F106" s="8"/>
      <c r="G106" s="7"/>
      <c r="H106" s="7"/>
      <c r="I106" s="7"/>
      <c r="J106" s="54"/>
      <c r="K106" s="57"/>
      <c r="L106" s="55"/>
      <c r="M106" s="56"/>
      <c r="N106" s="56"/>
      <c r="O106" s="41"/>
      <c r="P106" s="53">
        <f>IFERROR(IF(B106 &lt;&gt;"",LOOKUP(2,1/(company_qty!$K$3:$K$2003=D106),(company_qty!$N$3:$N$1004)),""),0)</f>
        <v>0</v>
      </c>
      <c r="Q106" s="33">
        <v>0</v>
      </c>
      <c r="R106" s="53">
        <f t="shared" si="12"/>
        <v>0</v>
      </c>
      <c r="S106" s="23">
        <v>1</v>
      </c>
      <c r="T106" s="39">
        <f t="array" ref="T106">IFERROR(IF(B106 &lt;&gt;"",LOOKUP(2,1/(company_qty!$A$3:$A$2002=D106),(company_qty!$D$3:$D$1003)),""),"ไม่เคยซื้อ")</f>
        <v>3910</v>
      </c>
      <c r="U106" s="34">
        <f t="shared" si="13"/>
        <v>3910</v>
      </c>
      <c r="V106" s="46">
        <f>IF(AND(B106&lt;&gt;"",S106&lt;&gt;0,COUNTIFS(stock_Item!$A$3:$A$1998,D106,stock_Item!$M$3:$M$1998,"P")),IF(S106&gt;=9,S106-S106*0.4,S106),0)</f>
        <v>0</v>
      </c>
      <c r="W106" s="44"/>
      <c r="X106" s="47">
        <f t="shared" si="14"/>
        <v>0</v>
      </c>
      <c r="Y106" s="46">
        <f t="shared" si="22"/>
        <v>1</v>
      </c>
      <c r="Z106" s="44"/>
      <c r="AA106" s="47">
        <f t="shared" si="15"/>
        <v>1</v>
      </c>
      <c r="AB106" s="97">
        <f t="shared" si="23"/>
        <v>0</v>
      </c>
      <c r="AC106" s="100" t="str">
        <f t="shared" si="16"/>
        <v/>
      </c>
      <c r="AD106" s="44"/>
      <c r="AE106" s="35"/>
      <c r="AF106" s="36"/>
      <c r="AG106" s="100" t="str">
        <f t="shared" si="17"/>
        <v/>
      </c>
      <c r="AH106" s="44"/>
      <c r="AI106" s="86"/>
      <c r="AJ106" s="77">
        <f t="shared" si="18"/>
        <v>1</v>
      </c>
      <c r="AK106" s="84">
        <f t="shared" si="19"/>
        <v>3910</v>
      </c>
      <c r="AL106" s="1">
        <f t="shared" si="20"/>
        <v>0</v>
      </c>
      <c r="AM106" s="85">
        <f t="shared" si="21"/>
        <v>0</v>
      </c>
      <c r="AZ106" s="65" t="str">
        <f>IF(COUNT(SEARCH(#REF!,K106)),IF(V106&lt;&gt;0,LOOKUP(9.99999999999999E+307,$AZ$5:AZ105+1),""),"")</f>
        <v/>
      </c>
      <c r="BA106" s="91" t="str">
        <f>IF(COUNT(SEARCH(#REF!,K106)),IF(Y106&lt;&gt;0,LOOKUP(9.99999999999999E+307,$BA$5:BA105+1),""),"")</f>
        <v/>
      </c>
      <c r="BB106" s="93" t="str">
        <f>IF(COUNT(SEARCH(#REF!,K106)),IF(AC106&lt;&gt;0,LOOKUP(9.99999999999999E+307,$BB$5:BB105+1),""),"")</f>
        <v/>
      </c>
      <c r="BC106" s="95" t="str">
        <f>IF(COUNT(SEARCH(#REF!,K106)),IF(AG106&lt;&gt;0,LOOKUP(9.99999999999999E+307,$BC$5:BC105+1),""),"")</f>
        <v/>
      </c>
    </row>
    <row r="107" spans="1:55" ht="14">
      <c r="A107" s="1">
        <v>101</v>
      </c>
      <c r="B107" s="38" t="str">
        <f>IF(stock_Item!B103&lt;&gt;"",stock_Item!B103,"")</f>
        <v>GI : self cure retoration (ผสม)</v>
      </c>
      <c r="C107" s="18" t="str">
        <f t="array" ref="C107">IF(B107 &lt;&gt;"",IF(J107&lt;&gt;"","จัดซื้อร่วม ","วิธีเฉพาะเจาะจง "),"")</f>
        <v xml:space="preserve">วิธีเฉพาะเจาะจง </v>
      </c>
      <c r="D107" s="9">
        <f>IF(B107 &lt;&gt;"",INDEX(stock_Item!$A$3:$A$998,MATCH(B107,stock_Item!$B$3:$B$998,0)),"")</f>
        <v>6675</v>
      </c>
      <c r="E107" s="9" t="str">
        <f>IF(B107 &lt;&gt;"",INDEX(stock_Item!$C$1:$C$998,MATCH(D107,stock_Item!$A$1:$A$998,0)),"")</f>
        <v>กล่อง</v>
      </c>
      <c r="F107" s="8"/>
      <c r="G107" s="7"/>
      <c r="H107" s="7"/>
      <c r="I107" s="7"/>
      <c r="J107" s="54"/>
      <c r="K107" s="57"/>
      <c r="L107" s="55"/>
      <c r="M107" s="56"/>
      <c r="N107" s="56"/>
      <c r="O107" s="41"/>
      <c r="P107" s="53">
        <f>IFERROR(IF(B107 &lt;&gt;"",LOOKUP(2,1/(company_qty!$K$3:$K$2003=D107),(company_qty!$N$3:$N$1004)),""),0)</f>
        <v>0</v>
      </c>
      <c r="Q107" s="33">
        <v>0</v>
      </c>
      <c r="R107" s="53">
        <f t="shared" si="12"/>
        <v>0</v>
      </c>
      <c r="S107" s="23">
        <v>2</v>
      </c>
      <c r="T107" s="39" t="str">
        <f t="array" ref="T107">IFERROR(IF(B107 &lt;&gt;"",LOOKUP(2,1/(company_qty!$A$3:$A$2002=D107),(company_qty!$D$3:$D$1003)),""),"ไม่เคยซื้อ")</f>
        <v>ไม่เคยซื้อ</v>
      </c>
      <c r="U107" s="34" t="e">
        <f t="shared" si="13"/>
        <v>#VALUE!</v>
      </c>
      <c r="V107" s="46">
        <f>IF(AND(B107&lt;&gt;"",S107&lt;&gt;0,COUNTIFS(stock_Item!$A$3:$A$1998,D107,stock_Item!$M$3:$M$1998,"P")),IF(S107&gt;=9,S107-S107*0.4,S107),0)</f>
        <v>0</v>
      </c>
      <c r="W107" s="44"/>
      <c r="X107" s="47">
        <f t="shared" si="14"/>
        <v>0</v>
      </c>
      <c r="Y107" s="46">
        <f t="shared" si="22"/>
        <v>2</v>
      </c>
      <c r="Z107" s="44"/>
      <c r="AA107" s="47">
        <f t="shared" si="15"/>
        <v>2</v>
      </c>
      <c r="AB107" s="97">
        <f t="shared" si="23"/>
        <v>0</v>
      </c>
      <c r="AC107" s="100" t="str">
        <f t="shared" si="16"/>
        <v/>
      </c>
      <c r="AD107" s="44"/>
      <c r="AE107" s="35"/>
      <c r="AF107" s="36"/>
      <c r="AG107" s="100" t="str">
        <f t="shared" si="17"/>
        <v/>
      </c>
      <c r="AH107" s="44"/>
      <c r="AI107" s="86"/>
      <c r="AJ107" s="77">
        <f t="shared" si="18"/>
        <v>2</v>
      </c>
      <c r="AK107" s="84" t="e">
        <f t="shared" si="19"/>
        <v>#VALUE!</v>
      </c>
      <c r="AL107" s="1">
        <f t="shared" si="20"/>
        <v>0</v>
      </c>
      <c r="AM107" s="85" t="e">
        <f t="shared" si="21"/>
        <v>#VALUE!</v>
      </c>
      <c r="AZ107" s="65" t="str">
        <f>IF(COUNT(SEARCH(#REF!,K107)),IF(V107&lt;&gt;0,LOOKUP(9.99999999999999E+307,$AZ$5:AZ106+1),""),"")</f>
        <v/>
      </c>
      <c r="BA107" s="91" t="str">
        <f>IF(COUNT(SEARCH(#REF!,K107)),IF(Y107&lt;&gt;0,LOOKUP(9.99999999999999E+307,$BA$5:BA106+1),""),"")</f>
        <v/>
      </c>
      <c r="BB107" s="93" t="str">
        <f>IF(COUNT(SEARCH(#REF!,K107)),IF(AC107&lt;&gt;0,LOOKUP(9.99999999999999E+307,$BB$5:BB106+1),""),"")</f>
        <v/>
      </c>
      <c r="BC107" s="95" t="str">
        <f>IF(COUNT(SEARCH(#REF!,K107)),IF(AG107&lt;&gt;0,LOOKUP(9.99999999999999E+307,$BC$5:BC106+1),""),"")</f>
        <v/>
      </c>
    </row>
    <row r="108" spans="1:55" ht="14">
      <c r="A108" s="1">
        <v>102</v>
      </c>
      <c r="B108" s="38" t="str">
        <f>IF(stock_Item!B104&lt;&gt;"",stock_Item!B104,"")</f>
        <v>GI : self cure retoration(แคปซูล)</v>
      </c>
      <c r="C108" s="18" t="str">
        <f t="array" ref="C108">IF(B108 &lt;&gt;"",IF(J108&lt;&gt;"","จัดซื้อร่วม ","วิธีเฉพาะเจาะจง "),"")</f>
        <v xml:space="preserve">วิธีเฉพาะเจาะจง </v>
      </c>
      <c r="D108" s="9">
        <f>IF(B108 &lt;&gt;"",INDEX(stock_Item!$A$3:$A$998,MATCH(B108,stock_Item!$B$3:$B$998,0)),"")</f>
        <v>6674</v>
      </c>
      <c r="E108" s="9" t="str">
        <f>IF(B108 &lt;&gt;"",INDEX(stock_Item!$C$1:$C$998,MATCH(D108,stock_Item!$A$1:$A$998,0)),"")</f>
        <v>กล่อง</v>
      </c>
      <c r="F108" s="8"/>
      <c r="G108" s="7"/>
      <c r="H108" s="7"/>
      <c r="I108" s="7"/>
      <c r="J108" s="54"/>
      <c r="K108" s="57"/>
      <c r="L108" s="55"/>
      <c r="M108" s="56"/>
      <c r="N108" s="56"/>
      <c r="O108" s="41"/>
      <c r="P108" s="53">
        <f>IFERROR(IF(B108 &lt;&gt;"",LOOKUP(2,1/(company_qty!$K$3:$K$2003=D108),(company_qty!$N$3:$N$1004)),""),0)</f>
        <v>0</v>
      </c>
      <c r="Q108" s="33">
        <v>0</v>
      </c>
      <c r="R108" s="53">
        <f t="shared" si="12"/>
        <v>0</v>
      </c>
      <c r="S108" s="23">
        <v>2</v>
      </c>
      <c r="T108" s="39">
        <f t="array" ref="T108">IFERROR(IF(B108 &lt;&gt;"",LOOKUP(2,1/(company_qty!$A$3:$A$2002=D108),(company_qty!$D$3:$D$1003)),""),"ไม่เคยซื้อ")</f>
        <v>5860</v>
      </c>
      <c r="U108" s="34">
        <f t="shared" si="13"/>
        <v>11720</v>
      </c>
      <c r="V108" s="46">
        <f>IF(AND(B108&lt;&gt;"",S108&lt;&gt;0,COUNTIFS(stock_Item!$A$3:$A$1998,D108,stock_Item!$M$3:$M$1998,"P")),IF(S108&gt;=9,S108-S108*0.4,S108),0)</f>
        <v>0</v>
      </c>
      <c r="W108" s="44"/>
      <c r="X108" s="47">
        <f t="shared" si="14"/>
        <v>0</v>
      </c>
      <c r="Y108" s="46">
        <f t="shared" si="22"/>
        <v>2</v>
      </c>
      <c r="Z108" s="44"/>
      <c r="AA108" s="47">
        <f t="shared" si="15"/>
        <v>2</v>
      </c>
      <c r="AB108" s="97">
        <f t="shared" si="23"/>
        <v>0</v>
      </c>
      <c r="AC108" s="100" t="str">
        <f t="shared" si="16"/>
        <v/>
      </c>
      <c r="AD108" s="44"/>
      <c r="AE108" s="35"/>
      <c r="AF108" s="36"/>
      <c r="AG108" s="100" t="str">
        <f t="shared" si="17"/>
        <v/>
      </c>
      <c r="AH108" s="44"/>
      <c r="AI108" s="86"/>
      <c r="AJ108" s="77">
        <f t="shared" si="18"/>
        <v>2</v>
      </c>
      <c r="AK108" s="84">
        <f t="shared" si="19"/>
        <v>11720</v>
      </c>
      <c r="AL108" s="1">
        <f t="shared" si="20"/>
        <v>0</v>
      </c>
      <c r="AM108" s="85">
        <f t="shared" si="21"/>
        <v>0</v>
      </c>
      <c r="AZ108" s="65" t="str">
        <f>IF(COUNT(SEARCH(#REF!,K108)),IF(V108&lt;&gt;0,LOOKUP(9.99999999999999E+307,$AZ$5:AZ107+1),""),"")</f>
        <v/>
      </c>
      <c r="BA108" s="91" t="str">
        <f>IF(COUNT(SEARCH(#REF!,K108)),IF(Y108&lt;&gt;0,LOOKUP(9.99999999999999E+307,$BA$5:BA107+1),""),"")</f>
        <v/>
      </c>
      <c r="BB108" s="93" t="str">
        <f>IF(COUNT(SEARCH(#REF!,K108)),IF(AC108&lt;&gt;0,LOOKUP(9.99999999999999E+307,$BB$5:BB107+1),""),"")</f>
        <v/>
      </c>
      <c r="BC108" s="95" t="str">
        <f>IF(COUNT(SEARCH(#REF!,K108)),IF(AG108&lt;&gt;0,LOOKUP(9.99999999999999E+307,$BC$5:BC107+1),""),"")</f>
        <v/>
      </c>
    </row>
    <row r="109" spans="1:55" ht="14">
      <c r="A109" s="1">
        <v>103</v>
      </c>
      <c r="B109" s="38" t="str">
        <f>IF(stock_Item!B105&lt;&gt;"",stock_Item!B105,"")</f>
        <v>GI หลอด : light cure liner/base</v>
      </c>
      <c r="C109" s="18" t="str">
        <f t="array" ref="C109">IF(B109 &lt;&gt;"",IF(J109&lt;&gt;"","จัดซื้อร่วม ","วิธีเฉพาะเจาะจง "),"")</f>
        <v xml:space="preserve">วิธีเฉพาะเจาะจง </v>
      </c>
      <c r="D109" s="9">
        <f>IF(B109 &lt;&gt;"",INDEX(stock_Item!$A$3:$A$998,MATCH(B109,stock_Item!$B$3:$B$998,0)),"")</f>
        <v>1257</v>
      </c>
      <c r="E109" s="9" t="str">
        <f>IF(B109 &lt;&gt;"",INDEX(stock_Item!$C$1:$C$998,MATCH(D109,stock_Item!$A$1:$A$998,0)),"")</f>
        <v>กล่อง</v>
      </c>
      <c r="F109" s="8"/>
      <c r="G109" s="7"/>
      <c r="H109" s="7"/>
      <c r="I109" s="7"/>
      <c r="J109" s="54"/>
      <c r="K109" s="57"/>
      <c r="L109" s="55"/>
      <c r="M109" s="56"/>
      <c r="N109" s="56"/>
      <c r="O109" s="41"/>
      <c r="P109" s="53">
        <f>IFERROR(IF(B109 &lt;&gt;"",LOOKUP(2,1/(company_qty!$K$3:$K$2003=D109),(company_qty!$N$3:$N$1004)),""),0)</f>
        <v>0</v>
      </c>
      <c r="Q109" s="33">
        <v>0</v>
      </c>
      <c r="R109" s="53">
        <f t="shared" si="12"/>
        <v>0</v>
      </c>
      <c r="S109" s="23">
        <v>2</v>
      </c>
      <c r="T109" s="39">
        <f t="array" ref="T109">IFERROR(IF(B109 &lt;&gt;"",LOOKUP(2,1/(company_qty!$A$3:$A$2002=D109),(company_qty!$D$3:$D$1003)),""),"ไม่เคยซื้อ")</f>
        <v>3050</v>
      </c>
      <c r="U109" s="34">
        <f t="shared" si="13"/>
        <v>6100</v>
      </c>
      <c r="V109" s="46">
        <f>IF(AND(B109&lt;&gt;"",S109&lt;&gt;0,COUNTIFS(stock_Item!$A$3:$A$1998,D109,stock_Item!$M$3:$M$1998,"P")),IF(S109&gt;=9,S109-S109*0.4,S109),0)</f>
        <v>0</v>
      </c>
      <c r="W109" s="44"/>
      <c r="X109" s="47">
        <f t="shared" si="14"/>
        <v>0</v>
      </c>
      <c r="Y109" s="46">
        <f t="shared" si="22"/>
        <v>2</v>
      </c>
      <c r="Z109" s="44"/>
      <c r="AA109" s="47">
        <f t="shared" si="15"/>
        <v>2</v>
      </c>
      <c r="AB109" s="97">
        <f t="shared" si="23"/>
        <v>0</v>
      </c>
      <c r="AC109" s="100" t="str">
        <f t="shared" si="16"/>
        <v/>
      </c>
      <c r="AD109" s="44"/>
      <c r="AE109" s="35"/>
      <c r="AF109" s="36"/>
      <c r="AG109" s="100" t="str">
        <f t="shared" si="17"/>
        <v/>
      </c>
      <c r="AH109" s="44"/>
      <c r="AI109" s="86"/>
      <c r="AJ109" s="77">
        <f t="shared" si="18"/>
        <v>2</v>
      </c>
      <c r="AK109" s="84">
        <f t="shared" si="19"/>
        <v>6100</v>
      </c>
      <c r="AL109" s="1">
        <f t="shared" si="20"/>
        <v>0</v>
      </c>
      <c r="AM109" s="85">
        <f t="shared" si="21"/>
        <v>0</v>
      </c>
      <c r="AZ109" s="65" t="str">
        <f>IF(COUNT(SEARCH(#REF!,K109)),IF(V109&lt;&gt;0,LOOKUP(9.99999999999999E+307,$AZ$5:AZ108+1),""),"")</f>
        <v/>
      </c>
      <c r="BA109" s="91" t="str">
        <f>IF(COUNT(SEARCH(#REF!,K109)),IF(Y109&lt;&gt;0,LOOKUP(9.99999999999999E+307,$BA$5:BA108+1),""),"")</f>
        <v/>
      </c>
      <c r="BB109" s="93" t="str">
        <f>IF(COUNT(SEARCH(#REF!,K109)),IF(AC109&lt;&gt;0,LOOKUP(9.99999999999999E+307,$BB$5:BB108+1),""),"")</f>
        <v/>
      </c>
      <c r="BC109" s="95" t="str">
        <f>IF(COUNT(SEARCH(#REF!,K109)),IF(AG109&lt;&gt;0,LOOKUP(9.99999999999999E+307,$BC$5:BC108+1),""),"")</f>
        <v/>
      </c>
    </row>
    <row r="110" spans="1:55" ht="14">
      <c r="A110" s="1">
        <v>104</v>
      </c>
      <c r="B110" s="38" t="str">
        <f>IF(stock_Item!B106&lt;&gt;"",stock_Item!B106,"")</f>
        <v>GI:light cure restoration (Fuji ll)  (แคปซูล)</v>
      </c>
      <c r="C110" s="18" t="str">
        <f t="array" ref="C110">IF(B110 &lt;&gt;"",IF(J110&lt;&gt;"","จัดซื้อร่วม ","วิธีเฉพาะเจาะจง "),"")</f>
        <v xml:space="preserve">วิธีเฉพาะเจาะจง </v>
      </c>
      <c r="D110" s="9">
        <f>IF(B110 &lt;&gt;"",INDEX(stock_Item!$A$3:$A$998,MATCH(B110,stock_Item!$B$3:$B$998,0)),"")</f>
        <v>6086</v>
      </c>
      <c r="E110" s="9" t="str">
        <f>IF(B110 &lt;&gt;"",INDEX(stock_Item!$C$1:$C$998,MATCH(D110,stock_Item!$A$1:$A$998,0)),"")</f>
        <v>กล่อง</v>
      </c>
      <c r="F110" s="8"/>
      <c r="G110" s="7"/>
      <c r="H110" s="7"/>
      <c r="I110" s="7"/>
      <c r="J110" s="54"/>
      <c r="K110" s="57"/>
      <c r="L110" s="55"/>
      <c r="M110" s="56"/>
      <c r="N110" s="56"/>
      <c r="O110" s="41"/>
      <c r="P110" s="53">
        <f>IFERROR(IF(B110 &lt;&gt;"",LOOKUP(2,1/(company_qty!$K$3:$K$2003=D110),(company_qty!$N$3:$N$1004)),""),0)</f>
        <v>0</v>
      </c>
      <c r="Q110" s="33">
        <v>0</v>
      </c>
      <c r="R110" s="53">
        <f t="shared" si="12"/>
        <v>0</v>
      </c>
      <c r="S110" s="23">
        <v>2</v>
      </c>
      <c r="T110" s="39">
        <f t="array" ref="T110">IFERROR(IF(B110 &lt;&gt;"",LOOKUP(2,1/(company_qty!$A$3:$A$2002=D110),(company_qty!$D$3:$D$1003)),""),"ไม่เคยซื้อ")</f>
        <v>7050</v>
      </c>
      <c r="U110" s="34">
        <f t="shared" si="13"/>
        <v>14100</v>
      </c>
      <c r="V110" s="46">
        <f>IF(AND(B110&lt;&gt;"",S110&lt;&gt;0,COUNTIFS(stock_Item!$A$3:$A$1998,D110,stock_Item!$M$3:$M$1998,"P")),IF(S110&gt;=9,S110-S110*0.4,S110),0)</f>
        <v>0</v>
      </c>
      <c r="W110" s="44"/>
      <c r="X110" s="47">
        <f t="shared" si="14"/>
        <v>0</v>
      </c>
      <c r="Y110" s="46">
        <f t="shared" si="22"/>
        <v>2</v>
      </c>
      <c r="Z110" s="44"/>
      <c r="AA110" s="47">
        <f t="shared" si="15"/>
        <v>2</v>
      </c>
      <c r="AB110" s="97">
        <f t="shared" si="23"/>
        <v>0</v>
      </c>
      <c r="AC110" s="100" t="str">
        <f t="shared" si="16"/>
        <v/>
      </c>
      <c r="AD110" s="44"/>
      <c r="AE110" s="35"/>
      <c r="AF110" s="36"/>
      <c r="AG110" s="100" t="str">
        <f t="shared" si="17"/>
        <v/>
      </c>
      <c r="AH110" s="44"/>
      <c r="AI110" s="86"/>
      <c r="AJ110" s="77">
        <f t="shared" si="18"/>
        <v>2</v>
      </c>
      <c r="AK110" s="84">
        <f t="shared" si="19"/>
        <v>14100</v>
      </c>
      <c r="AL110" s="1">
        <f t="shared" si="20"/>
        <v>0</v>
      </c>
      <c r="AM110" s="85">
        <f t="shared" si="21"/>
        <v>0</v>
      </c>
      <c r="AZ110" s="65" t="str">
        <f>IF(COUNT(SEARCH(#REF!,K110)),IF(V110&lt;&gt;0,LOOKUP(9.99999999999999E+307,$AZ$5:AZ109+1),""),"")</f>
        <v/>
      </c>
      <c r="BA110" s="91" t="str">
        <f>IF(COUNT(SEARCH(#REF!,K110)),IF(Y110&lt;&gt;0,LOOKUP(9.99999999999999E+307,$BA$5:BA109+1),""),"")</f>
        <v/>
      </c>
      <c r="BB110" s="93" t="str">
        <f>IF(COUNT(SEARCH(#REF!,K110)),IF(AC110&lt;&gt;0,LOOKUP(9.99999999999999E+307,$BB$5:BB109+1),""),"")</f>
        <v/>
      </c>
      <c r="BC110" s="95" t="str">
        <f>IF(COUNT(SEARCH(#REF!,K110)),IF(AG110&lt;&gt;0,LOOKUP(9.99999999999999E+307,$BC$5:BC109+1),""),"")</f>
        <v/>
      </c>
    </row>
    <row r="111" spans="1:55" ht="14">
      <c r="A111" s="1">
        <v>105</v>
      </c>
      <c r="B111" s="38" t="str">
        <f>IF(stock_Item!B107&lt;&gt;"",stock_Item!B107,"")</f>
        <v>GI:light cure restoration(Fuji ll) (ผสม)</v>
      </c>
      <c r="C111" s="18" t="str">
        <f t="array" ref="C111">IF(B111 &lt;&gt;"",IF(J111&lt;&gt;"","จัดซื้อร่วม ","วิธีเฉพาะเจาะจง "),"")</f>
        <v xml:space="preserve">วิธีเฉพาะเจาะจง </v>
      </c>
      <c r="D111" s="9">
        <f>IF(B111 &lt;&gt;"",INDEX(stock_Item!$A$3:$A$998,MATCH(B111,stock_Item!$B$3:$B$998,0)),"")</f>
        <v>6676</v>
      </c>
      <c r="E111" s="9" t="str">
        <f>IF(B111 &lt;&gt;"",INDEX(stock_Item!$C$1:$C$998,MATCH(D111,stock_Item!$A$1:$A$998,0)),"")</f>
        <v>กล่อง</v>
      </c>
      <c r="F111" s="8"/>
      <c r="G111" s="7"/>
      <c r="H111" s="7"/>
      <c r="I111" s="7"/>
      <c r="J111" s="54"/>
      <c r="K111" s="57"/>
      <c r="L111" s="55"/>
      <c r="M111" s="56"/>
      <c r="N111" s="56"/>
      <c r="O111" s="41"/>
      <c r="P111" s="53">
        <f>IFERROR(IF(B111 &lt;&gt;"",LOOKUP(2,1/(company_qty!$K$3:$K$2003=D111),(company_qty!$N$3:$N$1004)),""),0)</f>
        <v>0</v>
      </c>
      <c r="Q111" s="33">
        <v>0</v>
      </c>
      <c r="R111" s="53">
        <f t="shared" si="12"/>
        <v>0</v>
      </c>
      <c r="S111" s="23">
        <v>1</v>
      </c>
      <c r="T111" s="39">
        <f t="array" ref="T111">IFERROR(IF(B111 &lt;&gt;"",LOOKUP(2,1/(company_qty!$A$3:$A$2002=D111),(company_qty!$D$3:$D$1003)),""),"ไม่เคยซื้อ")</f>
        <v>5250</v>
      </c>
      <c r="U111" s="34">
        <f t="shared" si="13"/>
        <v>5250</v>
      </c>
      <c r="V111" s="46">
        <f>IF(AND(B111&lt;&gt;"",S111&lt;&gt;0,COUNTIFS(stock_Item!$A$3:$A$1998,D111,stock_Item!$M$3:$M$1998,"P")),IF(S111&gt;=9,S111-S111*0.4,S111),0)</f>
        <v>0</v>
      </c>
      <c r="W111" s="44"/>
      <c r="X111" s="47">
        <f t="shared" si="14"/>
        <v>0</v>
      </c>
      <c r="Y111" s="46">
        <f t="shared" si="22"/>
        <v>1</v>
      </c>
      <c r="Z111" s="44"/>
      <c r="AA111" s="47">
        <f t="shared" si="15"/>
        <v>1</v>
      </c>
      <c r="AB111" s="97">
        <f t="shared" si="23"/>
        <v>0</v>
      </c>
      <c r="AC111" s="100" t="str">
        <f t="shared" si="16"/>
        <v/>
      </c>
      <c r="AD111" s="44"/>
      <c r="AE111" s="35"/>
      <c r="AF111" s="36"/>
      <c r="AG111" s="100" t="str">
        <f t="shared" si="17"/>
        <v/>
      </c>
      <c r="AH111" s="44"/>
      <c r="AI111" s="86"/>
      <c r="AJ111" s="77">
        <f t="shared" si="18"/>
        <v>1</v>
      </c>
      <c r="AK111" s="84">
        <f t="shared" si="19"/>
        <v>5250</v>
      </c>
      <c r="AL111" s="1">
        <f t="shared" si="20"/>
        <v>0</v>
      </c>
      <c r="AM111" s="85">
        <f t="shared" si="21"/>
        <v>0</v>
      </c>
      <c r="AZ111" s="65" t="str">
        <f>IF(COUNT(SEARCH(#REF!,K111)),IF(V111&lt;&gt;0,LOOKUP(9.99999999999999E+307,$AZ$5:AZ110+1),""),"")</f>
        <v/>
      </c>
      <c r="BA111" s="91" t="str">
        <f>IF(COUNT(SEARCH(#REF!,K111)),IF(Y111&lt;&gt;0,LOOKUP(9.99999999999999E+307,$BA$5:BA110+1),""),"")</f>
        <v/>
      </c>
      <c r="BB111" s="93" t="str">
        <f>IF(COUNT(SEARCH(#REF!,K111)),IF(AC111&lt;&gt;0,LOOKUP(9.99999999999999E+307,$BB$5:BB110+1),""),"")</f>
        <v/>
      </c>
      <c r="BC111" s="95" t="str">
        <f>IF(COUNT(SEARCH(#REF!,K111)),IF(AG111&lt;&gt;0,LOOKUP(9.99999999999999E+307,$BC$5:BC110+1),""),"")</f>
        <v/>
      </c>
    </row>
    <row r="112" spans="1:55" ht="14">
      <c r="A112" s="1">
        <v>106</v>
      </c>
      <c r="B112" s="38" t="str">
        <f>IF(stock_Item!B108&lt;&gt;"",stock_Item!B108,"")</f>
        <v>GI:Sealant</v>
      </c>
      <c r="C112" s="18" t="str">
        <f t="array" ref="C112">IF(B112 &lt;&gt;"",IF(J112&lt;&gt;"","จัดซื้อร่วม ","วิธีเฉพาะเจาะจง "),"")</f>
        <v xml:space="preserve">วิธีเฉพาะเจาะจง </v>
      </c>
      <c r="D112" s="9">
        <f>IF(B112 &lt;&gt;"",INDEX(stock_Item!$A$3:$A$998,MATCH(B112,stock_Item!$B$3:$B$998,0)),"")</f>
        <v>6944</v>
      </c>
      <c r="E112" s="9" t="str">
        <f>IF(B112 &lt;&gt;"",INDEX(stock_Item!$C$1:$C$998,MATCH(D112,stock_Item!$A$1:$A$998,0)),"")</f>
        <v>ชุด</v>
      </c>
      <c r="F112" s="8"/>
      <c r="G112" s="7"/>
      <c r="H112" s="7"/>
      <c r="I112" s="7"/>
      <c r="J112" s="54"/>
      <c r="K112" s="57"/>
      <c r="L112" s="55"/>
      <c r="M112" s="56"/>
      <c r="N112" s="56"/>
      <c r="O112" s="41"/>
      <c r="P112" s="53">
        <f>IFERROR(IF(B112 &lt;&gt;"",LOOKUP(2,1/(company_qty!$K$3:$K$2003=D112),(company_qty!$N$3:$N$1004)),""),0)</f>
        <v>0</v>
      </c>
      <c r="Q112" s="33">
        <v>0</v>
      </c>
      <c r="R112" s="53">
        <f t="shared" si="12"/>
        <v>0</v>
      </c>
      <c r="S112" s="23">
        <v>0</v>
      </c>
      <c r="T112" s="39">
        <f t="array" ref="T112">IFERROR(IF(B112 &lt;&gt;"",LOOKUP(2,1/(company_qty!$A$3:$A$2002=D112),(company_qty!$D$3:$D$1003)),""),"ไม่เคยซื้อ")</f>
        <v>2420</v>
      </c>
      <c r="U112" s="34">
        <f t="shared" si="13"/>
        <v>0</v>
      </c>
      <c r="V112" s="46">
        <f>IF(AND(B112&lt;&gt;"",S112&lt;&gt;0,COUNTIFS(stock_Item!$A$3:$A$1998,D112,stock_Item!$M$3:$M$1998,"P")),IF(S112&gt;=9,S112-S112*0.4,S112),0)</f>
        <v>0</v>
      </c>
      <c r="W112" s="44"/>
      <c r="X112" s="47">
        <f t="shared" si="14"/>
        <v>0</v>
      </c>
      <c r="Y112" s="46">
        <f t="shared" si="22"/>
        <v>0</v>
      </c>
      <c r="Z112" s="44"/>
      <c r="AA112" s="47">
        <f t="shared" si="15"/>
        <v>0</v>
      </c>
      <c r="AB112" s="97">
        <f t="shared" si="23"/>
        <v>0</v>
      </c>
      <c r="AC112" s="100" t="str">
        <f t="shared" si="16"/>
        <v/>
      </c>
      <c r="AD112" s="44"/>
      <c r="AE112" s="35"/>
      <c r="AF112" s="36"/>
      <c r="AG112" s="100" t="str">
        <f t="shared" si="17"/>
        <v/>
      </c>
      <c r="AH112" s="44"/>
      <c r="AI112" s="86"/>
      <c r="AJ112" s="77">
        <f t="shared" si="18"/>
        <v>0</v>
      </c>
      <c r="AK112" s="84">
        <f t="shared" si="19"/>
        <v>0</v>
      </c>
      <c r="AL112" s="1">
        <f t="shared" si="20"/>
        <v>0</v>
      </c>
      <c r="AM112" s="85">
        <f t="shared" si="21"/>
        <v>0</v>
      </c>
      <c r="AZ112" s="65" t="str">
        <f>IF(COUNT(SEARCH(#REF!,K112)),IF(V112&lt;&gt;0,LOOKUP(9.99999999999999E+307,$AZ$5:AZ111+1),""),"")</f>
        <v/>
      </c>
      <c r="BA112" s="91" t="str">
        <f>IF(COUNT(SEARCH(#REF!,K112)),IF(Y112&lt;&gt;0,LOOKUP(9.99999999999999E+307,$BA$5:BA111+1),""),"")</f>
        <v/>
      </c>
      <c r="BB112" s="93" t="str">
        <f>IF(COUNT(SEARCH(#REF!,K112)),IF(AC112&lt;&gt;0,LOOKUP(9.99999999999999E+307,$BB$5:BB111+1),""),"")</f>
        <v/>
      </c>
      <c r="BC112" s="95" t="str">
        <f>IF(COUNT(SEARCH(#REF!,K112)),IF(AG112&lt;&gt;0,LOOKUP(9.99999999999999E+307,$BC$5:BC111+1),""),"")</f>
        <v/>
      </c>
    </row>
    <row r="113" spans="1:55" ht="14">
      <c r="A113" s="1">
        <v>107</v>
      </c>
      <c r="B113" s="38" t="str">
        <f>IF(stock_Item!B109&lt;&gt;"",stock_Item!B109,"")</f>
        <v>Gingiral cord retractor</v>
      </c>
      <c r="C113" s="18" t="str">
        <f t="array" ref="C113">IF(B113 &lt;&gt;"",IF(J113&lt;&gt;"","จัดซื้อร่วม ","วิธีเฉพาะเจาะจง "),"")</f>
        <v xml:space="preserve">วิธีเฉพาะเจาะจง </v>
      </c>
      <c r="D113" s="9">
        <f>IF(B113 &lt;&gt;"",INDEX(stock_Item!$A$3:$A$998,MATCH(B113,stock_Item!$B$3:$B$998,0)),"")</f>
        <v>6680</v>
      </c>
      <c r="E113" s="9" t="str">
        <f>IF(B113 &lt;&gt;"",INDEX(stock_Item!$C$1:$C$998,MATCH(D113,stock_Item!$A$1:$A$998,0)),"")</f>
        <v>ตัว</v>
      </c>
      <c r="F113" s="8"/>
      <c r="G113" s="7"/>
      <c r="H113" s="7"/>
      <c r="I113" s="7"/>
      <c r="J113" s="54"/>
      <c r="K113" s="57"/>
      <c r="L113" s="55"/>
      <c r="M113" s="56"/>
      <c r="N113" s="56"/>
      <c r="O113" s="41"/>
      <c r="P113" s="53">
        <f>IFERROR(IF(B113 &lt;&gt;"",LOOKUP(2,1/(company_qty!$K$3:$K$2003=D113),(company_qty!$N$3:$N$1004)),""),0)</f>
        <v>0</v>
      </c>
      <c r="Q113" s="33">
        <v>0</v>
      </c>
      <c r="R113" s="53">
        <f t="shared" si="12"/>
        <v>0</v>
      </c>
      <c r="S113" s="23">
        <v>0</v>
      </c>
      <c r="T113" s="39" t="str">
        <f t="array" ref="T113">IFERROR(IF(B113 &lt;&gt;"",LOOKUP(2,1/(company_qty!$A$3:$A$2002=D113),(company_qty!$D$3:$D$1003)),""),"ไม่เคยซื้อ")</f>
        <v>ไม่เคยซื้อ</v>
      </c>
      <c r="U113" s="34" t="e">
        <f t="shared" si="13"/>
        <v>#VALUE!</v>
      </c>
      <c r="V113" s="46">
        <f>IF(AND(B113&lt;&gt;"",S113&lt;&gt;0,COUNTIFS(stock_Item!$A$3:$A$1998,D113,stock_Item!$M$3:$M$1998,"P")),IF(S113&gt;=9,S113-S113*0.4,S113),0)</f>
        <v>0</v>
      </c>
      <c r="W113" s="44"/>
      <c r="X113" s="47">
        <f t="shared" si="14"/>
        <v>0</v>
      </c>
      <c r="Y113" s="46">
        <f t="shared" si="22"/>
        <v>0</v>
      </c>
      <c r="Z113" s="44"/>
      <c r="AA113" s="47">
        <f t="shared" si="15"/>
        <v>0</v>
      </c>
      <c r="AB113" s="97">
        <f t="shared" si="23"/>
        <v>0</v>
      </c>
      <c r="AC113" s="100" t="str">
        <f t="shared" si="16"/>
        <v/>
      </c>
      <c r="AD113" s="44"/>
      <c r="AE113" s="35"/>
      <c r="AF113" s="36"/>
      <c r="AG113" s="100" t="str">
        <f t="shared" si="17"/>
        <v/>
      </c>
      <c r="AH113" s="44"/>
      <c r="AI113" s="86"/>
      <c r="AJ113" s="77">
        <f t="shared" si="18"/>
        <v>0</v>
      </c>
      <c r="AK113" s="84" t="e">
        <f t="shared" si="19"/>
        <v>#VALUE!</v>
      </c>
      <c r="AL113" s="1">
        <f t="shared" si="20"/>
        <v>0</v>
      </c>
      <c r="AM113" s="85" t="e">
        <f t="shared" si="21"/>
        <v>#VALUE!</v>
      </c>
      <c r="AZ113" s="65" t="str">
        <f>IF(COUNT(SEARCH(#REF!,K113)),IF(V113&lt;&gt;0,LOOKUP(9.99999999999999E+307,$AZ$5:AZ112+1),""),"")</f>
        <v/>
      </c>
      <c r="BA113" s="91" t="str">
        <f>IF(COUNT(SEARCH(#REF!,K113)),IF(Y113&lt;&gt;0,LOOKUP(9.99999999999999E+307,$BA$5:BA112+1),""),"")</f>
        <v/>
      </c>
      <c r="BB113" s="93" t="str">
        <f>IF(COUNT(SEARCH(#REF!,K113)),IF(AC113&lt;&gt;0,LOOKUP(9.99999999999999E+307,$BB$5:BB112+1),""),"")</f>
        <v/>
      </c>
      <c r="BC113" s="95" t="str">
        <f>IF(COUNT(SEARCH(#REF!,K113)),IF(AG113&lt;&gt;0,LOOKUP(9.99999999999999E+307,$BC$5:BC112+1),""),"")</f>
        <v/>
      </c>
    </row>
    <row r="114" spans="1:55" ht="14">
      <c r="A114" s="1">
        <v>108</v>
      </c>
      <c r="B114" s="38" t="str">
        <f>IF(stock_Item!B110&lt;&gt;"",stock_Item!B110,"")</f>
        <v>Glade Glidden Bur</v>
      </c>
      <c r="C114" s="18" t="str">
        <f t="array" ref="C114">IF(B114 &lt;&gt;"",IF(J114&lt;&gt;"","จัดซื้อร่วม ","วิธีเฉพาะเจาะจง "),"")</f>
        <v xml:space="preserve">วิธีเฉพาะเจาะจง </v>
      </c>
      <c r="D114" s="9">
        <f>IF(B114 &lt;&gt;"",INDEX(stock_Item!$A$3:$A$998,MATCH(B114,stock_Item!$B$3:$B$998,0)),"")</f>
        <v>1286</v>
      </c>
      <c r="E114" s="9" t="str">
        <f>IF(B114 &lt;&gt;"",INDEX(stock_Item!$C$1:$C$998,MATCH(D114,stock_Item!$A$1:$A$998,0)),"")</f>
        <v>กล่อง</v>
      </c>
      <c r="F114" s="8"/>
      <c r="G114" s="7"/>
      <c r="H114" s="7"/>
      <c r="I114" s="7"/>
      <c r="J114" s="54"/>
      <c r="K114" s="57"/>
      <c r="L114" s="55"/>
      <c r="M114" s="56"/>
      <c r="N114" s="56"/>
      <c r="O114" s="41"/>
      <c r="P114" s="53">
        <f>IFERROR(IF(B114 &lt;&gt;"",LOOKUP(2,1/(company_qty!$K$3:$K$2003=D114),(company_qty!$N$3:$N$1004)),""),0)</f>
        <v>0</v>
      </c>
      <c r="Q114" s="33">
        <v>0</v>
      </c>
      <c r="R114" s="53">
        <f t="shared" si="12"/>
        <v>0</v>
      </c>
      <c r="S114" s="23">
        <v>1</v>
      </c>
      <c r="T114" s="39">
        <f t="array" ref="T114">IFERROR(IF(B114 &lt;&gt;"",LOOKUP(2,1/(company_qty!$A$3:$A$2002=D114),(company_qty!$D$3:$D$1003)),""),"ไม่เคยซื้อ")</f>
        <v>380</v>
      </c>
      <c r="U114" s="34">
        <f t="shared" si="13"/>
        <v>380</v>
      </c>
      <c r="V114" s="46">
        <f>IF(AND(B114&lt;&gt;"",S114&lt;&gt;0,COUNTIFS(stock_Item!$A$3:$A$1998,D114,stock_Item!$M$3:$M$1998,"P")),IF(S114&gt;=9,S114-S114*0.4,S114),0)</f>
        <v>0</v>
      </c>
      <c r="W114" s="44"/>
      <c r="X114" s="47">
        <f t="shared" si="14"/>
        <v>0</v>
      </c>
      <c r="Y114" s="46">
        <f t="shared" si="22"/>
        <v>1</v>
      </c>
      <c r="Z114" s="44"/>
      <c r="AA114" s="47">
        <f t="shared" si="15"/>
        <v>1</v>
      </c>
      <c r="AB114" s="97">
        <f t="shared" si="23"/>
        <v>0</v>
      </c>
      <c r="AC114" s="100" t="str">
        <f t="shared" si="16"/>
        <v/>
      </c>
      <c r="AD114" s="44"/>
      <c r="AE114" s="35"/>
      <c r="AF114" s="36"/>
      <c r="AG114" s="100" t="str">
        <f t="shared" si="17"/>
        <v/>
      </c>
      <c r="AH114" s="44"/>
      <c r="AI114" s="86"/>
      <c r="AJ114" s="77">
        <f t="shared" si="18"/>
        <v>1</v>
      </c>
      <c r="AK114" s="84">
        <f t="shared" si="19"/>
        <v>380</v>
      </c>
      <c r="AL114" s="1">
        <f t="shared" si="20"/>
        <v>0</v>
      </c>
      <c r="AM114" s="85">
        <f t="shared" si="21"/>
        <v>0</v>
      </c>
      <c r="AZ114" s="65" t="str">
        <f>IF(COUNT(SEARCH(#REF!,K114)),IF(V114&lt;&gt;0,LOOKUP(9.99999999999999E+307,$AZ$5:AZ113+1),""),"")</f>
        <v/>
      </c>
      <c r="BA114" s="91" t="str">
        <f>IF(COUNT(SEARCH(#REF!,K114)),IF(Y114&lt;&gt;0,LOOKUP(9.99999999999999E+307,$BA$5:BA113+1),""),"")</f>
        <v/>
      </c>
      <c r="BB114" s="93" t="str">
        <f>IF(COUNT(SEARCH(#REF!,K114)),IF(AC114&lt;&gt;0,LOOKUP(9.99999999999999E+307,$BB$5:BB113+1),""),"")</f>
        <v/>
      </c>
      <c r="BC114" s="95" t="str">
        <f>IF(COUNT(SEARCH(#REF!,K114)),IF(AG114&lt;&gt;0,LOOKUP(9.99999999999999E+307,$BC$5:BC113+1),""),"")</f>
        <v/>
      </c>
    </row>
    <row r="115" spans="1:55" ht="14">
      <c r="A115" s="1">
        <v>109</v>
      </c>
      <c r="B115" s="38" t="str">
        <f>IF(stock_Item!B111&lt;&gt;"",stock_Item!B111,"")</f>
        <v>Glass  Lab (กระจกผสมยา)</v>
      </c>
      <c r="C115" s="18" t="str">
        <f t="array" ref="C115">IF(B115 &lt;&gt;"",IF(J115&lt;&gt;"","จัดซื้อร่วม ","วิธีเฉพาะเจาะจง "),"")</f>
        <v xml:space="preserve">วิธีเฉพาะเจาะจง </v>
      </c>
      <c r="D115" s="9">
        <f>IF(B115 &lt;&gt;"",INDEX(stock_Item!$A$3:$A$998,MATCH(B115,stock_Item!$B$3:$B$998,0)),"")</f>
        <v>1287</v>
      </c>
      <c r="E115" s="9" t="str">
        <f>IF(B115 &lt;&gt;"",INDEX(stock_Item!$C$1:$C$998,MATCH(D115,stock_Item!$A$1:$A$998,0)),"")</f>
        <v>ชิ้น</v>
      </c>
      <c r="F115" s="8"/>
      <c r="G115" s="7"/>
      <c r="H115" s="7"/>
      <c r="I115" s="7"/>
      <c r="J115" s="54"/>
      <c r="K115" s="57"/>
      <c r="L115" s="55"/>
      <c r="M115" s="56"/>
      <c r="N115" s="56"/>
      <c r="O115" s="41"/>
      <c r="P115" s="53">
        <f>IFERROR(IF(B115 &lt;&gt;"",LOOKUP(2,1/(company_qty!$K$3:$K$2003=D115),(company_qty!$N$3:$N$1004)),""),0)</f>
        <v>0</v>
      </c>
      <c r="Q115" s="33">
        <v>0</v>
      </c>
      <c r="R115" s="53">
        <f t="shared" si="12"/>
        <v>0</v>
      </c>
      <c r="S115" s="23">
        <v>0</v>
      </c>
      <c r="T115" s="39" t="str">
        <f t="array" ref="T115">IFERROR(IF(B115 &lt;&gt;"",LOOKUP(2,1/(company_qty!$A$3:$A$2002=D115),(company_qty!$D$3:$D$1003)),""),"ไม่เคยซื้อ")</f>
        <v>ไม่เคยซื้อ</v>
      </c>
      <c r="U115" s="34" t="e">
        <f t="shared" si="13"/>
        <v>#VALUE!</v>
      </c>
      <c r="V115" s="46">
        <f>IF(AND(B115&lt;&gt;"",S115&lt;&gt;0,COUNTIFS(stock_Item!$A$3:$A$1998,D115,stock_Item!$M$3:$M$1998,"P")),IF(S115&gt;=9,S115-S115*0.4,S115),0)</f>
        <v>0</v>
      </c>
      <c r="W115" s="44"/>
      <c r="X115" s="47">
        <f t="shared" si="14"/>
        <v>0</v>
      </c>
      <c r="Y115" s="46">
        <f t="shared" si="22"/>
        <v>0</v>
      </c>
      <c r="Z115" s="44"/>
      <c r="AA115" s="47">
        <f t="shared" si="15"/>
        <v>0</v>
      </c>
      <c r="AB115" s="97">
        <f t="shared" si="23"/>
        <v>0</v>
      </c>
      <c r="AC115" s="100" t="str">
        <f t="shared" si="16"/>
        <v/>
      </c>
      <c r="AD115" s="44"/>
      <c r="AE115" s="35"/>
      <c r="AF115" s="36"/>
      <c r="AG115" s="100" t="str">
        <f t="shared" si="17"/>
        <v/>
      </c>
      <c r="AH115" s="44"/>
      <c r="AI115" s="86"/>
      <c r="AJ115" s="77">
        <f t="shared" si="18"/>
        <v>0</v>
      </c>
      <c r="AK115" s="84" t="e">
        <f t="shared" si="19"/>
        <v>#VALUE!</v>
      </c>
      <c r="AL115" s="1">
        <f t="shared" si="20"/>
        <v>0</v>
      </c>
      <c r="AM115" s="85" t="e">
        <f t="shared" si="21"/>
        <v>#VALUE!</v>
      </c>
      <c r="AZ115" s="65" t="str">
        <f>IF(COUNT(SEARCH(#REF!,K115)),IF(V115&lt;&gt;0,LOOKUP(9.99999999999999E+307,$AZ$5:AZ114+1),""),"")</f>
        <v/>
      </c>
      <c r="BA115" s="91" t="str">
        <f>IF(COUNT(SEARCH(#REF!,K115)),IF(Y115&lt;&gt;0,LOOKUP(9.99999999999999E+307,$BA$5:BA114+1),""),"")</f>
        <v/>
      </c>
      <c r="BB115" s="93" t="str">
        <f>IF(COUNT(SEARCH(#REF!,K115)),IF(AC115&lt;&gt;0,LOOKUP(9.99999999999999E+307,$BB$5:BB114+1),""),"")</f>
        <v/>
      </c>
      <c r="BC115" s="95" t="str">
        <f>IF(COUNT(SEARCH(#REF!,K115)),IF(AG115&lt;&gt;0,LOOKUP(9.99999999999999E+307,$BC$5:BC114+1),""),"")</f>
        <v/>
      </c>
    </row>
    <row r="116" spans="1:55" ht="14">
      <c r="A116" s="1">
        <v>110</v>
      </c>
      <c r="B116" s="38" t="str">
        <f>IF(stock_Item!B112&lt;&gt;"",stock_Item!B112,"")</f>
        <v>Glick No 1</v>
      </c>
      <c r="C116" s="18" t="str">
        <f t="array" ref="C116">IF(B116 &lt;&gt;"",IF(J116&lt;&gt;"","จัดซื้อร่วม ","วิธีเฉพาะเจาะจง "),"")</f>
        <v xml:space="preserve">วิธีเฉพาะเจาะจง </v>
      </c>
      <c r="D116" s="9">
        <f>IF(B116 &lt;&gt;"",INDEX(stock_Item!$A$3:$A$998,MATCH(B116,stock_Item!$B$3:$B$998,0)),"")</f>
        <v>1289</v>
      </c>
      <c r="E116" s="9" t="str">
        <f>IF(B116 &lt;&gt;"",INDEX(stock_Item!$C$1:$C$998,MATCH(D116,stock_Item!$A$1:$A$998,0)),"")</f>
        <v>ตัว</v>
      </c>
      <c r="F116" s="8"/>
      <c r="G116" s="7"/>
      <c r="H116" s="7"/>
      <c r="I116" s="7"/>
      <c r="J116" s="54"/>
      <c r="K116" s="57"/>
      <c r="L116" s="55"/>
      <c r="M116" s="56"/>
      <c r="N116" s="56"/>
      <c r="O116" s="41"/>
      <c r="P116" s="53">
        <f>IFERROR(IF(B116 &lt;&gt;"",LOOKUP(2,1/(company_qty!$K$3:$K$2003=D116),(company_qty!$N$3:$N$1004)),""),0)</f>
        <v>0</v>
      </c>
      <c r="Q116" s="33">
        <v>0</v>
      </c>
      <c r="R116" s="53">
        <f t="shared" si="12"/>
        <v>0</v>
      </c>
      <c r="S116" s="23">
        <v>0</v>
      </c>
      <c r="T116" s="39" t="str">
        <f t="array" ref="T116">IFERROR(IF(B116 &lt;&gt;"",LOOKUP(2,1/(company_qty!$A$3:$A$2002=D116),(company_qty!$D$3:$D$1003)),""),"ไม่เคยซื้อ")</f>
        <v>ไม่เคยซื้อ</v>
      </c>
      <c r="U116" s="34" t="e">
        <f t="shared" si="13"/>
        <v>#VALUE!</v>
      </c>
      <c r="V116" s="46">
        <f>IF(AND(B116&lt;&gt;"",S116&lt;&gt;0,COUNTIFS(stock_Item!$A$3:$A$1998,D116,stock_Item!$M$3:$M$1998,"P")),IF(S116&gt;=9,S116-S116*0.4,S116),0)</f>
        <v>0</v>
      </c>
      <c r="W116" s="44"/>
      <c r="X116" s="47">
        <f t="shared" si="14"/>
        <v>0</v>
      </c>
      <c r="Y116" s="46">
        <f t="shared" si="22"/>
        <v>0</v>
      </c>
      <c r="Z116" s="44"/>
      <c r="AA116" s="47">
        <f t="shared" si="15"/>
        <v>0</v>
      </c>
      <c r="AB116" s="97">
        <f t="shared" si="23"/>
        <v>0</v>
      </c>
      <c r="AC116" s="100" t="str">
        <f t="shared" si="16"/>
        <v/>
      </c>
      <c r="AD116" s="44"/>
      <c r="AE116" s="35"/>
      <c r="AF116" s="36"/>
      <c r="AG116" s="100" t="str">
        <f t="shared" si="17"/>
        <v/>
      </c>
      <c r="AH116" s="44"/>
      <c r="AI116" s="86"/>
      <c r="AJ116" s="77">
        <f t="shared" si="18"/>
        <v>0</v>
      </c>
      <c r="AK116" s="84" t="e">
        <f t="shared" si="19"/>
        <v>#VALUE!</v>
      </c>
      <c r="AL116" s="1">
        <f t="shared" si="20"/>
        <v>0</v>
      </c>
      <c r="AM116" s="85" t="e">
        <f t="shared" si="21"/>
        <v>#VALUE!</v>
      </c>
      <c r="AZ116" s="65" t="str">
        <f>IF(COUNT(SEARCH(#REF!,K116)),IF(V116&lt;&gt;0,LOOKUP(9.99999999999999E+307,$AZ$5:AZ115+1),""),"")</f>
        <v/>
      </c>
      <c r="BA116" s="91" t="str">
        <f>IF(COUNT(SEARCH(#REF!,K116)),IF(Y116&lt;&gt;0,LOOKUP(9.99999999999999E+307,$BA$5:BA115+1),""),"")</f>
        <v/>
      </c>
      <c r="BB116" s="93" t="str">
        <f>IF(COUNT(SEARCH(#REF!,K116)),IF(AC116&lt;&gt;0,LOOKUP(9.99999999999999E+307,$BB$5:BB115+1),""),"")</f>
        <v/>
      </c>
      <c r="BC116" s="95" t="str">
        <f>IF(COUNT(SEARCH(#REF!,K116)),IF(AG116&lt;&gt;0,LOOKUP(9.99999999999999E+307,$BC$5:BC115+1),""),"")</f>
        <v/>
      </c>
    </row>
    <row r="117" spans="1:55" ht="14">
      <c r="A117" s="1">
        <v>111</v>
      </c>
      <c r="B117" s="38" t="str">
        <f>IF(stock_Item!B113&lt;&gt;"",stock_Item!B113,"")</f>
        <v>Gracey Curette Scaler Satin Steel SG1</v>
      </c>
      <c r="C117" s="18" t="str">
        <f t="array" ref="C117">IF(B117 &lt;&gt;"",IF(J117&lt;&gt;"","จัดซื้อร่วม ","วิธีเฉพาะเจาะจง "),"")</f>
        <v xml:space="preserve">วิธีเฉพาะเจาะจง </v>
      </c>
      <c r="D117" s="9">
        <f>IF(B117 &lt;&gt;"",INDEX(stock_Item!$A$3:$A$998,MATCH(B117,stock_Item!$B$3:$B$998,0)),"")</f>
        <v>7796</v>
      </c>
      <c r="E117" s="9" t="str">
        <f>IF(B117 &lt;&gt;"",INDEX(stock_Item!$C$1:$C$998,MATCH(D117,stock_Item!$A$1:$A$998,0)),"")</f>
        <v>ชิ้น</v>
      </c>
      <c r="F117" s="8"/>
      <c r="G117" s="7"/>
      <c r="H117" s="7"/>
      <c r="I117" s="7"/>
      <c r="J117" s="54"/>
      <c r="K117" s="57"/>
      <c r="L117" s="55"/>
      <c r="M117" s="56"/>
      <c r="N117" s="56"/>
      <c r="O117" s="41"/>
      <c r="P117" s="53">
        <f>IFERROR(IF(B117 &lt;&gt;"",LOOKUP(2,1/(company_qty!$K$3:$K$2003=D117),(company_qty!$N$3:$N$1004)),""),0)</f>
        <v>0</v>
      </c>
      <c r="Q117" s="33">
        <v>0</v>
      </c>
      <c r="R117" s="53">
        <f t="shared" si="12"/>
        <v>0</v>
      </c>
      <c r="S117" s="23">
        <v>2</v>
      </c>
      <c r="T117" s="39">
        <f t="array" ref="T117">IFERROR(IF(B117 &lt;&gt;"",LOOKUP(2,1/(company_qty!$A$3:$A$2002=D117),(company_qty!$D$3:$D$1003)),""),"ไม่เคยซื้อ")</f>
        <v>2000</v>
      </c>
      <c r="U117" s="34">
        <f t="shared" si="13"/>
        <v>4000</v>
      </c>
      <c r="V117" s="46">
        <f>IF(AND(B117&lt;&gt;"",S117&lt;&gt;0,COUNTIFS(stock_Item!$A$3:$A$1998,D117,stock_Item!$M$3:$M$1998,"P")),IF(S117&gt;=9,S117-S117*0.4,S117),0)</f>
        <v>0</v>
      </c>
      <c r="W117" s="44"/>
      <c r="X117" s="47">
        <f t="shared" si="14"/>
        <v>0</v>
      </c>
      <c r="Y117" s="46">
        <f t="shared" si="22"/>
        <v>2</v>
      </c>
      <c r="Z117" s="44"/>
      <c r="AA117" s="47">
        <f t="shared" si="15"/>
        <v>2</v>
      </c>
      <c r="AB117" s="97">
        <f t="shared" si="23"/>
        <v>0</v>
      </c>
      <c r="AC117" s="100" t="str">
        <f t="shared" si="16"/>
        <v/>
      </c>
      <c r="AD117" s="44"/>
      <c r="AE117" s="35"/>
      <c r="AF117" s="36"/>
      <c r="AG117" s="100" t="str">
        <f t="shared" si="17"/>
        <v/>
      </c>
      <c r="AH117" s="44"/>
      <c r="AI117" s="86"/>
      <c r="AJ117" s="77">
        <f t="shared" si="18"/>
        <v>2</v>
      </c>
      <c r="AK117" s="84">
        <f t="shared" si="19"/>
        <v>4000</v>
      </c>
      <c r="AL117" s="1">
        <f t="shared" si="20"/>
        <v>0</v>
      </c>
      <c r="AM117" s="85">
        <f t="shared" si="21"/>
        <v>0</v>
      </c>
      <c r="AZ117" s="65" t="str">
        <f>IF(COUNT(SEARCH(#REF!,K117)),IF(V117&lt;&gt;0,LOOKUP(9.99999999999999E+307,$AZ$5:AZ116+1),""),"")</f>
        <v/>
      </c>
      <c r="BA117" s="91" t="str">
        <f>IF(COUNT(SEARCH(#REF!,K117)),IF(Y117&lt;&gt;0,LOOKUP(9.99999999999999E+307,$BA$5:BA116+1),""),"")</f>
        <v/>
      </c>
      <c r="BB117" s="93" t="str">
        <f>IF(COUNT(SEARCH(#REF!,K117)),IF(AC117&lt;&gt;0,LOOKUP(9.99999999999999E+307,$BB$5:BB116+1),""),"")</f>
        <v/>
      </c>
      <c r="BC117" s="95" t="str">
        <f>IF(COUNT(SEARCH(#REF!,K117)),IF(AG117&lt;&gt;0,LOOKUP(9.99999999999999E+307,$BC$5:BC116+1),""),"")</f>
        <v/>
      </c>
    </row>
    <row r="118" spans="1:55" ht="14">
      <c r="A118" s="1">
        <v>112</v>
      </c>
      <c r="B118" s="38" t="str">
        <f>IF(stock_Item!B114&lt;&gt;"",stock_Item!B114,"")</f>
        <v>Gracey Curette Scaler Satin Steel SG11</v>
      </c>
      <c r="C118" s="18" t="str">
        <f t="array" ref="C118">IF(B118 &lt;&gt;"",IF(J118&lt;&gt;"","จัดซื้อร่วม ","วิธีเฉพาะเจาะจง "),"")</f>
        <v xml:space="preserve">วิธีเฉพาะเจาะจง </v>
      </c>
      <c r="D118" s="9">
        <f>IF(B118 &lt;&gt;"",INDEX(stock_Item!$A$3:$A$998,MATCH(B118,stock_Item!$B$3:$B$998,0)),"")</f>
        <v>7800</v>
      </c>
      <c r="E118" s="9" t="str">
        <f>IF(B118 &lt;&gt;"",INDEX(stock_Item!$C$1:$C$998,MATCH(D118,stock_Item!$A$1:$A$998,0)),"")</f>
        <v>ชิ้น</v>
      </c>
      <c r="F118" s="8"/>
      <c r="G118" s="7"/>
      <c r="H118" s="7"/>
      <c r="I118" s="7"/>
      <c r="J118" s="54"/>
      <c r="K118" s="57"/>
      <c r="L118" s="55"/>
      <c r="M118" s="56"/>
      <c r="N118" s="56"/>
      <c r="O118" s="41"/>
      <c r="P118" s="53">
        <f>IFERROR(IF(B118 &lt;&gt;"",LOOKUP(2,1/(company_qty!$K$3:$K$2003=D118),(company_qty!$N$3:$N$1004)),""),0)</f>
        <v>0</v>
      </c>
      <c r="Q118" s="33">
        <v>0</v>
      </c>
      <c r="R118" s="53">
        <f t="shared" si="12"/>
        <v>0</v>
      </c>
      <c r="S118" s="23">
        <v>2</v>
      </c>
      <c r="T118" s="39">
        <f t="array" ref="T118">IFERROR(IF(B118 &lt;&gt;"",LOOKUP(2,1/(company_qty!$A$3:$A$2002=D118),(company_qty!$D$3:$D$1003)),""),"ไม่เคยซื้อ")</f>
        <v>0</v>
      </c>
      <c r="U118" s="34">
        <f t="shared" si="13"/>
        <v>0</v>
      </c>
      <c r="V118" s="46">
        <f>IF(AND(B118&lt;&gt;"",S118&lt;&gt;0,COUNTIFS(stock_Item!$A$3:$A$1998,D118,stock_Item!$M$3:$M$1998,"P")),IF(S118&gt;=9,S118-S118*0.4,S118),0)</f>
        <v>0</v>
      </c>
      <c r="W118" s="44"/>
      <c r="X118" s="47">
        <f t="shared" si="14"/>
        <v>0</v>
      </c>
      <c r="Y118" s="46">
        <f t="shared" si="22"/>
        <v>2</v>
      </c>
      <c r="Z118" s="44"/>
      <c r="AA118" s="47">
        <f t="shared" si="15"/>
        <v>2</v>
      </c>
      <c r="AB118" s="97">
        <f t="shared" si="23"/>
        <v>0</v>
      </c>
      <c r="AC118" s="100" t="str">
        <f t="shared" si="16"/>
        <v/>
      </c>
      <c r="AD118" s="44"/>
      <c r="AE118" s="35"/>
      <c r="AF118" s="36"/>
      <c r="AG118" s="100" t="str">
        <f t="shared" si="17"/>
        <v/>
      </c>
      <c r="AH118" s="44"/>
      <c r="AI118" s="86"/>
      <c r="AJ118" s="77">
        <f t="shared" si="18"/>
        <v>2</v>
      </c>
      <c r="AK118" s="84">
        <f t="shared" si="19"/>
        <v>0</v>
      </c>
      <c r="AL118" s="1">
        <f t="shared" si="20"/>
        <v>0</v>
      </c>
      <c r="AM118" s="85">
        <f t="shared" si="21"/>
        <v>0</v>
      </c>
      <c r="AZ118" s="65" t="str">
        <f>IF(COUNT(SEARCH(#REF!,K118)),IF(V118&lt;&gt;0,LOOKUP(9.99999999999999E+307,$AZ$5:AZ117+1),""),"")</f>
        <v/>
      </c>
      <c r="BA118" s="91" t="str">
        <f>IF(COUNT(SEARCH(#REF!,K118)),IF(Y118&lt;&gt;0,LOOKUP(9.99999999999999E+307,$BA$5:BA117+1),""),"")</f>
        <v/>
      </c>
      <c r="BB118" s="93" t="str">
        <f>IF(COUNT(SEARCH(#REF!,K118)),IF(AC118&lt;&gt;0,LOOKUP(9.99999999999999E+307,$BB$5:BB117+1),""),"")</f>
        <v/>
      </c>
      <c r="BC118" s="95" t="str">
        <f>IF(COUNT(SEARCH(#REF!,K118)),IF(AG118&lt;&gt;0,LOOKUP(9.99999999999999E+307,$BC$5:BC117+1),""),"")</f>
        <v/>
      </c>
    </row>
    <row r="119" spans="1:55" ht="14">
      <c r="A119" s="1">
        <v>113</v>
      </c>
      <c r="B119" s="38" t="str">
        <f>IF(stock_Item!B115&lt;&gt;"",stock_Item!B115,"")</f>
        <v>Gracey Curette Scaler Satin Steel SG13</v>
      </c>
      <c r="C119" s="18" t="str">
        <f t="array" ref="C119">IF(B119 &lt;&gt;"",IF(J119&lt;&gt;"","จัดซื้อร่วม ","วิธีเฉพาะเจาะจง "),"")</f>
        <v xml:space="preserve">วิธีเฉพาะเจาะจง </v>
      </c>
      <c r="D119" s="9">
        <f>IF(B119 &lt;&gt;"",INDEX(stock_Item!$A$3:$A$998,MATCH(B119,stock_Item!$B$3:$B$998,0)),"")</f>
        <v>7801</v>
      </c>
      <c r="E119" s="9" t="str">
        <f>IF(B119 &lt;&gt;"",INDEX(stock_Item!$C$1:$C$998,MATCH(D119,stock_Item!$A$1:$A$998,0)),"")</f>
        <v>ชิ้น</v>
      </c>
      <c r="F119" s="8"/>
      <c r="G119" s="7"/>
      <c r="H119" s="7"/>
      <c r="I119" s="7"/>
      <c r="J119" s="54"/>
      <c r="K119" s="57"/>
      <c r="L119" s="55"/>
      <c r="M119" s="56"/>
      <c r="N119" s="56"/>
      <c r="O119" s="41"/>
      <c r="P119" s="53">
        <f>IFERROR(IF(B119 &lt;&gt;"",LOOKUP(2,1/(company_qty!$K$3:$K$2003=D119),(company_qty!$N$3:$N$1004)),""),0)</f>
        <v>0</v>
      </c>
      <c r="Q119" s="33">
        <v>0</v>
      </c>
      <c r="R119" s="53">
        <f t="shared" si="12"/>
        <v>0</v>
      </c>
      <c r="S119" s="23">
        <v>2</v>
      </c>
      <c r="T119" s="39">
        <f t="array" ref="T119">IFERROR(IF(B119 &lt;&gt;"",LOOKUP(2,1/(company_qty!$A$3:$A$2002=D119),(company_qty!$D$3:$D$1003)),""),"ไม่เคยซื้อ")</f>
        <v>0</v>
      </c>
      <c r="U119" s="34">
        <f t="shared" si="13"/>
        <v>0</v>
      </c>
      <c r="V119" s="46">
        <f>IF(AND(B119&lt;&gt;"",S119&lt;&gt;0,COUNTIFS(stock_Item!$A$3:$A$1998,D119,stock_Item!$M$3:$M$1998,"P")),IF(S119&gt;=9,S119-S119*0.4,S119),0)</f>
        <v>0</v>
      </c>
      <c r="W119" s="44"/>
      <c r="X119" s="47">
        <f t="shared" si="14"/>
        <v>0</v>
      </c>
      <c r="Y119" s="46">
        <f t="shared" si="22"/>
        <v>2</v>
      </c>
      <c r="Z119" s="44"/>
      <c r="AA119" s="47">
        <f t="shared" si="15"/>
        <v>2</v>
      </c>
      <c r="AB119" s="97">
        <f t="shared" si="23"/>
        <v>0</v>
      </c>
      <c r="AC119" s="100" t="str">
        <f t="shared" si="16"/>
        <v/>
      </c>
      <c r="AD119" s="44"/>
      <c r="AE119" s="35"/>
      <c r="AF119" s="36"/>
      <c r="AG119" s="100" t="str">
        <f t="shared" si="17"/>
        <v/>
      </c>
      <c r="AH119" s="44"/>
      <c r="AI119" s="86"/>
      <c r="AJ119" s="77">
        <f t="shared" si="18"/>
        <v>2</v>
      </c>
      <c r="AK119" s="84">
        <f t="shared" si="19"/>
        <v>0</v>
      </c>
      <c r="AL119" s="1">
        <f t="shared" si="20"/>
        <v>0</v>
      </c>
      <c r="AM119" s="85">
        <f t="shared" si="21"/>
        <v>0</v>
      </c>
      <c r="AZ119" s="65" t="str">
        <f>IF(COUNT(SEARCH(#REF!,K119)),IF(V119&lt;&gt;0,LOOKUP(9.99999999999999E+307,$AZ$5:AZ118+1),""),"")</f>
        <v/>
      </c>
      <c r="BA119" s="91" t="str">
        <f>IF(COUNT(SEARCH(#REF!,K119)),IF(Y119&lt;&gt;0,LOOKUP(9.99999999999999E+307,$BA$5:BA118+1),""),"")</f>
        <v/>
      </c>
      <c r="BB119" s="93" t="str">
        <f>IF(COUNT(SEARCH(#REF!,K119)),IF(AC119&lt;&gt;0,LOOKUP(9.99999999999999E+307,$BB$5:BB118+1),""),"")</f>
        <v/>
      </c>
      <c r="BC119" s="95" t="str">
        <f>IF(COUNT(SEARCH(#REF!,K119)),IF(AG119&lt;&gt;0,LOOKUP(9.99999999999999E+307,$BC$5:BC118+1),""),"")</f>
        <v/>
      </c>
    </row>
    <row r="120" spans="1:55" ht="14">
      <c r="A120" s="1">
        <v>114</v>
      </c>
      <c r="B120" s="38" t="str">
        <f>IF(stock_Item!B116&lt;&gt;"",stock_Item!B116,"")</f>
        <v>Gracey Curette Scaler Satin Steel SG3</v>
      </c>
      <c r="C120" s="18" t="str">
        <f t="array" ref="C120">IF(B120 &lt;&gt;"",IF(J120&lt;&gt;"","จัดซื้อร่วม ","วิธีเฉพาะเจาะจง "),"")</f>
        <v xml:space="preserve">วิธีเฉพาะเจาะจง </v>
      </c>
      <c r="D120" s="9">
        <f>IF(B120 &lt;&gt;"",INDEX(stock_Item!$A$3:$A$998,MATCH(B120,stock_Item!$B$3:$B$998,0)),"")</f>
        <v>7797</v>
      </c>
      <c r="E120" s="9" t="str">
        <f>IF(B120 &lt;&gt;"",INDEX(stock_Item!$C$1:$C$998,MATCH(D120,stock_Item!$A$1:$A$998,0)),"")</f>
        <v>ชิ้น</v>
      </c>
      <c r="F120" s="8"/>
      <c r="G120" s="7"/>
      <c r="H120" s="7"/>
      <c r="I120" s="7"/>
      <c r="J120" s="54"/>
      <c r="K120" s="57"/>
      <c r="L120" s="55"/>
      <c r="M120" s="56"/>
      <c r="N120" s="56"/>
      <c r="O120" s="41"/>
      <c r="P120" s="53">
        <f>IFERROR(IF(B120 &lt;&gt;"",LOOKUP(2,1/(company_qty!$K$3:$K$2003=D120),(company_qty!$N$3:$N$1004)),""),0)</f>
        <v>0</v>
      </c>
      <c r="Q120" s="33">
        <v>0</v>
      </c>
      <c r="R120" s="53">
        <f t="shared" si="12"/>
        <v>0</v>
      </c>
      <c r="S120" s="23">
        <v>2</v>
      </c>
      <c r="T120" s="39">
        <f t="array" ref="T120">IFERROR(IF(B120 &lt;&gt;"",LOOKUP(2,1/(company_qty!$A$3:$A$2002=D120),(company_qty!$D$3:$D$1003)),""),"ไม่เคยซื้อ")</f>
        <v>2000</v>
      </c>
      <c r="U120" s="34">
        <f t="shared" si="13"/>
        <v>4000</v>
      </c>
      <c r="V120" s="46">
        <f>IF(AND(B120&lt;&gt;"",S120&lt;&gt;0,COUNTIFS(stock_Item!$A$3:$A$1998,D120,stock_Item!$M$3:$M$1998,"P")),IF(S120&gt;=9,S120-S120*0.4,S120),0)</f>
        <v>0</v>
      </c>
      <c r="W120" s="44"/>
      <c r="X120" s="47">
        <f t="shared" si="14"/>
        <v>0</v>
      </c>
      <c r="Y120" s="46">
        <f t="shared" si="22"/>
        <v>2</v>
      </c>
      <c r="Z120" s="44"/>
      <c r="AA120" s="47">
        <f t="shared" si="15"/>
        <v>2</v>
      </c>
      <c r="AB120" s="97">
        <f t="shared" si="23"/>
        <v>0</v>
      </c>
      <c r="AC120" s="100" t="str">
        <f t="shared" si="16"/>
        <v/>
      </c>
      <c r="AD120" s="44"/>
      <c r="AE120" s="35"/>
      <c r="AF120" s="36"/>
      <c r="AG120" s="100" t="str">
        <f t="shared" si="17"/>
        <v/>
      </c>
      <c r="AH120" s="44"/>
      <c r="AI120" s="86"/>
      <c r="AJ120" s="77">
        <f t="shared" si="18"/>
        <v>2</v>
      </c>
      <c r="AK120" s="84">
        <f t="shared" si="19"/>
        <v>4000</v>
      </c>
      <c r="AL120" s="1">
        <f t="shared" si="20"/>
        <v>0</v>
      </c>
      <c r="AM120" s="85">
        <f t="shared" si="21"/>
        <v>0</v>
      </c>
      <c r="AZ120" s="65" t="str">
        <f>IF(COUNT(SEARCH(#REF!,K120)),IF(V120&lt;&gt;0,LOOKUP(9.99999999999999E+307,$AZ$5:AZ119+1),""),"")</f>
        <v/>
      </c>
      <c r="BA120" s="91" t="str">
        <f>IF(COUNT(SEARCH(#REF!,K120)),IF(Y120&lt;&gt;0,LOOKUP(9.99999999999999E+307,$BA$5:BA119+1),""),"")</f>
        <v/>
      </c>
      <c r="BB120" s="93" t="str">
        <f>IF(COUNT(SEARCH(#REF!,K120)),IF(AC120&lt;&gt;0,LOOKUP(9.99999999999999E+307,$BB$5:BB119+1),""),"")</f>
        <v/>
      </c>
      <c r="BC120" s="95" t="str">
        <f>IF(COUNT(SEARCH(#REF!,K120)),IF(AG120&lt;&gt;0,LOOKUP(9.99999999999999E+307,$BC$5:BC119+1),""),"")</f>
        <v/>
      </c>
    </row>
    <row r="121" spans="1:55" ht="14">
      <c r="A121" s="1">
        <v>115</v>
      </c>
      <c r="B121" s="38" t="str">
        <f>IF(stock_Item!B117&lt;&gt;"",stock_Item!B117,"")</f>
        <v>Gracey Curette Scaler Satin Steel SG5</v>
      </c>
      <c r="C121" s="18" t="str">
        <f t="array" ref="C121">IF(B121 &lt;&gt;"",IF(J121&lt;&gt;"","จัดซื้อร่วม ","วิธีเฉพาะเจาะจง "),"")</f>
        <v xml:space="preserve">วิธีเฉพาะเจาะจง </v>
      </c>
      <c r="D121" s="9">
        <f>IF(B121 &lt;&gt;"",INDEX(stock_Item!$A$3:$A$998,MATCH(B121,stock_Item!$B$3:$B$998,0)),"")</f>
        <v>7798</v>
      </c>
      <c r="E121" s="9" t="str">
        <f>IF(B121 &lt;&gt;"",INDEX(stock_Item!$C$1:$C$998,MATCH(D121,stock_Item!$A$1:$A$998,0)),"")</f>
        <v>ชิ้น</v>
      </c>
      <c r="F121" s="8"/>
      <c r="G121" s="7"/>
      <c r="H121" s="7"/>
      <c r="I121" s="7"/>
      <c r="J121" s="54"/>
      <c r="K121" s="57"/>
      <c r="L121" s="55"/>
      <c r="M121" s="56"/>
      <c r="N121" s="56"/>
      <c r="O121" s="41"/>
      <c r="P121" s="53">
        <f>IFERROR(IF(B121 &lt;&gt;"",LOOKUP(2,1/(company_qty!$K$3:$K$2003=D121),(company_qty!$N$3:$N$1004)),""),0)</f>
        <v>0</v>
      </c>
      <c r="Q121" s="33">
        <v>0</v>
      </c>
      <c r="R121" s="53">
        <f t="shared" si="12"/>
        <v>0</v>
      </c>
      <c r="S121" s="23">
        <v>2</v>
      </c>
      <c r="T121" s="39">
        <f t="array" ref="T121">IFERROR(IF(B121 &lt;&gt;"",LOOKUP(2,1/(company_qty!$A$3:$A$2002=D121),(company_qty!$D$3:$D$1003)),""),"ไม่เคยซื้อ")</f>
        <v>2095</v>
      </c>
      <c r="U121" s="34">
        <f t="shared" si="13"/>
        <v>4190</v>
      </c>
      <c r="V121" s="46">
        <f>IF(AND(B121&lt;&gt;"",S121&lt;&gt;0,COUNTIFS(stock_Item!$A$3:$A$1998,D121,stock_Item!$M$3:$M$1998,"P")),IF(S121&gt;=9,S121-S121*0.4,S121),0)</f>
        <v>0</v>
      </c>
      <c r="W121" s="44"/>
      <c r="X121" s="47">
        <f t="shared" si="14"/>
        <v>0</v>
      </c>
      <c r="Y121" s="46">
        <f t="shared" si="22"/>
        <v>2</v>
      </c>
      <c r="Z121" s="44"/>
      <c r="AA121" s="47">
        <f t="shared" si="15"/>
        <v>2</v>
      </c>
      <c r="AB121" s="97">
        <f t="shared" si="23"/>
        <v>0</v>
      </c>
      <c r="AC121" s="100" t="str">
        <f t="shared" si="16"/>
        <v/>
      </c>
      <c r="AD121" s="44"/>
      <c r="AE121" s="35"/>
      <c r="AF121" s="36"/>
      <c r="AG121" s="100" t="str">
        <f t="shared" si="17"/>
        <v/>
      </c>
      <c r="AH121" s="44"/>
      <c r="AI121" s="86"/>
      <c r="AJ121" s="77">
        <f t="shared" si="18"/>
        <v>2</v>
      </c>
      <c r="AK121" s="84">
        <f t="shared" si="19"/>
        <v>4190</v>
      </c>
      <c r="AL121" s="1">
        <f t="shared" si="20"/>
        <v>0</v>
      </c>
      <c r="AM121" s="85">
        <f t="shared" si="21"/>
        <v>0</v>
      </c>
      <c r="AZ121" s="65" t="str">
        <f>IF(COUNT(SEARCH(#REF!,K121)),IF(V121&lt;&gt;0,LOOKUP(9.99999999999999E+307,$AZ$5:AZ120+1),""),"")</f>
        <v/>
      </c>
      <c r="BA121" s="91" t="str">
        <f>IF(COUNT(SEARCH(#REF!,K121)),IF(Y121&lt;&gt;0,LOOKUP(9.99999999999999E+307,$BA$5:BA120+1),""),"")</f>
        <v/>
      </c>
      <c r="BB121" s="93" t="str">
        <f>IF(COUNT(SEARCH(#REF!,K121)),IF(AC121&lt;&gt;0,LOOKUP(9.99999999999999E+307,$BB$5:BB120+1),""),"")</f>
        <v/>
      </c>
      <c r="BC121" s="95" t="str">
        <f>IF(COUNT(SEARCH(#REF!,K121)),IF(AG121&lt;&gt;0,LOOKUP(9.99999999999999E+307,$BC$5:BC120+1),""),"")</f>
        <v/>
      </c>
    </row>
    <row r="122" spans="1:55" ht="14">
      <c r="A122" s="1">
        <v>116</v>
      </c>
      <c r="B122" s="38" t="str">
        <f>IF(stock_Item!B118&lt;&gt;"",stock_Item!B118,"")</f>
        <v>Gracey Curette Scaler Satin Steel SG7</v>
      </c>
      <c r="C122" s="18" t="str">
        <f t="array" ref="C122">IF(B122 &lt;&gt;"",IF(J122&lt;&gt;"","จัดซื้อร่วม ","วิธีเฉพาะเจาะจง "),"")</f>
        <v xml:space="preserve">วิธีเฉพาะเจาะจง </v>
      </c>
      <c r="D122" s="9">
        <f>IF(B122 &lt;&gt;"",INDEX(stock_Item!$A$3:$A$998,MATCH(B122,stock_Item!$B$3:$B$998,0)),"")</f>
        <v>7799</v>
      </c>
      <c r="E122" s="9" t="str">
        <f>IF(B122 &lt;&gt;"",INDEX(stock_Item!$C$1:$C$998,MATCH(D122,stock_Item!$A$1:$A$998,0)),"")</f>
        <v>ชิ้น</v>
      </c>
      <c r="F122" s="8"/>
      <c r="G122" s="7"/>
      <c r="H122" s="7"/>
      <c r="I122" s="7"/>
      <c r="J122" s="54"/>
      <c r="K122" s="57"/>
      <c r="L122" s="55"/>
      <c r="M122" s="56"/>
      <c r="N122" s="56"/>
      <c r="O122" s="41"/>
      <c r="P122" s="53">
        <f>IFERROR(IF(B122 &lt;&gt;"",LOOKUP(2,1/(company_qty!$K$3:$K$2003=D122),(company_qty!$N$3:$N$1004)),""),0)</f>
        <v>0</v>
      </c>
      <c r="Q122" s="33">
        <v>0</v>
      </c>
      <c r="R122" s="53">
        <f t="shared" si="12"/>
        <v>0</v>
      </c>
      <c r="S122" s="23">
        <v>2</v>
      </c>
      <c r="T122" s="39">
        <f t="array" ref="T122">IFERROR(IF(B122 &lt;&gt;"",LOOKUP(2,1/(company_qty!$A$3:$A$2002=D122),(company_qty!$D$3:$D$1003)),""),"ไม่เคยซื้อ")</f>
        <v>2095</v>
      </c>
      <c r="U122" s="34">
        <f t="shared" si="13"/>
        <v>4190</v>
      </c>
      <c r="V122" s="46">
        <f>IF(AND(B122&lt;&gt;"",S122&lt;&gt;0,COUNTIFS(stock_Item!$A$3:$A$1998,D122,stock_Item!$M$3:$M$1998,"P")),IF(S122&gt;=9,S122-S122*0.4,S122),0)</f>
        <v>0</v>
      </c>
      <c r="W122" s="44"/>
      <c r="X122" s="47">
        <f t="shared" si="14"/>
        <v>0</v>
      </c>
      <c r="Y122" s="46">
        <f t="shared" si="22"/>
        <v>2</v>
      </c>
      <c r="Z122" s="44"/>
      <c r="AA122" s="47">
        <f t="shared" si="15"/>
        <v>2</v>
      </c>
      <c r="AB122" s="97">
        <f t="shared" si="23"/>
        <v>0</v>
      </c>
      <c r="AC122" s="100" t="str">
        <f t="shared" si="16"/>
        <v/>
      </c>
      <c r="AD122" s="44"/>
      <c r="AE122" s="35"/>
      <c r="AF122" s="36"/>
      <c r="AG122" s="100" t="str">
        <f t="shared" si="17"/>
        <v/>
      </c>
      <c r="AH122" s="44"/>
      <c r="AI122" s="86"/>
      <c r="AJ122" s="77">
        <f t="shared" si="18"/>
        <v>2</v>
      </c>
      <c r="AK122" s="84">
        <f t="shared" si="19"/>
        <v>4190</v>
      </c>
      <c r="AL122" s="1">
        <f t="shared" si="20"/>
        <v>0</v>
      </c>
      <c r="AM122" s="85">
        <f t="shared" si="21"/>
        <v>0</v>
      </c>
      <c r="AZ122" s="65" t="str">
        <f>IF(COUNT(SEARCH(#REF!,K122)),IF(V122&lt;&gt;0,LOOKUP(9.99999999999999E+307,$AZ$5:AZ121+1),""),"")</f>
        <v/>
      </c>
      <c r="BA122" s="91" t="str">
        <f>IF(COUNT(SEARCH(#REF!,K122)),IF(Y122&lt;&gt;0,LOOKUP(9.99999999999999E+307,$BA$5:BA121+1),""),"")</f>
        <v/>
      </c>
      <c r="BB122" s="93" t="str">
        <f>IF(COUNT(SEARCH(#REF!,K122)),IF(AC122&lt;&gt;0,LOOKUP(9.99999999999999E+307,$BB$5:BB121+1),""),"")</f>
        <v/>
      </c>
      <c r="BC122" s="95" t="str">
        <f>IF(COUNT(SEARCH(#REF!,K122)),IF(AG122&lt;&gt;0,LOOKUP(9.99999999999999E+307,$BC$5:BC121+1),""),"")</f>
        <v/>
      </c>
    </row>
    <row r="123" spans="1:55" ht="14">
      <c r="A123" s="1">
        <v>117</v>
      </c>
      <c r="B123" s="38" t="str">
        <f>IF(stock_Item!B119&lt;&gt;"",stock_Item!B119,"")</f>
        <v>Guttapecha สีขาว</v>
      </c>
      <c r="C123" s="18" t="str">
        <f t="array" ref="C123">IF(B123 &lt;&gt;"",IF(J123&lt;&gt;"","จัดซื้อร่วม ","วิธีเฉพาะเจาะจง "),"")</f>
        <v xml:space="preserve">วิธีเฉพาะเจาะจง </v>
      </c>
      <c r="D123" s="9">
        <f>IF(B123 &lt;&gt;"",INDEX(stock_Item!$A$3:$A$998,MATCH(B123,stock_Item!$B$3:$B$998,0)),"")</f>
        <v>1160</v>
      </c>
      <c r="E123" s="9" t="str">
        <f>IF(B123 &lt;&gt;"",INDEX(stock_Item!$C$1:$C$998,MATCH(D123,stock_Item!$A$1:$A$998,0)),"")</f>
        <v>กล่อง</v>
      </c>
      <c r="F123" s="8"/>
      <c r="G123" s="7"/>
      <c r="H123" s="7"/>
      <c r="I123" s="7"/>
      <c r="J123" s="54"/>
      <c r="K123" s="57"/>
      <c r="L123" s="55"/>
      <c r="M123" s="56"/>
      <c r="N123" s="56"/>
      <c r="O123" s="41"/>
      <c r="P123" s="53">
        <f>IFERROR(IF(B123 &lt;&gt;"",LOOKUP(2,1/(company_qty!$K$3:$K$2003=D123),(company_qty!$N$3:$N$1004)),""),0)</f>
        <v>0</v>
      </c>
      <c r="Q123" s="33">
        <v>0</v>
      </c>
      <c r="R123" s="53">
        <f t="shared" si="12"/>
        <v>0</v>
      </c>
      <c r="S123" s="23">
        <v>1</v>
      </c>
      <c r="T123" s="39" t="str">
        <f t="array" ref="T123">IFERROR(IF(B123 &lt;&gt;"",LOOKUP(2,1/(company_qty!$A$3:$A$2002=D123),(company_qty!$D$3:$D$1003)),""),"ไม่เคยซื้อ")</f>
        <v>ไม่เคยซื้อ</v>
      </c>
      <c r="U123" s="34" t="e">
        <f t="shared" si="13"/>
        <v>#VALUE!</v>
      </c>
      <c r="V123" s="46">
        <f>IF(AND(B123&lt;&gt;"",S123&lt;&gt;0,COUNTIFS(stock_Item!$A$3:$A$1998,D123,stock_Item!$M$3:$M$1998,"P")),IF(S123&gt;=9,S123-S123*0.4,S123),0)</f>
        <v>0</v>
      </c>
      <c r="W123" s="44"/>
      <c r="X123" s="47">
        <f t="shared" si="14"/>
        <v>0</v>
      </c>
      <c r="Y123" s="46">
        <f t="shared" si="22"/>
        <v>1</v>
      </c>
      <c r="Z123" s="44"/>
      <c r="AA123" s="47">
        <f t="shared" si="15"/>
        <v>1</v>
      </c>
      <c r="AB123" s="97">
        <f t="shared" si="23"/>
        <v>0</v>
      </c>
      <c r="AC123" s="100" t="str">
        <f t="shared" si="16"/>
        <v/>
      </c>
      <c r="AD123" s="44"/>
      <c r="AE123" s="35"/>
      <c r="AF123" s="36"/>
      <c r="AG123" s="100" t="str">
        <f t="shared" si="17"/>
        <v/>
      </c>
      <c r="AH123" s="44"/>
      <c r="AI123" s="86"/>
      <c r="AJ123" s="77">
        <f t="shared" si="18"/>
        <v>1</v>
      </c>
      <c r="AK123" s="84" t="e">
        <f t="shared" si="19"/>
        <v>#VALUE!</v>
      </c>
      <c r="AL123" s="1">
        <f t="shared" si="20"/>
        <v>0</v>
      </c>
      <c r="AM123" s="85" t="e">
        <f t="shared" si="21"/>
        <v>#VALUE!</v>
      </c>
      <c r="AZ123" s="65" t="str">
        <f>IF(COUNT(SEARCH(#REF!,K123)),IF(V123&lt;&gt;0,LOOKUP(9.99999999999999E+307,$AZ$5:AZ122+1),""),"")</f>
        <v/>
      </c>
      <c r="BA123" s="91" t="str">
        <f>IF(COUNT(SEARCH(#REF!,K123)),IF(Y123&lt;&gt;0,LOOKUP(9.99999999999999E+307,$BA$5:BA122+1),""),"")</f>
        <v/>
      </c>
      <c r="BB123" s="93" t="str">
        <f>IF(COUNT(SEARCH(#REF!,K123)),IF(AC123&lt;&gt;0,LOOKUP(9.99999999999999E+307,$BB$5:BB122+1),""),"")</f>
        <v/>
      </c>
      <c r="BC123" s="95" t="str">
        <f>IF(COUNT(SEARCH(#REF!,K123)),IF(AG123&lt;&gt;0,LOOKUP(9.99999999999999E+307,$BC$5:BC122+1),""),"")</f>
        <v/>
      </c>
    </row>
    <row r="124" spans="1:55" ht="14">
      <c r="A124" s="1">
        <v>118</v>
      </c>
      <c r="B124" s="38" t="str">
        <f>IF(stock_Item!B120&lt;&gt;"",stock_Item!B120,"")</f>
        <v>Hard Poasten  Nipper (กรรไกรตัดปูน)</v>
      </c>
      <c r="C124" s="18" t="str">
        <f t="array" ref="C124">IF(B124 &lt;&gt;"",IF(J124&lt;&gt;"","จัดซื้อร่วม ","วิธีเฉพาะเจาะจง "),"")</f>
        <v xml:space="preserve">วิธีเฉพาะเจาะจง </v>
      </c>
      <c r="D124" s="9">
        <f>IF(B124 &lt;&gt;"",INDEX(stock_Item!$A$3:$A$998,MATCH(B124,stock_Item!$B$3:$B$998,0)),"")</f>
        <v>1291</v>
      </c>
      <c r="E124" s="9" t="str">
        <f>IF(B124 &lt;&gt;"",INDEX(stock_Item!$C$1:$C$998,MATCH(D124,stock_Item!$A$1:$A$998,0)),"")</f>
        <v>ชิ้น</v>
      </c>
      <c r="F124" s="8"/>
      <c r="G124" s="7"/>
      <c r="H124" s="7"/>
      <c r="I124" s="7"/>
      <c r="J124" s="54"/>
      <c r="K124" s="57"/>
      <c r="L124" s="55"/>
      <c r="M124" s="56"/>
      <c r="N124" s="56"/>
      <c r="O124" s="41"/>
      <c r="P124" s="53">
        <f>IFERROR(IF(B124 &lt;&gt;"",LOOKUP(2,1/(company_qty!$K$3:$K$2003=D124),(company_qty!$N$3:$N$1004)),""),0)</f>
        <v>0</v>
      </c>
      <c r="Q124" s="33">
        <v>0</v>
      </c>
      <c r="R124" s="53">
        <f t="shared" si="12"/>
        <v>0</v>
      </c>
      <c r="S124" s="23">
        <v>0</v>
      </c>
      <c r="T124" s="39" t="str">
        <f t="array" ref="T124">IFERROR(IF(B124 &lt;&gt;"",LOOKUP(2,1/(company_qty!$A$3:$A$2002=D124),(company_qty!$D$3:$D$1003)),""),"ไม่เคยซื้อ")</f>
        <v>ไม่เคยซื้อ</v>
      </c>
      <c r="U124" s="34" t="e">
        <f t="shared" si="13"/>
        <v>#VALUE!</v>
      </c>
      <c r="V124" s="46">
        <f>IF(AND(B124&lt;&gt;"",S124&lt;&gt;0,COUNTIFS(stock_Item!$A$3:$A$1998,D124,stock_Item!$M$3:$M$1998,"P")),IF(S124&gt;=9,S124-S124*0.4,S124),0)</f>
        <v>0</v>
      </c>
      <c r="W124" s="44"/>
      <c r="X124" s="47">
        <f t="shared" si="14"/>
        <v>0</v>
      </c>
      <c r="Y124" s="46">
        <f t="shared" si="22"/>
        <v>0</v>
      </c>
      <c r="Z124" s="44"/>
      <c r="AA124" s="47">
        <f t="shared" si="15"/>
        <v>0</v>
      </c>
      <c r="AB124" s="97">
        <f t="shared" si="23"/>
        <v>0</v>
      </c>
      <c r="AC124" s="100" t="str">
        <f t="shared" si="16"/>
        <v/>
      </c>
      <c r="AD124" s="44"/>
      <c r="AE124" s="35"/>
      <c r="AF124" s="36"/>
      <c r="AG124" s="100" t="str">
        <f t="shared" si="17"/>
        <v/>
      </c>
      <c r="AH124" s="44"/>
      <c r="AI124" s="86"/>
      <c r="AJ124" s="77">
        <f t="shared" si="18"/>
        <v>0</v>
      </c>
      <c r="AK124" s="84" t="e">
        <f t="shared" si="19"/>
        <v>#VALUE!</v>
      </c>
      <c r="AL124" s="1">
        <f t="shared" si="20"/>
        <v>0</v>
      </c>
      <c r="AM124" s="85" t="e">
        <f t="shared" si="21"/>
        <v>#VALUE!</v>
      </c>
      <c r="AZ124" s="65" t="str">
        <f>IF(COUNT(SEARCH(#REF!,K124)),IF(V124&lt;&gt;0,LOOKUP(9.99999999999999E+307,$AZ$5:AZ123+1),""),"")</f>
        <v/>
      </c>
      <c r="BA124" s="91" t="str">
        <f>IF(COUNT(SEARCH(#REF!,K124)),IF(Y124&lt;&gt;0,LOOKUP(9.99999999999999E+307,$BA$5:BA123+1),""),"")</f>
        <v/>
      </c>
      <c r="BB124" s="93" t="str">
        <f>IF(COUNT(SEARCH(#REF!,K124)),IF(AC124&lt;&gt;0,LOOKUP(9.99999999999999E+307,$BB$5:BB123+1),""),"")</f>
        <v/>
      </c>
      <c r="BC124" s="95" t="str">
        <f>IF(COUNT(SEARCH(#REF!,K124)),IF(AG124&lt;&gt;0,LOOKUP(9.99999999999999E+307,$BC$5:BC123+1),""),"")</f>
        <v/>
      </c>
    </row>
    <row r="125" spans="1:55" ht="14">
      <c r="A125" s="1">
        <v>119</v>
      </c>
      <c r="B125" s="38" t="str">
        <f>IF(stock_Item!B121&lt;&gt;"",stock_Item!B121,"")</f>
        <v>H-File 21 mm เบอร์ คละเบอร์15-40</v>
      </c>
      <c r="C125" s="18" t="str">
        <f t="array" ref="C125">IF(B125 &lt;&gt;"",IF(J125&lt;&gt;"","จัดซื้อร่วม ","วิธีเฉพาะเจาะจง "),"")</f>
        <v xml:space="preserve">วิธีเฉพาะเจาะจง </v>
      </c>
      <c r="D125" s="9">
        <f>IF(B125 &lt;&gt;"",INDEX(stock_Item!$A$3:$A$998,MATCH(B125,stock_Item!$B$3:$B$998,0)),"")</f>
        <v>6174</v>
      </c>
      <c r="E125" s="9" t="str">
        <f>IF(B125 &lt;&gt;"",INDEX(stock_Item!$C$1:$C$998,MATCH(D125,stock_Item!$A$1:$A$998,0)),"")</f>
        <v>กล่อง</v>
      </c>
      <c r="F125" s="8"/>
      <c r="G125" s="7"/>
      <c r="H125" s="7"/>
      <c r="I125" s="7"/>
      <c r="J125" s="54"/>
      <c r="K125" s="57"/>
      <c r="L125" s="55"/>
      <c r="M125" s="56"/>
      <c r="N125" s="56"/>
      <c r="O125" s="41"/>
      <c r="P125" s="53">
        <f>IFERROR(IF(B125 &lt;&gt;"",LOOKUP(2,1/(company_qty!$K$3:$K$2003=D125),(company_qty!$N$3:$N$1004)),""),0)</f>
        <v>0</v>
      </c>
      <c r="Q125" s="33">
        <v>0</v>
      </c>
      <c r="R125" s="53">
        <f t="shared" si="12"/>
        <v>0</v>
      </c>
      <c r="S125" s="23">
        <v>1</v>
      </c>
      <c r="T125" s="39">
        <f t="array" ref="T125">IFERROR(IF(B125 &lt;&gt;"",LOOKUP(2,1/(company_qty!$A$3:$A$2002=D125),(company_qty!$D$3:$D$1003)),""),"ไม่เคยซื้อ")</f>
        <v>299.60000000000002</v>
      </c>
      <c r="U125" s="34">
        <f t="shared" si="13"/>
        <v>299.60000000000002</v>
      </c>
      <c r="V125" s="46">
        <f>IF(AND(B125&lt;&gt;"",S125&lt;&gt;0,COUNTIFS(stock_Item!$A$3:$A$1998,D125,stock_Item!$M$3:$M$1998,"P")),IF(S125&gt;=9,S125-S125*0.4,S125),0)</f>
        <v>0</v>
      </c>
      <c r="W125" s="44"/>
      <c r="X125" s="47">
        <f t="shared" si="14"/>
        <v>0</v>
      </c>
      <c r="Y125" s="46">
        <f t="shared" si="22"/>
        <v>1</v>
      </c>
      <c r="Z125" s="44"/>
      <c r="AA125" s="47">
        <f t="shared" si="15"/>
        <v>1</v>
      </c>
      <c r="AB125" s="97">
        <f t="shared" si="23"/>
        <v>0</v>
      </c>
      <c r="AC125" s="100" t="str">
        <f t="shared" si="16"/>
        <v/>
      </c>
      <c r="AD125" s="44"/>
      <c r="AE125" s="35"/>
      <c r="AF125" s="36"/>
      <c r="AG125" s="100" t="str">
        <f t="shared" si="17"/>
        <v/>
      </c>
      <c r="AH125" s="44"/>
      <c r="AI125" s="86"/>
      <c r="AJ125" s="77">
        <f t="shared" si="18"/>
        <v>1</v>
      </c>
      <c r="AK125" s="84">
        <f t="shared" si="19"/>
        <v>299.60000000000002</v>
      </c>
      <c r="AL125" s="1">
        <f t="shared" si="20"/>
        <v>0</v>
      </c>
      <c r="AM125" s="85">
        <f t="shared" si="21"/>
        <v>0</v>
      </c>
      <c r="AZ125" s="65" t="str">
        <f>IF(COUNT(SEARCH(#REF!,K125)),IF(V125&lt;&gt;0,LOOKUP(9.99999999999999E+307,$AZ$5:AZ124+1),""),"")</f>
        <v/>
      </c>
      <c r="BA125" s="91" t="str">
        <f>IF(COUNT(SEARCH(#REF!,K125)),IF(Y125&lt;&gt;0,LOOKUP(9.99999999999999E+307,$BA$5:BA124+1),""),"")</f>
        <v/>
      </c>
      <c r="BB125" s="93" t="str">
        <f>IF(COUNT(SEARCH(#REF!,K125)),IF(AC125&lt;&gt;0,LOOKUP(9.99999999999999E+307,$BB$5:BB124+1),""),"")</f>
        <v/>
      </c>
      <c r="BC125" s="95" t="str">
        <f>IF(COUNT(SEARCH(#REF!,K125)),IF(AG125&lt;&gt;0,LOOKUP(9.99999999999999E+307,$BC$5:BC124+1),""),"")</f>
        <v/>
      </c>
    </row>
    <row r="126" spans="1:55" ht="14">
      <c r="A126" s="1">
        <v>120</v>
      </c>
      <c r="B126" s="38" t="str">
        <f>IF(stock_Item!B122&lt;&gt;"",stock_Item!B122,"")</f>
        <v>H-File 25 mm เบอร์ คละเบอร์ 15-40</v>
      </c>
      <c r="C126" s="18" t="str">
        <f t="array" ref="C126">IF(B126 &lt;&gt;"",IF(J126&lt;&gt;"","จัดซื้อร่วม ","วิธีเฉพาะเจาะจง "),"")</f>
        <v xml:space="preserve">วิธีเฉพาะเจาะจง </v>
      </c>
      <c r="D126" s="9">
        <f>IF(B126 &lt;&gt;"",INDEX(stock_Item!$A$3:$A$998,MATCH(B126,stock_Item!$B$3:$B$998,0)),"")</f>
        <v>6175</v>
      </c>
      <c r="E126" s="9" t="str">
        <f>IF(B126 &lt;&gt;"",INDEX(stock_Item!$C$1:$C$998,MATCH(D126,stock_Item!$A$1:$A$998,0)),"")</f>
        <v>กล่อง</v>
      </c>
      <c r="F126" s="8"/>
      <c r="G126" s="7"/>
      <c r="H126" s="7"/>
      <c r="I126" s="7"/>
      <c r="J126" s="54"/>
      <c r="K126" s="57"/>
      <c r="L126" s="55"/>
      <c r="M126" s="56"/>
      <c r="N126" s="56"/>
      <c r="O126" s="41"/>
      <c r="P126" s="53">
        <f>IFERROR(IF(B126 &lt;&gt;"",LOOKUP(2,1/(company_qty!$K$3:$K$2003=D126),(company_qty!$N$3:$N$1004)),""),0)</f>
        <v>0</v>
      </c>
      <c r="Q126" s="33">
        <v>0</v>
      </c>
      <c r="R126" s="53">
        <f t="shared" si="12"/>
        <v>0</v>
      </c>
      <c r="S126" s="23">
        <v>1</v>
      </c>
      <c r="T126" s="39">
        <f t="array" ref="T126">IFERROR(IF(B126 &lt;&gt;"",LOOKUP(2,1/(company_qty!$A$3:$A$2002=D126),(company_qty!$D$3:$D$1003)),""),"ไม่เคยซื้อ")</f>
        <v>299.60000000000002</v>
      </c>
      <c r="U126" s="34">
        <f t="shared" si="13"/>
        <v>299.60000000000002</v>
      </c>
      <c r="V126" s="46">
        <f>IF(AND(B126&lt;&gt;"",S126&lt;&gt;0,COUNTIFS(stock_Item!$A$3:$A$1998,D126,stock_Item!$M$3:$M$1998,"P")),IF(S126&gt;=9,S126-S126*0.4,S126),0)</f>
        <v>0</v>
      </c>
      <c r="W126" s="44"/>
      <c r="X126" s="47">
        <f t="shared" si="14"/>
        <v>0</v>
      </c>
      <c r="Y126" s="46">
        <f t="shared" si="22"/>
        <v>1</v>
      </c>
      <c r="Z126" s="44"/>
      <c r="AA126" s="47">
        <f t="shared" si="15"/>
        <v>1</v>
      </c>
      <c r="AB126" s="97">
        <f t="shared" si="23"/>
        <v>0</v>
      </c>
      <c r="AC126" s="100" t="str">
        <f t="shared" si="16"/>
        <v/>
      </c>
      <c r="AD126" s="44"/>
      <c r="AE126" s="35"/>
      <c r="AF126" s="36"/>
      <c r="AG126" s="100" t="str">
        <f t="shared" si="17"/>
        <v/>
      </c>
      <c r="AH126" s="44"/>
      <c r="AI126" s="86"/>
      <c r="AJ126" s="77">
        <f t="shared" si="18"/>
        <v>1</v>
      </c>
      <c r="AK126" s="84">
        <f t="shared" si="19"/>
        <v>299.60000000000002</v>
      </c>
      <c r="AL126" s="1">
        <f t="shared" si="20"/>
        <v>0</v>
      </c>
      <c r="AM126" s="85">
        <f t="shared" si="21"/>
        <v>0</v>
      </c>
      <c r="AZ126" s="65" t="str">
        <f>IF(COUNT(SEARCH(#REF!,K126)),IF(V126&lt;&gt;0,LOOKUP(9.99999999999999E+307,$AZ$5:AZ125+1),""),"")</f>
        <v/>
      </c>
      <c r="BA126" s="91" t="str">
        <f>IF(COUNT(SEARCH(#REF!,K126)),IF(Y126&lt;&gt;0,LOOKUP(9.99999999999999E+307,$BA$5:BA125+1),""),"")</f>
        <v/>
      </c>
      <c r="BB126" s="93" t="str">
        <f>IF(COUNT(SEARCH(#REF!,K126)),IF(AC126&lt;&gt;0,LOOKUP(9.99999999999999E+307,$BB$5:BB125+1),""),"")</f>
        <v/>
      </c>
      <c r="BC126" s="95" t="str">
        <f>IF(COUNT(SEARCH(#REF!,K126)),IF(AG126&lt;&gt;0,LOOKUP(9.99999999999999E+307,$BC$5:BC125+1),""),"")</f>
        <v/>
      </c>
    </row>
    <row r="127" spans="1:55" ht="14">
      <c r="A127" s="1">
        <v>121</v>
      </c>
      <c r="B127" s="38" t="str">
        <f>IF(stock_Item!B123&lt;&gt;"",stock_Item!B123,"")</f>
        <v>How Plier</v>
      </c>
      <c r="C127" s="18" t="str">
        <f t="array" ref="C127">IF(B127 &lt;&gt;"",IF(J127&lt;&gt;"","จัดซื้อร่วม ","วิธีเฉพาะเจาะจง "),"")</f>
        <v xml:space="preserve">วิธีเฉพาะเจาะจง </v>
      </c>
      <c r="D127" s="9">
        <f>IF(B127 &lt;&gt;"",INDEX(stock_Item!$A$3:$A$998,MATCH(B127,stock_Item!$B$3:$B$998,0)),"")</f>
        <v>6692</v>
      </c>
      <c r="E127" s="9" t="str">
        <f>IF(B127 &lt;&gt;"",INDEX(stock_Item!$C$1:$C$998,MATCH(D127,stock_Item!$A$1:$A$998,0)),"")</f>
        <v>ตัว</v>
      </c>
      <c r="F127" s="8"/>
      <c r="G127" s="7"/>
      <c r="H127" s="7"/>
      <c r="I127" s="7"/>
      <c r="J127" s="54"/>
      <c r="K127" s="57"/>
      <c r="L127" s="55"/>
      <c r="M127" s="56"/>
      <c r="N127" s="56"/>
      <c r="O127" s="41"/>
      <c r="P127" s="53">
        <f>IFERROR(IF(B127 &lt;&gt;"",LOOKUP(2,1/(company_qty!$K$3:$K$2003=D127),(company_qty!$N$3:$N$1004)),""),0)</f>
        <v>0</v>
      </c>
      <c r="Q127" s="33">
        <v>0</v>
      </c>
      <c r="R127" s="53">
        <f t="shared" si="12"/>
        <v>0</v>
      </c>
      <c r="S127" s="23">
        <v>0</v>
      </c>
      <c r="T127" s="39">
        <f t="array" ref="T127">IFERROR(IF(B127 &lt;&gt;"",LOOKUP(2,1/(company_qty!$A$3:$A$2002=D127),(company_qty!$D$3:$D$1003)),""),"ไม่เคยซื้อ")</f>
        <v>3570</v>
      </c>
      <c r="U127" s="34">
        <f t="shared" si="13"/>
        <v>0</v>
      </c>
      <c r="V127" s="46">
        <f>IF(AND(B127&lt;&gt;"",S127&lt;&gt;0,COUNTIFS(stock_Item!$A$3:$A$1998,D127,stock_Item!$M$3:$M$1998,"P")),IF(S127&gt;=9,S127-S127*0.4,S127),0)</f>
        <v>0</v>
      </c>
      <c r="W127" s="44"/>
      <c r="X127" s="47">
        <f t="shared" si="14"/>
        <v>0</v>
      </c>
      <c r="Y127" s="46">
        <f t="shared" si="22"/>
        <v>0</v>
      </c>
      <c r="Z127" s="44"/>
      <c r="AA127" s="47">
        <f t="shared" si="15"/>
        <v>0</v>
      </c>
      <c r="AB127" s="97">
        <f t="shared" si="23"/>
        <v>0</v>
      </c>
      <c r="AC127" s="100" t="str">
        <f t="shared" si="16"/>
        <v/>
      </c>
      <c r="AD127" s="44"/>
      <c r="AE127" s="35"/>
      <c r="AF127" s="36"/>
      <c r="AG127" s="100" t="str">
        <f t="shared" si="17"/>
        <v/>
      </c>
      <c r="AH127" s="44"/>
      <c r="AI127" s="86"/>
      <c r="AJ127" s="77">
        <f t="shared" si="18"/>
        <v>0</v>
      </c>
      <c r="AK127" s="84">
        <f t="shared" si="19"/>
        <v>0</v>
      </c>
      <c r="AL127" s="1">
        <f t="shared" si="20"/>
        <v>0</v>
      </c>
      <c r="AM127" s="85">
        <f t="shared" si="21"/>
        <v>0</v>
      </c>
      <c r="AZ127" s="65" t="str">
        <f>IF(COUNT(SEARCH(#REF!,K127)),IF(V127&lt;&gt;0,LOOKUP(9.99999999999999E+307,$AZ$5:AZ126+1),""),"")</f>
        <v/>
      </c>
      <c r="BA127" s="91" t="str">
        <f>IF(COUNT(SEARCH(#REF!,K127)),IF(Y127&lt;&gt;0,LOOKUP(9.99999999999999E+307,$BA$5:BA126+1),""),"")</f>
        <v/>
      </c>
      <c r="BB127" s="93" t="str">
        <f>IF(COUNT(SEARCH(#REF!,K127)),IF(AC127&lt;&gt;0,LOOKUP(9.99999999999999E+307,$BB$5:BB126+1),""),"")</f>
        <v/>
      </c>
      <c r="BC127" s="95" t="str">
        <f>IF(COUNT(SEARCH(#REF!,K127)),IF(AG127&lt;&gt;0,LOOKUP(9.99999999999999E+307,$BC$5:BC126+1),""),"")</f>
        <v/>
      </c>
    </row>
    <row r="128" spans="1:55" ht="14">
      <c r="A128" s="1">
        <v>122</v>
      </c>
      <c r="B128" s="38" t="str">
        <f>IF(stock_Item!B124&lt;&gt;"",stock_Item!B124,"")</f>
        <v>Implacare Assorted Kit</v>
      </c>
      <c r="C128" s="18" t="str">
        <f t="array" ref="C128">IF(B128 &lt;&gt;"",IF(J128&lt;&gt;"","จัดซื้อร่วม ","วิธีเฉพาะเจาะจง "),"")</f>
        <v xml:space="preserve">วิธีเฉพาะเจาะจง </v>
      </c>
      <c r="D128" s="9">
        <f>IF(B128 &lt;&gt;"",INDEX(stock_Item!$A$3:$A$998,MATCH(B128,stock_Item!$B$3:$B$998,0)),"")</f>
        <v>7820</v>
      </c>
      <c r="E128" s="9" t="str">
        <f>IF(B128 &lt;&gt;"",INDEX(stock_Item!$C$1:$C$998,MATCH(D128,stock_Item!$A$1:$A$998,0)),"")</f>
        <v>ชุด</v>
      </c>
      <c r="F128" s="8"/>
      <c r="G128" s="7"/>
      <c r="H128" s="7"/>
      <c r="I128" s="7"/>
      <c r="J128" s="54"/>
      <c r="K128" s="57"/>
      <c r="L128" s="55"/>
      <c r="M128" s="56"/>
      <c r="N128" s="56"/>
      <c r="O128" s="41"/>
      <c r="P128" s="53">
        <f>IFERROR(IF(B128 &lt;&gt;"",LOOKUP(2,1/(company_qty!$K$3:$K$2003=D128),(company_qty!$N$3:$N$1004)),""),0)</f>
        <v>0</v>
      </c>
      <c r="Q128" s="33">
        <v>0</v>
      </c>
      <c r="R128" s="53">
        <f t="shared" si="12"/>
        <v>0</v>
      </c>
      <c r="S128" s="23">
        <v>1</v>
      </c>
      <c r="T128" s="39" t="str">
        <f t="array" ref="T128">IFERROR(IF(B128 &lt;&gt;"",LOOKUP(2,1/(company_qty!$A$3:$A$2002=D128),(company_qty!$D$3:$D$1003)),""),"ไม่เคยซื้อ")</f>
        <v>ไม่เคยซื้อ</v>
      </c>
      <c r="U128" s="34" t="e">
        <f t="shared" si="13"/>
        <v>#VALUE!</v>
      </c>
      <c r="V128" s="46">
        <f>IF(AND(B128&lt;&gt;"",S128&lt;&gt;0,COUNTIFS(stock_Item!$A$3:$A$1998,D128,stock_Item!$M$3:$M$1998,"P")),IF(S128&gt;=9,S128-S128*0.4,S128),0)</f>
        <v>0</v>
      </c>
      <c r="W128" s="44"/>
      <c r="X128" s="47">
        <f t="shared" si="14"/>
        <v>0</v>
      </c>
      <c r="Y128" s="46">
        <f t="shared" si="22"/>
        <v>1</v>
      </c>
      <c r="Z128" s="44"/>
      <c r="AA128" s="47">
        <f t="shared" si="15"/>
        <v>1</v>
      </c>
      <c r="AB128" s="97">
        <f t="shared" si="23"/>
        <v>0</v>
      </c>
      <c r="AC128" s="100" t="str">
        <f t="shared" si="16"/>
        <v/>
      </c>
      <c r="AD128" s="44"/>
      <c r="AE128" s="35"/>
      <c r="AF128" s="36"/>
      <c r="AG128" s="100" t="str">
        <f t="shared" si="17"/>
        <v/>
      </c>
      <c r="AH128" s="44"/>
      <c r="AI128" s="86"/>
      <c r="AJ128" s="77">
        <f t="shared" si="18"/>
        <v>1</v>
      </c>
      <c r="AK128" s="84" t="e">
        <f t="shared" si="19"/>
        <v>#VALUE!</v>
      </c>
      <c r="AL128" s="1">
        <f t="shared" si="20"/>
        <v>0</v>
      </c>
      <c r="AM128" s="85" t="e">
        <f t="shared" si="21"/>
        <v>#VALUE!</v>
      </c>
      <c r="AZ128" s="65" t="str">
        <f>IF(COUNT(SEARCH(#REF!,K128)),IF(V128&lt;&gt;0,LOOKUP(9.99999999999999E+307,$AZ$5:AZ127+1),""),"")</f>
        <v/>
      </c>
      <c r="BA128" s="91" t="str">
        <f>IF(COUNT(SEARCH(#REF!,K128)),IF(Y128&lt;&gt;0,LOOKUP(9.99999999999999E+307,$BA$5:BA127+1),""),"")</f>
        <v/>
      </c>
      <c r="BB128" s="93" t="str">
        <f>IF(COUNT(SEARCH(#REF!,K128)),IF(AC128&lt;&gt;0,LOOKUP(9.99999999999999E+307,$BB$5:BB127+1),""),"")</f>
        <v/>
      </c>
      <c r="BC128" s="95" t="str">
        <f>IF(COUNT(SEARCH(#REF!,K128)),IF(AG128&lt;&gt;0,LOOKUP(9.99999999999999E+307,$BC$5:BC127+1),""),"")</f>
        <v/>
      </c>
    </row>
    <row r="129" spans="1:55" ht="14">
      <c r="A129" s="1">
        <v>123</v>
      </c>
      <c r="B129" s="38" t="str">
        <f>IF(stock_Item!B125&lt;&gt;"",stock_Item!B125,"")</f>
        <v>Interproximal Carver</v>
      </c>
      <c r="C129" s="18" t="str">
        <f t="array" ref="C129">IF(B129 &lt;&gt;"",IF(J129&lt;&gt;"","จัดซื้อร่วม ","วิธีเฉพาะเจาะจง "),"")</f>
        <v xml:space="preserve">วิธีเฉพาะเจาะจง </v>
      </c>
      <c r="D129" s="9">
        <f>IF(B129 &lt;&gt;"",INDEX(stock_Item!$A$3:$A$998,MATCH(B129,stock_Item!$B$3:$B$998,0)),"")</f>
        <v>1292</v>
      </c>
      <c r="E129" s="9" t="str">
        <f>IF(B129 &lt;&gt;"",INDEX(stock_Item!$C$1:$C$998,MATCH(D129,stock_Item!$A$1:$A$998,0)),"")</f>
        <v>ชิ้น</v>
      </c>
      <c r="F129" s="8"/>
      <c r="G129" s="7"/>
      <c r="H129" s="7"/>
      <c r="I129" s="7"/>
      <c r="J129" s="54"/>
      <c r="K129" s="57"/>
      <c r="L129" s="55"/>
      <c r="M129" s="56"/>
      <c r="N129" s="56"/>
      <c r="O129" s="41"/>
      <c r="P129" s="53">
        <f>IFERROR(IF(B129 &lt;&gt;"",LOOKUP(2,1/(company_qty!$K$3:$K$2003=D129),(company_qty!$N$3:$N$1004)),""),0)</f>
        <v>0</v>
      </c>
      <c r="Q129" s="33">
        <v>0</v>
      </c>
      <c r="R129" s="53">
        <f t="shared" si="12"/>
        <v>0</v>
      </c>
      <c r="S129" s="23">
        <v>0</v>
      </c>
      <c r="T129" s="39" t="str">
        <f t="array" ref="T129">IFERROR(IF(B129 &lt;&gt;"",LOOKUP(2,1/(company_qty!$A$3:$A$2002=D129),(company_qty!$D$3:$D$1003)),""),"ไม่เคยซื้อ")</f>
        <v>ไม่เคยซื้อ</v>
      </c>
      <c r="U129" s="34" t="e">
        <f t="shared" si="13"/>
        <v>#VALUE!</v>
      </c>
      <c r="V129" s="46">
        <f>IF(AND(B129&lt;&gt;"",S129&lt;&gt;0,COUNTIFS(stock_Item!$A$3:$A$1998,D129,stock_Item!$M$3:$M$1998,"P")),IF(S129&gt;=9,S129-S129*0.4,S129),0)</f>
        <v>0</v>
      </c>
      <c r="W129" s="44"/>
      <c r="X129" s="47">
        <f t="shared" si="14"/>
        <v>0</v>
      </c>
      <c r="Y129" s="46">
        <f t="shared" si="22"/>
        <v>0</v>
      </c>
      <c r="Z129" s="44"/>
      <c r="AA129" s="47">
        <f t="shared" si="15"/>
        <v>0</v>
      </c>
      <c r="AB129" s="97">
        <f t="shared" si="23"/>
        <v>0</v>
      </c>
      <c r="AC129" s="100" t="str">
        <f t="shared" si="16"/>
        <v/>
      </c>
      <c r="AD129" s="44"/>
      <c r="AE129" s="35"/>
      <c r="AF129" s="36"/>
      <c r="AG129" s="100" t="str">
        <f t="shared" si="17"/>
        <v/>
      </c>
      <c r="AH129" s="44"/>
      <c r="AI129" s="86"/>
      <c r="AJ129" s="77">
        <f t="shared" si="18"/>
        <v>0</v>
      </c>
      <c r="AK129" s="84" t="e">
        <f t="shared" si="19"/>
        <v>#VALUE!</v>
      </c>
      <c r="AL129" s="1">
        <f t="shared" si="20"/>
        <v>0</v>
      </c>
      <c r="AM129" s="85" t="e">
        <f t="shared" si="21"/>
        <v>#VALUE!</v>
      </c>
      <c r="AZ129" s="65" t="str">
        <f>IF(COUNT(SEARCH(#REF!,K129)),IF(V129&lt;&gt;0,LOOKUP(9.99999999999999E+307,$AZ$5:AZ128+1),""),"")</f>
        <v/>
      </c>
      <c r="BA129" s="91" t="str">
        <f>IF(COUNT(SEARCH(#REF!,K129)),IF(Y129&lt;&gt;0,LOOKUP(9.99999999999999E+307,$BA$5:BA128+1),""),"")</f>
        <v/>
      </c>
      <c r="BB129" s="93" t="str">
        <f>IF(COUNT(SEARCH(#REF!,K129)),IF(AC129&lt;&gt;0,LOOKUP(9.99999999999999E+307,$BB$5:BB128+1),""),"")</f>
        <v/>
      </c>
      <c r="BC129" s="95" t="str">
        <f>IF(COUNT(SEARCH(#REF!,K129)),IF(AG129&lt;&gt;0,LOOKUP(9.99999999999999E+307,$BC$5:BC128+1),""),"")</f>
        <v/>
      </c>
    </row>
    <row r="130" spans="1:55" ht="14">
      <c r="A130" s="1">
        <v>124</v>
      </c>
      <c r="B130" s="38" t="str">
        <f>IF(stock_Item!B126&lt;&gt;"",stock_Item!B126,"")</f>
        <v>Iodophore</v>
      </c>
      <c r="C130" s="18" t="str">
        <f t="array" ref="C130">IF(B130 &lt;&gt;"",IF(J130&lt;&gt;"","จัดซื้อร่วม ","วิธีเฉพาะเจาะจง "),"")</f>
        <v xml:space="preserve">วิธีเฉพาะเจาะจง </v>
      </c>
      <c r="D130" s="9">
        <f>IF(B130 &lt;&gt;"",INDEX(stock_Item!$A$3:$A$998,MATCH(B130,stock_Item!$B$3:$B$998,0)),"")</f>
        <v>6276</v>
      </c>
      <c r="E130" s="9" t="str">
        <f>IF(B130 &lt;&gt;"",INDEX(stock_Item!$C$1:$C$998,MATCH(D130,stock_Item!$A$1:$A$998,0)),"")</f>
        <v>ชิ้น</v>
      </c>
      <c r="F130" s="8"/>
      <c r="G130" s="7"/>
      <c r="H130" s="7"/>
      <c r="I130" s="7"/>
      <c r="J130" s="54"/>
      <c r="K130" s="57"/>
      <c r="L130" s="55"/>
      <c r="M130" s="56"/>
      <c r="N130" s="56"/>
      <c r="O130" s="41"/>
      <c r="P130" s="53">
        <f>IFERROR(IF(B130 &lt;&gt;"",LOOKUP(2,1/(company_qty!$K$3:$K$2003=D130),(company_qty!$N$3:$N$1004)),""),0)</f>
        <v>0</v>
      </c>
      <c r="Q130" s="33">
        <v>0</v>
      </c>
      <c r="R130" s="53">
        <f t="shared" si="12"/>
        <v>0</v>
      </c>
      <c r="S130" s="23">
        <v>1</v>
      </c>
      <c r="T130" s="39">
        <f t="array" ref="T130">IFERROR(IF(B130 &lt;&gt;"",LOOKUP(2,1/(company_qty!$A$3:$A$2002=D130),(company_qty!$D$3:$D$1003)),""),"ไม่เคยซื้อ")</f>
        <v>3300</v>
      </c>
      <c r="U130" s="34">
        <f t="shared" si="13"/>
        <v>3300</v>
      </c>
      <c r="V130" s="46">
        <f>IF(AND(B130&lt;&gt;"",S130&lt;&gt;0,COUNTIFS(stock_Item!$A$3:$A$1998,D130,stock_Item!$M$3:$M$1998,"P")),IF(S130&gt;=9,S130-S130*0.4,S130),0)</f>
        <v>0</v>
      </c>
      <c r="W130" s="44"/>
      <c r="X130" s="47">
        <f t="shared" si="14"/>
        <v>0</v>
      </c>
      <c r="Y130" s="46">
        <f t="shared" si="22"/>
        <v>1</v>
      </c>
      <c r="Z130" s="44"/>
      <c r="AA130" s="47">
        <f t="shared" si="15"/>
        <v>1</v>
      </c>
      <c r="AB130" s="97">
        <f t="shared" si="23"/>
        <v>0</v>
      </c>
      <c r="AC130" s="100" t="str">
        <f t="shared" si="16"/>
        <v/>
      </c>
      <c r="AD130" s="44"/>
      <c r="AE130" s="35"/>
      <c r="AF130" s="36"/>
      <c r="AG130" s="100" t="str">
        <f t="shared" si="17"/>
        <v/>
      </c>
      <c r="AH130" s="44"/>
      <c r="AI130" s="86"/>
      <c r="AJ130" s="77">
        <f t="shared" si="18"/>
        <v>1</v>
      </c>
      <c r="AK130" s="84">
        <f t="shared" si="19"/>
        <v>3300</v>
      </c>
      <c r="AL130" s="1">
        <f t="shared" si="20"/>
        <v>0</v>
      </c>
      <c r="AM130" s="85">
        <f t="shared" si="21"/>
        <v>0</v>
      </c>
      <c r="AZ130" s="65" t="str">
        <f>IF(COUNT(SEARCH(#REF!,K130)),IF(V130&lt;&gt;0,LOOKUP(9.99999999999999E+307,$AZ$5:AZ129+1),""),"")</f>
        <v/>
      </c>
      <c r="BA130" s="91" t="str">
        <f>IF(COUNT(SEARCH(#REF!,K130)),IF(Y130&lt;&gt;0,LOOKUP(9.99999999999999E+307,$BA$5:BA129+1),""),"")</f>
        <v/>
      </c>
      <c r="BB130" s="93" t="str">
        <f>IF(COUNT(SEARCH(#REF!,K130)),IF(AC130&lt;&gt;0,LOOKUP(9.99999999999999E+307,$BB$5:BB129+1),""),"")</f>
        <v/>
      </c>
      <c r="BC130" s="95" t="str">
        <f>IF(COUNT(SEARCH(#REF!,K130)),IF(AG130&lt;&gt;0,LOOKUP(9.99999999999999E+307,$BC$5:BC129+1),""),"")</f>
        <v/>
      </c>
    </row>
    <row r="131" spans="1:55" ht="14">
      <c r="A131" s="1">
        <v>125</v>
      </c>
      <c r="B131" s="38" t="str">
        <f>IF(stock_Item!B127&lt;&gt;"",stock_Item!B127,"")</f>
        <v>IRM</v>
      </c>
      <c r="C131" s="18" t="str">
        <f t="array" ref="C131">IF(B131 &lt;&gt;"",IF(J131&lt;&gt;"","จัดซื้อร่วม ","วิธีเฉพาะเจาะจง "),"")</f>
        <v xml:space="preserve">วิธีเฉพาะเจาะจง </v>
      </c>
      <c r="D131" s="9">
        <f>IF(B131 &lt;&gt;"",INDEX(stock_Item!$A$3:$A$998,MATCH(B131,stock_Item!$B$3:$B$998,0)),"")</f>
        <v>1293</v>
      </c>
      <c r="E131" s="9" t="str">
        <f>IF(B131 &lt;&gt;"",INDEX(stock_Item!$C$1:$C$998,MATCH(D131,stock_Item!$A$1:$A$998,0)),"")</f>
        <v>ชุด</v>
      </c>
      <c r="F131" s="8"/>
      <c r="G131" s="7"/>
      <c r="H131" s="7"/>
      <c r="I131" s="7"/>
      <c r="J131" s="54"/>
      <c r="K131" s="57"/>
      <c r="L131" s="55"/>
      <c r="M131" s="56"/>
      <c r="N131" s="56"/>
      <c r="O131" s="41"/>
      <c r="P131" s="53">
        <f>IFERROR(IF(B131 &lt;&gt;"",LOOKUP(2,1/(company_qty!$K$3:$K$2003=D131),(company_qty!$N$3:$N$1004)),""),0)</f>
        <v>0</v>
      </c>
      <c r="Q131" s="33">
        <v>0</v>
      </c>
      <c r="R131" s="53">
        <f t="shared" si="12"/>
        <v>0</v>
      </c>
      <c r="S131" s="23">
        <v>2</v>
      </c>
      <c r="T131" s="39">
        <f t="array" ref="T131">IFERROR(IF(B131 &lt;&gt;"",LOOKUP(2,1/(company_qty!$A$3:$A$2002=D131),(company_qty!$D$3:$D$1003)),""),"ไม่เคยซื้อ")</f>
        <v>1712</v>
      </c>
      <c r="U131" s="34">
        <f t="shared" si="13"/>
        <v>3424</v>
      </c>
      <c r="V131" s="46">
        <f>IF(AND(B131&lt;&gt;"",S131&lt;&gt;0,COUNTIFS(stock_Item!$A$3:$A$1998,D131,stock_Item!$M$3:$M$1998,"P")),IF(S131&gt;=9,S131-S131*0.4,S131),0)</f>
        <v>0</v>
      </c>
      <c r="W131" s="44"/>
      <c r="X131" s="47">
        <f t="shared" si="14"/>
        <v>0</v>
      </c>
      <c r="Y131" s="46">
        <f t="shared" si="22"/>
        <v>2</v>
      </c>
      <c r="Z131" s="44"/>
      <c r="AA131" s="47">
        <f t="shared" si="15"/>
        <v>2</v>
      </c>
      <c r="AB131" s="97">
        <f t="shared" si="23"/>
        <v>0</v>
      </c>
      <c r="AC131" s="100" t="str">
        <f t="shared" si="16"/>
        <v/>
      </c>
      <c r="AD131" s="44"/>
      <c r="AE131" s="35"/>
      <c r="AF131" s="36"/>
      <c r="AG131" s="100" t="str">
        <f t="shared" si="17"/>
        <v/>
      </c>
      <c r="AH131" s="44"/>
      <c r="AI131" s="86"/>
      <c r="AJ131" s="77">
        <f t="shared" si="18"/>
        <v>2</v>
      </c>
      <c r="AK131" s="84">
        <f t="shared" si="19"/>
        <v>3424</v>
      </c>
      <c r="AL131" s="1">
        <f t="shared" si="20"/>
        <v>0</v>
      </c>
      <c r="AM131" s="85">
        <f t="shared" si="21"/>
        <v>0</v>
      </c>
      <c r="AZ131" s="65" t="str">
        <f>IF(COUNT(SEARCH(#REF!,K131)),IF(V131&lt;&gt;0,LOOKUP(9.99999999999999E+307,$AZ$5:AZ130+1),""),"")</f>
        <v/>
      </c>
      <c r="BA131" s="91" t="str">
        <f>IF(COUNT(SEARCH(#REF!,K131)),IF(Y131&lt;&gt;0,LOOKUP(9.99999999999999E+307,$BA$5:BA130+1),""),"")</f>
        <v/>
      </c>
      <c r="BB131" s="93" t="str">
        <f>IF(COUNT(SEARCH(#REF!,K131)),IF(AC131&lt;&gt;0,LOOKUP(9.99999999999999E+307,$BB$5:BB130+1),""),"")</f>
        <v/>
      </c>
      <c r="BC131" s="95" t="str">
        <f>IF(COUNT(SEARCH(#REF!,K131)),IF(AG131&lt;&gt;0,LOOKUP(9.99999999999999E+307,$BC$5:BC130+1),""),"")</f>
        <v/>
      </c>
    </row>
    <row r="132" spans="1:55" ht="14">
      <c r="A132" s="1">
        <v>126</v>
      </c>
      <c r="B132" s="38" t="str">
        <f>IF(stock_Item!B128&lt;&gt;"",stock_Item!B128,"")</f>
        <v>K-Fiie 21 mm เบอร์ 15</v>
      </c>
      <c r="C132" s="18" t="str">
        <f t="array" ref="C132">IF(B132 &lt;&gt;"",IF(J132&lt;&gt;"","จัดซื้อร่วม ","วิธีเฉพาะเจาะจง "),"")</f>
        <v xml:space="preserve">วิธีเฉพาะเจาะจง </v>
      </c>
      <c r="D132" s="9">
        <f>IF(B132 &lt;&gt;"",INDEX(stock_Item!$A$3:$A$998,MATCH(B132,stock_Item!$B$3:$B$998,0)),"")</f>
        <v>6118</v>
      </c>
      <c r="E132" s="9" t="str">
        <f>IF(B132 &lt;&gt;"",INDEX(stock_Item!$C$1:$C$998,MATCH(D132,stock_Item!$A$1:$A$998,0)),"")</f>
        <v>กล่อง</v>
      </c>
      <c r="F132" s="8"/>
      <c r="G132" s="7"/>
      <c r="H132" s="7"/>
      <c r="I132" s="7"/>
      <c r="J132" s="54"/>
      <c r="K132" s="57"/>
      <c r="L132" s="55"/>
      <c r="M132" s="56"/>
      <c r="N132" s="56"/>
      <c r="O132" s="41"/>
      <c r="P132" s="53">
        <f>IFERROR(IF(B132 &lt;&gt;"",LOOKUP(2,1/(company_qty!$K$3:$K$2003=D132),(company_qty!$N$3:$N$1004)),""),0)</f>
        <v>0</v>
      </c>
      <c r="Q132" s="33">
        <v>0</v>
      </c>
      <c r="R132" s="53">
        <f t="shared" si="12"/>
        <v>0</v>
      </c>
      <c r="S132" s="23">
        <v>0</v>
      </c>
      <c r="T132" s="39">
        <f t="array" ref="T132">IFERROR(IF(B132 &lt;&gt;"",LOOKUP(2,1/(company_qty!$A$3:$A$2002=D132),(company_qty!$D$3:$D$1003)),""),"ไม่เคยซื้อ")</f>
        <v>299.60000000000002</v>
      </c>
      <c r="U132" s="34">
        <f t="shared" si="13"/>
        <v>0</v>
      </c>
      <c r="V132" s="46">
        <f>IF(AND(B132&lt;&gt;"",S132&lt;&gt;0,COUNTIFS(stock_Item!$A$3:$A$1998,D132,stock_Item!$M$3:$M$1998,"P")),IF(S132&gt;=9,S132-S132*0.4,S132),0)</f>
        <v>0</v>
      </c>
      <c r="W132" s="44"/>
      <c r="X132" s="47">
        <f t="shared" si="14"/>
        <v>0</v>
      </c>
      <c r="Y132" s="46">
        <f t="shared" si="22"/>
        <v>0</v>
      </c>
      <c r="Z132" s="44"/>
      <c r="AA132" s="47">
        <f t="shared" si="15"/>
        <v>0</v>
      </c>
      <c r="AB132" s="97">
        <f t="shared" si="23"/>
        <v>0</v>
      </c>
      <c r="AC132" s="100" t="str">
        <f t="shared" si="16"/>
        <v/>
      </c>
      <c r="AD132" s="44"/>
      <c r="AE132" s="35"/>
      <c r="AF132" s="36"/>
      <c r="AG132" s="100" t="str">
        <f t="shared" si="17"/>
        <v/>
      </c>
      <c r="AH132" s="44"/>
      <c r="AI132" s="86"/>
      <c r="AJ132" s="77">
        <f t="shared" si="18"/>
        <v>0</v>
      </c>
      <c r="AK132" s="84">
        <f t="shared" si="19"/>
        <v>0</v>
      </c>
      <c r="AL132" s="1">
        <f t="shared" si="20"/>
        <v>0</v>
      </c>
      <c r="AM132" s="85">
        <f t="shared" si="21"/>
        <v>0</v>
      </c>
      <c r="AZ132" s="65" t="str">
        <f>IF(COUNT(SEARCH(#REF!,K132)),IF(V132&lt;&gt;0,LOOKUP(9.99999999999999E+307,$AZ$5:AZ131+1),""),"")</f>
        <v/>
      </c>
      <c r="BA132" s="91" t="str">
        <f>IF(COUNT(SEARCH(#REF!,K132)),IF(Y132&lt;&gt;0,LOOKUP(9.99999999999999E+307,$BA$5:BA131+1),""),"")</f>
        <v/>
      </c>
      <c r="BB132" s="93" t="str">
        <f>IF(COUNT(SEARCH(#REF!,K132)),IF(AC132&lt;&gt;0,LOOKUP(9.99999999999999E+307,$BB$5:BB131+1),""),"")</f>
        <v/>
      </c>
      <c r="BC132" s="95" t="str">
        <f>IF(COUNT(SEARCH(#REF!,K132)),IF(AG132&lt;&gt;0,LOOKUP(9.99999999999999E+307,$BC$5:BC131+1),""),"")</f>
        <v/>
      </c>
    </row>
    <row r="133" spans="1:55" ht="14">
      <c r="A133" s="1">
        <v>127</v>
      </c>
      <c r="B133" s="38" t="str">
        <f>IF(stock_Item!B129&lt;&gt;"",stock_Item!B129,"")</f>
        <v>K-Fiie 21 mm เบอร์ 25</v>
      </c>
      <c r="C133" s="18" t="str">
        <f t="array" ref="C133">IF(B133 &lt;&gt;"",IF(J133&lt;&gt;"","จัดซื้อร่วม ","วิธีเฉพาะเจาะจง "),"")</f>
        <v xml:space="preserve">วิธีเฉพาะเจาะจง </v>
      </c>
      <c r="D133" s="9">
        <f>IF(B133 &lt;&gt;"",INDEX(stock_Item!$A$3:$A$998,MATCH(B133,stock_Item!$B$3:$B$998,0)),"")</f>
        <v>1298</v>
      </c>
      <c r="E133" s="9" t="str">
        <f>IF(B133 &lt;&gt;"",INDEX(stock_Item!$C$1:$C$998,MATCH(D133,stock_Item!$A$1:$A$998,0)),"")</f>
        <v>กล่อง</v>
      </c>
      <c r="F133" s="8"/>
      <c r="G133" s="7"/>
      <c r="H133" s="7"/>
      <c r="I133" s="7"/>
      <c r="J133" s="54"/>
      <c r="K133" s="57"/>
      <c r="L133" s="55"/>
      <c r="M133" s="56"/>
      <c r="N133" s="56"/>
      <c r="O133" s="41"/>
      <c r="P133" s="53">
        <f>IFERROR(IF(B133 &lt;&gt;"",LOOKUP(2,1/(company_qty!$K$3:$K$2003=D133),(company_qty!$N$3:$N$1004)),""),0)</f>
        <v>2</v>
      </c>
      <c r="Q133" s="33">
        <v>2</v>
      </c>
      <c r="R133" s="53">
        <f t="shared" si="12"/>
        <v>0</v>
      </c>
      <c r="S133" s="23">
        <v>0</v>
      </c>
      <c r="T133" s="39">
        <f t="array" ref="T133">IFERROR(IF(B133 &lt;&gt;"",LOOKUP(2,1/(company_qty!$A$3:$A$2002=D133),(company_qty!$D$3:$D$1003)),""),"ไม่เคยซื้อ")</f>
        <v>299.60000000000002</v>
      </c>
      <c r="U133" s="34">
        <f t="shared" si="13"/>
        <v>0</v>
      </c>
      <c r="V133" s="46">
        <f>IF(AND(B133&lt;&gt;"",S133&lt;&gt;0,COUNTIFS(stock_Item!$A$3:$A$1998,D133,stock_Item!$M$3:$M$1998,"P")),IF(S133&gt;=9,S133-S133*0.4,S133),0)</f>
        <v>0</v>
      </c>
      <c r="W133" s="44"/>
      <c r="X133" s="47">
        <f t="shared" si="14"/>
        <v>0</v>
      </c>
      <c r="Y133" s="46">
        <f t="shared" si="22"/>
        <v>0</v>
      </c>
      <c r="Z133" s="44"/>
      <c r="AA133" s="47">
        <f t="shared" si="15"/>
        <v>0</v>
      </c>
      <c r="AB133" s="97">
        <f t="shared" si="23"/>
        <v>0</v>
      </c>
      <c r="AC133" s="100" t="str">
        <f t="shared" si="16"/>
        <v/>
      </c>
      <c r="AD133" s="44"/>
      <c r="AE133" s="35"/>
      <c r="AF133" s="36"/>
      <c r="AG133" s="100" t="str">
        <f t="shared" si="17"/>
        <v/>
      </c>
      <c r="AH133" s="44"/>
      <c r="AI133" s="86"/>
      <c r="AJ133" s="77">
        <f t="shared" si="18"/>
        <v>0</v>
      </c>
      <c r="AK133" s="84">
        <f t="shared" si="19"/>
        <v>0</v>
      </c>
      <c r="AL133" s="1">
        <f t="shared" si="20"/>
        <v>0</v>
      </c>
      <c r="AM133" s="85">
        <f t="shared" si="21"/>
        <v>0</v>
      </c>
      <c r="AZ133" s="65" t="str">
        <f>IF(COUNT(SEARCH(#REF!,K133)),IF(V133&lt;&gt;0,LOOKUP(9.99999999999999E+307,$AZ$5:AZ132+1),""),"")</f>
        <v/>
      </c>
      <c r="BA133" s="91" t="str">
        <f>IF(COUNT(SEARCH(#REF!,K133)),IF(Y133&lt;&gt;0,LOOKUP(9.99999999999999E+307,$BA$5:BA132+1),""),"")</f>
        <v/>
      </c>
      <c r="BB133" s="93" t="str">
        <f>IF(COUNT(SEARCH(#REF!,K133)),IF(AC133&lt;&gt;0,LOOKUP(9.99999999999999E+307,$BB$5:BB132+1),""),"")</f>
        <v/>
      </c>
      <c r="BC133" s="95" t="str">
        <f>IF(COUNT(SEARCH(#REF!,K133)),IF(AG133&lt;&gt;0,LOOKUP(9.99999999999999E+307,$BC$5:BC132+1),""),"")</f>
        <v/>
      </c>
    </row>
    <row r="134" spans="1:55" ht="14">
      <c r="A134" s="1">
        <v>128</v>
      </c>
      <c r="B134" s="38" t="str">
        <f>IF(stock_Item!B130&lt;&gt;"",stock_Item!B130,"")</f>
        <v>K-File 21  mm เบอร์ 20</v>
      </c>
      <c r="C134" s="18" t="str">
        <f t="array" ref="C134">IF(B134 &lt;&gt;"",IF(J134&lt;&gt;"","จัดซื้อร่วม ","วิธีเฉพาะเจาะจง "),"")</f>
        <v xml:space="preserve">วิธีเฉพาะเจาะจง </v>
      </c>
      <c r="D134" s="9">
        <f>IF(B134 &lt;&gt;"",INDEX(stock_Item!$A$3:$A$998,MATCH(B134,stock_Item!$B$3:$B$998,0)),"")</f>
        <v>1297</v>
      </c>
      <c r="E134" s="9" t="str">
        <f>IF(B134 &lt;&gt;"",INDEX(stock_Item!$C$1:$C$998,MATCH(D134,stock_Item!$A$1:$A$998,0)),"")</f>
        <v>กล่อง</v>
      </c>
      <c r="F134" s="8"/>
      <c r="G134" s="7"/>
      <c r="H134" s="7"/>
      <c r="I134" s="7"/>
      <c r="J134" s="54"/>
      <c r="K134" s="57"/>
      <c r="L134" s="55"/>
      <c r="M134" s="56"/>
      <c r="N134" s="56"/>
      <c r="O134" s="41"/>
      <c r="P134" s="53">
        <f>IFERROR(IF(B134 &lt;&gt;"",LOOKUP(2,1/(company_qty!$K$3:$K$2003=D134),(company_qty!$N$3:$N$1004)),""),0)</f>
        <v>2</v>
      </c>
      <c r="Q134" s="33">
        <v>2</v>
      </c>
      <c r="R134" s="53">
        <f t="shared" si="12"/>
        <v>0</v>
      </c>
      <c r="S134" s="23">
        <v>0</v>
      </c>
      <c r="T134" s="39">
        <f t="array" ref="T134">IFERROR(IF(B134 &lt;&gt;"",LOOKUP(2,1/(company_qty!$A$3:$A$2002=D134),(company_qty!$D$3:$D$1003)),""),"ไม่เคยซื้อ")</f>
        <v>299.60000000000002</v>
      </c>
      <c r="U134" s="34">
        <f t="shared" si="13"/>
        <v>0</v>
      </c>
      <c r="V134" s="46">
        <f>IF(AND(B134&lt;&gt;"",S134&lt;&gt;0,COUNTIFS(stock_Item!$A$3:$A$1998,D134,stock_Item!$M$3:$M$1998,"P")),IF(S134&gt;=9,S134-S134*0.4,S134),0)</f>
        <v>0</v>
      </c>
      <c r="W134" s="44"/>
      <c r="X134" s="47">
        <f t="shared" si="14"/>
        <v>0</v>
      </c>
      <c r="Y134" s="46">
        <f t="shared" si="22"/>
        <v>0</v>
      </c>
      <c r="Z134" s="44"/>
      <c r="AA134" s="47">
        <f t="shared" si="15"/>
        <v>0</v>
      </c>
      <c r="AB134" s="97">
        <f t="shared" si="23"/>
        <v>0</v>
      </c>
      <c r="AC134" s="100" t="str">
        <f t="shared" si="16"/>
        <v/>
      </c>
      <c r="AD134" s="44"/>
      <c r="AE134" s="35"/>
      <c r="AF134" s="36"/>
      <c r="AG134" s="100" t="str">
        <f t="shared" si="17"/>
        <v/>
      </c>
      <c r="AH134" s="44"/>
      <c r="AI134" s="86"/>
      <c r="AJ134" s="77">
        <f t="shared" si="18"/>
        <v>0</v>
      </c>
      <c r="AK134" s="84">
        <f t="shared" si="19"/>
        <v>0</v>
      </c>
      <c r="AL134" s="1">
        <f t="shared" si="20"/>
        <v>0</v>
      </c>
      <c r="AM134" s="85">
        <f t="shared" si="21"/>
        <v>0</v>
      </c>
      <c r="AZ134" s="65" t="str">
        <f>IF(COUNT(SEARCH(#REF!,K134)),IF(V134&lt;&gt;0,LOOKUP(9.99999999999999E+307,$AZ$5:AZ133+1),""),"")</f>
        <v/>
      </c>
      <c r="BA134" s="91" t="str">
        <f>IF(COUNT(SEARCH(#REF!,K134)),IF(Y134&lt;&gt;0,LOOKUP(9.99999999999999E+307,$BA$5:BA133+1),""),"")</f>
        <v/>
      </c>
      <c r="BB134" s="93" t="str">
        <f>IF(COUNT(SEARCH(#REF!,K134)),IF(AC134&lt;&gt;0,LOOKUP(9.99999999999999E+307,$BB$5:BB133+1),""),"")</f>
        <v/>
      </c>
      <c r="BC134" s="95" t="str">
        <f>IF(COUNT(SEARCH(#REF!,K134)),IF(AG134&lt;&gt;0,LOOKUP(9.99999999999999E+307,$BC$5:BC133+1),""),"")</f>
        <v/>
      </c>
    </row>
    <row r="135" spans="1:55" ht="14">
      <c r="A135" s="1">
        <v>129</v>
      </c>
      <c r="B135" s="38" t="str">
        <f>IF(stock_Item!B131&lt;&gt;"",stock_Item!B131,"")</f>
        <v>K-File 21 mm  เบอร์ 30</v>
      </c>
      <c r="C135" s="18" t="str">
        <f t="array" ref="C135">IF(B135 &lt;&gt;"",IF(J135&lt;&gt;"","จัดซื้อร่วม ","วิธีเฉพาะเจาะจง "),"")</f>
        <v xml:space="preserve">วิธีเฉพาะเจาะจง </v>
      </c>
      <c r="D135" s="9">
        <f>IF(B135 &lt;&gt;"",INDEX(stock_Item!$A$3:$A$998,MATCH(B135,stock_Item!$B$3:$B$998,0)),"")</f>
        <v>1299</v>
      </c>
      <c r="E135" s="9" t="str">
        <f>IF(B135 &lt;&gt;"",INDEX(stock_Item!$C$1:$C$998,MATCH(D135,stock_Item!$A$1:$A$998,0)),"")</f>
        <v>กล่อง</v>
      </c>
      <c r="F135" s="8"/>
      <c r="G135" s="7"/>
      <c r="H135" s="7"/>
      <c r="I135" s="7"/>
      <c r="J135" s="54"/>
      <c r="K135" s="57"/>
      <c r="L135" s="55"/>
      <c r="M135" s="56"/>
      <c r="N135" s="56"/>
      <c r="O135" s="41"/>
      <c r="P135" s="53">
        <f>IFERROR(IF(B135 &lt;&gt;"",LOOKUP(2,1/(company_qty!$K$3:$K$2003=D135),(company_qty!$N$3:$N$1004)),""),0)</f>
        <v>2</v>
      </c>
      <c r="Q135" s="33">
        <v>2</v>
      </c>
      <c r="R135" s="53">
        <f t="shared" ref="R135:R198" si="24">IFERROR(IF(B135&lt;&gt;"",IF(SUM(O135-P135)&gt;=0,SUM(O135-P135),0),""),0)</f>
        <v>0</v>
      </c>
      <c r="S135" s="23">
        <v>0</v>
      </c>
      <c r="T135" s="39">
        <f t="array" ref="T135">IFERROR(IF(B135 &lt;&gt;"",LOOKUP(2,1/(company_qty!$A$3:$A$2002=D135),(company_qty!$D$3:$D$1003)),""),"ไม่เคยซื้อ")</f>
        <v>299.60000000000002</v>
      </c>
      <c r="U135" s="34">
        <f t="shared" ref="U135:U198" si="25">IF(B135 &lt;&gt;"",SUM(S135*T135),"")</f>
        <v>0</v>
      </c>
      <c r="V135" s="46">
        <f>IF(AND(B135&lt;&gt;"",S135&lt;&gt;0,COUNTIFS(stock_Item!$A$3:$A$1998,D135,stock_Item!$M$3:$M$1998,"P")),IF(S135&gt;=9,S135-S135*0.4,S135),0)</f>
        <v>0</v>
      </c>
      <c r="W135" s="44"/>
      <c r="X135" s="47">
        <f t="shared" ref="X135:X198" si="26">IF(B135&lt;&gt;"",SUM(V135-W135),"")</f>
        <v>0</v>
      </c>
      <c r="Y135" s="46">
        <f t="shared" si="22"/>
        <v>0</v>
      </c>
      <c r="Z135" s="44"/>
      <c r="AA135" s="47">
        <f t="shared" ref="AA135:AA198" si="27">IF(E135&lt;&gt;"",SUM(Y135-Z135)+X135,"")</f>
        <v>0</v>
      </c>
      <c r="AB135" s="97">
        <f t="shared" si="23"/>
        <v>0</v>
      </c>
      <c r="AC135" s="100" t="str">
        <f t="shared" ref="AC135:AC198" si="28">IF(AND(W135="",Z135=""),"",IF(B135&lt;&gt;"",IF(S135&lt;&gt;0,IF(AB135&lt;&gt;"",AA135+AB135,AA135),0),""))</f>
        <v/>
      </c>
      <c r="AD135" s="44"/>
      <c r="AE135" s="35"/>
      <c r="AF135" s="36"/>
      <c r="AG135" s="100" t="str">
        <f t="shared" ref="AG135:AG198" si="29">IF(AND(W135="",Z135=""),"",IF(B135&lt;&gt;"",IF(S135&lt;&gt;0,IF(AD135&lt;&gt;"",AC135-AD135,0),0),""))</f>
        <v/>
      </c>
      <c r="AH135" s="44"/>
      <c r="AI135" s="86"/>
      <c r="AJ135" s="77">
        <f t="shared" ref="AJ135:AJ198" si="30">IF(B135 &lt;&gt;"",SUM(V135,Y135,AB135,AF135),"")</f>
        <v>0</v>
      </c>
      <c r="AK135" s="84">
        <f t="shared" ref="AK135:AK198" si="31">IF(B135 &lt;&gt;"",SUM(AJ135*T135),"")</f>
        <v>0</v>
      </c>
      <c r="AL135" s="1">
        <f t="shared" ref="AL135:AL198" si="32">IF(B135&lt;&gt;"",SUM(W135,Z135,AD135,AH135),"")</f>
        <v>0</v>
      </c>
      <c r="AM135" s="85">
        <f t="shared" ref="AM135:AM198" si="33">IF(B135 &lt;&gt;"",SUM(AL135*T135),"")</f>
        <v>0</v>
      </c>
      <c r="AZ135" s="65" t="str">
        <f>IF(COUNT(SEARCH(#REF!,K135)),IF(V135&lt;&gt;0,LOOKUP(9.99999999999999E+307,$AZ$5:AZ134+1),""),"")</f>
        <v/>
      </c>
      <c r="BA135" s="91" t="str">
        <f>IF(COUNT(SEARCH(#REF!,K135)),IF(Y135&lt;&gt;0,LOOKUP(9.99999999999999E+307,$BA$5:BA134+1),""),"")</f>
        <v/>
      </c>
      <c r="BB135" s="93" t="str">
        <f>IF(COUNT(SEARCH(#REF!,K135)),IF(AC135&lt;&gt;0,LOOKUP(9.99999999999999E+307,$BB$5:BB134+1),""),"")</f>
        <v/>
      </c>
      <c r="BC135" s="95" t="str">
        <f>IF(COUNT(SEARCH(#REF!,K135)),IF(AG135&lt;&gt;0,LOOKUP(9.99999999999999E+307,$BC$5:BC134+1),""),"")</f>
        <v/>
      </c>
    </row>
    <row r="136" spans="1:55" ht="14">
      <c r="A136" s="1">
        <v>130</v>
      </c>
      <c r="B136" s="38" t="str">
        <f>IF(stock_Item!B132&lt;&gt;"",stock_Item!B132,"")</f>
        <v>K-File 21 mm คละเบอร์ 15-40</v>
      </c>
      <c r="C136" s="18" t="str">
        <f t="array" ref="C136">IF(B136 &lt;&gt;"",IF(J136&lt;&gt;"","จัดซื้อร่วม ","วิธีเฉพาะเจาะจง "),"")</f>
        <v xml:space="preserve">วิธีเฉพาะเจาะจง </v>
      </c>
      <c r="D136" s="9">
        <f>IF(B136 &lt;&gt;"",INDEX(stock_Item!$A$3:$A$998,MATCH(B136,stock_Item!$B$3:$B$998,0)),"")</f>
        <v>5803</v>
      </c>
      <c r="E136" s="9" t="str">
        <f>IF(B136 &lt;&gt;"",INDEX(stock_Item!$C$1:$C$998,MATCH(D136,stock_Item!$A$1:$A$998,0)),"")</f>
        <v>กล่อง</v>
      </c>
      <c r="F136" s="8"/>
      <c r="G136" s="7"/>
      <c r="H136" s="7"/>
      <c r="I136" s="7"/>
      <c r="J136" s="54"/>
      <c r="K136" s="57"/>
      <c r="L136" s="55"/>
      <c r="M136" s="56"/>
      <c r="N136" s="56"/>
      <c r="O136" s="41"/>
      <c r="P136" s="53">
        <f>IFERROR(IF(B136 &lt;&gt;"",LOOKUP(2,1/(company_qty!$K$3:$K$2003=D136),(company_qty!$N$3:$N$1004)),""),0)</f>
        <v>0</v>
      </c>
      <c r="Q136" s="33">
        <v>0</v>
      </c>
      <c r="R136" s="53">
        <f t="shared" si="24"/>
        <v>0</v>
      </c>
      <c r="S136" s="23">
        <v>3</v>
      </c>
      <c r="T136" s="39">
        <f t="array" ref="T136">IFERROR(IF(B136 &lt;&gt;"",LOOKUP(2,1/(company_qty!$A$3:$A$2002=D136),(company_qty!$D$3:$D$1003)),""),"ไม่เคยซื้อ")</f>
        <v>299.60000000000002</v>
      </c>
      <c r="U136" s="34">
        <f t="shared" si="25"/>
        <v>898.80000000000007</v>
      </c>
      <c r="V136" s="46">
        <f>IF(AND(B136&lt;&gt;"",S136&lt;&gt;0,COUNTIFS(stock_Item!$A$3:$A$1998,D136,stock_Item!$M$3:$M$1998,"P")),IF(S136&gt;=9,S136-S136*0.4,S136),0)</f>
        <v>0</v>
      </c>
      <c r="W136" s="44"/>
      <c r="X136" s="47">
        <f t="shared" si="26"/>
        <v>0</v>
      </c>
      <c r="Y136" s="46">
        <f t="shared" ref="Y136:Y199" si="34">IF(AND(S136&lt;&gt;0,V136&lt;&gt;0),0,IF(S136&gt;=9,S136*0.6,S136))</f>
        <v>3</v>
      </c>
      <c r="Z136" s="44"/>
      <c r="AA136" s="47">
        <f t="shared" si="27"/>
        <v>3</v>
      </c>
      <c r="AB136" s="97">
        <f t="shared" ref="AB136:AB199" si="35">IF(V136+Y136&lt;S136,S136*0.4,0)</f>
        <v>0</v>
      </c>
      <c r="AC136" s="100" t="str">
        <f t="shared" si="28"/>
        <v/>
      </c>
      <c r="AD136" s="44"/>
      <c r="AE136" s="35"/>
      <c r="AF136" s="36"/>
      <c r="AG136" s="100" t="str">
        <f t="shared" si="29"/>
        <v/>
      </c>
      <c r="AH136" s="44"/>
      <c r="AI136" s="86"/>
      <c r="AJ136" s="77">
        <f t="shared" si="30"/>
        <v>3</v>
      </c>
      <c r="AK136" s="84">
        <f t="shared" si="31"/>
        <v>898.80000000000007</v>
      </c>
      <c r="AL136" s="1">
        <f t="shared" si="32"/>
        <v>0</v>
      </c>
      <c r="AM136" s="85">
        <f t="shared" si="33"/>
        <v>0</v>
      </c>
      <c r="AZ136" s="65" t="str">
        <f>IF(COUNT(SEARCH(#REF!,K136)),IF(V136&lt;&gt;0,LOOKUP(9.99999999999999E+307,$AZ$5:AZ135+1),""),"")</f>
        <v/>
      </c>
      <c r="BA136" s="91" t="str">
        <f>IF(COUNT(SEARCH(#REF!,K136)),IF(Y136&lt;&gt;0,LOOKUP(9.99999999999999E+307,$BA$5:BA135+1),""),"")</f>
        <v/>
      </c>
      <c r="BB136" s="93" t="str">
        <f>IF(COUNT(SEARCH(#REF!,K136)),IF(AC136&lt;&gt;0,LOOKUP(9.99999999999999E+307,$BB$5:BB135+1),""),"")</f>
        <v/>
      </c>
      <c r="BC136" s="95" t="str">
        <f>IF(COUNT(SEARCH(#REF!,K136)),IF(AG136&lt;&gt;0,LOOKUP(9.99999999999999E+307,$BC$5:BC135+1),""),"")</f>
        <v/>
      </c>
    </row>
    <row r="137" spans="1:55" ht="14">
      <c r="A137" s="1">
        <v>131</v>
      </c>
      <c r="B137" s="38" t="str">
        <f>IF(stock_Item!B133&lt;&gt;"",stock_Item!B133,"")</f>
        <v>K-File 21 mm คละเบอร์ 45-80</v>
      </c>
      <c r="C137" s="18" t="str">
        <f t="array" ref="C137">IF(B137 &lt;&gt;"",IF(J137&lt;&gt;"","จัดซื้อร่วม ","วิธีเฉพาะเจาะจง "),"")</f>
        <v xml:space="preserve">วิธีเฉพาะเจาะจง </v>
      </c>
      <c r="D137" s="9">
        <f>IF(B137 &lt;&gt;"",INDEX(stock_Item!$A$3:$A$998,MATCH(B137,stock_Item!$B$3:$B$998,0)),"")</f>
        <v>1310</v>
      </c>
      <c r="E137" s="9" t="str">
        <f>IF(B137 &lt;&gt;"",INDEX(stock_Item!$C$1:$C$998,MATCH(D137,stock_Item!$A$1:$A$998,0)),"")</f>
        <v>กล่อง</v>
      </c>
      <c r="F137" s="8"/>
      <c r="G137" s="7"/>
      <c r="H137" s="7"/>
      <c r="I137" s="7"/>
      <c r="J137" s="54"/>
      <c r="K137" s="57"/>
      <c r="L137" s="55"/>
      <c r="M137" s="56"/>
      <c r="N137" s="56"/>
      <c r="O137" s="41"/>
      <c r="P137" s="53">
        <f>IFERROR(IF(B137 &lt;&gt;"",LOOKUP(2,1/(company_qty!$K$3:$K$2003=D137),(company_qty!$N$3:$N$1004)),""),0)</f>
        <v>2</v>
      </c>
      <c r="Q137" s="33">
        <v>2</v>
      </c>
      <c r="R137" s="53">
        <f t="shared" si="24"/>
        <v>0</v>
      </c>
      <c r="S137" s="23">
        <v>0</v>
      </c>
      <c r="T137" s="39">
        <f t="array" ref="T137">IFERROR(IF(B137 &lt;&gt;"",LOOKUP(2,1/(company_qty!$A$3:$A$2002=D137),(company_qty!$D$3:$D$1003)),""),"ไม่เคยซื้อ")</f>
        <v>358.45</v>
      </c>
      <c r="U137" s="34">
        <f t="shared" si="25"/>
        <v>0</v>
      </c>
      <c r="V137" s="46">
        <f>IF(AND(B137&lt;&gt;"",S137&lt;&gt;0,COUNTIFS(stock_Item!$A$3:$A$1998,D137,stock_Item!$M$3:$M$1998,"P")),IF(S137&gt;=9,S137-S137*0.4,S137),0)</f>
        <v>0</v>
      </c>
      <c r="W137" s="44"/>
      <c r="X137" s="47">
        <f t="shared" si="26"/>
        <v>0</v>
      </c>
      <c r="Y137" s="46">
        <f t="shared" si="34"/>
        <v>0</v>
      </c>
      <c r="Z137" s="44"/>
      <c r="AA137" s="47">
        <f t="shared" si="27"/>
        <v>0</v>
      </c>
      <c r="AB137" s="97">
        <f t="shared" si="35"/>
        <v>0</v>
      </c>
      <c r="AC137" s="100" t="str">
        <f t="shared" si="28"/>
        <v/>
      </c>
      <c r="AD137" s="44"/>
      <c r="AE137" s="35"/>
      <c r="AF137" s="36"/>
      <c r="AG137" s="100" t="str">
        <f t="shared" si="29"/>
        <v/>
      </c>
      <c r="AH137" s="44"/>
      <c r="AI137" s="86"/>
      <c r="AJ137" s="77">
        <f t="shared" si="30"/>
        <v>0</v>
      </c>
      <c r="AK137" s="84">
        <f t="shared" si="31"/>
        <v>0</v>
      </c>
      <c r="AL137" s="1">
        <f t="shared" si="32"/>
        <v>0</v>
      </c>
      <c r="AM137" s="85">
        <f t="shared" si="33"/>
        <v>0</v>
      </c>
      <c r="AZ137" s="65" t="str">
        <f>IF(COUNT(SEARCH(#REF!,K137)),IF(V137&lt;&gt;0,LOOKUP(9.99999999999999E+307,$AZ$5:AZ136+1),""),"")</f>
        <v/>
      </c>
      <c r="BA137" s="91" t="str">
        <f>IF(COUNT(SEARCH(#REF!,K137)),IF(Y137&lt;&gt;0,LOOKUP(9.99999999999999E+307,$BA$5:BA136+1),""),"")</f>
        <v/>
      </c>
      <c r="BB137" s="93" t="str">
        <f>IF(COUNT(SEARCH(#REF!,K137)),IF(AC137&lt;&gt;0,LOOKUP(9.99999999999999E+307,$BB$5:BB136+1),""),"")</f>
        <v/>
      </c>
      <c r="BC137" s="95" t="str">
        <f>IF(COUNT(SEARCH(#REF!,K137)),IF(AG137&lt;&gt;0,LOOKUP(9.99999999999999E+307,$BC$5:BC136+1),""),"")</f>
        <v/>
      </c>
    </row>
    <row r="138" spans="1:55" ht="14">
      <c r="A138" s="1">
        <v>132</v>
      </c>
      <c r="B138" s="38" t="str">
        <f>IF(stock_Item!B134&lt;&gt;"",stock_Item!B134,"")</f>
        <v>K-File 21 mm เบอร์  55</v>
      </c>
      <c r="C138" s="18" t="str">
        <f t="array" ref="C138">IF(B138 &lt;&gt;"",IF(J138&lt;&gt;"","จัดซื้อร่วม ","วิธีเฉพาะเจาะจง "),"")</f>
        <v xml:space="preserve">วิธีเฉพาะเจาะจง </v>
      </c>
      <c r="D138" s="9">
        <f>IF(B138 &lt;&gt;"",INDEX(stock_Item!$A$3:$A$998,MATCH(B138,stock_Item!$B$3:$B$998,0)),"")</f>
        <v>1304</v>
      </c>
      <c r="E138" s="9" t="str">
        <f>IF(B138 &lt;&gt;"",INDEX(stock_Item!$C$1:$C$998,MATCH(D138,stock_Item!$A$1:$A$998,0)),"")</f>
        <v>กล่อง</v>
      </c>
      <c r="F138" s="8"/>
      <c r="G138" s="7"/>
      <c r="H138" s="7"/>
      <c r="I138" s="7"/>
      <c r="J138" s="54"/>
      <c r="K138" s="57"/>
      <c r="L138" s="55"/>
      <c r="M138" s="56"/>
      <c r="N138" s="56"/>
      <c r="O138" s="41"/>
      <c r="P138" s="53">
        <f>IFERROR(IF(B138 &lt;&gt;"",LOOKUP(2,1/(company_qty!$K$3:$K$2003=D138),(company_qty!$N$3:$N$1004)),""),0)</f>
        <v>0</v>
      </c>
      <c r="Q138" s="33">
        <v>0</v>
      </c>
      <c r="R138" s="53">
        <f t="shared" si="24"/>
        <v>0</v>
      </c>
      <c r="S138" s="23">
        <v>0</v>
      </c>
      <c r="T138" s="39">
        <f t="array" ref="T138">IFERROR(IF(B138 &lt;&gt;"",LOOKUP(2,1/(company_qty!$A$3:$A$2002=D138),(company_qty!$D$3:$D$1003)),""),"ไม่เคยซื้อ")</f>
        <v>358.45</v>
      </c>
      <c r="U138" s="34">
        <f t="shared" si="25"/>
        <v>0</v>
      </c>
      <c r="V138" s="46">
        <f>IF(AND(B138&lt;&gt;"",S138&lt;&gt;0,COUNTIFS(stock_Item!$A$3:$A$1998,D138,stock_Item!$M$3:$M$1998,"P")),IF(S138&gt;=9,S138-S138*0.4,S138),0)</f>
        <v>0</v>
      </c>
      <c r="W138" s="44"/>
      <c r="X138" s="47">
        <f t="shared" si="26"/>
        <v>0</v>
      </c>
      <c r="Y138" s="46">
        <f t="shared" si="34"/>
        <v>0</v>
      </c>
      <c r="Z138" s="44"/>
      <c r="AA138" s="47">
        <f t="shared" si="27"/>
        <v>0</v>
      </c>
      <c r="AB138" s="97">
        <f t="shared" si="35"/>
        <v>0</v>
      </c>
      <c r="AC138" s="100" t="str">
        <f t="shared" si="28"/>
        <v/>
      </c>
      <c r="AD138" s="44"/>
      <c r="AE138" s="35"/>
      <c r="AF138" s="36"/>
      <c r="AG138" s="100" t="str">
        <f t="shared" si="29"/>
        <v/>
      </c>
      <c r="AH138" s="44"/>
      <c r="AI138" s="86"/>
      <c r="AJ138" s="77">
        <f t="shared" si="30"/>
        <v>0</v>
      </c>
      <c r="AK138" s="84">
        <f t="shared" si="31"/>
        <v>0</v>
      </c>
      <c r="AL138" s="1">
        <f t="shared" si="32"/>
        <v>0</v>
      </c>
      <c r="AM138" s="85">
        <f t="shared" si="33"/>
        <v>0</v>
      </c>
      <c r="AZ138" s="65" t="str">
        <f>IF(COUNT(SEARCH(#REF!,K138)),IF(V138&lt;&gt;0,LOOKUP(9.99999999999999E+307,$AZ$5:AZ137+1),""),"")</f>
        <v/>
      </c>
      <c r="BA138" s="91" t="str">
        <f>IF(COUNT(SEARCH(#REF!,K138)),IF(Y138&lt;&gt;0,LOOKUP(9.99999999999999E+307,$BA$5:BA137+1),""),"")</f>
        <v/>
      </c>
      <c r="BB138" s="93" t="str">
        <f>IF(COUNT(SEARCH(#REF!,K138)),IF(AC138&lt;&gt;0,LOOKUP(9.99999999999999E+307,$BB$5:BB137+1),""),"")</f>
        <v/>
      </c>
      <c r="BC138" s="95" t="str">
        <f>IF(COUNT(SEARCH(#REF!,K138)),IF(AG138&lt;&gt;0,LOOKUP(9.99999999999999E+307,$BC$5:BC137+1),""),"")</f>
        <v/>
      </c>
    </row>
    <row r="139" spans="1:55" ht="14">
      <c r="A139" s="1">
        <v>133</v>
      </c>
      <c r="B139" s="38" t="str">
        <f>IF(stock_Item!B135&lt;&gt;"",stock_Item!B135,"")</f>
        <v>K-File 21 mm เบอร์ 10</v>
      </c>
      <c r="C139" s="18" t="str">
        <f t="array" ref="C139">IF(B139 &lt;&gt;"",IF(J139&lt;&gt;"","จัดซื้อร่วม ","วิธีเฉพาะเจาะจง "),"")</f>
        <v xml:space="preserve">วิธีเฉพาะเจาะจง </v>
      </c>
      <c r="D139" s="9">
        <f>IF(B139 &lt;&gt;"",INDEX(stock_Item!$A$3:$A$998,MATCH(B139,stock_Item!$B$3:$B$998,0)),"")</f>
        <v>1295</v>
      </c>
      <c r="E139" s="9" t="str">
        <f>IF(B139 &lt;&gt;"",INDEX(stock_Item!$C$1:$C$998,MATCH(D139,stock_Item!$A$1:$A$998,0)),"")</f>
        <v>กล่อง</v>
      </c>
      <c r="F139" s="8"/>
      <c r="G139" s="7"/>
      <c r="H139" s="7"/>
      <c r="I139" s="7"/>
      <c r="J139" s="54"/>
      <c r="K139" s="57"/>
      <c r="L139" s="55"/>
      <c r="M139" s="56"/>
      <c r="N139" s="56"/>
      <c r="O139" s="41"/>
      <c r="P139" s="53">
        <f>IFERROR(IF(B139 &lt;&gt;"",LOOKUP(2,1/(company_qty!$K$3:$K$2003=D139),(company_qty!$N$3:$N$1004)),""),0)</f>
        <v>0</v>
      </c>
      <c r="Q139" s="33">
        <v>0</v>
      </c>
      <c r="R139" s="53">
        <f t="shared" si="24"/>
        <v>0</v>
      </c>
      <c r="S139" s="23">
        <v>0</v>
      </c>
      <c r="T139" s="39">
        <f t="array" ref="T139">IFERROR(IF(B139 &lt;&gt;"",LOOKUP(2,1/(company_qty!$A$3:$A$2002=D139),(company_qty!$D$3:$D$1003)),""),"ไม่เคยซื้อ")</f>
        <v>299.60000000000002</v>
      </c>
      <c r="U139" s="34">
        <f t="shared" si="25"/>
        <v>0</v>
      </c>
      <c r="V139" s="46">
        <f>IF(AND(B139&lt;&gt;"",S139&lt;&gt;0,COUNTIFS(stock_Item!$A$3:$A$1998,D139,stock_Item!$M$3:$M$1998,"P")),IF(S139&gt;=9,S139-S139*0.4,S139),0)</f>
        <v>0</v>
      </c>
      <c r="W139" s="44"/>
      <c r="X139" s="47">
        <f t="shared" si="26"/>
        <v>0</v>
      </c>
      <c r="Y139" s="46">
        <f t="shared" si="34"/>
        <v>0</v>
      </c>
      <c r="Z139" s="44"/>
      <c r="AA139" s="47">
        <f t="shared" si="27"/>
        <v>0</v>
      </c>
      <c r="AB139" s="97">
        <f t="shared" si="35"/>
        <v>0</v>
      </c>
      <c r="AC139" s="100" t="str">
        <f t="shared" si="28"/>
        <v/>
      </c>
      <c r="AD139" s="44"/>
      <c r="AE139" s="35"/>
      <c r="AF139" s="36"/>
      <c r="AG139" s="100" t="str">
        <f t="shared" si="29"/>
        <v/>
      </c>
      <c r="AH139" s="44"/>
      <c r="AI139" s="86"/>
      <c r="AJ139" s="77">
        <f t="shared" si="30"/>
        <v>0</v>
      </c>
      <c r="AK139" s="84">
        <f t="shared" si="31"/>
        <v>0</v>
      </c>
      <c r="AL139" s="1">
        <f t="shared" si="32"/>
        <v>0</v>
      </c>
      <c r="AM139" s="85">
        <f t="shared" si="33"/>
        <v>0</v>
      </c>
      <c r="AZ139" s="65" t="str">
        <f>IF(COUNT(SEARCH(#REF!,K139)),IF(V139&lt;&gt;0,LOOKUP(9.99999999999999E+307,$AZ$5:AZ138+1),""),"")</f>
        <v/>
      </c>
      <c r="BA139" s="91" t="str">
        <f>IF(COUNT(SEARCH(#REF!,K139)),IF(Y139&lt;&gt;0,LOOKUP(9.99999999999999E+307,$BA$5:BA138+1),""),"")</f>
        <v/>
      </c>
      <c r="BB139" s="93" t="str">
        <f>IF(COUNT(SEARCH(#REF!,K139)),IF(AC139&lt;&gt;0,LOOKUP(9.99999999999999E+307,$BB$5:BB138+1),""),"")</f>
        <v/>
      </c>
      <c r="BC139" s="95" t="str">
        <f>IF(COUNT(SEARCH(#REF!,K139)),IF(AG139&lt;&gt;0,LOOKUP(9.99999999999999E+307,$BC$5:BC138+1),""),"")</f>
        <v/>
      </c>
    </row>
    <row r="140" spans="1:55" ht="14">
      <c r="A140" s="1">
        <v>134</v>
      </c>
      <c r="B140" s="38" t="str">
        <f>IF(stock_Item!B136&lt;&gt;"",stock_Item!B136,"")</f>
        <v>K-File 21 mm เบอร์ 35</v>
      </c>
      <c r="C140" s="18" t="str">
        <f t="array" ref="C140">IF(B140 &lt;&gt;"",IF(J140&lt;&gt;"","จัดซื้อร่วม ","วิธีเฉพาะเจาะจง "),"")</f>
        <v xml:space="preserve">วิธีเฉพาะเจาะจง </v>
      </c>
      <c r="D140" s="9">
        <f>IF(B140 &lt;&gt;"",INDEX(stock_Item!$A$3:$A$998,MATCH(B140,stock_Item!$B$3:$B$998,0)),"")</f>
        <v>1300</v>
      </c>
      <c r="E140" s="9" t="str">
        <f>IF(B140 &lt;&gt;"",INDEX(stock_Item!$C$1:$C$998,MATCH(D140,stock_Item!$A$1:$A$998,0)),"")</f>
        <v>กล่อง</v>
      </c>
      <c r="F140" s="8"/>
      <c r="G140" s="7"/>
      <c r="H140" s="7"/>
      <c r="I140" s="7"/>
      <c r="J140" s="54"/>
      <c r="K140" s="57"/>
      <c r="L140" s="55"/>
      <c r="M140" s="56"/>
      <c r="N140" s="56"/>
      <c r="O140" s="41"/>
      <c r="P140" s="53">
        <f>IFERROR(IF(B140 &lt;&gt;"",LOOKUP(2,1/(company_qty!$K$3:$K$2003=D140),(company_qty!$N$3:$N$1004)),""),0)</f>
        <v>2</v>
      </c>
      <c r="Q140" s="33">
        <v>2</v>
      </c>
      <c r="R140" s="53">
        <f t="shared" si="24"/>
        <v>0</v>
      </c>
      <c r="S140" s="23">
        <v>0</v>
      </c>
      <c r="T140" s="39">
        <f t="array" ref="T140">IFERROR(IF(B140 &lt;&gt;"",LOOKUP(2,1/(company_qty!$A$3:$A$2002=D140),(company_qty!$D$3:$D$1003)),""),"ไม่เคยซื้อ")</f>
        <v>299.60000000000002</v>
      </c>
      <c r="U140" s="34">
        <f t="shared" si="25"/>
        <v>0</v>
      </c>
      <c r="V140" s="46">
        <f>IF(AND(B140&lt;&gt;"",S140&lt;&gt;0,COUNTIFS(stock_Item!$A$3:$A$1998,D140,stock_Item!$M$3:$M$1998,"P")),IF(S140&gt;=9,S140-S140*0.4,S140),0)</f>
        <v>0</v>
      </c>
      <c r="W140" s="44"/>
      <c r="X140" s="47">
        <f t="shared" si="26"/>
        <v>0</v>
      </c>
      <c r="Y140" s="46">
        <f t="shared" si="34"/>
        <v>0</v>
      </c>
      <c r="Z140" s="44"/>
      <c r="AA140" s="47">
        <f t="shared" si="27"/>
        <v>0</v>
      </c>
      <c r="AB140" s="97">
        <f t="shared" si="35"/>
        <v>0</v>
      </c>
      <c r="AC140" s="100" t="str">
        <f t="shared" si="28"/>
        <v/>
      </c>
      <c r="AD140" s="44"/>
      <c r="AE140" s="35"/>
      <c r="AF140" s="36"/>
      <c r="AG140" s="100" t="str">
        <f t="shared" si="29"/>
        <v/>
      </c>
      <c r="AH140" s="44"/>
      <c r="AI140" s="86"/>
      <c r="AJ140" s="77">
        <f t="shared" si="30"/>
        <v>0</v>
      </c>
      <c r="AK140" s="84">
        <f t="shared" si="31"/>
        <v>0</v>
      </c>
      <c r="AL140" s="1">
        <f t="shared" si="32"/>
        <v>0</v>
      </c>
      <c r="AM140" s="85">
        <f t="shared" si="33"/>
        <v>0</v>
      </c>
      <c r="AZ140" s="65" t="str">
        <f>IF(COUNT(SEARCH(#REF!,K140)),IF(V140&lt;&gt;0,LOOKUP(9.99999999999999E+307,$AZ$5:AZ139+1),""),"")</f>
        <v/>
      </c>
      <c r="BA140" s="91" t="str">
        <f>IF(COUNT(SEARCH(#REF!,K140)),IF(Y140&lt;&gt;0,LOOKUP(9.99999999999999E+307,$BA$5:BA139+1),""),"")</f>
        <v/>
      </c>
      <c r="BB140" s="93" t="str">
        <f>IF(COUNT(SEARCH(#REF!,K140)),IF(AC140&lt;&gt;0,LOOKUP(9.99999999999999E+307,$BB$5:BB139+1),""),"")</f>
        <v/>
      </c>
      <c r="BC140" s="95" t="str">
        <f>IF(COUNT(SEARCH(#REF!,K140)),IF(AG140&lt;&gt;0,LOOKUP(9.99999999999999E+307,$BC$5:BC139+1),""),"")</f>
        <v/>
      </c>
    </row>
    <row r="141" spans="1:55" ht="14">
      <c r="A141" s="1">
        <v>135</v>
      </c>
      <c r="B141" s="38" t="str">
        <f>IF(stock_Item!B137&lt;&gt;"",stock_Item!B137,"")</f>
        <v>K-File 21 mm เบอร์ 40</v>
      </c>
      <c r="C141" s="18" t="str">
        <f t="array" ref="C141">IF(B141 &lt;&gt;"",IF(J141&lt;&gt;"","จัดซื้อร่วม ","วิธีเฉพาะเจาะจง "),"")</f>
        <v xml:space="preserve">วิธีเฉพาะเจาะจง </v>
      </c>
      <c r="D141" s="9">
        <f>IF(B141 &lt;&gt;"",INDEX(stock_Item!$A$3:$A$998,MATCH(B141,stock_Item!$B$3:$B$998,0)),"")</f>
        <v>1301</v>
      </c>
      <c r="E141" s="9" t="str">
        <f>IF(B141 &lt;&gt;"",INDEX(stock_Item!$C$1:$C$998,MATCH(D141,stock_Item!$A$1:$A$998,0)),"")</f>
        <v>กล่อง</v>
      </c>
      <c r="F141" s="8"/>
      <c r="G141" s="7"/>
      <c r="H141" s="7"/>
      <c r="I141" s="7"/>
      <c r="J141" s="54"/>
      <c r="K141" s="57"/>
      <c r="L141" s="55"/>
      <c r="M141" s="56"/>
      <c r="N141" s="56"/>
      <c r="O141" s="41"/>
      <c r="P141" s="53">
        <f>IFERROR(IF(B141 &lt;&gt;"",LOOKUP(2,1/(company_qty!$K$3:$K$2003=D141),(company_qty!$N$3:$N$1004)),""),0)</f>
        <v>2</v>
      </c>
      <c r="Q141" s="33">
        <v>2</v>
      </c>
      <c r="R141" s="53">
        <f t="shared" si="24"/>
        <v>0</v>
      </c>
      <c r="S141" s="23">
        <v>0</v>
      </c>
      <c r="T141" s="39">
        <f t="array" ref="T141">IFERROR(IF(B141 &lt;&gt;"",LOOKUP(2,1/(company_qty!$A$3:$A$2002=D141),(company_qty!$D$3:$D$1003)),""),"ไม่เคยซื้อ")</f>
        <v>299.60000000000002</v>
      </c>
      <c r="U141" s="34">
        <f t="shared" si="25"/>
        <v>0</v>
      </c>
      <c r="V141" s="46">
        <f>IF(AND(B141&lt;&gt;"",S141&lt;&gt;0,COUNTIFS(stock_Item!$A$3:$A$1998,D141,stock_Item!$M$3:$M$1998,"P")),IF(S141&gt;=9,S141-S141*0.4,S141),0)</f>
        <v>0</v>
      </c>
      <c r="W141" s="44"/>
      <c r="X141" s="47">
        <f t="shared" si="26"/>
        <v>0</v>
      </c>
      <c r="Y141" s="46">
        <f t="shared" si="34"/>
        <v>0</v>
      </c>
      <c r="Z141" s="44"/>
      <c r="AA141" s="47">
        <f t="shared" si="27"/>
        <v>0</v>
      </c>
      <c r="AB141" s="97">
        <f t="shared" si="35"/>
        <v>0</v>
      </c>
      <c r="AC141" s="100" t="str">
        <f t="shared" si="28"/>
        <v/>
      </c>
      <c r="AD141" s="44"/>
      <c r="AE141" s="35"/>
      <c r="AF141" s="36"/>
      <c r="AG141" s="100" t="str">
        <f t="shared" si="29"/>
        <v/>
      </c>
      <c r="AH141" s="44"/>
      <c r="AI141" s="86"/>
      <c r="AJ141" s="77">
        <f t="shared" si="30"/>
        <v>0</v>
      </c>
      <c r="AK141" s="84">
        <f t="shared" si="31"/>
        <v>0</v>
      </c>
      <c r="AL141" s="1">
        <f t="shared" si="32"/>
        <v>0</v>
      </c>
      <c r="AM141" s="85">
        <f t="shared" si="33"/>
        <v>0</v>
      </c>
      <c r="AZ141" s="65" t="str">
        <f>IF(COUNT(SEARCH(#REF!,K141)),IF(V141&lt;&gt;0,LOOKUP(9.99999999999999E+307,$AZ$5:AZ140+1),""),"")</f>
        <v/>
      </c>
      <c r="BA141" s="91" t="str">
        <f>IF(COUNT(SEARCH(#REF!,K141)),IF(Y141&lt;&gt;0,LOOKUP(9.99999999999999E+307,$BA$5:BA140+1),""),"")</f>
        <v/>
      </c>
      <c r="BB141" s="93" t="str">
        <f>IF(COUNT(SEARCH(#REF!,K141)),IF(AC141&lt;&gt;0,LOOKUP(9.99999999999999E+307,$BB$5:BB140+1),""),"")</f>
        <v/>
      </c>
      <c r="BC141" s="95" t="str">
        <f>IF(COUNT(SEARCH(#REF!,K141)),IF(AG141&lt;&gt;0,LOOKUP(9.99999999999999E+307,$BC$5:BC140+1),""),"")</f>
        <v/>
      </c>
    </row>
    <row r="142" spans="1:55" ht="14">
      <c r="A142" s="1">
        <v>136</v>
      </c>
      <c r="B142" s="38" t="str">
        <f>IF(stock_Item!B138&lt;&gt;"",stock_Item!B138,"")</f>
        <v>K-File 21 mm เบอร์ 45</v>
      </c>
      <c r="C142" s="18" t="str">
        <f t="array" ref="C142">IF(B142 &lt;&gt;"",IF(J142&lt;&gt;"","จัดซื้อร่วม ","วิธีเฉพาะเจาะจง "),"")</f>
        <v xml:space="preserve">วิธีเฉพาะเจาะจง </v>
      </c>
      <c r="D142" s="9">
        <f>IF(B142 &lt;&gt;"",INDEX(stock_Item!$A$3:$A$998,MATCH(B142,stock_Item!$B$3:$B$998,0)),"")</f>
        <v>1302</v>
      </c>
      <c r="E142" s="9" t="str">
        <f>IF(B142 &lt;&gt;"",INDEX(stock_Item!$C$1:$C$998,MATCH(D142,stock_Item!$A$1:$A$998,0)),"")</f>
        <v>กล่อง</v>
      </c>
      <c r="F142" s="8"/>
      <c r="G142" s="7"/>
      <c r="H142" s="7"/>
      <c r="I142" s="7"/>
      <c r="J142" s="54"/>
      <c r="K142" s="57"/>
      <c r="L142" s="55"/>
      <c r="M142" s="56"/>
      <c r="N142" s="56"/>
      <c r="O142" s="41"/>
      <c r="P142" s="53">
        <f>IFERROR(IF(B142 &lt;&gt;"",LOOKUP(2,1/(company_qty!$K$3:$K$2003=D142),(company_qty!$N$3:$N$1004)),""),0)</f>
        <v>0</v>
      </c>
      <c r="Q142" s="33">
        <v>0</v>
      </c>
      <c r="R142" s="53">
        <f t="shared" si="24"/>
        <v>0</v>
      </c>
      <c r="S142" s="23">
        <v>0</v>
      </c>
      <c r="T142" s="39">
        <f t="array" ref="T142">IFERROR(IF(B142 &lt;&gt;"",LOOKUP(2,1/(company_qty!$A$3:$A$2002=D142),(company_qty!$D$3:$D$1003)),""),"ไม่เคยซื้อ")</f>
        <v>358.45</v>
      </c>
      <c r="U142" s="34">
        <f t="shared" si="25"/>
        <v>0</v>
      </c>
      <c r="V142" s="46">
        <f>IF(AND(B142&lt;&gt;"",S142&lt;&gt;0,COUNTIFS(stock_Item!$A$3:$A$1998,D142,stock_Item!$M$3:$M$1998,"P")),IF(S142&gt;=9,S142-S142*0.4,S142),0)</f>
        <v>0</v>
      </c>
      <c r="W142" s="44"/>
      <c r="X142" s="47">
        <f t="shared" si="26"/>
        <v>0</v>
      </c>
      <c r="Y142" s="46">
        <f t="shared" si="34"/>
        <v>0</v>
      </c>
      <c r="Z142" s="44"/>
      <c r="AA142" s="47">
        <f t="shared" si="27"/>
        <v>0</v>
      </c>
      <c r="AB142" s="97">
        <f t="shared" si="35"/>
        <v>0</v>
      </c>
      <c r="AC142" s="100" t="str">
        <f t="shared" si="28"/>
        <v/>
      </c>
      <c r="AD142" s="44"/>
      <c r="AE142" s="35"/>
      <c r="AF142" s="36"/>
      <c r="AG142" s="100" t="str">
        <f t="shared" si="29"/>
        <v/>
      </c>
      <c r="AH142" s="44"/>
      <c r="AI142" s="86"/>
      <c r="AJ142" s="77">
        <f t="shared" si="30"/>
        <v>0</v>
      </c>
      <c r="AK142" s="84">
        <f t="shared" si="31"/>
        <v>0</v>
      </c>
      <c r="AL142" s="1">
        <f t="shared" si="32"/>
        <v>0</v>
      </c>
      <c r="AM142" s="85">
        <f t="shared" si="33"/>
        <v>0</v>
      </c>
      <c r="AZ142" s="65" t="str">
        <f>IF(COUNT(SEARCH(#REF!,K142)),IF(V142&lt;&gt;0,LOOKUP(9.99999999999999E+307,$AZ$5:AZ141+1),""),"")</f>
        <v/>
      </c>
      <c r="BA142" s="91" t="str">
        <f>IF(COUNT(SEARCH(#REF!,K142)),IF(Y142&lt;&gt;0,LOOKUP(9.99999999999999E+307,$BA$5:BA141+1),""),"")</f>
        <v/>
      </c>
      <c r="BB142" s="93" t="str">
        <f>IF(COUNT(SEARCH(#REF!,K142)),IF(AC142&lt;&gt;0,LOOKUP(9.99999999999999E+307,$BB$5:BB141+1),""),"")</f>
        <v/>
      </c>
      <c r="BC142" s="95" t="str">
        <f>IF(COUNT(SEARCH(#REF!,K142)),IF(AG142&lt;&gt;0,LOOKUP(9.99999999999999E+307,$BC$5:BC141+1),""),"")</f>
        <v/>
      </c>
    </row>
    <row r="143" spans="1:55" ht="14">
      <c r="A143" s="1">
        <v>137</v>
      </c>
      <c r="B143" s="38" t="str">
        <f>IF(stock_Item!B139&lt;&gt;"",stock_Item!B139,"")</f>
        <v>K-File 21 mm เบอร์ 50</v>
      </c>
      <c r="C143" s="18" t="str">
        <f t="array" ref="C143">IF(B143 &lt;&gt;"",IF(J143&lt;&gt;"","จัดซื้อร่วม ","วิธีเฉพาะเจาะจง "),"")</f>
        <v xml:space="preserve">วิธีเฉพาะเจาะจง </v>
      </c>
      <c r="D143" s="9">
        <f>IF(B143 &lt;&gt;"",INDEX(stock_Item!$A$3:$A$998,MATCH(B143,stock_Item!$B$3:$B$998,0)),"")</f>
        <v>1303</v>
      </c>
      <c r="E143" s="9" t="str">
        <f>IF(B143 &lt;&gt;"",INDEX(stock_Item!$C$1:$C$998,MATCH(D143,stock_Item!$A$1:$A$998,0)),"")</f>
        <v>กล่อง</v>
      </c>
      <c r="F143" s="8"/>
      <c r="G143" s="7"/>
      <c r="H143" s="7"/>
      <c r="I143" s="7"/>
      <c r="J143" s="54"/>
      <c r="K143" s="57"/>
      <c r="L143" s="55"/>
      <c r="M143" s="56"/>
      <c r="N143" s="56"/>
      <c r="O143" s="41"/>
      <c r="P143" s="53">
        <f>IFERROR(IF(B143 &lt;&gt;"",LOOKUP(2,1/(company_qty!$K$3:$K$2003=D143),(company_qty!$N$3:$N$1004)),""),0)</f>
        <v>0</v>
      </c>
      <c r="Q143" s="33">
        <v>0</v>
      </c>
      <c r="R143" s="53">
        <f t="shared" si="24"/>
        <v>0</v>
      </c>
      <c r="S143" s="23">
        <v>0</v>
      </c>
      <c r="T143" s="39">
        <f t="array" ref="T143">IFERROR(IF(B143 &lt;&gt;"",LOOKUP(2,1/(company_qty!$A$3:$A$2002=D143),(company_qty!$D$3:$D$1003)),""),"ไม่เคยซื้อ")</f>
        <v>358.45</v>
      </c>
      <c r="U143" s="34">
        <f t="shared" si="25"/>
        <v>0</v>
      </c>
      <c r="V143" s="46">
        <f>IF(AND(B143&lt;&gt;"",S143&lt;&gt;0,COUNTIFS(stock_Item!$A$3:$A$1998,D143,stock_Item!$M$3:$M$1998,"P")),IF(S143&gt;=9,S143-S143*0.4,S143),0)</f>
        <v>0</v>
      </c>
      <c r="W143" s="44"/>
      <c r="X143" s="47">
        <f t="shared" si="26"/>
        <v>0</v>
      </c>
      <c r="Y143" s="46">
        <f t="shared" si="34"/>
        <v>0</v>
      </c>
      <c r="Z143" s="44"/>
      <c r="AA143" s="47">
        <f t="shared" si="27"/>
        <v>0</v>
      </c>
      <c r="AB143" s="97">
        <f t="shared" si="35"/>
        <v>0</v>
      </c>
      <c r="AC143" s="100" t="str">
        <f t="shared" si="28"/>
        <v/>
      </c>
      <c r="AD143" s="44"/>
      <c r="AE143" s="35"/>
      <c r="AF143" s="36"/>
      <c r="AG143" s="100" t="str">
        <f t="shared" si="29"/>
        <v/>
      </c>
      <c r="AH143" s="44"/>
      <c r="AI143" s="86"/>
      <c r="AJ143" s="77">
        <f t="shared" si="30"/>
        <v>0</v>
      </c>
      <c r="AK143" s="84">
        <f t="shared" si="31"/>
        <v>0</v>
      </c>
      <c r="AL143" s="1">
        <f t="shared" si="32"/>
        <v>0</v>
      </c>
      <c r="AM143" s="85">
        <f t="shared" si="33"/>
        <v>0</v>
      </c>
      <c r="AZ143" s="65" t="str">
        <f>IF(COUNT(SEARCH(#REF!,K143)),IF(V143&lt;&gt;0,LOOKUP(9.99999999999999E+307,$AZ$5:AZ142+1),""),"")</f>
        <v/>
      </c>
      <c r="BA143" s="91" t="str">
        <f>IF(COUNT(SEARCH(#REF!,K143)),IF(Y143&lt;&gt;0,LOOKUP(9.99999999999999E+307,$BA$5:BA142+1),""),"")</f>
        <v/>
      </c>
      <c r="BB143" s="93" t="str">
        <f>IF(COUNT(SEARCH(#REF!,K143)),IF(AC143&lt;&gt;0,LOOKUP(9.99999999999999E+307,$BB$5:BB142+1),""),"")</f>
        <v/>
      </c>
      <c r="BC143" s="95" t="str">
        <f>IF(COUNT(SEARCH(#REF!,K143)),IF(AG143&lt;&gt;0,LOOKUP(9.99999999999999E+307,$BC$5:BC142+1),""),"")</f>
        <v/>
      </c>
    </row>
    <row r="144" spans="1:55" ht="14">
      <c r="A144" s="1">
        <v>138</v>
      </c>
      <c r="B144" s="38" t="str">
        <f>IF(stock_Item!B140&lt;&gt;"",stock_Item!B140,"")</f>
        <v>K-File 21 mm เบอร์ 60</v>
      </c>
      <c r="C144" s="18" t="str">
        <f t="array" ref="C144">IF(B144 &lt;&gt;"",IF(J144&lt;&gt;"","จัดซื้อร่วม ","วิธีเฉพาะเจาะจง "),"")</f>
        <v xml:space="preserve">วิธีเฉพาะเจาะจง </v>
      </c>
      <c r="D144" s="9">
        <f>IF(B144 &lt;&gt;"",INDEX(stock_Item!$A$3:$A$998,MATCH(B144,stock_Item!$B$3:$B$998,0)),"")</f>
        <v>1305</v>
      </c>
      <c r="E144" s="9" t="str">
        <f>IF(B144 &lt;&gt;"",INDEX(stock_Item!$C$1:$C$998,MATCH(D144,stock_Item!$A$1:$A$998,0)),"")</f>
        <v>กล่อง</v>
      </c>
      <c r="F144" s="8"/>
      <c r="G144" s="7"/>
      <c r="H144" s="7"/>
      <c r="I144" s="7"/>
      <c r="J144" s="54"/>
      <c r="K144" s="57"/>
      <c r="L144" s="55"/>
      <c r="M144" s="56"/>
      <c r="N144" s="56"/>
      <c r="O144" s="41"/>
      <c r="P144" s="53">
        <f>IFERROR(IF(B144 &lt;&gt;"",LOOKUP(2,1/(company_qty!$K$3:$K$2003=D144),(company_qty!$N$3:$N$1004)),""),0)</f>
        <v>0</v>
      </c>
      <c r="Q144" s="33">
        <v>0</v>
      </c>
      <c r="R144" s="53">
        <f t="shared" si="24"/>
        <v>0</v>
      </c>
      <c r="S144" s="23">
        <v>0</v>
      </c>
      <c r="T144" s="39">
        <f t="array" ref="T144">IFERROR(IF(B144 &lt;&gt;"",LOOKUP(2,1/(company_qty!$A$3:$A$2002=D144),(company_qty!$D$3:$D$1003)),""),"ไม่เคยซื้อ")</f>
        <v>358.45</v>
      </c>
      <c r="U144" s="34">
        <f t="shared" si="25"/>
        <v>0</v>
      </c>
      <c r="V144" s="46">
        <f>IF(AND(B144&lt;&gt;"",S144&lt;&gt;0,COUNTIFS(stock_Item!$A$3:$A$1998,D144,stock_Item!$M$3:$M$1998,"P")),IF(S144&gt;=9,S144-S144*0.4,S144),0)</f>
        <v>0</v>
      </c>
      <c r="W144" s="44"/>
      <c r="X144" s="47">
        <f t="shared" si="26"/>
        <v>0</v>
      </c>
      <c r="Y144" s="46">
        <f t="shared" si="34"/>
        <v>0</v>
      </c>
      <c r="Z144" s="44"/>
      <c r="AA144" s="47">
        <f t="shared" si="27"/>
        <v>0</v>
      </c>
      <c r="AB144" s="97">
        <f t="shared" si="35"/>
        <v>0</v>
      </c>
      <c r="AC144" s="100" t="str">
        <f t="shared" si="28"/>
        <v/>
      </c>
      <c r="AD144" s="44"/>
      <c r="AE144" s="35"/>
      <c r="AF144" s="36"/>
      <c r="AG144" s="100" t="str">
        <f t="shared" si="29"/>
        <v/>
      </c>
      <c r="AH144" s="44"/>
      <c r="AI144" s="86"/>
      <c r="AJ144" s="77">
        <f t="shared" si="30"/>
        <v>0</v>
      </c>
      <c r="AK144" s="84">
        <f t="shared" si="31"/>
        <v>0</v>
      </c>
      <c r="AL144" s="1">
        <f t="shared" si="32"/>
        <v>0</v>
      </c>
      <c r="AM144" s="85">
        <f t="shared" si="33"/>
        <v>0</v>
      </c>
      <c r="AZ144" s="65" t="str">
        <f>IF(COUNT(SEARCH(#REF!,K144)),IF(V144&lt;&gt;0,LOOKUP(9.99999999999999E+307,$AZ$5:AZ143+1),""),"")</f>
        <v/>
      </c>
      <c r="BA144" s="91" t="str">
        <f>IF(COUNT(SEARCH(#REF!,K144)),IF(Y144&lt;&gt;0,LOOKUP(9.99999999999999E+307,$BA$5:BA143+1),""),"")</f>
        <v/>
      </c>
      <c r="BB144" s="93" t="str">
        <f>IF(COUNT(SEARCH(#REF!,K144)),IF(AC144&lt;&gt;0,LOOKUP(9.99999999999999E+307,$BB$5:BB143+1),""),"")</f>
        <v/>
      </c>
      <c r="BC144" s="95" t="str">
        <f>IF(COUNT(SEARCH(#REF!,K144)),IF(AG144&lt;&gt;0,LOOKUP(9.99999999999999E+307,$BC$5:BC143+1),""),"")</f>
        <v/>
      </c>
    </row>
    <row r="145" spans="1:55" ht="14">
      <c r="A145" s="1">
        <v>139</v>
      </c>
      <c r="B145" s="38" t="str">
        <f>IF(stock_Item!B141&lt;&gt;"",stock_Item!B141,"")</f>
        <v>K-File 21 mm เบอร์ 70</v>
      </c>
      <c r="C145" s="18" t="str">
        <f t="array" ref="C145">IF(B145 &lt;&gt;"",IF(J145&lt;&gt;"","จัดซื้อร่วม ","วิธีเฉพาะเจาะจง "),"")</f>
        <v xml:space="preserve">วิธีเฉพาะเจาะจง </v>
      </c>
      <c r="D145" s="9">
        <f>IF(B145 &lt;&gt;"",INDEX(stock_Item!$A$3:$A$998,MATCH(B145,stock_Item!$B$3:$B$998,0)),"")</f>
        <v>1307</v>
      </c>
      <c r="E145" s="9" t="str">
        <f>IF(B145 &lt;&gt;"",INDEX(stock_Item!$C$1:$C$998,MATCH(D145,stock_Item!$A$1:$A$998,0)),"")</f>
        <v>กล่อง</v>
      </c>
      <c r="F145" s="8"/>
      <c r="G145" s="7"/>
      <c r="H145" s="7"/>
      <c r="I145" s="7"/>
      <c r="J145" s="54"/>
      <c r="K145" s="57"/>
      <c r="L145" s="55"/>
      <c r="M145" s="56"/>
      <c r="N145" s="56"/>
      <c r="O145" s="41"/>
      <c r="P145" s="53">
        <f>IFERROR(IF(B145 &lt;&gt;"",LOOKUP(2,1/(company_qty!$K$3:$K$2003=D145),(company_qty!$N$3:$N$1004)),""),0)</f>
        <v>0</v>
      </c>
      <c r="Q145" s="33">
        <v>0</v>
      </c>
      <c r="R145" s="53">
        <f t="shared" si="24"/>
        <v>0</v>
      </c>
      <c r="S145" s="23">
        <v>0</v>
      </c>
      <c r="T145" s="39">
        <f t="array" ref="T145">IFERROR(IF(B145 &lt;&gt;"",LOOKUP(2,1/(company_qty!$A$3:$A$2002=D145),(company_qty!$D$3:$D$1003)),""),"ไม่เคยซื้อ")</f>
        <v>358.45</v>
      </c>
      <c r="U145" s="34">
        <f t="shared" si="25"/>
        <v>0</v>
      </c>
      <c r="V145" s="46">
        <f>IF(AND(B145&lt;&gt;"",S145&lt;&gt;0,COUNTIFS(stock_Item!$A$3:$A$1998,D145,stock_Item!$M$3:$M$1998,"P")),IF(S145&gt;=9,S145-S145*0.4,S145),0)</f>
        <v>0</v>
      </c>
      <c r="W145" s="44"/>
      <c r="X145" s="47">
        <f t="shared" si="26"/>
        <v>0</v>
      </c>
      <c r="Y145" s="46">
        <f t="shared" si="34"/>
        <v>0</v>
      </c>
      <c r="Z145" s="44"/>
      <c r="AA145" s="47">
        <f t="shared" si="27"/>
        <v>0</v>
      </c>
      <c r="AB145" s="97">
        <f t="shared" si="35"/>
        <v>0</v>
      </c>
      <c r="AC145" s="100" t="str">
        <f t="shared" si="28"/>
        <v/>
      </c>
      <c r="AD145" s="44"/>
      <c r="AE145" s="35"/>
      <c r="AF145" s="36"/>
      <c r="AG145" s="100" t="str">
        <f t="shared" si="29"/>
        <v/>
      </c>
      <c r="AH145" s="44"/>
      <c r="AI145" s="86"/>
      <c r="AJ145" s="77">
        <f t="shared" si="30"/>
        <v>0</v>
      </c>
      <c r="AK145" s="84">
        <f t="shared" si="31"/>
        <v>0</v>
      </c>
      <c r="AL145" s="1">
        <f t="shared" si="32"/>
        <v>0</v>
      </c>
      <c r="AM145" s="85">
        <f t="shared" si="33"/>
        <v>0</v>
      </c>
      <c r="AZ145" s="65" t="str">
        <f>IF(COUNT(SEARCH(#REF!,K145)),IF(V145&lt;&gt;0,LOOKUP(9.99999999999999E+307,$AZ$5:AZ144+1),""),"")</f>
        <v/>
      </c>
      <c r="BA145" s="91" t="str">
        <f>IF(COUNT(SEARCH(#REF!,K145)),IF(Y145&lt;&gt;0,LOOKUP(9.99999999999999E+307,$BA$5:BA144+1),""),"")</f>
        <v/>
      </c>
      <c r="BB145" s="93" t="str">
        <f>IF(COUNT(SEARCH(#REF!,K145)),IF(AC145&lt;&gt;0,LOOKUP(9.99999999999999E+307,$BB$5:BB144+1),""),"")</f>
        <v/>
      </c>
      <c r="BC145" s="95" t="str">
        <f>IF(COUNT(SEARCH(#REF!,K145)),IF(AG145&lt;&gt;0,LOOKUP(9.99999999999999E+307,$BC$5:BC144+1),""),"")</f>
        <v/>
      </c>
    </row>
    <row r="146" spans="1:55" ht="14">
      <c r="A146" s="1">
        <v>140</v>
      </c>
      <c r="B146" s="38" t="str">
        <f>IF(stock_Item!B142&lt;&gt;"",stock_Item!B142,"")</f>
        <v>K-File 21 mm เบอร์ 8</v>
      </c>
      <c r="C146" s="18" t="str">
        <f t="array" ref="C146">IF(B146 &lt;&gt;"",IF(J146&lt;&gt;"","จัดซื้อร่วม ","วิธีเฉพาะเจาะจง "),"")</f>
        <v xml:space="preserve">วิธีเฉพาะเจาะจง </v>
      </c>
      <c r="D146" s="9">
        <f>IF(B146 &lt;&gt;"",INDEX(stock_Item!$A$3:$A$998,MATCH(B146,stock_Item!$B$3:$B$998,0)),"")</f>
        <v>1294</v>
      </c>
      <c r="E146" s="9" t="str">
        <f>IF(B146 &lt;&gt;"",INDEX(stock_Item!$C$1:$C$998,MATCH(D146,stock_Item!$A$1:$A$998,0)),"")</f>
        <v>กล่อง</v>
      </c>
      <c r="F146" s="8"/>
      <c r="G146" s="7"/>
      <c r="H146" s="7"/>
      <c r="I146" s="7"/>
      <c r="J146" s="54"/>
      <c r="K146" s="57"/>
      <c r="L146" s="55"/>
      <c r="M146" s="56"/>
      <c r="N146" s="56"/>
      <c r="O146" s="41"/>
      <c r="P146" s="53">
        <f>IFERROR(IF(B146 &lt;&gt;"",LOOKUP(2,1/(company_qty!$K$3:$K$2003=D146),(company_qty!$N$3:$N$1004)),""),0)</f>
        <v>0</v>
      </c>
      <c r="Q146" s="33">
        <v>0</v>
      </c>
      <c r="R146" s="53">
        <f t="shared" si="24"/>
        <v>0</v>
      </c>
      <c r="S146" s="23">
        <v>0</v>
      </c>
      <c r="T146" s="39">
        <f t="array" ref="T146">IFERROR(IF(B146 &lt;&gt;"",LOOKUP(2,1/(company_qty!$A$3:$A$2002=D146),(company_qty!$D$3:$D$1003)),""),"ไม่เคยซื้อ")</f>
        <v>299.60000000000002</v>
      </c>
      <c r="U146" s="34">
        <f t="shared" si="25"/>
        <v>0</v>
      </c>
      <c r="V146" s="46">
        <f>IF(AND(B146&lt;&gt;"",S146&lt;&gt;0,COUNTIFS(stock_Item!$A$3:$A$1998,D146,stock_Item!$M$3:$M$1998,"P")),IF(S146&gt;=9,S146-S146*0.4,S146),0)</f>
        <v>0</v>
      </c>
      <c r="W146" s="44"/>
      <c r="X146" s="47">
        <f t="shared" si="26"/>
        <v>0</v>
      </c>
      <c r="Y146" s="46">
        <f t="shared" si="34"/>
        <v>0</v>
      </c>
      <c r="Z146" s="44"/>
      <c r="AA146" s="47">
        <f t="shared" si="27"/>
        <v>0</v>
      </c>
      <c r="AB146" s="97">
        <f t="shared" si="35"/>
        <v>0</v>
      </c>
      <c r="AC146" s="100" t="str">
        <f t="shared" si="28"/>
        <v/>
      </c>
      <c r="AD146" s="44"/>
      <c r="AE146" s="35"/>
      <c r="AF146" s="36"/>
      <c r="AG146" s="100" t="str">
        <f t="shared" si="29"/>
        <v/>
      </c>
      <c r="AH146" s="44"/>
      <c r="AI146" s="86"/>
      <c r="AJ146" s="77">
        <f t="shared" si="30"/>
        <v>0</v>
      </c>
      <c r="AK146" s="84">
        <f t="shared" si="31"/>
        <v>0</v>
      </c>
      <c r="AL146" s="1">
        <f t="shared" si="32"/>
        <v>0</v>
      </c>
      <c r="AM146" s="85">
        <f t="shared" si="33"/>
        <v>0</v>
      </c>
      <c r="AZ146" s="65" t="str">
        <f>IF(COUNT(SEARCH(#REF!,K146)),IF(V146&lt;&gt;0,LOOKUP(9.99999999999999E+307,$AZ$5:AZ145+1),""),"")</f>
        <v/>
      </c>
      <c r="BA146" s="91" t="str">
        <f>IF(COUNT(SEARCH(#REF!,K146)),IF(Y146&lt;&gt;0,LOOKUP(9.99999999999999E+307,$BA$5:BA145+1),""),"")</f>
        <v/>
      </c>
      <c r="BB146" s="93" t="str">
        <f>IF(COUNT(SEARCH(#REF!,K146)),IF(AC146&lt;&gt;0,LOOKUP(9.99999999999999E+307,$BB$5:BB145+1),""),"")</f>
        <v/>
      </c>
      <c r="BC146" s="95" t="str">
        <f>IF(COUNT(SEARCH(#REF!,K146)),IF(AG146&lt;&gt;0,LOOKUP(9.99999999999999E+307,$BC$5:BC145+1),""),"")</f>
        <v/>
      </c>
    </row>
    <row r="147" spans="1:55" ht="14">
      <c r="A147" s="1">
        <v>141</v>
      </c>
      <c r="B147" s="38" t="str">
        <f>IF(stock_Item!B143&lt;&gt;"",stock_Item!B143,"")</f>
        <v>K-File 21 mm เบอร์ 80</v>
      </c>
      <c r="C147" s="18" t="str">
        <f t="array" ref="C147">IF(B147 &lt;&gt;"",IF(J147&lt;&gt;"","จัดซื้อร่วม ","วิธีเฉพาะเจาะจง "),"")</f>
        <v xml:space="preserve">วิธีเฉพาะเจาะจง </v>
      </c>
      <c r="D147" s="9">
        <f>IF(B147 &lt;&gt;"",INDEX(stock_Item!$A$3:$A$998,MATCH(B147,stock_Item!$B$3:$B$998,0)),"")</f>
        <v>1306</v>
      </c>
      <c r="E147" s="9" t="str">
        <f>IF(B147 &lt;&gt;"",INDEX(stock_Item!$C$1:$C$998,MATCH(D147,stock_Item!$A$1:$A$998,0)),"")</f>
        <v>กล่อง</v>
      </c>
      <c r="F147" s="8"/>
      <c r="G147" s="7"/>
      <c r="H147" s="7"/>
      <c r="I147" s="7"/>
      <c r="J147" s="54"/>
      <c r="K147" s="57"/>
      <c r="L147" s="55"/>
      <c r="M147" s="56"/>
      <c r="N147" s="56"/>
      <c r="O147" s="41"/>
      <c r="P147" s="53">
        <f>IFERROR(IF(B147 &lt;&gt;"",LOOKUP(2,1/(company_qty!$K$3:$K$2003=D147),(company_qty!$N$3:$N$1004)),""),0)</f>
        <v>0</v>
      </c>
      <c r="Q147" s="33">
        <v>0</v>
      </c>
      <c r="R147" s="53">
        <f t="shared" si="24"/>
        <v>0</v>
      </c>
      <c r="S147" s="23">
        <v>0</v>
      </c>
      <c r="T147" s="39">
        <f t="array" ref="T147">IFERROR(IF(B147 &lt;&gt;"",LOOKUP(2,1/(company_qty!$A$3:$A$2002=D147),(company_qty!$D$3:$D$1003)),""),"ไม่เคยซื้อ")</f>
        <v>358.45</v>
      </c>
      <c r="U147" s="34">
        <f t="shared" si="25"/>
        <v>0</v>
      </c>
      <c r="V147" s="46">
        <f>IF(AND(B147&lt;&gt;"",S147&lt;&gt;0,COUNTIFS(stock_Item!$A$3:$A$1998,D147,stock_Item!$M$3:$M$1998,"P")),IF(S147&gt;=9,S147-S147*0.4,S147),0)</f>
        <v>0</v>
      </c>
      <c r="W147" s="44"/>
      <c r="X147" s="47">
        <f t="shared" si="26"/>
        <v>0</v>
      </c>
      <c r="Y147" s="46">
        <f t="shared" si="34"/>
        <v>0</v>
      </c>
      <c r="Z147" s="44"/>
      <c r="AA147" s="47">
        <f t="shared" si="27"/>
        <v>0</v>
      </c>
      <c r="AB147" s="97">
        <f t="shared" si="35"/>
        <v>0</v>
      </c>
      <c r="AC147" s="100" t="str">
        <f t="shared" si="28"/>
        <v/>
      </c>
      <c r="AD147" s="44"/>
      <c r="AE147" s="35"/>
      <c r="AF147" s="36"/>
      <c r="AG147" s="100" t="str">
        <f t="shared" si="29"/>
        <v/>
      </c>
      <c r="AH147" s="44"/>
      <c r="AI147" s="86"/>
      <c r="AJ147" s="77">
        <f t="shared" si="30"/>
        <v>0</v>
      </c>
      <c r="AK147" s="84">
        <f t="shared" si="31"/>
        <v>0</v>
      </c>
      <c r="AL147" s="1">
        <f t="shared" si="32"/>
        <v>0</v>
      </c>
      <c r="AM147" s="85">
        <f t="shared" si="33"/>
        <v>0</v>
      </c>
      <c r="AZ147" s="65" t="str">
        <f>IF(COUNT(SEARCH(#REF!,K147)),IF(V147&lt;&gt;0,LOOKUP(9.99999999999999E+307,$AZ$5:AZ146+1),""),"")</f>
        <v/>
      </c>
      <c r="BA147" s="91" t="str">
        <f>IF(COUNT(SEARCH(#REF!,K147)),IF(Y147&lt;&gt;0,LOOKUP(9.99999999999999E+307,$BA$5:BA146+1),""),"")</f>
        <v/>
      </c>
      <c r="BB147" s="93" t="str">
        <f>IF(COUNT(SEARCH(#REF!,K147)),IF(AC147&lt;&gt;0,LOOKUP(9.99999999999999E+307,$BB$5:BB146+1),""),"")</f>
        <v/>
      </c>
      <c r="BC147" s="95" t="str">
        <f>IF(COUNT(SEARCH(#REF!,K147)),IF(AG147&lt;&gt;0,LOOKUP(9.99999999999999E+307,$BC$5:BC146+1),""),"")</f>
        <v/>
      </c>
    </row>
    <row r="148" spans="1:55" ht="14">
      <c r="A148" s="1">
        <v>142</v>
      </c>
      <c r="B148" s="38" t="str">
        <f>IF(stock_Item!B144&lt;&gt;"",stock_Item!B144,"")</f>
        <v>K-File 25 mm คละเบอร์ 15-40</v>
      </c>
      <c r="C148" s="18" t="str">
        <f t="array" ref="C148">IF(B148 &lt;&gt;"",IF(J148&lt;&gt;"","จัดซื้อร่วม ","วิธีเฉพาะเจาะจง "),"")</f>
        <v xml:space="preserve">วิธีเฉพาะเจาะจง </v>
      </c>
      <c r="D148" s="9">
        <f>IF(B148 &lt;&gt;"",INDEX(stock_Item!$A$3:$A$998,MATCH(B148,stock_Item!$B$3:$B$998,0)),"")</f>
        <v>1326</v>
      </c>
      <c r="E148" s="9" t="str">
        <f>IF(B148 &lt;&gt;"",INDEX(stock_Item!$C$1:$C$998,MATCH(D148,stock_Item!$A$1:$A$998,0)),"")</f>
        <v>กล่อง</v>
      </c>
      <c r="F148" s="8"/>
      <c r="G148" s="7"/>
      <c r="H148" s="7"/>
      <c r="I148" s="7"/>
      <c r="J148" s="54"/>
      <c r="K148" s="57"/>
      <c r="L148" s="55"/>
      <c r="M148" s="56"/>
      <c r="N148" s="56"/>
      <c r="O148" s="41"/>
      <c r="P148" s="53">
        <f>IFERROR(IF(B148 &lt;&gt;"",LOOKUP(2,1/(company_qty!$K$3:$K$2003=D148),(company_qty!$N$3:$N$1004)),""),0)</f>
        <v>2</v>
      </c>
      <c r="Q148" s="33">
        <v>2</v>
      </c>
      <c r="R148" s="53">
        <f t="shared" si="24"/>
        <v>0</v>
      </c>
      <c r="S148" s="23">
        <v>1</v>
      </c>
      <c r="T148" s="39">
        <f t="array" ref="T148">IFERROR(IF(B148 &lt;&gt;"",LOOKUP(2,1/(company_qty!$A$3:$A$2002=D148),(company_qty!$D$3:$D$1003)),""),"ไม่เคยซื้อ")</f>
        <v>299.60000000000002</v>
      </c>
      <c r="U148" s="34">
        <f t="shared" si="25"/>
        <v>299.60000000000002</v>
      </c>
      <c r="V148" s="46">
        <f>IF(AND(B148&lt;&gt;"",S148&lt;&gt;0,COUNTIFS(stock_Item!$A$3:$A$1998,D148,stock_Item!$M$3:$M$1998,"P")),IF(S148&gt;=9,S148-S148*0.4,S148),0)</f>
        <v>0</v>
      </c>
      <c r="W148" s="44"/>
      <c r="X148" s="47">
        <f t="shared" si="26"/>
        <v>0</v>
      </c>
      <c r="Y148" s="46">
        <f t="shared" si="34"/>
        <v>1</v>
      </c>
      <c r="Z148" s="44"/>
      <c r="AA148" s="47">
        <f t="shared" si="27"/>
        <v>1</v>
      </c>
      <c r="AB148" s="97">
        <f t="shared" si="35"/>
        <v>0</v>
      </c>
      <c r="AC148" s="100" t="str">
        <f t="shared" si="28"/>
        <v/>
      </c>
      <c r="AD148" s="44"/>
      <c r="AE148" s="35"/>
      <c r="AF148" s="36"/>
      <c r="AG148" s="100" t="str">
        <f t="shared" si="29"/>
        <v/>
      </c>
      <c r="AH148" s="44"/>
      <c r="AI148" s="86"/>
      <c r="AJ148" s="77">
        <f t="shared" si="30"/>
        <v>1</v>
      </c>
      <c r="AK148" s="84">
        <f t="shared" si="31"/>
        <v>299.60000000000002</v>
      </c>
      <c r="AL148" s="1">
        <f t="shared" si="32"/>
        <v>0</v>
      </c>
      <c r="AM148" s="85">
        <f t="shared" si="33"/>
        <v>0</v>
      </c>
      <c r="AZ148" s="65" t="str">
        <f>IF(COUNT(SEARCH(#REF!,K148)),IF(V148&lt;&gt;0,LOOKUP(9.99999999999999E+307,$AZ$5:AZ147+1),""),"")</f>
        <v/>
      </c>
      <c r="BA148" s="91" t="str">
        <f>IF(COUNT(SEARCH(#REF!,K148)),IF(Y148&lt;&gt;0,LOOKUP(9.99999999999999E+307,$BA$5:BA147+1),""),"")</f>
        <v/>
      </c>
      <c r="BB148" s="93" t="str">
        <f>IF(COUNT(SEARCH(#REF!,K148)),IF(AC148&lt;&gt;0,LOOKUP(9.99999999999999E+307,$BB$5:BB147+1),""),"")</f>
        <v/>
      </c>
      <c r="BC148" s="95" t="str">
        <f>IF(COUNT(SEARCH(#REF!,K148)),IF(AG148&lt;&gt;0,LOOKUP(9.99999999999999E+307,$BC$5:BC147+1),""),"")</f>
        <v/>
      </c>
    </row>
    <row r="149" spans="1:55" ht="14">
      <c r="A149" s="1">
        <v>143</v>
      </c>
      <c r="B149" s="38" t="str">
        <f>IF(stock_Item!B145&lt;&gt;"",stock_Item!B145,"")</f>
        <v>K-File 25 mm คละเบอร์ 45-80</v>
      </c>
      <c r="C149" s="18" t="str">
        <f t="array" ref="C149">IF(B149 &lt;&gt;"",IF(J149&lt;&gt;"","จัดซื้อร่วม ","วิธีเฉพาะเจาะจง "),"")</f>
        <v xml:space="preserve">วิธีเฉพาะเจาะจง </v>
      </c>
      <c r="D149" s="9">
        <f>IF(B149 &lt;&gt;"",INDEX(stock_Item!$A$3:$A$998,MATCH(B149,stock_Item!$B$3:$B$998,0)),"")</f>
        <v>1327</v>
      </c>
      <c r="E149" s="9" t="str">
        <f>IF(B149 &lt;&gt;"",INDEX(stock_Item!$C$1:$C$998,MATCH(D149,stock_Item!$A$1:$A$998,0)),"")</f>
        <v>กล่อง</v>
      </c>
      <c r="F149" s="8"/>
      <c r="G149" s="7"/>
      <c r="H149" s="7"/>
      <c r="I149" s="7"/>
      <c r="J149" s="54"/>
      <c r="K149" s="57"/>
      <c r="L149" s="55"/>
      <c r="M149" s="56"/>
      <c r="N149" s="56"/>
      <c r="O149" s="41"/>
      <c r="P149" s="53">
        <f>IFERROR(IF(B149 &lt;&gt;"",LOOKUP(2,1/(company_qty!$K$3:$K$2003=D149),(company_qty!$N$3:$N$1004)),""),0)</f>
        <v>0</v>
      </c>
      <c r="Q149" s="33">
        <v>0</v>
      </c>
      <c r="R149" s="53">
        <f t="shared" si="24"/>
        <v>0</v>
      </c>
      <c r="S149" s="23">
        <v>2</v>
      </c>
      <c r="T149" s="39">
        <f t="array" ref="T149">IFERROR(IF(B149 &lt;&gt;"",LOOKUP(2,1/(company_qty!$A$3:$A$2002=D149),(company_qty!$D$3:$D$1003)),""),"ไม่เคยซื้อ")</f>
        <v>358.45</v>
      </c>
      <c r="U149" s="34">
        <f t="shared" si="25"/>
        <v>716.9</v>
      </c>
      <c r="V149" s="46">
        <f>IF(AND(B149&lt;&gt;"",S149&lt;&gt;0,COUNTIFS(stock_Item!$A$3:$A$1998,D149,stock_Item!$M$3:$M$1998,"P")),IF(S149&gt;=9,S149-S149*0.4,S149),0)</f>
        <v>0</v>
      </c>
      <c r="W149" s="44"/>
      <c r="X149" s="47">
        <f t="shared" si="26"/>
        <v>0</v>
      </c>
      <c r="Y149" s="46">
        <f t="shared" si="34"/>
        <v>2</v>
      </c>
      <c r="Z149" s="44"/>
      <c r="AA149" s="47">
        <f t="shared" si="27"/>
        <v>2</v>
      </c>
      <c r="AB149" s="97">
        <f t="shared" si="35"/>
        <v>0</v>
      </c>
      <c r="AC149" s="100" t="str">
        <f t="shared" si="28"/>
        <v/>
      </c>
      <c r="AD149" s="44"/>
      <c r="AE149" s="35"/>
      <c r="AF149" s="36"/>
      <c r="AG149" s="100" t="str">
        <f t="shared" si="29"/>
        <v/>
      </c>
      <c r="AH149" s="44"/>
      <c r="AI149" s="86"/>
      <c r="AJ149" s="77">
        <f t="shared" si="30"/>
        <v>2</v>
      </c>
      <c r="AK149" s="84">
        <f t="shared" si="31"/>
        <v>716.9</v>
      </c>
      <c r="AL149" s="1">
        <f t="shared" si="32"/>
        <v>0</v>
      </c>
      <c r="AM149" s="85">
        <f t="shared" si="33"/>
        <v>0</v>
      </c>
      <c r="AZ149" s="65" t="str">
        <f>IF(COUNT(SEARCH(#REF!,K149)),IF(V149&lt;&gt;0,LOOKUP(9.99999999999999E+307,$AZ$5:AZ148+1),""),"")</f>
        <v/>
      </c>
      <c r="BA149" s="91" t="str">
        <f>IF(COUNT(SEARCH(#REF!,K149)),IF(Y149&lt;&gt;0,LOOKUP(9.99999999999999E+307,$BA$5:BA148+1),""),"")</f>
        <v/>
      </c>
      <c r="BB149" s="93" t="str">
        <f>IF(COUNT(SEARCH(#REF!,K149)),IF(AC149&lt;&gt;0,LOOKUP(9.99999999999999E+307,$BB$5:BB148+1),""),"")</f>
        <v/>
      </c>
      <c r="BC149" s="95" t="str">
        <f>IF(COUNT(SEARCH(#REF!,K149)),IF(AG149&lt;&gt;0,LOOKUP(9.99999999999999E+307,$BC$5:BC148+1),""),"")</f>
        <v/>
      </c>
    </row>
    <row r="150" spans="1:55" ht="14">
      <c r="A150" s="1">
        <v>144</v>
      </c>
      <c r="B150" s="38" t="str">
        <f>IF(stock_Item!B146&lt;&gt;"",stock_Item!B146,"")</f>
        <v>K-File 25 mm เบอร์ 10</v>
      </c>
      <c r="C150" s="18" t="str">
        <f t="array" ref="C150">IF(B150 &lt;&gt;"",IF(J150&lt;&gt;"","จัดซื้อร่วม ","วิธีเฉพาะเจาะจง "),"")</f>
        <v xml:space="preserve">วิธีเฉพาะเจาะจง </v>
      </c>
      <c r="D150" s="9">
        <f>IF(B150 &lt;&gt;"",INDEX(stock_Item!$A$3:$A$998,MATCH(B150,stock_Item!$B$3:$B$998,0)),"")</f>
        <v>1312</v>
      </c>
      <c r="E150" s="9" t="str">
        <f>IF(B150 &lt;&gt;"",INDEX(stock_Item!$C$1:$C$998,MATCH(D150,stock_Item!$A$1:$A$998,0)),"")</f>
        <v>กล่อง</v>
      </c>
      <c r="F150" s="8"/>
      <c r="G150" s="7"/>
      <c r="H150" s="7"/>
      <c r="I150" s="7"/>
      <c r="J150" s="54"/>
      <c r="K150" s="57"/>
      <c r="L150" s="55"/>
      <c r="M150" s="56"/>
      <c r="N150" s="56"/>
      <c r="O150" s="41"/>
      <c r="P150" s="53">
        <f>IFERROR(IF(B150 &lt;&gt;"",LOOKUP(2,1/(company_qty!$K$3:$K$2003=D150),(company_qty!$N$3:$N$1004)),""),0)</f>
        <v>0</v>
      </c>
      <c r="Q150" s="33">
        <v>0</v>
      </c>
      <c r="R150" s="53">
        <f t="shared" si="24"/>
        <v>0</v>
      </c>
      <c r="S150" s="23">
        <v>0</v>
      </c>
      <c r="T150" s="39">
        <f t="array" ref="T150">IFERROR(IF(B150 &lt;&gt;"",LOOKUP(2,1/(company_qty!$A$3:$A$2002=D150),(company_qty!$D$3:$D$1003)),""),"ไม่เคยซื้อ")</f>
        <v>299.60000000000002</v>
      </c>
      <c r="U150" s="34">
        <f t="shared" si="25"/>
        <v>0</v>
      </c>
      <c r="V150" s="46">
        <f>IF(AND(B150&lt;&gt;"",S150&lt;&gt;0,COUNTIFS(stock_Item!$A$3:$A$1998,D150,stock_Item!$M$3:$M$1998,"P")),IF(S150&gt;=9,S150-S150*0.4,S150),0)</f>
        <v>0</v>
      </c>
      <c r="W150" s="44"/>
      <c r="X150" s="47">
        <f t="shared" si="26"/>
        <v>0</v>
      </c>
      <c r="Y150" s="46">
        <f t="shared" si="34"/>
        <v>0</v>
      </c>
      <c r="Z150" s="44"/>
      <c r="AA150" s="47">
        <f t="shared" si="27"/>
        <v>0</v>
      </c>
      <c r="AB150" s="97">
        <f t="shared" si="35"/>
        <v>0</v>
      </c>
      <c r="AC150" s="100" t="str">
        <f t="shared" si="28"/>
        <v/>
      </c>
      <c r="AD150" s="44"/>
      <c r="AE150" s="35"/>
      <c r="AF150" s="36"/>
      <c r="AG150" s="100" t="str">
        <f t="shared" si="29"/>
        <v/>
      </c>
      <c r="AH150" s="44"/>
      <c r="AI150" s="86"/>
      <c r="AJ150" s="77">
        <f t="shared" si="30"/>
        <v>0</v>
      </c>
      <c r="AK150" s="84">
        <f t="shared" si="31"/>
        <v>0</v>
      </c>
      <c r="AL150" s="1">
        <f t="shared" si="32"/>
        <v>0</v>
      </c>
      <c r="AM150" s="85">
        <f t="shared" si="33"/>
        <v>0</v>
      </c>
      <c r="AZ150" s="65" t="str">
        <f>IF(COUNT(SEARCH(#REF!,K150)),IF(V150&lt;&gt;0,LOOKUP(9.99999999999999E+307,$AZ$5:AZ149+1),""),"")</f>
        <v/>
      </c>
      <c r="BA150" s="91" t="str">
        <f>IF(COUNT(SEARCH(#REF!,K150)),IF(Y150&lt;&gt;0,LOOKUP(9.99999999999999E+307,$BA$5:BA149+1),""),"")</f>
        <v/>
      </c>
      <c r="BB150" s="93" t="str">
        <f>IF(COUNT(SEARCH(#REF!,K150)),IF(AC150&lt;&gt;0,LOOKUP(9.99999999999999E+307,$BB$5:BB149+1),""),"")</f>
        <v/>
      </c>
      <c r="BC150" s="95" t="str">
        <f>IF(COUNT(SEARCH(#REF!,K150)),IF(AG150&lt;&gt;0,LOOKUP(9.99999999999999E+307,$BC$5:BC149+1),""),"")</f>
        <v/>
      </c>
    </row>
    <row r="151" spans="1:55" ht="14">
      <c r="A151" s="1">
        <v>145</v>
      </c>
      <c r="B151" s="38" t="str">
        <f>IF(stock_Item!B147&lt;&gt;"",stock_Item!B147,"")</f>
        <v>K-File 25 mm เบอร์ 15</v>
      </c>
      <c r="C151" s="18" t="str">
        <f t="array" ref="C151">IF(B151 &lt;&gt;"",IF(J151&lt;&gt;"","จัดซื้อร่วม ","วิธีเฉพาะเจาะจง "),"")</f>
        <v xml:space="preserve">วิธีเฉพาะเจาะจง </v>
      </c>
      <c r="D151" s="9">
        <f>IF(B151 &lt;&gt;"",INDEX(stock_Item!$A$3:$A$998,MATCH(B151,stock_Item!$B$3:$B$998,0)),"")</f>
        <v>1313</v>
      </c>
      <c r="E151" s="9" t="str">
        <f>IF(B151 &lt;&gt;"",INDEX(stock_Item!$C$1:$C$998,MATCH(D151,stock_Item!$A$1:$A$998,0)),"")</f>
        <v>กล่อง</v>
      </c>
      <c r="F151" s="8"/>
      <c r="G151" s="7"/>
      <c r="H151" s="7"/>
      <c r="I151" s="7"/>
      <c r="J151" s="54"/>
      <c r="K151" s="57"/>
      <c r="L151" s="55"/>
      <c r="M151" s="56"/>
      <c r="N151" s="56"/>
      <c r="O151" s="41"/>
      <c r="P151" s="53">
        <f>IFERROR(IF(B151 &lt;&gt;"",LOOKUP(2,1/(company_qty!$K$3:$K$2003=D151),(company_qty!$N$3:$N$1004)),""),0)</f>
        <v>0</v>
      </c>
      <c r="Q151" s="33">
        <v>0</v>
      </c>
      <c r="R151" s="53">
        <f t="shared" si="24"/>
        <v>0</v>
      </c>
      <c r="S151" s="23">
        <v>0</v>
      </c>
      <c r="T151" s="39">
        <f t="array" ref="T151">IFERROR(IF(B151 &lt;&gt;"",LOOKUP(2,1/(company_qty!$A$3:$A$2002=D151),(company_qty!$D$3:$D$1003)),""),"ไม่เคยซื้อ")</f>
        <v>299.60000000000002</v>
      </c>
      <c r="U151" s="34">
        <f t="shared" si="25"/>
        <v>0</v>
      </c>
      <c r="V151" s="46">
        <f>IF(AND(B151&lt;&gt;"",S151&lt;&gt;0,COUNTIFS(stock_Item!$A$3:$A$1998,D151,stock_Item!$M$3:$M$1998,"P")),IF(S151&gt;=9,S151-S151*0.4,S151),0)</f>
        <v>0</v>
      </c>
      <c r="W151" s="44"/>
      <c r="X151" s="47">
        <f t="shared" si="26"/>
        <v>0</v>
      </c>
      <c r="Y151" s="46">
        <f t="shared" si="34"/>
        <v>0</v>
      </c>
      <c r="Z151" s="44"/>
      <c r="AA151" s="47">
        <f t="shared" si="27"/>
        <v>0</v>
      </c>
      <c r="AB151" s="97">
        <f t="shared" si="35"/>
        <v>0</v>
      </c>
      <c r="AC151" s="100" t="str">
        <f t="shared" si="28"/>
        <v/>
      </c>
      <c r="AD151" s="44"/>
      <c r="AE151" s="35"/>
      <c r="AF151" s="36"/>
      <c r="AG151" s="100" t="str">
        <f t="shared" si="29"/>
        <v/>
      </c>
      <c r="AH151" s="44"/>
      <c r="AI151" s="86"/>
      <c r="AJ151" s="77">
        <f t="shared" si="30"/>
        <v>0</v>
      </c>
      <c r="AK151" s="84">
        <f t="shared" si="31"/>
        <v>0</v>
      </c>
      <c r="AL151" s="1">
        <f t="shared" si="32"/>
        <v>0</v>
      </c>
      <c r="AM151" s="85">
        <f t="shared" si="33"/>
        <v>0</v>
      </c>
      <c r="AZ151" s="65" t="str">
        <f>IF(COUNT(SEARCH(#REF!,K151)),IF(V151&lt;&gt;0,LOOKUP(9.99999999999999E+307,$AZ$5:AZ150+1),""),"")</f>
        <v/>
      </c>
      <c r="BA151" s="91" t="str">
        <f>IF(COUNT(SEARCH(#REF!,K151)),IF(Y151&lt;&gt;0,LOOKUP(9.99999999999999E+307,$BA$5:BA150+1),""),"")</f>
        <v/>
      </c>
      <c r="BB151" s="93" t="str">
        <f>IF(COUNT(SEARCH(#REF!,K151)),IF(AC151&lt;&gt;0,LOOKUP(9.99999999999999E+307,$BB$5:BB150+1),""),"")</f>
        <v/>
      </c>
      <c r="BC151" s="95" t="str">
        <f>IF(COUNT(SEARCH(#REF!,K151)),IF(AG151&lt;&gt;0,LOOKUP(9.99999999999999E+307,$BC$5:BC150+1),""),"")</f>
        <v/>
      </c>
    </row>
    <row r="152" spans="1:55" ht="14">
      <c r="A152" s="1">
        <v>146</v>
      </c>
      <c r="B152" s="38" t="str">
        <f>IF(stock_Item!B148&lt;&gt;"",stock_Item!B148,"")</f>
        <v>K-File 25 mm เบอร์ 20</v>
      </c>
      <c r="C152" s="18" t="str">
        <f t="array" ref="C152">IF(B152 &lt;&gt;"",IF(J152&lt;&gt;"","จัดซื้อร่วม ","วิธีเฉพาะเจาะจง "),"")</f>
        <v xml:space="preserve">วิธีเฉพาะเจาะจง </v>
      </c>
      <c r="D152" s="9">
        <f>IF(B152 &lt;&gt;"",INDEX(stock_Item!$A$3:$A$998,MATCH(B152,stock_Item!$B$3:$B$998,0)),"")</f>
        <v>1314</v>
      </c>
      <c r="E152" s="9" t="str">
        <f>IF(B152 &lt;&gt;"",INDEX(stock_Item!$C$1:$C$998,MATCH(D152,stock_Item!$A$1:$A$998,0)),"")</f>
        <v>กล่อง</v>
      </c>
      <c r="F152" s="8"/>
      <c r="G152" s="7"/>
      <c r="H152" s="7"/>
      <c r="I152" s="7"/>
      <c r="J152" s="54"/>
      <c r="K152" s="57"/>
      <c r="L152" s="55"/>
      <c r="M152" s="56"/>
      <c r="N152" s="56"/>
      <c r="O152" s="41"/>
      <c r="P152" s="53">
        <f>IFERROR(IF(B152 &lt;&gt;"",LOOKUP(2,1/(company_qty!$K$3:$K$2003=D152),(company_qty!$N$3:$N$1004)),""),0)</f>
        <v>0</v>
      </c>
      <c r="Q152" s="33">
        <v>0</v>
      </c>
      <c r="R152" s="53">
        <f t="shared" si="24"/>
        <v>0</v>
      </c>
      <c r="S152" s="23">
        <v>0</v>
      </c>
      <c r="T152" s="39">
        <f t="array" ref="T152">IFERROR(IF(B152 &lt;&gt;"",LOOKUP(2,1/(company_qty!$A$3:$A$2002=D152),(company_qty!$D$3:$D$1003)),""),"ไม่เคยซื้อ")</f>
        <v>299.60000000000002</v>
      </c>
      <c r="U152" s="34">
        <f t="shared" si="25"/>
        <v>0</v>
      </c>
      <c r="V152" s="46">
        <f>IF(AND(B152&lt;&gt;"",S152&lt;&gt;0,COUNTIFS(stock_Item!$A$3:$A$1998,D152,stock_Item!$M$3:$M$1998,"P")),IF(S152&gt;=9,S152-S152*0.4,S152),0)</f>
        <v>0</v>
      </c>
      <c r="W152" s="44"/>
      <c r="X152" s="47">
        <f t="shared" si="26"/>
        <v>0</v>
      </c>
      <c r="Y152" s="46">
        <f t="shared" si="34"/>
        <v>0</v>
      </c>
      <c r="Z152" s="44"/>
      <c r="AA152" s="47">
        <f t="shared" si="27"/>
        <v>0</v>
      </c>
      <c r="AB152" s="97">
        <f t="shared" si="35"/>
        <v>0</v>
      </c>
      <c r="AC152" s="100" t="str">
        <f t="shared" si="28"/>
        <v/>
      </c>
      <c r="AD152" s="44"/>
      <c r="AE152" s="35"/>
      <c r="AF152" s="36"/>
      <c r="AG152" s="100" t="str">
        <f t="shared" si="29"/>
        <v/>
      </c>
      <c r="AH152" s="44"/>
      <c r="AI152" s="86"/>
      <c r="AJ152" s="77">
        <f t="shared" si="30"/>
        <v>0</v>
      </c>
      <c r="AK152" s="84">
        <f t="shared" si="31"/>
        <v>0</v>
      </c>
      <c r="AL152" s="1">
        <f t="shared" si="32"/>
        <v>0</v>
      </c>
      <c r="AM152" s="85">
        <f t="shared" si="33"/>
        <v>0</v>
      </c>
      <c r="AZ152" s="65" t="str">
        <f>IF(COUNT(SEARCH(#REF!,K152)),IF(V152&lt;&gt;0,LOOKUP(9.99999999999999E+307,$AZ$5:AZ151+1),""),"")</f>
        <v/>
      </c>
      <c r="BA152" s="91" t="str">
        <f>IF(COUNT(SEARCH(#REF!,K152)),IF(Y152&lt;&gt;0,LOOKUP(9.99999999999999E+307,$BA$5:BA151+1),""),"")</f>
        <v/>
      </c>
      <c r="BB152" s="93" t="str">
        <f>IF(COUNT(SEARCH(#REF!,K152)),IF(AC152&lt;&gt;0,LOOKUP(9.99999999999999E+307,$BB$5:BB151+1),""),"")</f>
        <v/>
      </c>
      <c r="BC152" s="95" t="str">
        <f>IF(COUNT(SEARCH(#REF!,K152)),IF(AG152&lt;&gt;0,LOOKUP(9.99999999999999E+307,$BC$5:BC151+1),""),"")</f>
        <v/>
      </c>
    </row>
    <row r="153" spans="1:55" ht="14">
      <c r="A153" s="1">
        <v>147</v>
      </c>
      <c r="B153" s="38" t="str">
        <f>IF(stock_Item!B149&lt;&gt;"",stock_Item!B149,"")</f>
        <v>K-File 25 mm เบอร์ 25</v>
      </c>
      <c r="C153" s="18" t="str">
        <f t="array" ref="C153">IF(B153 &lt;&gt;"",IF(J153&lt;&gt;"","จัดซื้อร่วม ","วิธีเฉพาะเจาะจง "),"")</f>
        <v xml:space="preserve">วิธีเฉพาะเจาะจง </v>
      </c>
      <c r="D153" s="9">
        <f>IF(B153 &lt;&gt;"",INDEX(stock_Item!$A$3:$A$998,MATCH(B153,stock_Item!$B$3:$B$998,0)),"")</f>
        <v>1315</v>
      </c>
      <c r="E153" s="9" t="str">
        <f>IF(B153 &lt;&gt;"",INDEX(stock_Item!$C$1:$C$998,MATCH(D153,stock_Item!$A$1:$A$998,0)),"")</f>
        <v>กล่อง</v>
      </c>
      <c r="F153" s="8"/>
      <c r="G153" s="7"/>
      <c r="H153" s="7"/>
      <c r="I153" s="7"/>
      <c r="J153" s="54"/>
      <c r="K153" s="57"/>
      <c r="L153" s="55"/>
      <c r="M153" s="56"/>
      <c r="N153" s="56"/>
      <c r="O153" s="41"/>
      <c r="P153" s="53">
        <f>IFERROR(IF(B153 &lt;&gt;"",LOOKUP(2,1/(company_qty!$K$3:$K$2003=D153),(company_qty!$N$3:$N$1004)),""),0)</f>
        <v>0</v>
      </c>
      <c r="Q153" s="33">
        <v>0</v>
      </c>
      <c r="R153" s="53">
        <f t="shared" si="24"/>
        <v>0</v>
      </c>
      <c r="S153" s="23">
        <v>0</v>
      </c>
      <c r="T153" s="39">
        <f t="array" ref="T153">IFERROR(IF(B153 &lt;&gt;"",LOOKUP(2,1/(company_qty!$A$3:$A$2002=D153),(company_qty!$D$3:$D$1003)),""),"ไม่เคยซื้อ")</f>
        <v>299.60000000000002</v>
      </c>
      <c r="U153" s="34">
        <f t="shared" si="25"/>
        <v>0</v>
      </c>
      <c r="V153" s="46">
        <f>IF(AND(B153&lt;&gt;"",S153&lt;&gt;0,COUNTIFS(stock_Item!$A$3:$A$1998,D153,stock_Item!$M$3:$M$1998,"P")),IF(S153&gt;=9,S153-S153*0.4,S153),0)</f>
        <v>0</v>
      </c>
      <c r="W153" s="44"/>
      <c r="X153" s="47">
        <f t="shared" si="26"/>
        <v>0</v>
      </c>
      <c r="Y153" s="46">
        <f t="shared" si="34"/>
        <v>0</v>
      </c>
      <c r="Z153" s="44"/>
      <c r="AA153" s="47">
        <f t="shared" si="27"/>
        <v>0</v>
      </c>
      <c r="AB153" s="97">
        <f t="shared" si="35"/>
        <v>0</v>
      </c>
      <c r="AC153" s="100" t="str">
        <f t="shared" si="28"/>
        <v/>
      </c>
      <c r="AD153" s="44"/>
      <c r="AE153" s="35"/>
      <c r="AF153" s="36"/>
      <c r="AG153" s="100" t="str">
        <f t="shared" si="29"/>
        <v/>
      </c>
      <c r="AH153" s="44"/>
      <c r="AI153" s="86"/>
      <c r="AJ153" s="77">
        <f t="shared" si="30"/>
        <v>0</v>
      </c>
      <c r="AK153" s="84">
        <f t="shared" si="31"/>
        <v>0</v>
      </c>
      <c r="AL153" s="1">
        <f t="shared" si="32"/>
        <v>0</v>
      </c>
      <c r="AM153" s="85">
        <f t="shared" si="33"/>
        <v>0</v>
      </c>
      <c r="AZ153" s="65" t="str">
        <f>IF(COUNT(SEARCH(#REF!,K153)),IF(V153&lt;&gt;0,LOOKUP(9.99999999999999E+307,$AZ$5:AZ152+1),""),"")</f>
        <v/>
      </c>
      <c r="BA153" s="91" t="str">
        <f>IF(COUNT(SEARCH(#REF!,K153)),IF(Y153&lt;&gt;0,LOOKUP(9.99999999999999E+307,$BA$5:BA152+1),""),"")</f>
        <v/>
      </c>
      <c r="BB153" s="93" t="str">
        <f>IF(COUNT(SEARCH(#REF!,K153)),IF(AC153&lt;&gt;0,LOOKUP(9.99999999999999E+307,$BB$5:BB152+1),""),"")</f>
        <v/>
      </c>
      <c r="BC153" s="95" t="str">
        <f>IF(COUNT(SEARCH(#REF!,K153)),IF(AG153&lt;&gt;0,LOOKUP(9.99999999999999E+307,$BC$5:BC152+1),""),"")</f>
        <v/>
      </c>
    </row>
    <row r="154" spans="1:55" ht="14">
      <c r="A154" s="1">
        <v>148</v>
      </c>
      <c r="B154" s="38" t="str">
        <f>IF(stock_Item!B150&lt;&gt;"",stock_Item!B150,"")</f>
        <v>K-File 25 mm เบอร์ 30</v>
      </c>
      <c r="C154" s="18" t="str">
        <f t="array" ref="C154">IF(B154 &lt;&gt;"",IF(J154&lt;&gt;"","จัดซื้อร่วม ","วิธีเฉพาะเจาะจง "),"")</f>
        <v xml:space="preserve">วิธีเฉพาะเจาะจง </v>
      </c>
      <c r="D154" s="9">
        <f>IF(B154 &lt;&gt;"",INDEX(stock_Item!$A$3:$A$998,MATCH(B154,stock_Item!$B$3:$B$998,0)),"")</f>
        <v>1316</v>
      </c>
      <c r="E154" s="9" t="str">
        <f>IF(B154 &lt;&gt;"",INDEX(stock_Item!$C$1:$C$998,MATCH(D154,stock_Item!$A$1:$A$998,0)),"")</f>
        <v>กล่อง</v>
      </c>
      <c r="F154" s="8"/>
      <c r="G154" s="7"/>
      <c r="H154" s="7"/>
      <c r="I154" s="7"/>
      <c r="J154" s="54"/>
      <c r="K154" s="57"/>
      <c r="L154" s="55"/>
      <c r="M154" s="56"/>
      <c r="N154" s="56"/>
      <c r="O154" s="41"/>
      <c r="P154" s="53">
        <f>IFERROR(IF(B154 &lt;&gt;"",LOOKUP(2,1/(company_qty!$K$3:$K$2003=D154),(company_qty!$N$3:$N$1004)),""),0)</f>
        <v>0</v>
      </c>
      <c r="Q154" s="33">
        <v>0</v>
      </c>
      <c r="R154" s="53">
        <f t="shared" si="24"/>
        <v>0</v>
      </c>
      <c r="S154" s="23">
        <v>0</v>
      </c>
      <c r="T154" s="39">
        <f t="array" ref="T154">IFERROR(IF(B154 &lt;&gt;"",LOOKUP(2,1/(company_qty!$A$3:$A$2002=D154),(company_qty!$D$3:$D$1003)),""),"ไม่เคยซื้อ")</f>
        <v>299.60000000000002</v>
      </c>
      <c r="U154" s="34">
        <f t="shared" si="25"/>
        <v>0</v>
      </c>
      <c r="V154" s="46">
        <f>IF(AND(B154&lt;&gt;"",S154&lt;&gt;0,COUNTIFS(stock_Item!$A$3:$A$1998,D154,stock_Item!$M$3:$M$1998,"P")),IF(S154&gt;=9,S154-S154*0.4,S154),0)</f>
        <v>0</v>
      </c>
      <c r="W154" s="44"/>
      <c r="X154" s="47">
        <f t="shared" si="26"/>
        <v>0</v>
      </c>
      <c r="Y154" s="46">
        <f t="shared" si="34"/>
        <v>0</v>
      </c>
      <c r="Z154" s="44"/>
      <c r="AA154" s="47">
        <f t="shared" si="27"/>
        <v>0</v>
      </c>
      <c r="AB154" s="97">
        <f t="shared" si="35"/>
        <v>0</v>
      </c>
      <c r="AC154" s="100" t="str">
        <f t="shared" si="28"/>
        <v/>
      </c>
      <c r="AD154" s="44"/>
      <c r="AE154" s="35"/>
      <c r="AF154" s="36"/>
      <c r="AG154" s="100" t="str">
        <f t="shared" si="29"/>
        <v/>
      </c>
      <c r="AH154" s="44"/>
      <c r="AI154" s="86"/>
      <c r="AJ154" s="77">
        <f t="shared" si="30"/>
        <v>0</v>
      </c>
      <c r="AK154" s="84">
        <f t="shared" si="31"/>
        <v>0</v>
      </c>
      <c r="AL154" s="1">
        <f t="shared" si="32"/>
        <v>0</v>
      </c>
      <c r="AM154" s="85">
        <f t="shared" si="33"/>
        <v>0</v>
      </c>
      <c r="AZ154" s="65" t="str">
        <f>IF(COUNT(SEARCH(#REF!,K154)),IF(V154&lt;&gt;0,LOOKUP(9.99999999999999E+307,$AZ$5:AZ153+1),""),"")</f>
        <v/>
      </c>
      <c r="BA154" s="91" t="str">
        <f>IF(COUNT(SEARCH(#REF!,K154)),IF(Y154&lt;&gt;0,LOOKUP(9.99999999999999E+307,$BA$5:BA153+1),""),"")</f>
        <v/>
      </c>
      <c r="BB154" s="93" t="str">
        <f>IF(COUNT(SEARCH(#REF!,K154)),IF(AC154&lt;&gt;0,LOOKUP(9.99999999999999E+307,$BB$5:BB153+1),""),"")</f>
        <v/>
      </c>
      <c r="BC154" s="95" t="str">
        <f>IF(COUNT(SEARCH(#REF!,K154)),IF(AG154&lt;&gt;0,LOOKUP(9.99999999999999E+307,$BC$5:BC153+1),""),"")</f>
        <v/>
      </c>
    </row>
    <row r="155" spans="1:55" ht="14">
      <c r="A155" s="1">
        <v>149</v>
      </c>
      <c r="B155" s="38" t="str">
        <f>IF(stock_Item!B151&lt;&gt;"",stock_Item!B151,"")</f>
        <v>K-File 25 mm เบอร์ 35</v>
      </c>
      <c r="C155" s="18" t="str">
        <f t="array" ref="C155">IF(B155 &lt;&gt;"",IF(J155&lt;&gt;"","จัดซื้อร่วม ","วิธีเฉพาะเจาะจง "),"")</f>
        <v xml:space="preserve">วิธีเฉพาะเจาะจง </v>
      </c>
      <c r="D155" s="9">
        <f>IF(B155 &lt;&gt;"",INDEX(stock_Item!$A$3:$A$998,MATCH(B155,stock_Item!$B$3:$B$998,0)),"")</f>
        <v>1317</v>
      </c>
      <c r="E155" s="9" t="str">
        <f>IF(B155 &lt;&gt;"",INDEX(stock_Item!$C$1:$C$998,MATCH(D155,stock_Item!$A$1:$A$998,0)),"")</f>
        <v>กล่อง</v>
      </c>
      <c r="F155" s="8"/>
      <c r="G155" s="7"/>
      <c r="H155" s="7"/>
      <c r="I155" s="7"/>
      <c r="J155" s="54"/>
      <c r="K155" s="57"/>
      <c r="L155" s="55"/>
      <c r="M155" s="56"/>
      <c r="N155" s="56"/>
      <c r="O155" s="41"/>
      <c r="P155" s="53">
        <f>IFERROR(IF(B155 &lt;&gt;"",LOOKUP(2,1/(company_qty!$K$3:$K$2003=D155),(company_qty!$N$3:$N$1004)),""),0)</f>
        <v>0</v>
      </c>
      <c r="Q155" s="33">
        <v>0</v>
      </c>
      <c r="R155" s="53">
        <f t="shared" si="24"/>
        <v>0</v>
      </c>
      <c r="S155" s="23">
        <v>0</v>
      </c>
      <c r="T155" s="39">
        <f t="array" ref="T155">IFERROR(IF(B155 &lt;&gt;"",LOOKUP(2,1/(company_qty!$A$3:$A$2002=D155),(company_qty!$D$3:$D$1003)),""),"ไม่เคยซื้อ")</f>
        <v>299.60000000000002</v>
      </c>
      <c r="U155" s="34">
        <f t="shared" si="25"/>
        <v>0</v>
      </c>
      <c r="V155" s="46">
        <f>IF(AND(B155&lt;&gt;"",S155&lt;&gt;0,COUNTIFS(stock_Item!$A$3:$A$1998,D155,stock_Item!$M$3:$M$1998,"P")),IF(S155&gt;=9,S155-S155*0.4,S155),0)</f>
        <v>0</v>
      </c>
      <c r="W155" s="44"/>
      <c r="X155" s="47">
        <f t="shared" si="26"/>
        <v>0</v>
      </c>
      <c r="Y155" s="46">
        <f t="shared" si="34"/>
        <v>0</v>
      </c>
      <c r="Z155" s="44"/>
      <c r="AA155" s="47">
        <f t="shared" si="27"/>
        <v>0</v>
      </c>
      <c r="AB155" s="97">
        <f t="shared" si="35"/>
        <v>0</v>
      </c>
      <c r="AC155" s="100" t="str">
        <f t="shared" si="28"/>
        <v/>
      </c>
      <c r="AD155" s="44"/>
      <c r="AE155" s="35"/>
      <c r="AF155" s="36"/>
      <c r="AG155" s="100" t="str">
        <f t="shared" si="29"/>
        <v/>
      </c>
      <c r="AH155" s="44"/>
      <c r="AI155" s="86"/>
      <c r="AJ155" s="77">
        <f t="shared" si="30"/>
        <v>0</v>
      </c>
      <c r="AK155" s="84">
        <f t="shared" si="31"/>
        <v>0</v>
      </c>
      <c r="AL155" s="1">
        <f t="shared" si="32"/>
        <v>0</v>
      </c>
      <c r="AM155" s="85">
        <f t="shared" si="33"/>
        <v>0</v>
      </c>
      <c r="AZ155" s="65" t="str">
        <f>IF(COUNT(SEARCH(#REF!,K155)),IF(V155&lt;&gt;0,LOOKUP(9.99999999999999E+307,$AZ$5:AZ154+1),""),"")</f>
        <v/>
      </c>
      <c r="BA155" s="91" t="str">
        <f>IF(COUNT(SEARCH(#REF!,K155)),IF(Y155&lt;&gt;0,LOOKUP(9.99999999999999E+307,$BA$5:BA154+1),""),"")</f>
        <v/>
      </c>
      <c r="BB155" s="93" t="str">
        <f>IF(COUNT(SEARCH(#REF!,K155)),IF(AC155&lt;&gt;0,LOOKUP(9.99999999999999E+307,$BB$5:BB154+1),""),"")</f>
        <v/>
      </c>
      <c r="BC155" s="95" t="str">
        <f>IF(COUNT(SEARCH(#REF!,K155)),IF(AG155&lt;&gt;0,LOOKUP(9.99999999999999E+307,$BC$5:BC154+1),""),"")</f>
        <v/>
      </c>
    </row>
    <row r="156" spans="1:55" ht="14">
      <c r="A156" s="1">
        <v>150</v>
      </c>
      <c r="B156" s="38" t="str">
        <f>IF(stock_Item!B152&lt;&gt;"",stock_Item!B152,"")</f>
        <v>K-File 25 mm เบอร์ 40</v>
      </c>
      <c r="C156" s="18" t="str">
        <f t="array" ref="C156">IF(B156 &lt;&gt;"",IF(J156&lt;&gt;"","จัดซื้อร่วม ","วิธีเฉพาะเจาะจง "),"")</f>
        <v xml:space="preserve">วิธีเฉพาะเจาะจง </v>
      </c>
      <c r="D156" s="9">
        <f>IF(B156 &lt;&gt;"",INDEX(stock_Item!$A$3:$A$998,MATCH(B156,stock_Item!$B$3:$B$998,0)),"")</f>
        <v>1318</v>
      </c>
      <c r="E156" s="9" t="str">
        <f>IF(B156 &lt;&gt;"",INDEX(stock_Item!$C$1:$C$998,MATCH(D156,stock_Item!$A$1:$A$998,0)),"")</f>
        <v>กล่อง</v>
      </c>
      <c r="F156" s="8"/>
      <c r="G156" s="7"/>
      <c r="H156" s="7"/>
      <c r="I156" s="7"/>
      <c r="J156" s="54"/>
      <c r="K156" s="57"/>
      <c r="L156" s="55"/>
      <c r="M156" s="56"/>
      <c r="N156" s="56"/>
      <c r="O156" s="41"/>
      <c r="P156" s="53">
        <f>IFERROR(IF(B156 &lt;&gt;"",LOOKUP(2,1/(company_qty!$K$3:$K$2003=D156),(company_qty!$N$3:$N$1004)),""),0)</f>
        <v>0</v>
      </c>
      <c r="Q156" s="33">
        <v>0</v>
      </c>
      <c r="R156" s="53">
        <f t="shared" si="24"/>
        <v>0</v>
      </c>
      <c r="S156" s="23">
        <v>0</v>
      </c>
      <c r="T156" s="39">
        <f t="array" ref="T156">IFERROR(IF(B156 &lt;&gt;"",LOOKUP(2,1/(company_qty!$A$3:$A$2002=D156),(company_qty!$D$3:$D$1003)),""),"ไม่เคยซื้อ")</f>
        <v>299.60000000000002</v>
      </c>
      <c r="U156" s="34">
        <f t="shared" si="25"/>
        <v>0</v>
      </c>
      <c r="V156" s="46">
        <f>IF(AND(B156&lt;&gt;"",S156&lt;&gt;0,COUNTIFS(stock_Item!$A$3:$A$1998,D156,stock_Item!$M$3:$M$1998,"P")),IF(S156&gt;=9,S156-S156*0.4,S156),0)</f>
        <v>0</v>
      </c>
      <c r="W156" s="44"/>
      <c r="X156" s="47">
        <f t="shared" si="26"/>
        <v>0</v>
      </c>
      <c r="Y156" s="46">
        <f t="shared" si="34"/>
        <v>0</v>
      </c>
      <c r="Z156" s="44"/>
      <c r="AA156" s="47">
        <f t="shared" si="27"/>
        <v>0</v>
      </c>
      <c r="AB156" s="97">
        <f t="shared" si="35"/>
        <v>0</v>
      </c>
      <c r="AC156" s="100" t="str">
        <f t="shared" si="28"/>
        <v/>
      </c>
      <c r="AD156" s="44"/>
      <c r="AE156" s="35"/>
      <c r="AF156" s="36"/>
      <c r="AG156" s="100" t="str">
        <f t="shared" si="29"/>
        <v/>
      </c>
      <c r="AH156" s="44"/>
      <c r="AI156" s="86"/>
      <c r="AJ156" s="77">
        <f t="shared" si="30"/>
        <v>0</v>
      </c>
      <c r="AK156" s="84">
        <f t="shared" si="31"/>
        <v>0</v>
      </c>
      <c r="AL156" s="1">
        <f t="shared" si="32"/>
        <v>0</v>
      </c>
      <c r="AM156" s="85">
        <f t="shared" si="33"/>
        <v>0</v>
      </c>
      <c r="AZ156" s="65" t="str">
        <f>IF(COUNT(SEARCH(#REF!,K156)),IF(V156&lt;&gt;0,LOOKUP(9.99999999999999E+307,$AZ$5:AZ155+1),""),"")</f>
        <v/>
      </c>
      <c r="BA156" s="91" t="str">
        <f>IF(COUNT(SEARCH(#REF!,K156)),IF(Y156&lt;&gt;0,LOOKUP(9.99999999999999E+307,$BA$5:BA155+1),""),"")</f>
        <v/>
      </c>
      <c r="BB156" s="93" t="str">
        <f>IF(COUNT(SEARCH(#REF!,K156)),IF(AC156&lt;&gt;0,LOOKUP(9.99999999999999E+307,$BB$5:BB155+1),""),"")</f>
        <v/>
      </c>
      <c r="BC156" s="95" t="str">
        <f>IF(COUNT(SEARCH(#REF!,K156)),IF(AG156&lt;&gt;0,LOOKUP(9.99999999999999E+307,$BC$5:BC155+1),""),"")</f>
        <v/>
      </c>
    </row>
    <row r="157" spans="1:55" ht="14">
      <c r="A157" s="1">
        <v>151</v>
      </c>
      <c r="B157" s="38" t="str">
        <f>IF(stock_Item!B153&lt;&gt;"",stock_Item!B153,"")</f>
        <v>K-File 25 mm เบอร์ 45</v>
      </c>
      <c r="C157" s="18" t="str">
        <f t="array" ref="C157">IF(B157 &lt;&gt;"",IF(J157&lt;&gt;"","จัดซื้อร่วม ","วิธีเฉพาะเจาะจง "),"")</f>
        <v xml:space="preserve">วิธีเฉพาะเจาะจง </v>
      </c>
      <c r="D157" s="9">
        <f>IF(B157 &lt;&gt;"",INDEX(stock_Item!$A$3:$A$998,MATCH(B157,stock_Item!$B$3:$B$998,0)),"")</f>
        <v>1319</v>
      </c>
      <c r="E157" s="9" t="str">
        <f>IF(B157 &lt;&gt;"",INDEX(stock_Item!$C$1:$C$998,MATCH(D157,stock_Item!$A$1:$A$998,0)),"")</f>
        <v>กล่อง</v>
      </c>
      <c r="F157" s="8"/>
      <c r="G157" s="7"/>
      <c r="H157" s="7"/>
      <c r="I157" s="7"/>
      <c r="J157" s="54"/>
      <c r="K157" s="57"/>
      <c r="L157" s="55"/>
      <c r="M157" s="56"/>
      <c r="N157" s="56"/>
      <c r="O157" s="41"/>
      <c r="P157" s="53">
        <f>IFERROR(IF(B157 &lt;&gt;"",LOOKUP(2,1/(company_qty!$K$3:$K$2003=D157),(company_qty!$N$3:$N$1004)),""),0)</f>
        <v>0</v>
      </c>
      <c r="Q157" s="33">
        <v>0</v>
      </c>
      <c r="R157" s="53">
        <f t="shared" si="24"/>
        <v>0</v>
      </c>
      <c r="S157" s="23">
        <v>0</v>
      </c>
      <c r="T157" s="39">
        <f t="array" ref="T157">IFERROR(IF(B157 &lt;&gt;"",LOOKUP(2,1/(company_qty!$A$3:$A$2002=D157),(company_qty!$D$3:$D$1003)),""),"ไม่เคยซื้อ")</f>
        <v>358.45</v>
      </c>
      <c r="U157" s="34">
        <f t="shared" si="25"/>
        <v>0</v>
      </c>
      <c r="V157" s="46">
        <f>IF(AND(B157&lt;&gt;"",S157&lt;&gt;0,COUNTIFS(stock_Item!$A$3:$A$1998,D157,stock_Item!$M$3:$M$1998,"P")),IF(S157&gt;=9,S157-S157*0.4,S157),0)</f>
        <v>0</v>
      </c>
      <c r="W157" s="44"/>
      <c r="X157" s="47">
        <f t="shared" si="26"/>
        <v>0</v>
      </c>
      <c r="Y157" s="46">
        <f t="shared" si="34"/>
        <v>0</v>
      </c>
      <c r="Z157" s="44"/>
      <c r="AA157" s="47">
        <f t="shared" si="27"/>
        <v>0</v>
      </c>
      <c r="AB157" s="97">
        <f t="shared" si="35"/>
        <v>0</v>
      </c>
      <c r="AC157" s="100" t="str">
        <f t="shared" si="28"/>
        <v/>
      </c>
      <c r="AD157" s="44"/>
      <c r="AE157" s="35"/>
      <c r="AF157" s="36"/>
      <c r="AG157" s="100" t="str">
        <f t="shared" si="29"/>
        <v/>
      </c>
      <c r="AH157" s="44"/>
      <c r="AI157" s="86"/>
      <c r="AJ157" s="77">
        <f t="shared" si="30"/>
        <v>0</v>
      </c>
      <c r="AK157" s="84">
        <f t="shared" si="31"/>
        <v>0</v>
      </c>
      <c r="AL157" s="1">
        <f t="shared" si="32"/>
        <v>0</v>
      </c>
      <c r="AM157" s="85">
        <f t="shared" si="33"/>
        <v>0</v>
      </c>
      <c r="AZ157" s="65" t="str">
        <f>IF(COUNT(SEARCH(#REF!,K157)),IF(V157&lt;&gt;0,LOOKUP(9.99999999999999E+307,$AZ$5:AZ156+1),""),"")</f>
        <v/>
      </c>
      <c r="BA157" s="91" t="str">
        <f>IF(COUNT(SEARCH(#REF!,K157)),IF(Y157&lt;&gt;0,LOOKUP(9.99999999999999E+307,$BA$5:BA156+1),""),"")</f>
        <v/>
      </c>
      <c r="BB157" s="93" t="str">
        <f>IF(COUNT(SEARCH(#REF!,K157)),IF(AC157&lt;&gt;0,LOOKUP(9.99999999999999E+307,$BB$5:BB156+1),""),"")</f>
        <v/>
      </c>
      <c r="BC157" s="95" t="str">
        <f>IF(COUNT(SEARCH(#REF!,K157)),IF(AG157&lt;&gt;0,LOOKUP(9.99999999999999E+307,$BC$5:BC156+1),""),"")</f>
        <v/>
      </c>
    </row>
    <row r="158" spans="1:55" ht="14">
      <c r="A158" s="1">
        <v>152</v>
      </c>
      <c r="B158" s="38" t="str">
        <f>IF(stock_Item!B154&lt;&gt;"",stock_Item!B154,"")</f>
        <v>K-File 25 mm เบอร์ 50</v>
      </c>
      <c r="C158" s="18" t="str">
        <f t="array" ref="C158">IF(B158 &lt;&gt;"",IF(J158&lt;&gt;"","จัดซื้อร่วม ","วิธีเฉพาะเจาะจง "),"")</f>
        <v xml:space="preserve">วิธีเฉพาะเจาะจง </v>
      </c>
      <c r="D158" s="9">
        <f>IF(B158 &lt;&gt;"",INDEX(stock_Item!$A$3:$A$998,MATCH(B158,stock_Item!$B$3:$B$998,0)),"")</f>
        <v>1320</v>
      </c>
      <c r="E158" s="9" t="str">
        <f>IF(B158 &lt;&gt;"",INDEX(stock_Item!$C$1:$C$998,MATCH(D158,stock_Item!$A$1:$A$998,0)),"")</f>
        <v>กล่อง</v>
      </c>
      <c r="F158" s="8"/>
      <c r="G158" s="7"/>
      <c r="H158" s="7"/>
      <c r="I158" s="7"/>
      <c r="J158" s="54"/>
      <c r="K158" s="57"/>
      <c r="L158" s="55"/>
      <c r="M158" s="56"/>
      <c r="N158" s="56"/>
      <c r="O158" s="41"/>
      <c r="P158" s="53">
        <f>IFERROR(IF(B158 &lt;&gt;"",LOOKUP(2,1/(company_qty!$K$3:$K$2003=D158),(company_qty!$N$3:$N$1004)),""),0)</f>
        <v>0</v>
      </c>
      <c r="Q158" s="33">
        <v>0</v>
      </c>
      <c r="R158" s="53">
        <f t="shared" si="24"/>
        <v>0</v>
      </c>
      <c r="S158" s="23">
        <v>0</v>
      </c>
      <c r="T158" s="39">
        <f t="array" ref="T158">IFERROR(IF(B158 &lt;&gt;"",LOOKUP(2,1/(company_qty!$A$3:$A$2002=D158),(company_qty!$D$3:$D$1003)),""),"ไม่เคยซื้อ")</f>
        <v>358.45</v>
      </c>
      <c r="U158" s="34">
        <f t="shared" si="25"/>
        <v>0</v>
      </c>
      <c r="V158" s="46">
        <f>IF(AND(B158&lt;&gt;"",S158&lt;&gt;0,COUNTIFS(stock_Item!$A$3:$A$1998,D158,stock_Item!$M$3:$M$1998,"P")),IF(S158&gt;=9,S158-S158*0.4,S158),0)</f>
        <v>0</v>
      </c>
      <c r="W158" s="44"/>
      <c r="X158" s="47">
        <f t="shared" si="26"/>
        <v>0</v>
      </c>
      <c r="Y158" s="46">
        <f t="shared" si="34"/>
        <v>0</v>
      </c>
      <c r="Z158" s="44"/>
      <c r="AA158" s="47">
        <f t="shared" si="27"/>
        <v>0</v>
      </c>
      <c r="AB158" s="97">
        <f t="shared" si="35"/>
        <v>0</v>
      </c>
      <c r="AC158" s="100" t="str">
        <f t="shared" si="28"/>
        <v/>
      </c>
      <c r="AD158" s="44"/>
      <c r="AE158" s="35"/>
      <c r="AF158" s="36"/>
      <c r="AG158" s="100" t="str">
        <f t="shared" si="29"/>
        <v/>
      </c>
      <c r="AH158" s="44"/>
      <c r="AI158" s="86"/>
      <c r="AJ158" s="77">
        <f t="shared" si="30"/>
        <v>0</v>
      </c>
      <c r="AK158" s="84">
        <f t="shared" si="31"/>
        <v>0</v>
      </c>
      <c r="AL158" s="1">
        <f t="shared" si="32"/>
        <v>0</v>
      </c>
      <c r="AM158" s="85">
        <f t="shared" si="33"/>
        <v>0</v>
      </c>
      <c r="AZ158" s="65" t="str">
        <f>IF(COUNT(SEARCH(#REF!,K158)),IF(V158&lt;&gt;0,LOOKUP(9.99999999999999E+307,$AZ$5:AZ157+1),""),"")</f>
        <v/>
      </c>
      <c r="BA158" s="91" t="str">
        <f>IF(COUNT(SEARCH(#REF!,K158)),IF(Y158&lt;&gt;0,LOOKUP(9.99999999999999E+307,$BA$5:BA157+1),""),"")</f>
        <v/>
      </c>
      <c r="BB158" s="93" t="str">
        <f>IF(COUNT(SEARCH(#REF!,K158)),IF(AC158&lt;&gt;0,LOOKUP(9.99999999999999E+307,$BB$5:BB157+1),""),"")</f>
        <v/>
      </c>
      <c r="BC158" s="95" t="str">
        <f>IF(COUNT(SEARCH(#REF!,K158)),IF(AG158&lt;&gt;0,LOOKUP(9.99999999999999E+307,$BC$5:BC157+1),""),"")</f>
        <v/>
      </c>
    </row>
    <row r="159" spans="1:55" ht="14">
      <c r="A159" s="1">
        <v>153</v>
      </c>
      <c r="B159" s="38" t="str">
        <f>IF(stock_Item!B155&lt;&gt;"",stock_Item!B155,"")</f>
        <v>K-File 25 mm เบอร์ 55</v>
      </c>
      <c r="C159" s="18" t="str">
        <f t="array" ref="C159">IF(B159 &lt;&gt;"",IF(J159&lt;&gt;"","จัดซื้อร่วม ","วิธีเฉพาะเจาะจง "),"")</f>
        <v xml:space="preserve">วิธีเฉพาะเจาะจง </v>
      </c>
      <c r="D159" s="9">
        <f>IF(B159 &lt;&gt;"",INDEX(stock_Item!$A$3:$A$998,MATCH(B159,stock_Item!$B$3:$B$998,0)),"")</f>
        <v>1321</v>
      </c>
      <c r="E159" s="9" t="str">
        <f>IF(B159 &lt;&gt;"",INDEX(stock_Item!$C$1:$C$998,MATCH(D159,stock_Item!$A$1:$A$998,0)),"")</f>
        <v>กล่อง</v>
      </c>
      <c r="F159" s="8"/>
      <c r="G159" s="7"/>
      <c r="H159" s="7"/>
      <c r="I159" s="7"/>
      <c r="J159" s="54"/>
      <c r="K159" s="57"/>
      <c r="L159" s="55"/>
      <c r="M159" s="56"/>
      <c r="N159" s="56"/>
      <c r="O159" s="41"/>
      <c r="P159" s="53">
        <f>IFERROR(IF(B159 &lt;&gt;"",LOOKUP(2,1/(company_qty!$K$3:$K$2003=D159),(company_qty!$N$3:$N$1004)),""),0)</f>
        <v>0</v>
      </c>
      <c r="Q159" s="33">
        <v>0</v>
      </c>
      <c r="R159" s="53">
        <f t="shared" si="24"/>
        <v>0</v>
      </c>
      <c r="S159" s="23">
        <v>0</v>
      </c>
      <c r="T159" s="39">
        <f t="array" ref="T159">IFERROR(IF(B159 &lt;&gt;"",LOOKUP(2,1/(company_qty!$A$3:$A$2002=D159),(company_qty!$D$3:$D$1003)),""),"ไม่เคยซื้อ")</f>
        <v>358.45</v>
      </c>
      <c r="U159" s="34">
        <f t="shared" si="25"/>
        <v>0</v>
      </c>
      <c r="V159" s="46">
        <f>IF(AND(B159&lt;&gt;"",S159&lt;&gt;0,COUNTIFS(stock_Item!$A$3:$A$1998,D159,stock_Item!$M$3:$M$1998,"P")),IF(S159&gt;=9,S159-S159*0.4,S159),0)</f>
        <v>0</v>
      </c>
      <c r="W159" s="44"/>
      <c r="X159" s="47">
        <f t="shared" si="26"/>
        <v>0</v>
      </c>
      <c r="Y159" s="46">
        <f t="shared" si="34"/>
        <v>0</v>
      </c>
      <c r="Z159" s="44"/>
      <c r="AA159" s="47">
        <f t="shared" si="27"/>
        <v>0</v>
      </c>
      <c r="AB159" s="97">
        <f t="shared" si="35"/>
        <v>0</v>
      </c>
      <c r="AC159" s="100" t="str">
        <f t="shared" si="28"/>
        <v/>
      </c>
      <c r="AD159" s="44"/>
      <c r="AE159" s="35"/>
      <c r="AF159" s="36"/>
      <c r="AG159" s="100" t="str">
        <f t="shared" si="29"/>
        <v/>
      </c>
      <c r="AH159" s="44"/>
      <c r="AI159" s="86"/>
      <c r="AJ159" s="77">
        <f t="shared" si="30"/>
        <v>0</v>
      </c>
      <c r="AK159" s="84">
        <f t="shared" si="31"/>
        <v>0</v>
      </c>
      <c r="AL159" s="1">
        <f t="shared" si="32"/>
        <v>0</v>
      </c>
      <c r="AM159" s="85">
        <f t="shared" si="33"/>
        <v>0</v>
      </c>
      <c r="AZ159" s="65" t="str">
        <f>IF(COUNT(SEARCH(#REF!,K159)),IF(V159&lt;&gt;0,LOOKUP(9.99999999999999E+307,$AZ$5:AZ158+1),""),"")</f>
        <v/>
      </c>
      <c r="BA159" s="91" t="str">
        <f>IF(COUNT(SEARCH(#REF!,K159)),IF(Y159&lt;&gt;0,LOOKUP(9.99999999999999E+307,$BA$5:BA158+1),""),"")</f>
        <v/>
      </c>
      <c r="BB159" s="93" t="str">
        <f>IF(COUNT(SEARCH(#REF!,K159)),IF(AC159&lt;&gt;0,LOOKUP(9.99999999999999E+307,$BB$5:BB158+1),""),"")</f>
        <v/>
      </c>
      <c r="BC159" s="95" t="str">
        <f>IF(COUNT(SEARCH(#REF!,K159)),IF(AG159&lt;&gt;0,LOOKUP(9.99999999999999E+307,$BC$5:BC158+1),""),"")</f>
        <v/>
      </c>
    </row>
    <row r="160" spans="1:55" ht="14">
      <c r="A160" s="1">
        <v>154</v>
      </c>
      <c r="B160" s="38" t="str">
        <f>IF(stock_Item!B156&lt;&gt;"",stock_Item!B156,"")</f>
        <v>K-File 25 mm เบอร์ 60</v>
      </c>
      <c r="C160" s="18" t="str">
        <f t="array" ref="C160">IF(B160 &lt;&gt;"",IF(J160&lt;&gt;"","จัดซื้อร่วม ","วิธีเฉพาะเจาะจง "),"")</f>
        <v xml:space="preserve">วิธีเฉพาะเจาะจง </v>
      </c>
      <c r="D160" s="9">
        <f>IF(B160 &lt;&gt;"",INDEX(stock_Item!$A$3:$A$998,MATCH(B160,stock_Item!$B$3:$B$998,0)),"")</f>
        <v>1322</v>
      </c>
      <c r="E160" s="9" t="str">
        <f>IF(B160 &lt;&gt;"",INDEX(stock_Item!$C$1:$C$998,MATCH(D160,stock_Item!$A$1:$A$998,0)),"")</f>
        <v>กล่อง</v>
      </c>
      <c r="F160" s="8"/>
      <c r="G160" s="7"/>
      <c r="H160" s="7"/>
      <c r="I160" s="7"/>
      <c r="J160" s="54"/>
      <c r="K160" s="57"/>
      <c r="L160" s="55"/>
      <c r="M160" s="56"/>
      <c r="N160" s="56"/>
      <c r="O160" s="41"/>
      <c r="P160" s="53">
        <f>IFERROR(IF(B160 &lt;&gt;"",LOOKUP(2,1/(company_qty!$K$3:$K$2003=D160),(company_qty!$N$3:$N$1004)),""),0)</f>
        <v>0</v>
      </c>
      <c r="Q160" s="33">
        <v>0</v>
      </c>
      <c r="R160" s="53">
        <f t="shared" si="24"/>
        <v>0</v>
      </c>
      <c r="S160" s="23">
        <v>0</v>
      </c>
      <c r="T160" s="39">
        <f t="array" ref="T160">IFERROR(IF(B160 &lt;&gt;"",LOOKUP(2,1/(company_qty!$A$3:$A$2002=D160),(company_qty!$D$3:$D$1003)),""),"ไม่เคยซื้อ")</f>
        <v>358.45</v>
      </c>
      <c r="U160" s="34">
        <f t="shared" si="25"/>
        <v>0</v>
      </c>
      <c r="V160" s="46">
        <f>IF(AND(B160&lt;&gt;"",S160&lt;&gt;0,COUNTIFS(stock_Item!$A$3:$A$1998,D160,stock_Item!$M$3:$M$1998,"P")),IF(S160&gt;=9,S160-S160*0.4,S160),0)</f>
        <v>0</v>
      </c>
      <c r="W160" s="44"/>
      <c r="X160" s="47">
        <f t="shared" si="26"/>
        <v>0</v>
      </c>
      <c r="Y160" s="46">
        <f t="shared" si="34"/>
        <v>0</v>
      </c>
      <c r="Z160" s="44"/>
      <c r="AA160" s="47">
        <f t="shared" si="27"/>
        <v>0</v>
      </c>
      <c r="AB160" s="97">
        <f t="shared" si="35"/>
        <v>0</v>
      </c>
      <c r="AC160" s="100" t="str">
        <f t="shared" si="28"/>
        <v/>
      </c>
      <c r="AD160" s="44"/>
      <c r="AE160" s="35"/>
      <c r="AF160" s="36"/>
      <c r="AG160" s="100" t="str">
        <f t="shared" si="29"/>
        <v/>
      </c>
      <c r="AH160" s="44"/>
      <c r="AI160" s="86"/>
      <c r="AJ160" s="77">
        <f t="shared" si="30"/>
        <v>0</v>
      </c>
      <c r="AK160" s="84">
        <f t="shared" si="31"/>
        <v>0</v>
      </c>
      <c r="AL160" s="1">
        <f t="shared" si="32"/>
        <v>0</v>
      </c>
      <c r="AM160" s="85">
        <f t="shared" si="33"/>
        <v>0</v>
      </c>
      <c r="AZ160" s="65" t="str">
        <f>IF(COUNT(SEARCH(#REF!,K160)),IF(V160&lt;&gt;0,LOOKUP(9.99999999999999E+307,$AZ$5:AZ159+1),""),"")</f>
        <v/>
      </c>
      <c r="BA160" s="91" t="str">
        <f>IF(COUNT(SEARCH(#REF!,K160)),IF(Y160&lt;&gt;0,LOOKUP(9.99999999999999E+307,$BA$5:BA159+1),""),"")</f>
        <v/>
      </c>
      <c r="BB160" s="93" t="str">
        <f>IF(COUNT(SEARCH(#REF!,K160)),IF(AC160&lt;&gt;0,LOOKUP(9.99999999999999E+307,$BB$5:BB159+1),""),"")</f>
        <v/>
      </c>
      <c r="BC160" s="95" t="str">
        <f>IF(COUNT(SEARCH(#REF!,K160)),IF(AG160&lt;&gt;0,LOOKUP(9.99999999999999E+307,$BC$5:BC159+1),""),"")</f>
        <v/>
      </c>
    </row>
    <row r="161" spans="1:55" ht="14">
      <c r="A161" s="1">
        <v>155</v>
      </c>
      <c r="B161" s="38" t="str">
        <f>IF(stock_Item!B157&lt;&gt;"",stock_Item!B157,"")</f>
        <v>K-File 25 mm เบอร์ 70</v>
      </c>
      <c r="C161" s="18" t="str">
        <f t="array" ref="C161">IF(B161 &lt;&gt;"",IF(J161&lt;&gt;"","จัดซื้อร่วม ","วิธีเฉพาะเจาะจง "),"")</f>
        <v xml:space="preserve">วิธีเฉพาะเจาะจง </v>
      </c>
      <c r="D161" s="9">
        <f>IF(B161 &lt;&gt;"",INDEX(stock_Item!$A$3:$A$998,MATCH(B161,stock_Item!$B$3:$B$998,0)),"")</f>
        <v>1324</v>
      </c>
      <c r="E161" s="9" t="str">
        <f>IF(B161 &lt;&gt;"",INDEX(stock_Item!$C$1:$C$998,MATCH(D161,stock_Item!$A$1:$A$998,0)),"")</f>
        <v>กล่อง</v>
      </c>
      <c r="F161" s="8"/>
      <c r="G161" s="7"/>
      <c r="H161" s="7"/>
      <c r="I161" s="7"/>
      <c r="J161" s="54"/>
      <c r="K161" s="57"/>
      <c r="L161" s="55"/>
      <c r="M161" s="56"/>
      <c r="N161" s="56"/>
      <c r="O161" s="41"/>
      <c r="P161" s="53">
        <f>IFERROR(IF(B161 &lt;&gt;"",LOOKUP(2,1/(company_qty!$K$3:$K$2003=D161),(company_qty!$N$3:$N$1004)),""),0)</f>
        <v>0</v>
      </c>
      <c r="Q161" s="33">
        <v>0</v>
      </c>
      <c r="R161" s="53">
        <f t="shared" si="24"/>
        <v>0</v>
      </c>
      <c r="S161" s="23">
        <v>0</v>
      </c>
      <c r="T161" s="39">
        <f t="array" ref="T161">IFERROR(IF(B161 &lt;&gt;"",LOOKUP(2,1/(company_qty!$A$3:$A$2002=D161),(company_qty!$D$3:$D$1003)),""),"ไม่เคยซื้อ")</f>
        <v>358.45</v>
      </c>
      <c r="U161" s="34">
        <f t="shared" si="25"/>
        <v>0</v>
      </c>
      <c r="V161" s="46">
        <f>IF(AND(B161&lt;&gt;"",S161&lt;&gt;0,COUNTIFS(stock_Item!$A$3:$A$1998,D161,stock_Item!$M$3:$M$1998,"P")),IF(S161&gt;=9,S161-S161*0.4,S161),0)</f>
        <v>0</v>
      </c>
      <c r="W161" s="44"/>
      <c r="X161" s="47">
        <f t="shared" si="26"/>
        <v>0</v>
      </c>
      <c r="Y161" s="46">
        <f t="shared" si="34"/>
        <v>0</v>
      </c>
      <c r="Z161" s="44"/>
      <c r="AA161" s="47">
        <f t="shared" si="27"/>
        <v>0</v>
      </c>
      <c r="AB161" s="97">
        <f t="shared" si="35"/>
        <v>0</v>
      </c>
      <c r="AC161" s="100" t="str">
        <f t="shared" si="28"/>
        <v/>
      </c>
      <c r="AD161" s="44"/>
      <c r="AE161" s="35"/>
      <c r="AF161" s="36"/>
      <c r="AG161" s="100" t="str">
        <f t="shared" si="29"/>
        <v/>
      </c>
      <c r="AH161" s="44"/>
      <c r="AI161" s="86"/>
      <c r="AJ161" s="77">
        <f t="shared" si="30"/>
        <v>0</v>
      </c>
      <c r="AK161" s="84">
        <f t="shared" si="31"/>
        <v>0</v>
      </c>
      <c r="AL161" s="1">
        <f t="shared" si="32"/>
        <v>0</v>
      </c>
      <c r="AM161" s="85">
        <f t="shared" si="33"/>
        <v>0</v>
      </c>
      <c r="AZ161" s="65" t="str">
        <f>IF(COUNT(SEARCH(#REF!,K161)),IF(V161&lt;&gt;0,LOOKUP(9.99999999999999E+307,$AZ$5:AZ160+1),""),"")</f>
        <v/>
      </c>
      <c r="BA161" s="91" t="str">
        <f>IF(COUNT(SEARCH(#REF!,K161)),IF(Y161&lt;&gt;0,LOOKUP(9.99999999999999E+307,$BA$5:BA160+1),""),"")</f>
        <v/>
      </c>
      <c r="BB161" s="93" t="str">
        <f>IF(COUNT(SEARCH(#REF!,K161)),IF(AC161&lt;&gt;0,LOOKUP(9.99999999999999E+307,$BB$5:BB160+1),""),"")</f>
        <v/>
      </c>
      <c r="BC161" s="95" t="str">
        <f>IF(COUNT(SEARCH(#REF!,K161)),IF(AG161&lt;&gt;0,LOOKUP(9.99999999999999E+307,$BC$5:BC160+1),""),"")</f>
        <v/>
      </c>
    </row>
    <row r="162" spans="1:55" ht="14">
      <c r="A162" s="1">
        <v>156</v>
      </c>
      <c r="B162" s="38" t="str">
        <f>IF(stock_Item!B158&lt;&gt;"",stock_Item!B158,"")</f>
        <v>K-File 25 mm เบอร์ 8</v>
      </c>
      <c r="C162" s="18" t="str">
        <f t="array" ref="C162">IF(B162 &lt;&gt;"",IF(J162&lt;&gt;"","จัดซื้อร่วม ","วิธีเฉพาะเจาะจง "),"")</f>
        <v xml:space="preserve">วิธีเฉพาะเจาะจง </v>
      </c>
      <c r="D162" s="9">
        <f>IF(B162 &lt;&gt;"",INDEX(stock_Item!$A$3:$A$998,MATCH(B162,stock_Item!$B$3:$B$998,0)),"")</f>
        <v>1311</v>
      </c>
      <c r="E162" s="9" t="str">
        <f>IF(B162 &lt;&gt;"",INDEX(stock_Item!$C$1:$C$998,MATCH(D162,stock_Item!$A$1:$A$998,0)),"")</f>
        <v>กล่อง</v>
      </c>
      <c r="F162" s="8"/>
      <c r="G162" s="7"/>
      <c r="H162" s="7"/>
      <c r="I162" s="7"/>
      <c r="J162" s="54"/>
      <c r="K162" s="57"/>
      <c r="L162" s="55"/>
      <c r="M162" s="56"/>
      <c r="N162" s="56"/>
      <c r="O162" s="41"/>
      <c r="P162" s="53">
        <f>IFERROR(IF(B162 &lt;&gt;"",LOOKUP(2,1/(company_qty!$K$3:$K$2003=D162),(company_qty!$N$3:$N$1004)),""),0)</f>
        <v>0</v>
      </c>
      <c r="Q162" s="33">
        <v>0</v>
      </c>
      <c r="R162" s="53">
        <f t="shared" si="24"/>
        <v>0</v>
      </c>
      <c r="S162" s="23">
        <v>0</v>
      </c>
      <c r="T162" s="39">
        <f t="array" ref="T162">IFERROR(IF(B162 &lt;&gt;"",LOOKUP(2,1/(company_qty!$A$3:$A$2002=D162),(company_qty!$D$3:$D$1003)),""),"ไม่เคยซื้อ")</f>
        <v>299.60000000000002</v>
      </c>
      <c r="U162" s="34">
        <f t="shared" si="25"/>
        <v>0</v>
      </c>
      <c r="V162" s="46">
        <f>IF(AND(B162&lt;&gt;"",S162&lt;&gt;0,COUNTIFS(stock_Item!$A$3:$A$1998,D162,stock_Item!$M$3:$M$1998,"P")),IF(S162&gt;=9,S162-S162*0.4,S162),0)</f>
        <v>0</v>
      </c>
      <c r="W162" s="44"/>
      <c r="X162" s="47">
        <f t="shared" si="26"/>
        <v>0</v>
      </c>
      <c r="Y162" s="46">
        <f t="shared" si="34"/>
        <v>0</v>
      </c>
      <c r="Z162" s="44"/>
      <c r="AA162" s="47">
        <f t="shared" si="27"/>
        <v>0</v>
      </c>
      <c r="AB162" s="97">
        <f t="shared" si="35"/>
        <v>0</v>
      </c>
      <c r="AC162" s="100" t="str">
        <f t="shared" si="28"/>
        <v/>
      </c>
      <c r="AD162" s="44"/>
      <c r="AE162" s="35"/>
      <c r="AF162" s="36"/>
      <c r="AG162" s="100" t="str">
        <f t="shared" si="29"/>
        <v/>
      </c>
      <c r="AH162" s="44"/>
      <c r="AI162" s="86"/>
      <c r="AJ162" s="77">
        <f t="shared" si="30"/>
        <v>0</v>
      </c>
      <c r="AK162" s="84">
        <f t="shared" si="31"/>
        <v>0</v>
      </c>
      <c r="AL162" s="1">
        <f t="shared" si="32"/>
        <v>0</v>
      </c>
      <c r="AM162" s="85">
        <f t="shared" si="33"/>
        <v>0</v>
      </c>
      <c r="AZ162" s="65" t="str">
        <f>IF(COUNT(SEARCH(#REF!,K162)),IF(V162&lt;&gt;0,LOOKUP(9.99999999999999E+307,$AZ$5:AZ161+1),""),"")</f>
        <v/>
      </c>
      <c r="BA162" s="91" t="str">
        <f>IF(COUNT(SEARCH(#REF!,K162)),IF(Y162&lt;&gt;0,LOOKUP(9.99999999999999E+307,$BA$5:BA161+1),""),"")</f>
        <v/>
      </c>
      <c r="BB162" s="93" t="str">
        <f>IF(COUNT(SEARCH(#REF!,K162)),IF(AC162&lt;&gt;0,LOOKUP(9.99999999999999E+307,$BB$5:BB161+1),""),"")</f>
        <v/>
      </c>
      <c r="BC162" s="95" t="str">
        <f>IF(COUNT(SEARCH(#REF!,K162)),IF(AG162&lt;&gt;0,LOOKUP(9.99999999999999E+307,$BC$5:BC161+1),""),"")</f>
        <v/>
      </c>
    </row>
    <row r="163" spans="1:55" ht="14">
      <c r="A163" s="1">
        <v>157</v>
      </c>
      <c r="B163" s="38" t="str">
        <f>IF(stock_Item!B159&lt;&gt;"",stock_Item!B159,"")</f>
        <v>K-File 25 mm เบอร์ 80</v>
      </c>
      <c r="C163" s="18" t="str">
        <f t="array" ref="C163">IF(B163 &lt;&gt;"",IF(J163&lt;&gt;"","จัดซื้อร่วม ","วิธีเฉพาะเจาะจง "),"")</f>
        <v xml:space="preserve">วิธีเฉพาะเจาะจง </v>
      </c>
      <c r="D163" s="9">
        <f>IF(B163 &lt;&gt;"",INDEX(stock_Item!$A$3:$A$998,MATCH(B163,stock_Item!$B$3:$B$998,0)),"")</f>
        <v>1325</v>
      </c>
      <c r="E163" s="9" t="str">
        <f>IF(B163 &lt;&gt;"",INDEX(stock_Item!$C$1:$C$998,MATCH(D163,stock_Item!$A$1:$A$998,0)),"")</f>
        <v>กล่อง</v>
      </c>
      <c r="F163" s="8"/>
      <c r="G163" s="7"/>
      <c r="H163" s="7"/>
      <c r="I163" s="7"/>
      <c r="J163" s="54"/>
      <c r="K163" s="57"/>
      <c r="L163" s="55"/>
      <c r="M163" s="56"/>
      <c r="N163" s="56"/>
      <c r="O163" s="41"/>
      <c r="P163" s="53">
        <f>IFERROR(IF(B163 &lt;&gt;"",LOOKUP(2,1/(company_qty!$K$3:$K$2003=D163),(company_qty!$N$3:$N$1004)),""),0)</f>
        <v>0</v>
      </c>
      <c r="Q163" s="33">
        <v>0</v>
      </c>
      <c r="R163" s="53">
        <f t="shared" si="24"/>
        <v>0</v>
      </c>
      <c r="S163" s="23">
        <v>0</v>
      </c>
      <c r="T163" s="39">
        <f t="array" ref="T163">IFERROR(IF(B163 &lt;&gt;"",LOOKUP(2,1/(company_qty!$A$3:$A$2002=D163),(company_qty!$D$3:$D$1003)),""),"ไม่เคยซื้อ")</f>
        <v>358.45</v>
      </c>
      <c r="U163" s="34">
        <f t="shared" si="25"/>
        <v>0</v>
      </c>
      <c r="V163" s="46">
        <f>IF(AND(B163&lt;&gt;"",S163&lt;&gt;0,COUNTIFS(stock_Item!$A$3:$A$1998,D163,stock_Item!$M$3:$M$1998,"P")),IF(S163&gt;=9,S163-S163*0.4,S163),0)</f>
        <v>0</v>
      </c>
      <c r="W163" s="44"/>
      <c r="X163" s="47">
        <f t="shared" si="26"/>
        <v>0</v>
      </c>
      <c r="Y163" s="46">
        <f t="shared" si="34"/>
        <v>0</v>
      </c>
      <c r="Z163" s="44"/>
      <c r="AA163" s="47">
        <f t="shared" si="27"/>
        <v>0</v>
      </c>
      <c r="AB163" s="97">
        <f t="shared" si="35"/>
        <v>0</v>
      </c>
      <c r="AC163" s="100" t="str">
        <f t="shared" si="28"/>
        <v/>
      </c>
      <c r="AD163" s="44"/>
      <c r="AE163" s="35"/>
      <c r="AF163" s="36"/>
      <c r="AG163" s="100" t="str">
        <f t="shared" si="29"/>
        <v/>
      </c>
      <c r="AH163" s="44"/>
      <c r="AI163" s="86"/>
      <c r="AJ163" s="77">
        <f t="shared" si="30"/>
        <v>0</v>
      </c>
      <c r="AK163" s="84">
        <f t="shared" si="31"/>
        <v>0</v>
      </c>
      <c r="AL163" s="1">
        <f t="shared" si="32"/>
        <v>0</v>
      </c>
      <c r="AM163" s="85">
        <f t="shared" si="33"/>
        <v>0</v>
      </c>
      <c r="AZ163" s="65" t="str">
        <f>IF(COUNT(SEARCH(#REF!,K163)),IF(V163&lt;&gt;0,LOOKUP(9.99999999999999E+307,$AZ$5:AZ162+1),""),"")</f>
        <v/>
      </c>
      <c r="BA163" s="91" t="str">
        <f>IF(COUNT(SEARCH(#REF!,K163)),IF(Y163&lt;&gt;0,LOOKUP(9.99999999999999E+307,$BA$5:BA162+1),""),"")</f>
        <v/>
      </c>
      <c r="BB163" s="93" t="str">
        <f>IF(COUNT(SEARCH(#REF!,K163)),IF(AC163&lt;&gt;0,LOOKUP(9.99999999999999E+307,$BB$5:BB162+1),""),"")</f>
        <v/>
      </c>
      <c r="BC163" s="95" t="str">
        <f>IF(COUNT(SEARCH(#REF!,K163)),IF(AG163&lt;&gt;0,LOOKUP(9.99999999999999E+307,$BC$5:BC162+1),""),"")</f>
        <v/>
      </c>
    </row>
    <row r="164" spans="1:55" ht="14">
      <c r="A164" s="1">
        <v>158</v>
      </c>
      <c r="B164" s="38" t="str">
        <f>IF(stock_Item!B160&lt;&gt;"",stock_Item!B160,"")</f>
        <v>K-File 28 mm คละ เบอร์ 15-40</v>
      </c>
      <c r="C164" s="18" t="str">
        <f t="array" ref="C164">IF(B164 &lt;&gt;"",IF(J164&lt;&gt;"","จัดซื้อร่วม ","วิธีเฉพาะเจาะจง "),"")</f>
        <v xml:space="preserve">วิธีเฉพาะเจาะจง </v>
      </c>
      <c r="D164" s="9">
        <f>IF(B164 &lt;&gt;"",INDEX(stock_Item!$A$3:$A$998,MATCH(B164,stock_Item!$B$3:$B$998,0)),"")</f>
        <v>5794</v>
      </c>
      <c r="E164" s="9" t="str">
        <f>IF(B164 &lt;&gt;"",INDEX(stock_Item!$C$1:$C$998,MATCH(D164,stock_Item!$A$1:$A$998,0)),"")</f>
        <v>กล่อง</v>
      </c>
      <c r="F164" s="8"/>
      <c r="G164" s="7"/>
      <c r="H164" s="7"/>
      <c r="I164" s="7"/>
      <c r="J164" s="54"/>
      <c r="K164" s="57"/>
      <c r="L164" s="55"/>
      <c r="M164" s="56"/>
      <c r="N164" s="56"/>
      <c r="O164" s="41"/>
      <c r="P164" s="53">
        <f>IFERROR(IF(B164 &lt;&gt;"",LOOKUP(2,1/(company_qty!$K$3:$K$2003=D164),(company_qty!$N$3:$N$1004)),""),0)</f>
        <v>0</v>
      </c>
      <c r="Q164" s="33">
        <v>0</v>
      </c>
      <c r="R164" s="53">
        <f t="shared" si="24"/>
        <v>0</v>
      </c>
      <c r="S164" s="23">
        <v>1</v>
      </c>
      <c r="T164" s="39">
        <f t="array" ref="T164">IFERROR(IF(B164 &lt;&gt;"",LOOKUP(2,1/(company_qty!$A$3:$A$2002=D164),(company_qty!$D$3:$D$1003)),""),"ไม่เคยซื้อ")</f>
        <v>210</v>
      </c>
      <c r="U164" s="34">
        <f t="shared" si="25"/>
        <v>210</v>
      </c>
      <c r="V164" s="46">
        <f>IF(AND(B164&lt;&gt;"",S164&lt;&gt;0,COUNTIFS(stock_Item!$A$3:$A$1998,D164,stock_Item!$M$3:$M$1998,"P")),IF(S164&gt;=9,S164-S164*0.4,S164),0)</f>
        <v>0</v>
      </c>
      <c r="W164" s="44"/>
      <c r="X164" s="47">
        <f t="shared" si="26"/>
        <v>0</v>
      </c>
      <c r="Y164" s="46">
        <f t="shared" si="34"/>
        <v>1</v>
      </c>
      <c r="Z164" s="44"/>
      <c r="AA164" s="47">
        <f t="shared" si="27"/>
        <v>1</v>
      </c>
      <c r="AB164" s="97">
        <f t="shared" si="35"/>
        <v>0</v>
      </c>
      <c r="AC164" s="100" t="str">
        <f t="shared" si="28"/>
        <v/>
      </c>
      <c r="AD164" s="44"/>
      <c r="AE164" s="35"/>
      <c r="AF164" s="36"/>
      <c r="AG164" s="100" t="str">
        <f t="shared" si="29"/>
        <v/>
      </c>
      <c r="AH164" s="44"/>
      <c r="AI164" s="86"/>
      <c r="AJ164" s="77">
        <f t="shared" si="30"/>
        <v>1</v>
      </c>
      <c r="AK164" s="84">
        <f t="shared" si="31"/>
        <v>210</v>
      </c>
      <c r="AL164" s="1">
        <f t="shared" si="32"/>
        <v>0</v>
      </c>
      <c r="AM164" s="85">
        <f t="shared" si="33"/>
        <v>0</v>
      </c>
      <c r="AZ164" s="65" t="str">
        <f>IF(COUNT(SEARCH(#REF!,K164)),IF(V164&lt;&gt;0,LOOKUP(9.99999999999999E+307,$AZ$5:AZ163+1),""),"")</f>
        <v/>
      </c>
      <c r="BA164" s="91" t="str">
        <f>IF(COUNT(SEARCH(#REF!,K164)),IF(Y164&lt;&gt;0,LOOKUP(9.99999999999999E+307,$BA$5:BA163+1),""),"")</f>
        <v/>
      </c>
      <c r="BB164" s="93" t="str">
        <f>IF(COUNT(SEARCH(#REF!,K164)),IF(AC164&lt;&gt;0,LOOKUP(9.99999999999999E+307,$BB$5:BB163+1),""),"")</f>
        <v/>
      </c>
      <c r="BC164" s="95" t="str">
        <f>IF(COUNT(SEARCH(#REF!,K164)),IF(AG164&lt;&gt;0,LOOKUP(9.99999999999999E+307,$BC$5:BC163+1),""),"")</f>
        <v/>
      </c>
    </row>
    <row r="165" spans="1:55" ht="14">
      <c r="A165" s="1">
        <v>159</v>
      </c>
      <c r="B165" s="38" t="str">
        <f>IF(stock_Item!B161&lt;&gt;"",stock_Item!B161,"")</f>
        <v>K-File 28 mm คละ เบอร์ 45-80</v>
      </c>
      <c r="C165" s="18" t="str">
        <f t="array" ref="C165">IF(B165 &lt;&gt;"",IF(J165&lt;&gt;"","จัดซื้อร่วม ","วิธีเฉพาะเจาะจง "),"")</f>
        <v xml:space="preserve">วิธีเฉพาะเจาะจง </v>
      </c>
      <c r="D165" s="9">
        <f>IF(B165 &lt;&gt;"",INDEX(stock_Item!$A$3:$A$998,MATCH(B165,stock_Item!$B$3:$B$998,0)),"")</f>
        <v>5801</v>
      </c>
      <c r="E165" s="9" t="str">
        <f>IF(B165 &lt;&gt;"",INDEX(stock_Item!$C$1:$C$998,MATCH(D165,stock_Item!$A$1:$A$998,0)),"")</f>
        <v>กล่อง</v>
      </c>
      <c r="F165" s="8"/>
      <c r="G165" s="7"/>
      <c r="H165" s="7"/>
      <c r="I165" s="7"/>
      <c r="J165" s="54"/>
      <c r="K165" s="57"/>
      <c r="L165" s="55"/>
      <c r="M165" s="56"/>
      <c r="N165" s="56"/>
      <c r="O165" s="41"/>
      <c r="P165" s="53">
        <f>IFERROR(IF(B165 &lt;&gt;"",LOOKUP(2,1/(company_qty!$K$3:$K$2003=D165),(company_qty!$N$3:$N$1004)),""),0)</f>
        <v>0</v>
      </c>
      <c r="Q165" s="33">
        <v>0</v>
      </c>
      <c r="R165" s="53">
        <f t="shared" si="24"/>
        <v>0</v>
      </c>
      <c r="S165" s="23">
        <v>1</v>
      </c>
      <c r="T165" s="39">
        <f t="array" ref="T165">IFERROR(IF(B165 &lt;&gt;"",LOOKUP(2,1/(company_qty!$A$3:$A$2002=D165),(company_qty!$D$3:$D$1003)),""),"ไม่เคยซื้อ")</f>
        <v>210</v>
      </c>
      <c r="U165" s="34">
        <f t="shared" si="25"/>
        <v>210</v>
      </c>
      <c r="V165" s="46">
        <f>IF(AND(B165&lt;&gt;"",S165&lt;&gt;0,COUNTIFS(stock_Item!$A$3:$A$1998,D165,stock_Item!$M$3:$M$1998,"P")),IF(S165&gt;=9,S165-S165*0.4,S165),0)</f>
        <v>0</v>
      </c>
      <c r="W165" s="44"/>
      <c r="X165" s="47">
        <f t="shared" si="26"/>
        <v>0</v>
      </c>
      <c r="Y165" s="46">
        <f t="shared" si="34"/>
        <v>1</v>
      </c>
      <c r="Z165" s="44"/>
      <c r="AA165" s="47">
        <f t="shared" si="27"/>
        <v>1</v>
      </c>
      <c r="AB165" s="97">
        <f t="shared" si="35"/>
        <v>0</v>
      </c>
      <c r="AC165" s="100" t="str">
        <f t="shared" si="28"/>
        <v/>
      </c>
      <c r="AD165" s="44"/>
      <c r="AE165" s="35"/>
      <c r="AF165" s="36"/>
      <c r="AG165" s="100" t="str">
        <f t="shared" si="29"/>
        <v/>
      </c>
      <c r="AH165" s="44"/>
      <c r="AI165" s="86"/>
      <c r="AJ165" s="77">
        <f t="shared" si="30"/>
        <v>1</v>
      </c>
      <c r="AK165" s="84">
        <f t="shared" si="31"/>
        <v>210</v>
      </c>
      <c r="AL165" s="1">
        <f t="shared" si="32"/>
        <v>0</v>
      </c>
      <c r="AM165" s="85">
        <f t="shared" si="33"/>
        <v>0</v>
      </c>
      <c r="AZ165" s="65" t="str">
        <f>IF(COUNT(SEARCH(#REF!,K165)),IF(V165&lt;&gt;0,LOOKUP(9.99999999999999E+307,$AZ$5:AZ164+1),""),"")</f>
        <v/>
      </c>
      <c r="BA165" s="91" t="str">
        <f>IF(COUNT(SEARCH(#REF!,K165)),IF(Y165&lt;&gt;0,LOOKUP(9.99999999999999E+307,$BA$5:BA164+1),""),"")</f>
        <v/>
      </c>
      <c r="BB165" s="93" t="str">
        <f>IF(COUNT(SEARCH(#REF!,K165)),IF(AC165&lt;&gt;0,LOOKUP(9.99999999999999E+307,$BB$5:BB164+1),""),"")</f>
        <v/>
      </c>
      <c r="BC165" s="95" t="str">
        <f>IF(COUNT(SEARCH(#REF!,K165)),IF(AG165&lt;&gt;0,LOOKUP(9.99999999999999E+307,$BC$5:BC164+1),""),"")</f>
        <v/>
      </c>
    </row>
    <row r="166" spans="1:55" ht="14">
      <c r="A166" s="1">
        <v>160</v>
      </c>
      <c r="B166" s="38" t="str">
        <f>IF(stock_Item!B162&lt;&gt;"",stock_Item!B162,"")</f>
        <v>Kirkland</v>
      </c>
      <c r="C166" s="18" t="str">
        <f t="array" ref="C166">IF(B166 &lt;&gt;"",IF(J166&lt;&gt;"","จัดซื้อร่วม ","วิธีเฉพาะเจาะจง "),"")</f>
        <v xml:space="preserve">วิธีเฉพาะเจาะจง </v>
      </c>
      <c r="D166" s="9">
        <f>IF(B166 &lt;&gt;"",INDEX(stock_Item!$A$3:$A$998,MATCH(B166,stock_Item!$B$3:$B$998,0)),"")</f>
        <v>7816</v>
      </c>
      <c r="E166" s="9" t="str">
        <f>IF(B166 &lt;&gt;"",INDEX(stock_Item!$C$1:$C$998,MATCH(D166,stock_Item!$A$1:$A$998,0)),"")</f>
        <v>ชิ้น</v>
      </c>
      <c r="F166" s="8"/>
      <c r="G166" s="7"/>
      <c r="H166" s="7"/>
      <c r="I166" s="7"/>
      <c r="J166" s="54"/>
      <c r="K166" s="57"/>
      <c r="L166" s="55"/>
      <c r="M166" s="56"/>
      <c r="N166" s="56"/>
      <c r="O166" s="41"/>
      <c r="P166" s="53">
        <f>IFERROR(IF(B166 &lt;&gt;"",LOOKUP(2,1/(company_qty!$K$3:$K$2003=D166),(company_qty!$N$3:$N$1004)),""),0)</f>
        <v>0</v>
      </c>
      <c r="Q166" s="33">
        <v>0</v>
      </c>
      <c r="R166" s="53">
        <f t="shared" si="24"/>
        <v>0</v>
      </c>
      <c r="S166" s="23">
        <v>1</v>
      </c>
      <c r="T166" s="39">
        <f t="array" ref="T166">IFERROR(IF(B166 &lt;&gt;"",LOOKUP(2,1/(company_qty!$A$3:$A$2002=D166),(company_qty!$D$3:$D$1003)),""),"ไม่เคยซื้อ")</f>
        <v>1556</v>
      </c>
      <c r="U166" s="34">
        <f t="shared" si="25"/>
        <v>1556</v>
      </c>
      <c r="V166" s="46">
        <f>IF(AND(B166&lt;&gt;"",S166&lt;&gt;0,COUNTIFS(stock_Item!$A$3:$A$1998,D166,stock_Item!$M$3:$M$1998,"P")),IF(S166&gt;=9,S166-S166*0.4,S166),0)</f>
        <v>0</v>
      </c>
      <c r="W166" s="44"/>
      <c r="X166" s="47">
        <f t="shared" si="26"/>
        <v>0</v>
      </c>
      <c r="Y166" s="46">
        <f t="shared" si="34"/>
        <v>1</v>
      </c>
      <c r="Z166" s="44"/>
      <c r="AA166" s="47">
        <f t="shared" si="27"/>
        <v>1</v>
      </c>
      <c r="AB166" s="97">
        <f t="shared" si="35"/>
        <v>0</v>
      </c>
      <c r="AC166" s="100" t="str">
        <f t="shared" si="28"/>
        <v/>
      </c>
      <c r="AD166" s="44"/>
      <c r="AE166" s="35"/>
      <c r="AF166" s="36"/>
      <c r="AG166" s="100" t="str">
        <f t="shared" si="29"/>
        <v/>
      </c>
      <c r="AH166" s="44"/>
      <c r="AI166" s="86"/>
      <c r="AJ166" s="77">
        <f t="shared" si="30"/>
        <v>1</v>
      </c>
      <c r="AK166" s="84">
        <f t="shared" si="31"/>
        <v>1556</v>
      </c>
      <c r="AL166" s="1">
        <f t="shared" si="32"/>
        <v>0</v>
      </c>
      <c r="AM166" s="85">
        <f t="shared" si="33"/>
        <v>0</v>
      </c>
      <c r="AZ166" s="65" t="str">
        <f>IF(COUNT(SEARCH(#REF!,K166)),IF(V166&lt;&gt;0,LOOKUP(9.99999999999999E+307,$AZ$5:AZ165+1),""),"")</f>
        <v/>
      </c>
      <c r="BA166" s="91" t="str">
        <f>IF(COUNT(SEARCH(#REF!,K166)),IF(Y166&lt;&gt;0,LOOKUP(9.99999999999999E+307,$BA$5:BA165+1),""),"")</f>
        <v/>
      </c>
      <c r="BB166" s="93" t="str">
        <f>IF(COUNT(SEARCH(#REF!,K166)),IF(AC166&lt;&gt;0,LOOKUP(9.99999999999999E+307,$BB$5:BB165+1),""),"")</f>
        <v/>
      </c>
      <c r="BC166" s="95" t="str">
        <f>IF(COUNT(SEARCH(#REF!,K166)),IF(AG166&lt;&gt;0,LOOKUP(9.99999999999999E+307,$BC$5:BC165+1),""),"")</f>
        <v/>
      </c>
    </row>
    <row r="167" spans="1:55" ht="14">
      <c r="A167" s="1">
        <v>161</v>
      </c>
      <c r="B167" s="38" t="str">
        <f>IF(stock_Item!B163&lt;&gt;"",stock_Item!B163,"")</f>
        <v>Kohler Towel clamps Backhaus(เครื่องมืองานศัลย)</v>
      </c>
      <c r="C167" s="18" t="str">
        <f t="array" ref="C167">IF(B167 &lt;&gt;"",IF(J167&lt;&gt;"","จัดซื้อร่วม ","วิธีเฉพาะเจาะจง "),"")</f>
        <v xml:space="preserve">วิธีเฉพาะเจาะจง </v>
      </c>
      <c r="D167" s="9">
        <f>IF(B167 &lt;&gt;"",INDEX(stock_Item!$A$3:$A$998,MATCH(B167,stock_Item!$B$3:$B$998,0)),"")</f>
        <v>4616</v>
      </c>
      <c r="E167" s="9" t="str">
        <f>IF(B167 &lt;&gt;"",INDEX(stock_Item!$C$1:$C$998,MATCH(D167,stock_Item!$A$1:$A$998,0)),"")</f>
        <v>ตัว</v>
      </c>
      <c r="F167" s="8"/>
      <c r="G167" s="7"/>
      <c r="H167" s="7"/>
      <c r="I167" s="7"/>
      <c r="J167" s="54"/>
      <c r="K167" s="57"/>
      <c r="L167" s="55"/>
      <c r="M167" s="56"/>
      <c r="N167" s="56"/>
      <c r="O167" s="41"/>
      <c r="P167" s="53">
        <f>IFERROR(IF(B167 &lt;&gt;"",LOOKUP(2,1/(company_qty!$K$3:$K$2003=D167),(company_qty!$N$3:$N$1004)),""),0)</f>
        <v>0</v>
      </c>
      <c r="Q167" s="33">
        <v>0</v>
      </c>
      <c r="R167" s="53">
        <f t="shared" si="24"/>
        <v>0</v>
      </c>
      <c r="S167" s="23">
        <v>1</v>
      </c>
      <c r="T167" s="39">
        <f t="array" ref="T167">IFERROR(IF(B167 &lt;&gt;"",LOOKUP(2,1/(company_qty!$A$3:$A$2002=D167),(company_qty!$D$3:$D$1003)),""),"ไม่เคยซื้อ")</f>
        <v>950</v>
      </c>
      <c r="U167" s="34">
        <f t="shared" si="25"/>
        <v>950</v>
      </c>
      <c r="V167" s="46">
        <f>IF(AND(B167&lt;&gt;"",S167&lt;&gt;0,COUNTIFS(stock_Item!$A$3:$A$1998,D167,stock_Item!$M$3:$M$1998,"P")),IF(S167&gt;=9,S167-S167*0.4,S167),0)</f>
        <v>0</v>
      </c>
      <c r="W167" s="44"/>
      <c r="X167" s="47">
        <f t="shared" si="26"/>
        <v>0</v>
      </c>
      <c r="Y167" s="46">
        <f t="shared" si="34"/>
        <v>1</v>
      </c>
      <c r="Z167" s="44"/>
      <c r="AA167" s="47">
        <f t="shared" si="27"/>
        <v>1</v>
      </c>
      <c r="AB167" s="97">
        <f t="shared" si="35"/>
        <v>0</v>
      </c>
      <c r="AC167" s="100" t="str">
        <f t="shared" si="28"/>
        <v/>
      </c>
      <c r="AD167" s="44"/>
      <c r="AE167" s="35"/>
      <c r="AF167" s="36"/>
      <c r="AG167" s="100" t="str">
        <f t="shared" si="29"/>
        <v/>
      </c>
      <c r="AH167" s="44"/>
      <c r="AI167" s="86"/>
      <c r="AJ167" s="77">
        <f t="shared" si="30"/>
        <v>1</v>
      </c>
      <c r="AK167" s="84">
        <f t="shared" si="31"/>
        <v>950</v>
      </c>
      <c r="AL167" s="1">
        <f t="shared" si="32"/>
        <v>0</v>
      </c>
      <c r="AM167" s="85">
        <f t="shared" si="33"/>
        <v>0</v>
      </c>
      <c r="AZ167" s="65" t="str">
        <f>IF(COUNT(SEARCH(#REF!,K167)),IF(V167&lt;&gt;0,LOOKUP(9.99999999999999E+307,$AZ$5:AZ166+1),""),"")</f>
        <v/>
      </c>
      <c r="BA167" s="91" t="str">
        <f>IF(COUNT(SEARCH(#REF!,K167)),IF(Y167&lt;&gt;0,LOOKUP(9.99999999999999E+307,$BA$5:BA166+1),""),"")</f>
        <v/>
      </c>
      <c r="BB167" s="93" t="str">
        <f>IF(COUNT(SEARCH(#REF!,K167)),IF(AC167&lt;&gt;0,LOOKUP(9.99999999999999E+307,$BB$5:BB166+1),""),"")</f>
        <v/>
      </c>
      <c r="BC167" s="95" t="str">
        <f>IF(COUNT(SEARCH(#REF!,K167)),IF(AG167&lt;&gt;0,LOOKUP(9.99999999999999E+307,$BC$5:BC166+1),""),"")</f>
        <v/>
      </c>
    </row>
    <row r="168" spans="1:55" ht="14">
      <c r="A168" s="1">
        <v>162</v>
      </c>
      <c r="B168" s="38" t="str">
        <f>IF(stock_Item!B164&lt;&gt;"",stock_Item!B164,"")</f>
        <v>Lagrange</v>
      </c>
      <c r="C168" s="18" t="str">
        <f t="array" ref="C168">IF(B168 &lt;&gt;"",IF(J168&lt;&gt;"","จัดซื้อร่วม ","วิธีเฉพาะเจาะจง "),"")</f>
        <v xml:space="preserve">วิธีเฉพาะเจาะจง </v>
      </c>
      <c r="D168" s="9">
        <f>IF(B168 &lt;&gt;"",INDEX(stock_Item!$A$3:$A$998,MATCH(B168,stock_Item!$B$3:$B$998,0)),"")</f>
        <v>7788</v>
      </c>
      <c r="E168" s="9" t="str">
        <f>IF(B168 &lt;&gt;"",INDEX(stock_Item!$C$1:$C$998,MATCH(D168,stock_Item!$A$1:$A$998,0)),"")</f>
        <v>ชิ้น</v>
      </c>
      <c r="F168" s="8"/>
      <c r="G168" s="7"/>
      <c r="H168" s="7"/>
      <c r="I168" s="7"/>
      <c r="J168" s="54"/>
      <c r="K168" s="57"/>
      <c r="L168" s="55"/>
      <c r="M168" s="56"/>
      <c r="N168" s="56"/>
      <c r="O168" s="41"/>
      <c r="P168" s="53">
        <f>IFERROR(IF(B168 &lt;&gt;"",LOOKUP(2,1/(company_qty!$K$3:$K$2003=D168),(company_qty!$N$3:$N$1004)),""),0)</f>
        <v>0</v>
      </c>
      <c r="Q168" s="33">
        <v>0</v>
      </c>
      <c r="R168" s="53">
        <f t="shared" si="24"/>
        <v>0</v>
      </c>
      <c r="S168" s="23">
        <v>0</v>
      </c>
      <c r="T168" s="39" t="str">
        <f t="array" ref="T168">IFERROR(IF(B168 &lt;&gt;"",LOOKUP(2,1/(company_qty!$A$3:$A$2002=D168),(company_qty!$D$3:$D$1003)),""),"ไม่เคยซื้อ")</f>
        <v>ไม่เคยซื้อ</v>
      </c>
      <c r="U168" s="34" t="e">
        <f t="shared" si="25"/>
        <v>#VALUE!</v>
      </c>
      <c r="V168" s="46">
        <f>IF(AND(B168&lt;&gt;"",S168&lt;&gt;0,COUNTIFS(stock_Item!$A$3:$A$1998,D168,stock_Item!$M$3:$M$1998,"P")),IF(S168&gt;=9,S168-S168*0.4,S168),0)</f>
        <v>0</v>
      </c>
      <c r="W168" s="44"/>
      <c r="X168" s="47">
        <f t="shared" si="26"/>
        <v>0</v>
      </c>
      <c r="Y168" s="46">
        <f t="shared" si="34"/>
        <v>0</v>
      </c>
      <c r="Z168" s="44"/>
      <c r="AA168" s="47">
        <f t="shared" si="27"/>
        <v>0</v>
      </c>
      <c r="AB168" s="97">
        <f t="shared" si="35"/>
        <v>0</v>
      </c>
      <c r="AC168" s="100" t="str">
        <f t="shared" si="28"/>
        <v/>
      </c>
      <c r="AD168" s="44"/>
      <c r="AE168" s="35"/>
      <c r="AF168" s="36"/>
      <c r="AG168" s="100" t="str">
        <f t="shared" si="29"/>
        <v/>
      </c>
      <c r="AH168" s="44"/>
      <c r="AI168" s="86"/>
      <c r="AJ168" s="77">
        <f t="shared" si="30"/>
        <v>0</v>
      </c>
      <c r="AK168" s="84" t="e">
        <f t="shared" si="31"/>
        <v>#VALUE!</v>
      </c>
      <c r="AL168" s="1">
        <f t="shared" si="32"/>
        <v>0</v>
      </c>
      <c r="AM168" s="85" t="e">
        <f t="shared" si="33"/>
        <v>#VALUE!</v>
      </c>
      <c r="AZ168" s="65" t="str">
        <f>IF(COUNT(SEARCH(#REF!,K168)),IF(V168&lt;&gt;0,LOOKUP(9.99999999999999E+307,$AZ$5:AZ167+1),""),"")</f>
        <v/>
      </c>
      <c r="BA168" s="91" t="str">
        <f>IF(COUNT(SEARCH(#REF!,K168)),IF(Y168&lt;&gt;0,LOOKUP(9.99999999999999E+307,$BA$5:BA167+1),""),"")</f>
        <v/>
      </c>
      <c r="BB168" s="93" t="str">
        <f>IF(COUNT(SEARCH(#REF!,K168)),IF(AC168&lt;&gt;0,LOOKUP(9.99999999999999E+307,$BB$5:BB167+1),""),"")</f>
        <v/>
      </c>
      <c r="BC168" s="95" t="str">
        <f>IF(COUNT(SEARCH(#REF!,K168)),IF(AG168&lt;&gt;0,LOOKUP(9.99999999999999E+307,$BC$5:BC167+1),""),"")</f>
        <v/>
      </c>
    </row>
    <row r="169" spans="1:55" ht="14">
      <c r="A169" s="1">
        <v>163</v>
      </c>
      <c r="B169" s="38" t="str">
        <f>IF(stock_Item!B165&lt;&gt;"",stock_Item!B165,"")</f>
        <v>Lateral Cone  เบอร์ FF</v>
      </c>
      <c r="C169" s="18" t="str">
        <f t="array" ref="C169">IF(B169 &lt;&gt;"",IF(J169&lt;&gt;"","จัดซื้อร่วม ","วิธีเฉพาะเจาะจง "),"")</f>
        <v xml:space="preserve">วิธีเฉพาะเจาะจง </v>
      </c>
      <c r="D169" s="9">
        <f>IF(B169 &lt;&gt;"",INDEX(stock_Item!$A$3:$A$998,MATCH(B169,stock_Item!$B$3:$B$998,0)),"")</f>
        <v>6091</v>
      </c>
      <c r="E169" s="9" t="str">
        <f>IF(B169 &lt;&gt;"",INDEX(stock_Item!$C$1:$C$998,MATCH(D169,stock_Item!$A$1:$A$998,0)),"")</f>
        <v>ชิ้น</v>
      </c>
      <c r="F169" s="8"/>
      <c r="G169" s="7"/>
      <c r="H169" s="7"/>
      <c r="I169" s="7"/>
      <c r="J169" s="54"/>
      <c r="K169" s="57"/>
      <c r="L169" s="55"/>
      <c r="M169" s="56"/>
      <c r="N169" s="56"/>
      <c r="O169" s="41"/>
      <c r="P169" s="53">
        <f>IFERROR(IF(B169 &lt;&gt;"",LOOKUP(2,1/(company_qty!$K$3:$K$2003=D169),(company_qty!$N$3:$N$1004)),""),0)</f>
        <v>1</v>
      </c>
      <c r="Q169" s="33">
        <v>1</v>
      </c>
      <c r="R169" s="53">
        <f t="shared" si="24"/>
        <v>0</v>
      </c>
      <c r="S169" s="23">
        <v>0</v>
      </c>
      <c r="T169" s="39">
        <f t="array" ref="T169">IFERROR(IF(B169 &lt;&gt;"",LOOKUP(2,1/(company_qty!$A$3:$A$2002=D169),(company_qty!$D$3:$D$1003)),""),"ไม่เคยซื้อ")</f>
        <v>283.55</v>
      </c>
      <c r="U169" s="34">
        <f t="shared" si="25"/>
        <v>0</v>
      </c>
      <c r="V169" s="46">
        <f>IF(AND(B169&lt;&gt;"",S169&lt;&gt;0,COUNTIFS(stock_Item!$A$3:$A$1998,D169,stock_Item!$M$3:$M$1998,"P")),IF(S169&gt;=9,S169-S169*0.4,S169),0)</f>
        <v>0</v>
      </c>
      <c r="W169" s="44"/>
      <c r="X169" s="47">
        <f t="shared" si="26"/>
        <v>0</v>
      </c>
      <c r="Y169" s="46">
        <f t="shared" si="34"/>
        <v>0</v>
      </c>
      <c r="Z169" s="44"/>
      <c r="AA169" s="47">
        <f t="shared" si="27"/>
        <v>0</v>
      </c>
      <c r="AB169" s="97">
        <f t="shared" si="35"/>
        <v>0</v>
      </c>
      <c r="AC169" s="100" t="str">
        <f t="shared" si="28"/>
        <v/>
      </c>
      <c r="AD169" s="44"/>
      <c r="AE169" s="35"/>
      <c r="AF169" s="36"/>
      <c r="AG169" s="100" t="str">
        <f t="shared" si="29"/>
        <v/>
      </c>
      <c r="AH169" s="44"/>
      <c r="AI169" s="86"/>
      <c r="AJ169" s="77">
        <f t="shared" si="30"/>
        <v>0</v>
      </c>
      <c r="AK169" s="84">
        <f t="shared" si="31"/>
        <v>0</v>
      </c>
      <c r="AL169" s="1">
        <f t="shared" si="32"/>
        <v>0</v>
      </c>
      <c r="AM169" s="85">
        <f t="shared" si="33"/>
        <v>0</v>
      </c>
      <c r="AZ169" s="65" t="str">
        <f>IF(COUNT(SEARCH(#REF!,K169)),IF(V169&lt;&gt;0,LOOKUP(9.99999999999999E+307,$AZ$5:AZ168+1),""),"")</f>
        <v/>
      </c>
      <c r="BA169" s="91" t="str">
        <f>IF(COUNT(SEARCH(#REF!,K169)),IF(Y169&lt;&gt;0,LOOKUP(9.99999999999999E+307,$BA$5:BA168+1),""),"")</f>
        <v/>
      </c>
      <c r="BB169" s="93" t="str">
        <f>IF(COUNT(SEARCH(#REF!,K169)),IF(AC169&lt;&gt;0,LOOKUP(9.99999999999999E+307,$BB$5:BB168+1),""),"")</f>
        <v/>
      </c>
      <c r="BC169" s="95" t="str">
        <f>IF(COUNT(SEARCH(#REF!,K169)),IF(AG169&lt;&gt;0,LOOKUP(9.99999999999999E+307,$BC$5:BC168+1),""),"")</f>
        <v/>
      </c>
    </row>
    <row r="170" spans="1:55" ht="14">
      <c r="A170" s="1">
        <v>164</v>
      </c>
      <c r="B170" s="38" t="str">
        <f>IF(stock_Item!B166&lt;&gt;"",stock_Item!B166,"")</f>
        <v>Lateral Cone  เบอร์ MF</v>
      </c>
      <c r="C170" s="18" t="str">
        <f t="array" ref="C170">IF(B170 &lt;&gt;"",IF(J170&lt;&gt;"","จัดซื้อร่วม ","วิธีเฉพาะเจาะจง "),"")</f>
        <v xml:space="preserve">วิธีเฉพาะเจาะจง </v>
      </c>
      <c r="D170" s="9">
        <f>IF(B170 &lt;&gt;"",INDEX(stock_Item!$A$3:$A$998,MATCH(B170,stock_Item!$B$3:$B$998,0)),"")</f>
        <v>6092</v>
      </c>
      <c r="E170" s="9" t="str">
        <f>IF(B170 &lt;&gt;"",INDEX(stock_Item!$C$1:$C$998,MATCH(D170,stock_Item!$A$1:$A$998,0)),"")</f>
        <v>ชิ้น</v>
      </c>
      <c r="F170" s="8"/>
      <c r="G170" s="7"/>
      <c r="H170" s="7"/>
      <c r="I170" s="7"/>
      <c r="J170" s="54"/>
      <c r="K170" s="57"/>
      <c r="L170" s="55"/>
      <c r="M170" s="56"/>
      <c r="N170" s="56"/>
      <c r="O170" s="41"/>
      <c r="P170" s="53">
        <f>IFERROR(IF(B170 &lt;&gt;"",LOOKUP(2,1/(company_qty!$K$3:$K$2003=D170),(company_qty!$N$3:$N$1004)),""),0)</f>
        <v>1</v>
      </c>
      <c r="Q170" s="33">
        <v>1</v>
      </c>
      <c r="R170" s="53">
        <f t="shared" si="24"/>
        <v>0</v>
      </c>
      <c r="S170" s="23">
        <v>0</v>
      </c>
      <c r="T170" s="39">
        <f t="array" ref="T170">IFERROR(IF(B170 &lt;&gt;"",LOOKUP(2,1/(company_qty!$A$3:$A$2002=D170),(company_qty!$D$3:$D$1003)),""),"ไม่เคยซื้อ")</f>
        <v>283.55</v>
      </c>
      <c r="U170" s="34">
        <f t="shared" si="25"/>
        <v>0</v>
      </c>
      <c r="V170" s="46">
        <f>IF(AND(B170&lt;&gt;"",S170&lt;&gt;0,COUNTIFS(stock_Item!$A$3:$A$1998,D170,stock_Item!$M$3:$M$1998,"P")),IF(S170&gt;=9,S170-S170*0.4,S170),0)</f>
        <v>0</v>
      </c>
      <c r="W170" s="44"/>
      <c r="X170" s="47">
        <f t="shared" si="26"/>
        <v>0</v>
      </c>
      <c r="Y170" s="46">
        <f t="shared" si="34"/>
        <v>0</v>
      </c>
      <c r="Z170" s="44"/>
      <c r="AA170" s="47">
        <f t="shared" si="27"/>
        <v>0</v>
      </c>
      <c r="AB170" s="97">
        <f t="shared" si="35"/>
        <v>0</v>
      </c>
      <c r="AC170" s="100" t="str">
        <f t="shared" si="28"/>
        <v/>
      </c>
      <c r="AD170" s="44"/>
      <c r="AE170" s="35"/>
      <c r="AF170" s="36"/>
      <c r="AG170" s="100" t="str">
        <f t="shared" si="29"/>
        <v/>
      </c>
      <c r="AH170" s="44"/>
      <c r="AI170" s="86"/>
      <c r="AJ170" s="77">
        <f t="shared" si="30"/>
        <v>0</v>
      </c>
      <c r="AK170" s="84">
        <f t="shared" si="31"/>
        <v>0</v>
      </c>
      <c r="AL170" s="1">
        <f t="shared" si="32"/>
        <v>0</v>
      </c>
      <c r="AM170" s="85">
        <f t="shared" si="33"/>
        <v>0</v>
      </c>
      <c r="AZ170" s="65" t="str">
        <f>IF(COUNT(SEARCH(#REF!,K170)),IF(V170&lt;&gt;0,LOOKUP(9.99999999999999E+307,$AZ$5:AZ169+1),""),"")</f>
        <v/>
      </c>
      <c r="BA170" s="91" t="str">
        <f>IF(COUNT(SEARCH(#REF!,K170)),IF(Y170&lt;&gt;0,LOOKUP(9.99999999999999E+307,$BA$5:BA169+1),""),"")</f>
        <v/>
      </c>
      <c r="BB170" s="93" t="str">
        <f>IF(COUNT(SEARCH(#REF!,K170)),IF(AC170&lt;&gt;0,LOOKUP(9.99999999999999E+307,$BB$5:BB169+1),""),"")</f>
        <v/>
      </c>
      <c r="BC170" s="95" t="str">
        <f>IF(COUNT(SEARCH(#REF!,K170)),IF(AG170&lt;&gt;0,LOOKUP(9.99999999999999E+307,$BC$5:BC169+1),""),"")</f>
        <v/>
      </c>
    </row>
    <row r="171" spans="1:55" ht="14">
      <c r="A171" s="1">
        <v>165</v>
      </c>
      <c r="B171" s="38" t="str">
        <f>IF(stock_Item!B167&lt;&gt;"",stock_Item!B167,"")</f>
        <v>Lateral Cone  เบอร์ XF</v>
      </c>
      <c r="C171" s="18" t="str">
        <f t="array" ref="C171">IF(B171 &lt;&gt;"",IF(J171&lt;&gt;"","จัดซื้อร่วม ","วิธีเฉพาะเจาะจง "),"")</f>
        <v xml:space="preserve">วิธีเฉพาะเจาะจง </v>
      </c>
      <c r="D171" s="9">
        <f>IF(B171 &lt;&gt;"",INDEX(stock_Item!$A$3:$A$998,MATCH(B171,stock_Item!$B$3:$B$998,0)),"")</f>
        <v>6090</v>
      </c>
      <c r="E171" s="9" t="str">
        <f>IF(B171 &lt;&gt;"",INDEX(stock_Item!$C$1:$C$998,MATCH(D171,stock_Item!$A$1:$A$998,0)),"")</f>
        <v>ชิ้น</v>
      </c>
      <c r="F171" s="8"/>
      <c r="G171" s="7"/>
      <c r="H171" s="7"/>
      <c r="I171" s="7"/>
      <c r="J171" s="54"/>
      <c r="K171" s="57"/>
      <c r="L171" s="55"/>
      <c r="M171" s="56"/>
      <c r="N171" s="56"/>
      <c r="O171" s="41"/>
      <c r="P171" s="53">
        <f>IFERROR(IF(B171 &lt;&gt;"",LOOKUP(2,1/(company_qty!$K$3:$K$2003=D171),(company_qty!$N$3:$N$1004)),""),0)</f>
        <v>1</v>
      </c>
      <c r="Q171" s="33">
        <v>1</v>
      </c>
      <c r="R171" s="53">
        <f t="shared" si="24"/>
        <v>0</v>
      </c>
      <c r="S171" s="23">
        <v>0</v>
      </c>
      <c r="T171" s="39">
        <f t="array" ref="T171">IFERROR(IF(B171 &lt;&gt;"",LOOKUP(2,1/(company_qty!$A$3:$A$2002=D171),(company_qty!$D$3:$D$1003)),""),"ไม่เคยซื้อ")</f>
        <v>283.55</v>
      </c>
      <c r="U171" s="34">
        <f t="shared" si="25"/>
        <v>0</v>
      </c>
      <c r="V171" s="46">
        <f>IF(AND(B171&lt;&gt;"",S171&lt;&gt;0,COUNTIFS(stock_Item!$A$3:$A$1998,D171,stock_Item!$M$3:$M$1998,"P")),IF(S171&gt;=9,S171-S171*0.4,S171),0)</f>
        <v>0</v>
      </c>
      <c r="W171" s="44"/>
      <c r="X171" s="47">
        <f t="shared" si="26"/>
        <v>0</v>
      </c>
      <c r="Y171" s="46">
        <f t="shared" si="34"/>
        <v>0</v>
      </c>
      <c r="Z171" s="44"/>
      <c r="AA171" s="47">
        <f t="shared" si="27"/>
        <v>0</v>
      </c>
      <c r="AB171" s="97">
        <f t="shared" si="35"/>
        <v>0</v>
      </c>
      <c r="AC171" s="100" t="str">
        <f t="shared" si="28"/>
        <v/>
      </c>
      <c r="AD171" s="44"/>
      <c r="AE171" s="35"/>
      <c r="AF171" s="36"/>
      <c r="AG171" s="100" t="str">
        <f t="shared" si="29"/>
        <v/>
      </c>
      <c r="AH171" s="44"/>
      <c r="AI171" s="86"/>
      <c r="AJ171" s="77">
        <f t="shared" si="30"/>
        <v>0</v>
      </c>
      <c r="AK171" s="84">
        <f t="shared" si="31"/>
        <v>0</v>
      </c>
      <c r="AL171" s="1">
        <f t="shared" si="32"/>
        <v>0</v>
      </c>
      <c r="AM171" s="85">
        <f t="shared" si="33"/>
        <v>0</v>
      </c>
      <c r="AZ171" s="65" t="str">
        <f>IF(COUNT(SEARCH(#REF!,K171)),IF(V171&lt;&gt;0,LOOKUP(9.99999999999999E+307,$AZ$5:AZ170+1),""),"")</f>
        <v/>
      </c>
      <c r="BA171" s="91" t="str">
        <f>IF(COUNT(SEARCH(#REF!,K171)),IF(Y171&lt;&gt;0,LOOKUP(9.99999999999999E+307,$BA$5:BA170+1),""),"")</f>
        <v/>
      </c>
      <c r="BB171" s="93" t="str">
        <f>IF(COUNT(SEARCH(#REF!,K171)),IF(AC171&lt;&gt;0,LOOKUP(9.99999999999999E+307,$BB$5:BB170+1),""),"")</f>
        <v/>
      </c>
      <c r="BC171" s="95" t="str">
        <f>IF(COUNT(SEARCH(#REF!,K171)),IF(AG171&lt;&gt;0,LOOKUP(9.99999999999999E+307,$BC$5:BC170+1),""),"")</f>
        <v/>
      </c>
    </row>
    <row r="172" spans="1:55" ht="14">
      <c r="A172" s="1">
        <v>166</v>
      </c>
      <c r="B172" s="38" t="str">
        <f>IF(stock_Item!B168&lt;&gt;"",stock_Item!B168,"")</f>
        <v>Lentulo คละเบอร์ 15-40 ยาว21mm.</v>
      </c>
      <c r="C172" s="18" t="str">
        <f t="array" ref="C172">IF(B172 &lt;&gt;"",IF(J172&lt;&gt;"","จัดซื้อร่วม ","วิธีเฉพาะเจาะจง "),"")</f>
        <v xml:space="preserve">วิธีเฉพาะเจาะจง </v>
      </c>
      <c r="D172" s="9">
        <f>IF(B172 &lt;&gt;"",INDEX(stock_Item!$A$3:$A$998,MATCH(B172,stock_Item!$B$3:$B$998,0)),"")</f>
        <v>1328</v>
      </c>
      <c r="E172" s="9" t="str">
        <f>IF(B172 &lt;&gt;"",INDEX(stock_Item!$C$1:$C$998,MATCH(D172,stock_Item!$A$1:$A$998,0)),"")</f>
        <v>กล่อง</v>
      </c>
      <c r="F172" s="8"/>
      <c r="G172" s="7"/>
      <c r="H172" s="7"/>
      <c r="I172" s="7"/>
      <c r="J172" s="54"/>
      <c r="K172" s="57"/>
      <c r="L172" s="55"/>
      <c r="M172" s="56"/>
      <c r="N172" s="56"/>
      <c r="O172" s="41"/>
      <c r="P172" s="53">
        <f>IFERROR(IF(B172 &lt;&gt;"",LOOKUP(2,1/(company_qty!$K$3:$K$2003=D172),(company_qty!$N$3:$N$1004)),""),0)</f>
        <v>1</v>
      </c>
      <c r="Q172" s="33">
        <v>1</v>
      </c>
      <c r="R172" s="53">
        <f t="shared" si="24"/>
        <v>0</v>
      </c>
      <c r="S172" s="23">
        <v>0</v>
      </c>
      <c r="T172" s="39">
        <f t="array" ref="T172">IFERROR(IF(B172 &lt;&gt;"",LOOKUP(2,1/(company_qty!$A$3:$A$2002=D172),(company_qty!$D$3:$D$1003)),""),"ไม่เคยซื้อ")</f>
        <v>342.4</v>
      </c>
      <c r="U172" s="34">
        <f t="shared" si="25"/>
        <v>0</v>
      </c>
      <c r="V172" s="46">
        <f>IF(AND(B172&lt;&gt;"",S172&lt;&gt;0,COUNTIFS(stock_Item!$A$3:$A$1998,D172,stock_Item!$M$3:$M$1998,"P")),IF(S172&gt;=9,S172-S172*0.4,S172),0)</f>
        <v>0</v>
      </c>
      <c r="W172" s="44"/>
      <c r="X172" s="47">
        <f t="shared" si="26"/>
        <v>0</v>
      </c>
      <c r="Y172" s="46">
        <f t="shared" si="34"/>
        <v>0</v>
      </c>
      <c r="Z172" s="44"/>
      <c r="AA172" s="47">
        <f t="shared" si="27"/>
        <v>0</v>
      </c>
      <c r="AB172" s="97">
        <f t="shared" si="35"/>
        <v>0</v>
      </c>
      <c r="AC172" s="100" t="str">
        <f t="shared" si="28"/>
        <v/>
      </c>
      <c r="AD172" s="44"/>
      <c r="AE172" s="35"/>
      <c r="AF172" s="36"/>
      <c r="AG172" s="100" t="str">
        <f t="shared" si="29"/>
        <v/>
      </c>
      <c r="AH172" s="44"/>
      <c r="AI172" s="86"/>
      <c r="AJ172" s="77">
        <f t="shared" si="30"/>
        <v>0</v>
      </c>
      <c r="AK172" s="84">
        <f t="shared" si="31"/>
        <v>0</v>
      </c>
      <c r="AL172" s="1">
        <f t="shared" si="32"/>
        <v>0</v>
      </c>
      <c r="AM172" s="85">
        <f t="shared" si="33"/>
        <v>0</v>
      </c>
      <c r="AZ172" s="65" t="str">
        <f>IF(COUNT(SEARCH(#REF!,K172)),IF(V172&lt;&gt;0,LOOKUP(9.99999999999999E+307,$AZ$5:AZ171+1),""),"")</f>
        <v/>
      </c>
      <c r="BA172" s="91" t="str">
        <f>IF(COUNT(SEARCH(#REF!,K172)),IF(Y172&lt;&gt;0,LOOKUP(9.99999999999999E+307,$BA$5:BA171+1),""),"")</f>
        <v/>
      </c>
      <c r="BB172" s="93" t="str">
        <f>IF(COUNT(SEARCH(#REF!,K172)),IF(AC172&lt;&gt;0,LOOKUP(9.99999999999999E+307,$BB$5:BB171+1),""),"")</f>
        <v/>
      </c>
      <c r="BC172" s="95" t="str">
        <f>IF(COUNT(SEARCH(#REF!,K172)),IF(AG172&lt;&gt;0,LOOKUP(9.99999999999999E+307,$BC$5:BC171+1),""),"")</f>
        <v/>
      </c>
    </row>
    <row r="173" spans="1:55" ht="14">
      <c r="A173" s="1">
        <v>167</v>
      </c>
      <c r="B173" s="38" t="str">
        <f>IF(stock_Item!B169&lt;&gt;"",stock_Item!B169,"")</f>
        <v>Lentulo เบอร์ 40</v>
      </c>
      <c r="C173" s="18" t="str">
        <f t="array" ref="C173">IF(B173 &lt;&gt;"",IF(J173&lt;&gt;"","จัดซื้อร่วม ","วิธีเฉพาะเจาะจง "),"")</f>
        <v xml:space="preserve">วิธีเฉพาะเจาะจง </v>
      </c>
      <c r="D173" s="9">
        <f>IF(B173 &lt;&gt;"",INDEX(stock_Item!$A$3:$A$998,MATCH(B173,stock_Item!$B$3:$B$998,0)),"")</f>
        <v>6053</v>
      </c>
      <c r="E173" s="9" t="str">
        <f>IF(B173 &lt;&gt;"",INDEX(stock_Item!$C$1:$C$998,MATCH(D173,stock_Item!$A$1:$A$998,0)),"")</f>
        <v>กล่อง</v>
      </c>
      <c r="F173" s="8"/>
      <c r="G173" s="7"/>
      <c r="H173" s="7"/>
      <c r="I173" s="7"/>
      <c r="J173" s="54"/>
      <c r="K173" s="57"/>
      <c r="L173" s="55"/>
      <c r="M173" s="56"/>
      <c r="N173" s="56"/>
      <c r="O173" s="41"/>
      <c r="P173" s="53">
        <f>IFERROR(IF(B173 &lt;&gt;"",LOOKUP(2,1/(company_qty!$K$3:$K$2003=D173),(company_qty!$N$3:$N$1004)),""),0)</f>
        <v>1</v>
      </c>
      <c r="Q173" s="33">
        <v>1</v>
      </c>
      <c r="R173" s="53">
        <f t="shared" si="24"/>
        <v>0</v>
      </c>
      <c r="S173" s="23">
        <v>0</v>
      </c>
      <c r="T173" s="39">
        <f t="array" ref="T173">IFERROR(IF(B173 &lt;&gt;"",LOOKUP(2,1/(company_qty!$A$3:$A$2002=D173),(company_qty!$D$3:$D$1003)),""),"ไม่เคยซื้อ")</f>
        <v>342.4</v>
      </c>
      <c r="U173" s="34">
        <f t="shared" si="25"/>
        <v>0</v>
      </c>
      <c r="V173" s="46">
        <f>IF(AND(B173&lt;&gt;"",S173&lt;&gt;0,COUNTIFS(stock_Item!$A$3:$A$1998,D173,stock_Item!$M$3:$M$1998,"P")),IF(S173&gt;=9,S173-S173*0.4,S173),0)</f>
        <v>0</v>
      </c>
      <c r="W173" s="44"/>
      <c r="X173" s="47">
        <f t="shared" si="26"/>
        <v>0</v>
      </c>
      <c r="Y173" s="46">
        <f t="shared" si="34"/>
        <v>0</v>
      </c>
      <c r="Z173" s="44"/>
      <c r="AA173" s="47">
        <f t="shared" si="27"/>
        <v>0</v>
      </c>
      <c r="AB173" s="97">
        <f t="shared" si="35"/>
        <v>0</v>
      </c>
      <c r="AC173" s="100" t="str">
        <f t="shared" si="28"/>
        <v/>
      </c>
      <c r="AD173" s="44"/>
      <c r="AE173" s="35"/>
      <c r="AF173" s="36"/>
      <c r="AG173" s="100" t="str">
        <f t="shared" si="29"/>
        <v/>
      </c>
      <c r="AH173" s="44"/>
      <c r="AI173" s="86"/>
      <c r="AJ173" s="77">
        <f t="shared" si="30"/>
        <v>0</v>
      </c>
      <c r="AK173" s="84">
        <f t="shared" si="31"/>
        <v>0</v>
      </c>
      <c r="AL173" s="1">
        <f t="shared" si="32"/>
        <v>0</v>
      </c>
      <c r="AM173" s="85">
        <f t="shared" si="33"/>
        <v>0</v>
      </c>
      <c r="AZ173" s="65" t="str">
        <f>IF(COUNT(SEARCH(#REF!,K173)),IF(V173&lt;&gt;0,LOOKUP(9.99999999999999E+307,$AZ$5:AZ172+1),""),"")</f>
        <v/>
      </c>
      <c r="BA173" s="91" t="str">
        <f>IF(COUNT(SEARCH(#REF!,K173)),IF(Y173&lt;&gt;0,LOOKUP(9.99999999999999E+307,$BA$5:BA172+1),""),"")</f>
        <v/>
      </c>
      <c r="BB173" s="93" t="str">
        <f>IF(COUNT(SEARCH(#REF!,K173)),IF(AC173&lt;&gt;0,LOOKUP(9.99999999999999E+307,$BB$5:BB172+1),""),"")</f>
        <v/>
      </c>
      <c r="BC173" s="95" t="str">
        <f>IF(COUNT(SEARCH(#REF!,K173)),IF(AG173&lt;&gt;0,LOOKUP(9.99999999999999E+307,$BC$5:BC172+1),""),"")</f>
        <v/>
      </c>
    </row>
    <row r="174" spans="1:55" ht="14">
      <c r="A174" s="1">
        <v>168</v>
      </c>
      <c r="B174" s="38" t="str">
        <f>IF(stock_Item!B170&lt;&gt;"",stock_Item!B170,"")</f>
        <v>Main Cone คละเบอร์ 15-40</v>
      </c>
      <c r="C174" s="18" t="str">
        <f t="array" ref="C174">IF(B174 &lt;&gt;"",IF(J174&lt;&gt;"","จัดซื้อร่วม ","วิธีเฉพาะเจาะจง "),"")</f>
        <v xml:space="preserve">วิธีเฉพาะเจาะจง </v>
      </c>
      <c r="D174" s="9">
        <f>IF(B174 &lt;&gt;"",INDEX(stock_Item!$A$3:$A$998,MATCH(B174,stock_Item!$B$3:$B$998,0)),"")</f>
        <v>1329</v>
      </c>
      <c r="E174" s="9" t="str">
        <f>IF(B174 &lt;&gt;"",INDEX(stock_Item!$C$1:$C$998,MATCH(D174,stock_Item!$A$1:$A$998,0)),"")</f>
        <v>กล่อง</v>
      </c>
      <c r="F174" s="8"/>
      <c r="G174" s="7"/>
      <c r="H174" s="7"/>
      <c r="I174" s="7"/>
      <c r="J174" s="54"/>
      <c r="K174" s="57"/>
      <c r="L174" s="55"/>
      <c r="M174" s="56"/>
      <c r="N174" s="56"/>
      <c r="O174" s="41"/>
      <c r="P174" s="53">
        <f>IFERROR(IF(B174 &lt;&gt;"",LOOKUP(2,1/(company_qty!$K$3:$K$2003=D174),(company_qty!$N$3:$N$1004)),""),0)</f>
        <v>0</v>
      </c>
      <c r="Q174" s="33">
        <v>0</v>
      </c>
      <c r="R174" s="53">
        <f t="shared" si="24"/>
        <v>0</v>
      </c>
      <c r="S174" s="23">
        <v>1</v>
      </c>
      <c r="T174" s="39">
        <f t="array" ref="T174">IFERROR(IF(B174 &lt;&gt;"",LOOKUP(2,1/(company_qty!$A$3:$A$2002=D174),(company_qty!$D$3:$D$1003)),""),"ไม่เคยซื้อ")</f>
        <v>283.55</v>
      </c>
      <c r="U174" s="34">
        <f t="shared" si="25"/>
        <v>283.55</v>
      </c>
      <c r="V174" s="46">
        <f>IF(AND(B174&lt;&gt;"",S174&lt;&gt;0,COUNTIFS(stock_Item!$A$3:$A$1998,D174,stock_Item!$M$3:$M$1998,"P")),IF(S174&gt;=9,S174-S174*0.4,S174),0)</f>
        <v>0</v>
      </c>
      <c r="W174" s="44"/>
      <c r="X174" s="47">
        <f t="shared" si="26"/>
        <v>0</v>
      </c>
      <c r="Y174" s="46">
        <f t="shared" si="34"/>
        <v>1</v>
      </c>
      <c r="Z174" s="44"/>
      <c r="AA174" s="47">
        <f t="shared" si="27"/>
        <v>1</v>
      </c>
      <c r="AB174" s="97">
        <f t="shared" si="35"/>
        <v>0</v>
      </c>
      <c r="AC174" s="100" t="str">
        <f t="shared" si="28"/>
        <v/>
      </c>
      <c r="AD174" s="44"/>
      <c r="AE174" s="35"/>
      <c r="AF174" s="36"/>
      <c r="AG174" s="100" t="str">
        <f t="shared" si="29"/>
        <v/>
      </c>
      <c r="AH174" s="44"/>
      <c r="AI174" s="86"/>
      <c r="AJ174" s="77">
        <f t="shared" si="30"/>
        <v>1</v>
      </c>
      <c r="AK174" s="84">
        <f t="shared" si="31"/>
        <v>283.55</v>
      </c>
      <c r="AL174" s="1">
        <f t="shared" si="32"/>
        <v>0</v>
      </c>
      <c r="AM174" s="85">
        <f t="shared" si="33"/>
        <v>0</v>
      </c>
      <c r="AZ174" s="65" t="str">
        <f>IF(COUNT(SEARCH(#REF!,K174)),IF(V174&lt;&gt;0,LOOKUP(9.99999999999999E+307,$AZ$5:AZ173+1),""),"")</f>
        <v/>
      </c>
      <c r="BA174" s="91" t="str">
        <f>IF(COUNT(SEARCH(#REF!,K174)),IF(Y174&lt;&gt;0,LOOKUP(9.99999999999999E+307,$BA$5:BA173+1),""),"")</f>
        <v/>
      </c>
      <c r="BB174" s="93" t="str">
        <f>IF(COUNT(SEARCH(#REF!,K174)),IF(AC174&lt;&gt;0,LOOKUP(9.99999999999999E+307,$BB$5:BB173+1),""),"")</f>
        <v/>
      </c>
      <c r="BC174" s="95" t="str">
        <f>IF(COUNT(SEARCH(#REF!,K174)),IF(AG174&lt;&gt;0,LOOKUP(9.99999999999999E+307,$BC$5:BC173+1),""),"")</f>
        <v/>
      </c>
    </row>
    <row r="175" spans="1:55" ht="14">
      <c r="A175" s="1">
        <v>169</v>
      </c>
      <c r="B175" s="38" t="str">
        <f>IF(stock_Item!B171&lt;&gt;"",stock_Item!B171,"")</f>
        <v>Main Cone คละเบอร์ 45-80</v>
      </c>
      <c r="C175" s="18" t="str">
        <f t="array" ref="C175">IF(B175 &lt;&gt;"",IF(J175&lt;&gt;"","จัดซื้อร่วม ","วิธีเฉพาะเจาะจง "),"")</f>
        <v xml:space="preserve">วิธีเฉพาะเจาะจง </v>
      </c>
      <c r="D175" s="9">
        <f>IF(B175 &lt;&gt;"",INDEX(stock_Item!$A$3:$A$998,MATCH(B175,stock_Item!$B$3:$B$998,0)),"")</f>
        <v>6039</v>
      </c>
      <c r="E175" s="9" t="str">
        <f>IF(B175 &lt;&gt;"",INDEX(stock_Item!$C$1:$C$998,MATCH(D175,stock_Item!$A$1:$A$998,0)),"")</f>
        <v>กล่อง</v>
      </c>
      <c r="F175" s="8"/>
      <c r="G175" s="7"/>
      <c r="H175" s="7"/>
      <c r="I175" s="7"/>
      <c r="J175" s="54"/>
      <c r="K175" s="57"/>
      <c r="L175" s="55"/>
      <c r="M175" s="56"/>
      <c r="N175" s="56"/>
      <c r="O175" s="41"/>
      <c r="P175" s="53">
        <f>IFERROR(IF(B175 &lt;&gt;"",LOOKUP(2,1/(company_qty!$K$3:$K$2003=D175),(company_qty!$N$3:$N$1004)),""),0)</f>
        <v>0</v>
      </c>
      <c r="Q175" s="33">
        <v>0</v>
      </c>
      <c r="R175" s="53">
        <f t="shared" si="24"/>
        <v>0</v>
      </c>
      <c r="S175" s="23">
        <v>1</v>
      </c>
      <c r="T175" s="39">
        <f t="array" ref="T175">IFERROR(IF(B175 &lt;&gt;"",LOOKUP(2,1/(company_qty!$A$3:$A$2002=D175),(company_qty!$D$3:$D$1003)),""),"ไม่เคยซื้อ")</f>
        <v>283.55</v>
      </c>
      <c r="U175" s="34">
        <f t="shared" si="25"/>
        <v>283.55</v>
      </c>
      <c r="V175" s="46">
        <f>IF(AND(B175&lt;&gt;"",S175&lt;&gt;0,COUNTIFS(stock_Item!$A$3:$A$1998,D175,stock_Item!$M$3:$M$1998,"P")),IF(S175&gt;=9,S175-S175*0.4,S175),0)</f>
        <v>0</v>
      </c>
      <c r="W175" s="44"/>
      <c r="X175" s="47">
        <f t="shared" si="26"/>
        <v>0</v>
      </c>
      <c r="Y175" s="46">
        <f t="shared" si="34"/>
        <v>1</v>
      </c>
      <c r="Z175" s="44"/>
      <c r="AA175" s="47">
        <f t="shared" si="27"/>
        <v>1</v>
      </c>
      <c r="AB175" s="97">
        <f t="shared" si="35"/>
        <v>0</v>
      </c>
      <c r="AC175" s="100" t="str">
        <f t="shared" si="28"/>
        <v/>
      </c>
      <c r="AD175" s="44"/>
      <c r="AE175" s="35"/>
      <c r="AF175" s="36"/>
      <c r="AG175" s="100" t="str">
        <f t="shared" si="29"/>
        <v/>
      </c>
      <c r="AH175" s="44"/>
      <c r="AI175" s="86"/>
      <c r="AJ175" s="77">
        <f t="shared" si="30"/>
        <v>1</v>
      </c>
      <c r="AK175" s="84">
        <f t="shared" si="31"/>
        <v>283.55</v>
      </c>
      <c r="AL175" s="1">
        <f t="shared" si="32"/>
        <v>0</v>
      </c>
      <c r="AM175" s="85">
        <f t="shared" si="33"/>
        <v>0</v>
      </c>
      <c r="AZ175" s="65" t="str">
        <f>IF(COUNT(SEARCH(#REF!,K175)),IF(V175&lt;&gt;0,LOOKUP(9.99999999999999E+307,$AZ$5:AZ174+1),""),"")</f>
        <v/>
      </c>
      <c r="BA175" s="91" t="str">
        <f>IF(COUNT(SEARCH(#REF!,K175)),IF(Y175&lt;&gt;0,LOOKUP(9.99999999999999E+307,$BA$5:BA174+1),""),"")</f>
        <v/>
      </c>
      <c r="BB175" s="93" t="str">
        <f>IF(COUNT(SEARCH(#REF!,K175)),IF(AC175&lt;&gt;0,LOOKUP(9.99999999999999E+307,$BB$5:BB174+1),""),"")</f>
        <v/>
      </c>
      <c r="BC175" s="95" t="str">
        <f>IF(COUNT(SEARCH(#REF!,K175)),IF(AG175&lt;&gt;0,LOOKUP(9.99999999999999E+307,$BC$5:BC174+1),""),"")</f>
        <v/>
      </c>
    </row>
    <row r="176" spans="1:55" ht="14">
      <c r="A176" s="1">
        <v>170</v>
      </c>
      <c r="B176" s="38" t="str">
        <f>IF(stock_Item!B172&lt;&gt;"",stock_Item!B172,"")</f>
        <v>Matrix  Band   Ivory</v>
      </c>
      <c r="C176" s="18" t="str">
        <f t="array" ref="C176">IF(B176 &lt;&gt;"",IF(J176&lt;&gt;"","จัดซื้อร่วม ","วิธีเฉพาะเจาะจง "),"")</f>
        <v xml:space="preserve">วิธีเฉพาะเจาะจง </v>
      </c>
      <c r="D176" s="9">
        <f>IF(B176 &lt;&gt;"",INDEX(stock_Item!$A$3:$A$998,MATCH(B176,stock_Item!$B$3:$B$998,0)),"")</f>
        <v>6684</v>
      </c>
      <c r="E176" s="9" t="str">
        <f>IF(B176 &lt;&gt;"",INDEX(stock_Item!$C$1:$C$998,MATCH(D176,stock_Item!$A$1:$A$998,0)),"")</f>
        <v>ซอง</v>
      </c>
      <c r="F176" s="8"/>
      <c r="G176" s="7"/>
      <c r="H176" s="7"/>
      <c r="I176" s="7"/>
      <c r="J176" s="54"/>
      <c r="K176" s="57"/>
      <c r="L176" s="55"/>
      <c r="M176" s="56"/>
      <c r="N176" s="56"/>
      <c r="O176" s="41"/>
      <c r="P176" s="53">
        <f>IFERROR(IF(B176 &lt;&gt;"",LOOKUP(2,1/(company_qty!$K$3:$K$2003=D176),(company_qty!$N$3:$N$1004)),""),0)</f>
        <v>7</v>
      </c>
      <c r="Q176" s="33">
        <v>7</v>
      </c>
      <c r="R176" s="53">
        <f t="shared" si="24"/>
        <v>0</v>
      </c>
      <c r="S176" s="23">
        <v>0</v>
      </c>
      <c r="T176" s="39">
        <f t="array" ref="T176">IFERROR(IF(B176 &lt;&gt;"",LOOKUP(2,1/(company_qty!$A$3:$A$2002=D176),(company_qty!$D$3:$D$1003)),""),"ไม่เคยซื้อ")</f>
        <v>100</v>
      </c>
      <c r="U176" s="34">
        <f t="shared" si="25"/>
        <v>0</v>
      </c>
      <c r="V176" s="46">
        <f>IF(AND(B176&lt;&gt;"",S176&lt;&gt;0,COUNTIFS(stock_Item!$A$3:$A$1998,D176,stock_Item!$M$3:$M$1998,"P")),IF(S176&gt;=9,S176-S176*0.4,S176),0)</f>
        <v>0</v>
      </c>
      <c r="W176" s="44"/>
      <c r="X176" s="47">
        <f t="shared" si="26"/>
        <v>0</v>
      </c>
      <c r="Y176" s="46">
        <f t="shared" si="34"/>
        <v>0</v>
      </c>
      <c r="Z176" s="44"/>
      <c r="AA176" s="47">
        <f t="shared" si="27"/>
        <v>0</v>
      </c>
      <c r="AB176" s="97">
        <f t="shared" si="35"/>
        <v>0</v>
      </c>
      <c r="AC176" s="100" t="str">
        <f t="shared" si="28"/>
        <v/>
      </c>
      <c r="AD176" s="44"/>
      <c r="AE176" s="35"/>
      <c r="AF176" s="36"/>
      <c r="AG176" s="100" t="str">
        <f t="shared" si="29"/>
        <v/>
      </c>
      <c r="AH176" s="44"/>
      <c r="AI176" s="86"/>
      <c r="AJ176" s="77">
        <f t="shared" si="30"/>
        <v>0</v>
      </c>
      <c r="AK176" s="84">
        <f t="shared" si="31"/>
        <v>0</v>
      </c>
      <c r="AL176" s="1">
        <f t="shared" si="32"/>
        <v>0</v>
      </c>
      <c r="AM176" s="85">
        <f t="shared" si="33"/>
        <v>0</v>
      </c>
      <c r="AZ176" s="65" t="str">
        <f>IF(COUNT(SEARCH(#REF!,K176)),IF(V176&lt;&gt;0,LOOKUP(9.99999999999999E+307,$AZ$5:AZ175+1),""),"")</f>
        <v/>
      </c>
      <c r="BA176" s="91" t="str">
        <f>IF(COUNT(SEARCH(#REF!,K176)),IF(Y176&lt;&gt;0,LOOKUP(9.99999999999999E+307,$BA$5:BA175+1),""),"")</f>
        <v/>
      </c>
      <c r="BB176" s="93" t="str">
        <f>IF(COUNT(SEARCH(#REF!,K176)),IF(AC176&lt;&gt;0,LOOKUP(9.99999999999999E+307,$BB$5:BB175+1),""),"")</f>
        <v/>
      </c>
      <c r="BC176" s="95" t="str">
        <f>IF(COUNT(SEARCH(#REF!,K176)),IF(AG176&lt;&gt;0,LOOKUP(9.99999999999999E+307,$BC$5:BC175+1),""),"")</f>
        <v/>
      </c>
    </row>
    <row r="177" spans="1:55" ht="14">
      <c r="A177" s="1">
        <v>171</v>
      </c>
      <c r="B177" s="38" t="str">
        <f>IF(stock_Item!B173&lt;&gt;"",stock_Item!B173,"")</f>
        <v>Matrix  Band  Holders ( Ivory)</v>
      </c>
      <c r="C177" s="18" t="str">
        <f t="array" ref="C177">IF(B177 &lt;&gt;"",IF(J177&lt;&gt;"","จัดซื้อร่วม ","วิธีเฉพาะเจาะจง "),"")</f>
        <v xml:space="preserve">วิธีเฉพาะเจาะจง </v>
      </c>
      <c r="D177" s="9">
        <f>IF(B177 &lt;&gt;"",INDEX(stock_Item!$A$3:$A$998,MATCH(B177,stock_Item!$B$3:$B$998,0)),"")</f>
        <v>4735</v>
      </c>
      <c r="E177" s="9" t="str">
        <f>IF(B177 &lt;&gt;"",INDEX(stock_Item!$C$1:$C$998,MATCH(D177,stock_Item!$A$1:$A$998,0)),"")</f>
        <v>ชิ้น</v>
      </c>
      <c r="F177" s="8"/>
      <c r="G177" s="7"/>
      <c r="H177" s="7"/>
      <c r="I177" s="7"/>
      <c r="J177" s="54"/>
      <c r="K177" s="57"/>
      <c r="L177" s="55"/>
      <c r="M177" s="56"/>
      <c r="N177" s="56"/>
      <c r="O177" s="41"/>
      <c r="P177" s="53">
        <f>IFERROR(IF(B177 &lt;&gt;"",LOOKUP(2,1/(company_qty!$K$3:$K$2003=D177),(company_qty!$N$3:$N$1004)),""),0)</f>
        <v>10</v>
      </c>
      <c r="Q177" s="33">
        <v>10</v>
      </c>
      <c r="R177" s="53">
        <f t="shared" si="24"/>
        <v>0</v>
      </c>
      <c r="S177" s="23">
        <v>0</v>
      </c>
      <c r="T177" s="39">
        <f t="array" ref="T177">IFERROR(IF(B177 &lt;&gt;"",LOOKUP(2,1/(company_qty!$A$3:$A$2002=D177),(company_qty!$D$3:$D$1003)),""),"ไม่เคยซื้อ")</f>
        <v>350</v>
      </c>
      <c r="U177" s="34">
        <f t="shared" si="25"/>
        <v>0</v>
      </c>
      <c r="V177" s="46">
        <f>IF(AND(B177&lt;&gt;"",S177&lt;&gt;0,COUNTIFS(stock_Item!$A$3:$A$1998,D177,stock_Item!$M$3:$M$1998,"P")),IF(S177&gt;=9,S177-S177*0.4,S177),0)</f>
        <v>0</v>
      </c>
      <c r="W177" s="44"/>
      <c r="X177" s="47">
        <f t="shared" si="26"/>
        <v>0</v>
      </c>
      <c r="Y177" s="46">
        <f t="shared" si="34"/>
        <v>0</v>
      </c>
      <c r="Z177" s="44"/>
      <c r="AA177" s="47">
        <f t="shared" si="27"/>
        <v>0</v>
      </c>
      <c r="AB177" s="97">
        <f t="shared" si="35"/>
        <v>0</v>
      </c>
      <c r="AC177" s="100" t="str">
        <f t="shared" si="28"/>
        <v/>
      </c>
      <c r="AD177" s="44"/>
      <c r="AE177" s="35"/>
      <c r="AF177" s="36"/>
      <c r="AG177" s="100" t="str">
        <f t="shared" si="29"/>
        <v/>
      </c>
      <c r="AH177" s="44"/>
      <c r="AI177" s="86"/>
      <c r="AJ177" s="77">
        <f t="shared" si="30"/>
        <v>0</v>
      </c>
      <c r="AK177" s="84">
        <f t="shared" si="31"/>
        <v>0</v>
      </c>
      <c r="AL177" s="1">
        <f t="shared" si="32"/>
        <v>0</v>
      </c>
      <c r="AM177" s="85">
        <f t="shared" si="33"/>
        <v>0</v>
      </c>
      <c r="AZ177" s="65" t="str">
        <f>IF(COUNT(SEARCH(#REF!,K177)),IF(V177&lt;&gt;0,LOOKUP(9.99999999999999E+307,$AZ$5:AZ176+1),""),"")</f>
        <v/>
      </c>
      <c r="BA177" s="91" t="str">
        <f>IF(COUNT(SEARCH(#REF!,K177)),IF(Y177&lt;&gt;0,LOOKUP(9.99999999999999E+307,$BA$5:BA176+1),""),"")</f>
        <v/>
      </c>
      <c r="BB177" s="93" t="str">
        <f>IF(COUNT(SEARCH(#REF!,K177)),IF(AC177&lt;&gt;0,LOOKUP(9.99999999999999E+307,$BB$5:BB176+1),""),"")</f>
        <v/>
      </c>
      <c r="BC177" s="95" t="str">
        <f>IF(COUNT(SEARCH(#REF!,K177)),IF(AG177&lt;&gt;0,LOOKUP(9.99999999999999E+307,$BC$5:BC176+1),""),"")</f>
        <v/>
      </c>
    </row>
    <row r="178" spans="1:55" ht="14">
      <c r="A178" s="1">
        <v>172</v>
      </c>
      <c r="B178" s="38" t="str">
        <f>IF(stock_Item!B174&lt;&gt;"",stock_Item!B174,"")</f>
        <v>Matrix  Band  Holders (Tofflemire)</v>
      </c>
      <c r="C178" s="18" t="str">
        <f t="array" ref="C178">IF(B178 &lt;&gt;"",IF(J178&lt;&gt;"","จัดซื้อร่วม ","วิธีเฉพาะเจาะจง "),"")</f>
        <v xml:space="preserve">วิธีเฉพาะเจาะจง </v>
      </c>
      <c r="D178" s="9">
        <f>IF(B178 &lt;&gt;"",INDEX(stock_Item!$A$3:$A$998,MATCH(B178,stock_Item!$B$3:$B$998,0)),"")</f>
        <v>1251</v>
      </c>
      <c r="E178" s="9" t="str">
        <f>IF(B178 &lt;&gt;"",INDEX(stock_Item!$C$1:$C$998,MATCH(D178,stock_Item!$A$1:$A$998,0)),"")</f>
        <v>ชิ้น</v>
      </c>
      <c r="F178" s="8"/>
      <c r="G178" s="7"/>
      <c r="H178" s="7"/>
      <c r="I178" s="7"/>
      <c r="J178" s="54"/>
      <c r="K178" s="57"/>
      <c r="L178" s="55"/>
      <c r="M178" s="56"/>
      <c r="N178" s="56"/>
      <c r="O178" s="41"/>
      <c r="P178" s="53">
        <f>IFERROR(IF(B178 &lt;&gt;"",LOOKUP(2,1/(company_qty!$K$3:$K$2003=D178),(company_qty!$N$3:$N$1004)),""),0)</f>
        <v>0</v>
      </c>
      <c r="Q178" s="33">
        <v>0</v>
      </c>
      <c r="R178" s="53">
        <f t="shared" si="24"/>
        <v>0</v>
      </c>
      <c r="S178" s="23">
        <v>2</v>
      </c>
      <c r="T178" s="39">
        <f t="array" ref="T178">IFERROR(IF(B178 &lt;&gt;"",LOOKUP(2,1/(company_qty!$A$3:$A$2002=D178),(company_qty!$D$3:$D$1003)),""),"ไม่เคยซื้อ")</f>
        <v>110</v>
      </c>
      <c r="U178" s="34">
        <f t="shared" si="25"/>
        <v>220</v>
      </c>
      <c r="V178" s="46">
        <f>IF(AND(B178&lt;&gt;"",S178&lt;&gt;0,COUNTIFS(stock_Item!$A$3:$A$1998,D178,stock_Item!$M$3:$M$1998,"P")),IF(S178&gt;=9,S178-S178*0.4,S178),0)</f>
        <v>0</v>
      </c>
      <c r="W178" s="44"/>
      <c r="X178" s="47">
        <f t="shared" si="26"/>
        <v>0</v>
      </c>
      <c r="Y178" s="46">
        <f t="shared" si="34"/>
        <v>2</v>
      </c>
      <c r="Z178" s="44"/>
      <c r="AA178" s="47">
        <f t="shared" si="27"/>
        <v>2</v>
      </c>
      <c r="AB178" s="97">
        <f t="shared" si="35"/>
        <v>0</v>
      </c>
      <c r="AC178" s="100" t="str">
        <f t="shared" si="28"/>
        <v/>
      </c>
      <c r="AD178" s="44"/>
      <c r="AE178" s="35"/>
      <c r="AF178" s="36"/>
      <c r="AG178" s="100" t="str">
        <f t="shared" si="29"/>
        <v/>
      </c>
      <c r="AH178" s="44"/>
      <c r="AI178" s="86"/>
      <c r="AJ178" s="77">
        <f t="shared" si="30"/>
        <v>2</v>
      </c>
      <c r="AK178" s="84">
        <f t="shared" si="31"/>
        <v>220</v>
      </c>
      <c r="AL178" s="1">
        <f t="shared" si="32"/>
        <v>0</v>
      </c>
      <c r="AM178" s="85">
        <f t="shared" si="33"/>
        <v>0</v>
      </c>
      <c r="AZ178" s="65" t="str">
        <f>IF(COUNT(SEARCH(#REF!,K178)),IF(V178&lt;&gt;0,LOOKUP(9.99999999999999E+307,$AZ$5:AZ177+1),""),"")</f>
        <v/>
      </c>
      <c r="BA178" s="91" t="str">
        <f>IF(COUNT(SEARCH(#REF!,K178)),IF(Y178&lt;&gt;0,LOOKUP(9.99999999999999E+307,$BA$5:BA177+1),""),"")</f>
        <v/>
      </c>
      <c r="BB178" s="93" t="str">
        <f>IF(COUNT(SEARCH(#REF!,K178)),IF(AC178&lt;&gt;0,LOOKUP(9.99999999999999E+307,$BB$5:BB177+1),""),"")</f>
        <v/>
      </c>
      <c r="BC178" s="95" t="str">
        <f>IF(COUNT(SEARCH(#REF!,K178)),IF(AG178&lt;&gt;0,LOOKUP(9.99999999999999E+307,$BC$5:BC177+1),""),"")</f>
        <v/>
      </c>
    </row>
    <row r="179" spans="1:55" ht="14">
      <c r="A179" s="1">
        <v>173</v>
      </c>
      <c r="B179" s="38" t="str">
        <f>IF(stock_Item!B175&lt;&gt;"",stock_Item!B175,"")</f>
        <v>Matrix  Band Tofflemire</v>
      </c>
      <c r="C179" s="18" t="str">
        <f t="array" ref="C179">IF(B179 &lt;&gt;"",IF(J179&lt;&gt;"","จัดซื้อร่วม ","วิธีเฉพาะเจาะจง "),"")</f>
        <v xml:space="preserve">วิธีเฉพาะเจาะจง </v>
      </c>
      <c r="D179" s="9">
        <f>IF(B179 &lt;&gt;"",INDEX(stock_Item!$A$3:$A$998,MATCH(B179,stock_Item!$B$3:$B$998,0)),"")</f>
        <v>1250</v>
      </c>
      <c r="E179" s="9" t="str">
        <f>IF(B179 &lt;&gt;"",INDEX(stock_Item!$C$1:$C$998,MATCH(D179,stock_Item!$A$1:$A$998,0)),"")</f>
        <v>ม้วน</v>
      </c>
      <c r="F179" s="8"/>
      <c r="G179" s="7"/>
      <c r="H179" s="7"/>
      <c r="I179" s="7"/>
      <c r="J179" s="54"/>
      <c r="K179" s="57"/>
      <c r="L179" s="55"/>
      <c r="M179" s="56"/>
      <c r="N179" s="56"/>
      <c r="O179" s="41"/>
      <c r="P179" s="53">
        <f>IFERROR(IF(B179 &lt;&gt;"",LOOKUP(2,1/(company_qty!$K$3:$K$2003=D179),(company_qty!$N$3:$N$1004)),""),0)</f>
        <v>15</v>
      </c>
      <c r="Q179" s="33">
        <v>15</v>
      </c>
      <c r="R179" s="53">
        <f t="shared" si="24"/>
        <v>0</v>
      </c>
      <c r="S179" s="23">
        <v>0</v>
      </c>
      <c r="T179" s="39">
        <f t="array" ref="T179">IFERROR(IF(B179 &lt;&gt;"",LOOKUP(2,1/(company_qty!$A$3:$A$2002=D179),(company_qty!$D$3:$D$1003)),""),"ไม่เคยซื้อ")</f>
        <v>450</v>
      </c>
      <c r="U179" s="34">
        <f t="shared" si="25"/>
        <v>0</v>
      </c>
      <c r="V179" s="46">
        <f>IF(AND(B179&lt;&gt;"",S179&lt;&gt;0,COUNTIFS(stock_Item!$A$3:$A$1998,D179,stock_Item!$M$3:$M$1998,"P")),IF(S179&gt;=9,S179-S179*0.4,S179),0)</f>
        <v>0</v>
      </c>
      <c r="W179" s="44"/>
      <c r="X179" s="47">
        <f t="shared" si="26"/>
        <v>0</v>
      </c>
      <c r="Y179" s="46">
        <f t="shared" si="34"/>
        <v>0</v>
      </c>
      <c r="Z179" s="44"/>
      <c r="AA179" s="47">
        <f t="shared" si="27"/>
        <v>0</v>
      </c>
      <c r="AB179" s="97">
        <f t="shared" si="35"/>
        <v>0</v>
      </c>
      <c r="AC179" s="100" t="str">
        <f t="shared" si="28"/>
        <v/>
      </c>
      <c r="AD179" s="44"/>
      <c r="AE179" s="35"/>
      <c r="AF179" s="36"/>
      <c r="AG179" s="100" t="str">
        <f t="shared" si="29"/>
        <v/>
      </c>
      <c r="AH179" s="44"/>
      <c r="AI179" s="86"/>
      <c r="AJ179" s="77">
        <f t="shared" si="30"/>
        <v>0</v>
      </c>
      <c r="AK179" s="84">
        <f t="shared" si="31"/>
        <v>0</v>
      </c>
      <c r="AL179" s="1">
        <f t="shared" si="32"/>
        <v>0</v>
      </c>
      <c r="AM179" s="85">
        <f t="shared" si="33"/>
        <v>0</v>
      </c>
      <c r="AZ179" s="65" t="str">
        <f>IF(COUNT(SEARCH(#REF!,K179)),IF(V179&lt;&gt;0,LOOKUP(9.99999999999999E+307,$AZ$5:AZ178+1),""),"")</f>
        <v/>
      </c>
      <c r="BA179" s="91" t="str">
        <f>IF(COUNT(SEARCH(#REF!,K179)),IF(Y179&lt;&gt;0,LOOKUP(9.99999999999999E+307,$BA$5:BA178+1),""),"")</f>
        <v/>
      </c>
      <c r="BB179" s="93" t="str">
        <f>IF(COUNT(SEARCH(#REF!,K179)),IF(AC179&lt;&gt;0,LOOKUP(9.99999999999999E+307,$BB$5:BB178+1),""),"")</f>
        <v/>
      </c>
      <c r="BC179" s="95" t="str">
        <f>IF(COUNT(SEARCH(#REF!,K179)),IF(AG179&lt;&gt;0,LOOKUP(9.99999999999999E+307,$BC$5:BC178+1),""),"")</f>
        <v/>
      </c>
    </row>
    <row r="180" spans="1:55" ht="14">
      <c r="A180" s="1">
        <v>174</v>
      </c>
      <c r="B180" s="38" t="str">
        <f>IF(stock_Item!B176&lt;&gt;"",stock_Item!B176,"")</f>
        <v>Micromotors</v>
      </c>
      <c r="C180" s="18" t="str">
        <f t="array" ref="C180">IF(B180 &lt;&gt;"",IF(J180&lt;&gt;"","จัดซื้อร่วม ","วิธีเฉพาะเจาะจง "),"")</f>
        <v xml:space="preserve">วิธีเฉพาะเจาะจง </v>
      </c>
      <c r="D180" s="9">
        <f>IF(B180 &lt;&gt;"",INDEX(stock_Item!$A$3:$A$998,MATCH(B180,stock_Item!$B$3:$B$998,0)),"")</f>
        <v>1156</v>
      </c>
      <c r="E180" s="9" t="str">
        <f>IF(B180 &lt;&gt;"",INDEX(stock_Item!$C$1:$C$998,MATCH(D180,stock_Item!$A$1:$A$998,0)),"")</f>
        <v>ด้าม</v>
      </c>
      <c r="F180" s="8"/>
      <c r="G180" s="7"/>
      <c r="H180" s="7"/>
      <c r="I180" s="7"/>
      <c r="J180" s="54"/>
      <c r="K180" s="57"/>
      <c r="L180" s="55"/>
      <c r="M180" s="56"/>
      <c r="N180" s="56"/>
      <c r="O180" s="41"/>
      <c r="P180" s="53">
        <f>IFERROR(IF(B180 &lt;&gt;"",LOOKUP(2,1/(company_qty!$K$3:$K$2003=D180),(company_qty!$N$3:$N$1004)),""),0)</f>
        <v>0</v>
      </c>
      <c r="Q180" s="33">
        <v>0</v>
      </c>
      <c r="R180" s="53">
        <f t="shared" si="24"/>
        <v>0</v>
      </c>
      <c r="S180" s="23">
        <v>0</v>
      </c>
      <c r="T180" s="39">
        <f t="array" ref="T180">IFERROR(IF(B180 &lt;&gt;"",LOOKUP(2,1/(company_qty!$A$3:$A$2002=D180),(company_qty!$D$3:$D$1003)),""),"ไม่เคยซื้อ")</f>
        <v>13500</v>
      </c>
      <c r="U180" s="34">
        <f t="shared" si="25"/>
        <v>0</v>
      </c>
      <c r="V180" s="46">
        <f>IF(AND(B180&lt;&gt;"",S180&lt;&gt;0,COUNTIFS(stock_Item!$A$3:$A$1998,D180,stock_Item!$M$3:$M$1998,"P")),IF(S180&gt;=9,S180-S180*0.4,S180),0)</f>
        <v>0</v>
      </c>
      <c r="W180" s="44"/>
      <c r="X180" s="47">
        <f t="shared" si="26"/>
        <v>0</v>
      </c>
      <c r="Y180" s="46">
        <f t="shared" si="34"/>
        <v>0</v>
      </c>
      <c r="Z180" s="44"/>
      <c r="AA180" s="47">
        <f t="shared" si="27"/>
        <v>0</v>
      </c>
      <c r="AB180" s="97">
        <f t="shared" si="35"/>
        <v>0</v>
      </c>
      <c r="AC180" s="100" t="str">
        <f t="shared" si="28"/>
        <v/>
      </c>
      <c r="AD180" s="44"/>
      <c r="AE180" s="35"/>
      <c r="AF180" s="36"/>
      <c r="AG180" s="100" t="str">
        <f t="shared" si="29"/>
        <v/>
      </c>
      <c r="AH180" s="44"/>
      <c r="AI180" s="86"/>
      <c r="AJ180" s="77">
        <f t="shared" si="30"/>
        <v>0</v>
      </c>
      <c r="AK180" s="84">
        <f t="shared" si="31"/>
        <v>0</v>
      </c>
      <c r="AL180" s="1">
        <f t="shared" si="32"/>
        <v>0</v>
      </c>
      <c r="AM180" s="85">
        <f t="shared" si="33"/>
        <v>0</v>
      </c>
      <c r="AZ180" s="65" t="str">
        <f>IF(COUNT(SEARCH(#REF!,K180)),IF(V180&lt;&gt;0,LOOKUP(9.99999999999999E+307,$AZ$5:AZ179+1),""),"")</f>
        <v/>
      </c>
      <c r="BA180" s="91" t="str">
        <f>IF(COUNT(SEARCH(#REF!,K180)),IF(Y180&lt;&gt;0,LOOKUP(9.99999999999999E+307,$BA$5:BA179+1),""),"")</f>
        <v/>
      </c>
      <c r="BB180" s="93" t="str">
        <f>IF(COUNT(SEARCH(#REF!,K180)),IF(AC180&lt;&gt;0,LOOKUP(9.99999999999999E+307,$BB$5:BB179+1),""),"")</f>
        <v/>
      </c>
      <c r="BC180" s="95" t="str">
        <f>IF(COUNT(SEARCH(#REF!,K180)),IF(AG180&lt;&gt;0,LOOKUP(9.99999999999999E+307,$BC$5:BC179+1),""),"")</f>
        <v/>
      </c>
    </row>
    <row r="181" spans="1:55" ht="14">
      <c r="A181" s="1">
        <v>175</v>
      </c>
      <c r="B181" s="38" t="str">
        <f>IF(stock_Item!B177&lt;&gt;"",stock_Item!B177,"")</f>
        <v>Mini Five Gracey  Satin Steel SAS1</v>
      </c>
      <c r="C181" s="18" t="str">
        <f t="array" ref="C181">IF(B181 &lt;&gt;"",IF(J181&lt;&gt;"","จัดซื้อร่วม ","วิธีเฉพาะเจาะจง "),"")</f>
        <v xml:space="preserve">วิธีเฉพาะเจาะจง </v>
      </c>
      <c r="D181" s="9">
        <f>IF(B181 &lt;&gt;"",INDEX(stock_Item!$A$3:$A$998,MATCH(B181,stock_Item!$B$3:$B$998,0)),"")</f>
        <v>7809</v>
      </c>
      <c r="E181" s="9" t="str">
        <f>IF(B181 &lt;&gt;"",INDEX(stock_Item!$C$1:$C$998,MATCH(D181,stock_Item!$A$1:$A$998,0)),"")</f>
        <v>ชิ้น</v>
      </c>
      <c r="F181" s="8"/>
      <c r="G181" s="7"/>
      <c r="H181" s="7"/>
      <c r="I181" s="7"/>
      <c r="J181" s="54"/>
      <c r="K181" s="57"/>
      <c r="L181" s="55"/>
      <c r="M181" s="56"/>
      <c r="N181" s="56"/>
      <c r="O181" s="41"/>
      <c r="P181" s="53">
        <f>IFERROR(IF(B181 &lt;&gt;"",LOOKUP(2,1/(company_qty!$K$3:$K$2003=D181),(company_qty!$N$3:$N$1004)),""),0)</f>
        <v>0</v>
      </c>
      <c r="Q181" s="33">
        <v>0</v>
      </c>
      <c r="R181" s="53">
        <f t="shared" si="24"/>
        <v>0</v>
      </c>
      <c r="S181" s="23">
        <v>1</v>
      </c>
      <c r="T181" s="39">
        <f t="array" ref="T181">IFERROR(IF(B181 &lt;&gt;"",LOOKUP(2,1/(company_qty!$A$3:$A$2002=D181),(company_qty!$D$3:$D$1003)),""),"ไม่เคยซื้อ")</f>
        <v>2095</v>
      </c>
      <c r="U181" s="34">
        <f t="shared" si="25"/>
        <v>2095</v>
      </c>
      <c r="V181" s="46">
        <f>IF(AND(B181&lt;&gt;"",S181&lt;&gt;0,COUNTIFS(stock_Item!$A$3:$A$1998,D181,stock_Item!$M$3:$M$1998,"P")),IF(S181&gt;=9,S181-S181*0.4,S181),0)</f>
        <v>0</v>
      </c>
      <c r="W181" s="44"/>
      <c r="X181" s="47">
        <f t="shared" si="26"/>
        <v>0</v>
      </c>
      <c r="Y181" s="46">
        <f t="shared" si="34"/>
        <v>1</v>
      </c>
      <c r="Z181" s="44"/>
      <c r="AA181" s="47">
        <f t="shared" si="27"/>
        <v>1</v>
      </c>
      <c r="AB181" s="97">
        <f t="shared" si="35"/>
        <v>0</v>
      </c>
      <c r="AC181" s="100" t="str">
        <f t="shared" si="28"/>
        <v/>
      </c>
      <c r="AD181" s="44"/>
      <c r="AE181" s="35"/>
      <c r="AF181" s="36"/>
      <c r="AG181" s="100" t="str">
        <f t="shared" si="29"/>
        <v/>
      </c>
      <c r="AH181" s="44"/>
      <c r="AI181" s="86"/>
      <c r="AJ181" s="77">
        <f t="shared" si="30"/>
        <v>1</v>
      </c>
      <c r="AK181" s="84">
        <f t="shared" si="31"/>
        <v>2095</v>
      </c>
      <c r="AL181" s="1">
        <f t="shared" si="32"/>
        <v>0</v>
      </c>
      <c r="AM181" s="85">
        <f t="shared" si="33"/>
        <v>0</v>
      </c>
      <c r="AZ181" s="65" t="str">
        <f>IF(COUNT(SEARCH(#REF!,K181)),IF(V181&lt;&gt;0,LOOKUP(9.99999999999999E+307,$AZ$5:AZ180+1),""),"")</f>
        <v/>
      </c>
      <c r="BA181" s="91" t="str">
        <f>IF(COUNT(SEARCH(#REF!,K181)),IF(Y181&lt;&gt;0,LOOKUP(9.99999999999999E+307,$BA$5:BA180+1),""),"")</f>
        <v/>
      </c>
      <c r="BB181" s="93" t="str">
        <f>IF(COUNT(SEARCH(#REF!,K181)),IF(AC181&lt;&gt;0,LOOKUP(9.99999999999999E+307,$BB$5:BB180+1),""),"")</f>
        <v/>
      </c>
      <c r="BC181" s="95" t="str">
        <f>IF(COUNT(SEARCH(#REF!,K181)),IF(AG181&lt;&gt;0,LOOKUP(9.99999999999999E+307,$BC$5:BC180+1),""),"")</f>
        <v/>
      </c>
    </row>
    <row r="182" spans="1:55" ht="14">
      <c r="A182" s="1">
        <v>176</v>
      </c>
      <c r="B182" s="38" t="str">
        <f>IF(stock_Item!B178&lt;&gt;"",stock_Item!B178,"")</f>
        <v>Mini Five Gracey  Satin Steel SAS11</v>
      </c>
      <c r="C182" s="18" t="str">
        <f t="array" ref="C182">IF(B182 &lt;&gt;"",IF(J182&lt;&gt;"","จัดซื้อร่วม ","วิธีเฉพาะเจาะจง "),"")</f>
        <v xml:space="preserve">วิธีเฉพาะเจาะจง </v>
      </c>
      <c r="D182" s="9">
        <f>IF(B182 &lt;&gt;"",INDEX(stock_Item!$A$3:$A$998,MATCH(B182,stock_Item!$B$3:$B$998,0)),"")</f>
        <v>7812</v>
      </c>
      <c r="E182" s="9" t="str">
        <f>IF(B182 &lt;&gt;"",INDEX(stock_Item!$C$1:$C$998,MATCH(D182,stock_Item!$A$1:$A$998,0)),"")</f>
        <v>ชิ้น</v>
      </c>
      <c r="F182" s="8"/>
      <c r="G182" s="7"/>
      <c r="H182" s="7"/>
      <c r="I182" s="7"/>
      <c r="J182" s="54"/>
      <c r="K182" s="57"/>
      <c r="L182" s="55"/>
      <c r="M182" s="56"/>
      <c r="N182" s="56"/>
      <c r="O182" s="41"/>
      <c r="P182" s="53">
        <f>IFERROR(IF(B182 &lt;&gt;"",LOOKUP(2,1/(company_qty!$K$3:$K$2003=D182),(company_qty!$N$3:$N$1004)),""),0)</f>
        <v>0</v>
      </c>
      <c r="Q182" s="33">
        <v>0</v>
      </c>
      <c r="R182" s="53">
        <f t="shared" si="24"/>
        <v>0</v>
      </c>
      <c r="S182" s="23">
        <v>1</v>
      </c>
      <c r="T182" s="39">
        <f t="array" ref="T182">IFERROR(IF(B182 &lt;&gt;"",LOOKUP(2,1/(company_qty!$A$3:$A$2002=D182),(company_qty!$D$3:$D$1003)),""),"ไม่เคยซื้อ")</f>
        <v>2095</v>
      </c>
      <c r="U182" s="34">
        <f t="shared" si="25"/>
        <v>2095</v>
      </c>
      <c r="V182" s="46">
        <f>IF(AND(B182&lt;&gt;"",S182&lt;&gt;0,COUNTIFS(stock_Item!$A$3:$A$1998,D182,stock_Item!$M$3:$M$1998,"P")),IF(S182&gt;=9,S182-S182*0.4,S182),0)</f>
        <v>0</v>
      </c>
      <c r="W182" s="44"/>
      <c r="X182" s="47">
        <f t="shared" si="26"/>
        <v>0</v>
      </c>
      <c r="Y182" s="46">
        <f t="shared" si="34"/>
        <v>1</v>
      </c>
      <c r="Z182" s="44"/>
      <c r="AA182" s="47">
        <f t="shared" si="27"/>
        <v>1</v>
      </c>
      <c r="AB182" s="97">
        <f t="shared" si="35"/>
        <v>0</v>
      </c>
      <c r="AC182" s="100" t="str">
        <f t="shared" si="28"/>
        <v/>
      </c>
      <c r="AD182" s="44"/>
      <c r="AE182" s="35"/>
      <c r="AF182" s="36"/>
      <c r="AG182" s="100" t="str">
        <f t="shared" si="29"/>
        <v/>
      </c>
      <c r="AH182" s="44"/>
      <c r="AI182" s="86"/>
      <c r="AJ182" s="77">
        <f t="shared" si="30"/>
        <v>1</v>
      </c>
      <c r="AK182" s="84">
        <f t="shared" si="31"/>
        <v>2095</v>
      </c>
      <c r="AL182" s="1">
        <f t="shared" si="32"/>
        <v>0</v>
      </c>
      <c r="AM182" s="85">
        <f t="shared" si="33"/>
        <v>0</v>
      </c>
      <c r="AZ182" s="65" t="str">
        <f>IF(COUNT(SEARCH(#REF!,K182)),IF(V182&lt;&gt;0,LOOKUP(9.99999999999999E+307,$AZ$5:AZ181+1),""),"")</f>
        <v/>
      </c>
      <c r="BA182" s="91" t="str">
        <f>IF(COUNT(SEARCH(#REF!,K182)),IF(Y182&lt;&gt;0,LOOKUP(9.99999999999999E+307,$BA$5:BA181+1),""),"")</f>
        <v/>
      </c>
      <c r="BB182" s="93" t="str">
        <f>IF(COUNT(SEARCH(#REF!,K182)),IF(AC182&lt;&gt;0,LOOKUP(9.99999999999999E+307,$BB$5:BB181+1),""),"")</f>
        <v/>
      </c>
      <c r="BC182" s="95" t="str">
        <f>IF(COUNT(SEARCH(#REF!,K182)),IF(AG182&lt;&gt;0,LOOKUP(9.99999999999999E+307,$BC$5:BC181+1),""),"")</f>
        <v/>
      </c>
    </row>
    <row r="183" spans="1:55" ht="14">
      <c r="A183" s="1">
        <v>177</v>
      </c>
      <c r="B183" s="38" t="str">
        <f>IF(stock_Item!B179&lt;&gt;"",stock_Item!B179,"")</f>
        <v>Mini Five Gracey  Satin Steel SAS13</v>
      </c>
      <c r="C183" s="18" t="str">
        <f t="array" ref="C183">IF(B183 &lt;&gt;"",IF(J183&lt;&gt;"","จัดซื้อร่วม ","วิธีเฉพาะเจาะจง "),"")</f>
        <v xml:space="preserve">วิธีเฉพาะเจาะจง </v>
      </c>
      <c r="D183" s="9">
        <f>IF(B183 &lt;&gt;"",INDEX(stock_Item!$A$3:$A$998,MATCH(B183,stock_Item!$B$3:$B$998,0)),"")</f>
        <v>7813</v>
      </c>
      <c r="E183" s="9" t="str">
        <f>IF(B183 &lt;&gt;"",INDEX(stock_Item!$C$1:$C$998,MATCH(D183,stock_Item!$A$1:$A$998,0)),"")</f>
        <v>ชิ้น</v>
      </c>
      <c r="F183" s="8"/>
      <c r="G183" s="7"/>
      <c r="H183" s="7"/>
      <c r="I183" s="7"/>
      <c r="J183" s="54"/>
      <c r="K183" s="57"/>
      <c r="L183" s="55"/>
      <c r="M183" s="56"/>
      <c r="N183" s="56"/>
      <c r="O183" s="41"/>
      <c r="P183" s="53">
        <f>IFERROR(IF(B183 &lt;&gt;"",LOOKUP(2,1/(company_qty!$K$3:$K$2003=D183),(company_qty!$N$3:$N$1004)),""),0)</f>
        <v>0</v>
      </c>
      <c r="Q183" s="33">
        <v>0</v>
      </c>
      <c r="R183" s="53">
        <f t="shared" si="24"/>
        <v>0</v>
      </c>
      <c r="S183" s="23">
        <v>1</v>
      </c>
      <c r="T183" s="39">
        <f t="array" ref="T183">IFERROR(IF(B183 &lt;&gt;"",LOOKUP(2,1/(company_qty!$A$3:$A$2002=D183),(company_qty!$D$3:$D$1003)),""),"ไม่เคยซื้อ")</f>
        <v>2095</v>
      </c>
      <c r="U183" s="34">
        <f t="shared" si="25"/>
        <v>2095</v>
      </c>
      <c r="V183" s="46">
        <f>IF(AND(B183&lt;&gt;"",S183&lt;&gt;0,COUNTIFS(stock_Item!$A$3:$A$1998,D183,stock_Item!$M$3:$M$1998,"P")),IF(S183&gt;=9,S183-S183*0.4,S183),0)</f>
        <v>0</v>
      </c>
      <c r="W183" s="44"/>
      <c r="X183" s="47">
        <f t="shared" si="26"/>
        <v>0</v>
      </c>
      <c r="Y183" s="46">
        <f t="shared" si="34"/>
        <v>1</v>
      </c>
      <c r="Z183" s="44"/>
      <c r="AA183" s="47">
        <f t="shared" si="27"/>
        <v>1</v>
      </c>
      <c r="AB183" s="97">
        <f t="shared" si="35"/>
        <v>0</v>
      </c>
      <c r="AC183" s="100" t="str">
        <f t="shared" si="28"/>
        <v/>
      </c>
      <c r="AD183" s="44"/>
      <c r="AE183" s="35"/>
      <c r="AF183" s="36"/>
      <c r="AG183" s="100" t="str">
        <f t="shared" si="29"/>
        <v/>
      </c>
      <c r="AH183" s="44"/>
      <c r="AI183" s="86"/>
      <c r="AJ183" s="77">
        <f t="shared" si="30"/>
        <v>1</v>
      </c>
      <c r="AK183" s="84">
        <f t="shared" si="31"/>
        <v>2095</v>
      </c>
      <c r="AL183" s="1">
        <f t="shared" si="32"/>
        <v>0</v>
      </c>
      <c r="AM183" s="85">
        <f t="shared" si="33"/>
        <v>0</v>
      </c>
      <c r="AZ183" s="65" t="str">
        <f>IF(COUNT(SEARCH(#REF!,K183)),IF(V183&lt;&gt;0,LOOKUP(9.99999999999999E+307,$AZ$5:AZ182+1),""),"")</f>
        <v/>
      </c>
      <c r="BA183" s="91" t="str">
        <f>IF(COUNT(SEARCH(#REF!,K183)),IF(Y183&lt;&gt;0,LOOKUP(9.99999999999999E+307,$BA$5:BA182+1),""),"")</f>
        <v/>
      </c>
      <c r="BB183" s="93" t="str">
        <f>IF(COUNT(SEARCH(#REF!,K183)),IF(AC183&lt;&gt;0,LOOKUP(9.99999999999999E+307,$BB$5:BB182+1),""),"")</f>
        <v/>
      </c>
      <c r="BC183" s="95" t="str">
        <f>IF(COUNT(SEARCH(#REF!,K183)),IF(AG183&lt;&gt;0,LOOKUP(9.99999999999999E+307,$BC$5:BC182+1),""),"")</f>
        <v/>
      </c>
    </row>
    <row r="184" spans="1:55" ht="14">
      <c r="A184" s="1">
        <v>178</v>
      </c>
      <c r="B184" s="38" t="str">
        <f>IF(stock_Item!B180&lt;&gt;"",stock_Item!B180,"")</f>
        <v>Mini Five Gracey  Satin Steel SAS3</v>
      </c>
      <c r="C184" s="18" t="str">
        <f t="array" ref="C184">IF(B184 &lt;&gt;"",IF(J184&lt;&gt;"","จัดซื้อร่วม ","วิธีเฉพาะเจาะจง "),"")</f>
        <v xml:space="preserve">วิธีเฉพาะเจาะจง </v>
      </c>
      <c r="D184" s="9">
        <f>IF(B184 &lt;&gt;"",INDEX(stock_Item!$A$3:$A$998,MATCH(B184,stock_Item!$B$3:$B$998,0)),"")</f>
        <v>7810</v>
      </c>
      <c r="E184" s="9" t="str">
        <f>IF(B184 &lt;&gt;"",INDEX(stock_Item!$C$1:$C$998,MATCH(D184,stock_Item!$A$1:$A$998,0)),"")</f>
        <v>ชิ้น</v>
      </c>
      <c r="F184" s="8"/>
      <c r="G184" s="7"/>
      <c r="H184" s="7"/>
      <c r="I184" s="7"/>
      <c r="J184" s="54"/>
      <c r="K184" s="57"/>
      <c r="L184" s="55"/>
      <c r="M184" s="56"/>
      <c r="N184" s="56"/>
      <c r="O184" s="41"/>
      <c r="P184" s="53">
        <f>IFERROR(IF(B184 &lt;&gt;"",LOOKUP(2,1/(company_qty!$K$3:$K$2003=D184),(company_qty!$N$3:$N$1004)),""),0)</f>
        <v>0</v>
      </c>
      <c r="Q184" s="33">
        <v>0</v>
      </c>
      <c r="R184" s="53">
        <f t="shared" si="24"/>
        <v>0</v>
      </c>
      <c r="S184" s="23">
        <v>1</v>
      </c>
      <c r="T184" s="39">
        <f t="array" ref="T184">IFERROR(IF(B184 &lt;&gt;"",LOOKUP(2,1/(company_qty!$A$3:$A$2002=D184),(company_qty!$D$3:$D$1003)),""),"ไม่เคยซื้อ")</f>
        <v>2095</v>
      </c>
      <c r="U184" s="34">
        <f t="shared" si="25"/>
        <v>2095</v>
      </c>
      <c r="V184" s="46">
        <f>IF(AND(B184&lt;&gt;"",S184&lt;&gt;0,COUNTIFS(stock_Item!$A$3:$A$1998,D184,stock_Item!$M$3:$M$1998,"P")),IF(S184&gt;=9,S184-S184*0.4,S184),0)</f>
        <v>0</v>
      </c>
      <c r="W184" s="44"/>
      <c r="X184" s="47">
        <f t="shared" si="26"/>
        <v>0</v>
      </c>
      <c r="Y184" s="46">
        <f t="shared" si="34"/>
        <v>1</v>
      </c>
      <c r="Z184" s="44"/>
      <c r="AA184" s="47">
        <f t="shared" si="27"/>
        <v>1</v>
      </c>
      <c r="AB184" s="97">
        <f t="shared" si="35"/>
        <v>0</v>
      </c>
      <c r="AC184" s="100" t="str">
        <f t="shared" si="28"/>
        <v/>
      </c>
      <c r="AD184" s="44"/>
      <c r="AE184" s="35"/>
      <c r="AF184" s="36"/>
      <c r="AG184" s="100" t="str">
        <f t="shared" si="29"/>
        <v/>
      </c>
      <c r="AH184" s="44"/>
      <c r="AI184" s="86"/>
      <c r="AJ184" s="77">
        <f t="shared" si="30"/>
        <v>1</v>
      </c>
      <c r="AK184" s="84">
        <f t="shared" si="31"/>
        <v>2095</v>
      </c>
      <c r="AL184" s="1">
        <f t="shared" si="32"/>
        <v>0</v>
      </c>
      <c r="AM184" s="85">
        <f t="shared" si="33"/>
        <v>0</v>
      </c>
      <c r="AZ184" s="65" t="str">
        <f>IF(COUNT(SEARCH(#REF!,K184)),IF(V184&lt;&gt;0,LOOKUP(9.99999999999999E+307,$AZ$5:AZ183+1),""),"")</f>
        <v/>
      </c>
      <c r="BA184" s="91" t="str">
        <f>IF(COUNT(SEARCH(#REF!,K184)),IF(Y184&lt;&gt;0,LOOKUP(9.99999999999999E+307,$BA$5:BA183+1),""),"")</f>
        <v/>
      </c>
      <c r="BB184" s="93" t="str">
        <f>IF(COUNT(SEARCH(#REF!,K184)),IF(AC184&lt;&gt;0,LOOKUP(9.99999999999999E+307,$BB$5:BB183+1),""),"")</f>
        <v/>
      </c>
      <c r="BC184" s="95" t="str">
        <f>IF(COUNT(SEARCH(#REF!,K184)),IF(AG184&lt;&gt;0,LOOKUP(9.99999999999999E+307,$BC$5:BC183+1),""),"")</f>
        <v/>
      </c>
    </row>
    <row r="185" spans="1:55" ht="14">
      <c r="A185" s="1">
        <v>179</v>
      </c>
      <c r="B185" s="38" t="str">
        <f>IF(stock_Item!B181&lt;&gt;"",stock_Item!B181,"")</f>
        <v>Mini Five Gracey  Satin Steel SAS7</v>
      </c>
      <c r="C185" s="18" t="str">
        <f t="array" ref="C185">IF(B185 &lt;&gt;"",IF(J185&lt;&gt;"","จัดซื้อร่วม ","วิธีเฉพาะเจาะจง "),"")</f>
        <v xml:space="preserve">วิธีเฉพาะเจาะจง </v>
      </c>
      <c r="D185" s="9">
        <f>IF(B185 &lt;&gt;"",INDEX(stock_Item!$A$3:$A$998,MATCH(B185,stock_Item!$B$3:$B$998,0)),"")</f>
        <v>7811</v>
      </c>
      <c r="E185" s="9" t="str">
        <f>IF(B185 &lt;&gt;"",INDEX(stock_Item!$C$1:$C$998,MATCH(D185,stock_Item!$A$1:$A$998,0)),"")</f>
        <v>ชิ้น</v>
      </c>
      <c r="F185" s="8"/>
      <c r="G185" s="7"/>
      <c r="H185" s="7"/>
      <c r="I185" s="7"/>
      <c r="J185" s="54"/>
      <c r="K185" s="57"/>
      <c r="L185" s="55"/>
      <c r="M185" s="56"/>
      <c r="N185" s="56"/>
      <c r="O185" s="41"/>
      <c r="P185" s="53">
        <f>IFERROR(IF(B185 &lt;&gt;"",LOOKUP(2,1/(company_qty!$K$3:$K$2003=D185),(company_qty!$N$3:$N$1004)),""),0)</f>
        <v>0</v>
      </c>
      <c r="Q185" s="33">
        <v>0</v>
      </c>
      <c r="R185" s="53">
        <f t="shared" si="24"/>
        <v>0</v>
      </c>
      <c r="S185" s="23">
        <v>1</v>
      </c>
      <c r="T185" s="39">
        <f t="array" ref="T185">IFERROR(IF(B185 &lt;&gt;"",LOOKUP(2,1/(company_qty!$A$3:$A$2002=D185),(company_qty!$D$3:$D$1003)),""),"ไม่เคยซื้อ")</f>
        <v>2095</v>
      </c>
      <c r="U185" s="34">
        <f t="shared" si="25"/>
        <v>2095</v>
      </c>
      <c r="V185" s="46">
        <f>IF(AND(B185&lt;&gt;"",S185&lt;&gt;0,COUNTIFS(stock_Item!$A$3:$A$1998,D185,stock_Item!$M$3:$M$1998,"P")),IF(S185&gt;=9,S185-S185*0.4,S185),0)</f>
        <v>0</v>
      </c>
      <c r="W185" s="44"/>
      <c r="X185" s="47">
        <f t="shared" si="26"/>
        <v>0</v>
      </c>
      <c r="Y185" s="46">
        <f t="shared" si="34"/>
        <v>1</v>
      </c>
      <c r="Z185" s="44"/>
      <c r="AA185" s="47">
        <f t="shared" si="27"/>
        <v>1</v>
      </c>
      <c r="AB185" s="97">
        <f t="shared" si="35"/>
        <v>0</v>
      </c>
      <c r="AC185" s="100" t="str">
        <f t="shared" si="28"/>
        <v/>
      </c>
      <c r="AD185" s="44"/>
      <c r="AE185" s="35"/>
      <c r="AF185" s="36"/>
      <c r="AG185" s="100" t="str">
        <f t="shared" si="29"/>
        <v/>
      </c>
      <c r="AH185" s="44"/>
      <c r="AI185" s="86"/>
      <c r="AJ185" s="77">
        <f t="shared" si="30"/>
        <v>1</v>
      </c>
      <c r="AK185" s="84">
        <f t="shared" si="31"/>
        <v>2095</v>
      </c>
      <c r="AL185" s="1">
        <f t="shared" si="32"/>
        <v>0</v>
      </c>
      <c r="AM185" s="85">
        <f t="shared" si="33"/>
        <v>0</v>
      </c>
      <c r="AZ185" s="65" t="str">
        <f>IF(COUNT(SEARCH(#REF!,K185)),IF(V185&lt;&gt;0,LOOKUP(9.99999999999999E+307,$AZ$5:AZ184+1),""),"")</f>
        <v/>
      </c>
      <c r="BA185" s="91" t="str">
        <f>IF(COUNT(SEARCH(#REF!,K185)),IF(Y185&lt;&gt;0,LOOKUP(9.99999999999999E+307,$BA$5:BA184+1),""),"")</f>
        <v/>
      </c>
      <c r="BB185" s="93" t="str">
        <f>IF(COUNT(SEARCH(#REF!,K185)),IF(AC185&lt;&gt;0,LOOKUP(9.99999999999999E+307,$BB$5:BB184+1),""),"")</f>
        <v/>
      </c>
      <c r="BC185" s="95" t="str">
        <f>IF(COUNT(SEARCH(#REF!,K185)),IF(AG185&lt;&gt;0,LOOKUP(9.99999999999999E+307,$BC$5:BC184+1),""),"")</f>
        <v/>
      </c>
    </row>
    <row r="186" spans="1:55" ht="14">
      <c r="A186" s="1">
        <v>180</v>
      </c>
      <c r="B186" s="38" t="str">
        <f>IF(stock_Item!B182&lt;&gt;"",stock_Item!B182,"")</f>
        <v>Molt Curette</v>
      </c>
      <c r="C186" s="18" t="str">
        <f t="array" ref="C186">IF(B186 &lt;&gt;"",IF(J186&lt;&gt;"","จัดซื้อร่วม ","วิธีเฉพาะเจาะจง "),"")</f>
        <v xml:space="preserve">วิธีเฉพาะเจาะจง </v>
      </c>
      <c r="D186" s="9">
        <f>IF(B186 &lt;&gt;"",INDEX(stock_Item!$A$3:$A$998,MATCH(B186,stock_Item!$B$3:$B$998,0)),"")</f>
        <v>1237</v>
      </c>
      <c r="E186" s="9" t="str">
        <f>IF(B186 &lt;&gt;"",INDEX(stock_Item!$C$1:$C$998,MATCH(D186,stock_Item!$A$1:$A$998,0)),"")</f>
        <v>ชิ้น</v>
      </c>
      <c r="F186" s="8"/>
      <c r="G186" s="7"/>
      <c r="H186" s="7"/>
      <c r="I186" s="7"/>
      <c r="J186" s="54"/>
      <c r="K186" s="57"/>
      <c r="L186" s="55"/>
      <c r="M186" s="56"/>
      <c r="N186" s="56"/>
      <c r="O186" s="41"/>
      <c r="P186" s="53">
        <f>IFERROR(IF(B186 &lt;&gt;"",LOOKUP(2,1/(company_qty!$K$3:$K$2003=D186),(company_qty!$N$3:$N$1004)),""),0)</f>
        <v>0</v>
      </c>
      <c r="Q186" s="33">
        <v>0</v>
      </c>
      <c r="R186" s="53">
        <f t="shared" si="24"/>
        <v>0</v>
      </c>
      <c r="S186" s="23">
        <v>2</v>
      </c>
      <c r="T186" s="39">
        <f t="array" ref="T186">IFERROR(IF(B186 &lt;&gt;"",LOOKUP(2,1/(company_qty!$A$3:$A$2002=D186),(company_qty!$D$3:$D$1003)),""),"ไม่เคยซื้อ")</f>
        <v>2160</v>
      </c>
      <c r="U186" s="34">
        <f t="shared" si="25"/>
        <v>4320</v>
      </c>
      <c r="V186" s="46">
        <f>IF(AND(B186&lt;&gt;"",S186&lt;&gt;0,COUNTIFS(stock_Item!$A$3:$A$1998,D186,stock_Item!$M$3:$M$1998,"P")),IF(S186&gt;=9,S186-S186*0.4,S186),0)</f>
        <v>0</v>
      </c>
      <c r="W186" s="44"/>
      <c r="X186" s="47">
        <f t="shared" si="26"/>
        <v>0</v>
      </c>
      <c r="Y186" s="46">
        <f t="shared" si="34"/>
        <v>2</v>
      </c>
      <c r="Z186" s="44"/>
      <c r="AA186" s="47">
        <f t="shared" si="27"/>
        <v>2</v>
      </c>
      <c r="AB186" s="97">
        <f t="shared" si="35"/>
        <v>0</v>
      </c>
      <c r="AC186" s="100" t="str">
        <f t="shared" si="28"/>
        <v/>
      </c>
      <c r="AD186" s="44"/>
      <c r="AE186" s="35"/>
      <c r="AF186" s="36"/>
      <c r="AG186" s="100" t="str">
        <f t="shared" si="29"/>
        <v/>
      </c>
      <c r="AH186" s="44"/>
      <c r="AI186" s="86"/>
      <c r="AJ186" s="77">
        <f t="shared" si="30"/>
        <v>2</v>
      </c>
      <c r="AK186" s="84">
        <f t="shared" si="31"/>
        <v>4320</v>
      </c>
      <c r="AL186" s="1">
        <f t="shared" si="32"/>
        <v>0</v>
      </c>
      <c r="AM186" s="85">
        <f t="shared" si="33"/>
        <v>0</v>
      </c>
      <c r="AZ186" s="65" t="str">
        <f>IF(COUNT(SEARCH(#REF!,K186)),IF(V186&lt;&gt;0,LOOKUP(9.99999999999999E+307,$AZ$5:AZ185+1),""),"")</f>
        <v/>
      </c>
      <c r="BA186" s="91" t="str">
        <f>IF(COUNT(SEARCH(#REF!,K186)),IF(Y186&lt;&gt;0,LOOKUP(9.99999999999999E+307,$BA$5:BA185+1),""),"")</f>
        <v/>
      </c>
      <c r="BB186" s="93" t="str">
        <f>IF(COUNT(SEARCH(#REF!,K186)),IF(AC186&lt;&gt;0,LOOKUP(9.99999999999999E+307,$BB$5:BB185+1),""),"")</f>
        <v/>
      </c>
      <c r="BC186" s="95" t="str">
        <f>IF(COUNT(SEARCH(#REF!,K186)),IF(AG186&lt;&gt;0,LOOKUP(9.99999999999999E+307,$BC$5:BC185+1),""),"")</f>
        <v/>
      </c>
    </row>
    <row r="187" spans="1:55" ht="14">
      <c r="A187" s="1">
        <v>181</v>
      </c>
      <c r="B187" s="38" t="str">
        <f>IF(stock_Item!B183&lt;&gt;"",stock_Item!B183,"")</f>
        <v>Mouth  Gags L</v>
      </c>
      <c r="C187" s="18" t="str">
        <f t="array" ref="C187">IF(B187 &lt;&gt;"",IF(J187&lt;&gt;"","จัดซื้อร่วม ","วิธีเฉพาะเจาะจง "),"")</f>
        <v xml:space="preserve">วิธีเฉพาะเจาะจง </v>
      </c>
      <c r="D187" s="9">
        <f>IF(B187 &lt;&gt;"",INDEX(stock_Item!$A$3:$A$998,MATCH(B187,stock_Item!$B$3:$B$998,0)),"")</f>
        <v>6686</v>
      </c>
      <c r="E187" s="9" t="str">
        <f>IF(B187 &lt;&gt;"",INDEX(stock_Item!$C$1:$C$998,MATCH(D187,stock_Item!$A$1:$A$998,0)),"")</f>
        <v>ชิ้น</v>
      </c>
      <c r="F187" s="8"/>
      <c r="G187" s="7"/>
      <c r="H187" s="7"/>
      <c r="I187" s="7"/>
      <c r="J187" s="54"/>
      <c r="K187" s="57"/>
      <c r="L187" s="55"/>
      <c r="M187" s="56"/>
      <c r="N187" s="56"/>
      <c r="O187" s="41"/>
      <c r="P187" s="53">
        <f>IFERROR(IF(B187 &lt;&gt;"",LOOKUP(2,1/(company_qty!$K$3:$K$2003=D187),(company_qty!$N$3:$N$1004)),""),0)</f>
        <v>0</v>
      </c>
      <c r="Q187" s="33">
        <v>0</v>
      </c>
      <c r="R187" s="53">
        <f t="shared" si="24"/>
        <v>0</v>
      </c>
      <c r="S187" s="23">
        <v>0</v>
      </c>
      <c r="T187" s="39" t="str">
        <f t="array" ref="T187">IFERROR(IF(B187 &lt;&gt;"",LOOKUP(2,1/(company_qty!$A$3:$A$2002=D187),(company_qty!$D$3:$D$1003)),""),"ไม่เคยซื้อ")</f>
        <v>ไม่เคยซื้อ</v>
      </c>
      <c r="U187" s="34" t="e">
        <f t="shared" si="25"/>
        <v>#VALUE!</v>
      </c>
      <c r="V187" s="46">
        <f>IF(AND(B187&lt;&gt;"",S187&lt;&gt;0,COUNTIFS(stock_Item!$A$3:$A$1998,D187,stock_Item!$M$3:$M$1998,"P")),IF(S187&gt;=9,S187-S187*0.4,S187),0)</f>
        <v>0</v>
      </c>
      <c r="W187" s="44"/>
      <c r="X187" s="47">
        <f t="shared" si="26"/>
        <v>0</v>
      </c>
      <c r="Y187" s="46">
        <f t="shared" si="34"/>
        <v>0</v>
      </c>
      <c r="Z187" s="44"/>
      <c r="AA187" s="47">
        <f t="shared" si="27"/>
        <v>0</v>
      </c>
      <c r="AB187" s="97">
        <f t="shared" si="35"/>
        <v>0</v>
      </c>
      <c r="AC187" s="100" t="str">
        <f t="shared" si="28"/>
        <v/>
      </c>
      <c r="AD187" s="44"/>
      <c r="AE187" s="35"/>
      <c r="AF187" s="36"/>
      <c r="AG187" s="100" t="str">
        <f t="shared" si="29"/>
        <v/>
      </c>
      <c r="AH187" s="44"/>
      <c r="AI187" s="86"/>
      <c r="AJ187" s="77">
        <f t="shared" si="30"/>
        <v>0</v>
      </c>
      <c r="AK187" s="84" t="e">
        <f t="shared" si="31"/>
        <v>#VALUE!</v>
      </c>
      <c r="AL187" s="1">
        <f t="shared" si="32"/>
        <v>0</v>
      </c>
      <c r="AM187" s="85" t="e">
        <f t="shared" si="33"/>
        <v>#VALUE!</v>
      </c>
      <c r="AZ187" s="65" t="str">
        <f>IF(COUNT(SEARCH(#REF!,K187)),IF(V187&lt;&gt;0,LOOKUP(9.99999999999999E+307,$AZ$5:AZ186+1),""),"")</f>
        <v/>
      </c>
      <c r="BA187" s="91" t="str">
        <f>IF(COUNT(SEARCH(#REF!,K187)),IF(Y187&lt;&gt;0,LOOKUP(9.99999999999999E+307,$BA$5:BA186+1),""),"")</f>
        <v/>
      </c>
      <c r="BB187" s="93" t="str">
        <f>IF(COUNT(SEARCH(#REF!,K187)),IF(AC187&lt;&gt;0,LOOKUP(9.99999999999999E+307,$BB$5:BB186+1),""),"")</f>
        <v/>
      </c>
      <c r="BC187" s="95" t="str">
        <f>IF(COUNT(SEARCH(#REF!,K187)),IF(AG187&lt;&gt;0,LOOKUP(9.99999999999999E+307,$BC$5:BC186+1),""),"")</f>
        <v/>
      </c>
    </row>
    <row r="188" spans="1:55" ht="14">
      <c r="A188" s="1">
        <v>182</v>
      </c>
      <c r="B188" s="38" t="str">
        <f>IF(stock_Item!B184&lt;&gt;"",stock_Item!B184,"")</f>
        <v>Mouth  Gags M</v>
      </c>
      <c r="C188" s="18" t="str">
        <f t="array" ref="C188">IF(B188 &lt;&gt;"",IF(J188&lt;&gt;"","จัดซื้อร่วม ","วิธีเฉพาะเจาะจง "),"")</f>
        <v xml:space="preserve">วิธีเฉพาะเจาะจง </v>
      </c>
      <c r="D188" s="9">
        <f>IF(B188 &lt;&gt;"",INDEX(stock_Item!$A$3:$A$998,MATCH(B188,stock_Item!$B$3:$B$998,0)),"")</f>
        <v>6685</v>
      </c>
      <c r="E188" s="9" t="str">
        <f>IF(B188 &lt;&gt;"",INDEX(stock_Item!$C$1:$C$998,MATCH(D188,stock_Item!$A$1:$A$998,0)),"")</f>
        <v>ชิ้น</v>
      </c>
      <c r="F188" s="8"/>
      <c r="G188" s="7"/>
      <c r="H188" s="7"/>
      <c r="I188" s="7"/>
      <c r="J188" s="54"/>
      <c r="K188" s="57"/>
      <c r="L188" s="55"/>
      <c r="M188" s="56"/>
      <c r="N188" s="56"/>
      <c r="O188" s="41"/>
      <c r="P188" s="53">
        <f>IFERROR(IF(B188 &lt;&gt;"",LOOKUP(2,1/(company_qty!$K$3:$K$2003=D188),(company_qty!$N$3:$N$1004)),""),0)</f>
        <v>0</v>
      </c>
      <c r="Q188" s="33">
        <v>0</v>
      </c>
      <c r="R188" s="53">
        <f t="shared" si="24"/>
        <v>0</v>
      </c>
      <c r="S188" s="23">
        <v>1</v>
      </c>
      <c r="T188" s="39" t="str">
        <f t="array" ref="T188">IFERROR(IF(B188 &lt;&gt;"",LOOKUP(2,1/(company_qty!$A$3:$A$2002=D188),(company_qty!$D$3:$D$1003)),""),"ไม่เคยซื้อ")</f>
        <v>ไม่เคยซื้อ</v>
      </c>
      <c r="U188" s="34" t="e">
        <f t="shared" si="25"/>
        <v>#VALUE!</v>
      </c>
      <c r="V188" s="46">
        <f>IF(AND(B188&lt;&gt;"",S188&lt;&gt;0,COUNTIFS(stock_Item!$A$3:$A$1998,D188,stock_Item!$M$3:$M$1998,"P")),IF(S188&gt;=9,S188-S188*0.4,S188),0)</f>
        <v>0</v>
      </c>
      <c r="W188" s="44"/>
      <c r="X188" s="47">
        <f t="shared" si="26"/>
        <v>0</v>
      </c>
      <c r="Y188" s="46">
        <f t="shared" si="34"/>
        <v>1</v>
      </c>
      <c r="Z188" s="44"/>
      <c r="AA188" s="47">
        <f t="shared" si="27"/>
        <v>1</v>
      </c>
      <c r="AB188" s="97">
        <f t="shared" si="35"/>
        <v>0</v>
      </c>
      <c r="AC188" s="100" t="str">
        <f t="shared" si="28"/>
        <v/>
      </c>
      <c r="AD188" s="44"/>
      <c r="AE188" s="35"/>
      <c r="AF188" s="36"/>
      <c r="AG188" s="100" t="str">
        <f t="shared" si="29"/>
        <v/>
      </c>
      <c r="AH188" s="44"/>
      <c r="AI188" s="86"/>
      <c r="AJ188" s="77">
        <f t="shared" si="30"/>
        <v>1</v>
      </c>
      <c r="AK188" s="84" t="e">
        <f t="shared" si="31"/>
        <v>#VALUE!</v>
      </c>
      <c r="AL188" s="1">
        <f t="shared" si="32"/>
        <v>0</v>
      </c>
      <c r="AM188" s="85" t="e">
        <f t="shared" si="33"/>
        <v>#VALUE!</v>
      </c>
      <c r="AZ188" s="65" t="str">
        <f>IF(COUNT(SEARCH(#REF!,K188)),IF(V188&lt;&gt;0,LOOKUP(9.99999999999999E+307,$AZ$5:AZ187+1),""),"")</f>
        <v/>
      </c>
      <c r="BA188" s="91" t="str">
        <f>IF(COUNT(SEARCH(#REF!,K188)),IF(Y188&lt;&gt;0,LOOKUP(9.99999999999999E+307,$BA$5:BA187+1),""),"")</f>
        <v/>
      </c>
      <c r="BB188" s="93" t="str">
        <f>IF(COUNT(SEARCH(#REF!,K188)),IF(AC188&lt;&gt;0,LOOKUP(9.99999999999999E+307,$BB$5:BB187+1),""),"")</f>
        <v/>
      </c>
      <c r="BC188" s="95" t="str">
        <f>IF(COUNT(SEARCH(#REF!,K188)),IF(AG188&lt;&gt;0,LOOKUP(9.99999999999999E+307,$BC$5:BC187+1),""),"")</f>
        <v/>
      </c>
    </row>
    <row r="189" spans="1:55" ht="14">
      <c r="A189" s="1">
        <v>183</v>
      </c>
      <c r="B189" s="38" t="str">
        <f>IF(stock_Item!B185&lt;&gt;"",stock_Item!B185,"")</f>
        <v>Mouth  Gags S</v>
      </c>
      <c r="C189" s="18" t="str">
        <f t="array" ref="C189">IF(B189 &lt;&gt;"",IF(J189&lt;&gt;"","จัดซื้อร่วม ","วิธีเฉพาะเจาะจง "),"")</f>
        <v xml:space="preserve">วิธีเฉพาะเจาะจง </v>
      </c>
      <c r="D189" s="9">
        <f>IF(B189 &lt;&gt;"",INDEX(stock_Item!$A$3:$A$998,MATCH(B189,stock_Item!$B$3:$B$998,0)),"")</f>
        <v>1216</v>
      </c>
      <c r="E189" s="9" t="str">
        <f>IF(B189 &lt;&gt;"",INDEX(stock_Item!$C$1:$C$998,MATCH(D189,stock_Item!$A$1:$A$998,0)),"")</f>
        <v>ชิ้น</v>
      </c>
      <c r="F189" s="8"/>
      <c r="G189" s="7"/>
      <c r="H189" s="7"/>
      <c r="I189" s="7"/>
      <c r="J189" s="54"/>
      <c r="K189" s="57"/>
      <c r="L189" s="55"/>
      <c r="M189" s="56"/>
      <c r="N189" s="56"/>
      <c r="O189" s="41"/>
      <c r="P189" s="53">
        <f>IFERROR(IF(B189 &lt;&gt;"",LOOKUP(2,1/(company_qty!$K$3:$K$2003=D189),(company_qty!$N$3:$N$1004)),""),0)</f>
        <v>0</v>
      </c>
      <c r="Q189" s="33">
        <v>0</v>
      </c>
      <c r="R189" s="53">
        <f t="shared" si="24"/>
        <v>0</v>
      </c>
      <c r="S189" s="23">
        <v>1</v>
      </c>
      <c r="T189" s="39">
        <f t="array" ref="T189">IFERROR(IF(B189 &lt;&gt;"",LOOKUP(2,1/(company_qty!$A$3:$A$2002=D189),(company_qty!$D$3:$D$1003)),""),"ไม่เคยซื้อ")</f>
        <v>3800</v>
      </c>
      <c r="U189" s="34">
        <f t="shared" si="25"/>
        <v>3800</v>
      </c>
      <c r="V189" s="46">
        <f>IF(AND(B189&lt;&gt;"",S189&lt;&gt;0,COUNTIFS(stock_Item!$A$3:$A$1998,D189,stock_Item!$M$3:$M$1998,"P")),IF(S189&gt;=9,S189-S189*0.4,S189),0)</f>
        <v>0</v>
      </c>
      <c r="W189" s="44"/>
      <c r="X189" s="47">
        <f t="shared" si="26"/>
        <v>0</v>
      </c>
      <c r="Y189" s="46">
        <f t="shared" si="34"/>
        <v>1</v>
      </c>
      <c r="Z189" s="44"/>
      <c r="AA189" s="47">
        <f t="shared" si="27"/>
        <v>1</v>
      </c>
      <c r="AB189" s="97">
        <f t="shared" si="35"/>
        <v>0</v>
      </c>
      <c r="AC189" s="100" t="str">
        <f t="shared" si="28"/>
        <v/>
      </c>
      <c r="AD189" s="44"/>
      <c r="AE189" s="35"/>
      <c r="AF189" s="36"/>
      <c r="AG189" s="100" t="str">
        <f t="shared" si="29"/>
        <v/>
      </c>
      <c r="AH189" s="44"/>
      <c r="AI189" s="86"/>
      <c r="AJ189" s="77">
        <f t="shared" si="30"/>
        <v>1</v>
      </c>
      <c r="AK189" s="84">
        <f t="shared" si="31"/>
        <v>3800</v>
      </c>
      <c r="AL189" s="1">
        <f t="shared" si="32"/>
        <v>0</v>
      </c>
      <c r="AM189" s="85">
        <f t="shared" si="33"/>
        <v>0</v>
      </c>
      <c r="AZ189" s="65" t="str">
        <f>IF(COUNT(SEARCH(#REF!,K189)),IF(V189&lt;&gt;0,LOOKUP(9.99999999999999E+307,$AZ$5:AZ188+1),""),"")</f>
        <v/>
      </c>
      <c r="BA189" s="91" t="str">
        <f>IF(COUNT(SEARCH(#REF!,K189)),IF(Y189&lt;&gt;0,LOOKUP(9.99999999999999E+307,$BA$5:BA188+1),""),"")</f>
        <v/>
      </c>
      <c r="BB189" s="93" t="str">
        <f>IF(COUNT(SEARCH(#REF!,K189)),IF(AC189&lt;&gt;0,LOOKUP(9.99999999999999E+307,$BB$5:BB188+1),""),"")</f>
        <v/>
      </c>
      <c r="BC189" s="95" t="str">
        <f>IF(COUNT(SEARCH(#REF!,K189)),IF(AG189&lt;&gt;0,LOOKUP(9.99999999999999E+307,$BC$5:BC188+1),""),"")</f>
        <v/>
      </c>
    </row>
    <row r="190" spans="1:55" ht="14">
      <c r="A190" s="1">
        <v>184</v>
      </c>
      <c r="B190" s="38" t="str">
        <f>IF(stock_Item!B186&lt;&gt;"",stock_Item!B186,"")</f>
        <v>Mouth  Props</v>
      </c>
      <c r="C190" s="18" t="str">
        <f t="array" ref="C190">IF(B190 &lt;&gt;"",IF(J190&lt;&gt;"","จัดซื้อร่วม ","วิธีเฉพาะเจาะจง "),"")</f>
        <v xml:space="preserve">วิธีเฉพาะเจาะจง </v>
      </c>
      <c r="D190" s="9">
        <f>IF(B190 &lt;&gt;"",INDEX(stock_Item!$A$3:$A$998,MATCH(B190,stock_Item!$B$3:$B$998,0)),"")</f>
        <v>1215</v>
      </c>
      <c r="E190" s="9" t="str">
        <f>IF(B190 &lt;&gt;"",INDEX(stock_Item!$C$1:$C$998,MATCH(D190,stock_Item!$A$1:$A$998,0)),"")</f>
        <v>ชิ้น</v>
      </c>
      <c r="F190" s="8"/>
      <c r="G190" s="7"/>
      <c r="H190" s="7"/>
      <c r="I190" s="7"/>
      <c r="J190" s="54"/>
      <c r="K190" s="57"/>
      <c r="L190" s="55"/>
      <c r="M190" s="56"/>
      <c r="N190" s="56"/>
      <c r="O190" s="41"/>
      <c r="P190" s="53">
        <f>IFERROR(IF(B190 &lt;&gt;"",LOOKUP(2,1/(company_qty!$K$3:$K$2003=D190),(company_qty!$N$3:$N$1004)),""),0)</f>
        <v>0</v>
      </c>
      <c r="Q190" s="33">
        <v>0</v>
      </c>
      <c r="R190" s="53">
        <f t="shared" si="24"/>
        <v>0</v>
      </c>
      <c r="S190" s="23">
        <v>5</v>
      </c>
      <c r="T190" s="39">
        <f t="array" ref="T190">IFERROR(IF(B190 &lt;&gt;"",LOOKUP(2,1/(company_qty!$A$3:$A$2002=D190),(company_qty!$D$3:$D$1003)),""),"ไม่เคยซื้อ")</f>
        <v>380</v>
      </c>
      <c r="U190" s="34">
        <f t="shared" si="25"/>
        <v>1900</v>
      </c>
      <c r="V190" s="46">
        <f>IF(AND(B190&lt;&gt;"",S190&lt;&gt;0,COUNTIFS(stock_Item!$A$3:$A$1998,D190,stock_Item!$M$3:$M$1998,"P")),IF(S190&gt;=9,S190-S190*0.4,S190),0)</f>
        <v>0</v>
      </c>
      <c r="W190" s="44"/>
      <c r="X190" s="47">
        <f t="shared" si="26"/>
        <v>0</v>
      </c>
      <c r="Y190" s="46">
        <f t="shared" si="34"/>
        <v>5</v>
      </c>
      <c r="Z190" s="44"/>
      <c r="AA190" s="47">
        <f t="shared" si="27"/>
        <v>5</v>
      </c>
      <c r="AB190" s="97">
        <f t="shared" si="35"/>
        <v>0</v>
      </c>
      <c r="AC190" s="100" t="str">
        <f t="shared" si="28"/>
        <v/>
      </c>
      <c r="AD190" s="44"/>
      <c r="AE190" s="35"/>
      <c r="AF190" s="36"/>
      <c r="AG190" s="100" t="str">
        <f t="shared" si="29"/>
        <v/>
      </c>
      <c r="AH190" s="44"/>
      <c r="AI190" s="86"/>
      <c r="AJ190" s="77">
        <f t="shared" si="30"/>
        <v>5</v>
      </c>
      <c r="AK190" s="84">
        <f t="shared" si="31"/>
        <v>1900</v>
      </c>
      <c r="AL190" s="1">
        <f t="shared" si="32"/>
        <v>0</v>
      </c>
      <c r="AM190" s="85">
        <f t="shared" si="33"/>
        <v>0</v>
      </c>
      <c r="AZ190" s="65" t="str">
        <f>IF(COUNT(SEARCH(#REF!,K190)),IF(V190&lt;&gt;0,LOOKUP(9.99999999999999E+307,$AZ$5:AZ189+1),""),"")</f>
        <v/>
      </c>
      <c r="BA190" s="91" t="str">
        <f>IF(COUNT(SEARCH(#REF!,K190)),IF(Y190&lt;&gt;0,LOOKUP(9.99999999999999E+307,$BA$5:BA189+1),""),"")</f>
        <v/>
      </c>
      <c r="BB190" s="93" t="str">
        <f>IF(COUNT(SEARCH(#REF!,K190)),IF(AC190&lt;&gt;0,LOOKUP(9.99999999999999E+307,$BB$5:BB189+1),""),"")</f>
        <v/>
      </c>
      <c r="BC190" s="95" t="str">
        <f>IF(COUNT(SEARCH(#REF!,K190)),IF(AG190&lt;&gt;0,LOOKUP(9.99999999999999E+307,$BC$5:BC189+1),""),"")</f>
        <v/>
      </c>
    </row>
    <row r="191" spans="1:55" ht="14">
      <c r="A191" s="1">
        <v>185</v>
      </c>
      <c r="B191" s="38" t="str">
        <f>IF(stock_Item!B187&lt;&gt;"",stock_Item!B187,"")</f>
        <v>Mouth Mirrors</v>
      </c>
      <c r="C191" s="18" t="str">
        <f t="array" ref="C191">IF(B191 &lt;&gt;"",IF(J191&lt;&gt;"","จัดซื้อร่วม ","วิธีเฉพาะเจาะจง "),"")</f>
        <v xml:space="preserve">วิธีเฉพาะเจาะจง </v>
      </c>
      <c r="D191" s="9">
        <f>IF(B191 &lt;&gt;"",INDEX(stock_Item!$A$3:$A$998,MATCH(B191,stock_Item!$B$3:$B$998,0)),"")</f>
        <v>1197</v>
      </c>
      <c r="E191" s="9" t="str">
        <f>IF(B191 &lt;&gt;"",INDEX(stock_Item!$C$1:$C$998,MATCH(D191,stock_Item!$A$1:$A$998,0)),"")</f>
        <v>กล่อง</v>
      </c>
      <c r="F191" s="8"/>
      <c r="G191" s="7"/>
      <c r="H191" s="7"/>
      <c r="I191" s="7"/>
      <c r="J191" s="54"/>
      <c r="K191" s="57"/>
      <c r="L191" s="55"/>
      <c r="M191" s="56"/>
      <c r="N191" s="56"/>
      <c r="O191" s="41"/>
      <c r="P191" s="53">
        <f>IFERROR(IF(B191 &lt;&gt;"",LOOKUP(2,1/(company_qty!$K$3:$K$2003=D191),(company_qty!$N$3:$N$1004)),""),0)</f>
        <v>7</v>
      </c>
      <c r="Q191" s="33">
        <v>13</v>
      </c>
      <c r="R191" s="53">
        <f t="shared" si="24"/>
        <v>0</v>
      </c>
      <c r="S191" s="23">
        <v>0</v>
      </c>
      <c r="T191" s="39">
        <f t="array" ref="T191">IFERROR(IF(B191 &lt;&gt;"",LOOKUP(2,1/(company_qty!$A$3:$A$2002=D191),(company_qty!$D$3:$D$1003)),""),"ไม่เคยซื้อ")</f>
        <v>250</v>
      </c>
      <c r="U191" s="34">
        <f t="shared" si="25"/>
        <v>0</v>
      </c>
      <c r="V191" s="46">
        <f>IF(AND(B191&lt;&gt;"",S191&lt;&gt;0,COUNTIFS(stock_Item!$A$3:$A$1998,D191,stock_Item!$M$3:$M$1998,"P")),IF(S191&gt;=9,S191-S191*0.4,S191),0)</f>
        <v>0</v>
      </c>
      <c r="W191" s="44"/>
      <c r="X191" s="47">
        <f t="shared" si="26"/>
        <v>0</v>
      </c>
      <c r="Y191" s="46">
        <f t="shared" si="34"/>
        <v>0</v>
      </c>
      <c r="Z191" s="44"/>
      <c r="AA191" s="47">
        <f t="shared" si="27"/>
        <v>0</v>
      </c>
      <c r="AB191" s="97">
        <f t="shared" si="35"/>
        <v>0</v>
      </c>
      <c r="AC191" s="100" t="str">
        <f t="shared" si="28"/>
        <v/>
      </c>
      <c r="AD191" s="44"/>
      <c r="AE191" s="35"/>
      <c r="AF191" s="36"/>
      <c r="AG191" s="100" t="str">
        <f t="shared" si="29"/>
        <v/>
      </c>
      <c r="AH191" s="44"/>
      <c r="AI191" s="86"/>
      <c r="AJ191" s="77">
        <f t="shared" si="30"/>
        <v>0</v>
      </c>
      <c r="AK191" s="84">
        <f t="shared" si="31"/>
        <v>0</v>
      </c>
      <c r="AL191" s="1">
        <f t="shared" si="32"/>
        <v>0</v>
      </c>
      <c r="AM191" s="85">
        <f t="shared" si="33"/>
        <v>0</v>
      </c>
      <c r="AZ191" s="65" t="str">
        <f>IF(COUNT(SEARCH(#REF!,K191)),IF(V191&lt;&gt;0,LOOKUP(9.99999999999999E+307,$AZ$5:AZ190+1),""),"")</f>
        <v/>
      </c>
      <c r="BA191" s="91" t="str">
        <f>IF(COUNT(SEARCH(#REF!,K191)),IF(Y191&lt;&gt;0,LOOKUP(9.99999999999999E+307,$BA$5:BA190+1),""),"")</f>
        <v/>
      </c>
      <c r="BB191" s="93" t="str">
        <f>IF(COUNT(SEARCH(#REF!,K191)),IF(AC191&lt;&gt;0,LOOKUP(9.99999999999999E+307,$BB$5:BB190+1),""),"")</f>
        <v/>
      </c>
      <c r="BC191" s="95" t="str">
        <f>IF(COUNT(SEARCH(#REF!,K191)),IF(AG191&lt;&gt;0,LOOKUP(9.99999999999999E+307,$BC$5:BC190+1),""),"")</f>
        <v/>
      </c>
    </row>
    <row r="192" spans="1:55" ht="14">
      <c r="A192" s="1">
        <v>186</v>
      </c>
      <c r="B192" s="38" t="str">
        <f>IF(stock_Item!B188&lt;&gt;"",stock_Item!B188,"")</f>
        <v>Mouth Mirrors (front surface)</v>
      </c>
      <c r="C192" s="18" t="str">
        <f t="array" ref="C192">IF(B192 &lt;&gt;"",IF(J192&lt;&gt;"","จัดซื้อร่วม ","วิธีเฉพาะเจาะจง "),"")</f>
        <v xml:space="preserve">วิธีเฉพาะเจาะจง </v>
      </c>
      <c r="D192" s="9">
        <f>IF(B192 &lt;&gt;"",INDEX(stock_Item!$A$3:$A$998,MATCH(B192,stock_Item!$B$3:$B$998,0)),"")</f>
        <v>6687</v>
      </c>
      <c r="E192" s="9" t="str">
        <f>IF(B192 &lt;&gt;"",INDEX(stock_Item!$C$1:$C$998,MATCH(D192,stock_Item!$A$1:$A$998,0)),"")</f>
        <v>กล่อง</v>
      </c>
      <c r="F192" s="8"/>
      <c r="G192" s="7"/>
      <c r="H192" s="7"/>
      <c r="I192" s="7"/>
      <c r="J192" s="54"/>
      <c r="K192" s="57"/>
      <c r="L192" s="55"/>
      <c r="M192" s="56"/>
      <c r="N192" s="56"/>
      <c r="O192" s="41"/>
      <c r="P192" s="53">
        <f>IFERROR(IF(B192 &lt;&gt;"",LOOKUP(2,1/(company_qty!$K$3:$K$2003=D192),(company_qty!$N$3:$N$1004)),""),0)</f>
        <v>8</v>
      </c>
      <c r="Q192" s="33">
        <v>8</v>
      </c>
      <c r="R192" s="53">
        <f t="shared" si="24"/>
        <v>0</v>
      </c>
      <c r="S192" s="23">
        <v>0</v>
      </c>
      <c r="T192" s="39">
        <f t="array" ref="T192">IFERROR(IF(B192 &lt;&gt;"",LOOKUP(2,1/(company_qty!$A$3:$A$2002=D192),(company_qty!$D$3:$D$1003)),""),"ไม่เคยซื้อ")</f>
        <v>320</v>
      </c>
      <c r="U192" s="34">
        <f t="shared" si="25"/>
        <v>0</v>
      </c>
      <c r="V192" s="46">
        <f>IF(AND(B192&lt;&gt;"",S192&lt;&gt;0,COUNTIFS(stock_Item!$A$3:$A$1998,D192,stock_Item!$M$3:$M$1998,"P")),IF(S192&gt;=9,S192-S192*0.4,S192),0)</f>
        <v>0</v>
      </c>
      <c r="W192" s="44"/>
      <c r="X192" s="47">
        <f t="shared" si="26"/>
        <v>0</v>
      </c>
      <c r="Y192" s="46">
        <f t="shared" si="34"/>
        <v>0</v>
      </c>
      <c r="Z192" s="44"/>
      <c r="AA192" s="47">
        <f t="shared" si="27"/>
        <v>0</v>
      </c>
      <c r="AB192" s="97">
        <f t="shared" si="35"/>
        <v>0</v>
      </c>
      <c r="AC192" s="100" t="str">
        <f t="shared" si="28"/>
        <v/>
      </c>
      <c r="AD192" s="44"/>
      <c r="AE192" s="35"/>
      <c r="AF192" s="36"/>
      <c r="AG192" s="100" t="str">
        <f t="shared" si="29"/>
        <v/>
      </c>
      <c r="AH192" s="44"/>
      <c r="AI192" s="86"/>
      <c r="AJ192" s="77">
        <f t="shared" si="30"/>
        <v>0</v>
      </c>
      <c r="AK192" s="84">
        <f t="shared" si="31"/>
        <v>0</v>
      </c>
      <c r="AL192" s="1">
        <f t="shared" si="32"/>
        <v>0</v>
      </c>
      <c r="AM192" s="85">
        <f t="shared" si="33"/>
        <v>0</v>
      </c>
      <c r="AZ192" s="65" t="str">
        <f>IF(COUNT(SEARCH(#REF!,K192)),IF(V192&lt;&gt;0,LOOKUP(9.99999999999999E+307,$AZ$5:AZ191+1),""),"")</f>
        <v/>
      </c>
      <c r="BA192" s="91" t="str">
        <f>IF(COUNT(SEARCH(#REF!,K192)),IF(Y192&lt;&gt;0,LOOKUP(9.99999999999999E+307,$BA$5:BA191+1),""),"")</f>
        <v/>
      </c>
      <c r="BB192" s="93" t="str">
        <f>IF(COUNT(SEARCH(#REF!,K192)),IF(AC192&lt;&gt;0,LOOKUP(9.99999999999999E+307,$BB$5:BB191+1),""),"")</f>
        <v/>
      </c>
      <c r="BC192" s="95" t="str">
        <f>IF(COUNT(SEARCH(#REF!,K192)),IF(AG192&lt;&gt;0,LOOKUP(9.99999999999999E+307,$BC$5:BC191+1),""),"")</f>
        <v/>
      </c>
    </row>
    <row r="193" spans="1:55" ht="14">
      <c r="A193" s="1">
        <v>187</v>
      </c>
      <c r="B193" s="38" t="str">
        <f>IF(stock_Item!B189&lt;&gt;"",stock_Item!B189,"")</f>
        <v>Mouth Mirrors Handles</v>
      </c>
      <c r="C193" s="18" t="str">
        <f t="array" ref="C193">IF(B193 &lt;&gt;"",IF(J193&lt;&gt;"","จัดซื้อร่วม ","วิธีเฉพาะเจาะจง "),"")</f>
        <v xml:space="preserve">วิธีเฉพาะเจาะจง </v>
      </c>
      <c r="D193" s="9">
        <f>IF(B193 &lt;&gt;"",INDEX(stock_Item!$A$3:$A$998,MATCH(B193,stock_Item!$B$3:$B$998,0)),"")</f>
        <v>1196</v>
      </c>
      <c r="E193" s="9" t="str">
        <f>IF(B193 &lt;&gt;"",INDEX(stock_Item!$C$1:$C$998,MATCH(D193,stock_Item!$A$1:$A$998,0)),"")</f>
        <v>ชิ้น</v>
      </c>
      <c r="F193" s="8"/>
      <c r="G193" s="7"/>
      <c r="H193" s="7"/>
      <c r="I193" s="7"/>
      <c r="J193" s="54"/>
      <c r="K193" s="57"/>
      <c r="L193" s="55"/>
      <c r="M193" s="56"/>
      <c r="N193" s="56"/>
      <c r="O193" s="41"/>
      <c r="P193" s="53">
        <f>IFERROR(IF(B193 &lt;&gt;"",LOOKUP(2,1/(company_qty!$K$3:$K$2003=D193),(company_qty!$N$3:$N$1004)),""),0)</f>
        <v>30</v>
      </c>
      <c r="Q193" s="33">
        <v>30</v>
      </c>
      <c r="R193" s="53">
        <f t="shared" si="24"/>
        <v>0</v>
      </c>
      <c r="S193" s="23">
        <v>20</v>
      </c>
      <c r="T193" s="39">
        <f t="array" ref="T193">IFERROR(IF(B193 &lt;&gt;"",LOOKUP(2,1/(company_qty!$A$3:$A$2002=D193),(company_qty!$D$3:$D$1003)),""),"ไม่เคยซื้อ")</f>
        <v>100</v>
      </c>
      <c r="U193" s="34">
        <f t="shared" si="25"/>
        <v>2000</v>
      </c>
      <c r="V193" s="46">
        <f>IF(AND(B193&lt;&gt;"",S193&lt;&gt;0,COUNTIFS(stock_Item!$A$3:$A$1998,D193,stock_Item!$M$3:$M$1998,"P")),IF(S193&gt;=9,S193-S193*0.4,S193),0)</f>
        <v>0</v>
      </c>
      <c r="W193" s="44"/>
      <c r="X193" s="47">
        <f t="shared" si="26"/>
        <v>0</v>
      </c>
      <c r="Y193" s="46">
        <f t="shared" si="34"/>
        <v>12</v>
      </c>
      <c r="Z193" s="44"/>
      <c r="AA193" s="47">
        <f t="shared" si="27"/>
        <v>12</v>
      </c>
      <c r="AB193" s="97">
        <f t="shared" si="35"/>
        <v>8</v>
      </c>
      <c r="AC193" s="100" t="str">
        <f t="shared" si="28"/>
        <v/>
      </c>
      <c r="AD193" s="44"/>
      <c r="AE193" s="35"/>
      <c r="AF193" s="36"/>
      <c r="AG193" s="100" t="str">
        <f t="shared" si="29"/>
        <v/>
      </c>
      <c r="AH193" s="44"/>
      <c r="AI193" s="86"/>
      <c r="AJ193" s="77">
        <f t="shared" si="30"/>
        <v>20</v>
      </c>
      <c r="AK193" s="84">
        <f t="shared" si="31"/>
        <v>2000</v>
      </c>
      <c r="AL193" s="1">
        <f t="shared" si="32"/>
        <v>0</v>
      </c>
      <c r="AM193" s="85">
        <f t="shared" si="33"/>
        <v>0</v>
      </c>
      <c r="AZ193" s="65" t="str">
        <f>IF(COUNT(SEARCH(#REF!,K193)),IF(V193&lt;&gt;0,LOOKUP(9.99999999999999E+307,$AZ$5:AZ192+1),""),"")</f>
        <v/>
      </c>
      <c r="BA193" s="91" t="str">
        <f>IF(COUNT(SEARCH(#REF!,K193)),IF(Y193&lt;&gt;0,LOOKUP(9.99999999999999E+307,$BA$5:BA192+1),""),"")</f>
        <v/>
      </c>
      <c r="BB193" s="93" t="str">
        <f>IF(COUNT(SEARCH(#REF!,K193)),IF(AC193&lt;&gt;0,LOOKUP(9.99999999999999E+307,$BB$5:BB192+1),""),"")</f>
        <v/>
      </c>
      <c r="BC193" s="95" t="str">
        <f>IF(COUNT(SEARCH(#REF!,K193)),IF(AG193&lt;&gt;0,LOOKUP(9.99999999999999E+307,$BC$5:BC192+1),""),"")</f>
        <v/>
      </c>
    </row>
    <row r="194" spans="1:55" ht="14">
      <c r="A194" s="1">
        <v>188</v>
      </c>
      <c r="B194" s="38" t="str">
        <f>IF(stock_Item!B190&lt;&gt;"",stock_Item!B190,"")</f>
        <v>Niti-File 21 mm  เบอร์45</v>
      </c>
      <c r="C194" s="18" t="str">
        <f t="array" ref="C194">IF(B194 &lt;&gt;"",IF(J194&lt;&gt;"","จัดซื้อร่วม ","วิธีเฉพาะเจาะจง "),"")</f>
        <v xml:space="preserve">วิธีเฉพาะเจาะจง </v>
      </c>
      <c r="D194" s="9">
        <f>IF(B194 &lt;&gt;"",INDEX(stock_Item!$A$3:$A$998,MATCH(B194,stock_Item!$B$3:$B$998,0)),"")</f>
        <v>6130</v>
      </c>
      <c r="E194" s="9" t="str">
        <f>IF(B194 &lt;&gt;"",INDEX(stock_Item!$C$1:$C$998,MATCH(D194,stock_Item!$A$1:$A$998,0)),"")</f>
        <v>กล่อง</v>
      </c>
      <c r="F194" s="8"/>
      <c r="G194" s="7"/>
      <c r="H194" s="7"/>
      <c r="I194" s="7"/>
      <c r="J194" s="54"/>
      <c r="K194" s="57"/>
      <c r="L194" s="55"/>
      <c r="M194" s="56"/>
      <c r="N194" s="56"/>
      <c r="O194" s="41"/>
      <c r="P194" s="53">
        <f>IFERROR(IF(B194 &lt;&gt;"",LOOKUP(2,1/(company_qty!$K$3:$K$2003=D194),(company_qty!$N$3:$N$1004)),""),0)</f>
        <v>0</v>
      </c>
      <c r="Q194" s="33">
        <v>0</v>
      </c>
      <c r="R194" s="53">
        <f t="shared" si="24"/>
        <v>0</v>
      </c>
      <c r="S194" s="23">
        <v>1</v>
      </c>
      <c r="T194" s="39" t="str">
        <f t="array" ref="T194">IFERROR(IF(B194 &lt;&gt;"",LOOKUP(2,1/(company_qty!$A$3:$A$2002=D194),(company_qty!$D$3:$D$1003)),""),"ไม่เคยซื้อ")</f>
        <v>ไม่เคยซื้อ</v>
      </c>
      <c r="U194" s="34" t="e">
        <f t="shared" si="25"/>
        <v>#VALUE!</v>
      </c>
      <c r="V194" s="46">
        <f>IF(AND(B194&lt;&gt;"",S194&lt;&gt;0,COUNTIFS(stock_Item!$A$3:$A$1998,D194,stock_Item!$M$3:$M$1998,"P")),IF(S194&gt;=9,S194-S194*0.4,S194),0)</f>
        <v>0</v>
      </c>
      <c r="W194" s="44"/>
      <c r="X194" s="47">
        <f t="shared" si="26"/>
        <v>0</v>
      </c>
      <c r="Y194" s="46">
        <f t="shared" si="34"/>
        <v>1</v>
      </c>
      <c r="Z194" s="44"/>
      <c r="AA194" s="47">
        <f t="shared" si="27"/>
        <v>1</v>
      </c>
      <c r="AB194" s="97">
        <f t="shared" si="35"/>
        <v>0</v>
      </c>
      <c r="AC194" s="100" t="str">
        <f t="shared" si="28"/>
        <v/>
      </c>
      <c r="AD194" s="44"/>
      <c r="AE194" s="35"/>
      <c r="AF194" s="36"/>
      <c r="AG194" s="100" t="str">
        <f t="shared" si="29"/>
        <v/>
      </c>
      <c r="AH194" s="44"/>
      <c r="AI194" s="86"/>
      <c r="AJ194" s="77">
        <f t="shared" si="30"/>
        <v>1</v>
      </c>
      <c r="AK194" s="84" t="e">
        <f t="shared" si="31"/>
        <v>#VALUE!</v>
      </c>
      <c r="AL194" s="1">
        <f t="shared" si="32"/>
        <v>0</v>
      </c>
      <c r="AM194" s="85" t="e">
        <f t="shared" si="33"/>
        <v>#VALUE!</v>
      </c>
      <c r="AZ194" s="65" t="str">
        <f>IF(COUNT(SEARCH(#REF!,K194)),IF(V194&lt;&gt;0,LOOKUP(9.99999999999999E+307,$AZ$5:AZ193+1),""),"")</f>
        <v/>
      </c>
      <c r="BA194" s="91" t="str">
        <f>IF(COUNT(SEARCH(#REF!,K194)),IF(Y194&lt;&gt;0,LOOKUP(9.99999999999999E+307,$BA$5:BA193+1),""),"")</f>
        <v/>
      </c>
      <c r="BB194" s="93" t="str">
        <f>IF(COUNT(SEARCH(#REF!,K194)),IF(AC194&lt;&gt;0,LOOKUP(9.99999999999999E+307,$BB$5:BB193+1),""),"")</f>
        <v/>
      </c>
      <c r="BC194" s="95" t="str">
        <f>IF(COUNT(SEARCH(#REF!,K194)),IF(AG194&lt;&gt;0,LOOKUP(9.99999999999999E+307,$BC$5:BC193+1),""),"")</f>
        <v/>
      </c>
    </row>
    <row r="195" spans="1:55" ht="14">
      <c r="A195" s="1">
        <v>189</v>
      </c>
      <c r="B195" s="38" t="str">
        <f>IF(stock_Item!B191&lt;&gt;"",stock_Item!B191,"")</f>
        <v>Niti-File 21 mm คละเบอร์ 15-40</v>
      </c>
      <c r="C195" s="18" t="str">
        <f t="array" ref="C195">IF(B195 &lt;&gt;"",IF(J195&lt;&gt;"","จัดซื้อร่วม ","วิธีเฉพาะเจาะจง "),"")</f>
        <v xml:space="preserve">วิธีเฉพาะเจาะจง </v>
      </c>
      <c r="D195" s="9">
        <f>IF(B195 &lt;&gt;"",INDEX(stock_Item!$A$3:$A$998,MATCH(B195,stock_Item!$B$3:$B$998,0)),"")</f>
        <v>6129</v>
      </c>
      <c r="E195" s="9" t="str">
        <f>IF(B195 &lt;&gt;"",INDEX(stock_Item!$C$1:$C$998,MATCH(D195,stock_Item!$A$1:$A$998,0)),"")</f>
        <v>กล่อง</v>
      </c>
      <c r="F195" s="8"/>
      <c r="G195" s="7"/>
      <c r="H195" s="7"/>
      <c r="I195" s="7"/>
      <c r="J195" s="54"/>
      <c r="K195" s="57"/>
      <c r="L195" s="55"/>
      <c r="M195" s="56"/>
      <c r="N195" s="56"/>
      <c r="O195" s="41"/>
      <c r="P195" s="53">
        <f>IFERROR(IF(B195 &lt;&gt;"",LOOKUP(2,1/(company_qty!$K$3:$K$2003=D195),(company_qty!$N$3:$N$1004)),""),0)</f>
        <v>0</v>
      </c>
      <c r="Q195" s="33">
        <v>0</v>
      </c>
      <c r="R195" s="53">
        <f t="shared" si="24"/>
        <v>0</v>
      </c>
      <c r="S195" s="23">
        <v>1</v>
      </c>
      <c r="T195" s="39">
        <f t="array" ref="T195">IFERROR(IF(B195 &lt;&gt;"",LOOKUP(2,1/(company_qty!$A$3:$A$2002=D195),(company_qty!$D$3:$D$1003)),""),"ไม่เคยซื้อ")</f>
        <v>711.55</v>
      </c>
      <c r="U195" s="34">
        <f t="shared" si="25"/>
        <v>711.55</v>
      </c>
      <c r="V195" s="46">
        <f>IF(AND(B195&lt;&gt;"",S195&lt;&gt;0,COUNTIFS(stock_Item!$A$3:$A$1998,D195,stock_Item!$M$3:$M$1998,"P")),IF(S195&gt;=9,S195-S195*0.4,S195),0)</f>
        <v>0</v>
      </c>
      <c r="W195" s="44"/>
      <c r="X195" s="47">
        <f t="shared" si="26"/>
        <v>0</v>
      </c>
      <c r="Y195" s="46">
        <f t="shared" si="34"/>
        <v>1</v>
      </c>
      <c r="Z195" s="44"/>
      <c r="AA195" s="47">
        <f t="shared" si="27"/>
        <v>1</v>
      </c>
      <c r="AB195" s="97">
        <f t="shared" si="35"/>
        <v>0</v>
      </c>
      <c r="AC195" s="100" t="str">
        <f t="shared" si="28"/>
        <v/>
      </c>
      <c r="AD195" s="44"/>
      <c r="AE195" s="35"/>
      <c r="AF195" s="36"/>
      <c r="AG195" s="100" t="str">
        <f t="shared" si="29"/>
        <v/>
      </c>
      <c r="AH195" s="44"/>
      <c r="AI195" s="86"/>
      <c r="AJ195" s="77">
        <f t="shared" si="30"/>
        <v>1</v>
      </c>
      <c r="AK195" s="84">
        <f t="shared" si="31"/>
        <v>711.55</v>
      </c>
      <c r="AL195" s="1">
        <f t="shared" si="32"/>
        <v>0</v>
      </c>
      <c r="AM195" s="85">
        <f t="shared" si="33"/>
        <v>0</v>
      </c>
      <c r="AZ195" s="65" t="str">
        <f>IF(COUNT(SEARCH(#REF!,K195)),IF(V195&lt;&gt;0,LOOKUP(9.99999999999999E+307,$AZ$5:AZ194+1),""),"")</f>
        <v/>
      </c>
      <c r="BA195" s="91" t="str">
        <f>IF(COUNT(SEARCH(#REF!,K195)),IF(Y195&lt;&gt;0,LOOKUP(9.99999999999999E+307,$BA$5:BA194+1),""),"")</f>
        <v/>
      </c>
      <c r="BB195" s="93" t="str">
        <f>IF(COUNT(SEARCH(#REF!,K195)),IF(AC195&lt;&gt;0,LOOKUP(9.99999999999999E+307,$BB$5:BB194+1),""),"")</f>
        <v/>
      </c>
      <c r="BC195" s="95" t="str">
        <f>IF(COUNT(SEARCH(#REF!,K195)),IF(AG195&lt;&gt;0,LOOKUP(9.99999999999999E+307,$BC$5:BC194+1),""),"")</f>
        <v/>
      </c>
    </row>
    <row r="196" spans="1:55" ht="14">
      <c r="A196" s="1">
        <v>190</v>
      </c>
      <c r="B196" s="38" t="str">
        <f>IF(stock_Item!B192&lt;&gt;"",stock_Item!B192,"")</f>
        <v>Niti-File 25 mm คละเบอร์ 15-40</v>
      </c>
      <c r="C196" s="18" t="str">
        <f t="array" ref="C196">IF(B196 &lt;&gt;"",IF(J196&lt;&gt;"","จัดซื้อร่วม ","วิธีเฉพาะเจาะจง "),"")</f>
        <v xml:space="preserve">วิธีเฉพาะเจาะจง </v>
      </c>
      <c r="D196" s="9">
        <f>IF(B196 &lt;&gt;"",INDEX(stock_Item!$A$3:$A$998,MATCH(B196,stock_Item!$B$3:$B$998,0)),"")</f>
        <v>6020</v>
      </c>
      <c r="E196" s="9" t="str">
        <f>IF(B196 &lt;&gt;"",INDEX(stock_Item!$C$1:$C$998,MATCH(D196,stock_Item!$A$1:$A$998,0)),"")</f>
        <v>กล่อง</v>
      </c>
      <c r="F196" s="8"/>
      <c r="G196" s="7"/>
      <c r="H196" s="7"/>
      <c r="I196" s="7"/>
      <c r="J196" s="54"/>
      <c r="K196" s="57"/>
      <c r="L196" s="55"/>
      <c r="M196" s="56"/>
      <c r="N196" s="56"/>
      <c r="O196" s="41"/>
      <c r="P196" s="53">
        <f>IFERROR(IF(B196 &lt;&gt;"",LOOKUP(2,1/(company_qty!$K$3:$K$2003=D196),(company_qty!$N$3:$N$1004)),""),0)</f>
        <v>0</v>
      </c>
      <c r="Q196" s="33">
        <v>0</v>
      </c>
      <c r="R196" s="53">
        <f t="shared" si="24"/>
        <v>0</v>
      </c>
      <c r="S196" s="23">
        <v>1</v>
      </c>
      <c r="T196" s="39" t="str">
        <f t="array" ref="T196">IFERROR(IF(B196 &lt;&gt;"",LOOKUP(2,1/(company_qty!$A$3:$A$2002=D196),(company_qty!$D$3:$D$1003)),""),"ไม่เคยซื้อ")</f>
        <v>ไม่เคยซื้อ</v>
      </c>
      <c r="U196" s="34" t="e">
        <f t="shared" si="25"/>
        <v>#VALUE!</v>
      </c>
      <c r="V196" s="46">
        <f>IF(AND(B196&lt;&gt;"",S196&lt;&gt;0,COUNTIFS(stock_Item!$A$3:$A$1998,D196,stock_Item!$M$3:$M$1998,"P")),IF(S196&gt;=9,S196-S196*0.4,S196),0)</f>
        <v>0</v>
      </c>
      <c r="W196" s="44"/>
      <c r="X196" s="47">
        <f t="shared" si="26"/>
        <v>0</v>
      </c>
      <c r="Y196" s="46">
        <f t="shared" si="34"/>
        <v>1</v>
      </c>
      <c r="Z196" s="44"/>
      <c r="AA196" s="47">
        <f t="shared" si="27"/>
        <v>1</v>
      </c>
      <c r="AB196" s="97">
        <f t="shared" si="35"/>
        <v>0</v>
      </c>
      <c r="AC196" s="100" t="str">
        <f t="shared" si="28"/>
        <v/>
      </c>
      <c r="AD196" s="44"/>
      <c r="AE196" s="35"/>
      <c r="AF196" s="36"/>
      <c r="AG196" s="100" t="str">
        <f t="shared" si="29"/>
        <v/>
      </c>
      <c r="AH196" s="44"/>
      <c r="AI196" s="86"/>
      <c r="AJ196" s="77">
        <f t="shared" si="30"/>
        <v>1</v>
      </c>
      <c r="AK196" s="84" t="e">
        <f t="shared" si="31"/>
        <v>#VALUE!</v>
      </c>
      <c r="AL196" s="1">
        <f t="shared" si="32"/>
        <v>0</v>
      </c>
      <c r="AM196" s="85" t="e">
        <f t="shared" si="33"/>
        <v>#VALUE!</v>
      </c>
      <c r="AZ196" s="65" t="str">
        <f>IF(COUNT(SEARCH(#REF!,K196)),IF(V196&lt;&gt;0,LOOKUP(9.99999999999999E+307,$AZ$5:AZ195+1),""),"")</f>
        <v/>
      </c>
      <c r="BA196" s="91" t="str">
        <f>IF(COUNT(SEARCH(#REF!,K196)),IF(Y196&lt;&gt;0,LOOKUP(9.99999999999999E+307,$BA$5:BA195+1),""),"")</f>
        <v/>
      </c>
      <c r="BB196" s="93" t="str">
        <f>IF(COUNT(SEARCH(#REF!,K196)),IF(AC196&lt;&gt;0,LOOKUP(9.99999999999999E+307,$BB$5:BB195+1),""),"")</f>
        <v/>
      </c>
      <c r="BC196" s="95" t="str">
        <f>IF(COUNT(SEARCH(#REF!,K196)),IF(AG196&lt;&gt;0,LOOKUP(9.99999999999999E+307,$BC$5:BC195+1),""),"")</f>
        <v/>
      </c>
    </row>
    <row r="197" spans="1:55" ht="14">
      <c r="A197" s="1">
        <v>191</v>
      </c>
      <c r="B197" s="38" t="str">
        <f>IF(stock_Item!B193&lt;&gt;"",stock_Item!B193,"")</f>
        <v>Niti-File 25 mm เบอร์45</v>
      </c>
      <c r="C197" s="18" t="str">
        <f t="array" ref="C197">IF(B197 &lt;&gt;"",IF(J197&lt;&gt;"","จัดซื้อร่วม ","วิธีเฉพาะเจาะจง "),"")</f>
        <v xml:space="preserve">วิธีเฉพาะเจาะจง </v>
      </c>
      <c r="D197" s="9">
        <f>IF(B197 &lt;&gt;"",INDEX(stock_Item!$A$3:$A$998,MATCH(B197,stock_Item!$B$3:$B$998,0)),"")</f>
        <v>6021</v>
      </c>
      <c r="E197" s="9" t="str">
        <f>IF(B197 &lt;&gt;"",INDEX(stock_Item!$C$1:$C$998,MATCH(D197,stock_Item!$A$1:$A$998,0)),"")</f>
        <v>กล่อง</v>
      </c>
      <c r="F197" s="8"/>
      <c r="G197" s="7"/>
      <c r="H197" s="7"/>
      <c r="I197" s="7"/>
      <c r="J197" s="54"/>
      <c r="K197" s="57"/>
      <c r="L197" s="55"/>
      <c r="M197" s="56"/>
      <c r="N197" s="56"/>
      <c r="O197" s="41"/>
      <c r="P197" s="53">
        <f>IFERROR(IF(B197 &lt;&gt;"",LOOKUP(2,1/(company_qty!$K$3:$K$2003=D197),(company_qty!$N$3:$N$1004)),""),0)</f>
        <v>0</v>
      </c>
      <c r="Q197" s="33">
        <v>0</v>
      </c>
      <c r="R197" s="53">
        <f t="shared" si="24"/>
        <v>0</v>
      </c>
      <c r="S197" s="23">
        <v>1</v>
      </c>
      <c r="T197" s="39" t="str">
        <f t="array" ref="T197">IFERROR(IF(B197 &lt;&gt;"",LOOKUP(2,1/(company_qty!$A$3:$A$2002=D197),(company_qty!$D$3:$D$1003)),""),"ไม่เคยซื้อ")</f>
        <v>ไม่เคยซื้อ</v>
      </c>
      <c r="U197" s="34" t="e">
        <f t="shared" si="25"/>
        <v>#VALUE!</v>
      </c>
      <c r="V197" s="46">
        <f>IF(AND(B197&lt;&gt;"",S197&lt;&gt;0,COUNTIFS(stock_Item!$A$3:$A$1998,D197,stock_Item!$M$3:$M$1998,"P")),IF(S197&gt;=9,S197-S197*0.4,S197),0)</f>
        <v>0</v>
      </c>
      <c r="W197" s="44"/>
      <c r="X197" s="47">
        <f t="shared" si="26"/>
        <v>0</v>
      </c>
      <c r="Y197" s="46">
        <f t="shared" si="34"/>
        <v>1</v>
      </c>
      <c r="Z197" s="44"/>
      <c r="AA197" s="47">
        <f t="shared" si="27"/>
        <v>1</v>
      </c>
      <c r="AB197" s="97">
        <f t="shared" si="35"/>
        <v>0</v>
      </c>
      <c r="AC197" s="100" t="str">
        <f t="shared" si="28"/>
        <v/>
      </c>
      <c r="AD197" s="44"/>
      <c r="AE197" s="35"/>
      <c r="AF197" s="36"/>
      <c r="AG197" s="100" t="str">
        <f t="shared" si="29"/>
        <v/>
      </c>
      <c r="AH197" s="44"/>
      <c r="AI197" s="86"/>
      <c r="AJ197" s="77">
        <f t="shared" si="30"/>
        <v>1</v>
      </c>
      <c r="AK197" s="84" t="e">
        <f t="shared" si="31"/>
        <v>#VALUE!</v>
      </c>
      <c r="AL197" s="1">
        <f t="shared" si="32"/>
        <v>0</v>
      </c>
      <c r="AM197" s="85" t="e">
        <f t="shared" si="33"/>
        <v>#VALUE!</v>
      </c>
      <c r="AZ197" s="65" t="str">
        <f>IF(COUNT(SEARCH(#REF!,K197)),IF(V197&lt;&gt;0,LOOKUP(9.99999999999999E+307,$AZ$5:AZ196+1),""),"")</f>
        <v/>
      </c>
      <c r="BA197" s="91" t="str">
        <f>IF(COUNT(SEARCH(#REF!,K197)),IF(Y197&lt;&gt;0,LOOKUP(9.99999999999999E+307,$BA$5:BA196+1),""),"")</f>
        <v/>
      </c>
      <c r="BB197" s="93" t="str">
        <f>IF(COUNT(SEARCH(#REF!,K197)),IF(AC197&lt;&gt;0,LOOKUP(9.99999999999999E+307,$BB$5:BB196+1),""),"")</f>
        <v/>
      </c>
      <c r="BC197" s="95" t="str">
        <f>IF(COUNT(SEARCH(#REF!,K197)),IF(AG197&lt;&gt;0,LOOKUP(9.99999999999999E+307,$BC$5:BC196+1),""),"")</f>
        <v/>
      </c>
    </row>
    <row r="198" spans="1:55" ht="14">
      <c r="A198" s="1">
        <v>192</v>
      </c>
      <c r="B198" s="38" t="str">
        <f>IF(stock_Item!B194&lt;&gt;"",stock_Item!B194,"")</f>
        <v>Ochsenbein#co3</v>
      </c>
      <c r="C198" s="18" t="str">
        <f t="array" ref="C198">IF(B198 &lt;&gt;"",IF(J198&lt;&gt;"","จัดซื้อร่วม ","วิธีเฉพาะเจาะจง "),"")</f>
        <v xml:space="preserve">วิธีเฉพาะเจาะจง </v>
      </c>
      <c r="D198" s="9">
        <f>IF(B198 &lt;&gt;"",INDEX(stock_Item!$A$3:$A$998,MATCH(B198,stock_Item!$B$3:$B$998,0)),"")</f>
        <v>7789</v>
      </c>
      <c r="E198" s="9" t="str">
        <f>IF(B198 &lt;&gt;"",INDEX(stock_Item!$C$1:$C$998,MATCH(D198,stock_Item!$A$1:$A$998,0)),"")</f>
        <v>ชิ้น</v>
      </c>
      <c r="F198" s="8"/>
      <c r="G198" s="7"/>
      <c r="H198" s="7"/>
      <c r="I198" s="7"/>
      <c r="J198" s="54"/>
      <c r="K198" s="57"/>
      <c r="L198" s="55"/>
      <c r="M198" s="56"/>
      <c r="N198" s="56"/>
      <c r="O198" s="41"/>
      <c r="P198" s="53">
        <f>IFERROR(IF(B198 &lt;&gt;"",LOOKUP(2,1/(company_qty!$K$3:$K$2003=D198),(company_qty!$N$3:$N$1004)),""),0)</f>
        <v>0</v>
      </c>
      <c r="Q198" s="33">
        <v>0</v>
      </c>
      <c r="R198" s="53">
        <f t="shared" si="24"/>
        <v>0</v>
      </c>
      <c r="S198" s="23">
        <v>1</v>
      </c>
      <c r="T198" s="39">
        <f t="array" ref="T198">IFERROR(IF(B198 &lt;&gt;"",LOOKUP(2,1/(company_qty!$A$3:$A$2002=D198),(company_qty!$D$3:$D$1003)),""),"ไม่เคยซื้อ")</f>
        <v>1573</v>
      </c>
      <c r="U198" s="34">
        <f t="shared" si="25"/>
        <v>1573</v>
      </c>
      <c r="V198" s="46">
        <f>IF(AND(B198&lt;&gt;"",S198&lt;&gt;0,COUNTIFS(stock_Item!$A$3:$A$1998,D198,stock_Item!$M$3:$M$1998,"P")),IF(S198&gt;=9,S198-S198*0.4,S198),0)</f>
        <v>0</v>
      </c>
      <c r="W198" s="44"/>
      <c r="X198" s="47">
        <f t="shared" si="26"/>
        <v>0</v>
      </c>
      <c r="Y198" s="46">
        <f t="shared" si="34"/>
        <v>1</v>
      </c>
      <c r="Z198" s="44"/>
      <c r="AA198" s="47">
        <f t="shared" si="27"/>
        <v>1</v>
      </c>
      <c r="AB198" s="97">
        <f t="shared" si="35"/>
        <v>0</v>
      </c>
      <c r="AC198" s="100" t="str">
        <f t="shared" si="28"/>
        <v/>
      </c>
      <c r="AD198" s="44"/>
      <c r="AE198" s="35"/>
      <c r="AF198" s="36"/>
      <c r="AG198" s="100" t="str">
        <f t="shared" si="29"/>
        <v/>
      </c>
      <c r="AH198" s="44"/>
      <c r="AI198" s="86"/>
      <c r="AJ198" s="77">
        <f t="shared" si="30"/>
        <v>1</v>
      </c>
      <c r="AK198" s="84">
        <f t="shared" si="31"/>
        <v>1573</v>
      </c>
      <c r="AL198" s="1">
        <f t="shared" si="32"/>
        <v>0</v>
      </c>
      <c r="AM198" s="85">
        <f t="shared" si="33"/>
        <v>0</v>
      </c>
      <c r="AZ198" s="65" t="str">
        <f>IF(COUNT(SEARCH(#REF!,K198)),IF(V198&lt;&gt;0,LOOKUP(9.99999999999999E+307,$AZ$5:AZ197+1),""),"")</f>
        <v/>
      </c>
      <c r="BA198" s="91" t="str">
        <f>IF(COUNT(SEARCH(#REF!,K198)),IF(Y198&lt;&gt;0,LOOKUP(9.99999999999999E+307,$BA$5:BA197+1),""),"")</f>
        <v/>
      </c>
      <c r="BB198" s="93" t="str">
        <f>IF(COUNT(SEARCH(#REF!,K198)),IF(AC198&lt;&gt;0,LOOKUP(9.99999999999999E+307,$BB$5:BB197+1),""),"")</f>
        <v/>
      </c>
      <c r="BC198" s="95" t="str">
        <f>IF(COUNT(SEARCH(#REF!,K198)),IF(AG198&lt;&gt;0,LOOKUP(9.99999999999999E+307,$BC$5:BC197+1),""),"")</f>
        <v/>
      </c>
    </row>
    <row r="199" spans="1:55" ht="14">
      <c r="A199" s="1">
        <v>193</v>
      </c>
      <c r="B199" s="38" t="str">
        <f>IF(stock_Item!B195&lt;&gt;"",stock_Item!B195,"")</f>
        <v>Ochsenbein#co4</v>
      </c>
      <c r="C199" s="18" t="str">
        <f t="array" ref="C199">IF(B199 &lt;&gt;"",IF(J199&lt;&gt;"","จัดซื้อร่วม ","วิธีเฉพาะเจาะจง "),"")</f>
        <v xml:space="preserve">วิธีเฉพาะเจาะจง </v>
      </c>
      <c r="D199" s="9">
        <f>IF(B199 &lt;&gt;"",INDEX(stock_Item!$A$3:$A$998,MATCH(B199,stock_Item!$B$3:$B$998,0)),"")</f>
        <v>7790</v>
      </c>
      <c r="E199" s="9" t="str">
        <f>IF(B199 &lt;&gt;"",INDEX(stock_Item!$C$1:$C$998,MATCH(D199,stock_Item!$A$1:$A$998,0)),"")</f>
        <v>ชิ้น</v>
      </c>
      <c r="F199" s="8"/>
      <c r="G199" s="7"/>
      <c r="H199" s="7"/>
      <c r="I199" s="7"/>
      <c r="J199" s="54"/>
      <c r="K199" s="57"/>
      <c r="L199" s="55"/>
      <c r="M199" s="56"/>
      <c r="N199" s="56"/>
      <c r="O199" s="41"/>
      <c r="P199" s="53">
        <f>IFERROR(IF(B199 &lt;&gt;"",LOOKUP(2,1/(company_qty!$K$3:$K$2003=D199),(company_qty!$N$3:$N$1004)),""),0)</f>
        <v>0</v>
      </c>
      <c r="Q199" s="33">
        <v>0</v>
      </c>
      <c r="R199" s="53">
        <f t="shared" ref="R199:R262" si="36">IFERROR(IF(B199&lt;&gt;"",IF(SUM(O199-P199)&gt;=0,SUM(O199-P199),0),""),0)</f>
        <v>0</v>
      </c>
      <c r="S199" s="23">
        <v>1</v>
      </c>
      <c r="T199" s="39">
        <f t="array" ref="T199">IFERROR(IF(B199 &lt;&gt;"",LOOKUP(2,1/(company_qty!$A$3:$A$2002=D199),(company_qty!$D$3:$D$1003)),""),"ไม่เคยซื้อ")</f>
        <v>1573</v>
      </c>
      <c r="U199" s="34">
        <f t="shared" ref="U199:U262" si="37">IF(B199 &lt;&gt;"",SUM(S199*T199),"")</f>
        <v>1573</v>
      </c>
      <c r="V199" s="46">
        <f>IF(AND(B199&lt;&gt;"",S199&lt;&gt;0,COUNTIFS(stock_Item!$A$3:$A$1998,D199,stock_Item!$M$3:$M$1998,"P")),IF(S199&gt;=9,S199-S199*0.4,S199),0)</f>
        <v>0</v>
      </c>
      <c r="W199" s="44"/>
      <c r="X199" s="47">
        <f t="shared" ref="X199:X262" si="38">IF(B199&lt;&gt;"",SUM(V199-W199),"")</f>
        <v>0</v>
      </c>
      <c r="Y199" s="46">
        <f t="shared" si="34"/>
        <v>1</v>
      </c>
      <c r="Z199" s="44"/>
      <c r="AA199" s="47">
        <f t="shared" ref="AA199:AA262" si="39">IF(E199&lt;&gt;"",SUM(Y199-Z199)+X199,"")</f>
        <v>1</v>
      </c>
      <c r="AB199" s="97">
        <f t="shared" si="35"/>
        <v>0</v>
      </c>
      <c r="AC199" s="100" t="str">
        <f t="shared" ref="AC199:AC262" si="40">IF(AND(W199="",Z199=""),"",IF(B199&lt;&gt;"",IF(S199&lt;&gt;0,IF(AB199&lt;&gt;"",AA199+AB199,AA199),0),""))</f>
        <v/>
      </c>
      <c r="AD199" s="44"/>
      <c r="AE199" s="35"/>
      <c r="AF199" s="36"/>
      <c r="AG199" s="100" t="str">
        <f t="shared" ref="AG199:AG262" si="41">IF(AND(W199="",Z199=""),"",IF(B199&lt;&gt;"",IF(S199&lt;&gt;0,IF(AD199&lt;&gt;"",AC199-AD199,0),0),""))</f>
        <v/>
      </c>
      <c r="AH199" s="44"/>
      <c r="AI199" s="86"/>
      <c r="AJ199" s="77">
        <f t="shared" ref="AJ199:AJ262" si="42">IF(B199 &lt;&gt;"",SUM(V199,Y199,AB199,AF199),"")</f>
        <v>1</v>
      </c>
      <c r="AK199" s="84">
        <f t="shared" ref="AK199:AK262" si="43">IF(B199 &lt;&gt;"",SUM(AJ199*T199),"")</f>
        <v>1573</v>
      </c>
      <c r="AL199" s="1">
        <f t="shared" ref="AL199:AL262" si="44">IF(B199&lt;&gt;"",SUM(W199,Z199,AD199,AH199),"")</f>
        <v>0</v>
      </c>
      <c r="AM199" s="85">
        <f t="shared" ref="AM199:AM262" si="45">IF(B199 &lt;&gt;"",SUM(AL199*T199),"")</f>
        <v>0</v>
      </c>
      <c r="AZ199" s="65" t="str">
        <f>IF(COUNT(SEARCH(#REF!,K199)),IF(V199&lt;&gt;0,LOOKUP(9.99999999999999E+307,$AZ$5:AZ198+1),""),"")</f>
        <v/>
      </c>
      <c r="BA199" s="91" t="str">
        <f>IF(COUNT(SEARCH(#REF!,K199)),IF(Y199&lt;&gt;0,LOOKUP(9.99999999999999E+307,$BA$5:BA198+1),""),"")</f>
        <v/>
      </c>
      <c r="BB199" s="93" t="str">
        <f>IF(COUNT(SEARCH(#REF!,K199)),IF(AC199&lt;&gt;0,LOOKUP(9.99999999999999E+307,$BB$5:BB198+1),""),"")</f>
        <v/>
      </c>
      <c r="BC199" s="95" t="str">
        <f>IF(COUNT(SEARCH(#REF!,K199)),IF(AG199&lt;&gt;0,LOOKUP(9.99999999999999E+307,$BC$5:BC198+1),""),"")</f>
        <v/>
      </c>
    </row>
    <row r="200" spans="1:55" ht="14">
      <c r="A200" s="1">
        <v>194</v>
      </c>
      <c r="B200" s="38" t="str">
        <f>IF(stock_Item!B196&lt;&gt;"",stock_Item!B196,"")</f>
        <v>Orban Periodontal # KO1/2</v>
      </c>
      <c r="C200" s="18" t="str">
        <f t="array" ref="C200">IF(B200 &lt;&gt;"",IF(J200&lt;&gt;"","จัดซื้อร่วม ","วิธีเฉพาะเจาะจง "),"")</f>
        <v xml:space="preserve">วิธีเฉพาะเจาะจง </v>
      </c>
      <c r="D200" s="9">
        <f>IF(B200 &lt;&gt;"",INDEX(stock_Item!$A$3:$A$998,MATCH(B200,stock_Item!$B$3:$B$998,0)),"")</f>
        <v>7786</v>
      </c>
      <c r="E200" s="9" t="str">
        <f>IF(B200 &lt;&gt;"",INDEX(stock_Item!$C$1:$C$998,MATCH(D200,stock_Item!$A$1:$A$998,0)),"")</f>
        <v>ชิ้น</v>
      </c>
      <c r="F200" s="8"/>
      <c r="G200" s="7"/>
      <c r="H200" s="7"/>
      <c r="I200" s="7"/>
      <c r="J200" s="54"/>
      <c r="K200" s="57"/>
      <c r="L200" s="55"/>
      <c r="M200" s="56"/>
      <c r="N200" s="56"/>
      <c r="O200" s="41"/>
      <c r="P200" s="53">
        <f>IFERROR(IF(B200 &lt;&gt;"",LOOKUP(2,1/(company_qty!$K$3:$K$2003=D200),(company_qty!$N$3:$N$1004)),""),0)</f>
        <v>0</v>
      </c>
      <c r="Q200" s="33">
        <v>0</v>
      </c>
      <c r="R200" s="53">
        <f t="shared" si="36"/>
        <v>0</v>
      </c>
      <c r="S200" s="23">
        <v>1</v>
      </c>
      <c r="T200" s="39">
        <f t="array" ref="T200">IFERROR(IF(B200 &lt;&gt;"",LOOKUP(2,1/(company_qty!$A$3:$A$2002=D200),(company_qty!$D$3:$D$1003)),""),"ไม่เคยซื้อ")</f>
        <v>1556</v>
      </c>
      <c r="U200" s="34">
        <f t="shared" si="37"/>
        <v>1556</v>
      </c>
      <c r="V200" s="46">
        <f>IF(AND(B200&lt;&gt;"",S200&lt;&gt;0,COUNTIFS(stock_Item!$A$3:$A$1998,D200,stock_Item!$M$3:$M$1998,"P")),IF(S200&gt;=9,S200-S200*0.4,S200),0)</f>
        <v>0</v>
      </c>
      <c r="W200" s="44"/>
      <c r="X200" s="47">
        <f t="shared" si="38"/>
        <v>0</v>
      </c>
      <c r="Y200" s="46">
        <f t="shared" ref="Y200:Y263" si="46">IF(AND(S200&lt;&gt;0,V200&lt;&gt;0),0,IF(S200&gt;=9,S200*0.6,S200))</f>
        <v>1</v>
      </c>
      <c r="Z200" s="44"/>
      <c r="AA200" s="47">
        <f t="shared" si="39"/>
        <v>1</v>
      </c>
      <c r="AB200" s="97">
        <f t="shared" ref="AB200:AB263" si="47">IF(V200+Y200&lt;S200,S200*0.4,0)</f>
        <v>0</v>
      </c>
      <c r="AC200" s="100" t="str">
        <f t="shared" si="40"/>
        <v/>
      </c>
      <c r="AD200" s="44"/>
      <c r="AE200" s="35"/>
      <c r="AF200" s="36"/>
      <c r="AG200" s="100" t="str">
        <f t="shared" si="41"/>
        <v/>
      </c>
      <c r="AH200" s="44"/>
      <c r="AI200" s="86"/>
      <c r="AJ200" s="77">
        <f t="shared" si="42"/>
        <v>1</v>
      </c>
      <c r="AK200" s="84">
        <f t="shared" si="43"/>
        <v>1556</v>
      </c>
      <c r="AL200" s="1">
        <f t="shared" si="44"/>
        <v>0</v>
      </c>
      <c r="AM200" s="85">
        <f t="shared" si="45"/>
        <v>0</v>
      </c>
      <c r="AZ200" s="65" t="str">
        <f>IF(COUNT(SEARCH(#REF!,K200)),IF(V200&lt;&gt;0,LOOKUP(9.99999999999999E+307,$AZ$5:AZ199+1),""),"")</f>
        <v/>
      </c>
      <c r="BA200" s="91" t="str">
        <f>IF(COUNT(SEARCH(#REF!,K200)),IF(Y200&lt;&gt;0,LOOKUP(9.99999999999999E+307,$BA$5:BA199+1),""),"")</f>
        <v/>
      </c>
      <c r="BB200" s="93" t="str">
        <f>IF(COUNT(SEARCH(#REF!,K200)),IF(AC200&lt;&gt;0,LOOKUP(9.99999999999999E+307,$BB$5:BB199+1),""),"")</f>
        <v/>
      </c>
      <c r="BC200" s="95" t="str">
        <f>IF(COUNT(SEARCH(#REF!,K200)),IF(AG200&lt;&gt;0,LOOKUP(9.99999999999999E+307,$BC$5:BC199+1),""),"")</f>
        <v/>
      </c>
    </row>
    <row r="201" spans="1:55" ht="14">
      <c r="A201" s="1">
        <v>195</v>
      </c>
      <c r="B201" s="38" t="str">
        <f>IF(stock_Item!B197&lt;&gt;"",stock_Item!B197,"")</f>
        <v>Paper Point     M</v>
      </c>
      <c r="C201" s="18" t="str">
        <f t="array" ref="C201">IF(B201 &lt;&gt;"",IF(J201&lt;&gt;"","จัดซื้อร่วม ","วิธีเฉพาะเจาะจง "),"")</f>
        <v xml:space="preserve">วิธีเฉพาะเจาะจง </v>
      </c>
      <c r="D201" s="9">
        <f>IF(B201 &lt;&gt;"",INDEX(stock_Item!$A$3:$A$998,MATCH(B201,stock_Item!$B$3:$B$998,0)),"")</f>
        <v>6087</v>
      </c>
      <c r="E201" s="9" t="str">
        <f>IF(B201 &lt;&gt;"",INDEX(stock_Item!$C$1:$C$998,MATCH(D201,stock_Item!$A$1:$A$998,0)),"")</f>
        <v>กล่อง</v>
      </c>
      <c r="F201" s="8"/>
      <c r="G201" s="7"/>
      <c r="H201" s="7"/>
      <c r="I201" s="7"/>
      <c r="J201" s="54"/>
      <c r="K201" s="57"/>
      <c r="L201" s="55"/>
      <c r="M201" s="56"/>
      <c r="N201" s="56"/>
      <c r="O201" s="41"/>
      <c r="P201" s="53">
        <f>IFERROR(IF(B201 &lt;&gt;"",LOOKUP(2,1/(company_qty!$K$3:$K$2003=D201),(company_qty!$N$3:$N$1004)),""),0)</f>
        <v>1</v>
      </c>
      <c r="Q201" s="33">
        <v>1</v>
      </c>
      <c r="R201" s="53">
        <f t="shared" si="36"/>
        <v>0</v>
      </c>
      <c r="S201" s="23">
        <v>1</v>
      </c>
      <c r="T201" s="39">
        <f t="array" ref="T201">IFERROR(IF(B201 &lt;&gt;"",LOOKUP(2,1/(company_qty!$A$3:$A$2002=D201),(company_qty!$D$3:$D$1003)),""),"ไม่เคยซื้อ")</f>
        <v>40</v>
      </c>
      <c r="U201" s="34">
        <f t="shared" si="37"/>
        <v>40</v>
      </c>
      <c r="V201" s="46">
        <f>IF(AND(B201&lt;&gt;"",S201&lt;&gt;0,COUNTIFS(stock_Item!$A$3:$A$1998,D201,stock_Item!$M$3:$M$1998,"P")),IF(S201&gt;=9,S201-S201*0.4,S201),0)</f>
        <v>0</v>
      </c>
      <c r="W201" s="44"/>
      <c r="X201" s="47">
        <f t="shared" si="38"/>
        <v>0</v>
      </c>
      <c r="Y201" s="46">
        <f t="shared" si="46"/>
        <v>1</v>
      </c>
      <c r="Z201" s="44"/>
      <c r="AA201" s="47">
        <f t="shared" si="39"/>
        <v>1</v>
      </c>
      <c r="AB201" s="97">
        <f t="shared" si="47"/>
        <v>0</v>
      </c>
      <c r="AC201" s="100" t="str">
        <f t="shared" si="40"/>
        <v/>
      </c>
      <c r="AD201" s="44"/>
      <c r="AE201" s="35"/>
      <c r="AF201" s="36"/>
      <c r="AG201" s="100" t="str">
        <f t="shared" si="41"/>
        <v/>
      </c>
      <c r="AH201" s="44"/>
      <c r="AI201" s="86"/>
      <c r="AJ201" s="77">
        <f t="shared" si="42"/>
        <v>1</v>
      </c>
      <c r="AK201" s="84">
        <f t="shared" si="43"/>
        <v>40</v>
      </c>
      <c r="AL201" s="1">
        <f t="shared" si="44"/>
        <v>0</v>
      </c>
      <c r="AM201" s="85">
        <f t="shared" si="45"/>
        <v>0</v>
      </c>
      <c r="AZ201" s="65" t="str">
        <f>IF(COUNT(SEARCH(#REF!,K201)),IF(V201&lt;&gt;0,LOOKUP(9.99999999999999E+307,$AZ$5:AZ200+1),""),"")</f>
        <v/>
      </c>
      <c r="BA201" s="91" t="str">
        <f>IF(COUNT(SEARCH(#REF!,K201)),IF(Y201&lt;&gt;0,LOOKUP(9.99999999999999E+307,$BA$5:BA200+1),""),"")</f>
        <v/>
      </c>
      <c r="BB201" s="93" t="str">
        <f>IF(COUNT(SEARCH(#REF!,K201)),IF(AC201&lt;&gt;0,LOOKUP(9.99999999999999E+307,$BB$5:BB200+1),""),"")</f>
        <v/>
      </c>
      <c r="BC201" s="95" t="str">
        <f>IF(COUNT(SEARCH(#REF!,K201)),IF(AG201&lt;&gt;0,LOOKUP(9.99999999999999E+307,$BC$5:BC200+1),""),"")</f>
        <v/>
      </c>
    </row>
    <row r="202" spans="1:55" ht="14">
      <c r="A202" s="1">
        <v>196</v>
      </c>
      <c r="B202" s="38" t="str">
        <f>IF(stock_Item!B198&lt;&gt;"",stock_Item!B198,"")</f>
        <v>Paper Point  L</v>
      </c>
      <c r="C202" s="18" t="str">
        <f t="array" ref="C202">IF(B202 &lt;&gt;"",IF(J202&lt;&gt;"","จัดซื้อร่วม ","วิธีเฉพาะเจาะจง "),"")</f>
        <v xml:space="preserve">วิธีเฉพาะเจาะจง </v>
      </c>
      <c r="D202" s="9">
        <f>IF(B202 &lt;&gt;"",INDEX(stock_Item!$A$3:$A$998,MATCH(B202,stock_Item!$B$3:$B$998,0)),"")</f>
        <v>6088</v>
      </c>
      <c r="E202" s="9" t="str">
        <f>IF(B202 &lt;&gt;"",INDEX(stock_Item!$C$1:$C$998,MATCH(D202,stock_Item!$A$1:$A$998,0)),"")</f>
        <v>กล่อง</v>
      </c>
      <c r="F202" s="8"/>
      <c r="G202" s="7"/>
      <c r="H202" s="7"/>
      <c r="I202" s="7"/>
      <c r="J202" s="54"/>
      <c r="K202" s="57"/>
      <c r="L202" s="55"/>
      <c r="M202" s="56"/>
      <c r="N202" s="56"/>
      <c r="O202" s="41"/>
      <c r="P202" s="53">
        <f>IFERROR(IF(B202 &lt;&gt;"",LOOKUP(2,1/(company_qty!$K$3:$K$2003=D202),(company_qty!$N$3:$N$1004)),""),0)</f>
        <v>4</v>
      </c>
      <c r="Q202" s="33">
        <v>4</v>
      </c>
      <c r="R202" s="53">
        <f t="shared" si="36"/>
        <v>0</v>
      </c>
      <c r="S202" s="23">
        <v>0</v>
      </c>
      <c r="T202" s="39">
        <f t="array" ref="T202">IFERROR(IF(B202 &lt;&gt;"",LOOKUP(2,1/(company_qty!$A$3:$A$2002=D202),(company_qty!$D$3:$D$1003)),""),"ไม่เคยซื้อ")</f>
        <v>283.55</v>
      </c>
      <c r="U202" s="34">
        <f t="shared" si="37"/>
        <v>0</v>
      </c>
      <c r="V202" s="46">
        <f>IF(AND(B202&lt;&gt;"",S202&lt;&gt;0,COUNTIFS(stock_Item!$A$3:$A$1998,D202,stock_Item!$M$3:$M$1998,"P")),IF(S202&gt;=9,S202-S202*0.4,S202),0)</f>
        <v>0</v>
      </c>
      <c r="W202" s="44"/>
      <c r="X202" s="47">
        <f t="shared" si="38"/>
        <v>0</v>
      </c>
      <c r="Y202" s="46">
        <f t="shared" si="46"/>
        <v>0</v>
      </c>
      <c r="Z202" s="44"/>
      <c r="AA202" s="47">
        <f t="shared" si="39"/>
        <v>0</v>
      </c>
      <c r="AB202" s="97">
        <f t="shared" si="47"/>
        <v>0</v>
      </c>
      <c r="AC202" s="100" t="str">
        <f t="shared" si="40"/>
        <v/>
      </c>
      <c r="AD202" s="44"/>
      <c r="AE202" s="35"/>
      <c r="AF202" s="36"/>
      <c r="AG202" s="100" t="str">
        <f t="shared" si="41"/>
        <v/>
      </c>
      <c r="AH202" s="44"/>
      <c r="AI202" s="86"/>
      <c r="AJ202" s="77">
        <f t="shared" si="42"/>
        <v>0</v>
      </c>
      <c r="AK202" s="84">
        <f t="shared" si="43"/>
        <v>0</v>
      </c>
      <c r="AL202" s="1">
        <f t="shared" si="44"/>
        <v>0</v>
      </c>
      <c r="AM202" s="85">
        <f t="shared" si="45"/>
        <v>0</v>
      </c>
      <c r="AZ202" s="65" t="str">
        <f>IF(COUNT(SEARCH(#REF!,K202)),IF(V202&lt;&gt;0,LOOKUP(9.99999999999999E+307,$AZ$5:AZ201+1),""),"")</f>
        <v/>
      </c>
      <c r="BA202" s="91" t="str">
        <f>IF(COUNT(SEARCH(#REF!,K202)),IF(Y202&lt;&gt;0,LOOKUP(9.99999999999999E+307,$BA$5:BA201+1),""),"")</f>
        <v/>
      </c>
      <c r="BB202" s="93" t="str">
        <f>IF(COUNT(SEARCH(#REF!,K202)),IF(AC202&lt;&gt;0,LOOKUP(9.99999999999999E+307,$BB$5:BB201+1),""),"")</f>
        <v/>
      </c>
      <c r="BC202" s="95" t="str">
        <f>IF(COUNT(SEARCH(#REF!,K202)),IF(AG202&lt;&gt;0,LOOKUP(9.99999999999999E+307,$BC$5:BC201+1),""),"")</f>
        <v/>
      </c>
    </row>
    <row r="203" spans="1:55" ht="14">
      <c r="A203" s="1">
        <v>197</v>
      </c>
      <c r="B203" s="38" t="str">
        <f>IF(stock_Item!B199&lt;&gt;"",stock_Item!B199,"")</f>
        <v>Paper Point  S</v>
      </c>
      <c r="C203" s="18" t="str">
        <f t="array" ref="C203">IF(B203 &lt;&gt;"",IF(J203&lt;&gt;"","จัดซื้อร่วม ","วิธีเฉพาะเจาะจง "),"")</f>
        <v xml:space="preserve">วิธีเฉพาะเจาะจง </v>
      </c>
      <c r="D203" s="9">
        <f>IF(B203 &lt;&gt;"",INDEX(stock_Item!$A$3:$A$998,MATCH(B203,stock_Item!$B$3:$B$998,0)),"")</f>
        <v>1331</v>
      </c>
      <c r="E203" s="9" t="str">
        <f>IF(B203 &lt;&gt;"",INDEX(stock_Item!$C$1:$C$998,MATCH(D203,stock_Item!$A$1:$A$998,0)),"")</f>
        <v>กล่อง</v>
      </c>
      <c r="F203" s="8"/>
      <c r="G203" s="7"/>
      <c r="H203" s="7"/>
      <c r="I203" s="7"/>
      <c r="J203" s="54"/>
      <c r="K203" s="57"/>
      <c r="L203" s="55"/>
      <c r="M203" s="56"/>
      <c r="N203" s="56"/>
      <c r="O203" s="41"/>
      <c r="P203" s="53">
        <f>IFERROR(IF(B203 &lt;&gt;"",LOOKUP(2,1/(company_qty!$K$3:$K$2003=D203),(company_qty!$N$3:$N$1004)),""),0)</f>
        <v>5</v>
      </c>
      <c r="Q203" s="33">
        <v>5</v>
      </c>
      <c r="R203" s="53">
        <f t="shared" si="36"/>
        <v>0</v>
      </c>
      <c r="S203" s="23">
        <v>0</v>
      </c>
      <c r="T203" s="39">
        <f t="array" ref="T203">IFERROR(IF(B203 &lt;&gt;"",LOOKUP(2,1/(company_qty!$A$3:$A$2002=D203),(company_qty!$D$3:$D$1003)),""),"ไม่เคยซื้อ")</f>
        <v>283.55</v>
      </c>
      <c r="U203" s="34">
        <f t="shared" si="37"/>
        <v>0</v>
      </c>
      <c r="V203" s="46">
        <f>IF(AND(B203&lt;&gt;"",S203&lt;&gt;0,COUNTIFS(stock_Item!$A$3:$A$1998,D203,stock_Item!$M$3:$M$1998,"P")),IF(S203&gt;=9,S203-S203*0.4,S203),0)</f>
        <v>0</v>
      </c>
      <c r="W203" s="44"/>
      <c r="X203" s="47">
        <f t="shared" si="38"/>
        <v>0</v>
      </c>
      <c r="Y203" s="46">
        <f t="shared" si="46"/>
        <v>0</v>
      </c>
      <c r="Z203" s="44"/>
      <c r="AA203" s="47">
        <f t="shared" si="39"/>
        <v>0</v>
      </c>
      <c r="AB203" s="97">
        <f t="shared" si="47"/>
        <v>0</v>
      </c>
      <c r="AC203" s="100" t="str">
        <f t="shared" si="40"/>
        <v/>
      </c>
      <c r="AD203" s="44"/>
      <c r="AE203" s="35"/>
      <c r="AF203" s="36"/>
      <c r="AG203" s="100" t="str">
        <f t="shared" si="41"/>
        <v/>
      </c>
      <c r="AH203" s="44"/>
      <c r="AI203" s="86"/>
      <c r="AJ203" s="77">
        <f t="shared" si="42"/>
        <v>0</v>
      </c>
      <c r="AK203" s="84">
        <f t="shared" si="43"/>
        <v>0</v>
      </c>
      <c r="AL203" s="1">
        <f t="shared" si="44"/>
        <v>0</v>
      </c>
      <c r="AM203" s="85">
        <f t="shared" si="45"/>
        <v>0</v>
      </c>
      <c r="AZ203" s="65" t="str">
        <f>IF(COUNT(SEARCH(#REF!,K203)),IF(V203&lt;&gt;0,LOOKUP(9.99999999999999E+307,$AZ$5:AZ202+1),""),"")</f>
        <v/>
      </c>
      <c r="BA203" s="91" t="str">
        <f>IF(COUNT(SEARCH(#REF!,K203)),IF(Y203&lt;&gt;0,LOOKUP(9.99999999999999E+307,$BA$5:BA202+1),""),"")</f>
        <v/>
      </c>
      <c r="BB203" s="93" t="str">
        <f>IF(COUNT(SEARCH(#REF!,K203)),IF(AC203&lt;&gt;0,LOOKUP(9.99999999999999E+307,$BB$5:BB202+1),""),"")</f>
        <v/>
      </c>
      <c r="BC203" s="95" t="str">
        <f>IF(COUNT(SEARCH(#REF!,K203)),IF(AG203&lt;&gt;0,LOOKUP(9.99999999999999E+307,$BC$5:BC202+1),""),"")</f>
        <v/>
      </c>
    </row>
    <row r="204" spans="1:55" ht="14">
      <c r="A204" s="1">
        <v>198</v>
      </c>
      <c r="B204" s="38" t="str">
        <f>IF(stock_Item!B200&lt;&gt;"",stock_Item!B200,"")</f>
        <v>Periodontal #CSOL T3/4</v>
      </c>
      <c r="C204" s="18" t="str">
        <f t="array" ref="C204">IF(B204 &lt;&gt;"",IF(J204&lt;&gt;"","จัดซื้อร่วม ","วิธีเฉพาะเจาะจง "),"")</f>
        <v xml:space="preserve">วิธีเฉพาะเจาะจง </v>
      </c>
      <c r="D204" s="9">
        <f>IF(B204 &lt;&gt;"",INDEX(stock_Item!$A$3:$A$998,MATCH(B204,stock_Item!$B$3:$B$998,0)),"")</f>
        <v>7791</v>
      </c>
      <c r="E204" s="9" t="str">
        <f>IF(B204 &lt;&gt;"",INDEX(stock_Item!$C$1:$C$998,MATCH(D204,stock_Item!$A$1:$A$998,0)),"")</f>
        <v>ชิ้น</v>
      </c>
      <c r="F204" s="8"/>
      <c r="G204" s="7"/>
      <c r="H204" s="7"/>
      <c r="I204" s="7"/>
      <c r="J204" s="54"/>
      <c r="K204" s="57"/>
      <c r="L204" s="55"/>
      <c r="M204" s="56"/>
      <c r="N204" s="56"/>
      <c r="O204" s="41"/>
      <c r="P204" s="53">
        <f>IFERROR(IF(B204 &lt;&gt;"",LOOKUP(2,1/(company_qty!$K$3:$K$2003=D204),(company_qty!$N$3:$N$1004)),""),0)</f>
        <v>0</v>
      </c>
      <c r="Q204" s="33">
        <v>0</v>
      </c>
      <c r="R204" s="53">
        <f t="shared" si="36"/>
        <v>0</v>
      </c>
      <c r="S204" s="23">
        <v>1</v>
      </c>
      <c r="T204" s="39">
        <f t="array" ref="T204">IFERROR(IF(B204 &lt;&gt;"",LOOKUP(2,1/(company_qty!$A$3:$A$2002=D204),(company_qty!$D$3:$D$1003)),""),"ไม่เคยซื้อ")</f>
        <v>1609</v>
      </c>
      <c r="U204" s="34">
        <f t="shared" si="37"/>
        <v>1609</v>
      </c>
      <c r="V204" s="46">
        <f>IF(AND(B204&lt;&gt;"",S204&lt;&gt;0,COUNTIFS(stock_Item!$A$3:$A$1998,D204,stock_Item!$M$3:$M$1998,"P")),IF(S204&gt;=9,S204-S204*0.4,S204),0)</f>
        <v>0</v>
      </c>
      <c r="W204" s="44"/>
      <c r="X204" s="47">
        <f t="shared" si="38"/>
        <v>0</v>
      </c>
      <c r="Y204" s="46">
        <f t="shared" si="46"/>
        <v>1</v>
      </c>
      <c r="Z204" s="44"/>
      <c r="AA204" s="47">
        <f t="shared" si="39"/>
        <v>1</v>
      </c>
      <c r="AB204" s="97">
        <f t="shared" si="47"/>
        <v>0</v>
      </c>
      <c r="AC204" s="100" t="str">
        <f t="shared" si="40"/>
        <v/>
      </c>
      <c r="AD204" s="44"/>
      <c r="AE204" s="35"/>
      <c r="AF204" s="36"/>
      <c r="AG204" s="100" t="str">
        <f t="shared" si="41"/>
        <v/>
      </c>
      <c r="AH204" s="44"/>
      <c r="AI204" s="86"/>
      <c r="AJ204" s="77">
        <f t="shared" si="42"/>
        <v>1</v>
      </c>
      <c r="AK204" s="84">
        <f t="shared" si="43"/>
        <v>1609</v>
      </c>
      <c r="AL204" s="1">
        <f t="shared" si="44"/>
        <v>0</v>
      </c>
      <c r="AM204" s="85">
        <f t="shared" si="45"/>
        <v>0</v>
      </c>
      <c r="AZ204" s="65" t="str">
        <f>IF(COUNT(SEARCH(#REF!,K204)),IF(V204&lt;&gt;0,LOOKUP(9.99999999999999E+307,$AZ$5:AZ203+1),""),"")</f>
        <v/>
      </c>
      <c r="BA204" s="91" t="str">
        <f>IF(COUNT(SEARCH(#REF!,K204)),IF(Y204&lt;&gt;0,LOOKUP(9.99999999999999E+307,$BA$5:BA203+1),""),"")</f>
        <v/>
      </c>
      <c r="BB204" s="93" t="str">
        <f>IF(COUNT(SEARCH(#REF!,K204)),IF(AC204&lt;&gt;0,LOOKUP(9.99999999999999E+307,$BB$5:BB203+1),""),"")</f>
        <v/>
      </c>
      <c r="BC204" s="95" t="str">
        <f>IF(COUNT(SEARCH(#REF!,K204)),IF(AG204&lt;&gt;0,LOOKUP(9.99999999999999E+307,$BC$5:BC203+1),""),"")</f>
        <v/>
      </c>
    </row>
    <row r="205" spans="1:55" ht="14">
      <c r="A205" s="1">
        <v>199</v>
      </c>
      <c r="B205" s="38" t="str">
        <f>IF(stock_Item!B201&lt;&gt;"",stock_Item!B201,"")</f>
        <v>Periosteal elevator ( Molt  no 9)</v>
      </c>
      <c r="C205" s="18" t="str">
        <f t="array" ref="C205">IF(B205 &lt;&gt;"",IF(J205&lt;&gt;"","จัดซื้อร่วม ","วิธีเฉพาะเจาะจง "),"")</f>
        <v xml:space="preserve">วิธีเฉพาะเจาะจง </v>
      </c>
      <c r="D205" s="9">
        <f>IF(B205 &lt;&gt;"",INDEX(stock_Item!$A$3:$A$998,MATCH(B205,stock_Item!$B$3:$B$998,0)),"")</f>
        <v>5931</v>
      </c>
      <c r="E205" s="9" t="str">
        <f>IF(B205 &lt;&gt;"",INDEX(stock_Item!$C$1:$C$998,MATCH(D205,stock_Item!$A$1:$A$998,0)),"")</f>
        <v>ชิ้น</v>
      </c>
      <c r="F205" s="8"/>
      <c r="G205" s="7"/>
      <c r="H205" s="7"/>
      <c r="I205" s="7"/>
      <c r="J205" s="54"/>
      <c r="K205" s="57"/>
      <c r="L205" s="55"/>
      <c r="M205" s="56"/>
      <c r="N205" s="56"/>
      <c r="O205" s="41"/>
      <c r="P205" s="53">
        <f>IFERROR(IF(B205 &lt;&gt;"",LOOKUP(2,1/(company_qty!$K$3:$K$2003=D205),(company_qty!$N$3:$N$1004)),""),0)</f>
        <v>2</v>
      </c>
      <c r="Q205" s="33">
        <v>2</v>
      </c>
      <c r="R205" s="53">
        <f t="shared" si="36"/>
        <v>0</v>
      </c>
      <c r="S205" s="23">
        <v>0</v>
      </c>
      <c r="T205" s="39">
        <f t="array" ref="T205">IFERROR(IF(B205 &lt;&gt;"",LOOKUP(2,1/(company_qty!$A$3:$A$2002=D205),(company_qty!$D$3:$D$1003)),""),"ไม่เคยซื้อ")</f>
        <v>1730</v>
      </c>
      <c r="U205" s="34">
        <f t="shared" si="37"/>
        <v>0</v>
      </c>
      <c r="V205" s="46">
        <f>IF(AND(B205&lt;&gt;"",S205&lt;&gt;0,COUNTIFS(stock_Item!$A$3:$A$1998,D205,stock_Item!$M$3:$M$1998,"P")),IF(S205&gt;=9,S205-S205*0.4,S205),0)</f>
        <v>0</v>
      </c>
      <c r="W205" s="44"/>
      <c r="X205" s="47">
        <f t="shared" si="38"/>
        <v>0</v>
      </c>
      <c r="Y205" s="46">
        <f t="shared" si="46"/>
        <v>0</v>
      </c>
      <c r="Z205" s="44"/>
      <c r="AA205" s="47">
        <f t="shared" si="39"/>
        <v>0</v>
      </c>
      <c r="AB205" s="97">
        <f t="shared" si="47"/>
        <v>0</v>
      </c>
      <c r="AC205" s="100" t="str">
        <f t="shared" si="40"/>
        <v/>
      </c>
      <c r="AD205" s="44"/>
      <c r="AE205" s="35"/>
      <c r="AF205" s="36"/>
      <c r="AG205" s="100" t="str">
        <f t="shared" si="41"/>
        <v/>
      </c>
      <c r="AH205" s="44"/>
      <c r="AI205" s="86"/>
      <c r="AJ205" s="77">
        <f t="shared" si="42"/>
        <v>0</v>
      </c>
      <c r="AK205" s="84">
        <f t="shared" si="43"/>
        <v>0</v>
      </c>
      <c r="AL205" s="1">
        <f t="shared" si="44"/>
        <v>0</v>
      </c>
      <c r="AM205" s="85">
        <f t="shared" si="45"/>
        <v>0</v>
      </c>
      <c r="AZ205" s="65" t="str">
        <f>IF(COUNT(SEARCH(#REF!,K205)),IF(V205&lt;&gt;0,LOOKUP(9.99999999999999E+307,$AZ$5:AZ204+1),""),"")</f>
        <v/>
      </c>
      <c r="BA205" s="91" t="str">
        <f>IF(COUNT(SEARCH(#REF!,K205)),IF(Y205&lt;&gt;0,LOOKUP(9.99999999999999E+307,$BA$5:BA204+1),""),"")</f>
        <v/>
      </c>
      <c r="BB205" s="93" t="str">
        <f>IF(COUNT(SEARCH(#REF!,K205)),IF(AC205&lt;&gt;0,LOOKUP(9.99999999999999E+307,$BB$5:BB204+1),""),"")</f>
        <v/>
      </c>
      <c r="BC205" s="95" t="str">
        <f>IF(COUNT(SEARCH(#REF!,K205)),IF(AG205&lt;&gt;0,LOOKUP(9.99999999999999E+307,$BC$5:BC204+1),""),"")</f>
        <v/>
      </c>
    </row>
    <row r="206" spans="1:55" ht="14">
      <c r="A206" s="1">
        <v>200</v>
      </c>
      <c r="B206" s="38" t="str">
        <f>IF(stock_Item!B202&lt;&gt;"",stock_Item!B202,"")</f>
        <v>Periosteal retractor(seldin)</v>
      </c>
      <c r="C206" s="18" t="str">
        <f t="array" ref="C206">IF(B206 &lt;&gt;"",IF(J206&lt;&gt;"","จัดซื้อร่วม ","วิธีเฉพาะเจาะจง "),"")</f>
        <v xml:space="preserve">วิธีเฉพาะเจาะจง </v>
      </c>
      <c r="D206" s="9">
        <f>IF(B206 &lt;&gt;"",INDEX(stock_Item!$A$3:$A$998,MATCH(B206,stock_Item!$B$3:$B$998,0)),"")</f>
        <v>1218</v>
      </c>
      <c r="E206" s="9" t="str">
        <f>IF(B206 &lt;&gt;"",INDEX(stock_Item!$C$1:$C$998,MATCH(D206,stock_Item!$A$1:$A$998,0)),"")</f>
        <v>ชิ้น</v>
      </c>
      <c r="F206" s="8"/>
      <c r="G206" s="7"/>
      <c r="H206" s="7"/>
      <c r="I206" s="7"/>
      <c r="J206" s="54"/>
      <c r="K206" s="57"/>
      <c r="L206" s="55"/>
      <c r="M206" s="56"/>
      <c r="N206" s="56"/>
      <c r="O206" s="41"/>
      <c r="P206" s="53">
        <f>IFERROR(IF(B206 &lt;&gt;"",LOOKUP(2,1/(company_qty!$K$3:$K$2003=D206),(company_qty!$N$3:$N$1004)),""),0)</f>
        <v>0</v>
      </c>
      <c r="Q206" s="33">
        <v>0</v>
      </c>
      <c r="R206" s="53">
        <f t="shared" si="36"/>
        <v>0</v>
      </c>
      <c r="S206" s="23">
        <v>1</v>
      </c>
      <c r="T206" s="39">
        <f t="array" ref="T206">IFERROR(IF(B206 &lt;&gt;"",LOOKUP(2,1/(company_qty!$A$3:$A$2002=D206),(company_qty!$D$3:$D$1003)),""),"ไม่เคยซื้อ")</f>
        <v>1650</v>
      </c>
      <c r="U206" s="34">
        <f t="shared" si="37"/>
        <v>1650</v>
      </c>
      <c r="V206" s="46">
        <f>IF(AND(B206&lt;&gt;"",S206&lt;&gt;0,COUNTIFS(stock_Item!$A$3:$A$1998,D206,stock_Item!$M$3:$M$1998,"P")),IF(S206&gt;=9,S206-S206*0.4,S206),0)</f>
        <v>0</v>
      </c>
      <c r="W206" s="44"/>
      <c r="X206" s="47">
        <f t="shared" si="38"/>
        <v>0</v>
      </c>
      <c r="Y206" s="46">
        <f t="shared" si="46"/>
        <v>1</v>
      </c>
      <c r="Z206" s="44"/>
      <c r="AA206" s="47">
        <f t="shared" si="39"/>
        <v>1</v>
      </c>
      <c r="AB206" s="97">
        <f t="shared" si="47"/>
        <v>0</v>
      </c>
      <c r="AC206" s="100" t="str">
        <f t="shared" si="40"/>
        <v/>
      </c>
      <c r="AD206" s="44"/>
      <c r="AE206" s="35"/>
      <c r="AF206" s="36"/>
      <c r="AG206" s="100" t="str">
        <f t="shared" si="41"/>
        <v/>
      </c>
      <c r="AH206" s="44"/>
      <c r="AI206" s="86"/>
      <c r="AJ206" s="77">
        <f t="shared" si="42"/>
        <v>1</v>
      </c>
      <c r="AK206" s="84">
        <f t="shared" si="43"/>
        <v>1650</v>
      </c>
      <c r="AL206" s="1">
        <f t="shared" si="44"/>
        <v>0</v>
      </c>
      <c r="AM206" s="85">
        <f t="shared" si="45"/>
        <v>0</v>
      </c>
      <c r="AZ206" s="65" t="str">
        <f>IF(COUNT(SEARCH(#REF!,K206)),IF(V206&lt;&gt;0,LOOKUP(9.99999999999999E+307,$AZ$5:AZ205+1),""),"")</f>
        <v/>
      </c>
      <c r="BA206" s="91" t="str">
        <f>IF(COUNT(SEARCH(#REF!,K206)),IF(Y206&lt;&gt;0,LOOKUP(9.99999999999999E+307,$BA$5:BA205+1),""),"")</f>
        <v/>
      </c>
      <c r="BB206" s="93" t="str">
        <f>IF(COUNT(SEARCH(#REF!,K206)),IF(AC206&lt;&gt;0,LOOKUP(9.99999999999999E+307,$BB$5:BB205+1),""),"")</f>
        <v/>
      </c>
      <c r="BC206" s="95" t="str">
        <f>IF(COUNT(SEARCH(#REF!,K206)),IF(AG206&lt;&gt;0,LOOKUP(9.99999999999999E+307,$BC$5:BC205+1),""),"")</f>
        <v/>
      </c>
    </row>
    <row r="207" spans="1:55" ht="14">
      <c r="A207" s="1">
        <v>201</v>
      </c>
      <c r="B207" s="38" t="str">
        <f>IF(stock_Item!B203&lt;&gt;"",stock_Item!B203,"")</f>
        <v>Pink WAX (สำหรับทำ Bite Box)</v>
      </c>
      <c r="C207" s="18" t="str">
        <f t="array" ref="C207">IF(B207 &lt;&gt;"",IF(J207&lt;&gt;"","จัดซื้อร่วม ","วิธีเฉพาะเจาะจง "),"")</f>
        <v xml:space="preserve">วิธีเฉพาะเจาะจง </v>
      </c>
      <c r="D207" s="9">
        <f>IF(B207 &lt;&gt;"",INDEX(stock_Item!$A$3:$A$998,MATCH(B207,stock_Item!$B$3:$B$998,0)),"")</f>
        <v>1189</v>
      </c>
      <c r="E207" s="9" t="str">
        <f>IF(B207 &lt;&gt;"",INDEX(stock_Item!$C$1:$C$998,MATCH(D207,stock_Item!$A$1:$A$998,0)),"")</f>
        <v>กล่อง</v>
      </c>
      <c r="F207" s="8"/>
      <c r="G207" s="7"/>
      <c r="H207" s="7"/>
      <c r="I207" s="7"/>
      <c r="J207" s="54"/>
      <c r="K207" s="57"/>
      <c r="L207" s="55"/>
      <c r="M207" s="56"/>
      <c r="N207" s="56"/>
      <c r="O207" s="41"/>
      <c r="P207" s="53">
        <f>IFERROR(IF(B207 &lt;&gt;"",LOOKUP(2,1/(company_qty!$K$3:$K$2003=D207),(company_qty!$N$3:$N$1004)),""),0)</f>
        <v>1</v>
      </c>
      <c r="Q207" s="33">
        <v>1</v>
      </c>
      <c r="R207" s="53">
        <f t="shared" si="36"/>
        <v>0</v>
      </c>
      <c r="S207" s="23">
        <v>1</v>
      </c>
      <c r="T207" s="39">
        <f t="array" ref="T207">IFERROR(IF(B207 &lt;&gt;"",LOOKUP(2,1/(company_qty!$A$3:$A$2002=D207),(company_qty!$D$3:$D$1003)),""),"ไม่เคยซื้อ")</f>
        <v>660</v>
      </c>
      <c r="U207" s="34">
        <f t="shared" si="37"/>
        <v>660</v>
      </c>
      <c r="V207" s="46">
        <f>IF(AND(B207&lt;&gt;"",S207&lt;&gt;0,COUNTIFS(stock_Item!$A$3:$A$1998,D207,stock_Item!$M$3:$M$1998,"P")),IF(S207&gt;=9,S207-S207*0.4,S207),0)</f>
        <v>0</v>
      </c>
      <c r="W207" s="44"/>
      <c r="X207" s="47">
        <f t="shared" si="38"/>
        <v>0</v>
      </c>
      <c r="Y207" s="46">
        <f t="shared" si="46"/>
        <v>1</v>
      </c>
      <c r="Z207" s="44"/>
      <c r="AA207" s="47">
        <f t="shared" si="39"/>
        <v>1</v>
      </c>
      <c r="AB207" s="97">
        <f t="shared" si="47"/>
        <v>0</v>
      </c>
      <c r="AC207" s="100" t="str">
        <f t="shared" si="40"/>
        <v/>
      </c>
      <c r="AD207" s="44"/>
      <c r="AE207" s="35"/>
      <c r="AF207" s="36"/>
      <c r="AG207" s="100" t="str">
        <f t="shared" si="41"/>
        <v/>
      </c>
      <c r="AH207" s="44"/>
      <c r="AI207" s="86"/>
      <c r="AJ207" s="77">
        <f t="shared" si="42"/>
        <v>1</v>
      </c>
      <c r="AK207" s="84">
        <f t="shared" si="43"/>
        <v>660</v>
      </c>
      <c r="AL207" s="1">
        <f t="shared" si="44"/>
        <v>0</v>
      </c>
      <c r="AM207" s="85">
        <f t="shared" si="45"/>
        <v>0</v>
      </c>
      <c r="AZ207" s="65" t="str">
        <f>IF(COUNT(SEARCH(#REF!,K207)),IF(V207&lt;&gt;0,LOOKUP(9.99999999999999E+307,$AZ$5:AZ206+1),""),"")</f>
        <v/>
      </c>
      <c r="BA207" s="91" t="str">
        <f>IF(COUNT(SEARCH(#REF!,K207)),IF(Y207&lt;&gt;0,LOOKUP(9.99999999999999E+307,$BA$5:BA206+1),""),"")</f>
        <v/>
      </c>
      <c r="BB207" s="93" t="str">
        <f>IF(COUNT(SEARCH(#REF!,K207)),IF(AC207&lt;&gt;0,LOOKUP(9.99999999999999E+307,$BB$5:BB206+1),""),"")</f>
        <v/>
      </c>
      <c r="BC207" s="95" t="str">
        <f>IF(COUNT(SEARCH(#REF!,K207)),IF(AG207&lt;&gt;0,LOOKUP(9.99999999999999E+307,$BC$5:BC206+1),""),"")</f>
        <v/>
      </c>
    </row>
    <row r="208" spans="1:55" ht="14">
      <c r="A208" s="1">
        <v>202</v>
      </c>
      <c r="B208" s="38" t="str">
        <f>IF(stock_Item!B204&lt;&gt;"",stock_Item!B204,"")</f>
        <v>PIP ครีมสีขาวตรวจความแนบสนิทของฟันปลอม</v>
      </c>
      <c r="C208" s="18" t="str">
        <f t="array" ref="C208">IF(B208 &lt;&gt;"",IF(J208&lt;&gt;"","จัดซื้อร่วม ","วิธีเฉพาะเจาะจง "),"")</f>
        <v xml:space="preserve">วิธีเฉพาะเจาะจง </v>
      </c>
      <c r="D208" s="9">
        <f>IF(B208 &lt;&gt;"",INDEX(stock_Item!$A$3:$A$998,MATCH(B208,stock_Item!$B$3:$B$998,0)),"")</f>
        <v>1178</v>
      </c>
      <c r="E208" s="9" t="str">
        <f>IF(B208 &lt;&gt;"",INDEX(stock_Item!$C$1:$C$998,MATCH(D208,stock_Item!$A$1:$A$998,0)),"")</f>
        <v>กล่อง</v>
      </c>
      <c r="F208" s="8"/>
      <c r="G208" s="7"/>
      <c r="H208" s="7"/>
      <c r="I208" s="7"/>
      <c r="J208" s="54"/>
      <c r="K208" s="57"/>
      <c r="L208" s="55"/>
      <c r="M208" s="56"/>
      <c r="N208" s="56"/>
      <c r="O208" s="41"/>
      <c r="P208" s="53">
        <f>IFERROR(IF(B208 &lt;&gt;"",LOOKUP(2,1/(company_qty!$K$3:$K$2003=D208),(company_qty!$N$3:$N$1004)),""),0)</f>
        <v>4</v>
      </c>
      <c r="Q208" s="33">
        <v>4</v>
      </c>
      <c r="R208" s="53">
        <f t="shared" si="36"/>
        <v>0</v>
      </c>
      <c r="S208" s="23">
        <v>0</v>
      </c>
      <c r="T208" s="39">
        <f t="array" ref="T208">IFERROR(IF(B208 &lt;&gt;"",LOOKUP(2,1/(company_qty!$A$3:$A$2002=D208),(company_qty!$D$3:$D$1003)),""),"ไม่เคยซื้อ")</f>
        <v>1920</v>
      </c>
      <c r="U208" s="34">
        <f t="shared" si="37"/>
        <v>0</v>
      </c>
      <c r="V208" s="46">
        <f>IF(AND(B208&lt;&gt;"",S208&lt;&gt;0,COUNTIFS(stock_Item!$A$3:$A$1998,D208,stock_Item!$M$3:$M$1998,"P")),IF(S208&gt;=9,S208-S208*0.4,S208),0)</f>
        <v>0</v>
      </c>
      <c r="W208" s="44"/>
      <c r="X208" s="47">
        <f t="shared" si="38"/>
        <v>0</v>
      </c>
      <c r="Y208" s="46">
        <f t="shared" si="46"/>
        <v>0</v>
      </c>
      <c r="Z208" s="44"/>
      <c r="AA208" s="47">
        <f t="shared" si="39"/>
        <v>0</v>
      </c>
      <c r="AB208" s="97">
        <f t="shared" si="47"/>
        <v>0</v>
      </c>
      <c r="AC208" s="100" t="str">
        <f t="shared" si="40"/>
        <v/>
      </c>
      <c r="AD208" s="44"/>
      <c r="AE208" s="35"/>
      <c r="AF208" s="36"/>
      <c r="AG208" s="100" t="str">
        <f t="shared" si="41"/>
        <v/>
      </c>
      <c r="AH208" s="44"/>
      <c r="AI208" s="86"/>
      <c r="AJ208" s="77">
        <f t="shared" si="42"/>
        <v>0</v>
      </c>
      <c r="AK208" s="84">
        <f t="shared" si="43"/>
        <v>0</v>
      </c>
      <c r="AL208" s="1">
        <f t="shared" si="44"/>
        <v>0</v>
      </c>
      <c r="AM208" s="85">
        <f t="shared" si="45"/>
        <v>0</v>
      </c>
      <c r="AZ208" s="65" t="str">
        <f>IF(COUNT(SEARCH(#REF!,K208)),IF(V208&lt;&gt;0,LOOKUP(9.99999999999999E+307,$AZ$5:AZ207+1),""),"")</f>
        <v/>
      </c>
      <c r="BA208" s="91" t="str">
        <f>IF(COUNT(SEARCH(#REF!,K208)),IF(Y208&lt;&gt;0,LOOKUP(9.99999999999999E+307,$BA$5:BA207+1),""),"")</f>
        <v/>
      </c>
      <c r="BB208" s="93" t="str">
        <f>IF(COUNT(SEARCH(#REF!,K208)),IF(AC208&lt;&gt;0,LOOKUP(9.99999999999999E+307,$BB$5:BB207+1),""),"")</f>
        <v/>
      </c>
      <c r="BC208" s="95" t="str">
        <f>IF(COUNT(SEARCH(#REF!,K208)),IF(AG208&lt;&gt;0,LOOKUP(9.99999999999999E+307,$BC$5:BC207+1),""),"")</f>
        <v/>
      </c>
    </row>
    <row r="209" spans="1:55" ht="14">
      <c r="A209" s="1">
        <v>203</v>
      </c>
      <c r="B209" s="38" t="str">
        <f>IF(stock_Item!B205&lt;&gt;"",stock_Item!B205,"")</f>
        <v>Plastic Instrument</v>
      </c>
      <c r="C209" s="18" t="str">
        <f t="array" ref="C209">IF(B209 &lt;&gt;"",IF(J209&lt;&gt;"","จัดซื้อร่วม ","วิธีเฉพาะเจาะจง "),"")</f>
        <v xml:space="preserve">วิธีเฉพาะเจาะจง </v>
      </c>
      <c r="D209" s="9">
        <f>IF(B209 &lt;&gt;"",INDEX(stock_Item!$A$3:$A$998,MATCH(B209,stock_Item!$B$3:$B$998,0)),"")</f>
        <v>1332</v>
      </c>
      <c r="E209" s="9" t="str">
        <f>IF(B209 &lt;&gt;"",INDEX(stock_Item!$C$1:$C$998,MATCH(D209,stock_Item!$A$1:$A$998,0)),"")</f>
        <v>ชิ้น</v>
      </c>
      <c r="F209" s="8"/>
      <c r="G209" s="7"/>
      <c r="H209" s="7"/>
      <c r="I209" s="7"/>
      <c r="J209" s="54"/>
      <c r="K209" s="57"/>
      <c r="L209" s="55"/>
      <c r="M209" s="56"/>
      <c r="N209" s="56"/>
      <c r="O209" s="41"/>
      <c r="P209" s="53">
        <f>IFERROR(IF(B209 &lt;&gt;"",LOOKUP(2,1/(company_qty!$K$3:$K$2003=D209),(company_qty!$N$3:$N$1004)),""),0)</f>
        <v>5</v>
      </c>
      <c r="Q209" s="33">
        <v>5</v>
      </c>
      <c r="R209" s="53">
        <f t="shared" si="36"/>
        <v>0</v>
      </c>
      <c r="S209" s="23">
        <v>0</v>
      </c>
      <c r="T209" s="39">
        <f t="array" ref="T209">IFERROR(IF(B209 &lt;&gt;"",LOOKUP(2,1/(company_qty!$A$3:$A$2002=D209),(company_qty!$D$3:$D$1003)),""),"ไม่เคยซื้อ")</f>
        <v>390</v>
      </c>
      <c r="U209" s="34">
        <f t="shared" si="37"/>
        <v>0</v>
      </c>
      <c r="V209" s="46">
        <f>IF(AND(B209&lt;&gt;"",S209&lt;&gt;0,COUNTIFS(stock_Item!$A$3:$A$1998,D209,stock_Item!$M$3:$M$1998,"P")),IF(S209&gt;=9,S209-S209*0.4,S209),0)</f>
        <v>0</v>
      </c>
      <c r="W209" s="44"/>
      <c r="X209" s="47">
        <f t="shared" si="38"/>
        <v>0</v>
      </c>
      <c r="Y209" s="46">
        <f t="shared" si="46"/>
        <v>0</v>
      </c>
      <c r="Z209" s="44"/>
      <c r="AA209" s="47">
        <f t="shared" si="39"/>
        <v>0</v>
      </c>
      <c r="AB209" s="97">
        <f t="shared" si="47"/>
        <v>0</v>
      </c>
      <c r="AC209" s="100" t="str">
        <f t="shared" si="40"/>
        <v/>
      </c>
      <c r="AD209" s="44"/>
      <c r="AE209" s="35"/>
      <c r="AF209" s="36"/>
      <c r="AG209" s="100" t="str">
        <f t="shared" si="41"/>
        <v/>
      </c>
      <c r="AH209" s="44"/>
      <c r="AI209" s="86"/>
      <c r="AJ209" s="77">
        <f t="shared" si="42"/>
        <v>0</v>
      </c>
      <c r="AK209" s="84">
        <f t="shared" si="43"/>
        <v>0</v>
      </c>
      <c r="AL209" s="1">
        <f t="shared" si="44"/>
        <v>0</v>
      </c>
      <c r="AM209" s="85">
        <f t="shared" si="45"/>
        <v>0</v>
      </c>
      <c r="AZ209" s="65" t="str">
        <f>IF(COUNT(SEARCH(#REF!,K209)),IF(V209&lt;&gt;0,LOOKUP(9.99999999999999E+307,$AZ$5:AZ208+1),""),"")</f>
        <v/>
      </c>
      <c r="BA209" s="91" t="str">
        <f>IF(COUNT(SEARCH(#REF!,K209)),IF(Y209&lt;&gt;0,LOOKUP(9.99999999999999E+307,$BA$5:BA208+1),""),"")</f>
        <v/>
      </c>
      <c r="BB209" s="93" t="str">
        <f>IF(COUNT(SEARCH(#REF!,K209)),IF(AC209&lt;&gt;0,LOOKUP(9.99999999999999E+307,$BB$5:BB208+1),""),"")</f>
        <v/>
      </c>
      <c r="BC209" s="95" t="str">
        <f>IF(COUNT(SEARCH(#REF!,K209)),IF(AG209&lt;&gt;0,LOOKUP(9.99999999999999E+307,$BC$5:BC208+1),""),"")</f>
        <v/>
      </c>
    </row>
    <row r="210" spans="1:55" ht="14">
      <c r="A210" s="1">
        <v>204</v>
      </c>
      <c r="B210" s="38" t="str">
        <f>IF(stock_Item!B206&lt;&gt;"",stock_Item!B206,"")</f>
        <v>Plate แก้ว</v>
      </c>
      <c r="C210" s="18" t="str">
        <f t="array" ref="C210">IF(B210 &lt;&gt;"",IF(J210&lt;&gt;"","จัดซื้อร่วม ","วิธีเฉพาะเจาะจง "),"")</f>
        <v xml:space="preserve">วิธีเฉพาะเจาะจง </v>
      </c>
      <c r="D210" s="9">
        <f>IF(B210 &lt;&gt;"",INDEX(stock_Item!$A$3:$A$998,MATCH(B210,stock_Item!$B$3:$B$998,0)),"")</f>
        <v>1333</v>
      </c>
      <c r="E210" s="9" t="str">
        <f>IF(B210 &lt;&gt;"",INDEX(stock_Item!$C$1:$C$998,MATCH(D210,stock_Item!$A$1:$A$998,0)),"")</f>
        <v>ชิ้น</v>
      </c>
      <c r="F210" s="8"/>
      <c r="G210" s="7"/>
      <c r="H210" s="7"/>
      <c r="I210" s="7"/>
      <c r="J210" s="54"/>
      <c r="K210" s="57"/>
      <c r="L210" s="55"/>
      <c r="M210" s="56"/>
      <c r="N210" s="56"/>
      <c r="O210" s="41"/>
      <c r="P210" s="53">
        <f>IFERROR(IF(B210 &lt;&gt;"",LOOKUP(2,1/(company_qty!$K$3:$K$2003=D210),(company_qty!$N$3:$N$1004)),""),0)</f>
        <v>0</v>
      </c>
      <c r="Q210" s="33">
        <v>0</v>
      </c>
      <c r="R210" s="53">
        <f t="shared" si="36"/>
        <v>0</v>
      </c>
      <c r="S210" s="23">
        <v>0</v>
      </c>
      <c r="T210" s="39" t="str">
        <f t="array" ref="T210">IFERROR(IF(B210 &lt;&gt;"",LOOKUP(2,1/(company_qty!$A$3:$A$2002=D210),(company_qty!$D$3:$D$1003)),""),"ไม่เคยซื้อ")</f>
        <v>ไม่เคยซื้อ</v>
      </c>
      <c r="U210" s="34" t="e">
        <f t="shared" si="37"/>
        <v>#VALUE!</v>
      </c>
      <c r="V210" s="46">
        <f>IF(AND(B210&lt;&gt;"",S210&lt;&gt;0,COUNTIFS(stock_Item!$A$3:$A$1998,D210,stock_Item!$M$3:$M$1998,"P")),IF(S210&gt;=9,S210-S210*0.4,S210),0)</f>
        <v>0</v>
      </c>
      <c r="W210" s="44"/>
      <c r="X210" s="47">
        <f t="shared" si="38"/>
        <v>0</v>
      </c>
      <c r="Y210" s="46">
        <f t="shared" si="46"/>
        <v>0</v>
      </c>
      <c r="Z210" s="44"/>
      <c r="AA210" s="47">
        <f t="shared" si="39"/>
        <v>0</v>
      </c>
      <c r="AB210" s="97">
        <f t="shared" si="47"/>
        <v>0</v>
      </c>
      <c r="AC210" s="100" t="str">
        <f t="shared" si="40"/>
        <v/>
      </c>
      <c r="AD210" s="44"/>
      <c r="AE210" s="35"/>
      <c r="AF210" s="36"/>
      <c r="AG210" s="100" t="str">
        <f t="shared" si="41"/>
        <v/>
      </c>
      <c r="AH210" s="44"/>
      <c r="AI210" s="86"/>
      <c r="AJ210" s="77">
        <f t="shared" si="42"/>
        <v>0</v>
      </c>
      <c r="AK210" s="84" t="e">
        <f t="shared" si="43"/>
        <v>#VALUE!</v>
      </c>
      <c r="AL210" s="1">
        <f t="shared" si="44"/>
        <v>0</v>
      </c>
      <c r="AM210" s="85" t="e">
        <f t="shared" si="45"/>
        <v>#VALUE!</v>
      </c>
      <c r="AZ210" s="65" t="str">
        <f>IF(COUNT(SEARCH(#REF!,K210)),IF(V210&lt;&gt;0,LOOKUP(9.99999999999999E+307,$AZ$5:AZ209+1),""),"")</f>
        <v/>
      </c>
      <c r="BA210" s="91" t="str">
        <f>IF(COUNT(SEARCH(#REF!,K210)),IF(Y210&lt;&gt;0,LOOKUP(9.99999999999999E+307,$BA$5:BA209+1),""),"")</f>
        <v/>
      </c>
      <c r="BB210" s="93" t="str">
        <f>IF(COUNT(SEARCH(#REF!,K210)),IF(AC210&lt;&gt;0,LOOKUP(9.99999999999999E+307,$BB$5:BB209+1),""),"")</f>
        <v/>
      </c>
      <c r="BC210" s="95" t="str">
        <f>IF(COUNT(SEARCH(#REF!,K210)),IF(AG210&lt;&gt;0,LOOKUP(9.99999999999999E+307,$BC$5:BC209+1),""),"")</f>
        <v/>
      </c>
    </row>
    <row r="211" spans="1:55" ht="14">
      <c r="A211" s="1">
        <v>205</v>
      </c>
      <c r="B211" s="38" t="str">
        <f>IF(stock_Item!B207&lt;&gt;"",stock_Item!B207,"")</f>
        <v>Pliers(ยกเลิก)</v>
      </c>
      <c r="C211" s="18" t="str">
        <f t="array" ref="C211">IF(B211 &lt;&gt;"",IF(J211&lt;&gt;"","จัดซื้อร่วม ","วิธีเฉพาะเจาะจง "),"")</f>
        <v xml:space="preserve">วิธีเฉพาะเจาะจง </v>
      </c>
      <c r="D211" s="9">
        <f>IF(B211 &lt;&gt;"",INDEX(stock_Item!$A$3:$A$998,MATCH(B211,stock_Item!$B$3:$B$998,0)),"")</f>
        <v>1195</v>
      </c>
      <c r="E211" s="9" t="str">
        <f>IF(B211 &lt;&gt;"",INDEX(stock_Item!$C$1:$C$998,MATCH(D211,stock_Item!$A$1:$A$998,0)),"")</f>
        <v>ชิ้น</v>
      </c>
      <c r="F211" s="8"/>
      <c r="G211" s="7"/>
      <c r="H211" s="7"/>
      <c r="I211" s="7"/>
      <c r="J211" s="54"/>
      <c r="K211" s="57"/>
      <c r="L211" s="55"/>
      <c r="M211" s="56"/>
      <c r="N211" s="56"/>
      <c r="O211" s="41"/>
      <c r="P211" s="53">
        <f>IFERROR(IF(B211 &lt;&gt;"",LOOKUP(2,1/(company_qty!$K$3:$K$2003=D211),(company_qty!$N$3:$N$1004)),""),0)</f>
        <v>0</v>
      </c>
      <c r="Q211" s="33">
        <v>0</v>
      </c>
      <c r="R211" s="53">
        <f t="shared" si="36"/>
        <v>0</v>
      </c>
      <c r="S211" s="23">
        <v>0</v>
      </c>
      <c r="T211" s="39">
        <f t="array" ref="T211">IFERROR(IF(B211 &lt;&gt;"",LOOKUP(2,1/(company_qty!$A$3:$A$2002=D211),(company_qty!$D$3:$D$1003)),""),"ไม่เคยซื้อ")</f>
        <v>70</v>
      </c>
      <c r="U211" s="34">
        <f t="shared" si="37"/>
        <v>0</v>
      </c>
      <c r="V211" s="46">
        <f>IF(AND(B211&lt;&gt;"",S211&lt;&gt;0,COUNTIFS(stock_Item!$A$3:$A$1998,D211,stock_Item!$M$3:$M$1998,"P")),IF(S211&gt;=9,S211-S211*0.4,S211),0)</f>
        <v>0</v>
      </c>
      <c r="W211" s="44"/>
      <c r="X211" s="47">
        <f t="shared" si="38"/>
        <v>0</v>
      </c>
      <c r="Y211" s="46">
        <f t="shared" si="46"/>
        <v>0</v>
      </c>
      <c r="Z211" s="44"/>
      <c r="AA211" s="47">
        <f t="shared" si="39"/>
        <v>0</v>
      </c>
      <c r="AB211" s="97">
        <f t="shared" si="47"/>
        <v>0</v>
      </c>
      <c r="AC211" s="100" t="str">
        <f t="shared" si="40"/>
        <v/>
      </c>
      <c r="AD211" s="44"/>
      <c r="AE211" s="35"/>
      <c r="AF211" s="36"/>
      <c r="AG211" s="100" t="str">
        <f t="shared" si="41"/>
        <v/>
      </c>
      <c r="AH211" s="44"/>
      <c r="AI211" s="86"/>
      <c r="AJ211" s="77">
        <f t="shared" si="42"/>
        <v>0</v>
      </c>
      <c r="AK211" s="84">
        <f t="shared" si="43"/>
        <v>0</v>
      </c>
      <c r="AL211" s="1">
        <f t="shared" si="44"/>
        <v>0</v>
      </c>
      <c r="AM211" s="85">
        <f t="shared" si="45"/>
        <v>0</v>
      </c>
      <c r="AZ211" s="65" t="str">
        <f>IF(COUNT(SEARCH(#REF!,K211)),IF(V211&lt;&gt;0,LOOKUP(9.99999999999999E+307,$AZ$5:AZ210+1),""),"")</f>
        <v/>
      </c>
      <c r="BA211" s="91" t="str">
        <f>IF(COUNT(SEARCH(#REF!,K211)),IF(Y211&lt;&gt;0,LOOKUP(9.99999999999999E+307,$BA$5:BA210+1),""),"")</f>
        <v/>
      </c>
      <c r="BB211" s="93" t="str">
        <f>IF(COUNT(SEARCH(#REF!,K211)),IF(AC211&lt;&gt;0,LOOKUP(9.99999999999999E+307,$BB$5:BB210+1),""),"")</f>
        <v/>
      </c>
      <c r="BC211" s="95" t="str">
        <f>IF(COUNT(SEARCH(#REF!,K211)),IF(AG211&lt;&gt;0,LOOKUP(9.99999999999999E+307,$BC$5:BC210+1),""),"")</f>
        <v/>
      </c>
    </row>
    <row r="212" spans="1:55" ht="14">
      <c r="A212" s="1">
        <v>206</v>
      </c>
      <c r="B212" s="38" t="str">
        <f>IF(stock_Item!B208&lt;&gt;"",stock_Item!B208,"")</f>
        <v>Prichard Periosteal #PPR3</v>
      </c>
      <c r="C212" s="18" t="str">
        <f t="array" ref="C212">IF(B212 &lt;&gt;"",IF(J212&lt;&gt;"","จัดซื้อร่วม ","วิธีเฉพาะเจาะจง "),"")</f>
        <v xml:space="preserve">วิธีเฉพาะเจาะจง </v>
      </c>
      <c r="D212" s="9">
        <f>IF(B212 &lt;&gt;"",INDEX(stock_Item!$A$3:$A$998,MATCH(B212,stock_Item!$B$3:$B$998,0)),"")</f>
        <v>7785</v>
      </c>
      <c r="E212" s="9" t="str">
        <f>IF(B212 &lt;&gt;"",INDEX(stock_Item!$C$1:$C$998,MATCH(D212,stock_Item!$A$1:$A$998,0)),"")</f>
        <v>ชิ้น</v>
      </c>
      <c r="F212" s="8"/>
      <c r="G212" s="7"/>
      <c r="H212" s="7"/>
      <c r="I212" s="7"/>
      <c r="J212" s="54"/>
      <c r="K212" s="57"/>
      <c r="L212" s="55"/>
      <c r="M212" s="56"/>
      <c r="N212" s="56"/>
      <c r="O212" s="41"/>
      <c r="P212" s="53">
        <f>IFERROR(IF(B212 &lt;&gt;"",LOOKUP(2,1/(company_qty!$K$3:$K$2003=D212),(company_qty!$N$3:$N$1004)),""),0)</f>
        <v>0</v>
      </c>
      <c r="Q212" s="33">
        <v>0</v>
      </c>
      <c r="R212" s="53">
        <f t="shared" si="36"/>
        <v>0</v>
      </c>
      <c r="S212" s="23">
        <v>1</v>
      </c>
      <c r="T212" s="39">
        <f t="array" ref="T212">IFERROR(IF(B212 &lt;&gt;"",LOOKUP(2,1/(company_qty!$A$3:$A$2002=D212),(company_qty!$D$3:$D$1003)),""),"ไม่เคยซื้อ")</f>
        <v>1778</v>
      </c>
      <c r="U212" s="34">
        <f t="shared" si="37"/>
        <v>1778</v>
      </c>
      <c r="V212" s="46">
        <f>IF(AND(B212&lt;&gt;"",S212&lt;&gt;0,COUNTIFS(stock_Item!$A$3:$A$1998,D212,stock_Item!$M$3:$M$1998,"P")),IF(S212&gt;=9,S212-S212*0.4,S212),0)</f>
        <v>0</v>
      </c>
      <c r="W212" s="44"/>
      <c r="X212" s="47">
        <f t="shared" si="38"/>
        <v>0</v>
      </c>
      <c r="Y212" s="46">
        <f t="shared" si="46"/>
        <v>1</v>
      </c>
      <c r="Z212" s="44"/>
      <c r="AA212" s="47">
        <f t="shared" si="39"/>
        <v>1</v>
      </c>
      <c r="AB212" s="97">
        <f t="shared" si="47"/>
        <v>0</v>
      </c>
      <c r="AC212" s="100" t="str">
        <f t="shared" si="40"/>
        <v/>
      </c>
      <c r="AD212" s="44"/>
      <c r="AE212" s="35"/>
      <c r="AF212" s="36"/>
      <c r="AG212" s="100" t="str">
        <f t="shared" si="41"/>
        <v/>
      </c>
      <c r="AH212" s="44"/>
      <c r="AI212" s="86"/>
      <c r="AJ212" s="77">
        <f t="shared" si="42"/>
        <v>1</v>
      </c>
      <c r="AK212" s="84">
        <f t="shared" si="43"/>
        <v>1778</v>
      </c>
      <c r="AL212" s="1">
        <f t="shared" si="44"/>
        <v>0</v>
      </c>
      <c r="AM212" s="85">
        <f t="shared" si="45"/>
        <v>0</v>
      </c>
      <c r="AZ212" s="65" t="str">
        <f>IF(COUNT(SEARCH(#REF!,K212)),IF(V212&lt;&gt;0,LOOKUP(9.99999999999999E+307,$AZ$5:AZ211+1),""),"")</f>
        <v/>
      </c>
      <c r="BA212" s="91" t="str">
        <f>IF(COUNT(SEARCH(#REF!,K212)),IF(Y212&lt;&gt;0,LOOKUP(9.99999999999999E+307,$BA$5:BA211+1),""),"")</f>
        <v/>
      </c>
      <c r="BB212" s="93" t="str">
        <f>IF(COUNT(SEARCH(#REF!,K212)),IF(AC212&lt;&gt;0,LOOKUP(9.99999999999999E+307,$BB$5:BB211+1),""),"")</f>
        <v/>
      </c>
      <c r="BC212" s="95" t="str">
        <f>IF(COUNT(SEARCH(#REF!,K212)),IF(AG212&lt;&gt;0,LOOKUP(9.99999999999999E+307,$BC$5:BC211+1),""),"")</f>
        <v/>
      </c>
    </row>
    <row r="213" spans="1:55" ht="14">
      <c r="A213" s="1">
        <v>207</v>
      </c>
      <c r="B213" s="38" t="str">
        <f>IF(stock_Item!B209&lt;&gt;"",stock_Item!B209,"")</f>
        <v>Prichard Scaler #SPR1/2</v>
      </c>
      <c r="C213" s="18" t="str">
        <f t="array" ref="C213">IF(B213 &lt;&gt;"",IF(J213&lt;&gt;"","จัดซื้อร่วม ","วิธีเฉพาะเจาะจง "),"")</f>
        <v xml:space="preserve">วิธีเฉพาะเจาะจง </v>
      </c>
      <c r="D213" s="9">
        <f>IF(B213 &lt;&gt;"",INDEX(stock_Item!$A$3:$A$998,MATCH(B213,stock_Item!$B$3:$B$998,0)),"")</f>
        <v>7794</v>
      </c>
      <c r="E213" s="9" t="str">
        <f>IF(B213 &lt;&gt;"",INDEX(stock_Item!$C$1:$C$998,MATCH(D213,stock_Item!$A$1:$A$998,0)),"")</f>
        <v>ชิ้น</v>
      </c>
      <c r="F213" s="8"/>
      <c r="G213" s="7"/>
      <c r="H213" s="7"/>
      <c r="I213" s="7"/>
      <c r="J213" s="54"/>
      <c r="K213" s="57"/>
      <c r="L213" s="55"/>
      <c r="M213" s="56"/>
      <c r="N213" s="56"/>
      <c r="O213" s="41"/>
      <c r="P213" s="53">
        <f>IFERROR(IF(B213 &lt;&gt;"",LOOKUP(2,1/(company_qty!$K$3:$K$2003=D213),(company_qty!$N$3:$N$1004)),""),0)</f>
        <v>0</v>
      </c>
      <c r="Q213" s="33">
        <v>0</v>
      </c>
      <c r="R213" s="53">
        <f t="shared" si="36"/>
        <v>0</v>
      </c>
      <c r="S213" s="23">
        <v>1</v>
      </c>
      <c r="T213" s="39">
        <f t="array" ref="T213">IFERROR(IF(B213 &lt;&gt;"",LOOKUP(2,1/(company_qty!$A$3:$A$2002=D213),(company_qty!$D$3:$D$1003)),""),"ไม่เคยซื้อ")</f>
        <v>1049</v>
      </c>
      <c r="U213" s="34">
        <f t="shared" si="37"/>
        <v>1049</v>
      </c>
      <c r="V213" s="46">
        <f>IF(AND(B213&lt;&gt;"",S213&lt;&gt;0,COUNTIFS(stock_Item!$A$3:$A$1998,D213,stock_Item!$M$3:$M$1998,"P")),IF(S213&gt;=9,S213-S213*0.4,S213),0)</f>
        <v>0</v>
      </c>
      <c r="W213" s="44"/>
      <c r="X213" s="47">
        <f t="shared" si="38"/>
        <v>0</v>
      </c>
      <c r="Y213" s="46">
        <f t="shared" si="46"/>
        <v>1</v>
      </c>
      <c r="Z213" s="44"/>
      <c r="AA213" s="47">
        <f t="shared" si="39"/>
        <v>1</v>
      </c>
      <c r="AB213" s="97">
        <f t="shared" si="47"/>
        <v>0</v>
      </c>
      <c r="AC213" s="100" t="str">
        <f t="shared" si="40"/>
        <v/>
      </c>
      <c r="AD213" s="44"/>
      <c r="AE213" s="35"/>
      <c r="AF213" s="36"/>
      <c r="AG213" s="100" t="str">
        <f t="shared" si="41"/>
        <v/>
      </c>
      <c r="AH213" s="44"/>
      <c r="AI213" s="86"/>
      <c r="AJ213" s="77">
        <f t="shared" si="42"/>
        <v>1</v>
      </c>
      <c r="AK213" s="84">
        <f t="shared" si="43"/>
        <v>1049</v>
      </c>
      <c r="AL213" s="1">
        <f t="shared" si="44"/>
        <v>0</v>
      </c>
      <c r="AM213" s="85">
        <f t="shared" si="45"/>
        <v>0</v>
      </c>
      <c r="AZ213" s="65" t="str">
        <f>IF(COUNT(SEARCH(#REF!,K213)),IF(V213&lt;&gt;0,LOOKUP(9.99999999999999E+307,$AZ$5:AZ212+1),""),"")</f>
        <v/>
      </c>
      <c r="BA213" s="91" t="str">
        <f>IF(COUNT(SEARCH(#REF!,K213)),IF(Y213&lt;&gt;0,LOOKUP(9.99999999999999E+307,$BA$5:BA212+1),""),"")</f>
        <v/>
      </c>
      <c r="BB213" s="93" t="str">
        <f>IF(COUNT(SEARCH(#REF!,K213)),IF(AC213&lt;&gt;0,LOOKUP(9.99999999999999E+307,$BB$5:BB212+1),""),"")</f>
        <v/>
      </c>
      <c r="BC213" s="95" t="str">
        <f>IF(COUNT(SEARCH(#REF!,K213)),IF(AG213&lt;&gt;0,LOOKUP(9.99999999999999E+307,$BC$5:BC212+1),""),"")</f>
        <v/>
      </c>
    </row>
    <row r="214" spans="1:55" ht="14">
      <c r="A214" s="1">
        <v>208</v>
      </c>
      <c r="B214" s="38" t="str">
        <f>IF(stock_Item!B210&lt;&gt;"",stock_Item!B210,"")</f>
        <v>Probe Periodontal</v>
      </c>
      <c r="C214" s="18" t="str">
        <f t="array" ref="C214">IF(B214 &lt;&gt;"",IF(J214&lt;&gt;"","จัดซื้อร่วม ","วิธีเฉพาะเจาะจง "),"")</f>
        <v xml:space="preserve">วิธีเฉพาะเจาะจง </v>
      </c>
      <c r="D214" s="9">
        <f>IF(B214 &lt;&gt;"",INDEX(stock_Item!$A$3:$A$998,MATCH(B214,stock_Item!$B$3:$B$998,0)),"")</f>
        <v>7817</v>
      </c>
      <c r="E214" s="9" t="str">
        <f>IF(B214 &lt;&gt;"",INDEX(stock_Item!$C$1:$C$998,MATCH(D214,stock_Item!$A$1:$A$998,0)),"")</f>
        <v>ชิ้น</v>
      </c>
      <c r="F214" s="8"/>
      <c r="G214" s="7"/>
      <c r="H214" s="7"/>
      <c r="I214" s="7"/>
      <c r="J214" s="54"/>
      <c r="K214" s="57"/>
      <c r="L214" s="55"/>
      <c r="M214" s="56"/>
      <c r="N214" s="56"/>
      <c r="O214" s="41"/>
      <c r="P214" s="53">
        <f>IFERROR(IF(B214 &lt;&gt;"",LOOKUP(2,1/(company_qty!$K$3:$K$2003=D214),(company_qty!$N$3:$N$1004)),""),0)</f>
        <v>0</v>
      </c>
      <c r="Q214" s="33">
        <v>0</v>
      </c>
      <c r="R214" s="53">
        <f t="shared" si="36"/>
        <v>0</v>
      </c>
      <c r="S214" s="23">
        <v>1</v>
      </c>
      <c r="T214" s="39">
        <f t="array" ref="T214">IFERROR(IF(B214 &lt;&gt;"",LOOKUP(2,1/(company_qty!$A$3:$A$2002=D214),(company_qty!$D$3:$D$1003)),""),"ไม่เคยซื้อ")</f>
        <v>1342</v>
      </c>
      <c r="U214" s="34">
        <f t="shared" si="37"/>
        <v>1342</v>
      </c>
      <c r="V214" s="46">
        <f>IF(AND(B214&lt;&gt;"",S214&lt;&gt;0,COUNTIFS(stock_Item!$A$3:$A$1998,D214,stock_Item!$M$3:$M$1998,"P")),IF(S214&gt;=9,S214-S214*0.4,S214),0)</f>
        <v>0</v>
      </c>
      <c r="W214" s="44"/>
      <c r="X214" s="47">
        <f t="shared" si="38"/>
        <v>0</v>
      </c>
      <c r="Y214" s="46">
        <f t="shared" si="46"/>
        <v>1</v>
      </c>
      <c r="Z214" s="44"/>
      <c r="AA214" s="47">
        <f t="shared" si="39"/>
        <v>1</v>
      </c>
      <c r="AB214" s="97">
        <f t="shared" si="47"/>
        <v>0</v>
      </c>
      <c r="AC214" s="100" t="str">
        <f t="shared" si="40"/>
        <v/>
      </c>
      <c r="AD214" s="44"/>
      <c r="AE214" s="35"/>
      <c r="AF214" s="36"/>
      <c r="AG214" s="100" t="str">
        <f t="shared" si="41"/>
        <v/>
      </c>
      <c r="AH214" s="44"/>
      <c r="AI214" s="86"/>
      <c r="AJ214" s="77">
        <f t="shared" si="42"/>
        <v>1</v>
      </c>
      <c r="AK214" s="84">
        <f t="shared" si="43"/>
        <v>1342</v>
      </c>
      <c r="AL214" s="1">
        <f t="shared" si="44"/>
        <v>0</v>
      </c>
      <c r="AM214" s="85">
        <f t="shared" si="45"/>
        <v>0</v>
      </c>
      <c r="AZ214" s="65" t="str">
        <f>IF(COUNT(SEARCH(#REF!,K214)),IF(V214&lt;&gt;0,LOOKUP(9.99999999999999E+307,$AZ$5:AZ213+1),""),"")</f>
        <v/>
      </c>
      <c r="BA214" s="91" t="str">
        <f>IF(COUNT(SEARCH(#REF!,K214)),IF(Y214&lt;&gt;0,LOOKUP(9.99999999999999E+307,$BA$5:BA213+1),""),"")</f>
        <v/>
      </c>
      <c r="BB214" s="93" t="str">
        <f>IF(COUNT(SEARCH(#REF!,K214)),IF(AC214&lt;&gt;0,LOOKUP(9.99999999999999E+307,$BB$5:BB213+1),""),"")</f>
        <v/>
      </c>
      <c r="BC214" s="95" t="str">
        <f>IF(COUNT(SEARCH(#REF!,K214)),IF(AG214&lt;&gt;0,LOOKUP(9.99999999999999E+307,$BC$5:BC213+1),""),"")</f>
        <v/>
      </c>
    </row>
    <row r="215" spans="1:55" ht="14">
      <c r="A215" s="1">
        <v>209</v>
      </c>
      <c r="B215" s="38" t="str">
        <f>IF(stock_Item!B211&lt;&gt;"",stock_Item!B211,"")</f>
        <v>Probe Satin Steel</v>
      </c>
      <c r="C215" s="18" t="str">
        <f t="array" ref="C215">IF(B215 &lt;&gt;"",IF(J215&lt;&gt;"","จัดซื้อร่วม ","วิธีเฉพาะเจาะจง "),"")</f>
        <v xml:space="preserve">วิธีเฉพาะเจาะจง </v>
      </c>
      <c r="D215" s="9">
        <f>IF(B215 &lt;&gt;"",INDEX(stock_Item!$A$3:$A$998,MATCH(B215,stock_Item!$B$3:$B$998,0)),"")</f>
        <v>7814</v>
      </c>
      <c r="E215" s="9" t="str">
        <f>IF(B215 &lt;&gt;"",INDEX(stock_Item!$C$1:$C$998,MATCH(D215,stock_Item!$A$1:$A$998,0)),"")</f>
        <v>ชิ้น</v>
      </c>
      <c r="F215" s="8"/>
      <c r="G215" s="7"/>
      <c r="H215" s="7"/>
      <c r="I215" s="7"/>
      <c r="J215" s="54"/>
      <c r="K215" s="57"/>
      <c r="L215" s="55"/>
      <c r="M215" s="56"/>
      <c r="N215" s="56"/>
      <c r="O215" s="41"/>
      <c r="P215" s="53">
        <f>IFERROR(IF(B215 &lt;&gt;"",LOOKUP(2,1/(company_qty!$K$3:$K$2003=D215),(company_qty!$N$3:$N$1004)),""),0)</f>
        <v>0</v>
      </c>
      <c r="Q215" s="33">
        <v>0</v>
      </c>
      <c r="R215" s="53">
        <f t="shared" si="36"/>
        <v>0</v>
      </c>
      <c r="S215" s="23">
        <v>1</v>
      </c>
      <c r="T215" s="39">
        <f t="array" ref="T215">IFERROR(IF(B215 &lt;&gt;"",LOOKUP(2,1/(company_qty!$A$3:$A$2002=D215),(company_qty!$D$3:$D$1003)),""),"ไม่เคยซื้อ")</f>
        <v>729</v>
      </c>
      <c r="U215" s="34">
        <f t="shared" si="37"/>
        <v>729</v>
      </c>
      <c r="V215" s="46">
        <f>IF(AND(B215&lt;&gt;"",S215&lt;&gt;0,COUNTIFS(stock_Item!$A$3:$A$1998,D215,stock_Item!$M$3:$M$1998,"P")),IF(S215&gt;=9,S215-S215*0.4,S215),0)</f>
        <v>0</v>
      </c>
      <c r="W215" s="44"/>
      <c r="X215" s="47">
        <f t="shared" si="38"/>
        <v>0</v>
      </c>
      <c r="Y215" s="46">
        <f t="shared" si="46"/>
        <v>1</v>
      </c>
      <c r="Z215" s="44"/>
      <c r="AA215" s="47">
        <f t="shared" si="39"/>
        <v>1</v>
      </c>
      <c r="AB215" s="97">
        <f t="shared" si="47"/>
        <v>0</v>
      </c>
      <c r="AC215" s="100" t="str">
        <f t="shared" si="40"/>
        <v/>
      </c>
      <c r="AD215" s="44"/>
      <c r="AE215" s="35"/>
      <c r="AF215" s="36"/>
      <c r="AG215" s="100" t="str">
        <f t="shared" si="41"/>
        <v/>
      </c>
      <c r="AH215" s="44"/>
      <c r="AI215" s="86"/>
      <c r="AJ215" s="77">
        <f t="shared" si="42"/>
        <v>1</v>
      </c>
      <c r="AK215" s="84">
        <f t="shared" si="43"/>
        <v>729</v>
      </c>
      <c r="AL215" s="1">
        <f t="shared" si="44"/>
        <v>0</v>
      </c>
      <c r="AM215" s="85">
        <f t="shared" si="45"/>
        <v>0</v>
      </c>
      <c r="AZ215" s="65" t="str">
        <f>IF(COUNT(SEARCH(#REF!,K215)),IF(V215&lt;&gt;0,LOOKUP(9.99999999999999E+307,$AZ$5:AZ214+1),""),"")</f>
        <v/>
      </c>
      <c r="BA215" s="91" t="str">
        <f>IF(COUNT(SEARCH(#REF!,K215)),IF(Y215&lt;&gt;0,LOOKUP(9.99999999999999E+307,$BA$5:BA214+1),""),"")</f>
        <v/>
      </c>
      <c r="BB215" s="93" t="str">
        <f>IF(COUNT(SEARCH(#REF!,K215)),IF(AC215&lt;&gt;0,LOOKUP(9.99999999999999E+307,$BB$5:BB214+1),""),"")</f>
        <v/>
      </c>
      <c r="BC215" s="95" t="str">
        <f>IF(COUNT(SEARCH(#REF!,K215)),IF(AG215&lt;&gt;0,LOOKUP(9.99999999999999E+307,$BC$5:BC214+1),""),"")</f>
        <v/>
      </c>
    </row>
    <row r="216" spans="1:55" ht="14">
      <c r="A216" s="1">
        <v>210</v>
      </c>
      <c r="B216" s="38" t="str">
        <f>IF(stock_Item!B212&lt;&gt;"",stock_Item!B212,"")</f>
        <v>Probes</v>
      </c>
      <c r="C216" s="18" t="str">
        <f t="array" ref="C216">IF(B216 &lt;&gt;"",IF(J216&lt;&gt;"","จัดซื้อร่วม ","วิธีเฉพาะเจาะจง "),"")</f>
        <v xml:space="preserve">วิธีเฉพาะเจาะจง </v>
      </c>
      <c r="D216" s="9">
        <f>IF(B216 &lt;&gt;"",INDEX(stock_Item!$A$3:$A$998,MATCH(B216,stock_Item!$B$3:$B$998,0)),"")</f>
        <v>1193</v>
      </c>
      <c r="E216" s="9" t="str">
        <f>IF(B216 &lt;&gt;"",INDEX(stock_Item!$C$1:$C$998,MATCH(D216,stock_Item!$A$1:$A$998,0)),"")</f>
        <v>ชิ้น</v>
      </c>
      <c r="F216" s="8"/>
      <c r="G216" s="7"/>
      <c r="H216" s="7"/>
      <c r="I216" s="7"/>
      <c r="J216" s="54"/>
      <c r="K216" s="57"/>
      <c r="L216" s="55"/>
      <c r="M216" s="56"/>
      <c r="N216" s="56"/>
      <c r="O216" s="41"/>
      <c r="P216" s="53">
        <f>IFERROR(IF(B216 &lt;&gt;"",LOOKUP(2,1/(company_qty!$K$3:$K$2003=D216),(company_qty!$N$3:$N$1004)),""),0)</f>
        <v>0</v>
      </c>
      <c r="Q216" s="33">
        <v>0</v>
      </c>
      <c r="R216" s="53">
        <f t="shared" si="36"/>
        <v>0</v>
      </c>
      <c r="S216" s="23">
        <v>1</v>
      </c>
      <c r="T216" s="39" t="str">
        <f t="array" ref="T216">IFERROR(IF(B216 &lt;&gt;"",LOOKUP(2,1/(company_qty!$A$3:$A$2002=D216),(company_qty!$D$3:$D$1003)),""),"ไม่เคยซื้อ")</f>
        <v>ไม่เคยซื้อ</v>
      </c>
      <c r="U216" s="34" t="e">
        <f t="shared" si="37"/>
        <v>#VALUE!</v>
      </c>
      <c r="V216" s="46">
        <f>IF(AND(B216&lt;&gt;"",S216&lt;&gt;0,COUNTIFS(stock_Item!$A$3:$A$1998,D216,stock_Item!$M$3:$M$1998,"P")),IF(S216&gt;=9,S216-S216*0.4,S216),0)</f>
        <v>0</v>
      </c>
      <c r="W216" s="44"/>
      <c r="X216" s="47">
        <f t="shared" si="38"/>
        <v>0</v>
      </c>
      <c r="Y216" s="46">
        <f t="shared" si="46"/>
        <v>1</v>
      </c>
      <c r="Z216" s="44"/>
      <c r="AA216" s="47">
        <f t="shared" si="39"/>
        <v>1</v>
      </c>
      <c r="AB216" s="97">
        <f t="shared" si="47"/>
        <v>0</v>
      </c>
      <c r="AC216" s="100" t="str">
        <f t="shared" si="40"/>
        <v/>
      </c>
      <c r="AD216" s="44"/>
      <c r="AE216" s="35"/>
      <c r="AF216" s="36"/>
      <c r="AG216" s="100" t="str">
        <f t="shared" si="41"/>
        <v/>
      </c>
      <c r="AH216" s="44"/>
      <c r="AI216" s="86"/>
      <c r="AJ216" s="77">
        <f t="shared" si="42"/>
        <v>1</v>
      </c>
      <c r="AK216" s="84" t="e">
        <f t="shared" si="43"/>
        <v>#VALUE!</v>
      </c>
      <c r="AL216" s="1">
        <f t="shared" si="44"/>
        <v>0</v>
      </c>
      <c r="AM216" s="85" t="e">
        <f t="shared" si="45"/>
        <v>#VALUE!</v>
      </c>
      <c r="AZ216" s="65" t="str">
        <f>IF(COUNT(SEARCH(#REF!,K216)),IF(V216&lt;&gt;0,LOOKUP(9.99999999999999E+307,$AZ$5:AZ215+1),""),"")</f>
        <v/>
      </c>
      <c r="BA216" s="91" t="str">
        <f>IF(COUNT(SEARCH(#REF!,K216)),IF(Y216&lt;&gt;0,LOOKUP(9.99999999999999E+307,$BA$5:BA215+1),""),"")</f>
        <v/>
      </c>
      <c r="BB216" s="93" t="str">
        <f>IF(COUNT(SEARCH(#REF!,K216)),IF(AC216&lt;&gt;0,LOOKUP(9.99999999999999E+307,$BB$5:BB215+1),""),"")</f>
        <v/>
      </c>
      <c r="BC216" s="95" t="str">
        <f>IF(COUNT(SEARCH(#REF!,K216)),IF(AG216&lt;&gt;0,LOOKUP(9.99999999999999E+307,$BC$5:BC215+1),""),"")</f>
        <v/>
      </c>
    </row>
    <row r="217" spans="1:55" ht="14">
      <c r="A217" s="1">
        <v>211</v>
      </c>
      <c r="B217" s="38" t="str">
        <f>IF(stock_Item!B213&lt;&gt;"",stock_Item!B213,"")</f>
        <v>Pumice(ครีม)ยกเลิก</v>
      </c>
      <c r="C217" s="18" t="str">
        <f t="array" ref="C217">IF(B217 &lt;&gt;"",IF(J217&lt;&gt;"","จัดซื้อร่วม ","วิธีเฉพาะเจาะจง "),"")</f>
        <v xml:space="preserve">วิธีเฉพาะเจาะจง </v>
      </c>
      <c r="D217" s="9">
        <f>IF(B217 &lt;&gt;"",INDEX(stock_Item!$A$3:$A$998,MATCH(B217,stock_Item!$B$3:$B$998,0)),"")</f>
        <v>1334</v>
      </c>
      <c r="E217" s="9" t="str">
        <f>IF(B217 &lt;&gt;"",INDEX(stock_Item!$C$1:$C$998,MATCH(D217,stock_Item!$A$1:$A$998,0)),"")</f>
        <v>ขวด</v>
      </c>
      <c r="F217" s="8"/>
      <c r="G217" s="7"/>
      <c r="H217" s="7"/>
      <c r="I217" s="7"/>
      <c r="J217" s="54"/>
      <c r="K217" s="57"/>
      <c r="L217" s="55"/>
      <c r="M217" s="56"/>
      <c r="N217" s="56"/>
      <c r="O217" s="41"/>
      <c r="P217" s="53">
        <f>IFERROR(IF(B217 &lt;&gt;"",LOOKUP(2,1/(company_qty!$K$3:$K$2003=D217),(company_qty!$N$3:$N$1004)),""),0)</f>
        <v>0</v>
      </c>
      <c r="Q217" s="33">
        <v>0</v>
      </c>
      <c r="R217" s="53">
        <f t="shared" si="36"/>
        <v>0</v>
      </c>
      <c r="S217" s="23">
        <v>0</v>
      </c>
      <c r="T217" s="39">
        <f t="array" ref="T217">IFERROR(IF(B217 &lt;&gt;"",LOOKUP(2,1/(company_qty!$A$3:$A$2002=D217),(company_qty!$D$3:$D$1003)),""),"ไม่เคยซื้อ")</f>
        <v>120</v>
      </c>
      <c r="U217" s="34">
        <f t="shared" si="37"/>
        <v>0</v>
      </c>
      <c r="V217" s="46">
        <f>IF(AND(B217&lt;&gt;"",S217&lt;&gt;0,COUNTIFS(stock_Item!$A$3:$A$1998,D217,stock_Item!$M$3:$M$1998,"P")),IF(S217&gt;=9,S217-S217*0.4,S217),0)</f>
        <v>0</v>
      </c>
      <c r="W217" s="44"/>
      <c r="X217" s="47">
        <f t="shared" si="38"/>
        <v>0</v>
      </c>
      <c r="Y217" s="46">
        <f t="shared" si="46"/>
        <v>0</v>
      </c>
      <c r="Z217" s="44"/>
      <c r="AA217" s="47">
        <f t="shared" si="39"/>
        <v>0</v>
      </c>
      <c r="AB217" s="97">
        <f t="shared" si="47"/>
        <v>0</v>
      </c>
      <c r="AC217" s="100" t="str">
        <f t="shared" si="40"/>
        <v/>
      </c>
      <c r="AD217" s="44"/>
      <c r="AE217" s="35"/>
      <c r="AF217" s="36"/>
      <c r="AG217" s="100" t="str">
        <f t="shared" si="41"/>
        <v/>
      </c>
      <c r="AH217" s="44"/>
      <c r="AI217" s="86"/>
      <c r="AJ217" s="77">
        <f t="shared" si="42"/>
        <v>0</v>
      </c>
      <c r="AK217" s="84">
        <f t="shared" si="43"/>
        <v>0</v>
      </c>
      <c r="AL217" s="1">
        <f t="shared" si="44"/>
        <v>0</v>
      </c>
      <c r="AM217" s="85">
        <f t="shared" si="45"/>
        <v>0</v>
      </c>
      <c r="AZ217" s="65" t="str">
        <f>IF(COUNT(SEARCH(#REF!,K217)),IF(V217&lt;&gt;0,LOOKUP(9.99999999999999E+307,$AZ$5:AZ216+1),""),"")</f>
        <v/>
      </c>
      <c r="BA217" s="91" t="str">
        <f>IF(COUNT(SEARCH(#REF!,K217)),IF(Y217&lt;&gt;0,LOOKUP(9.99999999999999E+307,$BA$5:BA216+1),""),"")</f>
        <v/>
      </c>
      <c r="BB217" s="93" t="str">
        <f>IF(COUNT(SEARCH(#REF!,K217)),IF(AC217&lt;&gt;0,LOOKUP(9.99999999999999E+307,$BB$5:BB216+1),""),"")</f>
        <v/>
      </c>
      <c r="BC217" s="95" t="str">
        <f>IF(COUNT(SEARCH(#REF!,K217)),IF(AG217&lt;&gt;0,LOOKUP(9.99999999999999E+307,$BC$5:BC216+1),""),"")</f>
        <v/>
      </c>
    </row>
    <row r="218" spans="1:55" ht="14">
      <c r="A218" s="1">
        <v>212</v>
      </c>
      <c r="B218" s="38" t="str">
        <f>IF(stock_Item!B214&lt;&gt;"",stock_Item!B214,"")</f>
        <v>Pumice(ผง)</v>
      </c>
      <c r="C218" s="18" t="str">
        <f t="array" ref="C218">IF(B218 &lt;&gt;"",IF(J218&lt;&gt;"","จัดซื้อร่วม ","วิธีเฉพาะเจาะจง "),"")</f>
        <v xml:space="preserve">วิธีเฉพาะเจาะจง </v>
      </c>
      <c r="D218" s="9">
        <f>IF(B218 &lt;&gt;"",INDEX(stock_Item!$A$3:$A$998,MATCH(B218,stock_Item!$B$3:$B$998,0)),"")</f>
        <v>6323</v>
      </c>
      <c r="E218" s="9" t="str">
        <f>IF(B218 &lt;&gt;"",INDEX(stock_Item!$C$1:$C$998,MATCH(D218,stock_Item!$A$1:$A$998,0)),"")</f>
        <v>ขวด</v>
      </c>
      <c r="F218" s="8"/>
      <c r="G218" s="7"/>
      <c r="H218" s="7"/>
      <c r="I218" s="7"/>
      <c r="J218" s="54"/>
      <c r="K218" s="57"/>
      <c r="L218" s="55"/>
      <c r="M218" s="56"/>
      <c r="N218" s="56"/>
      <c r="O218" s="41"/>
      <c r="P218" s="53">
        <f>IFERROR(IF(B218 &lt;&gt;"",LOOKUP(2,1/(company_qty!$K$3:$K$2003=D218),(company_qty!$N$3:$N$1004)),""),0)</f>
        <v>4</v>
      </c>
      <c r="Q218" s="33">
        <v>9</v>
      </c>
      <c r="R218" s="53">
        <f t="shared" si="36"/>
        <v>0</v>
      </c>
      <c r="S218" s="23">
        <v>0</v>
      </c>
      <c r="T218" s="39">
        <f t="array" ref="T218">IFERROR(IF(B218 &lt;&gt;"",LOOKUP(2,1/(company_qty!$A$3:$A$2002=D218),(company_qty!$D$3:$D$1003)),""),"ไม่เคยซื้อ")</f>
        <v>100</v>
      </c>
      <c r="U218" s="34">
        <f t="shared" si="37"/>
        <v>0</v>
      </c>
      <c r="V218" s="46">
        <f>IF(AND(B218&lt;&gt;"",S218&lt;&gt;0,COUNTIFS(stock_Item!$A$3:$A$1998,D218,stock_Item!$M$3:$M$1998,"P")),IF(S218&gt;=9,S218-S218*0.4,S218),0)</f>
        <v>0</v>
      </c>
      <c r="W218" s="44"/>
      <c r="X218" s="47">
        <f t="shared" si="38"/>
        <v>0</v>
      </c>
      <c r="Y218" s="46">
        <f t="shared" si="46"/>
        <v>0</v>
      </c>
      <c r="Z218" s="44"/>
      <c r="AA218" s="47">
        <f t="shared" si="39"/>
        <v>0</v>
      </c>
      <c r="AB218" s="97">
        <f t="shared" si="47"/>
        <v>0</v>
      </c>
      <c r="AC218" s="100" t="str">
        <f t="shared" si="40"/>
        <v/>
      </c>
      <c r="AD218" s="44"/>
      <c r="AE218" s="35"/>
      <c r="AF218" s="36"/>
      <c r="AG218" s="100" t="str">
        <f t="shared" si="41"/>
        <v/>
      </c>
      <c r="AH218" s="44"/>
      <c r="AI218" s="86"/>
      <c r="AJ218" s="77">
        <f t="shared" si="42"/>
        <v>0</v>
      </c>
      <c r="AK218" s="84">
        <f t="shared" si="43"/>
        <v>0</v>
      </c>
      <c r="AL218" s="1">
        <f t="shared" si="44"/>
        <v>0</v>
      </c>
      <c r="AM218" s="85">
        <f t="shared" si="45"/>
        <v>0</v>
      </c>
      <c r="AZ218" s="65" t="str">
        <f>IF(COUNT(SEARCH(#REF!,K218)),IF(V218&lt;&gt;0,LOOKUP(9.99999999999999E+307,$AZ$5:AZ217+1),""),"")</f>
        <v/>
      </c>
      <c r="BA218" s="91" t="str">
        <f>IF(COUNT(SEARCH(#REF!,K218)),IF(Y218&lt;&gt;0,LOOKUP(9.99999999999999E+307,$BA$5:BA217+1),""),"")</f>
        <v/>
      </c>
      <c r="BB218" s="93" t="str">
        <f>IF(COUNT(SEARCH(#REF!,K218)),IF(AC218&lt;&gt;0,LOOKUP(9.99999999999999E+307,$BB$5:BB217+1),""),"")</f>
        <v/>
      </c>
      <c r="BC218" s="95" t="str">
        <f>IF(COUNT(SEARCH(#REF!,K218)),IF(AG218&lt;&gt;0,LOOKUP(9.99999999999999E+307,$BC$5:BC217+1),""),"")</f>
        <v/>
      </c>
    </row>
    <row r="219" spans="1:55" ht="14">
      <c r="A219" s="1">
        <v>213</v>
      </c>
      <c r="B219" s="38" t="str">
        <f>IF(stock_Item!B215&lt;&gt;"",stock_Item!B215,"")</f>
        <v>Quick Resin liquid (สำหรับเสริมฐานฟันปลอมสีขาว)</v>
      </c>
      <c r="C219" s="18" t="str">
        <f t="array" ref="C219">IF(B219 &lt;&gt;"",IF(J219&lt;&gt;"","จัดซื้อร่วม ","วิธีเฉพาะเจาะจง "),"")</f>
        <v xml:space="preserve">วิธีเฉพาะเจาะจง </v>
      </c>
      <c r="D219" s="9">
        <f>IF(B219 &lt;&gt;"",INDEX(stock_Item!$A$3:$A$998,MATCH(B219,stock_Item!$B$3:$B$998,0)),"")</f>
        <v>1180</v>
      </c>
      <c r="E219" s="9" t="str">
        <f>IF(B219 &lt;&gt;"",INDEX(stock_Item!$C$1:$C$998,MATCH(D219,stock_Item!$A$1:$A$998,0)),"")</f>
        <v>กล่อง</v>
      </c>
      <c r="F219" s="8"/>
      <c r="G219" s="7"/>
      <c r="H219" s="7"/>
      <c r="I219" s="7"/>
      <c r="J219" s="54"/>
      <c r="K219" s="57"/>
      <c r="L219" s="55"/>
      <c r="M219" s="56"/>
      <c r="N219" s="56"/>
      <c r="O219" s="41"/>
      <c r="P219" s="53">
        <f>IFERROR(IF(B219 &lt;&gt;"",LOOKUP(2,1/(company_qty!$K$3:$K$2003=D219),(company_qty!$N$3:$N$1004)),""),0)</f>
        <v>0</v>
      </c>
      <c r="Q219" s="33">
        <v>0</v>
      </c>
      <c r="R219" s="53">
        <f t="shared" si="36"/>
        <v>0</v>
      </c>
      <c r="S219" s="23">
        <v>1</v>
      </c>
      <c r="T219" s="39">
        <f t="array" ref="T219">IFERROR(IF(B219 &lt;&gt;"",LOOKUP(2,1/(company_qty!$A$3:$A$2002=D219),(company_qty!$D$3:$D$1003)),""),"ไม่เคยซื้อ")</f>
        <v>1270</v>
      </c>
      <c r="U219" s="34">
        <f t="shared" si="37"/>
        <v>1270</v>
      </c>
      <c r="V219" s="46">
        <f>IF(AND(B219&lt;&gt;"",S219&lt;&gt;0,COUNTIFS(stock_Item!$A$3:$A$1998,D219,stock_Item!$M$3:$M$1998,"P")),IF(S219&gt;=9,S219-S219*0.4,S219),0)</f>
        <v>0</v>
      </c>
      <c r="W219" s="44"/>
      <c r="X219" s="47">
        <f t="shared" si="38"/>
        <v>0</v>
      </c>
      <c r="Y219" s="46">
        <f t="shared" si="46"/>
        <v>1</v>
      </c>
      <c r="Z219" s="44"/>
      <c r="AA219" s="47">
        <f t="shared" si="39"/>
        <v>1</v>
      </c>
      <c r="AB219" s="97">
        <f t="shared" si="47"/>
        <v>0</v>
      </c>
      <c r="AC219" s="100" t="str">
        <f t="shared" si="40"/>
        <v/>
      </c>
      <c r="AD219" s="44"/>
      <c r="AE219" s="35"/>
      <c r="AF219" s="36"/>
      <c r="AG219" s="100" t="str">
        <f t="shared" si="41"/>
        <v/>
      </c>
      <c r="AH219" s="44"/>
      <c r="AI219" s="86"/>
      <c r="AJ219" s="77">
        <f t="shared" si="42"/>
        <v>1</v>
      </c>
      <c r="AK219" s="84">
        <f t="shared" si="43"/>
        <v>1270</v>
      </c>
      <c r="AL219" s="1">
        <f t="shared" si="44"/>
        <v>0</v>
      </c>
      <c r="AM219" s="85">
        <f t="shared" si="45"/>
        <v>0</v>
      </c>
      <c r="AZ219" s="65" t="str">
        <f>IF(COUNT(SEARCH(#REF!,K219)),IF(V219&lt;&gt;0,LOOKUP(9.99999999999999E+307,$AZ$5:AZ218+1),""),"")</f>
        <v/>
      </c>
      <c r="BA219" s="91" t="str">
        <f>IF(COUNT(SEARCH(#REF!,K219)),IF(Y219&lt;&gt;0,LOOKUP(9.99999999999999E+307,$BA$5:BA218+1),""),"")</f>
        <v/>
      </c>
      <c r="BB219" s="93" t="str">
        <f>IF(COUNT(SEARCH(#REF!,K219)),IF(AC219&lt;&gt;0,LOOKUP(9.99999999999999E+307,$BB$5:BB218+1),""),"")</f>
        <v/>
      </c>
      <c r="BC219" s="95" t="str">
        <f>IF(COUNT(SEARCH(#REF!,K219)),IF(AG219&lt;&gt;0,LOOKUP(9.99999999999999E+307,$BC$5:BC218+1),""),"")</f>
        <v/>
      </c>
    </row>
    <row r="220" spans="1:55" ht="14">
      <c r="A220" s="1">
        <v>214</v>
      </c>
      <c r="B220" s="38" t="str">
        <f>IF(stock_Item!B216&lt;&gt;"",stock_Item!B216,"")</f>
        <v>Quick Resin powder(สำหรับเสริมฐานฟันปลอมสีขาว)</v>
      </c>
      <c r="C220" s="18" t="str">
        <f t="array" ref="C220">IF(B220 &lt;&gt;"",IF(J220&lt;&gt;"","จัดซื้อร่วม ","วิธีเฉพาะเจาะจง "),"")</f>
        <v xml:space="preserve">วิธีเฉพาะเจาะจง </v>
      </c>
      <c r="D220" s="9">
        <f>IF(B220 &lt;&gt;"",INDEX(stock_Item!$A$3:$A$998,MATCH(B220,stock_Item!$B$3:$B$998,0)),"")</f>
        <v>4995</v>
      </c>
      <c r="E220" s="9" t="str">
        <f>IF(B220 &lt;&gt;"",INDEX(stock_Item!$C$1:$C$998,MATCH(D220,stock_Item!$A$1:$A$998,0)),"")</f>
        <v>ขวด</v>
      </c>
      <c r="F220" s="8"/>
      <c r="G220" s="7"/>
      <c r="H220" s="7"/>
      <c r="I220" s="7"/>
      <c r="J220" s="54"/>
      <c r="K220" s="57"/>
      <c r="L220" s="55"/>
      <c r="M220" s="56"/>
      <c r="N220" s="56"/>
      <c r="O220" s="41"/>
      <c r="P220" s="53">
        <f>IFERROR(IF(B220 &lt;&gt;"",LOOKUP(2,1/(company_qty!$K$3:$K$2003=D220),(company_qty!$N$3:$N$1004)),""),0)</f>
        <v>0</v>
      </c>
      <c r="Q220" s="33">
        <v>0</v>
      </c>
      <c r="R220" s="53">
        <f t="shared" si="36"/>
        <v>0</v>
      </c>
      <c r="S220" s="23">
        <v>1</v>
      </c>
      <c r="T220" s="39">
        <f t="array" ref="T220">IFERROR(IF(B220 &lt;&gt;"",LOOKUP(2,1/(company_qty!$A$3:$A$2002=D220),(company_qty!$D$3:$D$1003)),""),"ไม่เคยซื้อ")</f>
        <v>770</v>
      </c>
      <c r="U220" s="34">
        <f t="shared" si="37"/>
        <v>770</v>
      </c>
      <c r="V220" s="46">
        <f>IF(AND(B220&lt;&gt;"",S220&lt;&gt;0,COUNTIFS(stock_Item!$A$3:$A$1998,D220,stock_Item!$M$3:$M$1998,"P")),IF(S220&gt;=9,S220-S220*0.4,S220),0)</f>
        <v>0</v>
      </c>
      <c r="W220" s="44"/>
      <c r="X220" s="47">
        <f t="shared" si="38"/>
        <v>0</v>
      </c>
      <c r="Y220" s="46">
        <f t="shared" si="46"/>
        <v>1</v>
      </c>
      <c r="Z220" s="44"/>
      <c r="AA220" s="47">
        <f t="shared" si="39"/>
        <v>1</v>
      </c>
      <c r="AB220" s="97">
        <f t="shared" si="47"/>
        <v>0</v>
      </c>
      <c r="AC220" s="100" t="str">
        <f t="shared" si="40"/>
        <v/>
      </c>
      <c r="AD220" s="44"/>
      <c r="AE220" s="35"/>
      <c r="AF220" s="36"/>
      <c r="AG220" s="100" t="str">
        <f t="shared" si="41"/>
        <v/>
      </c>
      <c r="AH220" s="44"/>
      <c r="AI220" s="86"/>
      <c r="AJ220" s="77">
        <f t="shared" si="42"/>
        <v>1</v>
      </c>
      <c r="AK220" s="84">
        <f t="shared" si="43"/>
        <v>770</v>
      </c>
      <c r="AL220" s="1">
        <f t="shared" si="44"/>
        <v>0</v>
      </c>
      <c r="AM220" s="85">
        <f t="shared" si="45"/>
        <v>0</v>
      </c>
      <c r="AZ220" s="65" t="str">
        <f>IF(COUNT(SEARCH(#REF!,K220)),IF(V220&lt;&gt;0,LOOKUP(9.99999999999999E+307,$AZ$5:AZ219+1),""),"")</f>
        <v/>
      </c>
      <c r="BA220" s="91" t="str">
        <f>IF(COUNT(SEARCH(#REF!,K220)),IF(Y220&lt;&gt;0,LOOKUP(9.99999999999999E+307,$BA$5:BA219+1),""),"")</f>
        <v/>
      </c>
      <c r="BB220" s="93" t="str">
        <f>IF(COUNT(SEARCH(#REF!,K220)),IF(AC220&lt;&gt;0,LOOKUP(9.99999999999999E+307,$BB$5:BB219+1),""),"")</f>
        <v/>
      </c>
      <c r="BC220" s="95" t="str">
        <f>IF(COUNT(SEARCH(#REF!,K220)),IF(AG220&lt;&gt;0,LOOKUP(9.99999999999999E+307,$BC$5:BC219+1),""),"")</f>
        <v/>
      </c>
    </row>
    <row r="221" spans="1:55" ht="14">
      <c r="A221" s="1">
        <v>215</v>
      </c>
      <c r="B221" s="38" t="str">
        <f>IF(stock_Item!B217&lt;&gt;"",stock_Item!B217,"")</f>
        <v>Quick Resin(สำหรับเสริมฐานฟันปลอมสีชมพู) แบบน้ำ</v>
      </c>
      <c r="C221" s="18" t="str">
        <f t="array" ref="C221">IF(B221 &lt;&gt;"",IF(J221&lt;&gt;"","จัดซื้อร่วม ","วิธีเฉพาะเจาะจง "),"")</f>
        <v xml:space="preserve">วิธีเฉพาะเจาะจง </v>
      </c>
      <c r="D221" s="9">
        <f>IF(B221 &lt;&gt;"",INDEX(stock_Item!$A$3:$A$998,MATCH(B221,stock_Item!$B$3:$B$998,0)),"")</f>
        <v>6436</v>
      </c>
      <c r="E221" s="9" t="str">
        <f>IF(B221 &lt;&gt;"",INDEX(stock_Item!$C$1:$C$998,MATCH(D221,stock_Item!$A$1:$A$998,0)),"")</f>
        <v>กล่อง</v>
      </c>
      <c r="F221" s="8"/>
      <c r="G221" s="7"/>
      <c r="H221" s="7"/>
      <c r="I221" s="7"/>
      <c r="J221" s="54"/>
      <c r="K221" s="57"/>
      <c r="L221" s="55"/>
      <c r="M221" s="56"/>
      <c r="N221" s="56"/>
      <c r="O221" s="41"/>
      <c r="P221" s="53">
        <f>IFERROR(IF(B221 &lt;&gt;"",LOOKUP(2,1/(company_qty!$K$3:$K$2003=D221),(company_qty!$N$3:$N$1004)),""),0)</f>
        <v>0</v>
      </c>
      <c r="Q221" s="33">
        <v>0</v>
      </c>
      <c r="R221" s="53">
        <f t="shared" si="36"/>
        <v>0</v>
      </c>
      <c r="S221" s="23">
        <v>1</v>
      </c>
      <c r="T221" s="39">
        <f t="array" ref="T221">IFERROR(IF(B221 &lt;&gt;"",LOOKUP(2,1/(company_qty!$A$3:$A$2002=D221),(company_qty!$D$3:$D$1003)),""),"ไม่เคยซื้อ")</f>
        <v>930</v>
      </c>
      <c r="U221" s="34">
        <f t="shared" si="37"/>
        <v>930</v>
      </c>
      <c r="V221" s="46">
        <f>IF(AND(B221&lt;&gt;"",S221&lt;&gt;0,COUNTIFS(stock_Item!$A$3:$A$1998,D221,stock_Item!$M$3:$M$1998,"P")),IF(S221&gt;=9,S221-S221*0.4,S221),0)</f>
        <v>1</v>
      </c>
      <c r="W221" s="44"/>
      <c r="X221" s="47">
        <f t="shared" si="38"/>
        <v>1</v>
      </c>
      <c r="Y221" s="46">
        <f t="shared" si="46"/>
        <v>0</v>
      </c>
      <c r="Z221" s="44"/>
      <c r="AA221" s="47">
        <f t="shared" si="39"/>
        <v>1</v>
      </c>
      <c r="AB221" s="97">
        <f t="shared" si="47"/>
        <v>0</v>
      </c>
      <c r="AC221" s="100" t="str">
        <f t="shared" si="40"/>
        <v/>
      </c>
      <c r="AD221" s="44"/>
      <c r="AE221" s="35"/>
      <c r="AF221" s="36"/>
      <c r="AG221" s="100" t="str">
        <f t="shared" si="41"/>
        <v/>
      </c>
      <c r="AH221" s="44"/>
      <c r="AI221" s="86"/>
      <c r="AJ221" s="77">
        <f t="shared" si="42"/>
        <v>1</v>
      </c>
      <c r="AK221" s="84">
        <f t="shared" si="43"/>
        <v>930</v>
      </c>
      <c r="AL221" s="1">
        <f t="shared" si="44"/>
        <v>0</v>
      </c>
      <c r="AM221" s="85">
        <f t="shared" si="45"/>
        <v>0</v>
      </c>
      <c r="AZ221" s="65" t="str">
        <f>IF(COUNT(SEARCH(#REF!,K221)),IF(V221&lt;&gt;0,LOOKUP(9.99999999999999E+307,$AZ$5:AZ220+1),""),"")</f>
        <v/>
      </c>
      <c r="BA221" s="91" t="str">
        <f>IF(COUNT(SEARCH(#REF!,K221)),IF(Y221&lt;&gt;0,LOOKUP(9.99999999999999E+307,$BA$5:BA220+1),""),"")</f>
        <v/>
      </c>
      <c r="BB221" s="93" t="str">
        <f>IF(COUNT(SEARCH(#REF!,K221)),IF(AC221&lt;&gt;0,LOOKUP(9.99999999999999E+307,$BB$5:BB220+1),""),"")</f>
        <v/>
      </c>
      <c r="BC221" s="95" t="str">
        <f>IF(COUNT(SEARCH(#REF!,K221)),IF(AG221&lt;&gt;0,LOOKUP(9.99999999999999E+307,$BC$5:BC220+1),""),"")</f>
        <v/>
      </c>
    </row>
    <row r="222" spans="1:55" ht="14">
      <c r="A222" s="1">
        <v>216</v>
      </c>
      <c r="B222" s="38" t="str">
        <f>IF(stock_Item!B218&lt;&gt;"",stock_Item!B218,"")</f>
        <v>Quick Resin(สำหรับเสริมฐานฟันปลอมสีชมพู) แบบผง</v>
      </c>
      <c r="C222" s="18" t="str">
        <f t="array" ref="C222">IF(B222 &lt;&gt;"",IF(J222&lt;&gt;"","จัดซื้อร่วม ","วิธีเฉพาะเจาะจง "),"")</f>
        <v xml:space="preserve">วิธีเฉพาะเจาะจง </v>
      </c>
      <c r="D222" s="9">
        <f>IF(B222 &lt;&gt;"",INDEX(stock_Item!$A$3:$A$998,MATCH(B222,stock_Item!$B$3:$B$998,0)),"")</f>
        <v>4993</v>
      </c>
      <c r="E222" s="9" t="str">
        <f>IF(B222 &lt;&gt;"",INDEX(stock_Item!$C$1:$C$998,MATCH(D222,stock_Item!$A$1:$A$998,0)),"")</f>
        <v>กล่อง</v>
      </c>
      <c r="F222" s="8"/>
      <c r="G222" s="7"/>
      <c r="H222" s="7"/>
      <c r="I222" s="7"/>
      <c r="J222" s="54"/>
      <c r="K222" s="57"/>
      <c r="L222" s="55"/>
      <c r="M222" s="56"/>
      <c r="N222" s="56"/>
      <c r="O222" s="41"/>
      <c r="P222" s="53">
        <f>IFERROR(IF(B222 &lt;&gt;"",LOOKUP(2,1/(company_qty!$K$3:$K$2003=D222),(company_qty!$N$3:$N$1004)),""),0)</f>
        <v>1</v>
      </c>
      <c r="Q222" s="33">
        <v>1</v>
      </c>
      <c r="R222" s="53">
        <f t="shared" si="36"/>
        <v>0</v>
      </c>
      <c r="S222" s="23">
        <v>0</v>
      </c>
      <c r="T222" s="39">
        <f t="array" ref="T222">IFERROR(IF(B222 &lt;&gt;"",LOOKUP(2,1/(company_qty!$A$3:$A$2002=D222),(company_qty!$D$3:$D$1003)),""),"ไม่เคยซื้อ")</f>
        <v>1520</v>
      </c>
      <c r="U222" s="34">
        <f t="shared" si="37"/>
        <v>0</v>
      </c>
      <c r="V222" s="46">
        <f>IF(AND(B222&lt;&gt;"",S222&lt;&gt;0,COUNTIFS(stock_Item!$A$3:$A$1998,D222,stock_Item!$M$3:$M$1998,"P")),IF(S222&gt;=9,S222-S222*0.4,S222),0)</f>
        <v>0</v>
      </c>
      <c r="W222" s="44"/>
      <c r="X222" s="47">
        <f t="shared" si="38"/>
        <v>0</v>
      </c>
      <c r="Y222" s="46">
        <f t="shared" si="46"/>
        <v>0</v>
      </c>
      <c r="Z222" s="44"/>
      <c r="AA222" s="47">
        <f t="shared" si="39"/>
        <v>0</v>
      </c>
      <c r="AB222" s="97">
        <f t="shared" si="47"/>
        <v>0</v>
      </c>
      <c r="AC222" s="100" t="str">
        <f t="shared" si="40"/>
        <v/>
      </c>
      <c r="AD222" s="44"/>
      <c r="AE222" s="35"/>
      <c r="AF222" s="36"/>
      <c r="AG222" s="100" t="str">
        <f t="shared" si="41"/>
        <v/>
      </c>
      <c r="AH222" s="44"/>
      <c r="AI222" s="86"/>
      <c r="AJ222" s="77">
        <f t="shared" si="42"/>
        <v>0</v>
      </c>
      <c r="AK222" s="84">
        <f t="shared" si="43"/>
        <v>0</v>
      </c>
      <c r="AL222" s="1">
        <f t="shared" si="44"/>
        <v>0</v>
      </c>
      <c r="AM222" s="85">
        <f t="shared" si="45"/>
        <v>0</v>
      </c>
      <c r="AZ222" s="65" t="str">
        <f>IF(COUNT(SEARCH(#REF!,K222)),IF(V222&lt;&gt;0,LOOKUP(9.99999999999999E+307,$AZ$5:AZ221+1),""),"")</f>
        <v/>
      </c>
      <c r="BA222" s="91" t="str">
        <f>IF(COUNT(SEARCH(#REF!,K222)),IF(Y222&lt;&gt;0,LOOKUP(9.99999999999999E+307,$BA$5:BA221+1),""),"")</f>
        <v/>
      </c>
      <c r="BB222" s="93" t="str">
        <f>IF(COUNT(SEARCH(#REF!,K222)),IF(AC222&lt;&gt;0,LOOKUP(9.99999999999999E+307,$BB$5:BB221+1),""),"")</f>
        <v/>
      </c>
      <c r="BC222" s="95" t="str">
        <f>IF(COUNT(SEARCH(#REF!,K222)),IF(AG222&lt;&gt;0,LOOKUP(9.99999999999999E+307,$BC$5:BC221+1),""),"")</f>
        <v/>
      </c>
    </row>
    <row r="223" spans="1:55" ht="14">
      <c r="A223" s="1">
        <v>217</v>
      </c>
      <c r="B223" s="38" t="str">
        <f>IF(stock_Item!B219&lt;&gt;"",stock_Item!B219,"")</f>
        <v>Rc Prep (น้ำยาขยายคลองราก)</v>
      </c>
      <c r="C223" s="18" t="str">
        <f t="array" ref="C223">IF(B223 &lt;&gt;"",IF(J223&lt;&gt;"","จัดซื้อร่วม ","วิธีเฉพาะเจาะจง "),"")</f>
        <v xml:space="preserve">วิธีเฉพาะเจาะจง </v>
      </c>
      <c r="D223" s="9">
        <f>IF(B223 &lt;&gt;"",INDEX(stock_Item!$A$3:$A$998,MATCH(B223,stock_Item!$B$3:$B$998,0)),"")</f>
        <v>1335</v>
      </c>
      <c r="E223" s="9" t="str">
        <f>IF(B223 &lt;&gt;"",INDEX(stock_Item!$C$1:$C$998,MATCH(D223,stock_Item!$A$1:$A$998,0)),"")</f>
        <v>หลอด</v>
      </c>
      <c r="F223" s="8"/>
      <c r="G223" s="7"/>
      <c r="H223" s="7"/>
      <c r="I223" s="7"/>
      <c r="J223" s="54"/>
      <c r="K223" s="57"/>
      <c r="L223" s="55"/>
      <c r="M223" s="56"/>
      <c r="N223" s="56"/>
      <c r="O223" s="41"/>
      <c r="P223" s="53">
        <f>IFERROR(IF(B223 &lt;&gt;"",LOOKUP(2,1/(company_qty!$K$3:$K$2003=D223),(company_qty!$N$3:$N$1004)),""),0)</f>
        <v>0</v>
      </c>
      <c r="Q223" s="33">
        <v>0</v>
      </c>
      <c r="R223" s="53">
        <f t="shared" si="36"/>
        <v>0</v>
      </c>
      <c r="S223" s="23">
        <v>1</v>
      </c>
      <c r="T223" s="39" t="str">
        <f t="array" ref="T223">IFERROR(IF(B223 &lt;&gt;"",LOOKUP(2,1/(company_qty!$A$3:$A$2002=D223),(company_qty!$D$3:$D$1003)),""),"ไม่เคยซื้อ")</f>
        <v>ไม่เคยซื้อ</v>
      </c>
      <c r="U223" s="34" t="e">
        <f t="shared" si="37"/>
        <v>#VALUE!</v>
      </c>
      <c r="V223" s="46">
        <f>IF(AND(B223&lt;&gt;"",S223&lt;&gt;0,COUNTIFS(stock_Item!$A$3:$A$1998,D223,stock_Item!$M$3:$M$1998,"P")),IF(S223&gt;=9,S223-S223*0.4,S223),0)</f>
        <v>0</v>
      </c>
      <c r="W223" s="44"/>
      <c r="X223" s="47">
        <f t="shared" si="38"/>
        <v>0</v>
      </c>
      <c r="Y223" s="46">
        <f t="shared" si="46"/>
        <v>1</v>
      </c>
      <c r="Z223" s="44"/>
      <c r="AA223" s="47">
        <f t="shared" si="39"/>
        <v>1</v>
      </c>
      <c r="AB223" s="97">
        <f t="shared" si="47"/>
        <v>0</v>
      </c>
      <c r="AC223" s="100" t="str">
        <f t="shared" si="40"/>
        <v/>
      </c>
      <c r="AD223" s="44"/>
      <c r="AE223" s="35"/>
      <c r="AF223" s="36"/>
      <c r="AG223" s="100" t="str">
        <f t="shared" si="41"/>
        <v/>
      </c>
      <c r="AH223" s="44"/>
      <c r="AI223" s="86"/>
      <c r="AJ223" s="77">
        <f t="shared" si="42"/>
        <v>1</v>
      </c>
      <c r="AK223" s="84" t="e">
        <f t="shared" si="43"/>
        <v>#VALUE!</v>
      </c>
      <c r="AL223" s="1">
        <f t="shared" si="44"/>
        <v>0</v>
      </c>
      <c r="AM223" s="85" t="e">
        <f t="shared" si="45"/>
        <v>#VALUE!</v>
      </c>
      <c r="AZ223" s="65" t="str">
        <f>IF(COUNT(SEARCH(#REF!,K223)),IF(V223&lt;&gt;0,LOOKUP(9.99999999999999E+307,$AZ$5:AZ222+1),""),"")</f>
        <v/>
      </c>
      <c r="BA223" s="91" t="str">
        <f>IF(COUNT(SEARCH(#REF!,K223)),IF(Y223&lt;&gt;0,LOOKUP(9.99999999999999E+307,$BA$5:BA222+1),""),"")</f>
        <v/>
      </c>
      <c r="BB223" s="93" t="str">
        <f>IF(COUNT(SEARCH(#REF!,K223)),IF(AC223&lt;&gt;0,LOOKUP(9.99999999999999E+307,$BB$5:BB222+1),""),"")</f>
        <v/>
      </c>
      <c r="BC223" s="95" t="str">
        <f>IF(COUNT(SEARCH(#REF!,K223)),IF(AG223&lt;&gt;0,LOOKUP(9.99999999999999E+307,$BC$5:BC222+1),""),"")</f>
        <v/>
      </c>
    </row>
    <row r="224" spans="1:55" ht="14">
      <c r="A224" s="1">
        <v>218</v>
      </c>
      <c r="B224" s="38" t="str">
        <f>IF(stock_Item!B220&lt;&gt;"",stock_Item!B220,"")</f>
        <v>Refill Sectional matrix band</v>
      </c>
      <c r="C224" s="18" t="str">
        <f t="array" ref="C224">IF(B224 &lt;&gt;"",IF(J224&lt;&gt;"","จัดซื้อร่วม ","วิธีเฉพาะเจาะจง "),"")</f>
        <v xml:space="preserve">วิธีเฉพาะเจาะจง </v>
      </c>
      <c r="D224" s="9">
        <f>IF(B224 &lt;&gt;"",INDEX(stock_Item!$A$3:$A$998,MATCH(B224,stock_Item!$B$3:$B$998,0)),"")</f>
        <v>7831</v>
      </c>
      <c r="E224" s="9" t="str">
        <f>IF(B224 &lt;&gt;"",INDEX(stock_Item!$C$1:$C$998,MATCH(D224,stock_Item!$A$1:$A$998,0)),"")</f>
        <v>กล่อง</v>
      </c>
      <c r="F224" s="8"/>
      <c r="G224" s="7"/>
      <c r="H224" s="7"/>
      <c r="I224" s="7"/>
      <c r="J224" s="54"/>
      <c r="K224" s="57"/>
      <c r="L224" s="55"/>
      <c r="M224" s="56"/>
      <c r="N224" s="56"/>
      <c r="O224" s="41"/>
      <c r="P224" s="53">
        <f>IFERROR(IF(B224 &lt;&gt;"",LOOKUP(2,1/(company_qty!$K$3:$K$2003=D224),(company_qty!$N$3:$N$1004)),""),0)</f>
        <v>0</v>
      </c>
      <c r="Q224" s="33">
        <v>0</v>
      </c>
      <c r="R224" s="53">
        <f t="shared" si="36"/>
        <v>0</v>
      </c>
      <c r="S224" s="23">
        <v>2</v>
      </c>
      <c r="T224" s="39">
        <f t="array" ref="T224">IFERROR(IF(B224 &lt;&gt;"",LOOKUP(2,1/(company_qty!$A$3:$A$2002=D224),(company_qty!$D$3:$D$1003)),""),"ไม่เคยซื้อ")</f>
        <v>1540.8</v>
      </c>
      <c r="U224" s="34">
        <f t="shared" si="37"/>
        <v>3081.6</v>
      </c>
      <c r="V224" s="46">
        <f>IF(AND(B224&lt;&gt;"",S224&lt;&gt;0,COUNTIFS(stock_Item!$A$3:$A$1998,D224,stock_Item!$M$3:$M$1998,"P")),IF(S224&gt;=9,S224-S224*0.4,S224),0)</f>
        <v>0</v>
      </c>
      <c r="W224" s="44"/>
      <c r="X224" s="47">
        <f t="shared" si="38"/>
        <v>0</v>
      </c>
      <c r="Y224" s="46">
        <f t="shared" si="46"/>
        <v>2</v>
      </c>
      <c r="Z224" s="44"/>
      <c r="AA224" s="47">
        <f t="shared" si="39"/>
        <v>2</v>
      </c>
      <c r="AB224" s="97">
        <f t="shared" si="47"/>
        <v>0</v>
      </c>
      <c r="AC224" s="100" t="str">
        <f t="shared" si="40"/>
        <v/>
      </c>
      <c r="AD224" s="44"/>
      <c r="AE224" s="35"/>
      <c r="AF224" s="36"/>
      <c r="AG224" s="100" t="str">
        <f t="shared" si="41"/>
        <v/>
      </c>
      <c r="AH224" s="44"/>
      <c r="AI224" s="86"/>
      <c r="AJ224" s="77">
        <f t="shared" si="42"/>
        <v>2</v>
      </c>
      <c r="AK224" s="84">
        <f t="shared" si="43"/>
        <v>3081.6</v>
      </c>
      <c r="AL224" s="1">
        <f t="shared" si="44"/>
        <v>0</v>
      </c>
      <c r="AM224" s="85">
        <f t="shared" si="45"/>
        <v>0</v>
      </c>
      <c r="AZ224" s="65" t="str">
        <f>IF(COUNT(SEARCH(#REF!,K224)),IF(V224&lt;&gt;0,LOOKUP(9.99999999999999E+307,$AZ$5:AZ223+1),""),"")</f>
        <v/>
      </c>
      <c r="BA224" s="91" t="str">
        <f>IF(COUNT(SEARCH(#REF!,K224)),IF(Y224&lt;&gt;0,LOOKUP(9.99999999999999E+307,$BA$5:BA223+1),""),"")</f>
        <v/>
      </c>
      <c r="BB224" s="93" t="str">
        <f>IF(COUNT(SEARCH(#REF!,K224)),IF(AC224&lt;&gt;0,LOOKUP(9.99999999999999E+307,$BB$5:BB223+1),""),"")</f>
        <v/>
      </c>
      <c r="BC224" s="95" t="str">
        <f>IF(COUNT(SEARCH(#REF!,K224)),IF(AG224&lt;&gt;0,LOOKUP(9.99999999999999E+307,$BC$5:BC223+1),""),"")</f>
        <v/>
      </c>
    </row>
    <row r="225" spans="1:55" ht="14">
      <c r="A225" s="1">
        <v>219</v>
      </c>
      <c r="B225" s="38" t="str">
        <f>IF(stock_Item!B221&lt;&gt;"",stock_Item!B221,"")</f>
        <v>Regular Body/Rubber  Base</v>
      </c>
      <c r="C225" s="18" t="str">
        <f t="array" ref="C225">IF(B225 &lt;&gt;"",IF(J225&lt;&gt;"","จัดซื้อร่วม ","วิธีเฉพาะเจาะจง "),"")</f>
        <v xml:space="preserve">วิธีเฉพาะเจาะจง </v>
      </c>
      <c r="D225" s="9">
        <f>IF(B225 &lt;&gt;"",INDEX(stock_Item!$A$3:$A$998,MATCH(B225,stock_Item!$B$3:$B$998,0)),"")</f>
        <v>1175</v>
      </c>
      <c r="E225" s="9" t="str">
        <f>IF(B225 &lt;&gt;"",INDEX(stock_Item!$C$1:$C$998,MATCH(D225,stock_Item!$A$1:$A$998,0)),"")</f>
        <v>ชุด</v>
      </c>
      <c r="F225" s="8"/>
      <c r="G225" s="7"/>
      <c r="H225" s="7"/>
      <c r="I225" s="7"/>
      <c r="J225" s="54"/>
      <c r="K225" s="57"/>
      <c r="L225" s="55"/>
      <c r="M225" s="56"/>
      <c r="N225" s="56"/>
      <c r="O225" s="41"/>
      <c r="P225" s="53">
        <f>IFERROR(IF(B225 &lt;&gt;"",LOOKUP(2,1/(company_qty!$K$3:$K$2003=D225),(company_qty!$N$3:$N$1004)),""),0)</f>
        <v>7</v>
      </c>
      <c r="Q225" s="33">
        <v>8</v>
      </c>
      <c r="R225" s="53">
        <f t="shared" si="36"/>
        <v>0</v>
      </c>
      <c r="S225" s="23">
        <v>3</v>
      </c>
      <c r="T225" s="39">
        <f t="array" ref="T225">IFERROR(IF(B225 &lt;&gt;"",LOOKUP(2,1/(company_qty!$A$3:$A$2002=D225),(company_qty!$D$3:$D$1003)),""),"ไม่เคยซื้อ")</f>
        <v>890</v>
      </c>
      <c r="U225" s="34">
        <f t="shared" si="37"/>
        <v>2670</v>
      </c>
      <c r="V225" s="46">
        <f>IF(AND(B225&lt;&gt;"",S225&lt;&gt;0,COUNTIFS(stock_Item!$A$3:$A$1998,D225,stock_Item!$M$3:$M$1998,"P")),IF(S225&gt;=9,S225-S225*0.4,S225),0)</f>
        <v>0</v>
      </c>
      <c r="W225" s="44"/>
      <c r="X225" s="47">
        <f t="shared" si="38"/>
        <v>0</v>
      </c>
      <c r="Y225" s="46">
        <f t="shared" si="46"/>
        <v>3</v>
      </c>
      <c r="Z225" s="44"/>
      <c r="AA225" s="47">
        <f t="shared" si="39"/>
        <v>3</v>
      </c>
      <c r="AB225" s="97">
        <f t="shared" si="47"/>
        <v>0</v>
      </c>
      <c r="AC225" s="100" t="str">
        <f t="shared" si="40"/>
        <v/>
      </c>
      <c r="AD225" s="44"/>
      <c r="AE225" s="35"/>
      <c r="AF225" s="36"/>
      <c r="AG225" s="100" t="str">
        <f t="shared" si="41"/>
        <v/>
      </c>
      <c r="AH225" s="44"/>
      <c r="AI225" s="86"/>
      <c r="AJ225" s="77">
        <f t="shared" si="42"/>
        <v>3</v>
      </c>
      <c r="AK225" s="84">
        <f t="shared" si="43"/>
        <v>2670</v>
      </c>
      <c r="AL225" s="1">
        <f t="shared" si="44"/>
        <v>0</v>
      </c>
      <c r="AM225" s="85">
        <f t="shared" si="45"/>
        <v>0</v>
      </c>
      <c r="AZ225" s="65" t="str">
        <f>IF(COUNT(SEARCH(#REF!,K225)),IF(V225&lt;&gt;0,LOOKUP(9.99999999999999E+307,$AZ$5:AZ224+1),""),"")</f>
        <v/>
      </c>
      <c r="BA225" s="91" t="str">
        <f>IF(COUNT(SEARCH(#REF!,K225)),IF(Y225&lt;&gt;0,LOOKUP(9.99999999999999E+307,$BA$5:BA224+1),""),"")</f>
        <v/>
      </c>
      <c r="BB225" s="93" t="str">
        <f>IF(COUNT(SEARCH(#REF!,K225)),IF(AC225&lt;&gt;0,LOOKUP(9.99999999999999E+307,$BB$5:BB224+1),""),"")</f>
        <v/>
      </c>
      <c r="BC225" s="95" t="str">
        <f>IF(COUNT(SEARCH(#REF!,K225)),IF(AG225&lt;&gt;0,LOOKUP(9.99999999999999E+307,$BC$5:BC224+1),""),"")</f>
        <v/>
      </c>
    </row>
    <row r="226" spans="1:55" ht="14">
      <c r="A226" s="1">
        <v>220</v>
      </c>
      <c r="B226" s="38" t="str">
        <f>IF(stock_Item!B222&lt;&gt;"",stock_Item!B222,"")</f>
        <v>Remodelling wax</v>
      </c>
      <c r="C226" s="18" t="str">
        <f t="array" ref="C226">IF(B226 &lt;&gt;"",IF(J226&lt;&gt;"","จัดซื้อร่วม ","วิธีเฉพาะเจาะจง "),"")</f>
        <v xml:space="preserve">วิธีเฉพาะเจาะจง </v>
      </c>
      <c r="D226" s="9">
        <f>IF(B226 &lt;&gt;"",INDEX(stock_Item!$A$3:$A$998,MATCH(B226,stock_Item!$B$3:$B$998,0)),"")</f>
        <v>7063</v>
      </c>
      <c r="E226" s="9" t="str">
        <f>IF(B226 &lt;&gt;"",INDEX(stock_Item!$C$1:$C$998,MATCH(D226,stock_Item!$A$1:$A$998,0)),"")</f>
        <v>กล่อง</v>
      </c>
      <c r="F226" s="8"/>
      <c r="G226" s="7"/>
      <c r="H226" s="7"/>
      <c r="I226" s="7"/>
      <c r="J226" s="54"/>
      <c r="K226" s="57"/>
      <c r="L226" s="55"/>
      <c r="M226" s="56"/>
      <c r="N226" s="56"/>
      <c r="O226" s="41"/>
      <c r="P226" s="53">
        <f>IFERROR(IF(B226 &lt;&gt;"",LOOKUP(2,1/(company_qty!$K$3:$K$2003=D226),(company_qty!$N$3:$N$1004)),""),0)</f>
        <v>2</v>
      </c>
      <c r="Q226" s="33">
        <v>2</v>
      </c>
      <c r="R226" s="53">
        <f t="shared" si="36"/>
        <v>0</v>
      </c>
      <c r="S226" s="23">
        <v>0</v>
      </c>
      <c r="T226" s="39">
        <f t="array" ref="T226">IFERROR(IF(B226 &lt;&gt;"",LOOKUP(2,1/(company_qty!$A$3:$A$2002=D226),(company_qty!$D$3:$D$1003)),""),"ไม่เคยซื้อ")</f>
        <v>300</v>
      </c>
      <c r="U226" s="34">
        <f t="shared" si="37"/>
        <v>0</v>
      </c>
      <c r="V226" s="46">
        <f>IF(AND(B226&lt;&gt;"",S226&lt;&gt;0,COUNTIFS(stock_Item!$A$3:$A$1998,D226,stock_Item!$M$3:$M$1998,"P")),IF(S226&gt;=9,S226-S226*0.4,S226),0)</f>
        <v>0</v>
      </c>
      <c r="W226" s="44"/>
      <c r="X226" s="47">
        <f t="shared" si="38"/>
        <v>0</v>
      </c>
      <c r="Y226" s="46">
        <f t="shared" si="46"/>
        <v>0</v>
      </c>
      <c r="Z226" s="44"/>
      <c r="AA226" s="47">
        <f t="shared" si="39"/>
        <v>0</v>
      </c>
      <c r="AB226" s="97">
        <f t="shared" si="47"/>
        <v>0</v>
      </c>
      <c r="AC226" s="100" t="str">
        <f t="shared" si="40"/>
        <v/>
      </c>
      <c r="AD226" s="44"/>
      <c r="AE226" s="35"/>
      <c r="AF226" s="36"/>
      <c r="AG226" s="100" t="str">
        <f t="shared" si="41"/>
        <v/>
      </c>
      <c r="AH226" s="44"/>
      <c r="AI226" s="86"/>
      <c r="AJ226" s="77">
        <f t="shared" si="42"/>
        <v>0</v>
      </c>
      <c r="AK226" s="84">
        <f t="shared" si="43"/>
        <v>0</v>
      </c>
      <c r="AL226" s="1">
        <f t="shared" si="44"/>
        <v>0</v>
      </c>
      <c r="AM226" s="85">
        <f t="shared" si="45"/>
        <v>0</v>
      </c>
      <c r="AZ226" s="65" t="str">
        <f>IF(COUNT(SEARCH(#REF!,K226)),IF(V226&lt;&gt;0,LOOKUP(9.99999999999999E+307,$AZ$5:AZ225+1),""),"")</f>
        <v/>
      </c>
      <c r="BA226" s="91" t="str">
        <f>IF(COUNT(SEARCH(#REF!,K226)),IF(Y226&lt;&gt;0,LOOKUP(9.99999999999999E+307,$BA$5:BA225+1),""),"")</f>
        <v/>
      </c>
      <c r="BB226" s="93" t="str">
        <f>IF(COUNT(SEARCH(#REF!,K226)),IF(AC226&lt;&gt;0,LOOKUP(9.99999999999999E+307,$BB$5:BB225+1),""),"")</f>
        <v/>
      </c>
      <c r="BC226" s="95" t="str">
        <f>IF(COUNT(SEARCH(#REF!,K226)),IF(AG226&lt;&gt;0,LOOKUP(9.99999999999999E+307,$BC$5:BC225+1),""),"")</f>
        <v/>
      </c>
    </row>
    <row r="227" spans="1:55" ht="14">
      <c r="A227" s="1">
        <v>221</v>
      </c>
      <c r="B227" s="38" t="str">
        <f>IF(stock_Item!B223&lt;&gt;"",stock_Item!B223,"")</f>
        <v>Resin cement Fix Crown (Panavia)</v>
      </c>
      <c r="C227" s="18" t="str">
        <f t="array" ref="C227">IF(B227 &lt;&gt;"",IF(J227&lt;&gt;"","จัดซื้อร่วม ","วิธีเฉพาะเจาะจง "),"")</f>
        <v xml:space="preserve">วิธีเฉพาะเจาะจง </v>
      </c>
      <c r="D227" s="9">
        <f>IF(B227 &lt;&gt;"",INDEX(stock_Item!$A$3:$A$998,MATCH(B227,stock_Item!$B$3:$B$998,0)),"")</f>
        <v>1330</v>
      </c>
      <c r="E227" s="9" t="str">
        <f>IF(B227 &lt;&gt;"",INDEX(stock_Item!$C$1:$C$998,MATCH(D227,stock_Item!$A$1:$A$998,0)),"")</f>
        <v>กล่อง</v>
      </c>
      <c r="F227" s="8"/>
      <c r="G227" s="7"/>
      <c r="H227" s="7"/>
      <c r="I227" s="7"/>
      <c r="J227" s="54"/>
      <c r="K227" s="57"/>
      <c r="L227" s="55"/>
      <c r="M227" s="56"/>
      <c r="N227" s="56"/>
      <c r="O227" s="41"/>
      <c r="P227" s="53">
        <f>IFERROR(IF(B227 &lt;&gt;"",LOOKUP(2,1/(company_qty!$K$3:$K$2003=D227),(company_qty!$N$3:$N$1004)),""),0)</f>
        <v>0</v>
      </c>
      <c r="Q227" s="33">
        <v>0</v>
      </c>
      <c r="R227" s="53">
        <f t="shared" si="36"/>
        <v>0</v>
      </c>
      <c r="S227" s="23">
        <v>0</v>
      </c>
      <c r="T227" s="39" t="str">
        <f t="array" ref="T227">IFERROR(IF(B227 &lt;&gt;"",LOOKUP(2,1/(company_qty!$A$3:$A$2002=D227),(company_qty!$D$3:$D$1003)),""),"ไม่เคยซื้อ")</f>
        <v>ไม่เคยซื้อ</v>
      </c>
      <c r="U227" s="34" t="e">
        <f t="shared" si="37"/>
        <v>#VALUE!</v>
      </c>
      <c r="V227" s="46">
        <f>IF(AND(B227&lt;&gt;"",S227&lt;&gt;0,COUNTIFS(stock_Item!$A$3:$A$1998,D227,stock_Item!$M$3:$M$1998,"P")),IF(S227&gt;=9,S227-S227*0.4,S227),0)</f>
        <v>0</v>
      </c>
      <c r="W227" s="44"/>
      <c r="X227" s="47">
        <f t="shared" si="38"/>
        <v>0</v>
      </c>
      <c r="Y227" s="46">
        <f t="shared" si="46"/>
        <v>0</v>
      </c>
      <c r="Z227" s="44"/>
      <c r="AA227" s="47">
        <f t="shared" si="39"/>
        <v>0</v>
      </c>
      <c r="AB227" s="97">
        <f t="shared" si="47"/>
        <v>0</v>
      </c>
      <c r="AC227" s="100" t="str">
        <f t="shared" si="40"/>
        <v/>
      </c>
      <c r="AD227" s="44"/>
      <c r="AE227" s="35"/>
      <c r="AF227" s="36"/>
      <c r="AG227" s="100" t="str">
        <f t="shared" si="41"/>
        <v/>
      </c>
      <c r="AH227" s="44"/>
      <c r="AI227" s="86"/>
      <c r="AJ227" s="77">
        <f t="shared" si="42"/>
        <v>0</v>
      </c>
      <c r="AK227" s="84" t="e">
        <f t="shared" si="43"/>
        <v>#VALUE!</v>
      </c>
      <c r="AL227" s="1">
        <f t="shared" si="44"/>
        <v>0</v>
      </c>
      <c r="AM227" s="85" t="e">
        <f t="shared" si="45"/>
        <v>#VALUE!</v>
      </c>
      <c r="AZ227" s="65" t="str">
        <f>IF(COUNT(SEARCH(#REF!,K227)),IF(V227&lt;&gt;0,LOOKUP(9.99999999999999E+307,$AZ$5:AZ226+1),""),"")</f>
        <v/>
      </c>
      <c r="BA227" s="91" t="str">
        <f>IF(COUNT(SEARCH(#REF!,K227)),IF(Y227&lt;&gt;0,LOOKUP(9.99999999999999E+307,$BA$5:BA226+1),""),"")</f>
        <v/>
      </c>
      <c r="BB227" s="93" t="str">
        <f>IF(COUNT(SEARCH(#REF!,K227)),IF(AC227&lt;&gt;0,LOOKUP(9.99999999999999E+307,$BB$5:BB226+1),""),"")</f>
        <v/>
      </c>
      <c r="BC227" s="95" t="str">
        <f>IF(COUNT(SEARCH(#REF!,K227)),IF(AG227&lt;&gt;0,LOOKUP(9.99999999999999E+307,$BC$5:BC226+1),""),"")</f>
        <v/>
      </c>
    </row>
    <row r="228" spans="1:55" ht="14">
      <c r="A228" s="1">
        <v>222</v>
      </c>
      <c r="B228" s="38" t="str">
        <f>IF(stock_Item!B224&lt;&gt;"",stock_Item!B224,"")</f>
        <v>Resin cement Fix Crown (Rely X) U200</v>
      </c>
      <c r="C228" s="18" t="str">
        <f t="array" ref="C228">IF(B228 &lt;&gt;"",IF(J228&lt;&gt;"","จัดซื้อร่วม ","วิธีเฉพาะเจาะจง "),"")</f>
        <v xml:space="preserve">วิธีเฉพาะเจาะจง </v>
      </c>
      <c r="D228" s="9">
        <f>IF(B228 &lt;&gt;"",INDEX(stock_Item!$A$3:$A$998,MATCH(B228,stock_Item!$B$3:$B$998,0)),"")</f>
        <v>1336</v>
      </c>
      <c r="E228" s="9" t="str">
        <f>IF(B228 &lt;&gt;"",INDEX(stock_Item!$C$1:$C$998,MATCH(D228,stock_Item!$A$1:$A$998,0)),"")</f>
        <v>กล่อง</v>
      </c>
      <c r="F228" s="8"/>
      <c r="G228" s="7"/>
      <c r="H228" s="7"/>
      <c r="I228" s="7"/>
      <c r="J228" s="54"/>
      <c r="K228" s="57"/>
      <c r="L228" s="55"/>
      <c r="M228" s="56"/>
      <c r="N228" s="56"/>
      <c r="O228" s="41"/>
      <c r="P228" s="53">
        <f>IFERROR(IF(B228 &lt;&gt;"",LOOKUP(2,1/(company_qty!$K$3:$K$2003=D228),(company_qty!$N$3:$N$1004)),""),0)</f>
        <v>0</v>
      </c>
      <c r="Q228" s="33">
        <v>0</v>
      </c>
      <c r="R228" s="53">
        <f t="shared" si="36"/>
        <v>0</v>
      </c>
      <c r="S228" s="23">
        <v>1</v>
      </c>
      <c r="T228" s="39" t="str">
        <f t="array" ref="T228">IFERROR(IF(B228 &lt;&gt;"",LOOKUP(2,1/(company_qty!$A$3:$A$2002=D228),(company_qty!$D$3:$D$1003)),""),"ไม่เคยซื้อ")</f>
        <v>ไม่เคยซื้อ</v>
      </c>
      <c r="U228" s="34" t="e">
        <f t="shared" si="37"/>
        <v>#VALUE!</v>
      </c>
      <c r="V228" s="46">
        <f>IF(AND(B228&lt;&gt;"",S228&lt;&gt;0,COUNTIFS(stock_Item!$A$3:$A$1998,D228,stock_Item!$M$3:$M$1998,"P")),IF(S228&gt;=9,S228-S228*0.4,S228),0)</f>
        <v>0</v>
      </c>
      <c r="W228" s="44"/>
      <c r="X228" s="47">
        <f t="shared" si="38"/>
        <v>0</v>
      </c>
      <c r="Y228" s="46">
        <f t="shared" si="46"/>
        <v>1</v>
      </c>
      <c r="Z228" s="44"/>
      <c r="AA228" s="47">
        <f t="shared" si="39"/>
        <v>1</v>
      </c>
      <c r="AB228" s="97">
        <f t="shared" si="47"/>
        <v>0</v>
      </c>
      <c r="AC228" s="100" t="str">
        <f t="shared" si="40"/>
        <v/>
      </c>
      <c r="AD228" s="44"/>
      <c r="AE228" s="35"/>
      <c r="AF228" s="36"/>
      <c r="AG228" s="100" t="str">
        <f t="shared" si="41"/>
        <v/>
      </c>
      <c r="AH228" s="44"/>
      <c r="AI228" s="86"/>
      <c r="AJ228" s="77">
        <f t="shared" si="42"/>
        <v>1</v>
      </c>
      <c r="AK228" s="84" t="e">
        <f t="shared" si="43"/>
        <v>#VALUE!</v>
      </c>
      <c r="AL228" s="1">
        <f t="shared" si="44"/>
        <v>0</v>
      </c>
      <c r="AM228" s="85" t="e">
        <f t="shared" si="45"/>
        <v>#VALUE!</v>
      </c>
      <c r="AZ228" s="65" t="str">
        <f>IF(COUNT(SEARCH(#REF!,K228)),IF(V228&lt;&gt;0,LOOKUP(9.99999999999999E+307,$AZ$5:AZ227+1),""),"")</f>
        <v/>
      </c>
      <c r="BA228" s="91" t="str">
        <f>IF(COUNT(SEARCH(#REF!,K228)),IF(Y228&lt;&gt;0,LOOKUP(9.99999999999999E+307,$BA$5:BA227+1),""),"")</f>
        <v/>
      </c>
      <c r="BB228" s="93" t="str">
        <f>IF(COUNT(SEARCH(#REF!,K228)),IF(AC228&lt;&gt;0,LOOKUP(9.99999999999999E+307,$BB$5:BB227+1),""),"")</f>
        <v/>
      </c>
      <c r="BC228" s="95" t="str">
        <f>IF(COUNT(SEARCH(#REF!,K228)),IF(AG228&lt;&gt;0,LOOKUP(9.99999999999999E+307,$BC$5:BC227+1),""),"")</f>
        <v/>
      </c>
    </row>
    <row r="229" spans="1:55" ht="14">
      <c r="A229" s="1">
        <v>223</v>
      </c>
      <c r="B229" s="38" t="str">
        <f>IF(stock_Item!B225&lt;&gt;"",stock_Item!B225,"")</f>
        <v>Retractor cheek (Minesota)</v>
      </c>
      <c r="C229" s="18" t="str">
        <f t="array" ref="C229">IF(B229 &lt;&gt;"",IF(J229&lt;&gt;"","จัดซื้อร่วม ","วิธีเฉพาะเจาะจง "),"")</f>
        <v xml:space="preserve">วิธีเฉพาะเจาะจง </v>
      </c>
      <c r="D229" s="9">
        <f>IF(B229 &lt;&gt;"",INDEX(stock_Item!$A$3:$A$998,MATCH(B229,stock_Item!$B$3:$B$998,0)),"")</f>
        <v>6673</v>
      </c>
      <c r="E229" s="9" t="str">
        <f>IF(B229 &lt;&gt;"",INDEX(stock_Item!$C$1:$C$998,MATCH(D229,stock_Item!$A$1:$A$998,0)),"")</f>
        <v>ชิ้น</v>
      </c>
      <c r="F229" s="8"/>
      <c r="G229" s="7"/>
      <c r="H229" s="7"/>
      <c r="I229" s="7"/>
      <c r="J229" s="54"/>
      <c r="K229" s="57"/>
      <c r="L229" s="55"/>
      <c r="M229" s="56"/>
      <c r="N229" s="56"/>
      <c r="O229" s="41"/>
      <c r="P229" s="53">
        <f>IFERROR(IF(B229 &lt;&gt;"",LOOKUP(2,1/(company_qty!$K$3:$K$2003=D229),(company_qty!$N$3:$N$1004)),""),0)</f>
        <v>0</v>
      </c>
      <c r="Q229" s="33">
        <v>0</v>
      </c>
      <c r="R229" s="53">
        <f t="shared" si="36"/>
        <v>0</v>
      </c>
      <c r="S229" s="23">
        <v>1</v>
      </c>
      <c r="T229" s="39">
        <f t="array" ref="T229">IFERROR(IF(B229 &lt;&gt;"",LOOKUP(2,1/(company_qty!$A$3:$A$2002=D229),(company_qty!$D$3:$D$1003)),""),"ไม่เคยซื้อ")</f>
        <v>1342</v>
      </c>
      <c r="U229" s="34">
        <f t="shared" si="37"/>
        <v>1342</v>
      </c>
      <c r="V229" s="46">
        <f>IF(AND(B229&lt;&gt;"",S229&lt;&gt;0,COUNTIFS(stock_Item!$A$3:$A$1998,D229,stock_Item!$M$3:$M$1998,"P")),IF(S229&gt;=9,S229-S229*0.4,S229),0)</f>
        <v>0</v>
      </c>
      <c r="W229" s="44"/>
      <c r="X229" s="47">
        <f t="shared" si="38"/>
        <v>0</v>
      </c>
      <c r="Y229" s="46">
        <f t="shared" si="46"/>
        <v>1</v>
      </c>
      <c r="Z229" s="44"/>
      <c r="AA229" s="47">
        <f t="shared" si="39"/>
        <v>1</v>
      </c>
      <c r="AB229" s="97">
        <f t="shared" si="47"/>
        <v>0</v>
      </c>
      <c r="AC229" s="100" t="str">
        <f t="shared" si="40"/>
        <v/>
      </c>
      <c r="AD229" s="44"/>
      <c r="AE229" s="35"/>
      <c r="AF229" s="36"/>
      <c r="AG229" s="100" t="str">
        <f t="shared" si="41"/>
        <v/>
      </c>
      <c r="AH229" s="44"/>
      <c r="AI229" s="86"/>
      <c r="AJ229" s="77">
        <f t="shared" si="42"/>
        <v>1</v>
      </c>
      <c r="AK229" s="84">
        <f t="shared" si="43"/>
        <v>1342</v>
      </c>
      <c r="AL229" s="1">
        <f t="shared" si="44"/>
        <v>0</v>
      </c>
      <c r="AM229" s="85">
        <f t="shared" si="45"/>
        <v>0</v>
      </c>
      <c r="AZ229" s="65" t="str">
        <f>IF(COUNT(SEARCH(#REF!,K229)),IF(V229&lt;&gt;0,LOOKUP(9.99999999999999E+307,$AZ$5:AZ228+1),""),"")</f>
        <v/>
      </c>
      <c r="BA229" s="91" t="str">
        <f>IF(COUNT(SEARCH(#REF!,K229)),IF(Y229&lt;&gt;0,LOOKUP(9.99999999999999E+307,$BA$5:BA228+1),""),"")</f>
        <v/>
      </c>
      <c r="BB229" s="93" t="str">
        <f>IF(COUNT(SEARCH(#REF!,K229)),IF(AC229&lt;&gt;0,LOOKUP(9.99999999999999E+307,$BB$5:BB228+1),""),"")</f>
        <v/>
      </c>
      <c r="BC229" s="95" t="str">
        <f>IF(COUNT(SEARCH(#REF!,K229)),IF(AG229&lt;&gt;0,LOOKUP(9.99999999999999E+307,$BC$5:BC228+1),""),"")</f>
        <v/>
      </c>
    </row>
    <row r="230" spans="1:55" ht="14">
      <c r="A230" s="1">
        <v>224</v>
      </c>
      <c r="B230" s="38" t="str">
        <f>IF(stock_Item!B226&lt;&gt;"",stock_Item!B226,"")</f>
        <v>Root  Tip  Picks  Straight</v>
      </c>
      <c r="C230" s="18" t="str">
        <f t="array" ref="C230">IF(B230 &lt;&gt;"",IF(J230&lt;&gt;"","จัดซื้อร่วม ","วิธีเฉพาะเจาะจง "),"")</f>
        <v xml:space="preserve">วิธีเฉพาะเจาะจง </v>
      </c>
      <c r="D230" s="9">
        <f>IF(B230 &lt;&gt;"",INDEX(stock_Item!$A$3:$A$998,MATCH(B230,stock_Item!$B$3:$B$998,0)),"")</f>
        <v>1221</v>
      </c>
      <c r="E230" s="9" t="str">
        <f>IF(B230 &lt;&gt;"",INDEX(stock_Item!$C$1:$C$998,MATCH(D230,stock_Item!$A$1:$A$998,0)),"")</f>
        <v>ชิ้น</v>
      </c>
      <c r="F230" s="8"/>
      <c r="G230" s="7"/>
      <c r="H230" s="7"/>
      <c r="I230" s="7"/>
      <c r="J230" s="54"/>
      <c r="K230" s="57"/>
      <c r="L230" s="55"/>
      <c r="M230" s="56"/>
      <c r="N230" s="56"/>
      <c r="O230" s="41"/>
      <c r="P230" s="53">
        <f>IFERROR(IF(B230 &lt;&gt;"",LOOKUP(2,1/(company_qty!$K$3:$K$2003=D230),(company_qty!$N$3:$N$1004)),""),0)</f>
        <v>0</v>
      </c>
      <c r="Q230" s="33">
        <v>0</v>
      </c>
      <c r="R230" s="53">
        <f t="shared" si="36"/>
        <v>0</v>
      </c>
      <c r="S230" s="23">
        <v>2</v>
      </c>
      <c r="T230" s="39" t="str">
        <f t="array" ref="T230">IFERROR(IF(B230 &lt;&gt;"",LOOKUP(2,1/(company_qty!$A$3:$A$2002=D230),(company_qty!$D$3:$D$1003)),""),"ไม่เคยซื้อ")</f>
        <v>ไม่เคยซื้อ</v>
      </c>
      <c r="U230" s="34" t="e">
        <f t="shared" si="37"/>
        <v>#VALUE!</v>
      </c>
      <c r="V230" s="46">
        <f>IF(AND(B230&lt;&gt;"",S230&lt;&gt;0,COUNTIFS(stock_Item!$A$3:$A$1998,D230,stock_Item!$M$3:$M$1998,"P")),IF(S230&gt;=9,S230-S230*0.4,S230),0)</f>
        <v>0</v>
      </c>
      <c r="W230" s="44"/>
      <c r="X230" s="47">
        <f t="shared" si="38"/>
        <v>0</v>
      </c>
      <c r="Y230" s="46">
        <f t="shared" si="46"/>
        <v>2</v>
      </c>
      <c r="Z230" s="44"/>
      <c r="AA230" s="47">
        <f t="shared" si="39"/>
        <v>2</v>
      </c>
      <c r="AB230" s="97">
        <f t="shared" si="47"/>
        <v>0</v>
      </c>
      <c r="AC230" s="100" t="str">
        <f t="shared" si="40"/>
        <v/>
      </c>
      <c r="AD230" s="44"/>
      <c r="AE230" s="35"/>
      <c r="AF230" s="36"/>
      <c r="AG230" s="100" t="str">
        <f t="shared" si="41"/>
        <v/>
      </c>
      <c r="AH230" s="44"/>
      <c r="AI230" s="86"/>
      <c r="AJ230" s="77">
        <f t="shared" si="42"/>
        <v>2</v>
      </c>
      <c r="AK230" s="84" t="e">
        <f t="shared" si="43"/>
        <v>#VALUE!</v>
      </c>
      <c r="AL230" s="1">
        <f t="shared" si="44"/>
        <v>0</v>
      </c>
      <c r="AM230" s="85" t="e">
        <f t="shared" si="45"/>
        <v>#VALUE!</v>
      </c>
      <c r="AZ230" s="65" t="str">
        <f>IF(COUNT(SEARCH(#REF!,K230)),IF(V230&lt;&gt;0,LOOKUP(9.99999999999999E+307,$AZ$5:AZ229+1),""),"")</f>
        <v/>
      </c>
      <c r="BA230" s="91" t="str">
        <f>IF(COUNT(SEARCH(#REF!,K230)),IF(Y230&lt;&gt;0,LOOKUP(9.99999999999999E+307,$BA$5:BA229+1),""),"")</f>
        <v/>
      </c>
      <c r="BB230" s="93" t="str">
        <f>IF(COUNT(SEARCH(#REF!,K230)),IF(AC230&lt;&gt;0,LOOKUP(9.99999999999999E+307,$BB$5:BB229+1),""),"")</f>
        <v/>
      </c>
      <c r="BC230" s="95" t="str">
        <f>IF(COUNT(SEARCH(#REF!,K230)),IF(AG230&lt;&gt;0,LOOKUP(9.99999999999999E+307,$BC$5:BC229+1),""),"")</f>
        <v/>
      </c>
    </row>
    <row r="231" spans="1:55" ht="14">
      <c r="A231" s="1">
        <v>225</v>
      </c>
      <c r="B231" s="38" t="str">
        <f>IF(stock_Item!B227&lt;&gt;"",stock_Item!B227,"")</f>
        <v>Root  Tip Doule-End ที่แคะราก</v>
      </c>
      <c r="C231" s="18" t="str">
        <f t="array" ref="C231">IF(B231 &lt;&gt;"",IF(J231&lt;&gt;"","จัดซื้อร่วม ","วิธีเฉพาะเจาะจง "),"")</f>
        <v xml:space="preserve">วิธีเฉพาะเจาะจง </v>
      </c>
      <c r="D231" s="9">
        <f>IF(B231 &lt;&gt;"",INDEX(stock_Item!$A$3:$A$998,MATCH(B231,stock_Item!$B$3:$B$998,0)),"")</f>
        <v>1194</v>
      </c>
      <c r="E231" s="9" t="str">
        <f>IF(B231 &lt;&gt;"",INDEX(stock_Item!$C$1:$C$998,MATCH(D231,stock_Item!$A$1:$A$998,0)),"")</f>
        <v>ชิ้น</v>
      </c>
      <c r="F231" s="8"/>
      <c r="G231" s="7"/>
      <c r="H231" s="7"/>
      <c r="I231" s="7"/>
      <c r="J231" s="54"/>
      <c r="K231" s="57"/>
      <c r="L231" s="55"/>
      <c r="M231" s="56"/>
      <c r="N231" s="56"/>
      <c r="O231" s="41"/>
      <c r="P231" s="53">
        <f>IFERROR(IF(B231 &lt;&gt;"",LOOKUP(2,1/(company_qty!$K$3:$K$2003=D231),(company_qty!$N$3:$N$1004)),""),0)</f>
        <v>4</v>
      </c>
      <c r="Q231" s="33">
        <v>5</v>
      </c>
      <c r="R231" s="53">
        <f t="shared" si="36"/>
        <v>0</v>
      </c>
      <c r="S231" s="23">
        <v>0</v>
      </c>
      <c r="T231" s="39">
        <f t="array" ref="T231">IFERROR(IF(B231 &lt;&gt;"",LOOKUP(2,1/(company_qty!$A$3:$A$2002=D231),(company_qty!$D$3:$D$1003)),""),"ไม่เคยซื้อ")</f>
        <v>1778</v>
      </c>
      <c r="U231" s="34">
        <f t="shared" si="37"/>
        <v>0</v>
      </c>
      <c r="V231" s="46">
        <f>IF(AND(B231&lt;&gt;"",S231&lt;&gt;0,COUNTIFS(stock_Item!$A$3:$A$1998,D231,stock_Item!$M$3:$M$1998,"P")),IF(S231&gt;=9,S231-S231*0.4,S231),0)</f>
        <v>0</v>
      </c>
      <c r="W231" s="44"/>
      <c r="X231" s="47">
        <f t="shared" si="38"/>
        <v>0</v>
      </c>
      <c r="Y231" s="46">
        <f t="shared" si="46"/>
        <v>0</v>
      </c>
      <c r="Z231" s="44"/>
      <c r="AA231" s="47">
        <f t="shared" si="39"/>
        <v>0</v>
      </c>
      <c r="AB231" s="97">
        <f t="shared" si="47"/>
        <v>0</v>
      </c>
      <c r="AC231" s="100" t="str">
        <f t="shared" si="40"/>
        <v/>
      </c>
      <c r="AD231" s="44"/>
      <c r="AE231" s="35"/>
      <c r="AF231" s="36"/>
      <c r="AG231" s="100" t="str">
        <f t="shared" si="41"/>
        <v/>
      </c>
      <c r="AH231" s="44"/>
      <c r="AI231" s="86"/>
      <c r="AJ231" s="77">
        <f t="shared" si="42"/>
        <v>0</v>
      </c>
      <c r="AK231" s="84">
        <f t="shared" si="43"/>
        <v>0</v>
      </c>
      <c r="AL231" s="1">
        <f t="shared" si="44"/>
        <v>0</v>
      </c>
      <c r="AM231" s="85">
        <f t="shared" si="45"/>
        <v>0</v>
      </c>
      <c r="AZ231" s="65" t="str">
        <f>IF(COUNT(SEARCH(#REF!,K231)),IF(V231&lt;&gt;0,LOOKUP(9.99999999999999E+307,$AZ$5:AZ230+1),""),"")</f>
        <v/>
      </c>
      <c r="BA231" s="91" t="str">
        <f>IF(COUNT(SEARCH(#REF!,K231)),IF(Y231&lt;&gt;0,LOOKUP(9.99999999999999E+307,$BA$5:BA230+1),""),"")</f>
        <v/>
      </c>
      <c r="BB231" s="93" t="str">
        <f>IF(COUNT(SEARCH(#REF!,K231)),IF(AC231&lt;&gt;0,LOOKUP(9.99999999999999E+307,$BB$5:BB230+1),""),"")</f>
        <v/>
      </c>
      <c r="BC231" s="95" t="str">
        <f>IF(COUNT(SEARCH(#REF!,K231)),IF(AG231&lt;&gt;0,LOOKUP(9.99999999999999E+307,$BC$5:BC230+1),""),"")</f>
        <v/>
      </c>
    </row>
    <row r="232" spans="1:55" ht="14">
      <c r="A232" s="1">
        <v>226</v>
      </c>
      <c r="B232" s="38" t="str">
        <f>IF(stock_Item!B228&lt;&gt;"",stock_Item!B228,"")</f>
        <v>Root Canal Cement</v>
      </c>
      <c r="C232" s="18" t="str">
        <f t="array" ref="C232">IF(B232 &lt;&gt;"",IF(J232&lt;&gt;"","จัดซื้อร่วม ","วิธีเฉพาะเจาะจง "),"")</f>
        <v xml:space="preserve">วิธีเฉพาะเจาะจง </v>
      </c>
      <c r="D232" s="9">
        <f>IF(B232 &lt;&gt;"",INDEX(stock_Item!$A$3:$A$998,MATCH(B232,stock_Item!$B$3:$B$998,0)),"")</f>
        <v>5811</v>
      </c>
      <c r="E232" s="9" t="str">
        <f>IF(B232 &lt;&gt;"",INDEX(stock_Item!$C$1:$C$998,MATCH(D232,stock_Item!$A$1:$A$998,0)),"")</f>
        <v>ขวด</v>
      </c>
      <c r="F232" s="8"/>
      <c r="G232" s="7"/>
      <c r="H232" s="7"/>
      <c r="I232" s="7"/>
      <c r="J232" s="54"/>
      <c r="K232" s="57"/>
      <c r="L232" s="55"/>
      <c r="M232" s="56"/>
      <c r="N232" s="56"/>
      <c r="O232" s="41"/>
      <c r="P232" s="53">
        <f>IFERROR(IF(B232 &lt;&gt;"",LOOKUP(2,1/(company_qty!$K$3:$K$2003=D232),(company_qty!$N$3:$N$1004)),""),0)</f>
        <v>1</v>
      </c>
      <c r="Q232" s="33">
        <v>1</v>
      </c>
      <c r="R232" s="53">
        <f t="shared" si="36"/>
        <v>0</v>
      </c>
      <c r="S232" s="23">
        <v>0</v>
      </c>
      <c r="T232" s="39">
        <f t="array" ref="T232">IFERROR(IF(B232 &lt;&gt;"",LOOKUP(2,1/(company_qty!$A$3:$A$2002=D232),(company_qty!$D$3:$D$1003)),""),"ไม่เคยซื้อ")</f>
        <v>150</v>
      </c>
      <c r="U232" s="34">
        <f t="shared" si="37"/>
        <v>0</v>
      </c>
      <c r="V232" s="46">
        <f>IF(AND(B232&lt;&gt;"",S232&lt;&gt;0,COUNTIFS(stock_Item!$A$3:$A$1998,D232,stock_Item!$M$3:$M$1998,"P")),IF(S232&gt;=9,S232-S232*0.4,S232),0)</f>
        <v>0</v>
      </c>
      <c r="W232" s="44"/>
      <c r="X232" s="47">
        <f t="shared" si="38"/>
        <v>0</v>
      </c>
      <c r="Y232" s="46">
        <f t="shared" si="46"/>
        <v>0</v>
      </c>
      <c r="Z232" s="44"/>
      <c r="AA232" s="47">
        <f t="shared" si="39"/>
        <v>0</v>
      </c>
      <c r="AB232" s="97">
        <f t="shared" si="47"/>
        <v>0</v>
      </c>
      <c r="AC232" s="100" t="str">
        <f t="shared" si="40"/>
        <v/>
      </c>
      <c r="AD232" s="44"/>
      <c r="AE232" s="35"/>
      <c r="AF232" s="36"/>
      <c r="AG232" s="100" t="str">
        <f t="shared" si="41"/>
        <v/>
      </c>
      <c r="AH232" s="44"/>
      <c r="AI232" s="86"/>
      <c r="AJ232" s="77">
        <f t="shared" si="42"/>
        <v>0</v>
      </c>
      <c r="AK232" s="84">
        <f t="shared" si="43"/>
        <v>0</v>
      </c>
      <c r="AL232" s="1">
        <f t="shared" si="44"/>
        <v>0</v>
      </c>
      <c r="AM232" s="85">
        <f t="shared" si="45"/>
        <v>0</v>
      </c>
      <c r="AZ232" s="65" t="str">
        <f>IF(COUNT(SEARCH(#REF!,K232)),IF(V232&lt;&gt;0,LOOKUP(9.99999999999999E+307,$AZ$5:AZ231+1),""),"")</f>
        <v/>
      </c>
      <c r="BA232" s="91" t="str">
        <f>IF(COUNT(SEARCH(#REF!,K232)),IF(Y232&lt;&gt;0,LOOKUP(9.99999999999999E+307,$BA$5:BA231+1),""),"")</f>
        <v/>
      </c>
      <c r="BB232" s="93" t="str">
        <f>IF(COUNT(SEARCH(#REF!,K232)),IF(AC232&lt;&gt;0,LOOKUP(9.99999999999999E+307,$BB$5:BB231+1),""),"")</f>
        <v/>
      </c>
      <c r="BC232" s="95" t="str">
        <f>IF(COUNT(SEARCH(#REF!,K232)),IF(AG232&lt;&gt;0,LOOKUP(9.99999999999999E+307,$BC$5:BC231+1),""),"")</f>
        <v/>
      </c>
    </row>
    <row r="233" spans="1:55" ht="14">
      <c r="A233" s="1">
        <v>227</v>
      </c>
      <c r="B233" s="38" t="str">
        <f>IF(stock_Item!B229&lt;&gt;"",stock_Item!B229,"")</f>
        <v>Root Pick Angles (B2)</v>
      </c>
      <c r="C233" s="18" t="str">
        <f t="array" ref="C233">IF(B233 &lt;&gt;"",IF(J233&lt;&gt;"","จัดซื้อร่วม ","วิธีเฉพาะเจาะจง "),"")</f>
        <v xml:space="preserve">วิธีเฉพาะเจาะจง </v>
      </c>
      <c r="D233" s="9">
        <f>IF(B233 &lt;&gt;"",INDEX(stock_Item!$A$3:$A$998,MATCH(B233,stock_Item!$B$3:$B$998,0)),"")</f>
        <v>7824</v>
      </c>
      <c r="E233" s="9" t="str">
        <f>IF(B233 &lt;&gt;"",INDEX(stock_Item!$C$1:$C$998,MATCH(D233,stock_Item!$A$1:$A$998,0)),"")</f>
        <v>ชิ้น</v>
      </c>
      <c r="F233" s="8"/>
      <c r="G233" s="7"/>
      <c r="H233" s="7"/>
      <c r="I233" s="7"/>
      <c r="J233" s="54"/>
      <c r="K233" s="57"/>
      <c r="L233" s="55"/>
      <c r="M233" s="56"/>
      <c r="N233" s="56"/>
      <c r="O233" s="41"/>
      <c r="P233" s="53">
        <f>IFERROR(IF(B233 &lt;&gt;"",LOOKUP(2,1/(company_qty!$K$3:$K$2003=D233),(company_qty!$N$3:$N$1004)),""),0)</f>
        <v>0</v>
      </c>
      <c r="Q233" s="33">
        <v>0</v>
      </c>
      <c r="R233" s="53">
        <f t="shared" si="36"/>
        <v>0</v>
      </c>
      <c r="S233" s="23">
        <v>2</v>
      </c>
      <c r="T233" s="39">
        <f t="array" ref="T233">IFERROR(IF(B233 &lt;&gt;"",LOOKUP(2,1/(company_qty!$A$3:$A$2002=D233),(company_qty!$D$3:$D$1003)),""),"ไม่เคยซื้อ")</f>
        <v>1463</v>
      </c>
      <c r="U233" s="34">
        <f t="shared" si="37"/>
        <v>2926</v>
      </c>
      <c r="V233" s="46">
        <f>IF(AND(B233&lt;&gt;"",S233&lt;&gt;0,COUNTIFS(stock_Item!$A$3:$A$1998,D233,stock_Item!$M$3:$M$1998,"P")),IF(S233&gt;=9,S233-S233*0.4,S233),0)</f>
        <v>0</v>
      </c>
      <c r="W233" s="44"/>
      <c r="X233" s="47">
        <f t="shared" si="38"/>
        <v>0</v>
      </c>
      <c r="Y233" s="46">
        <f t="shared" si="46"/>
        <v>2</v>
      </c>
      <c r="Z233" s="44"/>
      <c r="AA233" s="47">
        <f t="shared" si="39"/>
        <v>2</v>
      </c>
      <c r="AB233" s="97">
        <f t="shared" si="47"/>
        <v>0</v>
      </c>
      <c r="AC233" s="100" t="str">
        <f t="shared" si="40"/>
        <v/>
      </c>
      <c r="AD233" s="44"/>
      <c r="AE233" s="35"/>
      <c r="AF233" s="36"/>
      <c r="AG233" s="100" t="str">
        <f t="shared" si="41"/>
        <v/>
      </c>
      <c r="AH233" s="44"/>
      <c r="AI233" s="86"/>
      <c r="AJ233" s="77">
        <f t="shared" si="42"/>
        <v>2</v>
      </c>
      <c r="AK233" s="84">
        <f t="shared" si="43"/>
        <v>2926</v>
      </c>
      <c r="AL233" s="1">
        <f t="shared" si="44"/>
        <v>0</v>
      </c>
      <c r="AM233" s="85">
        <f t="shared" si="45"/>
        <v>0</v>
      </c>
      <c r="AZ233" s="65" t="str">
        <f>IF(COUNT(SEARCH(#REF!,K233)),IF(V233&lt;&gt;0,LOOKUP(9.99999999999999E+307,$AZ$5:AZ232+1),""),"")</f>
        <v/>
      </c>
      <c r="BA233" s="91" t="str">
        <f>IF(COUNT(SEARCH(#REF!,K233)),IF(Y233&lt;&gt;0,LOOKUP(9.99999999999999E+307,$BA$5:BA232+1),""),"")</f>
        <v/>
      </c>
      <c r="BB233" s="93" t="str">
        <f>IF(COUNT(SEARCH(#REF!,K233)),IF(AC233&lt;&gt;0,LOOKUP(9.99999999999999E+307,$BB$5:BB232+1),""),"")</f>
        <v/>
      </c>
      <c r="BC233" s="95" t="str">
        <f>IF(COUNT(SEARCH(#REF!,K233)),IF(AG233&lt;&gt;0,LOOKUP(9.99999999999999E+307,$BC$5:BC232+1),""),"")</f>
        <v/>
      </c>
    </row>
    <row r="234" spans="1:55" ht="14">
      <c r="A234" s="1">
        <v>228</v>
      </c>
      <c r="B234" s="38" t="str">
        <f>IF(stock_Item!B230&lt;&gt;"",stock_Item!B230,"")</f>
        <v>Root Pick Angles (B3)</v>
      </c>
      <c r="C234" s="18" t="str">
        <f t="array" ref="C234">IF(B234 &lt;&gt;"",IF(J234&lt;&gt;"","จัดซื้อร่วม ","วิธีเฉพาะเจาะจง "),"")</f>
        <v xml:space="preserve">วิธีเฉพาะเจาะจง </v>
      </c>
      <c r="D234" s="9">
        <f>IF(B234 &lt;&gt;"",INDEX(stock_Item!$A$3:$A$998,MATCH(B234,stock_Item!$B$3:$B$998,0)),"")</f>
        <v>7823</v>
      </c>
      <c r="E234" s="9" t="str">
        <f>IF(B234 &lt;&gt;"",INDEX(stock_Item!$C$1:$C$998,MATCH(D234,stock_Item!$A$1:$A$998,0)),"")</f>
        <v>ชิ้น</v>
      </c>
      <c r="F234" s="8"/>
      <c r="G234" s="7"/>
      <c r="H234" s="7"/>
      <c r="I234" s="7"/>
      <c r="J234" s="54"/>
      <c r="K234" s="57"/>
      <c r="L234" s="55"/>
      <c r="M234" s="56"/>
      <c r="N234" s="56"/>
      <c r="O234" s="41"/>
      <c r="P234" s="53">
        <f>IFERROR(IF(B234 &lt;&gt;"",LOOKUP(2,1/(company_qty!$K$3:$K$2003=D234),(company_qty!$N$3:$N$1004)),""),0)</f>
        <v>0</v>
      </c>
      <c r="Q234" s="33">
        <v>0</v>
      </c>
      <c r="R234" s="53">
        <f t="shared" si="36"/>
        <v>0</v>
      </c>
      <c r="S234" s="23">
        <v>0</v>
      </c>
      <c r="T234" s="39">
        <f t="array" ref="T234">IFERROR(IF(B234 &lt;&gt;"",LOOKUP(2,1/(company_qty!$A$3:$A$2002=D234),(company_qty!$D$3:$D$1003)),""),"ไม่เคยซื้อ")</f>
        <v>1463</v>
      </c>
      <c r="U234" s="34">
        <f t="shared" si="37"/>
        <v>0</v>
      </c>
      <c r="V234" s="46">
        <f>IF(AND(B234&lt;&gt;"",S234&lt;&gt;0,COUNTIFS(stock_Item!$A$3:$A$1998,D234,stock_Item!$M$3:$M$1998,"P")),IF(S234&gt;=9,S234-S234*0.4,S234),0)</f>
        <v>0</v>
      </c>
      <c r="W234" s="44"/>
      <c r="X234" s="47">
        <f t="shared" si="38"/>
        <v>0</v>
      </c>
      <c r="Y234" s="46">
        <f t="shared" si="46"/>
        <v>0</v>
      </c>
      <c r="Z234" s="44"/>
      <c r="AA234" s="47">
        <f t="shared" si="39"/>
        <v>0</v>
      </c>
      <c r="AB234" s="97">
        <f t="shared" si="47"/>
        <v>0</v>
      </c>
      <c r="AC234" s="100" t="str">
        <f t="shared" si="40"/>
        <v/>
      </c>
      <c r="AD234" s="44"/>
      <c r="AE234" s="35"/>
      <c r="AF234" s="36"/>
      <c r="AG234" s="100" t="str">
        <f t="shared" si="41"/>
        <v/>
      </c>
      <c r="AH234" s="44"/>
      <c r="AI234" s="86"/>
      <c r="AJ234" s="77">
        <f t="shared" si="42"/>
        <v>0</v>
      </c>
      <c r="AK234" s="84">
        <f t="shared" si="43"/>
        <v>0</v>
      </c>
      <c r="AL234" s="1">
        <f t="shared" si="44"/>
        <v>0</v>
      </c>
      <c r="AM234" s="85">
        <f t="shared" si="45"/>
        <v>0</v>
      </c>
      <c r="AZ234" s="65" t="str">
        <f>IF(COUNT(SEARCH(#REF!,K234)),IF(V234&lt;&gt;0,LOOKUP(9.99999999999999E+307,$AZ$5:AZ233+1),""),"")</f>
        <v/>
      </c>
      <c r="BA234" s="91" t="str">
        <f>IF(COUNT(SEARCH(#REF!,K234)),IF(Y234&lt;&gt;0,LOOKUP(9.99999999999999E+307,$BA$5:BA233+1),""),"")</f>
        <v/>
      </c>
      <c r="BB234" s="93" t="str">
        <f>IF(COUNT(SEARCH(#REF!,K234)),IF(AC234&lt;&gt;0,LOOKUP(9.99999999999999E+307,$BB$5:BB233+1),""),"")</f>
        <v/>
      </c>
      <c r="BC234" s="95" t="str">
        <f>IF(COUNT(SEARCH(#REF!,K234)),IF(AG234&lt;&gt;0,LOOKUP(9.99999999999999E+307,$BC$5:BC233+1),""),"")</f>
        <v/>
      </c>
    </row>
    <row r="235" spans="1:55" ht="14">
      <c r="A235" s="1">
        <v>229</v>
      </c>
      <c r="B235" s="38" t="str">
        <f>IF(stock_Item!B231&lt;&gt;"",stock_Item!B231,"")</f>
        <v>Rubber  Dam  Clamps เบอร์ 8A</v>
      </c>
      <c r="C235" s="18" t="str">
        <f t="array" ref="C235">IF(B235 &lt;&gt;"",IF(J235&lt;&gt;"","จัดซื้อร่วม ","วิธีเฉพาะเจาะจง "),"")</f>
        <v xml:space="preserve">วิธีเฉพาะเจาะจง </v>
      </c>
      <c r="D235" s="9">
        <f>IF(B235 &lt;&gt;"",INDEX(stock_Item!$A$3:$A$998,MATCH(B235,stock_Item!$B$3:$B$998,0)),"")</f>
        <v>6178</v>
      </c>
      <c r="E235" s="9" t="str">
        <f>IF(B235 &lt;&gt;"",INDEX(stock_Item!$C$1:$C$998,MATCH(D235,stock_Item!$A$1:$A$998,0)),"")</f>
        <v>กล่อง</v>
      </c>
      <c r="F235" s="8"/>
      <c r="G235" s="7"/>
      <c r="H235" s="7"/>
      <c r="I235" s="7"/>
      <c r="J235" s="54"/>
      <c r="K235" s="57"/>
      <c r="L235" s="55"/>
      <c r="M235" s="56"/>
      <c r="N235" s="56"/>
      <c r="O235" s="41"/>
      <c r="P235" s="53">
        <f>IFERROR(IF(B235 &lt;&gt;"",LOOKUP(2,1/(company_qty!$K$3:$K$2003=D235),(company_qty!$N$3:$N$1004)),""),0)</f>
        <v>0</v>
      </c>
      <c r="Q235" s="33">
        <v>0</v>
      </c>
      <c r="R235" s="53">
        <f t="shared" si="36"/>
        <v>0</v>
      </c>
      <c r="S235" s="23">
        <v>1</v>
      </c>
      <c r="T235" s="39">
        <f t="array" ref="T235">IFERROR(IF(B235 &lt;&gt;"",LOOKUP(2,1/(company_qty!$A$3:$A$2002=D235),(company_qty!$D$3:$D$1003)),""),"ไม่เคยซื้อ")</f>
        <v>375</v>
      </c>
      <c r="U235" s="34">
        <f t="shared" si="37"/>
        <v>375</v>
      </c>
      <c r="V235" s="46">
        <f>IF(AND(B235&lt;&gt;"",S235&lt;&gt;0,COUNTIFS(stock_Item!$A$3:$A$1998,D235,stock_Item!$M$3:$M$1998,"P")),IF(S235&gt;=9,S235-S235*0.4,S235),0)</f>
        <v>0</v>
      </c>
      <c r="W235" s="44"/>
      <c r="X235" s="47">
        <f t="shared" si="38"/>
        <v>0</v>
      </c>
      <c r="Y235" s="46">
        <f t="shared" si="46"/>
        <v>1</v>
      </c>
      <c r="Z235" s="44"/>
      <c r="AA235" s="47">
        <f t="shared" si="39"/>
        <v>1</v>
      </c>
      <c r="AB235" s="97">
        <f t="shared" si="47"/>
        <v>0</v>
      </c>
      <c r="AC235" s="100" t="str">
        <f t="shared" si="40"/>
        <v/>
      </c>
      <c r="AD235" s="44"/>
      <c r="AE235" s="35"/>
      <c r="AF235" s="36"/>
      <c r="AG235" s="100" t="str">
        <f t="shared" si="41"/>
        <v/>
      </c>
      <c r="AH235" s="44"/>
      <c r="AI235" s="86"/>
      <c r="AJ235" s="77">
        <f t="shared" si="42"/>
        <v>1</v>
      </c>
      <c r="AK235" s="84">
        <f t="shared" si="43"/>
        <v>375</v>
      </c>
      <c r="AL235" s="1">
        <f t="shared" si="44"/>
        <v>0</v>
      </c>
      <c r="AM235" s="85">
        <f t="shared" si="45"/>
        <v>0</v>
      </c>
      <c r="AZ235" s="65" t="str">
        <f>IF(COUNT(SEARCH(#REF!,K235)),IF(V235&lt;&gt;0,LOOKUP(9.99999999999999E+307,$AZ$5:AZ234+1),""),"")</f>
        <v/>
      </c>
      <c r="BA235" s="91" t="str">
        <f>IF(COUNT(SEARCH(#REF!,K235)),IF(Y235&lt;&gt;0,LOOKUP(9.99999999999999E+307,$BA$5:BA234+1),""),"")</f>
        <v/>
      </c>
      <c r="BB235" s="93" t="str">
        <f>IF(COUNT(SEARCH(#REF!,K235)),IF(AC235&lt;&gt;0,LOOKUP(9.99999999999999E+307,$BB$5:BB234+1),""),"")</f>
        <v/>
      </c>
      <c r="BC235" s="95" t="str">
        <f>IF(COUNT(SEARCH(#REF!,K235)),IF(AG235&lt;&gt;0,LOOKUP(9.99999999999999E+307,$BC$5:BC234+1),""),"")</f>
        <v/>
      </c>
    </row>
    <row r="236" spans="1:55" ht="14">
      <c r="A236" s="1">
        <v>230</v>
      </c>
      <c r="B236" s="38" t="str">
        <f>IF(stock_Item!B232&lt;&gt;"",stock_Item!B232,"")</f>
        <v>Rubber  Dam  Clamps เบอร์14</v>
      </c>
      <c r="C236" s="18" t="str">
        <f t="array" ref="C236">IF(B236 &lt;&gt;"",IF(J236&lt;&gt;"","จัดซื้อร่วม ","วิธีเฉพาะเจาะจง "),"")</f>
        <v xml:space="preserve">วิธีเฉพาะเจาะจง </v>
      </c>
      <c r="D236" s="9">
        <f>IF(B236 &lt;&gt;"",INDEX(stock_Item!$A$3:$A$998,MATCH(B236,stock_Item!$B$3:$B$998,0)),"")</f>
        <v>6177</v>
      </c>
      <c r="E236" s="9" t="str">
        <f>IF(B236 &lt;&gt;"",INDEX(stock_Item!$C$1:$C$998,MATCH(D236,stock_Item!$A$1:$A$998,0)),"")</f>
        <v>กล่อง</v>
      </c>
      <c r="F236" s="8"/>
      <c r="G236" s="7"/>
      <c r="H236" s="7"/>
      <c r="I236" s="7"/>
      <c r="J236" s="54"/>
      <c r="K236" s="57"/>
      <c r="L236" s="55"/>
      <c r="M236" s="56"/>
      <c r="N236" s="56"/>
      <c r="O236" s="41"/>
      <c r="P236" s="53">
        <f>IFERROR(IF(B236 &lt;&gt;"",LOOKUP(2,1/(company_qty!$K$3:$K$2003=D236),(company_qty!$N$3:$N$1004)),""),0)</f>
        <v>0</v>
      </c>
      <c r="Q236" s="33">
        <v>0</v>
      </c>
      <c r="R236" s="53">
        <f t="shared" si="36"/>
        <v>0</v>
      </c>
      <c r="S236" s="23">
        <v>1</v>
      </c>
      <c r="T236" s="39">
        <f t="array" ref="T236">IFERROR(IF(B236 &lt;&gt;"",LOOKUP(2,1/(company_qty!$A$3:$A$2002=D236),(company_qty!$D$3:$D$1003)),""),"ไม่เคยซื้อ")</f>
        <v>375</v>
      </c>
      <c r="U236" s="34">
        <f t="shared" si="37"/>
        <v>375</v>
      </c>
      <c r="V236" s="46">
        <f>IF(AND(B236&lt;&gt;"",S236&lt;&gt;0,COUNTIFS(stock_Item!$A$3:$A$1998,D236,stock_Item!$M$3:$M$1998,"P")),IF(S236&gt;=9,S236-S236*0.4,S236),0)</f>
        <v>0</v>
      </c>
      <c r="W236" s="44"/>
      <c r="X236" s="47">
        <f t="shared" si="38"/>
        <v>0</v>
      </c>
      <c r="Y236" s="46">
        <f t="shared" si="46"/>
        <v>1</v>
      </c>
      <c r="Z236" s="44"/>
      <c r="AA236" s="47">
        <f t="shared" si="39"/>
        <v>1</v>
      </c>
      <c r="AB236" s="97">
        <f t="shared" si="47"/>
        <v>0</v>
      </c>
      <c r="AC236" s="100" t="str">
        <f t="shared" si="40"/>
        <v/>
      </c>
      <c r="AD236" s="44"/>
      <c r="AE236" s="35"/>
      <c r="AF236" s="36"/>
      <c r="AG236" s="100" t="str">
        <f t="shared" si="41"/>
        <v/>
      </c>
      <c r="AH236" s="44"/>
      <c r="AI236" s="86"/>
      <c r="AJ236" s="77">
        <f t="shared" si="42"/>
        <v>1</v>
      </c>
      <c r="AK236" s="84">
        <f t="shared" si="43"/>
        <v>375</v>
      </c>
      <c r="AL236" s="1">
        <f t="shared" si="44"/>
        <v>0</v>
      </c>
      <c r="AM236" s="85">
        <f t="shared" si="45"/>
        <v>0</v>
      </c>
      <c r="AZ236" s="65" t="str">
        <f>IF(COUNT(SEARCH(#REF!,K236)),IF(V236&lt;&gt;0,LOOKUP(9.99999999999999E+307,$AZ$5:AZ235+1),""),"")</f>
        <v/>
      </c>
      <c r="BA236" s="91" t="str">
        <f>IF(COUNT(SEARCH(#REF!,K236)),IF(Y236&lt;&gt;0,LOOKUP(9.99999999999999E+307,$BA$5:BA235+1),""),"")</f>
        <v/>
      </c>
      <c r="BB236" s="93" t="str">
        <f>IF(COUNT(SEARCH(#REF!,K236)),IF(AC236&lt;&gt;0,LOOKUP(9.99999999999999E+307,$BB$5:BB235+1),""),"")</f>
        <v/>
      </c>
      <c r="BC236" s="95" t="str">
        <f>IF(COUNT(SEARCH(#REF!,K236)),IF(AG236&lt;&gt;0,LOOKUP(9.99999999999999E+307,$BC$5:BC235+1),""),"")</f>
        <v/>
      </c>
    </row>
    <row r="237" spans="1:55" ht="14">
      <c r="A237" s="1">
        <v>231</v>
      </c>
      <c r="B237" s="38" t="str">
        <f>IF(stock_Item!B233&lt;&gt;"",stock_Item!B233,"")</f>
        <v>Rubber  Dam Forceps</v>
      </c>
      <c r="C237" s="18" t="str">
        <f t="array" ref="C237">IF(B237 &lt;&gt;"",IF(J237&lt;&gt;"","จัดซื้อร่วม ","วิธีเฉพาะเจาะจง "),"")</f>
        <v xml:space="preserve">วิธีเฉพาะเจาะจง </v>
      </c>
      <c r="D237" s="9">
        <f>IF(B237 &lt;&gt;"",INDEX(stock_Item!$A$3:$A$998,MATCH(B237,stock_Item!$B$3:$B$998,0)),"")</f>
        <v>1208</v>
      </c>
      <c r="E237" s="9" t="str">
        <f>IF(B237 &lt;&gt;"",INDEX(stock_Item!$C$1:$C$998,MATCH(D237,stock_Item!$A$1:$A$998,0)),"")</f>
        <v>ชิ้น</v>
      </c>
      <c r="F237" s="8"/>
      <c r="G237" s="7"/>
      <c r="H237" s="7"/>
      <c r="I237" s="7"/>
      <c r="J237" s="54"/>
      <c r="K237" s="57"/>
      <c r="L237" s="55"/>
      <c r="M237" s="56"/>
      <c r="N237" s="56"/>
      <c r="O237" s="41"/>
      <c r="P237" s="53">
        <f>IFERROR(IF(B237 &lt;&gt;"",LOOKUP(2,1/(company_qty!$K$3:$K$2003=D237),(company_qty!$N$3:$N$1004)),""),0)</f>
        <v>0</v>
      </c>
      <c r="Q237" s="33">
        <v>0</v>
      </c>
      <c r="R237" s="53">
        <f t="shared" si="36"/>
        <v>0</v>
      </c>
      <c r="S237" s="23">
        <v>1</v>
      </c>
      <c r="T237" s="39" t="str">
        <f t="array" ref="T237">IFERROR(IF(B237 &lt;&gt;"",LOOKUP(2,1/(company_qty!$A$3:$A$2002=D237),(company_qty!$D$3:$D$1003)),""),"ไม่เคยซื้อ")</f>
        <v>ไม่เคยซื้อ</v>
      </c>
      <c r="U237" s="34" t="e">
        <f t="shared" si="37"/>
        <v>#VALUE!</v>
      </c>
      <c r="V237" s="46">
        <f>IF(AND(B237&lt;&gt;"",S237&lt;&gt;0,COUNTIFS(stock_Item!$A$3:$A$1998,D237,stock_Item!$M$3:$M$1998,"P")),IF(S237&gt;=9,S237-S237*0.4,S237),0)</f>
        <v>0</v>
      </c>
      <c r="W237" s="44"/>
      <c r="X237" s="47">
        <f t="shared" si="38"/>
        <v>0</v>
      </c>
      <c r="Y237" s="46">
        <f t="shared" si="46"/>
        <v>1</v>
      </c>
      <c r="Z237" s="44"/>
      <c r="AA237" s="47">
        <f t="shared" si="39"/>
        <v>1</v>
      </c>
      <c r="AB237" s="97">
        <f t="shared" si="47"/>
        <v>0</v>
      </c>
      <c r="AC237" s="100" t="str">
        <f t="shared" si="40"/>
        <v/>
      </c>
      <c r="AD237" s="44"/>
      <c r="AE237" s="35"/>
      <c r="AF237" s="36"/>
      <c r="AG237" s="100" t="str">
        <f t="shared" si="41"/>
        <v/>
      </c>
      <c r="AH237" s="44"/>
      <c r="AI237" s="86"/>
      <c r="AJ237" s="77">
        <f t="shared" si="42"/>
        <v>1</v>
      </c>
      <c r="AK237" s="84" t="e">
        <f t="shared" si="43"/>
        <v>#VALUE!</v>
      </c>
      <c r="AL237" s="1">
        <f t="shared" si="44"/>
        <v>0</v>
      </c>
      <c r="AM237" s="85" t="e">
        <f t="shared" si="45"/>
        <v>#VALUE!</v>
      </c>
      <c r="AZ237" s="65" t="str">
        <f>IF(COUNT(SEARCH(#REF!,K237)),IF(V237&lt;&gt;0,LOOKUP(9.99999999999999E+307,$AZ$5:AZ236+1),""),"")</f>
        <v/>
      </c>
      <c r="BA237" s="91" t="str">
        <f>IF(COUNT(SEARCH(#REF!,K237)),IF(Y237&lt;&gt;0,LOOKUP(9.99999999999999E+307,$BA$5:BA236+1),""),"")</f>
        <v/>
      </c>
      <c r="BB237" s="93" t="str">
        <f>IF(COUNT(SEARCH(#REF!,K237)),IF(AC237&lt;&gt;0,LOOKUP(9.99999999999999E+307,$BB$5:BB236+1),""),"")</f>
        <v/>
      </c>
      <c r="BC237" s="95" t="str">
        <f>IF(COUNT(SEARCH(#REF!,K237)),IF(AG237&lt;&gt;0,LOOKUP(9.99999999999999E+307,$BC$5:BC236+1),""),"")</f>
        <v/>
      </c>
    </row>
    <row r="238" spans="1:55" ht="14">
      <c r="A238" s="1">
        <v>232</v>
      </c>
      <c r="B238" s="38" t="str">
        <f>IF(stock_Item!B234&lt;&gt;"",stock_Item!B234,"")</f>
        <v>Rubber  Dam sheet (เด็ก)</v>
      </c>
      <c r="C238" s="18" t="str">
        <f t="array" ref="C238">IF(B238 &lt;&gt;"",IF(J238&lt;&gt;"","จัดซื้อร่วม ","วิธีเฉพาะเจาะจง "),"")</f>
        <v xml:space="preserve">วิธีเฉพาะเจาะจง </v>
      </c>
      <c r="D238" s="9">
        <f>IF(B238 &lt;&gt;"",INDEX(stock_Item!$A$3:$A$998,MATCH(B238,stock_Item!$B$3:$B$998,0)),"")</f>
        <v>6688</v>
      </c>
      <c r="E238" s="9" t="str">
        <f>IF(B238 &lt;&gt;"",INDEX(stock_Item!$C$1:$C$998,MATCH(D238,stock_Item!$A$1:$A$998,0)),"")</f>
        <v>กล่อง</v>
      </c>
      <c r="F238" s="8"/>
      <c r="G238" s="7"/>
      <c r="H238" s="7"/>
      <c r="I238" s="7"/>
      <c r="J238" s="54"/>
      <c r="K238" s="57"/>
      <c r="L238" s="55"/>
      <c r="M238" s="56"/>
      <c r="N238" s="56"/>
      <c r="O238" s="41"/>
      <c r="P238" s="53">
        <f>IFERROR(IF(B238 &lt;&gt;"",LOOKUP(2,1/(company_qty!$K$3:$K$2003=D238),(company_qty!$N$3:$N$1004)),""),0)</f>
        <v>0</v>
      </c>
      <c r="Q238" s="33">
        <v>0</v>
      </c>
      <c r="R238" s="53">
        <f t="shared" si="36"/>
        <v>0</v>
      </c>
      <c r="S238" s="23">
        <v>2</v>
      </c>
      <c r="T238" s="39">
        <f t="array" ref="T238">IFERROR(IF(B238 &lt;&gt;"",LOOKUP(2,1/(company_qty!$A$3:$A$2002=D238),(company_qty!$D$3:$D$1003)),""),"ไม่เคยซื้อ")</f>
        <v>450</v>
      </c>
      <c r="U238" s="34">
        <f t="shared" si="37"/>
        <v>900</v>
      </c>
      <c r="V238" s="46">
        <f>IF(AND(B238&lt;&gt;"",S238&lt;&gt;0,COUNTIFS(stock_Item!$A$3:$A$1998,D238,stock_Item!$M$3:$M$1998,"P")),IF(S238&gt;=9,S238-S238*0.4,S238),0)</f>
        <v>2</v>
      </c>
      <c r="W238" s="44"/>
      <c r="X238" s="47">
        <f t="shared" si="38"/>
        <v>2</v>
      </c>
      <c r="Y238" s="46">
        <f t="shared" si="46"/>
        <v>0</v>
      </c>
      <c r="Z238" s="44"/>
      <c r="AA238" s="47">
        <f t="shared" si="39"/>
        <v>2</v>
      </c>
      <c r="AB238" s="97">
        <f t="shared" si="47"/>
        <v>0</v>
      </c>
      <c r="AC238" s="100" t="str">
        <f t="shared" si="40"/>
        <v/>
      </c>
      <c r="AD238" s="44"/>
      <c r="AE238" s="35"/>
      <c r="AF238" s="36"/>
      <c r="AG238" s="100" t="str">
        <f t="shared" si="41"/>
        <v/>
      </c>
      <c r="AH238" s="44"/>
      <c r="AI238" s="86"/>
      <c r="AJ238" s="77">
        <f t="shared" si="42"/>
        <v>2</v>
      </c>
      <c r="AK238" s="84">
        <f t="shared" si="43"/>
        <v>900</v>
      </c>
      <c r="AL238" s="1">
        <f t="shared" si="44"/>
        <v>0</v>
      </c>
      <c r="AM238" s="85">
        <f t="shared" si="45"/>
        <v>0</v>
      </c>
      <c r="AZ238" s="65" t="str">
        <f>IF(COUNT(SEARCH(#REF!,K238)),IF(V238&lt;&gt;0,LOOKUP(9.99999999999999E+307,$AZ$5:AZ237+1),""),"")</f>
        <v/>
      </c>
      <c r="BA238" s="91" t="str">
        <f>IF(COUNT(SEARCH(#REF!,K238)),IF(Y238&lt;&gt;0,LOOKUP(9.99999999999999E+307,$BA$5:BA237+1),""),"")</f>
        <v/>
      </c>
      <c r="BB238" s="93" t="str">
        <f>IF(COUNT(SEARCH(#REF!,K238)),IF(AC238&lt;&gt;0,LOOKUP(9.99999999999999E+307,$BB$5:BB237+1),""),"")</f>
        <v/>
      </c>
      <c r="BC238" s="95" t="str">
        <f>IF(COUNT(SEARCH(#REF!,K238)),IF(AG238&lt;&gt;0,LOOKUP(9.99999999999999E+307,$BC$5:BC237+1),""),"")</f>
        <v/>
      </c>
    </row>
    <row r="239" spans="1:55" ht="14">
      <c r="A239" s="1">
        <v>233</v>
      </c>
      <c r="B239" s="38" t="str">
        <f>IF(stock_Item!B235&lt;&gt;"",stock_Item!B235,"")</f>
        <v>Rubber  Dam sheet (ผู้ใหญ่)</v>
      </c>
      <c r="C239" s="18" t="str">
        <f t="array" ref="C239">IF(B239 &lt;&gt;"",IF(J239&lt;&gt;"","จัดซื้อร่วม ","วิธีเฉพาะเจาะจง "),"")</f>
        <v xml:space="preserve">วิธีเฉพาะเจาะจง </v>
      </c>
      <c r="D239" s="9">
        <f>IF(B239 &lt;&gt;"",INDEX(stock_Item!$A$3:$A$998,MATCH(B239,stock_Item!$B$3:$B$998,0)),"")</f>
        <v>6689</v>
      </c>
      <c r="E239" s="9" t="str">
        <f>IF(B239 &lt;&gt;"",INDEX(stock_Item!$C$1:$C$998,MATCH(D239,stock_Item!$A$1:$A$998,0)),"")</f>
        <v>กล่อง</v>
      </c>
      <c r="F239" s="8"/>
      <c r="G239" s="7"/>
      <c r="H239" s="7"/>
      <c r="I239" s="7"/>
      <c r="J239" s="54"/>
      <c r="K239" s="57"/>
      <c r="L239" s="55"/>
      <c r="M239" s="56"/>
      <c r="N239" s="56"/>
      <c r="O239" s="41"/>
      <c r="P239" s="53">
        <f>IFERROR(IF(B239 &lt;&gt;"",LOOKUP(2,1/(company_qty!$K$3:$K$2003=D239),(company_qty!$N$3:$N$1004)),""),0)</f>
        <v>0</v>
      </c>
      <c r="Q239" s="33">
        <v>0</v>
      </c>
      <c r="R239" s="53">
        <f t="shared" si="36"/>
        <v>0</v>
      </c>
      <c r="S239" s="23">
        <v>1</v>
      </c>
      <c r="T239" s="39" t="str">
        <f t="array" ref="T239">IFERROR(IF(B239 &lt;&gt;"",LOOKUP(2,1/(company_qty!$A$3:$A$2002=D239),(company_qty!$D$3:$D$1003)),""),"ไม่เคยซื้อ")</f>
        <v>ไม่เคยซื้อ</v>
      </c>
      <c r="U239" s="34" t="e">
        <f t="shared" si="37"/>
        <v>#VALUE!</v>
      </c>
      <c r="V239" s="46">
        <f>IF(AND(B239&lt;&gt;"",S239&lt;&gt;0,COUNTIFS(stock_Item!$A$3:$A$1998,D239,stock_Item!$M$3:$M$1998,"P")),IF(S239&gt;=9,S239-S239*0.4,S239),0)</f>
        <v>1</v>
      </c>
      <c r="W239" s="44"/>
      <c r="X239" s="47">
        <f t="shared" si="38"/>
        <v>1</v>
      </c>
      <c r="Y239" s="46">
        <f t="shared" si="46"/>
        <v>0</v>
      </c>
      <c r="Z239" s="44"/>
      <c r="AA239" s="47">
        <f t="shared" si="39"/>
        <v>1</v>
      </c>
      <c r="AB239" s="97">
        <f t="shared" si="47"/>
        <v>0</v>
      </c>
      <c r="AC239" s="100" t="str">
        <f t="shared" si="40"/>
        <v/>
      </c>
      <c r="AD239" s="44"/>
      <c r="AE239" s="35"/>
      <c r="AF239" s="36"/>
      <c r="AG239" s="100" t="str">
        <f t="shared" si="41"/>
        <v/>
      </c>
      <c r="AH239" s="44"/>
      <c r="AI239" s="86"/>
      <c r="AJ239" s="77">
        <f t="shared" si="42"/>
        <v>1</v>
      </c>
      <c r="AK239" s="84" t="e">
        <f t="shared" si="43"/>
        <v>#VALUE!</v>
      </c>
      <c r="AL239" s="1">
        <f t="shared" si="44"/>
        <v>0</v>
      </c>
      <c r="AM239" s="85" t="e">
        <f t="shared" si="45"/>
        <v>#VALUE!</v>
      </c>
      <c r="AZ239" s="65" t="str">
        <f>IF(COUNT(SEARCH(#REF!,K239)),IF(V239&lt;&gt;0,LOOKUP(9.99999999999999E+307,$AZ$5:AZ238+1),""),"")</f>
        <v/>
      </c>
      <c r="BA239" s="91" t="str">
        <f>IF(COUNT(SEARCH(#REF!,K239)),IF(Y239&lt;&gt;0,LOOKUP(9.99999999999999E+307,$BA$5:BA238+1),""),"")</f>
        <v/>
      </c>
      <c r="BB239" s="93" t="str">
        <f>IF(COUNT(SEARCH(#REF!,K239)),IF(AC239&lt;&gt;0,LOOKUP(9.99999999999999E+307,$BB$5:BB238+1),""),"")</f>
        <v/>
      </c>
      <c r="BC239" s="95" t="str">
        <f>IF(COUNT(SEARCH(#REF!,K239)),IF(AG239&lt;&gt;0,LOOKUP(9.99999999999999E+307,$BC$5:BC238+1),""),"")</f>
        <v/>
      </c>
    </row>
    <row r="240" spans="1:55" ht="14">
      <c r="A240" s="1">
        <v>234</v>
      </c>
      <c r="B240" s="38" t="str">
        <f>IF(stock_Item!B236&lt;&gt;"",stock_Item!B236,"")</f>
        <v>Rubber Cup</v>
      </c>
      <c r="C240" s="18" t="str">
        <f t="array" ref="C240">IF(B240 &lt;&gt;"",IF(J240&lt;&gt;"","จัดซื้อร่วม ","วิธีเฉพาะเจาะจง "),"")</f>
        <v xml:space="preserve">วิธีเฉพาะเจาะจง </v>
      </c>
      <c r="D240" s="9">
        <f>IF(B240 &lt;&gt;"",INDEX(stock_Item!$A$3:$A$998,MATCH(B240,stock_Item!$B$3:$B$998,0)),"")</f>
        <v>1338</v>
      </c>
      <c r="E240" s="9" t="str">
        <f>IF(B240 &lt;&gt;"",INDEX(stock_Item!$C$1:$C$998,MATCH(D240,stock_Item!$A$1:$A$998,0)),"")</f>
        <v>กล่อง</v>
      </c>
      <c r="F240" s="8"/>
      <c r="G240" s="7"/>
      <c r="H240" s="7"/>
      <c r="I240" s="7"/>
      <c r="J240" s="54"/>
      <c r="K240" s="57"/>
      <c r="L240" s="55"/>
      <c r="M240" s="56"/>
      <c r="N240" s="56"/>
      <c r="O240" s="41"/>
      <c r="P240" s="53">
        <f>IFERROR(IF(B240 &lt;&gt;"",LOOKUP(2,1/(company_qty!$K$3:$K$2003=D240),(company_qty!$N$3:$N$1004)),""),0)</f>
        <v>5</v>
      </c>
      <c r="Q240" s="33">
        <v>5</v>
      </c>
      <c r="R240" s="53">
        <f t="shared" si="36"/>
        <v>0</v>
      </c>
      <c r="S240" s="23">
        <v>0</v>
      </c>
      <c r="T240" s="39">
        <f t="array" ref="T240">IFERROR(IF(B240 &lt;&gt;"",LOOKUP(2,1/(company_qty!$A$3:$A$2002=D240),(company_qty!$D$3:$D$1003)),""),"ไม่เคยซื้อ")</f>
        <v>135</v>
      </c>
      <c r="U240" s="34">
        <f t="shared" si="37"/>
        <v>0</v>
      </c>
      <c r="V240" s="46">
        <f>IF(AND(B240&lt;&gt;"",S240&lt;&gt;0,COUNTIFS(stock_Item!$A$3:$A$1998,D240,stock_Item!$M$3:$M$1998,"P")),IF(S240&gt;=9,S240-S240*0.4,S240),0)</f>
        <v>0</v>
      </c>
      <c r="W240" s="44"/>
      <c r="X240" s="47">
        <f t="shared" si="38"/>
        <v>0</v>
      </c>
      <c r="Y240" s="46">
        <f t="shared" si="46"/>
        <v>0</v>
      </c>
      <c r="Z240" s="44"/>
      <c r="AA240" s="47">
        <f t="shared" si="39"/>
        <v>0</v>
      </c>
      <c r="AB240" s="97">
        <f t="shared" si="47"/>
        <v>0</v>
      </c>
      <c r="AC240" s="100" t="str">
        <f t="shared" si="40"/>
        <v/>
      </c>
      <c r="AD240" s="44"/>
      <c r="AE240" s="35"/>
      <c r="AF240" s="36"/>
      <c r="AG240" s="100" t="str">
        <f t="shared" si="41"/>
        <v/>
      </c>
      <c r="AH240" s="44"/>
      <c r="AI240" s="86"/>
      <c r="AJ240" s="77">
        <f t="shared" si="42"/>
        <v>0</v>
      </c>
      <c r="AK240" s="84">
        <f t="shared" si="43"/>
        <v>0</v>
      </c>
      <c r="AL240" s="1">
        <f t="shared" si="44"/>
        <v>0</v>
      </c>
      <c r="AM240" s="85">
        <f t="shared" si="45"/>
        <v>0</v>
      </c>
      <c r="AZ240" s="65" t="str">
        <f>IF(COUNT(SEARCH(#REF!,K240)),IF(V240&lt;&gt;0,LOOKUP(9.99999999999999E+307,$AZ$5:AZ239+1),""),"")</f>
        <v/>
      </c>
      <c r="BA240" s="91" t="str">
        <f>IF(COUNT(SEARCH(#REF!,K240)),IF(Y240&lt;&gt;0,LOOKUP(9.99999999999999E+307,$BA$5:BA239+1),""),"")</f>
        <v/>
      </c>
      <c r="BB240" s="93" t="str">
        <f>IF(COUNT(SEARCH(#REF!,K240)),IF(AC240&lt;&gt;0,LOOKUP(9.99999999999999E+307,$BB$5:BB239+1),""),"")</f>
        <v/>
      </c>
      <c r="BC240" s="95" t="str">
        <f>IF(COUNT(SEARCH(#REF!,K240)),IF(AG240&lt;&gt;0,LOOKUP(9.99999999999999E+307,$BC$5:BC239+1),""),"")</f>
        <v/>
      </c>
    </row>
    <row r="241" spans="1:55" ht="14">
      <c r="A241" s="1">
        <v>235</v>
      </c>
      <c r="B241" s="38" t="str">
        <f>IF(stock_Item!B237&lt;&gt;"",stock_Item!B237,"")</f>
        <v>Rubber Dam  Punches</v>
      </c>
      <c r="C241" s="18" t="str">
        <f t="array" ref="C241">IF(B241 &lt;&gt;"",IF(J241&lt;&gt;"","จัดซื้อร่วม ","วิธีเฉพาะเจาะจง "),"")</f>
        <v xml:space="preserve">วิธีเฉพาะเจาะจง </v>
      </c>
      <c r="D241" s="9">
        <f>IF(B241 &lt;&gt;"",INDEX(stock_Item!$A$3:$A$998,MATCH(B241,stock_Item!$B$3:$B$998,0)),"")</f>
        <v>1209</v>
      </c>
      <c r="E241" s="9" t="str">
        <f>IF(B241 &lt;&gt;"",INDEX(stock_Item!$C$1:$C$998,MATCH(D241,stock_Item!$A$1:$A$998,0)),"")</f>
        <v>ชิ้น</v>
      </c>
      <c r="F241" s="8"/>
      <c r="G241" s="7"/>
      <c r="H241" s="7"/>
      <c r="I241" s="7"/>
      <c r="J241" s="54"/>
      <c r="K241" s="57"/>
      <c r="L241" s="55"/>
      <c r="M241" s="56"/>
      <c r="N241" s="56"/>
      <c r="O241" s="41"/>
      <c r="P241" s="53">
        <f>IFERROR(IF(B241 &lt;&gt;"",LOOKUP(2,1/(company_qty!$K$3:$K$2003=D241),(company_qty!$N$3:$N$1004)),""),0)</f>
        <v>0</v>
      </c>
      <c r="Q241" s="33">
        <v>0</v>
      </c>
      <c r="R241" s="53">
        <f t="shared" si="36"/>
        <v>0</v>
      </c>
      <c r="S241" s="23">
        <v>0</v>
      </c>
      <c r="T241" s="39" t="str">
        <f t="array" ref="T241">IFERROR(IF(B241 &lt;&gt;"",LOOKUP(2,1/(company_qty!$A$3:$A$2002=D241),(company_qty!$D$3:$D$1003)),""),"ไม่เคยซื้อ")</f>
        <v>ไม่เคยซื้อ</v>
      </c>
      <c r="U241" s="34" t="e">
        <f t="shared" si="37"/>
        <v>#VALUE!</v>
      </c>
      <c r="V241" s="46">
        <f>IF(AND(B241&lt;&gt;"",S241&lt;&gt;0,COUNTIFS(stock_Item!$A$3:$A$1998,D241,stock_Item!$M$3:$M$1998,"P")),IF(S241&gt;=9,S241-S241*0.4,S241),0)</f>
        <v>0</v>
      </c>
      <c r="W241" s="44"/>
      <c r="X241" s="47">
        <f t="shared" si="38"/>
        <v>0</v>
      </c>
      <c r="Y241" s="46">
        <f t="shared" si="46"/>
        <v>0</v>
      </c>
      <c r="Z241" s="44"/>
      <c r="AA241" s="47">
        <f t="shared" si="39"/>
        <v>0</v>
      </c>
      <c r="AB241" s="97">
        <f t="shared" si="47"/>
        <v>0</v>
      </c>
      <c r="AC241" s="100" t="str">
        <f t="shared" si="40"/>
        <v/>
      </c>
      <c r="AD241" s="44"/>
      <c r="AE241" s="35"/>
      <c r="AF241" s="36"/>
      <c r="AG241" s="100" t="str">
        <f t="shared" si="41"/>
        <v/>
      </c>
      <c r="AH241" s="44"/>
      <c r="AI241" s="86"/>
      <c r="AJ241" s="77">
        <f t="shared" si="42"/>
        <v>0</v>
      </c>
      <c r="AK241" s="84" t="e">
        <f t="shared" si="43"/>
        <v>#VALUE!</v>
      </c>
      <c r="AL241" s="1">
        <f t="shared" si="44"/>
        <v>0</v>
      </c>
      <c r="AM241" s="85" t="e">
        <f t="shared" si="45"/>
        <v>#VALUE!</v>
      </c>
      <c r="AZ241" s="65" t="str">
        <f>IF(COUNT(SEARCH(#REF!,K241)),IF(V241&lt;&gt;0,LOOKUP(9.99999999999999E+307,$AZ$5:AZ240+1),""),"")</f>
        <v/>
      </c>
      <c r="BA241" s="91" t="str">
        <f>IF(COUNT(SEARCH(#REF!,K241)),IF(Y241&lt;&gt;0,LOOKUP(9.99999999999999E+307,$BA$5:BA240+1),""),"")</f>
        <v/>
      </c>
      <c r="BB241" s="93" t="str">
        <f>IF(COUNT(SEARCH(#REF!,K241)),IF(AC241&lt;&gt;0,LOOKUP(9.99999999999999E+307,$BB$5:BB240+1),""),"")</f>
        <v/>
      </c>
      <c r="BC241" s="95" t="str">
        <f>IF(COUNT(SEARCH(#REF!,K241)),IF(AG241&lt;&gt;0,LOOKUP(9.99999999999999E+307,$BC$5:BC240+1),""),"")</f>
        <v/>
      </c>
    </row>
    <row r="242" spans="1:55" ht="14">
      <c r="A242" s="1">
        <v>236</v>
      </c>
      <c r="B242" s="38" t="str">
        <f>IF(stock_Item!B238&lt;&gt;"",stock_Item!B238,"")</f>
        <v>Rubber Dam Clamps เบอร์ 23</v>
      </c>
      <c r="C242" s="18" t="str">
        <f t="array" ref="C242">IF(B242 &lt;&gt;"",IF(J242&lt;&gt;"","จัดซื้อร่วม ","วิธีเฉพาะเจาะจง "),"")</f>
        <v xml:space="preserve">วิธีเฉพาะเจาะจง </v>
      </c>
      <c r="D242" s="9">
        <f>IF(B242 &lt;&gt;"",INDEX(stock_Item!$A$3:$A$998,MATCH(B242,stock_Item!$B$3:$B$998,0)),"")</f>
        <v>6664</v>
      </c>
      <c r="E242" s="9" t="str">
        <f>IF(B242 &lt;&gt;"",INDEX(stock_Item!$C$1:$C$998,MATCH(D242,stock_Item!$A$1:$A$998,0)),"")</f>
        <v>ตัว</v>
      </c>
      <c r="F242" s="8"/>
      <c r="G242" s="7"/>
      <c r="H242" s="7"/>
      <c r="I242" s="7"/>
      <c r="J242" s="54"/>
      <c r="K242" s="57"/>
      <c r="L242" s="55"/>
      <c r="M242" s="56"/>
      <c r="N242" s="56"/>
      <c r="O242" s="41"/>
      <c r="P242" s="53">
        <f>IFERROR(IF(B242 &lt;&gt;"",LOOKUP(2,1/(company_qty!$K$3:$K$2003=D242),(company_qty!$N$3:$N$1004)),""),0)</f>
        <v>0</v>
      </c>
      <c r="Q242" s="33">
        <v>0</v>
      </c>
      <c r="R242" s="53">
        <f t="shared" si="36"/>
        <v>0</v>
      </c>
      <c r="S242" s="23">
        <v>1</v>
      </c>
      <c r="T242" s="39" t="str">
        <f t="array" ref="T242">IFERROR(IF(B242 &lt;&gt;"",LOOKUP(2,1/(company_qty!$A$3:$A$2002=D242),(company_qty!$D$3:$D$1003)),""),"ไม่เคยซื้อ")</f>
        <v>ไม่เคยซื้อ</v>
      </c>
      <c r="U242" s="34" t="e">
        <f t="shared" si="37"/>
        <v>#VALUE!</v>
      </c>
      <c r="V242" s="46">
        <f>IF(AND(B242&lt;&gt;"",S242&lt;&gt;0,COUNTIFS(stock_Item!$A$3:$A$1998,D242,stock_Item!$M$3:$M$1998,"P")),IF(S242&gt;=9,S242-S242*0.4,S242),0)</f>
        <v>0</v>
      </c>
      <c r="W242" s="44"/>
      <c r="X242" s="47">
        <f t="shared" si="38"/>
        <v>0</v>
      </c>
      <c r="Y242" s="46">
        <f t="shared" si="46"/>
        <v>1</v>
      </c>
      <c r="Z242" s="44"/>
      <c r="AA242" s="47">
        <f t="shared" si="39"/>
        <v>1</v>
      </c>
      <c r="AB242" s="97">
        <f t="shared" si="47"/>
        <v>0</v>
      </c>
      <c r="AC242" s="100" t="str">
        <f t="shared" si="40"/>
        <v/>
      </c>
      <c r="AD242" s="44"/>
      <c r="AE242" s="35"/>
      <c r="AF242" s="36"/>
      <c r="AG242" s="100" t="str">
        <f t="shared" si="41"/>
        <v/>
      </c>
      <c r="AH242" s="44"/>
      <c r="AI242" s="86"/>
      <c r="AJ242" s="77">
        <f t="shared" si="42"/>
        <v>1</v>
      </c>
      <c r="AK242" s="84" t="e">
        <f t="shared" si="43"/>
        <v>#VALUE!</v>
      </c>
      <c r="AL242" s="1">
        <f t="shared" si="44"/>
        <v>0</v>
      </c>
      <c r="AM242" s="85" t="e">
        <f t="shared" si="45"/>
        <v>#VALUE!</v>
      </c>
      <c r="AZ242" s="65" t="str">
        <f>IF(COUNT(SEARCH(#REF!,K242)),IF(V242&lt;&gt;0,LOOKUP(9.99999999999999E+307,$AZ$5:AZ241+1),""),"")</f>
        <v/>
      </c>
      <c r="BA242" s="91" t="str">
        <f>IF(COUNT(SEARCH(#REF!,K242)),IF(Y242&lt;&gt;0,LOOKUP(9.99999999999999E+307,$BA$5:BA241+1),""),"")</f>
        <v/>
      </c>
      <c r="BB242" s="93" t="str">
        <f>IF(COUNT(SEARCH(#REF!,K242)),IF(AC242&lt;&gt;0,LOOKUP(9.99999999999999E+307,$BB$5:BB241+1),""),"")</f>
        <v/>
      </c>
      <c r="BC242" s="95" t="str">
        <f>IF(COUNT(SEARCH(#REF!,K242)),IF(AG242&lt;&gt;0,LOOKUP(9.99999999999999E+307,$BC$5:BC241+1),""),"")</f>
        <v/>
      </c>
    </row>
    <row r="243" spans="1:55" ht="14">
      <c r="A243" s="1">
        <v>237</v>
      </c>
      <c r="B243" s="38" t="str">
        <f>IF(stock_Item!B239&lt;&gt;"",stock_Item!B239,"")</f>
        <v>Rubber Dam Clamps เบอร์ 2A</v>
      </c>
      <c r="C243" s="18" t="str">
        <f t="array" ref="C243">IF(B243 &lt;&gt;"",IF(J243&lt;&gt;"","จัดซื้อร่วม ","วิธีเฉพาะเจาะจง "),"")</f>
        <v xml:space="preserve">วิธีเฉพาะเจาะจง </v>
      </c>
      <c r="D243" s="9">
        <f>IF(B243 &lt;&gt;"",INDEX(stock_Item!$A$3:$A$998,MATCH(B243,stock_Item!$B$3:$B$998,0)),"")</f>
        <v>6665</v>
      </c>
      <c r="E243" s="9" t="str">
        <f>IF(B243 &lt;&gt;"",INDEX(stock_Item!$C$1:$C$998,MATCH(D243,stock_Item!$A$1:$A$998,0)),"")</f>
        <v>ตัว</v>
      </c>
      <c r="F243" s="8"/>
      <c r="G243" s="7"/>
      <c r="H243" s="7"/>
      <c r="I243" s="7"/>
      <c r="J243" s="54"/>
      <c r="K243" s="57"/>
      <c r="L243" s="55"/>
      <c r="M243" s="56"/>
      <c r="N243" s="56"/>
      <c r="O243" s="41"/>
      <c r="P243" s="53">
        <f>IFERROR(IF(B243 &lt;&gt;"",LOOKUP(2,1/(company_qty!$K$3:$K$2003=D243),(company_qty!$N$3:$N$1004)),""),0)</f>
        <v>0</v>
      </c>
      <c r="Q243" s="33">
        <v>0</v>
      </c>
      <c r="R243" s="53">
        <f t="shared" si="36"/>
        <v>0</v>
      </c>
      <c r="S243" s="23">
        <v>1</v>
      </c>
      <c r="T243" s="39" t="str">
        <f t="array" ref="T243">IFERROR(IF(B243 &lt;&gt;"",LOOKUP(2,1/(company_qty!$A$3:$A$2002=D243),(company_qty!$D$3:$D$1003)),""),"ไม่เคยซื้อ")</f>
        <v>ไม่เคยซื้อ</v>
      </c>
      <c r="U243" s="34" t="e">
        <f t="shared" si="37"/>
        <v>#VALUE!</v>
      </c>
      <c r="V243" s="46">
        <f>IF(AND(B243&lt;&gt;"",S243&lt;&gt;0,COUNTIFS(stock_Item!$A$3:$A$1998,D243,stock_Item!$M$3:$M$1998,"P")),IF(S243&gt;=9,S243-S243*0.4,S243),0)</f>
        <v>0</v>
      </c>
      <c r="W243" s="44"/>
      <c r="X243" s="47">
        <f t="shared" si="38"/>
        <v>0</v>
      </c>
      <c r="Y243" s="46">
        <f t="shared" si="46"/>
        <v>1</v>
      </c>
      <c r="Z243" s="44"/>
      <c r="AA243" s="47">
        <f t="shared" si="39"/>
        <v>1</v>
      </c>
      <c r="AB243" s="97">
        <f t="shared" si="47"/>
        <v>0</v>
      </c>
      <c r="AC243" s="100" t="str">
        <f t="shared" si="40"/>
        <v/>
      </c>
      <c r="AD243" s="44"/>
      <c r="AE243" s="35"/>
      <c r="AF243" s="36"/>
      <c r="AG243" s="100" t="str">
        <f t="shared" si="41"/>
        <v/>
      </c>
      <c r="AH243" s="44"/>
      <c r="AI243" s="86"/>
      <c r="AJ243" s="77">
        <f t="shared" si="42"/>
        <v>1</v>
      </c>
      <c r="AK243" s="84" t="e">
        <f t="shared" si="43"/>
        <v>#VALUE!</v>
      </c>
      <c r="AL243" s="1">
        <f t="shared" si="44"/>
        <v>0</v>
      </c>
      <c r="AM243" s="85" t="e">
        <f t="shared" si="45"/>
        <v>#VALUE!</v>
      </c>
      <c r="AZ243" s="65" t="str">
        <f>IF(COUNT(SEARCH(#REF!,K243)),IF(V243&lt;&gt;0,LOOKUP(9.99999999999999E+307,$AZ$5:AZ242+1),""),"")</f>
        <v/>
      </c>
      <c r="BA243" s="91" t="str">
        <f>IF(COUNT(SEARCH(#REF!,K243)),IF(Y243&lt;&gt;0,LOOKUP(9.99999999999999E+307,$BA$5:BA242+1),""),"")</f>
        <v/>
      </c>
      <c r="BB243" s="93" t="str">
        <f>IF(COUNT(SEARCH(#REF!,K243)),IF(AC243&lt;&gt;0,LOOKUP(9.99999999999999E+307,$BB$5:BB242+1),""),"")</f>
        <v/>
      </c>
      <c r="BC243" s="95" t="str">
        <f>IF(COUNT(SEARCH(#REF!,K243)),IF(AG243&lt;&gt;0,LOOKUP(9.99999999999999E+307,$BC$5:BC242+1),""),"")</f>
        <v/>
      </c>
    </row>
    <row r="244" spans="1:55" ht="14">
      <c r="A244" s="1">
        <v>238</v>
      </c>
      <c r="B244" s="38" t="str">
        <f>IF(stock_Item!B240&lt;&gt;"",stock_Item!B240,"")</f>
        <v>Rubber Dam frame</v>
      </c>
      <c r="C244" s="18" t="str">
        <f t="array" ref="C244">IF(B244 &lt;&gt;"",IF(J244&lt;&gt;"","จัดซื้อร่วม ","วิธีเฉพาะเจาะจง "),"")</f>
        <v xml:space="preserve">วิธีเฉพาะเจาะจง </v>
      </c>
      <c r="D244" s="9">
        <f>IF(B244 &lt;&gt;"",INDEX(stock_Item!$A$3:$A$998,MATCH(B244,stock_Item!$B$3:$B$998,0)),"")</f>
        <v>5987</v>
      </c>
      <c r="E244" s="9" t="str">
        <f>IF(B244 &lt;&gt;"",INDEX(stock_Item!$C$1:$C$998,MATCH(D244,stock_Item!$A$1:$A$998,0)),"")</f>
        <v>ตัว</v>
      </c>
      <c r="F244" s="8"/>
      <c r="G244" s="7"/>
      <c r="H244" s="7"/>
      <c r="I244" s="7"/>
      <c r="J244" s="54"/>
      <c r="K244" s="57"/>
      <c r="L244" s="55"/>
      <c r="M244" s="56"/>
      <c r="N244" s="56"/>
      <c r="O244" s="41"/>
      <c r="P244" s="53">
        <f>IFERROR(IF(B244 &lt;&gt;"",LOOKUP(2,1/(company_qty!$K$3:$K$2003=D244),(company_qty!$N$3:$N$1004)),""),0)</f>
        <v>0</v>
      </c>
      <c r="Q244" s="33">
        <v>0</v>
      </c>
      <c r="R244" s="53">
        <f t="shared" si="36"/>
        <v>0</v>
      </c>
      <c r="S244" s="23">
        <v>1</v>
      </c>
      <c r="T244" s="39">
        <f t="array" ref="T244">IFERROR(IF(B244 &lt;&gt;"",LOOKUP(2,1/(company_qty!$A$3:$A$2002=D244),(company_qty!$D$3:$D$1003)),""),"ไม่เคยซื้อ")</f>
        <v>280</v>
      </c>
      <c r="U244" s="34">
        <f t="shared" si="37"/>
        <v>280</v>
      </c>
      <c r="V244" s="46">
        <f>IF(AND(B244&lt;&gt;"",S244&lt;&gt;0,COUNTIFS(stock_Item!$A$3:$A$1998,D244,stock_Item!$M$3:$M$1998,"P")),IF(S244&gt;=9,S244-S244*0.4,S244),0)</f>
        <v>0</v>
      </c>
      <c r="W244" s="44"/>
      <c r="X244" s="47">
        <f t="shared" si="38"/>
        <v>0</v>
      </c>
      <c r="Y244" s="46">
        <f t="shared" si="46"/>
        <v>1</v>
      </c>
      <c r="Z244" s="44"/>
      <c r="AA244" s="47">
        <f t="shared" si="39"/>
        <v>1</v>
      </c>
      <c r="AB244" s="97">
        <f t="shared" si="47"/>
        <v>0</v>
      </c>
      <c r="AC244" s="100" t="str">
        <f t="shared" si="40"/>
        <v/>
      </c>
      <c r="AD244" s="44"/>
      <c r="AE244" s="35"/>
      <c r="AF244" s="36"/>
      <c r="AG244" s="100" t="str">
        <f t="shared" si="41"/>
        <v/>
      </c>
      <c r="AH244" s="44"/>
      <c r="AI244" s="86"/>
      <c r="AJ244" s="77">
        <f t="shared" si="42"/>
        <v>1</v>
      </c>
      <c r="AK244" s="84">
        <f t="shared" si="43"/>
        <v>280</v>
      </c>
      <c r="AL244" s="1">
        <f t="shared" si="44"/>
        <v>0</v>
      </c>
      <c r="AM244" s="85">
        <f t="shared" si="45"/>
        <v>0</v>
      </c>
      <c r="AZ244" s="65" t="str">
        <f>IF(COUNT(SEARCH(#REF!,K244)),IF(V244&lt;&gt;0,LOOKUP(9.99999999999999E+307,$AZ$5:AZ243+1),""),"")</f>
        <v/>
      </c>
      <c r="BA244" s="91" t="str">
        <f>IF(COUNT(SEARCH(#REF!,K244)),IF(Y244&lt;&gt;0,LOOKUP(9.99999999999999E+307,$BA$5:BA243+1),""),"")</f>
        <v/>
      </c>
      <c r="BB244" s="93" t="str">
        <f>IF(COUNT(SEARCH(#REF!,K244)),IF(AC244&lt;&gt;0,LOOKUP(9.99999999999999E+307,$BB$5:BB243+1),""),"")</f>
        <v/>
      </c>
      <c r="BC244" s="95" t="str">
        <f>IF(COUNT(SEARCH(#REF!,K244)),IF(AG244&lt;&gt;0,LOOKUP(9.99999999999999E+307,$BC$5:BC243+1),""),"")</f>
        <v/>
      </c>
    </row>
    <row r="245" spans="1:55" ht="14">
      <c r="A245" s="1">
        <v>239</v>
      </c>
      <c r="B245" s="38" t="str">
        <f>IF(stock_Item!B241&lt;&gt;"",stock_Item!B241,"")</f>
        <v>Rubber Stops</v>
      </c>
      <c r="C245" s="18" t="str">
        <f t="array" ref="C245">IF(B245 &lt;&gt;"",IF(J245&lt;&gt;"","จัดซื้อร่วม ","วิธีเฉพาะเจาะจง "),"")</f>
        <v xml:space="preserve">วิธีเฉพาะเจาะจง </v>
      </c>
      <c r="D245" s="9">
        <f>IF(B245 &lt;&gt;"",INDEX(stock_Item!$A$3:$A$998,MATCH(B245,stock_Item!$B$3:$B$998,0)),"")</f>
        <v>1337</v>
      </c>
      <c r="E245" s="9" t="str">
        <f>IF(B245 &lt;&gt;"",INDEX(stock_Item!$C$1:$C$998,MATCH(D245,stock_Item!$A$1:$A$998,0)),"")</f>
        <v>กล่อง</v>
      </c>
      <c r="F245" s="8"/>
      <c r="G245" s="7"/>
      <c r="H245" s="7"/>
      <c r="I245" s="7"/>
      <c r="J245" s="54"/>
      <c r="K245" s="57"/>
      <c r="L245" s="55"/>
      <c r="M245" s="56"/>
      <c r="N245" s="56"/>
      <c r="O245" s="41"/>
      <c r="P245" s="53">
        <f>IFERROR(IF(B245 &lt;&gt;"",LOOKUP(2,1/(company_qty!$K$3:$K$2003=D245),(company_qty!$N$3:$N$1004)),""),0)</f>
        <v>2</v>
      </c>
      <c r="Q245" s="33">
        <v>2</v>
      </c>
      <c r="R245" s="53">
        <f t="shared" si="36"/>
        <v>0</v>
      </c>
      <c r="S245" s="23">
        <v>0</v>
      </c>
      <c r="T245" s="39">
        <f t="array" ref="T245">IFERROR(IF(B245 &lt;&gt;"",LOOKUP(2,1/(company_qty!$A$3:$A$2002=D245),(company_qty!$D$3:$D$1003)),""),"ไม่เคยซื้อ")</f>
        <v>663.4</v>
      </c>
      <c r="U245" s="34">
        <f t="shared" si="37"/>
        <v>0</v>
      </c>
      <c r="V245" s="46">
        <f>IF(AND(B245&lt;&gt;"",S245&lt;&gt;0,COUNTIFS(stock_Item!$A$3:$A$1998,D245,stock_Item!$M$3:$M$1998,"P")),IF(S245&gt;=9,S245-S245*0.4,S245),0)</f>
        <v>0</v>
      </c>
      <c r="W245" s="44"/>
      <c r="X245" s="47">
        <f t="shared" si="38"/>
        <v>0</v>
      </c>
      <c r="Y245" s="46">
        <f t="shared" si="46"/>
        <v>0</v>
      </c>
      <c r="Z245" s="44"/>
      <c r="AA245" s="47">
        <f t="shared" si="39"/>
        <v>0</v>
      </c>
      <c r="AB245" s="97">
        <f t="shared" si="47"/>
        <v>0</v>
      </c>
      <c r="AC245" s="100" t="str">
        <f t="shared" si="40"/>
        <v/>
      </c>
      <c r="AD245" s="44"/>
      <c r="AE245" s="35"/>
      <c r="AF245" s="36"/>
      <c r="AG245" s="100" t="str">
        <f t="shared" si="41"/>
        <v/>
      </c>
      <c r="AH245" s="44"/>
      <c r="AI245" s="86"/>
      <c r="AJ245" s="77">
        <f t="shared" si="42"/>
        <v>0</v>
      </c>
      <c r="AK245" s="84">
        <f t="shared" si="43"/>
        <v>0</v>
      </c>
      <c r="AL245" s="1">
        <f t="shared" si="44"/>
        <v>0</v>
      </c>
      <c r="AM245" s="85">
        <f t="shared" si="45"/>
        <v>0</v>
      </c>
      <c r="AZ245" s="65" t="str">
        <f>IF(COUNT(SEARCH(#REF!,K245)),IF(V245&lt;&gt;0,LOOKUP(9.99999999999999E+307,$AZ$5:AZ244+1),""),"")</f>
        <v/>
      </c>
      <c r="BA245" s="91" t="str">
        <f>IF(COUNT(SEARCH(#REF!,K245)),IF(Y245&lt;&gt;0,LOOKUP(9.99999999999999E+307,$BA$5:BA244+1),""),"")</f>
        <v/>
      </c>
      <c r="BB245" s="93" t="str">
        <f>IF(COUNT(SEARCH(#REF!,K245)),IF(AC245&lt;&gt;0,LOOKUP(9.99999999999999E+307,$BB$5:BB244+1),""),"")</f>
        <v/>
      </c>
      <c r="BC245" s="95" t="str">
        <f>IF(COUNT(SEARCH(#REF!,K245)),IF(AG245&lt;&gt;0,LOOKUP(9.99999999999999E+307,$BC$5:BC244+1),""),"")</f>
        <v/>
      </c>
    </row>
    <row r="246" spans="1:55" ht="14">
      <c r="A246" s="1">
        <v>240</v>
      </c>
      <c r="B246" s="38" t="str">
        <f>IF(stock_Item!B242&lt;&gt;"",stock_Item!B242,"")</f>
        <v>Sand Paper  Strip</v>
      </c>
      <c r="C246" s="18" t="str">
        <f t="array" ref="C246">IF(B246 &lt;&gt;"",IF(J246&lt;&gt;"","จัดซื้อร่วม ","วิธีเฉพาะเจาะจง "),"")</f>
        <v xml:space="preserve">วิธีเฉพาะเจาะจง </v>
      </c>
      <c r="D246" s="9">
        <f>IF(B246 &lt;&gt;"",INDEX(stock_Item!$A$3:$A$998,MATCH(B246,stock_Item!$B$3:$B$998,0)),"")</f>
        <v>1340</v>
      </c>
      <c r="E246" s="9" t="str">
        <f>IF(B246 &lt;&gt;"",INDEX(stock_Item!$C$1:$C$998,MATCH(D246,stock_Item!$A$1:$A$998,0)),"")</f>
        <v>กล่อง</v>
      </c>
      <c r="F246" s="8"/>
      <c r="G246" s="7"/>
      <c r="H246" s="7"/>
      <c r="I246" s="7"/>
      <c r="J246" s="54"/>
      <c r="K246" s="57"/>
      <c r="L246" s="55"/>
      <c r="M246" s="56"/>
      <c r="N246" s="56"/>
      <c r="O246" s="41"/>
      <c r="P246" s="53">
        <f>IFERROR(IF(B246 &lt;&gt;"",LOOKUP(2,1/(company_qty!$K$3:$K$2003=D246),(company_qty!$N$3:$N$1004)),""),0)</f>
        <v>3</v>
      </c>
      <c r="Q246" s="33">
        <v>4</v>
      </c>
      <c r="R246" s="53">
        <f t="shared" si="36"/>
        <v>0</v>
      </c>
      <c r="S246" s="23">
        <v>0</v>
      </c>
      <c r="T246" s="39">
        <f t="array" ref="T246">IFERROR(IF(B246 &lt;&gt;"",LOOKUP(2,1/(company_qty!$A$3:$A$2002=D246),(company_qty!$D$3:$D$1003)),""),"ไม่เคยซื้อ")</f>
        <v>350</v>
      </c>
      <c r="U246" s="34">
        <f t="shared" si="37"/>
        <v>0</v>
      </c>
      <c r="V246" s="46">
        <f>IF(AND(B246&lt;&gt;"",S246&lt;&gt;0,COUNTIFS(stock_Item!$A$3:$A$1998,D246,stock_Item!$M$3:$M$1998,"P")),IF(S246&gt;=9,S246-S246*0.4,S246),0)</f>
        <v>0</v>
      </c>
      <c r="W246" s="44"/>
      <c r="X246" s="47">
        <f t="shared" si="38"/>
        <v>0</v>
      </c>
      <c r="Y246" s="46">
        <f t="shared" si="46"/>
        <v>0</v>
      </c>
      <c r="Z246" s="44"/>
      <c r="AA246" s="47">
        <f t="shared" si="39"/>
        <v>0</v>
      </c>
      <c r="AB246" s="97">
        <f t="shared" si="47"/>
        <v>0</v>
      </c>
      <c r="AC246" s="100" t="str">
        <f t="shared" si="40"/>
        <v/>
      </c>
      <c r="AD246" s="44"/>
      <c r="AE246" s="35"/>
      <c r="AF246" s="36"/>
      <c r="AG246" s="100" t="str">
        <f t="shared" si="41"/>
        <v/>
      </c>
      <c r="AH246" s="44"/>
      <c r="AI246" s="86"/>
      <c r="AJ246" s="77">
        <f t="shared" si="42"/>
        <v>0</v>
      </c>
      <c r="AK246" s="84">
        <f t="shared" si="43"/>
        <v>0</v>
      </c>
      <c r="AL246" s="1">
        <f t="shared" si="44"/>
        <v>0</v>
      </c>
      <c r="AM246" s="85">
        <f t="shared" si="45"/>
        <v>0</v>
      </c>
      <c r="AZ246" s="65" t="str">
        <f>IF(COUNT(SEARCH(#REF!,K246)),IF(V246&lt;&gt;0,LOOKUP(9.99999999999999E+307,$AZ$5:AZ245+1),""),"")</f>
        <v/>
      </c>
      <c r="BA246" s="91" t="str">
        <f>IF(COUNT(SEARCH(#REF!,K246)),IF(Y246&lt;&gt;0,LOOKUP(9.99999999999999E+307,$BA$5:BA245+1),""),"")</f>
        <v/>
      </c>
      <c r="BB246" s="93" t="str">
        <f>IF(COUNT(SEARCH(#REF!,K246)),IF(AC246&lt;&gt;0,LOOKUP(9.99999999999999E+307,$BB$5:BB245+1),""),"")</f>
        <v/>
      </c>
      <c r="BC246" s="95" t="str">
        <f>IF(COUNT(SEARCH(#REF!,K246)),IF(AG246&lt;&gt;0,LOOKUP(9.99999999999999E+307,$BC$5:BC245+1),""),"")</f>
        <v/>
      </c>
    </row>
    <row r="247" spans="1:55" ht="14">
      <c r="A247" s="1">
        <v>241</v>
      </c>
      <c r="B247" s="38" t="str">
        <f>IF(stock_Item!B243&lt;&gt;"",stock_Item!B243,"")</f>
        <v>Sand Paper Disc แผ่น POP-ON</v>
      </c>
      <c r="C247" s="18" t="str">
        <f t="array" ref="C247">IF(B247 &lt;&gt;"",IF(J247&lt;&gt;"","จัดซื้อร่วม ","วิธีเฉพาะเจาะจง "),"")</f>
        <v xml:space="preserve">วิธีเฉพาะเจาะจง </v>
      </c>
      <c r="D247" s="9">
        <f>IF(B247 &lt;&gt;"",INDEX(stock_Item!$A$3:$A$998,MATCH(B247,stock_Item!$B$3:$B$998,0)),"")</f>
        <v>6501</v>
      </c>
      <c r="E247" s="9" t="str">
        <f>IF(B247 &lt;&gt;"",INDEX(stock_Item!$C$1:$C$998,MATCH(D247,stock_Item!$A$1:$A$998,0)),"")</f>
        <v>กล่อง</v>
      </c>
      <c r="F247" s="8"/>
      <c r="G247" s="7"/>
      <c r="H247" s="7"/>
      <c r="I247" s="7"/>
      <c r="J247" s="54"/>
      <c r="K247" s="57"/>
      <c r="L247" s="55"/>
      <c r="M247" s="56"/>
      <c r="N247" s="56"/>
      <c r="O247" s="41"/>
      <c r="P247" s="53">
        <f>IFERROR(IF(B247 &lt;&gt;"",LOOKUP(2,1/(company_qty!$K$3:$K$2003=D247),(company_qty!$N$3:$N$1004)),""),0)</f>
        <v>11</v>
      </c>
      <c r="Q247" s="33">
        <v>11</v>
      </c>
      <c r="R247" s="53">
        <f t="shared" si="36"/>
        <v>0</v>
      </c>
      <c r="S247" s="23">
        <v>0</v>
      </c>
      <c r="T247" s="39">
        <f t="array" ref="T247">IFERROR(IF(B247 &lt;&gt;"",LOOKUP(2,1/(company_qty!$A$3:$A$2002=D247),(company_qty!$D$3:$D$1003)),""),"ไม่เคยซื้อ")</f>
        <v>304.95</v>
      </c>
      <c r="U247" s="34">
        <f t="shared" si="37"/>
        <v>0</v>
      </c>
      <c r="V247" s="46">
        <f>IF(AND(B247&lt;&gt;"",S247&lt;&gt;0,COUNTIFS(stock_Item!$A$3:$A$1998,D247,stock_Item!$M$3:$M$1998,"P")),IF(S247&gt;=9,S247-S247*0.4,S247),0)</f>
        <v>0</v>
      </c>
      <c r="W247" s="44"/>
      <c r="X247" s="47">
        <f t="shared" si="38"/>
        <v>0</v>
      </c>
      <c r="Y247" s="46">
        <f t="shared" si="46"/>
        <v>0</v>
      </c>
      <c r="Z247" s="44"/>
      <c r="AA247" s="47">
        <f t="shared" si="39"/>
        <v>0</v>
      </c>
      <c r="AB247" s="97">
        <f t="shared" si="47"/>
        <v>0</v>
      </c>
      <c r="AC247" s="100" t="str">
        <f t="shared" si="40"/>
        <v/>
      </c>
      <c r="AD247" s="44"/>
      <c r="AE247" s="35"/>
      <c r="AF247" s="36"/>
      <c r="AG247" s="100" t="str">
        <f t="shared" si="41"/>
        <v/>
      </c>
      <c r="AH247" s="44"/>
      <c r="AI247" s="86"/>
      <c r="AJ247" s="77">
        <f t="shared" si="42"/>
        <v>0</v>
      </c>
      <c r="AK247" s="84">
        <f t="shared" si="43"/>
        <v>0</v>
      </c>
      <c r="AL247" s="1">
        <f t="shared" si="44"/>
        <v>0</v>
      </c>
      <c r="AM247" s="85">
        <f t="shared" si="45"/>
        <v>0</v>
      </c>
      <c r="AZ247" s="65" t="str">
        <f>IF(COUNT(SEARCH(#REF!,K247)),IF(V247&lt;&gt;0,LOOKUP(9.99999999999999E+307,$AZ$5:AZ246+1),""),"")</f>
        <v/>
      </c>
      <c r="BA247" s="91" t="str">
        <f>IF(COUNT(SEARCH(#REF!,K247)),IF(Y247&lt;&gt;0,LOOKUP(9.99999999999999E+307,$BA$5:BA246+1),""),"")</f>
        <v/>
      </c>
      <c r="BB247" s="93" t="str">
        <f>IF(COUNT(SEARCH(#REF!,K247)),IF(AC247&lt;&gt;0,LOOKUP(9.99999999999999E+307,$BB$5:BB246+1),""),"")</f>
        <v/>
      </c>
      <c r="BC247" s="95" t="str">
        <f>IF(COUNT(SEARCH(#REF!,K247)),IF(AG247&lt;&gt;0,LOOKUP(9.99999999999999E+307,$BC$5:BC246+1),""),"")</f>
        <v/>
      </c>
    </row>
    <row r="248" spans="1:55" ht="14">
      <c r="A248" s="1">
        <v>242</v>
      </c>
      <c r="B248" s="38" t="str">
        <f>IF(stock_Item!B244&lt;&gt;"",stock_Item!B244,"")</f>
        <v>Scaler Satin Steel</v>
      </c>
      <c r="C248" s="18" t="str">
        <f t="array" ref="C248">IF(B248 &lt;&gt;"",IF(J248&lt;&gt;"","จัดซื้อร่วม ","วิธีเฉพาะเจาะจง "),"")</f>
        <v xml:space="preserve">วิธีเฉพาะเจาะจง </v>
      </c>
      <c r="D248" s="9">
        <f>IF(B248 &lt;&gt;"",INDEX(stock_Item!$A$3:$A$998,MATCH(B248,stock_Item!$B$3:$B$998,0)),"")</f>
        <v>7795</v>
      </c>
      <c r="E248" s="9" t="str">
        <f>IF(B248 &lt;&gt;"",INDEX(stock_Item!$C$1:$C$998,MATCH(D248,stock_Item!$A$1:$A$998,0)),"")</f>
        <v>ชิ้น</v>
      </c>
      <c r="F248" s="8"/>
      <c r="G248" s="7"/>
      <c r="H248" s="7"/>
      <c r="I248" s="7"/>
      <c r="J248" s="54"/>
      <c r="K248" s="57"/>
      <c r="L248" s="55"/>
      <c r="M248" s="56"/>
      <c r="N248" s="56"/>
      <c r="O248" s="41"/>
      <c r="P248" s="53">
        <f>IFERROR(IF(B248 &lt;&gt;"",LOOKUP(2,1/(company_qty!$K$3:$K$2003=D248),(company_qty!$N$3:$N$1004)),""),0)</f>
        <v>0</v>
      </c>
      <c r="Q248" s="33">
        <v>0</v>
      </c>
      <c r="R248" s="53">
        <f t="shared" si="36"/>
        <v>0</v>
      </c>
      <c r="S248" s="23">
        <v>2</v>
      </c>
      <c r="T248" s="39">
        <f t="array" ref="T248">IFERROR(IF(B248 &lt;&gt;"",LOOKUP(2,1/(company_qty!$A$3:$A$2002=D248),(company_qty!$D$3:$D$1003)),""),"ไม่เคยซื้อ")</f>
        <v>2095</v>
      </c>
      <c r="U248" s="34">
        <f t="shared" si="37"/>
        <v>4190</v>
      </c>
      <c r="V248" s="46">
        <f>IF(AND(B248&lt;&gt;"",S248&lt;&gt;0,COUNTIFS(stock_Item!$A$3:$A$1998,D248,stock_Item!$M$3:$M$1998,"P")),IF(S248&gt;=9,S248-S248*0.4,S248),0)</f>
        <v>0</v>
      </c>
      <c r="W248" s="44"/>
      <c r="X248" s="47">
        <f t="shared" si="38"/>
        <v>0</v>
      </c>
      <c r="Y248" s="46">
        <f t="shared" si="46"/>
        <v>2</v>
      </c>
      <c r="Z248" s="44"/>
      <c r="AA248" s="47">
        <f t="shared" si="39"/>
        <v>2</v>
      </c>
      <c r="AB248" s="97">
        <f t="shared" si="47"/>
        <v>0</v>
      </c>
      <c r="AC248" s="100" t="str">
        <f t="shared" si="40"/>
        <v/>
      </c>
      <c r="AD248" s="44"/>
      <c r="AE248" s="35"/>
      <c r="AF248" s="36"/>
      <c r="AG248" s="100" t="str">
        <f t="shared" si="41"/>
        <v/>
      </c>
      <c r="AH248" s="44"/>
      <c r="AI248" s="86"/>
      <c r="AJ248" s="77">
        <f t="shared" si="42"/>
        <v>2</v>
      </c>
      <c r="AK248" s="84">
        <f t="shared" si="43"/>
        <v>4190</v>
      </c>
      <c r="AL248" s="1">
        <f t="shared" si="44"/>
        <v>0</v>
      </c>
      <c r="AM248" s="85">
        <f t="shared" si="45"/>
        <v>0</v>
      </c>
      <c r="AZ248" s="65" t="str">
        <f>IF(COUNT(SEARCH(#REF!,K248)),IF(V248&lt;&gt;0,LOOKUP(9.99999999999999E+307,$AZ$5:AZ247+1),""),"")</f>
        <v/>
      </c>
      <c r="BA248" s="91" t="str">
        <f>IF(COUNT(SEARCH(#REF!,K248)),IF(Y248&lt;&gt;0,LOOKUP(9.99999999999999E+307,$BA$5:BA247+1),""),"")</f>
        <v/>
      </c>
      <c r="BB248" s="93" t="str">
        <f>IF(COUNT(SEARCH(#REF!,K248)),IF(AC248&lt;&gt;0,LOOKUP(9.99999999999999E+307,$BB$5:BB247+1),""),"")</f>
        <v/>
      </c>
      <c r="BC248" s="95" t="str">
        <f>IF(COUNT(SEARCH(#REF!,K248)),IF(AG248&lt;&gt;0,LOOKUP(9.99999999999999E+307,$BC$5:BC247+1),""),"")</f>
        <v/>
      </c>
    </row>
    <row r="249" spans="1:55" ht="14">
      <c r="A249" s="1">
        <v>243</v>
      </c>
      <c r="B249" s="38" t="str">
        <f>IF(stock_Item!B245&lt;&gt;"",stock_Item!B245,"")</f>
        <v>Scalers  Handle</v>
      </c>
      <c r="C249" s="18" t="str">
        <f t="array" ref="C249">IF(B249 &lt;&gt;"",IF(J249&lt;&gt;"","จัดซื้อร่วม ","วิธีเฉพาะเจาะจง "),"")</f>
        <v xml:space="preserve">วิธีเฉพาะเจาะจง </v>
      </c>
      <c r="D249" s="9">
        <f>IF(B249 &lt;&gt;"",INDEX(stock_Item!$A$3:$A$998,MATCH(B249,stock_Item!$B$3:$B$998,0)),"")</f>
        <v>1212</v>
      </c>
      <c r="E249" s="9" t="str">
        <f>IF(B249 &lt;&gt;"",INDEX(stock_Item!$C$1:$C$998,MATCH(D249,stock_Item!$A$1:$A$998,0)),"")</f>
        <v>ชิ้น</v>
      </c>
      <c r="F249" s="8"/>
      <c r="G249" s="7"/>
      <c r="H249" s="7"/>
      <c r="I249" s="7"/>
      <c r="J249" s="54"/>
      <c r="K249" s="57"/>
      <c r="L249" s="55"/>
      <c r="M249" s="56"/>
      <c r="N249" s="56"/>
      <c r="O249" s="41"/>
      <c r="P249" s="53">
        <f>IFERROR(IF(B249 &lt;&gt;"",LOOKUP(2,1/(company_qty!$K$3:$K$2003=D249),(company_qty!$N$3:$N$1004)),""),0)</f>
        <v>0</v>
      </c>
      <c r="Q249" s="33">
        <v>0</v>
      </c>
      <c r="R249" s="53">
        <f t="shared" si="36"/>
        <v>0</v>
      </c>
      <c r="S249" s="23">
        <v>2</v>
      </c>
      <c r="T249" s="39">
        <f t="array" ref="T249">IFERROR(IF(B249 &lt;&gt;"",LOOKUP(2,1/(company_qty!$A$3:$A$2002=D249),(company_qty!$D$3:$D$1003)),""),"ไม่เคยซื้อ")</f>
        <v>890</v>
      </c>
      <c r="U249" s="34">
        <f t="shared" si="37"/>
        <v>1780</v>
      </c>
      <c r="V249" s="46">
        <f>IF(AND(B249&lt;&gt;"",S249&lt;&gt;0,COUNTIFS(stock_Item!$A$3:$A$1998,D249,stock_Item!$M$3:$M$1998,"P")),IF(S249&gt;=9,S249-S249*0.4,S249),0)</f>
        <v>0</v>
      </c>
      <c r="W249" s="44"/>
      <c r="X249" s="47">
        <f t="shared" si="38"/>
        <v>0</v>
      </c>
      <c r="Y249" s="46">
        <f t="shared" si="46"/>
        <v>2</v>
      </c>
      <c r="Z249" s="44"/>
      <c r="AA249" s="47">
        <f t="shared" si="39"/>
        <v>2</v>
      </c>
      <c r="AB249" s="97">
        <f t="shared" si="47"/>
        <v>0</v>
      </c>
      <c r="AC249" s="100" t="str">
        <f t="shared" si="40"/>
        <v/>
      </c>
      <c r="AD249" s="44"/>
      <c r="AE249" s="35"/>
      <c r="AF249" s="36"/>
      <c r="AG249" s="100" t="str">
        <f t="shared" si="41"/>
        <v/>
      </c>
      <c r="AH249" s="44"/>
      <c r="AI249" s="86"/>
      <c r="AJ249" s="77">
        <f t="shared" si="42"/>
        <v>2</v>
      </c>
      <c r="AK249" s="84">
        <f t="shared" si="43"/>
        <v>1780</v>
      </c>
      <c r="AL249" s="1">
        <f t="shared" si="44"/>
        <v>0</v>
      </c>
      <c r="AM249" s="85">
        <f t="shared" si="45"/>
        <v>0</v>
      </c>
      <c r="AZ249" s="65" t="str">
        <f>IF(COUNT(SEARCH(#REF!,K249)),IF(V249&lt;&gt;0,LOOKUP(9.99999999999999E+307,$AZ$5:AZ248+1),""),"")</f>
        <v/>
      </c>
      <c r="BA249" s="91" t="str">
        <f>IF(COUNT(SEARCH(#REF!,K249)),IF(Y249&lt;&gt;0,LOOKUP(9.99999999999999E+307,$BA$5:BA248+1),""),"")</f>
        <v/>
      </c>
      <c r="BB249" s="93" t="str">
        <f>IF(COUNT(SEARCH(#REF!,K249)),IF(AC249&lt;&gt;0,LOOKUP(9.99999999999999E+307,$BB$5:BB248+1),""),"")</f>
        <v/>
      </c>
      <c r="BC249" s="95" t="str">
        <f>IF(COUNT(SEARCH(#REF!,K249)),IF(AG249&lt;&gt;0,LOOKUP(9.99999999999999E+307,$BC$5:BC248+1),""),"")</f>
        <v/>
      </c>
    </row>
    <row r="250" spans="1:55" ht="14">
      <c r="A250" s="1">
        <v>244</v>
      </c>
      <c r="B250" s="38" t="str">
        <f>IF(stock_Item!B246&lt;&gt;"",stock_Item!B246,"")</f>
        <v>Scissors กรรไกรตัดไหม (ยกเลิก)</v>
      </c>
      <c r="C250" s="18" t="str">
        <f t="array" ref="C250">IF(B250 &lt;&gt;"",IF(J250&lt;&gt;"","จัดซื้อร่วม ","วิธีเฉพาะเจาะจง "),"")</f>
        <v xml:space="preserve">วิธีเฉพาะเจาะจง </v>
      </c>
      <c r="D250" s="9">
        <f>IF(B250 &lt;&gt;"",INDEX(stock_Item!$A$3:$A$998,MATCH(B250,stock_Item!$B$3:$B$998,0)),"")</f>
        <v>1240</v>
      </c>
      <c r="E250" s="9" t="str">
        <f>IF(B250 &lt;&gt;"",INDEX(stock_Item!$C$1:$C$998,MATCH(D250,stock_Item!$A$1:$A$998,0)),"")</f>
        <v>ชิ้น</v>
      </c>
      <c r="F250" s="8"/>
      <c r="G250" s="7"/>
      <c r="H250" s="7"/>
      <c r="I250" s="7"/>
      <c r="J250" s="54"/>
      <c r="K250" s="57"/>
      <c r="L250" s="55"/>
      <c r="M250" s="56"/>
      <c r="N250" s="56"/>
      <c r="O250" s="41"/>
      <c r="P250" s="53">
        <f>IFERROR(IF(B250 &lt;&gt;"",LOOKUP(2,1/(company_qty!$K$3:$K$2003=D250),(company_qty!$N$3:$N$1004)),""),0)</f>
        <v>0</v>
      </c>
      <c r="Q250" s="33">
        <v>0</v>
      </c>
      <c r="R250" s="53">
        <f t="shared" si="36"/>
        <v>0</v>
      </c>
      <c r="S250" s="23">
        <v>0</v>
      </c>
      <c r="T250" s="39">
        <f t="array" ref="T250">IFERROR(IF(B250 &lt;&gt;"",LOOKUP(2,1/(company_qty!$A$3:$A$2002=D250),(company_qty!$D$3:$D$1003)),""),"ไม่เคยซื้อ")</f>
        <v>3370</v>
      </c>
      <c r="U250" s="34">
        <f t="shared" si="37"/>
        <v>0</v>
      </c>
      <c r="V250" s="46">
        <f>IF(AND(B250&lt;&gt;"",S250&lt;&gt;0,COUNTIFS(stock_Item!$A$3:$A$1998,D250,stock_Item!$M$3:$M$1998,"P")),IF(S250&gt;=9,S250-S250*0.4,S250),0)</f>
        <v>0</v>
      </c>
      <c r="W250" s="44"/>
      <c r="X250" s="47">
        <f t="shared" si="38"/>
        <v>0</v>
      </c>
      <c r="Y250" s="46">
        <f t="shared" si="46"/>
        <v>0</v>
      </c>
      <c r="Z250" s="44"/>
      <c r="AA250" s="47">
        <f t="shared" si="39"/>
        <v>0</v>
      </c>
      <c r="AB250" s="97">
        <f t="shared" si="47"/>
        <v>0</v>
      </c>
      <c r="AC250" s="100" t="str">
        <f t="shared" si="40"/>
        <v/>
      </c>
      <c r="AD250" s="44"/>
      <c r="AE250" s="35"/>
      <c r="AF250" s="36"/>
      <c r="AG250" s="100" t="str">
        <f t="shared" si="41"/>
        <v/>
      </c>
      <c r="AH250" s="44"/>
      <c r="AI250" s="86"/>
      <c r="AJ250" s="77">
        <f t="shared" si="42"/>
        <v>0</v>
      </c>
      <c r="AK250" s="84">
        <f t="shared" si="43"/>
        <v>0</v>
      </c>
      <c r="AL250" s="1">
        <f t="shared" si="44"/>
        <v>0</v>
      </c>
      <c r="AM250" s="85">
        <f t="shared" si="45"/>
        <v>0</v>
      </c>
      <c r="AZ250" s="65" t="str">
        <f>IF(COUNT(SEARCH(#REF!,K250)),IF(V250&lt;&gt;0,LOOKUP(9.99999999999999E+307,$AZ$5:AZ249+1),""),"")</f>
        <v/>
      </c>
      <c r="BA250" s="91" t="str">
        <f>IF(COUNT(SEARCH(#REF!,K250)),IF(Y250&lt;&gt;0,LOOKUP(9.99999999999999E+307,$BA$5:BA249+1),""),"")</f>
        <v/>
      </c>
      <c r="BB250" s="93" t="str">
        <f>IF(COUNT(SEARCH(#REF!,K250)),IF(AC250&lt;&gt;0,LOOKUP(9.99999999999999E+307,$BB$5:BB249+1),""),"")</f>
        <v/>
      </c>
      <c r="BC250" s="95" t="str">
        <f>IF(COUNT(SEARCH(#REF!,K250)),IF(AG250&lt;&gt;0,LOOKUP(9.99999999999999E+307,$BC$5:BC249+1),""),"")</f>
        <v/>
      </c>
    </row>
    <row r="251" spans="1:55" ht="14">
      <c r="A251" s="1">
        <v>245</v>
      </c>
      <c r="B251" s="38" t="str">
        <f>IF(stock_Item!B247&lt;&gt;"",stock_Item!B247,"")</f>
        <v>Sealant(วัสดุเคลือบหลุมฟัน)</v>
      </c>
      <c r="C251" s="18" t="str">
        <f t="array" ref="C251">IF(B251 &lt;&gt;"",IF(J251&lt;&gt;"","จัดซื้อร่วม ","วิธีเฉพาะเจาะจง "),"")</f>
        <v xml:space="preserve">วิธีเฉพาะเจาะจง </v>
      </c>
      <c r="D251" s="9">
        <f>IF(B251 &lt;&gt;"",INDEX(stock_Item!$A$3:$A$998,MATCH(B251,stock_Item!$B$3:$B$998,0)),"")</f>
        <v>1163</v>
      </c>
      <c r="E251" s="9" t="str">
        <f>IF(B251 &lt;&gt;"",INDEX(stock_Item!$C$1:$C$998,MATCH(D251,stock_Item!$A$1:$A$998,0)),"")</f>
        <v>ขวด</v>
      </c>
      <c r="F251" s="8"/>
      <c r="G251" s="7"/>
      <c r="H251" s="7"/>
      <c r="I251" s="7"/>
      <c r="J251" s="54"/>
      <c r="K251" s="57"/>
      <c r="L251" s="55"/>
      <c r="M251" s="56"/>
      <c r="N251" s="56"/>
      <c r="O251" s="41"/>
      <c r="P251" s="53">
        <f>IFERROR(IF(B251 &lt;&gt;"",LOOKUP(2,1/(company_qty!$K$3:$K$2003=D251),(company_qty!$N$3:$N$1004)),""),0)</f>
        <v>6</v>
      </c>
      <c r="Q251" s="33">
        <v>6</v>
      </c>
      <c r="R251" s="53">
        <f t="shared" si="36"/>
        <v>0</v>
      </c>
      <c r="S251" s="23">
        <v>14</v>
      </c>
      <c r="T251" s="39">
        <f t="array" ref="T251">IFERROR(IF(B251 &lt;&gt;"",LOOKUP(2,1/(company_qty!$A$3:$A$2002=D251),(company_qty!$D$3:$D$1003)),""),"ไม่เคยซื้อ")</f>
        <v>1123.5</v>
      </c>
      <c r="U251" s="34">
        <f t="shared" si="37"/>
        <v>15729</v>
      </c>
      <c r="V251" s="46">
        <f>IF(AND(B251&lt;&gt;"",S251&lt;&gt;0,COUNTIFS(stock_Item!$A$3:$A$1998,D251,stock_Item!$M$3:$M$1998,"P")),IF(S251&gt;=9,S251-S251*0.4,S251),0)</f>
        <v>8.3999999999999986</v>
      </c>
      <c r="W251" s="44"/>
      <c r="X251" s="47">
        <f t="shared" si="38"/>
        <v>8.3999999999999986</v>
      </c>
      <c r="Y251" s="46">
        <f t="shared" si="46"/>
        <v>0</v>
      </c>
      <c r="Z251" s="44"/>
      <c r="AA251" s="47">
        <f t="shared" si="39"/>
        <v>8.3999999999999986</v>
      </c>
      <c r="AB251" s="97">
        <f t="shared" si="47"/>
        <v>5.6000000000000005</v>
      </c>
      <c r="AC251" s="100" t="str">
        <f t="shared" si="40"/>
        <v/>
      </c>
      <c r="AD251" s="44"/>
      <c r="AE251" s="35"/>
      <c r="AF251" s="36"/>
      <c r="AG251" s="100" t="str">
        <f t="shared" si="41"/>
        <v/>
      </c>
      <c r="AH251" s="44"/>
      <c r="AI251" s="86"/>
      <c r="AJ251" s="77">
        <f t="shared" si="42"/>
        <v>14</v>
      </c>
      <c r="AK251" s="84">
        <f t="shared" si="43"/>
        <v>15729</v>
      </c>
      <c r="AL251" s="1">
        <f t="shared" si="44"/>
        <v>0</v>
      </c>
      <c r="AM251" s="85">
        <f t="shared" si="45"/>
        <v>0</v>
      </c>
      <c r="AZ251" s="65" t="str">
        <f>IF(COUNT(SEARCH(#REF!,K251)),IF(V251&lt;&gt;0,LOOKUP(9.99999999999999E+307,$AZ$5:AZ250+1),""),"")</f>
        <v/>
      </c>
      <c r="BA251" s="91" t="str">
        <f>IF(COUNT(SEARCH(#REF!,K251)),IF(Y251&lt;&gt;0,LOOKUP(9.99999999999999E+307,$BA$5:BA250+1),""),"")</f>
        <v/>
      </c>
      <c r="BB251" s="93" t="str">
        <f>IF(COUNT(SEARCH(#REF!,K251)),IF(AC251&lt;&gt;0,LOOKUP(9.99999999999999E+307,$BB$5:BB250+1),""),"")</f>
        <v/>
      </c>
      <c r="BC251" s="95" t="str">
        <f>IF(COUNT(SEARCH(#REF!,K251)),IF(AG251&lt;&gt;0,LOOKUP(9.99999999999999E+307,$BC$5:BC250+1),""),"")</f>
        <v/>
      </c>
    </row>
    <row r="252" spans="1:55" ht="14">
      <c r="A252" s="1">
        <v>246</v>
      </c>
      <c r="B252" s="38" t="str">
        <f>IF(stock_Item!B248&lt;&gt;"",stock_Item!B248,"")</f>
        <v>Section band</v>
      </c>
      <c r="C252" s="18" t="str">
        <f t="array" ref="C252">IF(B252 &lt;&gt;"",IF(J252&lt;&gt;"","จัดซื้อร่วม ","วิธีเฉพาะเจาะจง "),"")</f>
        <v xml:space="preserve">วิธีเฉพาะเจาะจง </v>
      </c>
      <c r="D252" s="9">
        <f>IF(B252 &lt;&gt;"",INDEX(stock_Item!$A$3:$A$998,MATCH(B252,stock_Item!$B$3:$B$998,0)),"")</f>
        <v>5992</v>
      </c>
      <c r="E252" s="9" t="str">
        <f>IF(B252 &lt;&gt;"",INDEX(stock_Item!$C$1:$C$998,MATCH(D252,stock_Item!$A$1:$A$998,0)),"")</f>
        <v>ตัว</v>
      </c>
      <c r="F252" s="8"/>
      <c r="G252" s="7"/>
      <c r="H252" s="7"/>
      <c r="I252" s="7"/>
      <c r="J252" s="54"/>
      <c r="K252" s="57"/>
      <c r="L252" s="55"/>
      <c r="M252" s="56"/>
      <c r="N252" s="56"/>
      <c r="O252" s="41"/>
      <c r="P252" s="53">
        <f>IFERROR(IF(B252 &lt;&gt;"",LOOKUP(2,1/(company_qty!$K$3:$K$2003=D252),(company_qty!$N$3:$N$1004)),""),0)</f>
        <v>0</v>
      </c>
      <c r="Q252" s="33">
        <v>0</v>
      </c>
      <c r="R252" s="53">
        <f t="shared" si="36"/>
        <v>0</v>
      </c>
      <c r="S252" s="23">
        <v>0</v>
      </c>
      <c r="T252" s="39" t="str">
        <f t="array" ref="T252">IFERROR(IF(B252 &lt;&gt;"",LOOKUP(2,1/(company_qty!$A$3:$A$2002=D252),(company_qty!$D$3:$D$1003)),""),"ไม่เคยซื้อ")</f>
        <v>ไม่เคยซื้อ</v>
      </c>
      <c r="U252" s="34" t="e">
        <f t="shared" si="37"/>
        <v>#VALUE!</v>
      </c>
      <c r="V252" s="46">
        <f>IF(AND(B252&lt;&gt;"",S252&lt;&gt;0,COUNTIFS(stock_Item!$A$3:$A$1998,D252,stock_Item!$M$3:$M$1998,"P")),IF(S252&gt;=9,S252-S252*0.4,S252),0)</f>
        <v>0</v>
      </c>
      <c r="W252" s="44"/>
      <c r="X252" s="47">
        <f t="shared" si="38"/>
        <v>0</v>
      </c>
      <c r="Y252" s="46">
        <f t="shared" si="46"/>
        <v>0</v>
      </c>
      <c r="Z252" s="44"/>
      <c r="AA252" s="47">
        <f t="shared" si="39"/>
        <v>0</v>
      </c>
      <c r="AB252" s="97">
        <f t="shared" si="47"/>
        <v>0</v>
      </c>
      <c r="AC252" s="100" t="str">
        <f t="shared" si="40"/>
        <v/>
      </c>
      <c r="AD252" s="44"/>
      <c r="AE252" s="35"/>
      <c r="AF252" s="36"/>
      <c r="AG252" s="100" t="str">
        <f t="shared" si="41"/>
        <v/>
      </c>
      <c r="AH252" s="44"/>
      <c r="AI252" s="86"/>
      <c r="AJ252" s="77">
        <f t="shared" si="42"/>
        <v>0</v>
      </c>
      <c r="AK252" s="84" t="e">
        <f t="shared" si="43"/>
        <v>#VALUE!</v>
      </c>
      <c r="AL252" s="1">
        <f t="shared" si="44"/>
        <v>0</v>
      </c>
      <c r="AM252" s="85" t="e">
        <f t="shared" si="45"/>
        <v>#VALUE!</v>
      </c>
      <c r="AZ252" s="65" t="str">
        <f>IF(COUNT(SEARCH(#REF!,K252)),IF(V252&lt;&gt;0,LOOKUP(9.99999999999999E+307,$AZ$5:AZ251+1),""),"")</f>
        <v/>
      </c>
      <c r="BA252" s="91" t="str">
        <f>IF(COUNT(SEARCH(#REF!,K252)),IF(Y252&lt;&gt;0,LOOKUP(9.99999999999999E+307,$BA$5:BA251+1),""),"")</f>
        <v/>
      </c>
      <c r="BB252" s="93" t="str">
        <f>IF(COUNT(SEARCH(#REF!,K252)),IF(AC252&lt;&gt;0,LOOKUP(9.99999999999999E+307,$BB$5:BB251+1),""),"")</f>
        <v/>
      </c>
      <c r="BC252" s="95" t="str">
        <f>IF(COUNT(SEARCH(#REF!,K252)),IF(AG252&lt;&gt;0,LOOKUP(9.99999999999999E+307,$BC$5:BC251+1),""),"")</f>
        <v/>
      </c>
    </row>
    <row r="253" spans="1:55" ht="14">
      <c r="A253" s="1">
        <v>247</v>
      </c>
      <c r="B253" s="38" t="str">
        <f>IF(stock_Item!B249&lt;&gt;"",stock_Item!B249,"")</f>
        <v>Sefill Sectional matrix</v>
      </c>
      <c r="C253" s="18" t="str">
        <f t="array" ref="C253">IF(B253 &lt;&gt;"",IF(J253&lt;&gt;"","จัดซื้อร่วม ","วิธีเฉพาะเจาะจง "),"")</f>
        <v xml:space="preserve">วิธีเฉพาะเจาะจง </v>
      </c>
      <c r="D253" s="9">
        <f>IF(B253 &lt;&gt;"",INDEX(stock_Item!$A$3:$A$998,MATCH(B253,stock_Item!$B$3:$B$998,0)),"")</f>
        <v>7783</v>
      </c>
      <c r="E253" s="9" t="str">
        <f>IF(B253 &lt;&gt;"",INDEX(stock_Item!$C$1:$C$998,MATCH(D253,stock_Item!$A$1:$A$998,0)),"")</f>
        <v>ชิ้น</v>
      </c>
      <c r="F253" s="8"/>
      <c r="G253" s="7"/>
      <c r="H253" s="7"/>
      <c r="I253" s="7"/>
      <c r="J253" s="54"/>
      <c r="K253" s="57"/>
      <c r="L253" s="55"/>
      <c r="M253" s="56"/>
      <c r="N253" s="56"/>
      <c r="O253" s="41"/>
      <c r="P253" s="53">
        <f>IFERROR(IF(B253 &lt;&gt;"",LOOKUP(2,1/(company_qty!$K$3:$K$2003=D253),(company_qty!$N$3:$N$1004)),""),0)</f>
        <v>0</v>
      </c>
      <c r="Q253" s="33">
        <v>0</v>
      </c>
      <c r="R253" s="53">
        <f t="shared" si="36"/>
        <v>0</v>
      </c>
      <c r="S253" s="23">
        <v>0</v>
      </c>
      <c r="T253" s="39" t="str">
        <f t="array" ref="T253">IFERROR(IF(B253 &lt;&gt;"",LOOKUP(2,1/(company_qty!$A$3:$A$2002=D253),(company_qty!$D$3:$D$1003)),""),"ไม่เคยซื้อ")</f>
        <v>ไม่เคยซื้อ</v>
      </c>
      <c r="U253" s="34" t="e">
        <f t="shared" si="37"/>
        <v>#VALUE!</v>
      </c>
      <c r="V253" s="46">
        <f>IF(AND(B253&lt;&gt;"",S253&lt;&gt;0,COUNTIFS(stock_Item!$A$3:$A$1998,D253,stock_Item!$M$3:$M$1998,"P")),IF(S253&gt;=9,S253-S253*0.4,S253),0)</f>
        <v>0</v>
      </c>
      <c r="W253" s="44"/>
      <c r="X253" s="47">
        <f t="shared" si="38"/>
        <v>0</v>
      </c>
      <c r="Y253" s="46">
        <f t="shared" si="46"/>
        <v>0</v>
      </c>
      <c r="Z253" s="44"/>
      <c r="AA253" s="47">
        <f t="shared" si="39"/>
        <v>0</v>
      </c>
      <c r="AB253" s="97">
        <f t="shared" si="47"/>
        <v>0</v>
      </c>
      <c r="AC253" s="100" t="str">
        <f t="shared" si="40"/>
        <v/>
      </c>
      <c r="AD253" s="44"/>
      <c r="AE253" s="35"/>
      <c r="AF253" s="36"/>
      <c r="AG253" s="100" t="str">
        <f t="shared" si="41"/>
        <v/>
      </c>
      <c r="AH253" s="44"/>
      <c r="AI253" s="86"/>
      <c r="AJ253" s="77">
        <f t="shared" si="42"/>
        <v>0</v>
      </c>
      <c r="AK253" s="84" t="e">
        <f t="shared" si="43"/>
        <v>#VALUE!</v>
      </c>
      <c r="AL253" s="1">
        <f t="shared" si="44"/>
        <v>0</v>
      </c>
      <c r="AM253" s="85" t="e">
        <f t="shared" si="45"/>
        <v>#VALUE!</v>
      </c>
      <c r="AZ253" s="65" t="str">
        <f>IF(COUNT(SEARCH(#REF!,K253)),IF(V253&lt;&gt;0,LOOKUP(9.99999999999999E+307,$AZ$5:AZ252+1),""),"")</f>
        <v/>
      </c>
      <c r="BA253" s="91" t="str">
        <f>IF(COUNT(SEARCH(#REF!,K253)),IF(Y253&lt;&gt;0,LOOKUP(9.99999999999999E+307,$BA$5:BA252+1),""),"")</f>
        <v/>
      </c>
      <c r="BB253" s="93" t="str">
        <f>IF(COUNT(SEARCH(#REF!,K253)),IF(AC253&lt;&gt;0,LOOKUP(9.99999999999999E+307,$BB$5:BB252+1),""),"")</f>
        <v/>
      </c>
      <c r="BC253" s="95" t="str">
        <f>IF(COUNT(SEARCH(#REF!,K253)),IF(AG253&lt;&gt;0,LOOKUP(9.99999999999999E+307,$BC$5:BC252+1),""),"")</f>
        <v/>
      </c>
    </row>
    <row r="254" spans="1:55" ht="14">
      <c r="A254" s="1">
        <v>248</v>
      </c>
      <c r="B254" s="38" t="str">
        <f>IF(stock_Item!B250&lt;&gt;"",stock_Item!B250,"")</f>
        <v>Soft-liner (สำหรับเสริมฐานฟันปลอม)</v>
      </c>
      <c r="C254" s="18" t="str">
        <f t="array" ref="C254">IF(B254 &lt;&gt;"",IF(J254&lt;&gt;"","จัดซื้อร่วม ","วิธีเฉพาะเจาะจง "),"")</f>
        <v xml:space="preserve">วิธีเฉพาะเจาะจง </v>
      </c>
      <c r="D254" s="9">
        <f>IF(B254 &lt;&gt;"",INDEX(stock_Item!$A$3:$A$998,MATCH(B254,stock_Item!$B$3:$B$998,0)),"")</f>
        <v>1179</v>
      </c>
      <c r="E254" s="9" t="str">
        <f>IF(B254 &lt;&gt;"",INDEX(stock_Item!$C$1:$C$998,MATCH(D254,stock_Item!$A$1:$A$998,0)),"")</f>
        <v>กล่อง</v>
      </c>
      <c r="F254" s="8"/>
      <c r="G254" s="7"/>
      <c r="H254" s="7"/>
      <c r="I254" s="7"/>
      <c r="J254" s="54"/>
      <c r="K254" s="57"/>
      <c r="L254" s="55"/>
      <c r="M254" s="56"/>
      <c r="N254" s="56"/>
      <c r="O254" s="41"/>
      <c r="P254" s="53">
        <f>IFERROR(IF(B254 &lt;&gt;"",LOOKUP(2,1/(company_qty!$K$3:$K$2003=D254),(company_qty!$N$3:$N$1004)),""),0)</f>
        <v>0</v>
      </c>
      <c r="Q254" s="33">
        <v>0</v>
      </c>
      <c r="R254" s="53">
        <f t="shared" si="36"/>
        <v>0</v>
      </c>
      <c r="S254" s="23">
        <v>0</v>
      </c>
      <c r="T254" s="39" t="str">
        <f t="array" ref="T254">IFERROR(IF(B254 &lt;&gt;"",LOOKUP(2,1/(company_qty!$A$3:$A$2002=D254),(company_qty!$D$3:$D$1003)),""),"ไม่เคยซื้อ")</f>
        <v>ไม่เคยซื้อ</v>
      </c>
      <c r="U254" s="34" t="e">
        <f t="shared" si="37"/>
        <v>#VALUE!</v>
      </c>
      <c r="V254" s="46">
        <f>IF(AND(B254&lt;&gt;"",S254&lt;&gt;0,COUNTIFS(stock_Item!$A$3:$A$1998,D254,stock_Item!$M$3:$M$1998,"P")),IF(S254&gt;=9,S254-S254*0.4,S254),0)</f>
        <v>0</v>
      </c>
      <c r="W254" s="44"/>
      <c r="X254" s="47">
        <f t="shared" si="38"/>
        <v>0</v>
      </c>
      <c r="Y254" s="46">
        <f t="shared" si="46"/>
        <v>0</v>
      </c>
      <c r="Z254" s="44"/>
      <c r="AA254" s="47">
        <f t="shared" si="39"/>
        <v>0</v>
      </c>
      <c r="AB254" s="97">
        <f t="shared" si="47"/>
        <v>0</v>
      </c>
      <c r="AC254" s="100" t="str">
        <f t="shared" si="40"/>
        <v/>
      </c>
      <c r="AD254" s="44"/>
      <c r="AE254" s="35"/>
      <c r="AF254" s="36"/>
      <c r="AG254" s="100" t="str">
        <f t="shared" si="41"/>
        <v/>
      </c>
      <c r="AH254" s="44"/>
      <c r="AI254" s="86"/>
      <c r="AJ254" s="77">
        <f t="shared" si="42"/>
        <v>0</v>
      </c>
      <c r="AK254" s="84" t="e">
        <f t="shared" si="43"/>
        <v>#VALUE!</v>
      </c>
      <c r="AL254" s="1">
        <f t="shared" si="44"/>
        <v>0</v>
      </c>
      <c r="AM254" s="85" t="e">
        <f t="shared" si="45"/>
        <v>#VALUE!</v>
      </c>
      <c r="AZ254" s="65" t="str">
        <f>IF(COUNT(SEARCH(#REF!,K254)),IF(V254&lt;&gt;0,LOOKUP(9.99999999999999E+307,$AZ$5:AZ253+1),""),"")</f>
        <v/>
      </c>
      <c r="BA254" s="91" t="str">
        <f>IF(COUNT(SEARCH(#REF!,K254)),IF(Y254&lt;&gt;0,LOOKUP(9.99999999999999E+307,$BA$5:BA253+1),""),"")</f>
        <v/>
      </c>
      <c r="BB254" s="93" t="str">
        <f>IF(COUNT(SEARCH(#REF!,K254)),IF(AC254&lt;&gt;0,LOOKUP(9.99999999999999E+307,$BB$5:BB253+1),""),"")</f>
        <v/>
      </c>
      <c r="BC254" s="95" t="str">
        <f>IF(COUNT(SEARCH(#REF!,K254)),IF(AG254&lt;&gt;0,LOOKUP(9.99999999999999E+307,$BC$5:BC253+1),""),"")</f>
        <v/>
      </c>
    </row>
    <row r="255" spans="1:55" ht="14">
      <c r="A255" s="1">
        <v>249</v>
      </c>
      <c r="B255" s="38" t="str">
        <f>IF(stock_Item!B251&lt;&gt;"",stock_Item!B251,"")</f>
        <v>Spatulas ผสมวัสดุพิมพ์ปาก</v>
      </c>
      <c r="C255" s="18" t="str">
        <f t="array" ref="C255">IF(B255 &lt;&gt;"",IF(J255&lt;&gt;"","จัดซื้อร่วม ","วิธีเฉพาะเจาะจง "),"")</f>
        <v xml:space="preserve">วิธีเฉพาะเจาะจง </v>
      </c>
      <c r="D255" s="9">
        <f>IF(B255 &lt;&gt;"",INDEX(stock_Item!$A$3:$A$998,MATCH(B255,stock_Item!$B$3:$B$998,0)),"")</f>
        <v>6093</v>
      </c>
      <c r="E255" s="9" t="str">
        <f>IF(B255 &lt;&gt;"",INDEX(stock_Item!$C$1:$C$998,MATCH(D255,stock_Item!$A$1:$A$998,0)),"")</f>
        <v>อัน</v>
      </c>
      <c r="F255" s="8"/>
      <c r="G255" s="7"/>
      <c r="H255" s="7"/>
      <c r="I255" s="7"/>
      <c r="J255" s="54"/>
      <c r="K255" s="57"/>
      <c r="L255" s="55"/>
      <c r="M255" s="56"/>
      <c r="N255" s="56"/>
      <c r="O255" s="41"/>
      <c r="P255" s="53">
        <f>IFERROR(IF(B255 &lt;&gt;"",LOOKUP(2,1/(company_qty!$K$3:$K$2003=D255),(company_qty!$N$3:$N$1004)),""),0)</f>
        <v>0</v>
      </c>
      <c r="Q255" s="33">
        <v>0</v>
      </c>
      <c r="R255" s="53">
        <f t="shared" si="36"/>
        <v>0</v>
      </c>
      <c r="S255" s="23">
        <v>0</v>
      </c>
      <c r="T255" s="39">
        <f t="array" ref="T255">IFERROR(IF(B255 &lt;&gt;"",LOOKUP(2,1/(company_qty!$A$3:$A$2002=D255),(company_qty!$D$3:$D$1003)),""),"ไม่เคยซื้อ")</f>
        <v>100</v>
      </c>
      <c r="U255" s="34">
        <f t="shared" si="37"/>
        <v>0</v>
      </c>
      <c r="V255" s="46">
        <f>IF(AND(B255&lt;&gt;"",S255&lt;&gt;0,COUNTIFS(stock_Item!$A$3:$A$1998,D255,stock_Item!$M$3:$M$1998,"P")),IF(S255&gt;=9,S255-S255*0.4,S255),0)</f>
        <v>0</v>
      </c>
      <c r="W255" s="44"/>
      <c r="X255" s="47">
        <f t="shared" si="38"/>
        <v>0</v>
      </c>
      <c r="Y255" s="46">
        <f t="shared" si="46"/>
        <v>0</v>
      </c>
      <c r="Z255" s="44"/>
      <c r="AA255" s="47">
        <f t="shared" si="39"/>
        <v>0</v>
      </c>
      <c r="AB255" s="97">
        <f t="shared" si="47"/>
        <v>0</v>
      </c>
      <c r="AC255" s="100" t="str">
        <f t="shared" si="40"/>
        <v/>
      </c>
      <c r="AD255" s="44"/>
      <c r="AE255" s="35"/>
      <c r="AF255" s="36"/>
      <c r="AG255" s="100" t="str">
        <f t="shared" si="41"/>
        <v/>
      </c>
      <c r="AH255" s="44"/>
      <c r="AI255" s="86"/>
      <c r="AJ255" s="77">
        <f t="shared" si="42"/>
        <v>0</v>
      </c>
      <c r="AK255" s="84">
        <f t="shared" si="43"/>
        <v>0</v>
      </c>
      <c r="AL255" s="1">
        <f t="shared" si="44"/>
        <v>0</v>
      </c>
      <c r="AM255" s="85">
        <f t="shared" si="45"/>
        <v>0</v>
      </c>
      <c r="AZ255" s="65" t="str">
        <f>IF(COUNT(SEARCH(#REF!,K255)),IF(V255&lt;&gt;0,LOOKUP(9.99999999999999E+307,$AZ$5:AZ254+1),""),"")</f>
        <v/>
      </c>
      <c r="BA255" s="91" t="str">
        <f>IF(COUNT(SEARCH(#REF!,K255)),IF(Y255&lt;&gt;0,LOOKUP(9.99999999999999E+307,$BA$5:BA254+1),""),"")</f>
        <v/>
      </c>
      <c r="BB255" s="93" t="str">
        <f>IF(COUNT(SEARCH(#REF!,K255)),IF(AC255&lt;&gt;0,LOOKUP(9.99999999999999E+307,$BB$5:BB254+1),""),"")</f>
        <v/>
      </c>
      <c r="BC255" s="95" t="str">
        <f>IF(COUNT(SEARCH(#REF!,K255)),IF(AG255&lt;&gt;0,LOOKUP(9.99999999999999E+307,$BC$5:BC254+1),""),"")</f>
        <v/>
      </c>
    </row>
    <row r="256" spans="1:55" ht="14">
      <c r="A256" s="1">
        <v>250</v>
      </c>
      <c r="B256" s="38" t="str">
        <f>IF(stock_Item!B252&lt;&gt;"",stock_Item!B252,"")</f>
        <v>Spatulas ผสมวัสดุอุดฟัน</v>
      </c>
      <c r="C256" s="18" t="str">
        <f t="array" ref="C256">IF(B256 &lt;&gt;"",IF(J256&lt;&gt;"","จัดซื้อร่วม ","วิธีเฉพาะเจาะจง "),"")</f>
        <v xml:space="preserve">วิธีเฉพาะเจาะจง </v>
      </c>
      <c r="D256" s="9">
        <f>IF(B256 &lt;&gt;"",INDEX(stock_Item!$A$3:$A$998,MATCH(B256,stock_Item!$B$3:$B$998,0)),"")</f>
        <v>1190</v>
      </c>
      <c r="E256" s="9" t="str">
        <f>IF(B256 &lt;&gt;"",INDEX(stock_Item!$C$1:$C$998,MATCH(D256,stock_Item!$A$1:$A$998,0)),"")</f>
        <v>ชิ้น</v>
      </c>
      <c r="F256" s="8"/>
      <c r="G256" s="7"/>
      <c r="H256" s="7"/>
      <c r="I256" s="7"/>
      <c r="J256" s="54"/>
      <c r="K256" s="57"/>
      <c r="L256" s="55"/>
      <c r="M256" s="56"/>
      <c r="N256" s="56"/>
      <c r="O256" s="41"/>
      <c r="P256" s="53">
        <f>IFERROR(IF(B256 &lt;&gt;"",LOOKUP(2,1/(company_qty!$K$3:$K$2003=D256),(company_qty!$N$3:$N$1004)),""),0)</f>
        <v>0</v>
      </c>
      <c r="Q256" s="33">
        <v>0</v>
      </c>
      <c r="R256" s="53">
        <f t="shared" si="36"/>
        <v>0</v>
      </c>
      <c r="S256" s="23">
        <v>0</v>
      </c>
      <c r="T256" s="39">
        <f t="array" ref="T256">IFERROR(IF(B256 &lt;&gt;"",LOOKUP(2,1/(company_qty!$A$3:$A$2002=D256),(company_qty!$D$3:$D$1003)),""),"ไม่เคยซื้อ")</f>
        <v>120</v>
      </c>
      <c r="U256" s="34">
        <f t="shared" si="37"/>
        <v>0</v>
      </c>
      <c r="V256" s="46">
        <f>IF(AND(B256&lt;&gt;"",S256&lt;&gt;0,COUNTIFS(stock_Item!$A$3:$A$1998,D256,stock_Item!$M$3:$M$1998,"P")),IF(S256&gt;=9,S256-S256*0.4,S256),0)</f>
        <v>0</v>
      </c>
      <c r="W256" s="44"/>
      <c r="X256" s="47">
        <f t="shared" si="38"/>
        <v>0</v>
      </c>
      <c r="Y256" s="46">
        <f t="shared" si="46"/>
        <v>0</v>
      </c>
      <c r="Z256" s="44"/>
      <c r="AA256" s="47">
        <f t="shared" si="39"/>
        <v>0</v>
      </c>
      <c r="AB256" s="97">
        <f t="shared" si="47"/>
        <v>0</v>
      </c>
      <c r="AC256" s="100" t="str">
        <f t="shared" si="40"/>
        <v/>
      </c>
      <c r="AD256" s="44"/>
      <c r="AE256" s="35"/>
      <c r="AF256" s="36"/>
      <c r="AG256" s="100" t="str">
        <f t="shared" si="41"/>
        <v/>
      </c>
      <c r="AH256" s="44"/>
      <c r="AI256" s="86"/>
      <c r="AJ256" s="77">
        <f t="shared" si="42"/>
        <v>0</v>
      </c>
      <c r="AK256" s="84">
        <f t="shared" si="43"/>
        <v>0</v>
      </c>
      <c r="AL256" s="1">
        <f t="shared" si="44"/>
        <v>0</v>
      </c>
      <c r="AM256" s="85">
        <f t="shared" si="45"/>
        <v>0</v>
      </c>
      <c r="AZ256" s="65" t="str">
        <f>IF(COUNT(SEARCH(#REF!,K256)),IF(V256&lt;&gt;0,LOOKUP(9.99999999999999E+307,$AZ$5:AZ255+1),""),"")</f>
        <v/>
      </c>
      <c r="BA256" s="91" t="str">
        <f>IF(COUNT(SEARCH(#REF!,K256)),IF(Y256&lt;&gt;0,LOOKUP(9.99999999999999E+307,$BA$5:BA255+1),""),"")</f>
        <v/>
      </c>
      <c r="BB256" s="93" t="str">
        <f>IF(COUNT(SEARCH(#REF!,K256)),IF(AC256&lt;&gt;0,LOOKUP(9.99999999999999E+307,$BB$5:BB255+1),""),"")</f>
        <v/>
      </c>
      <c r="BC256" s="95" t="str">
        <f>IF(COUNT(SEARCH(#REF!,K256)),IF(AG256&lt;&gt;0,LOOKUP(9.99999999999999E+307,$BC$5:BC255+1),""),"")</f>
        <v/>
      </c>
    </row>
    <row r="257" spans="1:55" ht="14">
      <c r="A257" s="1">
        <v>251</v>
      </c>
      <c r="B257" s="38" t="str">
        <f>IF(stock_Item!B253&lt;&gt;"",stock_Item!B253,"")</f>
        <v>Spoon excavator</v>
      </c>
      <c r="C257" s="18" t="str">
        <f t="array" ref="C257">IF(B257 &lt;&gt;"",IF(J257&lt;&gt;"","จัดซื้อร่วม ","วิธีเฉพาะเจาะจง "),"")</f>
        <v xml:space="preserve">วิธีเฉพาะเจาะจง </v>
      </c>
      <c r="D257" s="9">
        <f>IF(B257 &lt;&gt;"",INDEX(stock_Item!$A$3:$A$998,MATCH(B257,stock_Item!$B$3:$B$998,0)),"")</f>
        <v>5990</v>
      </c>
      <c r="E257" s="9" t="str">
        <f>IF(B257 &lt;&gt;"",INDEX(stock_Item!$C$1:$C$998,MATCH(D257,stock_Item!$A$1:$A$998,0)),"")</f>
        <v>อัน</v>
      </c>
      <c r="F257" s="8"/>
      <c r="G257" s="7"/>
      <c r="H257" s="7"/>
      <c r="I257" s="7"/>
      <c r="J257" s="54"/>
      <c r="K257" s="57"/>
      <c r="L257" s="55"/>
      <c r="M257" s="56"/>
      <c r="N257" s="56"/>
      <c r="O257" s="41"/>
      <c r="P257" s="53">
        <f>IFERROR(IF(B257 &lt;&gt;"",LOOKUP(2,1/(company_qty!$K$3:$K$2003=D257),(company_qty!$N$3:$N$1004)),""),0)</f>
        <v>10</v>
      </c>
      <c r="Q257" s="33">
        <v>10</v>
      </c>
      <c r="R257" s="53">
        <f t="shared" si="36"/>
        <v>0</v>
      </c>
      <c r="S257" s="23">
        <v>0</v>
      </c>
      <c r="T257" s="39">
        <f t="array" ref="T257">IFERROR(IF(B257 &lt;&gt;"",LOOKUP(2,1/(company_qty!$A$3:$A$2002=D257),(company_qty!$D$3:$D$1003)),""),"ไม่เคยซื้อ")</f>
        <v>800</v>
      </c>
      <c r="U257" s="34">
        <f t="shared" si="37"/>
        <v>0</v>
      </c>
      <c r="V257" s="46">
        <f>IF(AND(B257&lt;&gt;"",S257&lt;&gt;0,COUNTIFS(stock_Item!$A$3:$A$1998,D257,stock_Item!$M$3:$M$1998,"P")),IF(S257&gt;=9,S257-S257*0.4,S257),0)</f>
        <v>0</v>
      </c>
      <c r="W257" s="44"/>
      <c r="X257" s="47">
        <f t="shared" si="38"/>
        <v>0</v>
      </c>
      <c r="Y257" s="46">
        <f t="shared" si="46"/>
        <v>0</v>
      </c>
      <c r="Z257" s="44"/>
      <c r="AA257" s="47">
        <f t="shared" si="39"/>
        <v>0</v>
      </c>
      <c r="AB257" s="97">
        <f t="shared" si="47"/>
        <v>0</v>
      </c>
      <c r="AC257" s="100" t="str">
        <f t="shared" si="40"/>
        <v/>
      </c>
      <c r="AD257" s="44"/>
      <c r="AE257" s="35"/>
      <c r="AF257" s="36"/>
      <c r="AG257" s="100" t="str">
        <f t="shared" si="41"/>
        <v/>
      </c>
      <c r="AH257" s="44"/>
      <c r="AI257" s="86"/>
      <c r="AJ257" s="77">
        <f t="shared" si="42"/>
        <v>0</v>
      </c>
      <c r="AK257" s="84">
        <f t="shared" si="43"/>
        <v>0</v>
      </c>
      <c r="AL257" s="1">
        <f t="shared" si="44"/>
        <v>0</v>
      </c>
      <c r="AM257" s="85">
        <f t="shared" si="45"/>
        <v>0</v>
      </c>
      <c r="AZ257" s="65" t="str">
        <f>IF(COUNT(SEARCH(#REF!,K257)),IF(V257&lt;&gt;0,LOOKUP(9.99999999999999E+307,$AZ$5:AZ256+1),""),"")</f>
        <v/>
      </c>
      <c r="BA257" s="91" t="str">
        <f>IF(COUNT(SEARCH(#REF!,K257)),IF(Y257&lt;&gt;0,LOOKUP(9.99999999999999E+307,$BA$5:BA256+1),""),"")</f>
        <v/>
      </c>
      <c r="BB257" s="93" t="str">
        <f>IF(COUNT(SEARCH(#REF!,K257)),IF(AC257&lt;&gt;0,LOOKUP(9.99999999999999E+307,$BB$5:BB256+1),""),"")</f>
        <v/>
      </c>
      <c r="BC257" s="95" t="str">
        <f>IF(COUNT(SEARCH(#REF!,K257)),IF(AG257&lt;&gt;0,LOOKUP(9.99999999999999E+307,$BC$5:BC256+1),""),"")</f>
        <v/>
      </c>
    </row>
    <row r="258" spans="1:55" ht="14">
      <c r="A258" s="1">
        <v>252</v>
      </c>
      <c r="B258" s="38" t="str">
        <f>IF(stock_Item!B254&lt;&gt;"",stock_Item!B254,"")</f>
        <v>SSC  ANT  LATERAL  UL5 (x5.00)</v>
      </c>
      <c r="C258" s="18" t="str">
        <f t="array" ref="C258">IF(B258 &lt;&gt;"",IF(J258&lt;&gt;"","จัดซื้อร่วม ","วิธีเฉพาะเจาะจง "),"")</f>
        <v xml:space="preserve">วิธีเฉพาะเจาะจง </v>
      </c>
      <c r="D258" s="9">
        <f>IF(B258 &lt;&gt;"",INDEX(stock_Item!$A$3:$A$998,MATCH(B258,stock_Item!$B$3:$B$998,0)),"")</f>
        <v>7885</v>
      </c>
      <c r="E258" s="9" t="str">
        <f>IF(B258 &lt;&gt;"",INDEX(stock_Item!$C$1:$C$998,MATCH(D258,stock_Item!$A$1:$A$998,0)),"")</f>
        <v>ชิ้น</v>
      </c>
      <c r="F258" s="8"/>
      <c r="G258" s="7"/>
      <c r="H258" s="7"/>
      <c r="I258" s="7"/>
      <c r="J258" s="54"/>
      <c r="K258" s="57"/>
      <c r="L258" s="55"/>
      <c r="M258" s="56"/>
      <c r="N258" s="56"/>
      <c r="O258" s="41"/>
      <c r="P258" s="53">
        <f>IFERROR(IF(B258 &lt;&gt;"",LOOKUP(2,1/(company_qty!$K$3:$K$2003=D258),(company_qty!$N$3:$N$1004)),""),0)</f>
        <v>1</v>
      </c>
      <c r="Q258" s="33">
        <v>1</v>
      </c>
      <c r="R258" s="53">
        <f t="shared" si="36"/>
        <v>0</v>
      </c>
      <c r="S258" s="23">
        <v>0</v>
      </c>
      <c r="T258" s="39">
        <f t="array" ref="T258">IFERROR(IF(B258 &lt;&gt;"",LOOKUP(2,1/(company_qty!$A$3:$A$2002=D258),(company_qty!$D$3:$D$1003)),""),"ไม่เคยซื้อ")</f>
        <v>850</v>
      </c>
      <c r="U258" s="34">
        <f t="shared" si="37"/>
        <v>0</v>
      </c>
      <c r="V258" s="46">
        <f>IF(AND(B258&lt;&gt;"",S258&lt;&gt;0,COUNTIFS(stock_Item!$A$3:$A$1998,D258,stock_Item!$M$3:$M$1998,"P")),IF(S258&gt;=9,S258-S258*0.4,S258),0)</f>
        <v>0</v>
      </c>
      <c r="W258" s="44"/>
      <c r="X258" s="47">
        <f t="shared" si="38"/>
        <v>0</v>
      </c>
      <c r="Y258" s="46">
        <f t="shared" si="46"/>
        <v>0</v>
      </c>
      <c r="Z258" s="44"/>
      <c r="AA258" s="47">
        <f t="shared" si="39"/>
        <v>0</v>
      </c>
      <c r="AB258" s="97">
        <f t="shared" si="47"/>
        <v>0</v>
      </c>
      <c r="AC258" s="100" t="str">
        <f t="shared" si="40"/>
        <v/>
      </c>
      <c r="AD258" s="44"/>
      <c r="AE258" s="35"/>
      <c r="AF258" s="36"/>
      <c r="AG258" s="100" t="str">
        <f t="shared" si="41"/>
        <v/>
      </c>
      <c r="AH258" s="44"/>
      <c r="AI258" s="86"/>
      <c r="AJ258" s="77">
        <f t="shared" si="42"/>
        <v>0</v>
      </c>
      <c r="AK258" s="84">
        <f t="shared" si="43"/>
        <v>0</v>
      </c>
      <c r="AL258" s="1">
        <f t="shared" si="44"/>
        <v>0</v>
      </c>
      <c r="AM258" s="85">
        <f t="shared" si="45"/>
        <v>0</v>
      </c>
      <c r="AZ258" s="65" t="str">
        <f>IF(COUNT(SEARCH(#REF!,K258)),IF(V258&lt;&gt;0,LOOKUP(9.99999999999999E+307,$AZ$5:AZ257+1),""),"")</f>
        <v/>
      </c>
      <c r="BA258" s="91" t="str">
        <f>IF(COUNT(SEARCH(#REF!,K258)),IF(Y258&lt;&gt;0,LOOKUP(9.99999999999999E+307,$BA$5:BA257+1),""),"")</f>
        <v/>
      </c>
      <c r="BB258" s="93" t="str">
        <f>IF(COUNT(SEARCH(#REF!,K258)),IF(AC258&lt;&gt;0,LOOKUP(9.99999999999999E+307,$BB$5:BB257+1),""),"")</f>
        <v/>
      </c>
      <c r="BC258" s="95" t="str">
        <f>IF(COUNT(SEARCH(#REF!,K258)),IF(AG258&lt;&gt;0,LOOKUP(9.99999999999999E+307,$BC$5:BC257+1),""),"")</f>
        <v/>
      </c>
    </row>
    <row r="259" spans="1:55" ht="14">
      <c r="A259" s="1">
        <v>253</v>
      </c>
      <c r="B259" s="38" t="str">
        <f>IF(stock_Item!B255&lt;&gt;"",stock_Item!B255,"")</f>
        <v>SSC ANT CENTRAL UR2(x5.00)</v>
      </c>
      <c r="C259" s="18" t="str">
        <f t="array" ref="C259">IF(B259 &lt;&gt;"",IF(J259&lt;&gt;"","จัดซื้อร่วม ","วิธีเฉพาะเจาะจง "),"")</f>
        <v xml:space="preserve">วิธีเฉพาะเจาะจง </v>
      </c>
      <c r="D259" s="9">
        <f>IF(B259 &lt;&gt;"",INDEX(stock_Item!$A$3:$A$998,MATCH(B259,stock_Item!$B$3:$B$998,0)),"")</f>
        <v>7884</v>
      </c>
      <c r="E259" s="9" t="str">
        <f>IF(B259 &lt;&gt;"",INDEX(stock_Item!$C$1:$C$998,MATCH(D259,stock_Item!$A$1:$A$998,0)),"")</f>
        <v>ชื้น</v>
      </c>
      <c r="F259" s="8"/>
      <c r="G259" s="7"/>
      <c r="H259" s="7"/>
      <c r="I259" s="7"/>
      <c r="J259" s="54"/>
      <c r="K259" s="57"/>
      <c r="L259" s="55"/>
      <c r="M259" s="56"/>
      <c r="N259" s="56"/>
      <c r="O259" s="41"/>
      <c r="P259" s="53">
        <f>IFERROR(IF(B259 &lt;&gt;"",LOOKUP(2,1/(company_qty!$K$3:$K$2003=D259),(company_qty!$N$3:$N$1004)),""),0)</f>
        <v>1</v>
      </c>
      <c r="Q259" s="33">
        <v>1</v>
      </c>
      <c r="R259" s="53">
        <f t="shared" si="36"/>
        <v>0</v>
      </c>
      <c r="S259" s="23">
        <v>0</v>
      </c>
      <c r="T259" s="39">
        <f t="array" ref="T259">IFERROR(IF(B259 &lt;&gt;"",LOOKUP(2,1/(company_qty!$A$3:$A$2002=D259),(company_qty!$D$3:$D$1003)),""),"ไม่เคยซื้อ")</f>
        <v>850</v>
      </c>
      <c r="U259" s="34">
        <f t="shared" si="37"/>
        <v>0</v>
      </c>
      <c r="V259" s="46">
        <f>IF(AND(B259&lt;&gt;"",S259&lt;&gt;0,COUNTIFS(stock_Item!$A$3:$A$1998,D259,stock_Item!$M$3:$M$1998,"P")),IF(S259&gt;=9,S259-S259*0.4,S259),0)</f>
        <v>0</v>
      </c>
      <c r="W259" s="44"/>
      <c r="X259" s="47">
        <f t="shared" si="38"/>
        <v>0</v>
      </c>
      <c r="Y259" s="46">
        <f t="shared" si="46"/>
        <v>0</v>
      </c>
      <c r="Z259" s="44"/>
      <c r="AA259" s="47">
        <f t="shared" si="39"/>
        <v>0</v>
      </c>
      <c r="AB259" s="97">
        <f t="shared" si="47"/>
        <v>0</v>
      </c>
      <c r="AC259" s="100" t="str">
        <f t="shared" si="40"/>
        <v/>
      </c>
      <c r="AD259" s="44"/>
      <c r="AE259" s="35"/>
      <c r="AF259" s="36"/>
      <c r="AG259" s="100" t="str">
        <f t="shared" si="41"/>
        <v/>
      </c>
      <c r="AH259" s="44"/>
      <c r="AI259" s="86"/>
      <c r="AJ259" s="77">
        <f t="shared" si="42"/>
        <v>0</v>
      </c>
      <c r="AK259" s="84">
        <f t="shared" si="43"/>
        <v>0</v>
      </c>
      <c r="AL259" s="1">
        <f t="shared" si="44"/>
        <v>0</v>
      </c>
      <c r="AM259" s="85">
        <f t="shared" si="45"/>
        <v>0</v>
      </c>
      <c r="AZ259" s="65" t="str">
        <f>IF(COUNT(SEARCH(#REF!,K259)),IF(V259&lt;&gt;0,LOOKUP(9.99999999999999E+307,$AZ$5:AZ258+1),""),"")</f>
        <v/>
      </c>
      <c r="BA259" s="91" t="str">
        <f>IF(COUNT(SEARCH(#REF!,K259)),IF(Y259&lt;&gt;0,LOOKUP(9.99999999999999E+307,$BA$5:BA258+1),""),"")</f>
        <v/>
      </c>
      <c r="BB259" s="93" t="str">
        <f>IF(COUNT(SEARCH(#REF!,K259)),IF(AC259&lt;&gt;0,LOOKUP(9.99999999999999E+307,$BB$5:BB258+1),""),"")</f>
        <v/>
      </c>
      <c r="BC259" s="95" t="str">
        <f>IF(COUNT(SEARCH(#REF!,K259)),IF(AG259&lt;&gt;0,LOOKUP(9.99999999999999E+307,$BC$5:BC258+1),""),"")</f>
        <v/>
      </c>
    </row>
    <row r="260" spans="1:55" ht="14">
      <c r="A260" s="1">
        <v>254</v>
      </c>
      <c r="B260" s="38" t="str">
        <f>IF(stock_Item!B256&lt;&gt;"",stock_Item!B256,"")</f>
        <v>SSC ANT LATERAL UL6 (x5.00)</v>
      </c>
      <c r="C260" s="18" t="str">
        <f t="array" ref="C260">IF(B260 &lt;&gt;"",IF(J260&lt;&gt;"","จัดซื้อร่วม ","วิธีเฉพาะเจาะจง "),"")</f>
        <v xml:space="preserve">วิธีเฉพาะเจาะจง </v>
      </c>
      <c r="D260" s="9">
        <f>IF(B260 &lt;&gt;"",INDEX(stock_Item!$A$3:$A$998,MATCH(B260,stock_Item!$B$3:$B$998,0)),"")</f>
        <v>7886</v>
      </c>
      <c r="E260" s="9" t="str">
        <f>IF(B260 &lt;&gt;"",INDEX(stock_Item!$C$1:$C$998,MATCH(D260,stock_Item!$A$1:$A$998,0)),"")</f>
        <v>ชิ้น</v>
      </c>
      <c r="F260" s="8"/>
      <c r="G260" s="7"/>
      <c r="H260" s="7"/>
      <c r="I260" s="7"/>
      <c r="J260" s="54"/>
      <c r="K260" s="57"/>
      <c r="L260" s="55"/>
      <c r="M260" s="56"/>
      <c r="N260" s="56"/>
      <c r="O260" s="41"/>
      <c r="P260" s="53">
        <f>IFERROR(IF(B260 &lt;&gt;"",LOOKUP(2,1/(company_qty!$K$3:$K$2003=D260),(company_qty!$N$3:$N$1004)),""),0)</f>
        <v>1</v>
      </c>
      <c r="Q260" s="33">
        <v>1</v>
      </c>
      <c r="R260" s="53">
        <f t="shared" si="36"/>
        <v>0</v>
      </c>
      <c r="S260" s="23">
        <v>0</v>
      </c>
      <c r="T260" s="39">
        <f t="array" ref="T260">IFERROR(IF(B260 &lt;&gt;"",LOOKUP(2,1/(company_qty!$A$3:$A$2002=D260),(company_qty!$D$3:$D$1003)),""),"ไม่เคยซื้อ")</f>
        <v>850</v>
      </c>
      <c r="U260" s="34">
        <f t="shared" si="37"/>
        <v>0</v>
      </c>
      <c r="V260" s="46">
        <f>IF(AND(B260&lt;&gt;"",S260&lt;&gt;0,COUNTIFS(stock_Item!$A$3:$A$1998,D260,stock_Item!$M$3:$M$1998,"P")),IF(S260&gt;=9,S260-S260*0.4,S260),0)</f>
        <v>0</v>
      </c>
      <c r="W260" s="44"/>
      <c r="X260" s="47">
        <f t="shared" si="38"/>
        <v>0</v>
      </c>
      <c r="Y260" s="46">
        <f t="shared" si="46"/>
        <v>0</v>
      </c>
      <c r="Z260" s="44"/>
      <c r="AA260" s="47">
        <f t="shared" si="39"/>
        <v>0</v>
      </c>
      <c r="AB260" s="97">
        <f t="shared" si="47"/>
        <v>0</v>
      </c>
      <c r="AC260" s="100" t="str">
        <f t="shared" si="40"/>
        <v/>
      </c>
      <c r="AD260" s="44"/>
      <c r="AE260" s="35"/>
      <c r="AF260" s="36"/>
      <c r="AG260" s="100" t="str">
        <f t="shared" si="41"/>
        <v/>
      </c>
      <c r="AH260" s="44"/>
      <c r="AI260" s="86"/>
      <c r="AJ260" s="77">
        <f t="shared" si="42"/>
        <v>0</v>
      </c>
      <c r="AK260" s="84">
        <f t="shared" si="43"/>
        <v>0</v>
      </c>
      <c r="AL260" s="1">
        <f t="shared" si="44"/>
        <v>0</v>
      </c>
      <c r="AM260" s="85">
        <f t="shared" si="45"/>
        <v>0</v>
      </c>
      <c r="AZ260" s="65" t="str">
        <f>IF(COUNT(SEARCH(#REF!,K260)),IF(V260&lt;&gt;0,LOOKUP(9.99999999999999E+307,$AZ$5:AZ259+1),""),"")</f>
        <v/>
      </c>
      <c r="BA260" s="91" t="str">
        <f>IF(COUNT(SEARCH(#REF!,K260)),IF(Y260&lt;&gt;0,LOOKUP(9.99999999999999E+307,$BA$5:BA259+1),""),"")</f>
        <v/>
      </c>
      <c r="BB260" s="93" t="str">
        <f>IF(COUNT(SEARCH(#REF!,K260)),IF(AC260&lt;&gt;0,LOOKUP(9.99999999999999E+307,$BB$5:BB259+1),""),"")</f>
        <v/>
      </c>
      <c r="BC260" s="95" t="str">
        <f>IF(COUNT(SEARCH(#REF!,K260)),IF(AG260&lt;&gt;0,LOOKUP(9.99999999999999E+307,$BC$5:BC259+1),""),"")</f>
        <v/>
      </c>
    </row>
    <row r="261" spans="1:55" ht="14">
      <c r="A261" s="1">
        <v>255</v>
      </c>
      <c r="B261" s="38" t="str">
        <f>IF(stock_Item!B257&lt;&gt;"",stock_Item!B257,"")</f>
        <v>SSC ANT LATERAL UR5(x5.00)</v>
      </c>
      <c r="C261" s="18" t="str">
        <f t="array" ref="C261">IF(B261 &lt;&gt;"",IF(J261&lt;&gt;"","จัดซื้อร่วม ","วิธีเฉพาะเจาะจง "),"")</f>
        <v xml:space="preserve">วิธีเฉพาะเจาะจง </v>
      </c>
      <c r="D261" s="9">
        <f>IF(B261 &lt;&gt;"",INDEX(stock_Item!$A$3:$A$998,MATCH(B261,stock_Item!$B$3:$B$998,0)),"")</f>
        <v>7887</v>
      </c>
      <c r="E261" s="9" t="str">
        <f>IF(B261 &lt;&gt;"",INDEX(stock_Item!$C$1:$C$998,MATCH(D261,stock_Item!$A$1:$A$998,0)),"")</f>
        <v>ชิ้น</v>
      </c>
      <c r="F261" s="8"/>
      <c r="G261" s="7"/>
      <c r="H261" s="7"/>
      <c r="I261" s="7"/>
      <c r="J261" s="54"/>
      <c r="K261" s="57"/>
      <c r="L261" s="55"/>
      <c r="M261" s="56"/>
      <c r="N261" s="56"/>
      <c r="O261" s="41"/>
      <c r="P261" s="53">
        <f>IFERROR(IF(B261 &lt;&gt;"",LOOKUP(2,1/(company_qty!$K$3:$K$2003=D261),(company_qty!$N$3:$N$1004)),""),0)</f>
        <v>1</v>
      </c>
      <c r="Q261" s="33">
        <v>1</v>
      </c>
      <c r="R261" s="53">
        <f t="shared" si="36"/>
        <v>0</v>
      </c>
      <c r="S261" s="23">
        <v>0</v>
      </c>
      <c r="T261" s="39">
        <f t="array" ref="T261">IFERROR(IF(B261 &lt;&gt;"",LOOKUP(2,1/(company_qty!$A$3:$A$2002=D261),(company_qty!$D$3:$D$1003)),""),"ไม่เคยซื้อ")</f>
        <v>850</v>
      </c>
      <c r="U261" s="34">
        <f t="shared" si="37"/>
        <v>0</v>
      </c>
      <c r="V261" s="46">
        <f>IF(AND(B261&lt;&gt;"",S261&lt;&gt;0,COUNTIFS(stock_Item!$A$3:$A$1998,D261,stock_Item!$M$3:$M$1998,"P")),IF(S261&gt;=9,S261-S261*0.4,S261),0)</f>
        <v>0</v>
      </c>
      <c r="W261" s="44"/>
      <c r="X261" s="47">
        <f t="shared" si="38"/>
        <v>0</v>
      </c>
      <c r="Y261" s="46">
        <f t="shared" si="46"/>
        <v>0</v>
      </c>
      <c r="Z261" s="44"/>
      <c r="AA261" s="47">
        <f t="shared" si="39"/>
        <v>0</v>
      </c>
      <c r="AB261" s="97">
        <f t="shared" si="47"/>
        <v>0</v>
      </c>
      <c r="AC261" s="100" t="str">
        <f t="shared" si="40"/>
        <v/>
      </c>
      <c r="AD261" s="44"/>
      <c r="AE261" s="35"/>
      <c r="AF261" s="36"/>
      <c r="AG261" s="100" t="str">
        <f t="shared" si="41"/>
        <v/>
      </c>
      <c r="AH261" s="44"/>
      <c r="AI261" s="86"/>
      <c r="AJ261" s="77">
        <f t="shared" si="42"/>
        <v>0</v>
      </c>
      <c r="AK261" s="84">
        <f t="shared" si="43"/>
        <v>0</v>
      </c>
      <c r="AL261" s="1">
        <f t="shared" si="44"/>
        <v>0</v>
      </c>
      <c r="AM261" s="85">
        <f t="shared" si="45"/>
        <v>0</v>
      </c>
      <c r="AZ261" s="65" t="str">
        <f>IF(COUNT(SEARCH(#REF!,K261)),IF(V261&lt;&gt;0,LOOKUP(9.99999999999999E+307,$AZ$5:AZ260+1),""),"")</f>
        <v/>
      </c>
      <c r="BA261" s="91" t="str">
        <f>IF(COUNT(SEARCH(#REF!,K261)),IF(Y261&lt;&gt;0,LOOKUP(9.99999999999999E+307,$BA$5:BA260+1),""),"")</f>
        <v/>
      </c>
      <c r="BB261" s="93" t="str">
        <f>IF(COUNT(SEARCH(#REF!,K261)),IF(AC261&lt;&gt;0,LOOKUP(9.99999999999999E+307,$BB$5:BB260+1),""),"")</f>
        <v/>
      </c>
      <c r="BC261" s="95" t="str">
        <f>IF(COUNT(SEARCH(#REF!,K261)),IF(AG261&lt;&gt;0,LOOKUP(9.99999999999999E+307,$BC$5:BC260+1),""),"")</f>
        <v/>
      </c>
    </row>
    <row r="262" spans="1:55" ht="14">
      <c r="A262" s="1">
        <v>256</v>
      </c>
      <c r="B262" s="38" t="str">
        <f>IF(stock_Item!B258&lt;&gt;"",stock_Item!B258,"")</f>
        <v>SSC ANT LATERAL UR6(x5.00)</v>
      </c>
      <c r="C262" s="18" t="str">
        <f t="array" ref="C262">IF(B262 &lt;&gt;"",IF(J262&lt;&gt;"","จัดซื้อร่วม ","วิธีเฉพาะเจาะจง "),"")</f>
        <v xml:space="preserve">วิธีเฉพาะเจาะจง </v>
      </c>
      <c r="D262" s="9">
        <f>IF(B262 &lt;&gt;"",INDEX(stock_Item!$A$3:$A$998,MATCH(B262,stock_Item!$B$3:$B$998,0)),"")</f>
        <v>7888</v>
      </c>
      <c r="E262" s="9" t="str">
        <f>IF(B262 &lt;&gt;"",INDEX(stock_Item!$C$1:$C$998,MATCH(D262,stock_Item!$A$1:$A$998,0)),"")</f>
        <v>ชิ้น</v>
      </c>
      <c r="F262" s="8"/>
      <c r="G262" s="7"/>
      <c r="H262" s="7"/>
      <c r="I262" s="7"/>
      <c r="J262" s="54"/>
      <c r="K262" s="57"/>
      <c r="L262" s="55"/>
      <c r="M262" s="56"/>
      <c r="N262" s="56"/>
      <c r="O262" s="41"/>
      <c r="P262" s="53">
        <f>IFERROR(IF(B262 &lt;&gt;"",LOOKUP(2,1/(company_qty!$K$3:$K$2003=D262),(company_qty!$N$3:$N$1004)),""),0)</f>
        <v>1</v>
      </c>
      <c r="Q262" s="33">
        <v>1</v>
      </c>
      <c r="R262" s="53">
        <f t="shared" si="36"/>
        <v>0</v>
      </c>
      <c r="S262" s="23">
        <v>0</v>
      </c>
      <c r="T262" s="39">
        <f t="array" ref="T262">IFERROR(IF(B262 &lt;&gt;"",LOOKUP(2,1/(company_qty!$A$3:$A$2002=D262),(company_qty!$D$3:$D$1003)),""),"ไม่เคยซื้อ")</f>
        <v>850</v>
      </c>
      <c r="U262" s="34">
        <f t="shared" si="37"/>
        <v>0</v>
      </c>
      <c r="V262" s="46">
        <f>IF(AND(B262&lt;&gt;"",S262&lt;&gt;0,COUNTIFS(stock_Item!$A$3:$A$1998,D262,stock_Item!$M$3:$M$1998,"P")),IF(S262&gt;=9,S262-S262*0.4,S262),0)</f>
        <v>0</v>
      </c>
      <c r="W262" s="44"/>
      <c r="X262" s="47">
        <f t="shared" si="38"/>
        <v>0</v>
      </c>
      <c r="Y262" s="46">
        <f t="shared" si="46"/>
        <v>0</v>
      </c>
      <c r="Z262" s="44"/>
      <c r="AA262" s="47">
        <f t="shared" si="39"/>
        <v>0</v>
      </c>
      <c r="AB262" s="97">
        <f t="shared" si="47"/>
        <v>0</v>
      </c>
      <c r="AC262" s="100" t="str">
        <f t="shared" si="40"/>
        <v/>
      </c>
      <c r="AD262" s="44"/>
      <c r="AE262" s="35"/>
      <c r="AF262" s="36"/>
      <c r="AG262" s="100" t="str">
        <f t="shared" si="41"/>
        <v/>
      </c>
      <c r="AH262" s="44"/>
      <c r="AI262" s="86"/>
      <c r="AJ262" s="77">
        <f t="shared" si="42"/>
        <v>0</v>
      </c>
      <c r="AK262" s="84">
        <f t="shared" si="43"/>
        <v>0</v>
      </c>
      <c r="AL262" s="1">
        <f t="shared" si="44"/>
        <v>0</v>
      </c>
      <c r="AM262" s="85">
        <f t="shared" si="45"/>
        <v>0</v>
      </c>
      <c r="AZ262" s="65" t="str">
        <f>IF(COUNT(SEARCH(#REF!,K262)),IF(V262&lt;&gt;0,LOOKUP(9.99999999999999E+307,$AZ$5:AZ261+1),""),"")</f>
        <v/>
      </c>
      <c r="BA262" s="91" t="str">
        <f>IF(COUNT(SEARCH(#REF!,K262)),IF(Y262&lt;&gt;0,LOOKUP(9.99999999999999E+307,$BA$5:BA261+1),""),"")</f>
        <v/>
      </c>
      <c r="BB262" s="93" t="str">
        <f>IF(COUNT(SEARCH(#REF!,K262)),IF(AC262&lt;&gt;0,LOOKUP(9.99999999999999E+307,$BB$5:BB261+1),""),"")</f>
        <v/>
      </c>
      <c r="BC262" s="95" t="str">
        <f>IF(COUNT(SEARCH(#REF!,K262)),IF(AG262&lt;&gt;0,LOOKUP(9.99999999999999E+307,$BC$5:BC261+1),""),"")</f>
        <v/>
      </c>
    </row>
    <row r="263" spans="1:55" ht="14">
      <c r="A263" s="1">
        <v>257</v>
      </c>
      <c r="B263" s="38" t="str">
        <f>IF(stock_Item!B259&lt;&gt;"",stock_Item!B259,"")</f>
        <v>SSC ANT.CENTRAL UL1(x5.00)</v>
      </c>
      <c r="C263" s="18" t="str">
        <f t="array" ref="C263">IF(B263 &lt;&gt;"",IF(J263&lt;&gt;"","จัดซื้อร่วม ","วิธีเฉพาะเจาะจง "),"")</f>
        <v xml:space="preserve">วิธีเฉพาะเจาะจง </v>
      </c>
      <c r="D263" s="9">
        <f>IF(B263 &lt;&gt;"",INDEX(stock_Item!$A$3:$A$998,MATCH(B263,stock_Item!$B$3:$B$998,0)),"")</f>
        <v>7882</v>
      </c>
      <c r="E263" s="9" t="str">
        <f>IF(B263 &lt;&gt;"",INDEX(stock_Item!$C$1:$C$998,MATCH(D263,stock_Item!$A$1:$A$998,0)),"")</f>
        <v>ชิ้น</v>
      </c>
      <c r="F263" s="8"/>
      <c r="G263" s="7"/>
      <c r="H263" s="7"/>
      <c r="I263" s="7"/>
      <c r="J263" s="54"/>
      <c r="K263" s="57"/>
      <c r="L263" s="55"/>
      <c r="M263" s="56"/>
      <c r="N263" s="56"/>
      <c r="O263" s="41"/>
      <c r="P263" s="53">
        <f>IFERROR(IF(B263 &lt;&gt;"",LOOKUP(2,1/(company_qty!$K$3:$K$2003=D263),(company_qty!$N$3:$N$1004)),""),0)</f>
        <v>1</v>
      </c>
      <c r="Q263" s="33">
        <v>1</v>
      </c>
      <c r="R263" s="53">
        <f t="shared" ref="R263:R326" si="48">IFERROR(IF(B263&lt;&gt;"",IF(SUM(O263-P263)&gt;=0,SUM(O263-P263),0),""),0)</f>
        <v>0</v>
      </c>
      <c r="S263" s="23">
        <v>0</v>
      </c>
      <c r="T263" s="39">
        <f t="array" ref="T263">IFERROR(IF(B263 &lt;&gt;"",LOOKUP(2,1/(company_qty!$A$3:$A$2002=D263),(company_qty!$D$3:$D$1003)),""),"ไม่เคยซื้อ")</f>
        <v>850</v>
      </c>
      <c r="U263" s="34">
        <f t="shared" ref="U263:U326" si="49">IF(B263 &lt;&gt;"",SUM(S263*T263),"")</f>
        <v>0</v>
      </c>
      <c r="V263" s="46">
        <f>IF(AND(B263&lt;&gt;"",S263&lt;&gt;0,COUNTIFS(stock_Item!$A$3:$A$1998,D263,stock_Item!$M$3:$M$1998,"P")),IF(S263&gt;=9,S263-S263*0.4,S263),0)</f>
        <v>0</v>
      </c>
      <c r="W263" s="44"/>
      <c r="X263" s="47">
        <f t="shared" ref="X263:X326" si="50">IF(B263&lt;&gt;"",SUM(V263-W263),"")</f>
        <v>0</v>
      </c>
      <c r="Y263" s="46">
        <f t="shared" si="46"/>
        <v>0</v>
      </c>
      <c r="Z263" s="44"/>
      <c r="AA263" s="47">
        <f t="shared" ref="AA263:AA326" si="51">IF(E263&lt;&gt;"",SUM(Y263-Z263)+X263,"")</f>
        <v>0</v>
      </c>
      <c r="AB263" s="97">
        <f t="shared" si="47"/>
        <v>0</v>
      </c>
      <c r="AC263" s="100" t="str">
        <f t="shared" ref="AC263:AC326" si="52">IF(AND(W263="",Z263=""),"",IF(B263&lt;&gt;"",IF(S263&lt;&gt;0,IF(AB263&lt;&gt;"",AA263+AB263,AA263),0),""))</f>
        <v/>
      </c>
      <c r="AD263" s="44"/>
      <c r="AE263" s="35"/>
      <c r="AF263" s="36"/>
      <c r="AG263" s="100" t="str">
        <f t="shared" ref="AG263:AG326" si="53">IF(AND(W263="",Z263=""),"",IF(B263&lt;&gt;"",IF(S263&lt;&gt;0,IF(AD263&lt;&gt;"",AC263-AD263,0),0),""))</f>
        <v/>
      </c>
      <c r="AH263" s="44"/>
      <c r="AI263" s="86"/>
      <c r="AJ263" s="77">
        <f t="shared" ref="AJ263:AJ326" si="54">IF(B263 &lt;&gt;"",SUM(V263,Y263,AB263,AF263),"")</f>
        <v>0</v>
      </c>
      <c r="AK263" s="84">
        <f t="shared" ref="AK263:AK326" si="55">IF(B263 &lt;&gt;"",SUM(AJ263*T263),"")</f>
        <v>0</v>
      </c>
      <c r="AL263" s="1">
        <f t="shared" ref="AL263:AL326" si="56">IF(B263&lt;&gt;"",SUM(W263,Z263,AD263,AH263),"")</f>
        <v>0</v>
      </c>
      <c r="AM263" s="85">
        <f t="shared" ref="AM263:AM326" si="57">IF(B263 &lt;&gt;"",SUM(AL263*T263),"")</f>
        <v>0</v>
      </c>
      <c r="AZ263" s="65" t="str">
        <f>IF(COUNT(SEARCH(#REF!,K263)),IF(V263&lt;&gt;0,LOOKUP(9.99999999999999E+307,$AZ$5:AZ262+1),""),"")</f>
        <v/>
      </c>
      <c r="BA263" s="91" t="str">
        <f>IF(COUNT(SEARCH(#REF!,K263)),IF(Y263&lt;&gt;0,LOOKUP(9.99999999999999E+307,$BA$5:BA262+1),""),"")</f>
        <v/>
      </c>
      <c r="BB263" s="93" t="str">
        <f>IF(COUNT(SEARCH(#REF!,K263)),IF(AC263&lt;&gt;0,LOOKUP(9.99999999999999E+307,$BB$5:BB262+1),""),"")</f>
        <v/>
      </c>
      <c r="BC263" s="95" t="str">
        <f>IF(COUNT(SEARCH(#REF!,K263)),IF(AG263&lt;&gt;0,LOOKUP(9.99999999999999E+307,$BC$5:BC262+1),""),"")</f>
        <v/>
      </c>
    </row>
    <row r="264" spans="1:55" ht="14">
      <c r="A264" s="1">
        <v>258</v>
      </c>
      <c r="B264" s="38" t="str">
        <f>IF(stock_Item!B260&lt;&gt;"",stock_Item!B260,"")</f>
        <v>SSC ANT.CENTRAL UL2(x5.00)</v>
      </c>
      <c r="C264" s="18" t="str">
        <f t="array" ref="C264">IF(B264 &lt;&gt;"",IF(J264&lt;&gt;"","จัดซื้อร่วม ","วิธีเฉพาะเจาะจง "),"")</f>
        <v xml:space="preserve">วิธีเฉพาะเจาะจง </v>
      </c>
      <c r="D264" s="9">
        <f>IF(B264 &lt;&gt;"",INDEX(stock_Item!$A$3:$A$998,MATCH(B264,stock_Item!$B$3:$B$998,0)),"")</f>
        <v>7883</v>
      </c>
      <c r="E264" s="9" t="str">
        <f>IF(B264 &lt;&gt;"",INDEX(stock_Item!$C$1:$C$998,MATCH(D264,stock_Item!$A$1:$A$998,0)),"")</f>
        <v>ชิ้น</v>
      </c>
      <c r="F264" s="8"/>
      <c r="G264" s="7"/>
      <c r="H264" s="7"/>
      <c r="I264" s="7"/>
      <c r="J264" s="54"/>
      <c r="K264" s="57"/>
      <c r="L264" s="55"/>
      <c r="M264" s="56"/>
      <c r="N264" s="56"/>
      <c r="O264" s="41"/>
      <c r="P264" s="53">
        <f>IFERROR(IF(B264 &lt;&gt;"",LOOKUP(2,1/(company_qty!$K$3:$K$2003=D264),(company_qty!$N$3:$N$1004)),""),0)</f>
        <v>1</v>
      </c>
      <c r="Q264" s="33">
        <v>1</v>
      </c>
      <c r="R264" s="53">
        <f t="shared" si="48"/>
        <v>0</v>
      </c>
      <c r="S264" s="23">
        <v>0</v>
      </c>
      <c r="T264" s="39">
        <f t="array" ref="T264">IFERROR(IF(B264 &lt;&gt;"",LOOKUP(2,1/(company_qty!$A$3:$A$2002=D264),(company_qty!$D$3:$D$1003)),""),"ไม่เคยซื้อ")</f>
        <v>850</v>
      </c>
      <c r="U264" s="34">
        <f t="shared" si="49"/>
        <v>0</v>
      </c>
      <c r="V264" s="46">
        <f>IF(AND(B264&lt;&gt;"",S264&lt;&gt;0,COUNTIFS(stock_Item!$A$3:$A$1998,D264,stock_Item!$M$3:$M$1998,"P")),IF(S264&gt;=9,S264-S264*0.4,S264),0)</f>
        <v>0</v>
      </c>
      <c r="W264" s="44"/>
      <c r="X264" s="47">
        <f t="shared" si="50"/>
        <v>0</v>
      </c>
      <c r="Y264" s="46">
        <f t="shared" ref="Y264:Y327" si="58">IF(AND(S264&lt;&gt;0,V264&lt;&gt;0),0,IF(S264&gt;=9,S264*0.6,S264))</f>
        <v>0</v>
      </c>
      <c r="Z264" s="44"/>
      <c r="AA264" s="47">
        <f t="shared" si="51"/>
        <v>0</v>
      </c>
      <c r="AB264" s="97">
        <f t="shared" ref="AB264:AB327" si="59">IF(V264+Y264&lt;S264,S264*0.4,0)</f>
        <v>0</v>
      </c>
      <c r="AC264" s="100" t="str">
        <f t="shared" si="52"/>
        <v/>
      </c>
      <c r="AD264" s="44"/>
      <c r="AE264" s="35"/>
      <c r="AF264" s="36"/>
      <c r="AG264" s="100" t="str">
        <f t="shared" si="53"/>
        <v/>
      </c>
      <c r="AH264" s="44"/>
      <c r="AI264" s="86"/>
      <c r="AJ264" s="77">
        <f t="shared" si="54"/>
        <v>0</v>
      </c>
      <c r="AK264" s="84">
        <f t="shared" si="55"/>
        <v>0</v>
      </c>
      <c r="AL264" s="1">
        <f t="shared" si="56"/>
        <v>0</v>
      </c>
      <c r="AM264" s="85">
        <f t="shared" si="57"/>
        <v>0</v>
      </c>
      <c r="AZ264" s="65" t="str">
        <f>IF(COUNT(SEARCH(#REF!,K264)),IF(V264&lt;&gt;0,LOOKUP(9.99999999999999E+307,$AZ$5:AZ263+1),""),"")</f>
        <v/>
      </c>
      <c r="BA264" s="91" t="str">
        <f>IF(COUNT(SEARCH(#REF!,K264)),IF(Y264&lt;&gt;0,LOOKUP(9.99999999999999E+307,$BA$5:BA263+1),""),"")</f>
        <v/>
      </c>
      <c r="BB264" s="93" t="str">
        <f>IF(COUNT(SEARCH(#REF!,K264)),IF(AC264&lt;&gt;0,LOOKUP(9.99999999999999E+307,$BB$5:BB263+1),""),"")</f>
        <v/>
      </c>
      <c r="BC264" s="95" t="str">
        <f>IF(COUNT(SEARCH(#REF!,K264)),IF(AG264&lt;&gt;0,LOOKUP(9.99999999999999E+307,$BC$5:BC263+1),""),"")</f>
        <v/>
      </c>
    </row>
    <row r="265" spans="1:55" ht="14">
      <c r="A265" s="1">
        <v>259</v>
      </c>
      <c r="B265" s="38" t="str">
        <f>IF(stock_Item!B261&lt;&gt;"",stock_Item!B261,"")</f>
        <v>SSC Band  Pusher</v>
      </c>
      <c r="C265" s="18" t="str">
        <f t="array" ref="C265">IF(B265 &lt;&gt;"",IF(J265&lt;&gt;"","จัดซื้อร่วม ","วิธีเฉพาะเจาะจง "),"")</f>
        <v xml:space="preserve">วิธีเฉพาะเจาะจง </v>
      </c>
      <c r="D265" s="9">
        <f>IF(B265 &lt;&gt;"",INDEX(stock_Item!$A$3:$A$998,MATCH(B265,stock_Item!$B$3:$B$998,0)),"")</f>
        <v>1261</v>
      </c>
      <c r="E265" s="9" t="str">
        <f>IF(B265 &lt;&gt;"",INDEX(stock_Item!$C$1:$C$998,MATCH(D265,stock_Item!$A$1:$A$998,0)),"")</f>
        <v>อัน</v>
      </c>
      <c r="F265" s="8"/>
      <c r="G265" s="7"/>
      <c r="H265" s="7"/>
      <c r="I265" s="7"/>
      <c r="J265" s="54"/>
      <c r="K265" s="57"/>
      <c r="L265" s="55"/>
      <c r="M265" s="56"/>
      <c r="N265" s="56"/>
      <c r="O265" s="41"/>
      <c r="P265" s="53">
        <f>IFERROR(IF(B265 &lt;&gt;"",LOOKUP(2,1/(company_qty!$K$3:$K$2003=D265),(company_qty!$N$3:$N$1004)),""),0)</f>
        <v>0</v>
      </c>
      <c r="Q265" s="33">
        <v>0</v>
      </c>
      <c r="R265" s="53">
        <f t="shared" si="48"/>
        <v>0</v>
      </c>
      <c r="S265" s="23">
        <v>1</v>
      </c>
      <c r="T265" s="39" t="str">
        <f t="array" ref="T265">IFERROR(IF(B265 &lt;&gt;"",LOOKUP(2,1/(company_qty!$A$3:$A$2002=D265),(company_qty!$D$3:$D$1003)),""),"ไม่เคยซื้อ")</f>
        <v>ไม่เคยซื้อ</v>
      </c>
      <c r="U265" s="34" t="e">
        <f t="shared" si="49"/>
        <v>#VALUE!</v>
      </c>
      <c r="V265" s="46">
        <f>IF(AND(B265&lt;&gt;"",S265&lt;&gt;0,COUNTIFS(stock_Item!$A$3:$A$1998,D265,stock_Item!$M$3:$M$1998,"P")),IF(S265&gt;=9,S265-S265*0.4,S265),0)</f>
        <v>0</v>
      </c>
      <c r="W265" s="44"/>
      <c r="X265" s="47">
        <f t="shared" si="50"/>
        <v>0</v>
      </c>
      <c r="Y265" s="46">
        <f t="shared" si="58"/>
        <v>1</v>
      </c>
      <c r="Z265" s="44"/>
      <c r="AA265" s="47">
        <f t="shared" si="51"/>
        <v>1</v>
      </c>
      <c r="AB265" s="97">
        <f t="shared" si="59"/>
        <v>0</v>
      </c>
      <c r="AC265" s="100" t="str">
        <f t="shared" si="52"/>
        <v/>
      </c>
      <c r="AD265" s="44"/>
      <c r="AE265" s="35"/>
      <c r="AF265" s="36"/>
      <c r="AG265" s="100" t="str">
        <f t="shared" si="53"/>
        <v/>
      </c>
      <c r="AH265" s="44"/>
      <c r="AI265" s="86"/>
      <c r="AJ265" s="77">
        <f t="shared" si="54"/>
        <v>1</v>
      </c>
      <c r="AK265" s="84" t="e">
        <f t="shared" si="55"/>
        <v>#VALUE!</v>
      </c>
      <c r="AL265" s="1">
        <f t="shared" si="56"/>
        <v>0</v>
      </c>
      <c r="AM265" s="85" t="e">
        <f t="shared" si="57"/>
        <v>#VALUE!</v>
      </c>
      <c r="AZ265" s="65" t="str">
        <f>IF(COUNT(SEARCH(#REF!,K265)),IF(V265&lt;&gt;0,LOOKUP(9.99999999999999E+307,$AZ$5:AZ264+1),""),"")</f>
        <v/>
      </c>
      <c r="BA265" s="91" t="str">
        <f>IF(COUNT(SEARCH(#REF!,K265)),IF(Y265&lt;&gt;0,LOOKUP(9.99999999999999E+307,$BA$5:BA264+1),""),"")</f>
        <v/>
      </c>
      <c r="BB265" s="93" t="str">
        <f>IF(COUNT(SEARCH(#REF!,K265)),IF(AC265&lt;&gt;0,LOOKUP(9.99999999999999E+307,$BB$5:BB264+1),""),"")</f>
        <v/>
      </c>
      <c r="BC265" s="95" t="str">
        <f>IF(COUNT(SEARCH(#REF!,K265)),IF(AG265&lt;&gt;0,LOOKUP(9.99999999999999E+307,$BC$5:BC264+1),""),"")</f>
        <v/>
      </c>
    </row>
    <row r="266" spans="1:55" ht="14">
      <c r="A266" s="1">
        <v>260</v>
      </c>
      <c r="B266" s="38" t="str">
        <f>IF(stock_Item!B262&lt;&gt;"",stock_Item!B262,"")</f>
        <v>SSC PRI. MOLAR EUL-3</v>
      </c>
      <c r="C266" s="18" t="str">
        <f t="array" ref="C266">IF(B266 &lt;&gt;"",IF(J266&lt;&gt;"","จัดซื้อร่วม ","วิธีเฉพาะเจาะจง "),"")</f>
        <v xml:space="preserve">วิธีเฉพาะเจาะจง </v>
      </c>
      <c r="D266" s="9">
        <f>IF(B266 &lt;&gt;"",INDEX(stock_Item!$A$3:$A$998,MATCH(B266,stock_Item!$B$3:$B$998,0)),"")</f>
        <v>5908</v>
      </c>
      <c r="E266" s="9" t="str">
        <f>IF(B266 &lt;&gt;"",INDEX(stock_Item!$C$1:$C$998,MATCH(D266,stock_Item!$A$1:$A$998,0)),"")</f>
        <v>ชิ้น</v>
      </c>
      <c r="F266" s="8"/>
      <c r="G266" s="7"/>
      <c r="H266" s="7"/>
      <c r="I266" s="7"/>
      <c r="J266" s="54"/>
      <c r="K266" s="57"/>
      <c r="L266" s="55"/>
      <c r="M266" s="56"/>
      <c r="N266" s="56"/>
      <c r="O266" s="41"/>
      <c r="P266" s="53">
        <f>IFERROR(IF(B266 &lt;&gt;"",LOOKUP(2,1/(company_qty!$K$3:$K$2003=D266),(company_qty!$N$3:$N$1004)),""),0)</f>
        <v>0</v>
      </c>
      <c r="Q266" s="33">
        <v>0</v>
      </c>
      <c r="R266" s="53">
        <f t="shared" si="48"/>
        <v>0</v>
      </c>
      <c r="S266" s="23">
        <v>1</v>
      </c>
      <c r="T266" s="39">
        <f t="array" ref="T266">IFERROR(IF(B266 &lt;&gt;"",LOOKUP(2,1/(company_qty!$A$3:$A$2002=D266),(company_qty!$D$3:$D$1003)),""),"ไม่เคยซื้อ")</f>
        <v>250</v>
      </c>
      <c r="U266" s="34">
        <f t="shared" si="49"/>
        <v>250</v>
      </c>
      <c r="V266" s="46">
        <f>IF(AND(B266&lt;&gt;"",S266&lt;&gt;0,COUNTIFS(stock_Item!$A$3:$A$1998,D266,stock_Item!$M$3:$M$1998,"P")),IF(S266&gt;=9,S266-S266*0.4,S266),0)</f>
        <v>0</v>
      </c>
      <c r="W266" s="44"/>
      <c r="X266" s="47">
        <f t="shared" si="50"/>
        <v>0</v>
      </c>
      <c r="Y266" s="46">
        <f t="shared" si="58"/>
        <v>1</v>
      </c>
      <c r="Z266" s="44"/>
      <c r="AA266" s="47">
        <f t="shared" si="51"/>
        <v>1</v>
      </c>
      <c r="AB266" s="97">
        <f t="shared" si="59"/>
        <v>0</v>
      </c>
      <c r="AC266" s="100" t="str">
        <f t="shared" si="52"/>
        <v/>
      </c>
      <c r="AD266" s="44"/>
      <c r="AE266" s="35"/>
      <c r="AF266" s="36"/>
      <c r="AG266" s="100" t="str">
        <f t="shared" si="53"/>
        <v/>
      </c>
      <c r="AH266" s="44"/>
      <c r="AI266" s="86"/>
      <c r="AJ266" s="77">
        <f t="shared" si="54"/>
        <v>1</v>
      </c>
      <c r="AK266" s="84">
        <f t="shared" si="55"/>
        <v>250</v>
      </c>
      <c r="AL266" s="1">
        <f t="shared" si="56"/>
        <v>0</v>
      </c>
      <c r="AM266" s="85">
        <f t="shared" si="57"/>
        <v>0</v>
      </c>
      <c r="AZ266" s="65" t="str">
        <f>IF(COUNT(SEARCH(#REF!,K266)),IF(V266&lt;&gt;0,LOOKUP(9.99999999999999E+307,$AZ$5:AZ265+1),""),"")</f>
        <v/>
      </c>
      <c r="BA266" s="91" t="str">
        <f>IF(COUNT(SEARCH(#REF!,K266)),IF(Y266&lt;&gt;0,LOOKUP(9.99999999999999E+307,$BA$5:BA265+1),""),"")</f>
        <v/>
      </c>
      <c r="BB266" s="93" t="str">
        <f>IF(COUNT(SEARCH(#REF!,K266)),IF(AC266&lt;&gt;0,LOOKUP(9.99999999999999E+307,$BB$5:BB265+1),""),"")</f>
        <v/>
      </c>
      <c r="BC266" s="95" t="str">
        <f>IF(COUNT(SEARCH(#REF!,K266)),IF(AG266&lt;&gt;0,LOOKUP(9.99999999999999E+307,$BC$5:BC265+1),""),"")</f>
        <v/>
      </c>
    </row>
    <row r="267" spans="1:55" ht="14">
      <c r="A267" s="1">
        <v>261</v>
      </c>
      <c r="B267" s="38" t="str">
        <f>IF(stock_Item!B263&lt;&gt;"",stock_Item!B263,"")</f>
        <v>SSC PRI. MOLAR EUR-2</v>
      </c>
      <c r="C267" s="18" t="str">
        <f t="array" ref="C267">IF(B267 &lt;&gt;"",IF(J267&lt;&gt;"","จัดซื้อร่วม ","วิธีเฉพาะเจาะจง "),"")</f>
        <v xml:space="preserve">วิธีเฉพาะเจาะจง </v>
      </c>
      <c r="D267" s="9">
        <f>IF(B267 &lt;&gt;"",INDEX(stock_Item!$A$3:$A$998,MATCH(B267,stock_Item!$B$3:$B$998,0)),"")</f>
        <v>5877</v>
      </c>
      <c r="E267" s="9" t="str">
        <f>IF(B267 &lt;&gt;"",INDEX(stock_Item!$C$1:$C$998,MATCH(D267,stock_Item!$A$1:$A$998,0)),"")</f>
        <v>ชิ้น</v>
      </c>
      <c r="F267" s="8"/>
      <c r="G267" s="7"/>
      <c r="H267" s="7"/>
      <c r="I267" s="7"/>
      <c r="J267" s="54"/>
      <c r="K267" s="57"/>
      <c r="L267" s="55"/>
      <c r="M267" s="56"/>
      <c r="N267" s="56"/>
      <c r="O267" s="41"/>
      <c r="P267" s="53">
        <f>IFERROR(IF(B267 &lt;&gt;"",LOOKUP(2,1/(company_qty!$K$3:$K$2003=D267),(company_qty!$N$3:$N$1004)),""),0)</f>
        <v>0</v>
      </c>
      <c r="Q267" s="33">
        <v>0</v>
      </c>
      <c r="R267" s="53">
        <f t="shared" si="48"/>
        <v>0</v>
      </c>
      <c r="S267" s="23">
        <v>1</v>
      </c>
      <c r="T267" s="39">
        <f t="array" ref="T267">IFERROR(IF(B267 &lt;&gt;"",LOOKUP(2,1/(company_qty!$A$3:$A$2002=D267),(company_qty!$D$3:$D$1003)),""),"ไม่เคยซื้อ")</f>
        <v>250</v>
      </c>
      <c r="U267" s="34">
        <f t="shared" si="49"/>
        <v>250</v>
      </c>
      <c r="V267" s="46">
        <f>IF(AND(B267&lt;&gt;"",S267&lt;&gt;0,COUNTIFS(stock_Item!$A$3:$A$1998,D267,stock_Item!$M$3:$M$1998,"P")),IF(S267&gt;=9,S267-S267*0.4,S267),0)</f>
        <v>0</v>
      </c>
      <c r="W267" s="44"/>
      <c r="X267" s="47">
        <f t="shared" si="50"/>
        <v>0</v>
      </c>
      <c r="Y267" s="46">
        <f t="shared" si="58"/>
        <v>1</v>
      </c>
      <c r="Z267" s="44"/>
      <c r="AA267" s="47">
        <f t="shared" si="51"/>
        <v>1</v>
      </c>
      <c r="AB267" s="97">
        <f t="shared" si="59"/>
        <v>0</v>
      </c>
      <c r="AC267" s="100" t="str">
        <f t="shared" si="52"/>
        <v/>
      </c>
      <c r="AD267" s="44"/>
      <c r="AE267" s="35"/>
      <c r="AF267" s="36"/>
      <c r="AG267" s="100" t="str">
        <f t="shared" si="53"/>
        <v/>
      </c>
      <c r="AH267" s="44"/>
      <c r="AI267" s="86"/>
      <c r="AJ267" s="77">
        <f t="shared" si="54"/>
        <v>1</v>
      </c>
      <c r="AK267" s="84">
        <f t="shared" si="55"/>
        <v>250</v>
      </c>
      <c r="AL267" s="1">
        <f t="shared" si="56"/>
        <v>0</v>
      </c>
      <c r="AM267" s="85">
        <f t="shared" si="57"/>
        <v>0</v>
      </c>
      <c r="AZ267" s="65" t="str">
        <f>IF(COUNT(SEARCH(#REF!,K267)),IF(V267&lt;&gt;0,LOOKUP(9.99999999999999E+307,$AZ$5:AZ266+1),""),"")</f>
        <v/>
      </c>
      <c r="BA267" s="91" t="str">
        <f>IF(COUNT(SEARCH(#REF!,K267)),IF(Y267&lt;&gt;0,LOOKUP(9.99999999999999E+307,$BA$5:BA266+1),""),"")</f>
        <v/>
      </c>
      <c r="BB267" s="93" t="str">
        <f>IF(COUNT(SEARCH(#REF!,K267)),IF(AC267&lt;&gt;0,LOOKUP(9.99999999999999E+307,$BB$5:BB266+1),""),"")</f>
        <v/>
      </c>
      <c r="BC267" s="95" t="str">
        <f>IF(COUNT(SEARCH(#REF!,K267)),IF(AG267&lt;&gt;0,LOOKUP(9.99999999999999E+307,$BC$5:BC266+1),""),"")</f>
        <v/>
      </c>
    </row>
    <row r="268" spans="1:55" ht="14">
      <c r="A268" s="1">
        <v>262</v>
      </c>
      <c r="B268" s="38" t="str">
        <f>IF(stock_Item!B264&lt;&gt;"",stock_Item!B264,"")</f>
        <v>SSC PRI. MOLAR EUR-3</v>
      </c>
      <c r="C268" s="18" t="str">
        <f t="array" ref="C268">IF(B268 &lt;&gt;"",IF(J268&lt;&gt;"","จัดซื้อร่วม ","วิธีเฉพาะเจาะจง "),"")</f>
        <v xml:space="preserve">วิธีเฉพาะเจาะจง </v>
      </c>
      <c r="D268" s="9">
        <f>IF(B268 &lt;&gt;"",INDEX(stock_Item!$A$3:$A$998,MATCH(B268,stock_Item!$B$3:$B$998,0)),"")</f>
        <v>7905</v>
      </c>
      <c r="E268" s="9" t="str">
        <f>IF(B268 &lt;&gt;"",INDEX(stock_Item!$C$1:$C$998,MATCH(D268,stock_Item!$A$1:$A$998,0)),"")</f>
        <v>ชิ้น</v>
      </c>
      <c r="F268" s="8"/>
      <c r="G268" s="7"/>
      <c r="H268" s="7"/>
      <c r="I268" s="7"/>
      <c r="J268" s="54"/>
      <c r="K268" s="57"/>
      <c r="L268" s="55"/>
      <c r="M268" s="56"/>
      <c r="N268" s="56"/>
      <c r="O268" s="41"/>
      <c r="P268" s="53">
        <f>IFERROR(IF(B268 &lt;&gt;"",LOOKUP(2,1/(company_qty!$K$3:$K$2003=D268),(company_qty!$N$3:$N$1004)),""),0)</f>
        <v>2</v>
      </c>
      <c r="Q268" s="33">
        <v>2</v>
      </c>
      <c r="R268" s="53">
        <f t="shared" si="48"/>
        <v>0</v>
      </c>
      <c r="S268" s="23">
        <v>0</v>
      </c>
      <c r="T268" s="39">
        <f t="array" ref="T268">IFERROR(IF(B268 &lt;&gt;"",LOOKUP(2,1/(company_qty!$A$3:$A$2002=D268),(company_qty!$D$3:$D$1003)),""),"ไม่เคยซื้อ")</f>
        <v>250</v>
      </c>
      <c r="U268" s="34">
        <f t="shared" si="49"/>
        <v>0</v>
      </c>
      <c r="V268" s="46">
        <f>IF(AND(B268&lt;&gt;"",S268&lt;&gt;0,COUNTIFS(stock_Item!$A$3:$A$1998,D268,stock_Item!$M$3:$M$1998,"P")),IF(S268&gt;=9,S268-S268*0.4,S268),0)</f>
        <v>0</v>
      </c>
      <c r="W268" s="44"/>
      <c r="X268" s="47">
        <f t="shared" si="50"/>
        <v>0</v>
      </c>
      <c r="Y268" s="46">
        <f t="shared" si="58"/>
        <v>0</v>
      </c>
      <c r="Z268" s="44"/>
      <c r="AA268" s="47">
        <f t="shared" si="51"/>
        <v>0</v>
      </c>
      <c r="AB268" s="97">
        <f t="shared" si="59"/>
        <v>0</v>
      </c>
      <c r="AC268" s="100" t="str">
        <f t="shared" si="52"/>
        <v/>
      </c>
      <c r="AD268" s="44"/>
      <c r="AE268" s="35"/>
      <c r="AF268" s="36"/>
      <c r="AG268" s="100" t="str">
        <f t="shared" si="53"/>
        <v/>
      </c>
      <c r="AH268" s="44"/>
      <c r="AI268" s="86"/>
      <c r="AJ268" s="77">
        <f t="shared" si="54"/>
        <v>0</v>
      </c>
      <c r="AK268" s="84">
        <f t="shared" si="55"/>
        <v>0</v>
      </c>
      <c r="AL268" s="1">
        <f t="shared" si="56"/>
        <v>0</v>
      </c>
      <c r="AM268" s="85">
        <f t="shared" si="57"/>
        <v>0</v>
      </c>
      <c r="AZ268" s="65" t="str">
        <f>IF(COUNT(SEARCH(#REF!,K268)),IF(V268&lt;&gt;0,LOOKUP(9.99999999999999E+307,$AZ$5:AZ267+1),""),"")</f>
        <v/>
      </c>
      <c r="BA268" s="91" t="str">
        <f>IF(COUNT(SEARCH(#REF!,K268)),IF(Y268&lt;&gt;0,LOOKUP(9.99999999999999E+307,$BA$5:BA267+1),""),"")</f>
        <v/>
      </c>
      <c r="BB268" s="93" t="str">
        <f>IF(COUNT(SEARCH(#REF!,K268)),IF(AC268&lt;&gt;0,LOOKUP(9.99999999999999E+307,$BB$5:BB267+1),""),"")</f>
        <v/>
      </c>
      <c r="BC268" s="95" t="str">
        <f>IF(COUNT(SEARCH(#REF!,K268)),IF(AG268&lt;&gt;0,LOOKUP(9.99999999999999E+307,$BC$5:BC267+1),""),"")</f>
        <v/>
      </c>
    </row>
    <row r="269" spans="1:55" ht="14">
      <c r="A269" s="1">
        <v>263</v>
      </c>
      <c r="B269" s="38" t="str">
        <f>IF(stock_Item!B265&lt;&gt;"",stock_Item!B265,"")</f>
        <v>SSC PRI.MOLAR DLL-5</v>
      </c>
      <c r="C269" s="18" t="str">
        <f t="array" ref="C269">IF(B269 &lt;&gt;"",IF(J269&lt;&gt;"","จัดซื้อร่วม ","วิธีเฉพาะเจาะจง "),"")</f>
        <v xml:space="preserve">วิธีเฉพาะเจาะจง </v>
      </c>
      <c r="D269" s="9">
        <f>IF(B269 &lt;&gt;"",INDEX(stock_Item!$A$3:$A$998,MATCH(B269,stock_Item!$B$3:$B$998,0)),"")</f>
        <v>7904</v>
      </c>
      <c r="E269" s="9" t="str">
        <f>IF(B269 &lt;&gt;"",INDEX(stock_Item!$C$1:$C$998,MATCH(D269,stock_Item!$A$1:$A$998,0)),"")</f>
        <v>ชิ้น</v>
      </c>
      <c r="F269" s="8"/>
      <c r="G269" s="7"/>
      <c r="H269" s="7"/>
      <c r="I269" s="7"/>
      <c r="J269" s="54"/>
      <c r="K269" s="57"/>
      <c r="L269" s="55"/>
      <c r="M269" s="56"/>
      <c r="N269" s="56"/>
      <c r="O269" s="41"/>
      <c r="P269" s="53">
        <f>IFERROR(IF(B269 &lt;&gt;"",LOOKUP(2,1/(company_qty!$K$3:$K$2003=D269),(company_qty!$N$3:$N$1004)),""),0)</f>
        <v>2</v>
      </c>
      <c r="Q269" s="33">
        <v>2</v>
      </c>
      <c r="R269" s="53">
        <f t="shared" si="48"/>
        <v>0</v>
      </c>
      <c r="S269" s="23">
        <v>0</v>
      </c>
      <c r="T269" s="39">
        <f t="array" ref="T269">IFERROR(IF(B269 &lt;&gt;"",LOOKUP(2,1/(company_qty!$A$3:$A$2002=D269),(company_qty!$D$3:$D$1003)),""),"ไม่เคยซื้อ")</f>
        <v>250</v>
      </c>
      <c r="U269" s="34">
        <f t="shared" si="49"/>
        <v>0</v>
      </c>
      <c r="V269" s="46">
        <f>IF(AND(B269&lt;&gt;"",S269&lt;&gt;0,COUNTIFS(stock_Item!$A$3:$A$1998,D269,stock_Item!$M$3:$M$1998,"P")),IF(S269&gt;=9,S269-S269*0.4,S269),0)</f>
        <v>0</v>
      </c>
      <c r="W269" s="44"/>
      <c r="X269" s="47">
        <f t="shared" si="50"/>
        <v>0</v>
      </c>
      <c r="Y269" s="46">
        <f t="shared" si="58"/>
        <v>0</v>
      </c>
      <c r="Z269" s="44"/>
      <c r="AA269" s="47">
        <f t="shared" si="51"/>
        <v>0</v>
      </c>
      <c r="AB269" s="97">
        <f t="shared" si="59"/>
        <v>0</v>
      </c>
      <c r="AC269" s="100" t="str">
        <f t="shared" si="52"/>
        <v/>
      </c>
      <c r="AD269" s="44"/>
      <c r="AE269" s="35"/>
      <c r="AF269" s="36"/>
      <c r="AG269" s="100" t="str">
        <f t="shared" si="53"/>
        <v/>
      </c>
      <c r="AH269" s="44"/>
      <c r="AI269" s="86"/>
      <c r="AJ269" s="77">
        <f t="shared" si="54"/>
        <v>0</v>
      </c>
      <c r="AK269" s="84">
        <f t="shared" si="55"/>
        <v>0</v>
      </c>
      <c r="AL269" s="1">
        <f t="shared" si="56"/>
        <v>0</v>
      </c>
      <c r="AM269" s="85">
        <f t="shared" si="57"/>
        <v>0</v>
      </c>
      <c r="AZ269" s="65" t="str">
        <f>IF(COUNT(SEARCH(#REF!,K269)),IF(V269&lt;&gt;0,LOOKUP(9.99999999999999E+307,$AZ$5:AZ268+1),""),"")</f>
        <v/>
      </c>
      <c r="BA269" s="91" t="str">
        <f>IF(COUNT(SEARCH(#REF!,K269)),IF(Y269&lt;&gt;0,LOOKUP(9.99999999999999E+307,$BA$5:BA268+1),""),"")</f>
        <v/>
      </c>
      <c r="BB269" s="93" t="str">
        <f>IF(COUNT(SEARCH(#REF!,K269)),IF(AC269&lt;&gt;0,LOOKUP(9.99999999999999E+307,$BB$5:BB268+1),""),"")</f>
        <v/>
      </c>
      <c r="BC269" s="95" t="str">
        <f>IF(COUNT(SEARCH(#REF!,K269)),IF(AG269&lt;&gt;0,LOOKUP(9.99999999999999E+307,$BC$5:BC268+1),""),"")</f>
        <v/>
      </c>
    </row>
    <row r="270" spans="1:55" ht="14">
      <c r="A270" s="1">
        <v>264</v>
      </c>
      <c r="B270" s="38" t="str">
        <f>IF(stock_Item!B266&lt;&gt;"",stock_Item!B266,"")</f>
        <v>SSC PRI.MOLAR DLR-2</v>
      </c>
      <c r="C270" s="18" t="str">
        <f t="array" ref="C270">IF(B270 &lt;&gt;"",IF(J270&lt;&gt;"","จัดซื้อร่วม ","วิธีเฉพาะเจาะจง "),"")</f>
        <v xml:space="preserve">วิธีเฉพาะเจาะจง </v>
      </c>
      <c r="D270" s="9">
        <f>IF(B270 &lt;&gt;"",INDEX(stock_Item!$A$3:$A$998,MATCH(B270,stock_Item!$B$3:$B$998,0)),"")</f>
        <v>7906</v>
      </c>
      <c r="E270" s="9" t="str">
        <f>IF(B270 &lt;&gt;"",INDEX(stock_Item!$C$1:$C$998,MATCH(D270,stock_Item!$A$1:$A$998,0)),"")</f>
        <v>ชิ้น</v>
      </c>
      <c r="F270" s="8"/>
      <c r="G270" s="7"/>
      <c r="H270" s="7"/>
      <c r="I270" s="7"/>
      <c r="J270" s="54"/>
      <c r="K270" s="57"/>
      <c r="L270" s="55"/>
      <c r="M270" s="56"/>
      <c r="N270" s="56"/>
      <c r="O270" s="41"/>
      <c r="P270" s="53">
        <f>IFERROR(IF(B270 &lt;&gt;"",LOOKUP(2,1/(company_qty!$K$3:$K$2003=D270),(company_qty!$N$3:$N$1004)),""),0)</f>
        <v>2</v>
      </c>
      <c r="Q270" s="33">
        <v>2</v>
      </c>
      <c r="R270" s="53">
        <f t="shared" si="48"/>
        <v>0</v>
      </c>
      <c r="S270" s="23">
        <v>0</v>
      </c>
      <c r="T270" s="39">
        <f t="array" ref="T270">IFERROR(IF(B270 &lt;&gt;"",LOOKUP(2,1/(company_qty!$A$3:$A$2002=D270),(company_qty!$D$3:$D$1003)),""),"ไม่เคยซื้อ")</f>
        <v>250</v>
      </c>
      <c r="U270" s="34">
        <f t="shared" si="49"/>
        <v>0</v>
      </c>
      <c r="V270" s="46">
        <f>IF(AND(B270&lt;&gt;"",S270&lt;&gt;0,COUNTIFS(stock_Item!$A$3:$A$1998,D270,stock_Item!$M$3:$M$1998,"P")),IF(S270&gt;=9,S270-S270*0.4,S270),0)</f>
        <v>0</v>
      </c>
      <c r="W270" s="44"/>
      <c r="X270" s="47">
        <f t="shared" si="50"/>
        <v>0</v>
      </c>
      <c r="Y270" s="46">
        <f t="shared" si="58"/>
        <v>0</v>
      </c>
      <c r="Z270" s="44"/>
      <c r="AA270" s="47">
        <f t="shared" si="51"/>
        <v>0</v>
      </c>
      <c r="AB270" s="97">
        <f t="shared" si="59"/>
        <v>0</v>
      </c>
      <c r="AC270" s="100" t="str">
        <f t="shared" si="52"/>
        <v/>
      </c>
      <c r="AD270" s="44"/>
      <c r="AE270" s="35"/>
      <c r="AF270" s="36"/>
      <c r="AG270" s="100" t="str">
        <f t="shared" si="53"/>
        <v/>
      </c>
      <c r="AH270" s="44"/>
      <c r="AI270" s="86"/>
      <c r="AJ270" s="77">
        <f t="shared" si="54"/>
        <v>0</v>
      </c>
      <c r="AK270" s="84">
        <f t="shared" si="55"/>
        <v>0</v>
      </c>
      <c r="AL270" s="1">
        <f t="shared" si="56"/>
        <v>0</v>
      </c>
      <c r="AM270" s="85">
        <f t="shared" si="57"/>
        <v>0</v>
      </c>
      <c r="AZ270" s="65" t="str">
        <f>IF(COUNT(SEARCH(#REF!,K270)),IF(V270&lt;&gt;0,LOOKUP(9.99999999999999E+307,$AZ$5:AZ269+1),""),"")</f>
        <v/>
      </c>
      <c r="BA270" s="91" t="str">
        <f>IF(COUNT(SEARCH(#REF!,K270)),IF(Y270&lt;&gt;0,LOOKUP(9.99999999999999E+307,$BA$5:BA269+1),""),"")</f>
        <v/>
      </c>
      <c r="BB270" s="93" t="str">
        <f>IF(COUNT(SEARCH(#REF!,K270)),IF(AC270&lt;&gt;0,LOOKUP(9.99999999999999E+307,$BB$5:BB269+1),""),"")</f>
        <v/>
      </c>
      <c r="BC270" s="95" t="str">
        <f>IF(COUNT(SEARCH(#REF!,K270)),IF(AG270&lt;&gt;0,LOOKUP(9.99999999999999E+307,$BC$5:BC269+1),""),"")</f>
        <v/>
      </c>
    </row>
    <row r="271" spans="1:55" ht="14">
      <c r="A271" s="1">
        <v>265</v>
      </c>
      <c r="B271" s="38" t="str">
        <f>IF(stock_Item!B267&lt;&gt;"",stock_Item!B267,"")</f>
        <v>SSC PRI.MOLAR DLR-5</v>
      </c>
      <c r="C271" s="18" t="str">
        <f t="array" ref="C271">IF(B271 &lt;&gt;"",IF(J271&lt;&gt;"","จัดซื้อร่วม ","วิธีเฉพาะเจาะจง "),"")</f>
        <v xml:space="preserve">วิธีเฉพาะเจาะจง </v>
      </c>
      <c r="D271" s="9">
        <f>IF(B271 &lt;&gt;"",INDEX(stock_Item!$A$3:$A$998,MATCH(B271,stock_Item!$B$3:$B$998,0)),"")</f>
        <v>5909</v>
      </c>
      <c r="E271" s="9" t="str">
        <f>IF(B271 &lt;&gt;"",INDEX(stock_Item!$C$1:$C$998,MATCH(D271,stock_Item!$A$1:$A$998,0)),"")</f>
        <v>ชิ้น</v>
      </c>
      <c r="F271" s="8"/>
      <c r="G271" s="7"/>
      <c r="H271" s="7"/>
      <c r="I271" s="7"/>
      <c r="J271" s="54"/>
      <c r="K271" s="57"/>
      <c r="L271" s="55"/>
      <c r="M271" s="56"/>
      <c r="N271" s="56"/>
      <c r="O271" s="41"/>
      <c r="P271" s="53">
        <f>IFERROR(IF(B271 &lt;&gt;"",LOOKUP(2,1/(company_qty!$K$3:$K$2003=D271),(company_qty!$N$3:$N$1004)),""),0)</f>
        <v>0</v>
      </c>
      <c r="Q271" s="33">
        <v>0</v>
      </c>
      <c r="R271" s="53">
        <f t="shared" si="48"/>
        <v>0</v>
      </c>
      <c r="S271" s="23">
        <v>1</v>
      </c>
      <c r="T271" s="39">
        <f t="array" ref="T271">IFERROR(IF(B271 &lt;&gt;"",LOOKUP(2,1/(company_qty!$A$3:$A$2002=D271),(company_qty!$D$3:$D$1003)),""),"ไม่เคยซื้อ")</f>
        <v>250</v>
      </c>
      <c r="U271" s="34">
        <f t="shared" si="49"/>
        <v>250</v>
      </c>
      <c r="V271" s="46">
        <f>IF(AND(B271&lt;&gt;"",S271&lt;&gt;0,COUNTIFS(stock_Item!$A$3:$A$1998,D271,stock_Item!$M$3:$M$1998,"P")),IF(S271&gt;=9,S271-S271*0.4,S271),0)</f>
        <v>0</v>
      </c>
      <c r="W271" s="44"/>
      <c r="X271" s="47">
        <f t="shared" si="50"/>
        <v>0</v>
      </c>
      <c r="Y271" s="46">
        <f t="shared" si="58"/>
        <v>1</v>
      </c>
      <c r="Z271" s="44"/>
      <c r="AA271" s="47">
        <f t="shared" si="51"/>
        <v>1</v>
      </c>
      <c r="AB271" s="97">
        <f t="shared" si="59"/>
        <v>0</v>
      </c>
      <c r="AC271" s="100" t="str">
        <f t="shared" si="52"/>
        <v/>
      </c>
      <c r="AD271" s="44"/>
      <c r="AE271" s="35"/>
      <c r="AF271" s="36"/>
      <c r="AG271" s="100" t="str">
        <f t="shared" si="53"/>
        <v/>
      </c>
      <c r="AH271" s="44"/>
      <c r="AI271" s="86"/>
      <c r="AJ271" s="77">
        <f t="shared" si="54"/>
        <v>1</v>
      </c>
      <c r="AK271" s="84">
        <f t="shared" si="55"/>
        <v>250</v>
      </c>
      <c r="AL271" s="1">
        <f t="shared" si="56"/>
        <v>0</v>
      </c>
      <c r="AM271" s="85">
        <f t="shared" si="57"/>
        <v>0</v>
      </c>
      <c r="AZ271" s="65" t="str">
        <f>IF(COUNT(SEARCH(#REF!,K271)),IF(V271&lt;&gt;0,LOOKUP(9.99999999999999E+307,$AZ$5:AZ270+1),""),"")</f>
        <v/>
      </c>
      <c r="BA271" s="91" t="str">
        <f>IF(COUNT(SEARCH(#REF!,K271)),IF(Y271&lt;&gt;0,LOOKUP(9.99999999999999E+307,$BA$5:BA270+1),""),"")</f>
        <v/>
      </c>
      <c r="BB271" s="93" t="str">
        <f>IF(COUNT(SEARCH(#REF!,K271)),IF(AC271&lt;&gt;0,LOOKUP(9.99999999999999E+307,$BB$5:BB270+1),""),"")</f>
        <v/>
      </c>
      <c r="BC271" s="95" t="str">
        <f>IF(COUNT(SEARCH(#REF!,K271)),IF(AG271&lt;&gt;0,LOOKUP(9.99999999999999E+307,$BC$5:BC270+1),""),"")</f>
        <v/>
      </c>
    </row>
    <row r="272" spans="1:55" ht="14">
      <c r="A272" s="1">
        <v>266</v>
      </c>
      <c r="B272" s="38" t="str">
        <f>IF(stock_Item!B268&lt;&gt;"",stock_Item!B268,"")</f>
        <v>SSC PRI.MOLAR DUL-4</v>
      </c>
      <c r="C272" s="18" t="str">
        <f t="array" ref="C272">IF(B272 &lt;&gt;"",IF(J272&lt;&gt;"","จัดซื้อร่วม ","วิธีเฉพาะเจาะจง "),"")</f>
        <v xml:space="preserve">วิธีเฉพาะเจาะจง </v>
      </c>
      <c r="D272" s="9">
        <f>IF(B272 &lt;&gt;"",INDEX(stock_Item!$A$3:$A$998,MATCH(B272,stock_Item!$B$3:$B$998,0)),"")</f>
        <v>5878</v>
      </c>
      <c r="E272" s="9" t="str">
        <f>IF(B272 &lt;&gt;"",INDEX(stock_Item!$C$1:$C$998,MATCH(D272,stock_Item!$A$1:$A$998,0)),"")</f>
        <v>ชิ้น</v>
      </c>
      <c r="F272" s="8"/>
      <c r="G272" s="7"/>
      <c r="H272" s="7"/>
      <c r="I272" s="7"/>
      <c r="J272" s="54"/>
      <c r="K272" s="57"/>
      <c r="L272" s="55"/>
      <c r="M272" s="56"/>
      <c r="N272" s="56"/>
      <c r="O272" s="41"/>
      <c r="P272" s="53">
        <f>IFERROR(IF(B272 &lt;&gt;"",LOOKUP(2,1/(company_qty!$K$3:$K$2003=D272),(company_qty!$N$3:$N$1004)),""),0)</f>
        <v>0</v>
      </c>
      <c r="Q272" s="33">
        <v>0</v>
      </c>
      <c r="R272" s="53">
        <f t="shared" si="48"/>
        <v>0</v>
      </c>
      <c r="S272" s="23">
        <v>1</v>
      </c>
      <c r="T272" s="39">
        <f t="array" ref="T272">IFERROR(IF(B272 &lt;&gt;"",LOOKUP(2,1/(company_qty!$A$3:$A$2002=D272),(company_qty!$D$3:$D$1003)),""),"ไม่เคยซื้อ")</f>
        <v>250</v>
      </c>
      <c r="U272" s="34">
        <f t="shared" si="49"/>
        <v>250</v>
      </c>
      <c r="V272" s="46">
        <f>IF(AND(B272&lt;&gt;"",S272&lt;&gt;0,COUNTIFS(stock_Item!$A$3:$A$1998,D272,stock_Item!$M$3:$M$1998,"P")),IF(S272&gt;=9,S272-S272*0.4,S272),0)</f>
        <v>0</v>
      </c>
      <c r="W272" s="44"/>
      <c r="X272" s="47">
        <f t="shared" si="50"/>
        <v>0</v>
      </c>
      <c r="Y272" s="46">
        <f t="shared" si="58"/>
        <v>1</v>
      </c>
      <c r="Z272" s="44"/>
      <c r="AA272" s="47">
        <f t="shared" si="51"/>
        <v>1</v>
      </c>
      <c r="AB272" s="97">
        <f t="shared" si="59"/>
        <v>0</v>
      </c>
      <c r="AC272" s="100" t="str">
        <f t="shared" si="52"/>
        <v/>
      </c>
      <c r="AD272" s="44"/>
      <c r="AE272" s="35"/>
      <c r="AF272" s="36"/>
      <c r="AG272" s="100" t="str">
        <f t="shared" si="53"/>
        <v/>
      </c>
      <c r="AH272" s="44"/>
      <c r="AI272" s="86"/>
      <c r="AJ272" s="77">
        <f t="shared" si="54"/>
        <v>1</v>
      </c>
      <c r="AK272" s="84">
        <f t="shared" si="55"/>
        <v>250</v>
      </c>
      <c r="AL272" s="1">
        <f t="shared" si="56"/>
        <v>0</v>
      </c>
      <c r="AM272" s="85">
        <f t="shared" si="57"/>
        <v>0</v>
      </c>
      <c r="AZ272" s="65" t="str">
        <f>IF(COUNT(SEARCH(#REF!,K272)),IF(V272&lt;&gt;0,LOOKUP(9.99999999999999E+307,$AZ$5:AZ271+1),""),"")</f>
        <v/>
      </c>
      <c r="BA272" s="91" t="str">
        <f>IF(COUNT(SEARCH(#REF!,K272)),IF(Y272&lt;&gt;0,LOOKUP(9.99999999999999E+307,$BA$5:BA271+1),""),"")</f>
        <v/>
      </c>
      <c r="BB272" s="93" t="str">
        <f>IF(COUNT(SEARCH(#REF!,K272)),IF(AC272&lt;&gt;0,LOOKUP(9.99999999999999E+307,$BB$5:BB271+1),""),"")</f>
        <v/>
      </c>
      <c r="BC272" s="95" t="str">
        <f>IF(COUNT(SEARCH(#REF!,K272)),IF(AG272&lt;&gt;0,LOOKUP(9.99999999999999E+307,$BC$5:BC271+1),""),"")</f>
        <v/>
      </c>
    </row>
    <row r="273" spans="1:55" ht="14">
      <c r="A273" s="1">
        <v>267</v>
      </c>
      <c r="B273" s="38" t="str">
        <f>IF(stock_Item!B269&lt;&gt;"",stock_Item!B269,"")</f>
        <v>SSC PRI.MOLAR DUL-5</v>
      </c>
      <c r="C273" s="18" t="str">
        <f t="array" ref="C273">IF(B273 &lt;&gt;"",IF(J273&lt;&gt;"","จัดซื้อร่วม ","วิธีเฉพาะเจาะจง "),"")</f>
        <v xml:space="preserve">วิธีเฉพาะเจาะจง </v>
      </c>
      <c r="D273" s="9">
        <f>IF(B273 &lt;&gt;"",INDEX(stock_Item!$A$3:$A$998,MATCH(B273,stock_Item!$B$3:$B$998,0)),"")</f>
        <v>5879</v>
      </c>
      <c r="E273" s="9" t="str">
        <f>IF(B273 &lt;&gt;"",INDEX(stock_Item!$C$1:$C$998,MATCH(D273,stock_Item!$A$1:$A$998,0)),"")</f>
        <v>ชิ้น</v>
      </c>
      <c r="F273" s="8"/>
      <c r="G273" s="7"/>
      <c r="H273" s="7"/>
      <c r="I273" s="7"/>
      <c r="J273" s="54"/>
      <c r="K273" s="57"/>
      <c r="L273" s="55"/>
      <c r="M273" s="56"/>
      <c r="N273" s="56"/>
      <c r="O273" s="41"/>
      <c r="P273" s="53">
        <f>IFERROR(IF(B273 &lt;&gt;"",LOOKUP(2,1/(company_qty!$K$3:$K$2003=D273),(company_qty!$N$3:$N$1004)),""),0)</f>
        <v>0</v>
      </c>
      <c r="Q273" s="33">
        <v>0</v>
      </c>
      <c r="R273" s="53">
        <f t="shared" si="48"/>
        <v>0</v>
      </c>
      <c r="S273" s="23">
        <v>1</v>
      </c>
      <c r="T273" s="39">
        <f t="array" ref="T273">IFERROR(IF(B273 &lt;&gt;"",LOOKUP(2,1/(company_qty!$A$3:$A$2002=D273),(company_qty!$D$3:$D$1003)),""),"ไม่เคยซื้อ")</f>
        <v>250</v>
      </c>
      <c r="U273" s="34">
        <f t="shared" si="49"/>
        <v>250</v>
      </c>
      <c r="V273" s="46">
        <f>IF(AND(B273&lt;&gt;"",S273&lt;&gt;0,COUNTIFS(stock_Item!$A$3:$A$1998,D273,stock_Item!$M$3:$M$1998,"P")),IF(S273&gt;=9,S273-S273*0.4,S273),0)</f>
        <v>0</v>
      </c>
      <c r="W273" s="44"/>
      <c r="X273" s="47">
        <f t="shared" si="50"/>
        <v>0</v>
      </c>
      <c r="Y273" s="46">
        <f t="shared" si="58"/>
        <v>1</v>
      </c>
      <c r="Z273" s="44"/>
      <c r="AA273" s="47">
        <f t="shared" si="51"/>
        <v>1</v>
      </c>
      <c r="AB273" s="97">
        <f t="shared" si="59"/>
        <v>0</v>
      </c>
      <c r="AC273" s="100" t="str">
        <f t="shared" si="52"/>
        <v/>
      </c>
      <c r="AD273" s="44"/>
      <c r="AE273" s="35"/>
      <c r="AF273" s="36"/>
      <c r="AG273" s="100" t="str">
        <f t="shared" si="53"/>
        <v/>
      </c>
      <c r="AH273" s="44"/>
      <c r="AI273" s="86"/>
      <c r="AJ273" s="77">
        <f t="shared" si="54"/>
        <v>1</v>
      </c>
      <c r="AK273" s="84">
        <f t="shared" si="55"/>
        <v>250</v>
      </c>
      <c r="AL273" s="1">
        <f t="shared" si="56"/>
        <v>0</v>
      </c>
      <c r="AM273" s="85">
        <f t="shared" si="57"/>
        <v>0</v>
      </c>
      <c r="AZ273" s="65" t="str">
        <f>IF(COUNT(SEARCH(#REF!,K273)),IF(V273&lt;&gt;0,LOOKUP(9.99999999999999E+307,$AZ$5:AZ272+1),""),"")</f>
        <v/>
      </c>
      <c r="BA273" s="91" t="str">
        <f>IF(COUNT(SEARCH(#REF!,K273)),IF(Y273&lt;&gt;0,LOOKUP(9.99999999999999E+307,$BA$5:BA272+1),""),"")</f>
        <v/>
      </c>
      <c r="BB273" s="93" t="str">
        <f>IF(COUNT(SEARCH(#REF!,K273)),IF(AC273&lt;&gt;0,LOOKUP(9.99999999999999E+307,$BB$5:BB272+1),""),"")</f>
        <v/>
      </c>
      <c r="BC273" s="95" t="str">
        <f>IF(COUNT(SEARCH(#REF!,K273)),IF(AG273&lt;&gt;0,LOOKUP(9.99999999999999E+307,$BC$5:BC272+1),""),"")</f>
        <v/>
      </c>
    </row>
    <row r="274" spans="1:55" ht="14">
      <c r="A274" s="1">
        <v>268</v>
      </c>
      <c r="B274" s="38" t="str">
        <f>IF(stock_Item!B270&lt;&gt;"",stock_Item!B270,"")</f>
        <v>SSC PRI.MOLAR ELL-2</v>
      </c>
      <c r="C274" s="18" t="str">
        <f t="array" ref="C274">IF(B274 &lt;&gt;"",IF(J274&lt;&gt;"","จัดซื้อร่วม ","วิธีเฉพาะเจาะจง "),"")</f>
        <v xml:space="preserve">วิธีเฉพาะเจาะจง </v>
      </c>
      <c r="D274" s="9">
        <f>IF(B274 &lt;&gt;"",INDEX(stock_Item!$A$3:$A$998,MATCH(B274,stock_Item!$B$3:$B$998,0)),"")</f>
        <v>7907</v>
      </c>
      <c r="E274" s="9" t="str">
        <f>IF(B274 &lt;&gt;"",INDEX(stock_Item!$C$1:$C$998,MATCH(D274,stock_Item!$A$1:$A$998,0)),"")</f>
        <v>ชิ้น</v>
      </c>
      <c r="F274" s="8"/>
      <c r="G274" s="7"/>
      <c r="H274" s="7"/>
      <c r="I274" s="7"/>
      <c r="J274" s="54"/>
      <c r="K274" s="57"/>
      <c r="L274" s="55"/>
      <c r="M274" s="56"/>
      <c r="N274" s="56"/>
      <c r="O274" s="41"/>
      <c r="P274" s="53">
        <f>IFERROR(IF(B274 &lt;&gt;"",LOOKUP(2,1/(company_qty!$K$3:$K$2003=D274),(company_qty!$N$3:$N$1004)),""),0)</f>
        <v>2</v>
      </c>
      <c r="Q274" s="33">
        <v>2</v>
      </c>
      <c r="R274" s="53">
        <f t="shared" si="48"/>
        <v>0</v>
      </c>
      <c r="S274" s="23">
        <v>0</v>
      </c>
      <c r="T274" s="39">
        <f t="array" ref="T274">IFERROR(IF(B274 &lt;&gt;"",LOOKUP(2,1/(company_qty!$A$3:$A$2002=D274),(company_qty!$D$3:$D$1003)),""),"ไม่เคยซื้อ")</f>
        <v>250</v>
      </c>
      <c r="U274" s="34">
        <f t="shared" si="49"/>
        <v>0</v>
      </c>
      <c r="V274" s="46">
        <f>IF(AND(B274&lt;&gt;"",S274&lt;&gt;0,COUNTIFS(stock_Item!$A$3:$A$1998,D274,stock_Item!$M$3:$M$1998,"P")),IF(S274&gt;=9,S274-S274*0.4,S274),0)</f>
        <v>0</v>
      </c>
      <c r="W274" s="44"/>
      <c r="X274" s="47">
        <f t="shared" si="50"/>
        <v>0</v>
      </c>
      <c r="Y274" s="46">
        <f t="shared" si="58"/>
        <v>0</v>
      </c>
      <c r="Z274" s="44"/>
      <c r="AA274" s="47">
        <f t="shared" si="51"/>
        <v>0</v>
      </c>
      <c r="AB274" s="97">
        <f t="shared" si="59"/>
        <v>0</v>
      </c>
      <c r="AC274" s="100" t="str">
        <f t="shared" si="52"/>
        <v/>
      </c>
      <c r="AD274" s="44"/>
      <c r="AE274" s="35"/>
      <c r="AF274" s="36"/>
      <c r="AG274" s="100" t="str">
        <f t="shared" si="53"/>
        <v/>
      </c>
      <c r="AH274" s="44"/>
      <c r="AI274" s="86"/>
      <c r="AJ274" s="77">
        <f t="shared" si="54"/>
        <v>0</v>
      </c>
      <c r="AK274" s="84">
        <f t="shared" si="55"/>
        <v>0</v>
      </c>
      <c r="AL274" s="1">
        <f t="shared" si="56"/>
        <v>0</v>
      </c>
      <c r="AM274" s="85">
        <f t="shared" si="57"/>
        <v>0</v>
      </c>
      <c r="AZ274" s="65" t="str">
        <f>IF(COUNT(SEARCH(#REF!,K274)),IF(V274&lt;&gt;0,LOOKUP(9.99999999999999E+307,$AZ$5:AZ273+1),""),"")</f>
        <v/>
      </c>
      <c r="BA274" s="91" t="str">
        <f>IF(COUNT(SEARCH(#REF!,K274)),IF(Y274&lt;&gt;0,LOOKUP(9.99999999999999E+307,$BA$5:BA273+1),""),"")</f>
        <v/>
      </c>
      <c r="BB274" s="93" t="str">
        <f>IF(COUNT(SEARCH(#REF!,K274)),IF(AC274&lt;&gt;0,LOOKUP(9.99999999999999E+307,$BB$5:BB273+1),""),"")</f>
        <v/>
      </c>
      <c r="BC274" s="95" t="str">
        <f>IF(COUNT(SEARCH(#REF!,K274)),IF(AG274&lt;&gt;0,LOOKUP(9.99999999999999E+307,$BC$5:BC273+1),""),"")</f>
        <v/>
      </c>
    </row>
    <row r="275" spans="1:55" ht="14">
      <c r="A275" s="1">
        <v>269</v>
      </c>
      <c r="B275" s="38" t="str">
        <f>IF(stock_Item!B271&lt;&gt;"",stock_Item!B271,"")</f>
        <v>SSC PRI.MOLAR ELL-3</v>
      </c>
      <c r="C275" s="18" t="str">
        <f t="array" ref="C275">IF(B275 &lt;&gt;"",IF(J275&lt;&gt;"","จัดซื้อร่วม ","วิธีเฉพาะเจาะจง "),"")</f>
        <v xml:space="preserve">วิธีเฉพาะเจาะจง </v>
      </c>
      <c r="D275" s="9">
        <f>IF(B275 &lt;&gt;"",INDEX(stock_Item!$A$3:$A$998,MATCH(B275,stock_Item!$B$3:$B$998,0)),"")</f>
        <v>5882</v>
      </c>
      <c r="E275" s="9" t="str">
        <f>IF(B275 &lt;&gt;"",INDEX(stock_Item!$C$1:$C$998,MATCH(D275,stock_Item!$A$1:$A$998,0)),"")</f>
        <v>ชิ้น</v>
      </c>
      <c r="F275" s="8"/>
      <c r="G275" s="7"/>
      <c r="H275" s="7"/>
      <c r="I275" s="7"/>
      <c r="J275" s="54"/>
      <c r="K275" s="57"/>
      <c r="L275" s="55"/>
      <c r="M275" s="56"/>
      <c r="N275" s="56"/>
      <c r="O275" s="41"/>
      <c r="P275" s="53">
        <f>IFERROR(IF(B275 &lt;&gt;"",LOOKUP(2,1/(company_qty!$K$3:$K$2003=D275),(company_qty!$N$3:$N$1004)),""),0)</f>
        <v>0</v>
      </c>
      <c r="Q275" s="33">
        <v>0</v>
      </c>
      <c r="R275" s="53">
        <f t="shared" si="48"/>
        <v>0</v>
      </c>
      <c r="S275" s="23">
        <v>1</v>
      </c>
      <c r="T275" s="39">
        <f t="array" ref="T275">IFERROR(IF(B275 &lt;&gt;"",LOOKUP(2,1/(company_qty!$A$3:$A$2002=D275),(company_qty!$D$3:$D$1003)),""),"ไม่เคยซื้อ")</f>
        <v>250</v>
      </c>
      <c r="U275" s="34">
        <f t="shared" si="49"/>
        <v>250</v>
      </c>
      <c r="V275" s="46">
        <f>IF(AND(B275&lt;&gt;"",S275&lt;&gt;0,COUNTIFS(stock_Item!$A$3:$A$1998,D275,stock_Item!$M$3:$M$1998,"P")),IF(S275&gt;=9,S275-S275*0.4,S275),0)</f>
        <v>0</v>
      </c>
      <c r="W275" s="44"/>
      <c r="X275" s="47">
        <f t="shared" si="50"/>
        <v>0</v>
      </c>
      <c r="Y275" s="46">
        <f t="shared" si="58"/>
        <v>1</v>
      </c>
      <c r="Z275" s="44"/>
      <c r="AA275" s="47">
        <f t="shared" si="51"/>
        <v>1</v>
      </c>
      <c r="AB275" s="97">
        <f t="shared" si="59"/>
        <v>0</v>
      </c>
      <c r="AC275" s="100" t="str">
        <f t="shared" si="52"/>
        <v/>
      </c>
      <c r="AD275" s="44"/>
      <c r="AE275" s="35"/>
      <c r="AF275" s="36"/>
      <c r="AG275" s="100" t="str">
        <f t="shared" si="53"/>
        <v/>
      </c>
      <c r="AH275" s="44"/>
      <c r="AI275" s="86"/>
      <c r="AJ275" s="77">
        <f t="shared" si="54"/>
        <v>1</v>
      </c>
      <c r="AK275" s="84">
        <f t="shared" si="55"/>
        <v>250</v>
      </c>
      <c r="AL275" s="1">
        <f t="shared" si="56"/>
        <v>0</v>
      </c>
      <c r="AM275" s="85">
        <f t="shared" si="57"/>
        <v>0</v>
      </c>
      <c r="AZ275" s="65" t="str">
        <f>IF(COUNT(SEARCH(#REF!,K275)),IF(V275&lt;&gt;0,LOOKUP(9.99999999999999E+307,$AZ$5:AZ274+1),""),"")</f>
        <v/>
      </c>
      <c r="BA275" s="91" t="str">
        <f>IF(COUNT(SEARCH(#REF!,K275)),IF(Y275&lt;&gt;0,LOOKUP(9.99999999999999E+307,$BA$5:BA274+1),""),"")</f>
        <v/>
      </c>
      <c r="BB275" s="93" t="str">
        <f>IF(COUNT(SEARCH(#REF!,K275)),IF(AC275&lt;&gt;0,LOOKUP(9.99999999999999E+307,$BB$5:BB274+1),""),"")</f>
        <v/>
      </c>
      <c r="BC275" s="95" t="str">
        <f>IF(COUNT(SEARCH(#REF!,K275)),IF(AG275&lt;&gt;0,LOOKUP(9.99999999999999E+307,$BC$5:BC274+1),""),"")</f>
        <v/>
      </c>
    </row>
    <row r="276" spans="1:55" ht="14">
      <c r="A276" s="1">
        <v>270</v>
      </c>
      <c r="B276" s="38" t="str">
        <f>IF(stock_Item!B272&lt;&gt;"",stock_Item!B272,"")</f>
        <v>SSC PRI.MOLAR ELL-4</v>
      </c>
      <c r="C276" s="18" t="str">
        <f t="array" ref="C276">IF(B276 &lt;&gt;"",IF(J276&lt;&gt;"","จัดซื้อร่วม ","วิธีเฉพาะเจาะจง "),"")</f>
        <v xml:space="preserve">วิธีเฉพาะเจาะจง </v>
      </c>
      <c r="D276" s="9">
        <f>IF(B276 &lt;&gt;"",INDEX(stock_Item!$A$3:$A$998,MATCH(B276,stock_Item!$B$3:$B$998,0)),"")</f>
        <v>5883</v>
      </c>
      <c r="E276" s="9" t="str">
        <f>IF(B276 &lt;&gt;"",INDEX(stock_Item!$C$1:$C$998,MATCH(D276,stock_Item!$A$1:$A$998,0)),"")</f>
        <v>ชิ้น</v>
      </c>
      <c r="F276" s="8"/>
      <c r="G276" s="7"/>
      <c r="H276" s="7"/>
      <c r="I276" s="7"/>
      <c r="J276" s="54"/>
      <c r="K276" s="57"/>
      <c r="L276" s="55"/>
      <c r="M276" s="56"/>
      <c r="N276" s="56"/>
      <c r="O276" s="41"/>
      <c r="P276" s="53">
        <f>IFERROR(IF(B276 &lt;&gt;"",LOOKUP(2,1/(company_qty!$K$3:$K$2003=D276),(company_qty!$N$3:$N$1004)),""),0)</f>
        <v>0</v>
      </c>
      <c r="Q276" s="33">
        <v>0</v>
      </c>
      <c r="R276" s="53">
        <f t="shared" si="48"/>
        <v>0</v>
      </c>
      <c r="S276" s="23">
        <v>1</v>
      </c>
      <c r="T276" s="39">
        <f t="array" ref="T276">IFERROR(IF(B276 &lt;&gt;"",LOOKUP(2,1/(company_qty!$A$3:$A$2002=D276),(company_qty!$D$3:$D$1003)),""),"ไม่เคยซื้อ")</f>
        <v>250</v>
      </c>
      <c r="U276" s="34">
        <f t="shared" si="49"/>
        <v>250</v>
      </c>
      <c r="V276" s="46">
        <f>IF(AND(B276&lt;&gt;"",S276&lt;&gt;0,COUNTIFS(stock_Item!$A$3:$A$1998,D276,stock_Item!$M$3:$M$1998,"P")),IF(S276&gt;=9,S276-S276*0.4,S276),0)</f>
        <v>0</v>
      </c>
      <c r="W276" s="44"/>
      <c r="X276" s="47">
        <f t="shared" si="50"/>
        <v>0</v>
      </c>
      <c r="Y276" s="46">
        <f t="shared" si="58"/>
        <v>1</v>
      </c>
      <c r="Z276" s="44"/>
      <c r="AA276" s="47">
        <f t="shared" si="51"/>
        <v>1</v>
      </c>
      <c r="AB276" s="97">
        <f t="shared" si="59"/>
        <v>0</v>
      </c>
      <c r="AC276" s="100" t="str">
        <f t="shared" si="52"/>
        <v/>
      </c>
      <c r="AD276" s="44"/>
      <c r="AE276" s="35"/>
      <c r="AF276" s="36"/>
      <c r="AG276" s="100" t="str">
        <f t="shared" si="53"/>
        <v/>
      </c>
      <c r="AH276" s="44"/>
      <c r="AI276" s="86"/>
      <c r="AJ276" s="77">
        <f t="shared" si="54"/>
        <v>1</v>
      </c>
      <c r="AK276" s="84">
        <f t="shared" si="55"/>
        <v>250</v>
      </c>
      <c r="AL276" s="1">
        <f t="shared" si="56"/>
        <v>0</v>
      </c>
      <c r="AM276" s="85">
        <f t="shared" si="57"/>
        <v>0</v>
      </c>
      <c r="AZ276" s="65" t="str">
        <f>IF(COUNT(SEARCH(#REF!,K276)),IF(V276&lt;&gt;0,LOOKUP(9.99999999999999E+307,$AZ$5:AZ275+1),""),"")</f>
        <v/>
      </c>
      <c r="BA276" s="91" t="str">
        <f>IF(COUNT(SEARCH(#REF!,K276)),IF(Y276&lt;&gt;0,LOOKUP(9.99999999999999E+307,$BA$5:BA275+1),""),"")</f>
        <v/>
      </c>
      <c r="BB276" s="93" t="str">
        <f>IF(COUNT(SEARCH(#REF!,K276)),IF(AC276&lt;&gt;0,LOOKUP(9.99999999999999E+307,$BB$5:BB275+1),""),"")</f>
        <v/>
      </c>
      <c r="BC276" s="95" t="str">
        <f>IF(COUNT(SEARCH(#REF!,K276)),IF(AG276&lt;&gt;0,LOOKUP(9.99999999999999E+307,$BC$5:BC275+1),""),"")</f>
        <v/>
      </c>
    </row>
    <row r="277" spans="1:55" ht="14">
      <c r="A277" s="1">
        <v>271</v>
      </c>
      <c r="B277" s="38" t="str">
        <f>IF(stock_Item!B273&lt;&gt;"",stock_Item!B273,"")</f>
        <v>SSC PRI.MOLAR ELL-5</v>
      </c>
      <c r="C277" s="18" t="str">
        <f t="array" ref="C277">IF(B277 &lt;&gt;"",IF(J277&lt;&gt;"","จัดซื้อร่วม ","วิธีเฉพาะเจาะจง "),"")</f>
        <v xml:space="preserve">วิธีเฉพาะเจาะจง </v>
      </c>
      <c r="D277" s="9">
        <f>IF(B277 &lt;&gt;"",INDEX(stock_Item!$A$3:$A$998,MATCH(B277,stock_Item!$B$3:$B$998,0)),"")</f>
        <v>7909</v>
      </c>
      <c r="E277" s="9" t="str">
        <f>IF(B277 &lt;&gt;"",INDEX(stock_Item!$C$1:$C$998,MATCH(D277,stock_Item!$A$1:$A$998,0)),"")</f>
        <v>ชิ้น</v>
      </c>
      <c r="F277" s="8"/>
      <c r="G277" s="7"/>
      <c r="H277" s="7"/>
      <c r="I277" s="7"/>
      <c r="J277" s="54"/>
      <c r="K277" s="57"/>
      <c r="L277" s="55"/>
      <c r="M277" s="56"/>
      <c r="N277" s="56"/>
      <c r="O277" s="41"/>
      <c r="P277" s="53">
        <f>IFERROR(IF(B277 &lt;&gt;"",LOOKUP(2,1/(company_qty!$K$3:$K$2003=D277),(company_qty!$N$3:$N$1004)),""),0)</f>
        <v>2</v>
      </c>
      <c r="Q277" s="33">
        <v>2</v>
      </c>
      <c r="R277" s="53">
        <f t="shared" si="48"/>
        <v>0</v>
      </c>
      <c r="S277" s="23">
        <v>0</v>
      </c>
      <c r="T277" s="39">
        <f t="array" ref="T277">IFERROR(IF(B277 &lt;&gt;"",LOOKUP(2,1/(company_qty!$A$3:$A$2002=D277),(company_qty!$D$3:$D$1003)),""),"ไม่เคยซื้อ")</f>
        <v>250</v>
      </c>
      <c r="U277" s="34">
        <f t="shared" si="49"/>
        <v>0</v>
      </c>
      <c r="V277" s="46">
        <f>IF(AND(B277&lt;&gt;"",S277&lt;&gt;0,COUNTIFS(stock_Item!$A$3:$A$1998,D277,stock_Item!$M$3:$M$1998,"P")),IF(S277&gt;=9,S277-S277*0.4,S277),0)</f>
        <v>0</v>
      </c>
      <c r="W277" s="44"/>
      <c r="X277" s="47">
        <f t="shared" si="50"/>
        <v>0</v>
      </c>
      <c r="Y277" s="46">
        <f t="shared" si="58"/>
        <v>0</v>
      </c>
      <c r="Z277" s="44"/>
      <c r="AA277" s="47">
        <f t="shared" si="51"/>
        <v>0</v>
      </c>
      <c r="AB277" s="97">
        <f t="shared" si="59"/>
        <v>0</v>
      </c>
      <c r="AC277" s="100" t="str">
        <f t="shared" si="52"/>
        <v/>
      </c>
      <c r="AD277" s="44"/>
      <c r="AE277" s="35"/>
      <c r="AF277" s="36"/>
      <c r="AG277" s="100" t="str">
        <f t="shared" si="53"/>
        <v/>
      </c>
      <c r="AH277" s="44"/>
      <c r="AI277" s="86"/>
      <c r="AJ277" s="77">
        <f t="shared" si="54"/>
        <v>0</v>
      </c>
      <c r="AK277" s="84">
        <f t="shared" si="55"/>
        <v>0</v>
      </c>
      <c r="AL277" s="1">
        <f t="shared" si="56"/>
        <v>0</v>
      </c>
      <c r="AM277" s="85">
        <f t="shared" si="57"/>
        <v>0</v>
      </c>
      <c r="AZ277" s="65" t="str">
        <f>IF(COUNT(SEARCH(#REF!,K277)),IF(V277&lt;&gt;0,LOOKUP(9.99999999999999E+307,$AZ$5:AZ276+1),""),"")</f>
        <v/>
      </c>
      <c r="BA277" s="91" t="str">
        <f>IF(COUNT(SEARCH(#REF!,K277)),IF(Y277&lt;&gt;0,LOOKUP(9.99999999999999E+307,$BA$5:BA276+1),""),"")</f>
        <v/>
      </c>
      <c r="BB277" s="93" t="str">
        <f>IF(COUNT(SEARCH(#REF!,K277)),IF(AC277&lt;&gt;0,LOOKUP(9.99999999999999E+307,$BB$5:BB276+1),""),"")</f>
        <v/>
      </c>
      <c r="BC277" s="95" t="str">
        <f>IF(COUNT(SEARCH(#REF!,K277)),IF(AG277&lt;&gt;0,LOOKUP(9.99999999999999E+307,$BC$5:BC276+1),""),"")</f>
        <v/>
      </c>
    </row>
    <row r="278" spans="1:55" ht="14">
      <c r="A278" s="1">
        <v>272</v>
      </c>
      <c r="B278" s="38" t="str">
        <f>IF(stock_Item!B274&lt;&gt;"",stock_Item!B274,"")</f>
        <v>SSC PRI.MOLAR ELR-2</v>
      </c>
      <c r="C278" s="18" t="str">
        <f t="array" ref="C278">IF(B278 &lt;&gt;"",IF(J278&lt;&gt;"","จัดซื้อร่วม ","วิธีเฉพาะเจาะจง "),"")</f>
        <v xml:space="preserve">วิธีเฉพาะเจาะจง </v>
      </c>
      <c r="D278" s="9">
        <f>IF(B278 &lt;&gt;"",INDEX(stock_Item!$A$3:$A$998,MATCH(B278,stock_Item!$B$3:$B$998,0)),"")</f>
        <v>7913</v>
      </c>
      <c r="E278" s="9" t="str">
        <f>IF(B278 &lt;&gt;"",INDEX(stock_Item!$C$1:$C$998,MATCH(D278,stock_Item!$A$1:$A$998,0)),"")</f>
        <v>ชิ้น</v>
      </c>
      <c r="F278" s="8"/>
      <c r="G278" s="7"/>
      <c r="H278" s="7"/>
      <c r="I278" s="7"/>
      <c r="J278" s="54"/>
      <c r="K278" s="57"/>
      <c r="L278" s="55"/>
      <c r="M278" s="56"/>
      <c r="N278" s="56"/>
      <c r="O278" s="41"/>
      <c r="P278" s="53">
        <f>IFERROR(IF(B278 &lt;&gt;"",LOOKUP(2,1/(company_qty!$K$3:$K$2003=D278),(company_qty!$N$3:$N$1004)),""),0)</f>
        <v>2</v>
      </c>
      <c r="Q278" s="33">
        <v>2</v>
      </c>
      <c r="R278" s="53">
        <f t="shared" si="48"/>
        <v>0</v>
      </c>
      <c r="S278" s="23">
        <v>0</v>
      </c>
      <c r="T278" s="39">
        <f t="array" ref="T278">IFERROR(IF(B278 &lt;&gt;"",LOOKUP(2,1/(company_qty!$A$3:$A$2002=D278),(company_qty!$D$3:$D$1003)),""),"ไม่เคยซื้อ")</f>
        <v>250</v>
      </c>
      <c r="U278" s="34">
        <f t="shared" si="49"/>
        <v>0</v>
      </c>
      <c r="V278" s="46">
        <f>IF(AND(B278&lt;&gt;"",S278&lt;&gt;0,COUNTIFS(stock_Item!$A$3:$A$1998,D278,stock_Item!$M$3:$M$1998,"P")),IF(S278&gt;=9,S278-S278*0.4,S278),0)</f>
        <v>0</v>
      </c>
      <c r="W278" s="44"/>
      <c r="X278" s="47">
        <f t="shared" si="50"/>
        <v>0</v>
      </c>
      <c r="Y278" s="46">
        <f t="shared" si="58"/>
        <v>0</v>
      </c>
      <c r="Z278" s="44"/>
      <c r="AA278" s="47">
        <f t="shared" si="51"/>
        <v>0</v>
      </c>
      <c r="AB278" s="97">
        <f t="shared" si="59"/>
        <v>0</v>
      </c>
      <c r="AC278" s="100" t="str">
        <f t="shared" si="52"/>
        <v/>
      </c>
      <c r="AD278" s="44"/>
      <c r="AE278" s="35"/>
      <c r="AF278" s="36"/>
      <c r="AG278" s="100" t="str">
        <f t="shared" si="53"/>
        <v/>
      </c>
      <c r="AH278" s="44"/>
      <c r="AI278" s="86"/>
      <c r="AJ278" s="77">
        <f t="shared" si="54"/>
        <v>0</v>
      </c>
      <c r="AK278" s="84">
        <f t="shared" si="55"/>
        <v>0</v>
      </c>
      <c r="AL278" s="1">
        <f t="shared" si="56"/>
        <v>0</v>
      </c>
      <c r="AM278" s="85">
        <f t="shared" si="57"/>
        <v>0</v>
      </c>
      <c r="AZ278" s="65" t="str">
        <f>IF(COUNT(SEARCH(#REF!,K278)),IF(V278&lt;&gt;0,LOOKUP(9.99999999999999E+307,$AZ$5:AZ277+1),""),"")</f>
        <v/>
      </c>
      <c r="BA278" s="91" t="str">
        <f>IF(COUNT(SEARCH(#REF!,K278)),IF(Y278&lt;&gt;0,LOOKUP(9.99999999999999E+307,$BA$5:BA277+1),""),"")</f>
        <v/>
      </c>
      <c r="BB278" s="93" t="str">
        <f>IF(COUNT(SEARCH(#REF!,K278)),IF(AC278&lt;&gt;0,LOOKUP(9.99999999999999E+307,$BB$5:BB277+1),""),"")</f>
        <v/>
      </c>
      <c r="BC278" s="95" t="str">
        <f>IF(COUNT(SEARCH(#REF!,K278)),IF(AG278&lt;&gt;0,LOOKUP(9.99999999999999E+307,$BC$5:BC277+1),""),"")</f>
        <v/>
      </c>
    </row>
    <row r="279" spans="1:55" ht="14">
      <c r="A279" s="1">
        <v>273</v>
      </c>
      <c r="B279" s="38" t="str">
        <f>IF(stock_Item!B275&lt;&gt;"",stock_Item!B275,"")</f>
        <v>SSC PRI.MOLAR ELR-3</v>
      </c>
      <c r="C279" s="18" t="str">
        <f t="array" ref="C279">IF(B279 &lt;&gt;"",IF(J279&lt;&gt;"","จัดซื้อร่วม ","วิธีเฉพาะเจาะจง "),"")</f>
        <v xml:space="preserve">วิธีเฉพาะเจาะจง </v>
      </c>
      <c r="D279" s="9">
        <f>IF(B279 &lt;&gt;"",INDEX(stock_Item!$A$3:$A$998,MATCH(B279,stock_Item!$B$3:$B$998,0)),"")</f>
        <v>5885</v>
      </c>
      <c r="E279" s="9" t="str">
        <f>IF(B279 &lt;&gt;"",INDEX(stock_Item!$C$1:$C$998,MATCH(D279,stock_Item!$A$1:$A$998,0)),"")</f>
        <v>ชิ้น</v>
      </c>
      <c r="F279" s="8"/>
      <c r="G279" s="7"/>
      <c r="H279" s="7"/>
      <c r="I279" s="7"/>
      <c r="J279" s="54"/>
      <c r="K279" s="57"/>
      <c r="L279" s="55"/>
      <c r="M279" s="56"/>
      <c r="N279" s="56"/>
      <c r="O279" s="41"/>
      <c r="P279" s="53">
        <f>IFERROR(IF(B279 &lt;&gt;"",LOOKUP(2,1/(company_qty!$K$3:$K$2003=D279),(company_qty!$N$3:$N$1004)),""),0)</f>
        <v>0</v>
      </c>
      <c r="Q279" s="33">
        <v>0</v>
      </c>
      <c r="R279" s="53">
        <f t="shared" si="48"/>
        <v>0</v>
      </c>
      <c r="S279" s="23">
        <v>1</v>
      </c>
      <c r="T279" s="39">
        <f t="array" ref="T279">IFERROR(IF(B279 &lt;&gt;"",LOOKUP(2,1/(company_qty!$A$3:$A$2002=D279),(company_qty!$D$3:$D$1003)),""),"ไม่เคยซื้อ")</f>
        <v>250</v>
      </c>
      <c r="U279" s="34">
        <f t="shared" si="49"/>
        <v>250</v>
      </c>
      <c r="V279" s="46">
        <f>IF(AND(B279&lt;&gt;"",S279&lt;&gt;0,COUNTIFS(stock_Item!$A$3:$A$1998,D279,stock_Item!$M$3:$M$1998,"P")),IF(S279&gt;=9,S279-S279*0.4,S279),0)</f>
        <v>0</v>
      </c>
      <c r="W279" s="44"/>
      <c r="X279" s="47">
        <f t="shared" si="50"/>
        <v>0</v>
      </c>
      <c r="Y279" s="46">
        <f t="shared" si="58"/>
        <v>1</v>
      </c>
      <c r="Z279" s="44"/>
      <c r="AA279" s="47">
        <f t="shared" si="51"/>
        <v>1</v>
      </c>
      <c r="AB279" s="97">
        <f t="shared" si="59"/>
        <v>0</v>
      </c>
      <c r="AC279" s="100" t="str">
        <f t="shared" si="52"/>
        <v/>
      </c>
      <c r="AD279" s="44"/>
      <c r="AE279" s="35"/>
      <c r="AF279" s="36"/>
      <c r="AG279" s="100" t="str">
        <f t="shared" si="53"/>
        <v/>
      </c>
      <c r="AH279" s="44"/>
      <c r="AI279" s="86"/>
      <c r="AJ279" s="77">
        <f t="shared" si="54"/>
        <v>1</v>
      </c>
      <c r="AK279" s="84">
        <f t="shared" si="55"/>
        <v>250</v>
      </c>
      <c r="AL279" s="1">
        <f t="shared" si="56"/>
        <v>0</v>
      </c>
      <c r="AM279" s="85">
        <f t="shared" si="57"/>
        <v>0</v>
      </c>
      <c r="AZ279" s="65" t="str">
        <f>IF(COUNT(SEARCH(#REF!,K279)),IF(V279&lt;&gt;0,LOOKUP(9.99999999999999E+307,$AZ$5:AZ278+1),""),"")</f>
        <v/>
      </c>
      <c r="BA279" s="91" t="str">
        <f>IF(COUNT(SEARCH(#REF!,K279)),IF(Y279&lt;&gt;0,LOOKUP(9.99999999999999E+307,$BA$5:BA278+1),""),"")</f>
        <v/>
      </c>
      <c r="BB279" s="93" t="str">
        <f>IF(COUNT(SEARCH(#REF!,K279)),IF(AC279&lt;&gt;0,LOOKUP(9.99999999999999E+307,$BB$5:BB278+1),""),"")</f>
        <v/>
      </c>
      <c r="BC279" s="95" t="str">
        <f>IF(COUNT(SEARCH(#REF!,K279)),IF(AG279&lt;&gt;0,LOOKUP(9.99999999999999E+307,$BC$5:BC278+1),""),"")</f>
        <v/>
      </c>
    </row>
    <row r="280" spans="1:55" ht="14">
      <c r="A280" s="1">
        <v>274</v>
      </c>
      <c r="B280" s="38" t="str">
        <f>IF(stock_Item!B276&lt;&gt;"",stock_Item!B276,"")</f>
        <v>SSC PRI.MOLAR ELR-4</v>
      </c>
      <c r="C280" s="18" t="str">
        <f t="array" ref="C280">IF(B280 &lt;&gt;"",IF(J280&lt;&gt;"","จัดซื้อร่วม ","วิธีเฉพาะเจาะจง "),"")</f>
        <v xml:space="preserve">วิธีเฉพาะเจาะจง </v>
      </c>
      <c r="D280" s="9">
        <f>IF(B280 &lt;&gt;"",INDEX(stock_Item!$A$3:$A$998,MATCH(B280,stock_Item!$B$3:$B$998,0)),"")</f>
        <v>5886</v>
      </c>
      <c r="E280" s="9" t="str">
        <f>IF(B280 &lt;&gt;"",INDEX(stock_Item!$C$1:$C$998,MATCH(D280,stock_Item!$A$1:$A$998,0)),"")</f>
        <v>ชิ้น</v>
      </c>
      <c r="F280" s="8"/>
      <c r="G280" s="7"/>
      <c r="H280" s="7"/>
      <c r="I280" s="7"/>
      <c r="J280" s="54"/>
      <c r="K280" s="57"/>
      <c r="L280" s="55"/>
      <c r="M280" s="56"/>
      <c r="N280" s="56"/>
      <c r="O280" s="41"/>
      <c r="P280" s="53">
        <f>IFERROR(IF(B280 &lt;&gt;"",LOOKUP(2,1/(company_qty!$K$3:$K$2003=D280),(company_qty!$N$3:$N$1004)),""),0)</f>
        <v>0</v>
      </c>
      <c r="Q280" s="33">
        <v>0</v>
      </c>
      <c r="R280" s="53">
        <f t="shared" si="48"/>
        <v>0</v>
      </c>
      <c r="S280" s="23">
        <v>1</v>
      </c>
      <c r="T280" s="39">
        <f t="array" ref="T280">IFERROR(IF(B280 &lt;&gt;"",LOOKUP(2,1/(company_qty!$A$3:$A$2002=D280),(company_qty!$D$3:$D$1003)),""),"ไม่เคยซื้อ")</f>
        <v>250</v>
      </c>
      <c r="U280" s="34">
        <f t="shared" si="49"/>
        <v>250</v>
      </c>
      <c r="V280" s="46">
        <f>IF(AND(B280&lt;&gt;"",S280&lt;&gt;0,COUNTIFS(stock_Item!$A$3:$A$1998,D280,stock_Item!$M$3:$M$1998,"P")),IF(S280&gt;=9,S280-S280*0.4,S280),0)</f>
        <v>0</v>
      </c>
      <c r="W280" s="44"/>
      <c r="X280" s="47">
        <f t="shared" si="50"/>
        <v>0</v>
      </c>
      <c r="Y280" s="46">
        <f t="shared" si="58"/>
        <v>1</v>
      </c>
      <c r="Z280" s="44"/>
      <c r="AA280" s="47">
        <f t="shared" si="51"/>
        <v>1</v>
      </c>
      <c r="AB280" s="97">
        <f t="shared" si="59"/>
        <v>0</v>
      </c>
      <c r="AC280" s="100" t="str">
        <f t="shared" si="52"/>
        <v/>
      </c>
      <c r="AD280" s="44"/>
      <c r="AE280" s="35"/>
      <c r="AF280" s="36"/>
      <c r="AG280" s="100" t="str">
        <f t="shared" si="53"/>
        <v/>
      </c>
      <c r="AH280" s="44"/>
      <c r="AI280" s="86"/>
      <c r="AJ280" s="77">
        <f t="shared" si="54"/>
        <v>1</v>
      </c>
      <c r="AK280" s="84">
        <f t="shared" si="55"/>
        <v>250</v>
      </c>
      <c r="AL280" s="1">
        <f t="shared" si="56"/>
        <v>0</v>
      </c>
      <c r="AM280" s="85">
        <f t="shared" si="57"/>
        <v>0</v>
      </c>
      <c r="AZ280" s="65" t="str">
        <f>IF(COUNT(SEARCH(#REF!,K280)),IF(V280&lt;&gt;0,LOOKUP(9.99999999999999E+307,$AZ$5:AZ279+1),""),"")</f>
        <v/>
      </c>
      <c r="BA280" s="91" t="str">
        <f>IF(COUNT(SEARCH(#REF!,K280)),IF(Y280&lt;&gt;0,LOOKUP(9.99999999999999E+307,$BA$5:BA279+1),""),"")</f>
        <v/>
      </c>
      <c r="BB280" s="93" t="str">
        <f>IF(COUNT(SEARCH(#REF!,K280)),IF(AC280&lt;&gt;0,LOOKUP(9.99999999999999E+307,$BB$5:BB279+1),""),"")</f>
        <v/>
      </c>
      <c r="BC280" s="95" t="str">
        <f>IF(COUNT(SEARCH(#REF!,K280)),IF(AG280&lt;&gt;0,LOOKUP(9.99999999999999E+307,$BC$5:BC279+1),""),"")</f>
        <v/>
      </c>
    </row>
    <row r="281" spans="1:55" ht="14">
      <c r="A281" s="1">
        <v>275</v>
      </c>
      <c r="B281" s="38" t="str">
        <f>IF(stock_Item!B277&lt;&gt;"",stock_Item!B277,"")</f>
        <v>SSC PRI.MOLAR ELR-5</v>
      </c>
      <c r="C281" s="18" t="str">
        <f t="array" ref="C281">IF(B281 &lt;&gt;"",IF(J281&lt;&gt;"","จัดซื้อร่วม ","วิธีเฉพาะเจาะจง "),"")</f>
        <v xml:space="preserve">วิธีเฉพาะเจาะจง </v>
      </c>
      <c r="D281" s="9">
        <f>IF(B281 &lt;&gt;"",INDEX(stock_Item!$A$3:$A$998,MATCH(B281,stock_Item!$B$3:$B$998,0)),"")</f>
        <v>7908</v>
      </c>
      <c r="E281" s="9" t="str">
        <f>IF(B281 &lt;&gt;"",INDEX(stock_Item!$C$1:$C$998,MATCH(D281,stock_Item!$A$1:$A$998,0)),"")</f>
        <v>ชิ้น</v>
      </c>
      <c r="F281" s="8"/>
      <c r="G281" s="7"/>
      <c r="H281" s="7"/>
      <c r="I281" s="7"/>
      <c r="J281" s="54"/>
      <c r="K281" s="57"/>
      <c r="L281" s="55"/>
      <c r="M281" s="56"/>
      <c r="N281" s="56"/>
      <c r="O281" s="41"/>
      <c r="P281" s="53">
        <f>IFERROR(IF(B281 &lt;&gt;"",LOOKUP(2,1/(company_qty!$K$3:$K$2003=D281),(company_qty!$N$3:$N$1004)),""),0)</f>
        <v>0</v>
      </c>
      <c r="Q281" s="33">
        <v>0</v>
      </c>
      <c r="R281" s="53">
        <f t="shared" si="48"/>
        <v>0</v>
      </c>
      <c r="S281" s="23">
        <v>1</v>
      </c>
      <c r="T281" s="39" t="str">
        <f t="array" ref="T281">IFERROR(IF(B281 &lt;&gt;"",LOOKUP(2,1/(company_qty!$A$3:$A$2002=D281),(company_qty!$D$3:$D$1003)),""),"ไม่เคยซื้อ")</f>
        <v>ไม่เคยซื้อ</v>
      </c>
      <c r="U281" s="34" t="e">
        <f t="shared" si="49"/>
        <v>#VALUE!</v>
      </c>
      <c r="V281" s="46">
        <f>IF(AND(B281&lt;&gt;"",S281&lt;&gt;0,COUNTIFS(stock_Item!$A$3:$A$1998,D281,stock_Item!$M$3:$M$1998,"P")),IF(S281&gt;=9,S281-S281*0.4,S281),0)</f>
        <v>0</v>
      </c>
      <c r="W281" s="44"/>
      <c r="X281" s="47">
        <f t="shared" si="50"/>
        <v>0</v>
      </c>
      <c r="Y281" s="46">
        <f t="shared" si="58"/>
        <v>1</v>
      </c>
      <c r="Z281" s="44"/>
      <c r="AA281" s="47">
        <f t="shared" si="51"/>
        <v>1</v>
      </c>
      <c r="AB281" s="97">
        <f t="shared" si="59"/>
        <v>0</v>
      </c>
      <c r="AC281" s="100" t="str">
        <f t="shared" si="52"/>
        <v/>
      </c>
      <c r="AD281" s="44"/>
      <c r="AE281" s="35"/>
      <c r="AF281" s="36"/>
      <c r="AG281" s="100" t="str">
        <f t="shared" si="53"/>
        <v/>
      </c>
      <c r="AH281" s="44"/>
      <c r="AI281" s="86"/>
      <c r="AJ281" s="77">
        <f t="shared" si="54"/>
        <v>1</v>
      </c>
      <c r="AK281" s="84" t="e">
        <f t="shared" si="55"/>
        <v>#VALUE!</v>
      </c>
      <c r="AL281" s="1">
        <f t="shared" si="56"/>
        <v>0</v>
      </c>
      <c r="AM281" s="85" t="e">
        <f t="shared" si="57"/>
        <v>#VALUE!</v>
      </c>
      <c r="AZ281" s="65" t="str">
        <f>IF(COUNT(SEARCH(#REF!,K281)),IF(V281&lt;&gt;0,LOOKUP(9.99999999999999E+307,$AZ$5:AZ280+1),""),"")</f>
        <v/>
      </c>
      <c r="BA281" s="91" t="str">
        <f>IF(COUNT(SEARCH(#REF!,K281)),IF(Y281&lt;&gt;0,LOOKUP(9.99999999999999E+307,$BA$5:BA280+1),""),"")</f>
        <v/>
      </c>
      <c r="BB281" s="93" t="str">
        <f>IF(COUNT(SEARCH(#REF!,K281)),IF(AC281&lt;&gt;0,LOOKUP(9.99999999999999E+307,$BB$5:BB280+1),""),"")</f>
        <v/>
      </c>
      <c r="BC281" s="95" t="str">
        <f>IF(COUNT(SEARCH(#REF!,K281)),IF(AG281&lt;&gt;0,LOOKUP(9.99999999999999E+307,$BC$5:BC280+1),""),"")</f>
        <v/>
      </c>
    </row>
    <row r="282" spans="1:55" ht="14">
      <c r="A282" s="1">
        <v>276</v>
      </c>
      <c r="B282" s="38" t="str">
        <f>IF(stock_Item!B278&lt;&gt;"",stock_Item!B278,"")</f>
        <v>SSC PRI.MOLAR EUL-2</v>
      </c>
      <c r="C282" s="18" t="str">
        <f t="array" ref="C282">IF(B282 &lt;&gt;"",IF(J282&lt;&gt;"","จัดซื้อร่วม ","วิธีเฉพาะเจาะจง "),"")</f>
        <v xml:space="preserve">วิธีเฉพาะเจาะจง </v>
      </c>
      <c r="D282" s="9">
        <f>IF(B282 &lt;&gt;"",INDEX(stock_Item!$A$3:$A$998,MATCH(B282,stock_Item!$B$3:$B$998,0)),"")</f>
        <v>5880</v>
      </c>
      <c r="E282" s="9" t="str">
        <f>IF(B282 &lt;&gt;"",INDEX(stock_Item!$C$1:$C$998,MATCH(D282,stock_Item!$A$1:$A$998,0)),"")</f>
        <v>ชิ้น</v>
      </c>
      <c r="F282" s="8"/>
      <c r="G282" s="7"/>
      <c r="H282" s="7"/>
      <c r="I282" s="7"/>
      <c r="J282" s="54"/>
      <c r="K282" s="57"/>
      <c r="L282" s="55"/>
      <c r="M282" s="56"/>
      <c r="N282" s="56"/>
      <c r="O282" s="41"/>
      <c r="P282" s="53">
        <f>IFERROR(IF(B282 &lt;&gt;"",LOOKUP(2,1/(company_qty!$K$3:$K$2003=D282),(company_qty!$N$3:$N$1004)),""),0)</f>
        <v>0</v>
      </c>
      <c r="Q282" s="33">
        <v>0</v>
      </c>
      <c r="R282" s="53">
        <f t="shared" si="48"/>
        <v>0</v>
      </c>
      <c r="S282" s="23">
        <v>1</v>
      </c>
      <c r="T282" s="39">
        <f t="array" ref="T282">IFERROR(IF(B282 &lt;&gt;"",LOOKUP(2,1/(company_qty!$A$3:$A$2002=D282),(company_qty!$D$3:$D$1003)),""),"ไม่เคยซื้อ")</f>
        <v>250</v>
      </c>
      <c r="U282" s="34">
        <f t="shared" si="49"/>
        <v>250</v>
      </c>
      <c r="V282" s="46">
        <f>IF(AND(B282&lt;&gt;"",S282&lt;&gt;0,COUNTIFS(stock_Item!$A$3:$A$1998,D282,stock_Item!$M$3:$M$1998,"P")),IF(S282&gt;=9,S282-S282*0.4,S282),0)</f>
        <v>0</v>
      </c>
      <c r="W282" s="44"/>
      <c r="X282" s="47">
        <f t="shared" si="50"/>
        <v>0</v>
      </c>
      <c r="Y282" s="46">
        <f t="shared" si="58"/>
        <v>1</v>
      </c>
      <c r="Z282" s="44"/>
      <c r="AA282" s="47">
        <f t="shared" si="51"/>
        <v>1</v>
      </c>
      <c r="AB282" s="97">
        <f t="shared" si="59"/>
        <v>0</v>
      </c>
      <c r="AC282" s="100" t="str">
        <f t="shared" si="52"/>
        <v/>
      </c>
      <c r="AD282" s="44"/>
      <c r="AE282" s="35"/>
      <c r="AF282" s="36"/>
      <c r="AG282" s="100" t="str">
        <f t="shared" si="53"/>
        <v/>
      </c>
      <c r="AH282" s="44"/>
      <c r="AI282" s="86"/>
      <c r="AJ282" s="77">
        <f t="shared" si="54"/>
        <v>1</v>
      </c>
      <c r="AK282" s="84">
        <f t="shared" si="55"/>
        <v>250</v>
      </c>
      <c r="AL282" s="1">
        <f t="shared" si="56"/>
        <v>0</v>
      </c>
      <c r="AM282" s="85">
        <f t="shared" si="57"/>
        <v>0</v>
      </c>
      <c r="AZ282" s="65" t="str">
        <f>IF(COUNT(SEARCH(#REF!,K282)),IF(V282&lt;&gt;0,LOOKUP(9.99999999999999E+307,$AZ$5:AZ281+1),""),"")</f>
        <v/>
      </c>
      <c r="BA282" s="91" t="str">
        <f>IF(COUNT(SEARCH(#REF!,K282)),IF(Y282&lt;&gt;0,LOOKUP(9.99999999999999E+307,$BA$5:BA281+1),""),"")</f>
        <v/>
      </c>
      <c r="BB282" s="93" t="str">
        <f>IF(COUNT(SEARCH(#REF!,K282)),IF(AC282&lt;&gt;0,LOOKUP(9.99999999999999E+307,$BB$5:BB281+1),""),"")</f>
        <v/>
      </c>
      <c r="BC282" s="95" t="str">
        <f>IF(COUNT(SEARCH(#REF!,K282)),IF(AG282&lt;&gt;0,LOOKUP(9.99999999999999E+307,$BC$5:BC281+1),""),"")</f>
        <v/>
      </c>
    </row>
    <row r="283" spans="1:55" ht="14">
      <c r="A283" s="1">
        <v>277</v>
      </c>
      <c r="B283" s="38" t="str">
        <f>IF(stock_Item!B279&lt;&gt;"",stock_Item!B279,"")</f>
        <v>SSC PRL MOLAR DLR-4</v>
      </c>
      <c r="C283" s="18" t="str">
        <f t="array" ref="C283">IF(B283 &lt;&gt;"",IF(J283&lt;&gt;"","จัดซื้อร่วม ","วิธีเฉพาะเจาะจง "),"")</f>
        <v xml:space="preserve">วิธีเฉพาะเจาะจง </v>
      </c>
      <c r="D283" s="9">
        <f>IF(B283 &lt;&gt;"",INDEX(stock_Item!$A$3:$A$998,MATCH(B283,stock_Item!$B$3:$B$998,0)),"")</f>
        <v>7912</v>
      </c>
      <c r="E283" s="9" t="str">
        <f>IF(B283 &lt;&gt;"",INDEX(stock_Item!$C$1:$C$998,MATCH(D283,stock_Item!$A$1:$A$998,0)),"")</f>
        <v>กล่อง</v>
      </c>
      <c r="F283" s="8"/>
      <c r="G283" s="7"/>
      <c r="H283" s="7"/>
      <c r="I283" s="7"/>
      <c r="J283" s="54"/>
      <c r="K283" s="57"/>
      <c r="L283" s="55"/>
      <c r="M283" s="56"/>
      <c r="N283" s="56"/>
      <c r="O283" s="41"/>
      <c r="P283" s="53">
        <f>IFERROR(IF(B283 &lt;&gt;"",LOOKUP(2,1/(company_qty!$K$3:$K$2003=D283),(company_qty!$N$3:$N$1004)),""),0)</f>
        <v>2</v>
      </c>
      <c r="Q283" s="33">
        <v>2</v>
      </c>
      <c r="R283" s="53">
        <f t="shared" si="48"/>
        <v>0</v>
      </c>
      <c r="S283" s="23">
        <v>0</v>
      </c>
      <c r="T283" s="39">
        <f t="array" ref="T283">IFERROR(IF(B283 &lt;&gt;"",LOOKUP(2,1/(company_qty!$A$3:$A$2002=D283),(company_qty!$D$3:$D$1003)),""),"ไม่เคยซื้อ")</f>
        <v>250</v>
      </c>
      <c r="U283" s="34">
        <f t="shared" si="49"/>
        <v>0</v>
      </c>
      <c r="V283" s="46">
        <f>IF(AND(B283&lt;&gt;"",S283&lt;&gt;0,COUNTIFS(stock_Item!$A$3:$A$1998,D283,stock_Item!$M$3:$M$1998,"P")),IF(S283&gt;=9,S283-S283*0.4,S283),0)</f>
        <v>0</v>
      </c>
      <c r="W283" s="44"/>
      <c r="X283" s="47">
        <f t="shared" si="50"/>
        <v>0</v>
      </c>
      <c r="Y283" s="46">
        <f t="shared" si="58"/>
        <v>0</v>
      </c>
      <c r="Z283" s="44"/>
      <c r="AA283" s="47">
        <f t="shared" si="51"/>
        <v>0</v>
      </c>
      <c r="AB283" s="97">
        <f t="shared" si="59"/>
        <v>0</v>
      </c>
      <c r="AC283" s="100" t="str">
        <f t="shared" si="52"/>
        <v/>
      </c>
      <c r="AD283" s="44"/>
      <c r="AE283" s="35"/>
      <c r="AF283" s="36"/>
      <c r="AG283" s="100" t="str">
        <f t="shared" si="53"/>
        <v/>
      </c>
      <c r="AH283" s="44"/>
      <c r="AI283" s="86"/>
      <c r="AJ283" s="77">
        <f t="shared" si="54"/>
        <v>0</v>
      </c>
      <c r="AK283" s="84">
        <f t="shared" si="55"/>
        <v>0</v>
      </c>
      <c r="AL283" s="1">
        <f t="shared" si="56"/>
        <v>0</v>
      </c>
      <c r="AM283" s="85">
        <f t="shared" si="57"/>
        <v>0</v>
      </c>
      <c r="AZ283" s="65" t="str">
        <f>IF(COUNT(SEARCH(#REF!,K283)),IF(V283&lt;&gt;0,LOOKUP(9.99999999999999E+307,$AZ$5:AZ282+1),""),"")</f>
        <v/>
      </c>
      <c r="BA283" s="91" t="str">
        <f>IF(COUNT(SEARCH(#REF!,K283)),IF(Y283&lt;&gt;0,LOOKUP(9.99999999999999E+307,$BA$5:BA282+1),""),"")</f>
        <v/>
      </c>
      <c r="BB283" s="93" t="str">
        <f>IF(COUNT(SEARCH(#REF!,K283)),IF(AC283&lt;&gt;0,LOOKUP(9.99999999999999E+307,$BB$5:BB282+1),""),"")</f>
        <v/>
      </c>
      <c r="BC283" s="95" t="str">
        <f>IF(COUNT(SEARCH(#REF!,K283)),IF(AG283&lt;&gt;0,LOOKUP(9.99999999999999E+307,$BC$5:BC282+1),""),"")</f>
        <v/>
      </c>
    </row>
    <row r="284" spans="1:55" ht="14">
      <c r="A284" s="1">
        <v>278</v>
      </c>
      <c r="B284" s="38" t="str">
        <f>IF(stock_Item!B280&lt;&gt;"",stock_Item!B280,"")</f>
        <v>SSC.PRI.MOLAR DUR-5</v>
      </c>
      <c r="C284" s="18" t="str">
        <f t="array" ref="C284">IF(B284 &lt;&gt;"",IF(J284&lt;&gt;"","จัดซื้อร่วม ","วิธีเฉพาะเจาะจง "),"")</f>
        <v xml:space="preserve">วิธีเฉพาะเจาะจง </v>
      </c>
      <c r="D284" s="9">
        <f>IF(B284 &lt;&gt;"",INDEX(stock_Item!$A$3:$A$998,MATCH(B284,stock_Item!$B$3:$B$998,0)),"")</f>
        <v>5876</v>
      </c>
      <c r="E284" s="9" t="str">
        <f>IF(B284 &lt;&gt;"",INDEX(stock_Item!$C$1:$C$998,MATCH(D284,stock_Item!$A$1:$A$998,0)),"")</f>
        <v>ชิ้น</v>
      </c>
      <c r="F284" s="8"/>
      <c r="G284" s="7"/>
      <c r="H284" s="7"/>
      <c r="I284" s="7"/>
      <c r="J284" s="54"/>
      <c r="K284" s="57"/>
      <c r="L284" s="55"/>
      <c r="M284" s="56"/>
      <c r="N284" s="56"/>
      <c r="O284" s="41"/>
      <c r="P284" s="53">
        <f>IFERROR(IF(B284 &lt;&gt;"",LOOKUP(2,1/(company_qty!$K$3:$K$2003=D284),(company_qty!$N$3:$N$1004)),""),0)</f>
        <v>0</v>
      </c>
      <c r="Q284" s="33">
        <v>0</v>
      </c>
      <c r="R284" s="53">
        <f t="shared" si="48"/>
        <v>0</v>
      </c>
      <c r="S284" s="23">
        <v>5</v>
      </c>
      <c r="T284" s="39">
        <f t="array" ref="T284">IFERROR(IF(B284 &lt;&gt;"",LOOKUP(2,1/(company_qty!$A$3:$A$2002=D284),(company_qty!$D$3:$D$1003)),""),"ไม่เคยซื้อ")</f>
        <v>250</v>
      </c>
      <c r="U284" s="34">
        <f t="shared" si="49"/>
        <v>1250</v>
      </c>
      <c r="V284" s="46">
        <f>IF(AND(B284&lt;&gt;"",S284&lt;&gt;0,COUNTIFS(stock_Item!$A$3:$A$1998,D284,stock_Item!$M$3:$M$1998,"P")),IF(S284&gt;=9,S284-S284*0.4,S284),0)</f>
        <v>0</v>
      </c>
      <c r="W284" s="44"/>
      <c r="X284" s="47">
        <f t="shared" si="50"/>
        <v>0</v>
      </c>
      <c r="Y284" s="46">
        <f t="shared" si="58"/>
        <v>5</v>
      </c>
      <c r="Z284" s="44"/>
      <c r="AA284" s="47">
        <f t="shared" si="51"/>
        <v>5</v>
      </c>
      <c r="AB284" s="97">
        <f t="shared" si="59"/>
        <v>0</v>
      </c>
      <c r="AC284" s="100" t="str">
        <f t="shared" si="52"/>
        <v/>
      </c>
      <c r="AD284" s="44"/>
      <c r="AE284" s="35"/>
      <c r="AF284" s="36"/>
      <c r="AG284" s="100" t="str">
        <f t="shared" si="53"/>
        <v/>
      </c>
      <c r="AH284" s="44"/>
      <c r="AI284" s="86"/>
      <c r="AJ284" s="77">
        <f t="shared" si="54"/>
        <v>5</v>
      </c>
      <c r="AK284" s="84">
        <f t="shared" si="55"/>
        <v>1250</v>
      </c>
      <c r="AL284" s="1">
        <f t="shared" si="56"/>
        <v>0</v>
      </c>
      <c r="AM284" s="85">
        <f t="shared" si="57"/>
        <v>0</v>
      </c>
      <c r="AZ284" s="65" t="str">
        <f>IF(COUNT(SEARCH(#REF!,K284)),IF(V284&lt;&gt;0,LOOKUP(9.99999999999999E+307,$AZ$5:AZ283+1),""),"")</f>
        <v/>
      </c>
      <c r="BA284" s="91" t="str">
        <f>IF(COUNT(SEARCH(#REF!,K284)),IF(Y284&lt;&gt;0,LOOKUP(9.99999999999999E+307,$BA$5:BA283+1),""),"")</f>
        <v/>
      </c>
      <c r="BB284" s="93" t="str">
        <f>IF(COUNT(SEARCH(#REF!,K284)),IF(AC284&lt;&gt;0,LOOKUP(9.99999999999999E+307,$BB$5:BB283+1),""),"")</f>
        <v/>
      </c>
      <c r="BC284" s="95" t="str">
        <f>IF(COUNT(SEARCH(#REF!,K284)),IF(AG284&lt;&gt;0,LOOKUP(9.99999999999999E+307,$BC$5:BC283+1),""),"")</f>
        <v/>
      </c>
    </row>
    <row r="285" spans="1:55" ht="14">
      <c r="A285" s="1">
        <v>279</v>
      </c>
      <c r="B285" s="38" t="str">
        <f>IF(stock_Item!B281&lt;&gt;"",stock_Item!B281,"")</f>
        <v>Stone ปูนเทแบบ (สีเหลือง)</v>
      </c>
      <c r="C285" s="18" t="str">
        <f t="array" ref="C285">IF(B285 &lt;&gt;"",IF(J285&lt;&gt;"","จัดซื้อร่วม ","วิธีเฉพาะเจาะจง "),"")</f>
        <v xml:space="preserve">วิธีเฉพาะเจาะจง </v>
      </c>
      <c r="D285" s="9">
        <f>IF(B285 &lt;&gt;"",INDEX(stock_Item!$A$3:$A$998,MATCH(B285,stock_Item!$B$3:$B$998,0)),"")</f>
        <v>1186</v>
      </c>
      <c r="E285" s="9" t="str">
        <f>IF(B285 &lt;&gt;"",INDEX(stock_Item!$C$1:$C$998,MATCH(D285,stock_Item!$A$1:$A$998,0)),"")</f>
        <v>ถัง</v>
      </c>
      <c r="F285" s="8"/>
      <c r="G285" s="7"/>
      <c r="H285" s="7"/>
      <c r="I285" s="7"/>
      <c r="J285" s="54"/>
      <c r="K285" s="57"/>
      <c r="L285" s="55"/>
      <c r="M285" s="56"/>
      <c r="N285" s="56"/>
      <c r="O285" s="41"/>
      <c r="P285" s="53">
        <f>IFERROR(IF(B285 &lt;&gt;"",LOOKUP(2,1/(company_qty!$K$3:$K$2003=D285),(company_qty!$N$3:$N$1004)),""),0)</f>
        <v>0</v>
      </c>
      <c r="Q285" s="33">
        <v>0</v>
      </c>
      <c r="R285" s="53">
        <f t="shared" si="48"/>
        <v>0</v>
      </c>
      <c r="S285" s="23">
        <v>4</v>
      </c>
      <c r="T285" s="39">
        <f t="array" ref="T285">IFERROR(IF(B285 &lt;&gt;"",LOOKUP(2,1/(company_qty!$A$3:$A$2002=D285),(company_qty!$D$3:$D$1003)),""),"ไม่เคยซื้อ")</f>
        <v>1400</v>
      </c>
      <c r="U285" s="34">
        <f t="shared" si="49"/>
        <v>5600</v>
      </c>
      <c r="V285" s="46">
        <f>IF(AND(B285&lt;&gt;"",S285&lt;&gt;0,COUNTIFS(stock_Item!$A$3:$A$1998,D285,stock_Item!$M$3:$M$1998,"P")),IF(S285&gt;=9,S285-S285*0.4,S285),0)</f>
        <v>0</v>
      </c>
      <c r="W285" s="44"/>
      <c r="X285" s="47">
        <f t="shared" si="50"/>
        <v>0</v>
      </c>
      <c r="Y285" s="46">
        <f t="shared" si="58"/>
        <v>4</v>
      </c>
      <c r="Z285" s="44"/>
      <c r="AA285" s="47">
        <f t="shared" si="51"/>
        <v>4</v>
      </c>
      <c r="AB285" s="97">
        <f t="shared" si="59"/>
        <v>0</v>
      </c>
      <c r="AC285" s="100" t="str">
        <f t="shared" si="52"/>
        <v/>
      </c>
      <c r="AD285" s="44"/>
      <c r="AE285" s="35"/>
      <c r="AF285" s="36"/>
      <c r="AG285" s="100" t="str">
        <f t="shared" si="53"/>
        <v/>
      </c>
      <c r="AH285" s="44"/>
      <c r="AI285" s="86"/>
      <c r="AJ285" s="77">
        <f t="shared" si="54"/>
        <v>4</v>
      </c>
      <c r="AK285" s="84">
        <f t="shared" si="55"/>
        <v>5600</v>
      </c>
      <c r="AL285" s="1">
        <f t="shared" si="56"/>
        <v>0</v>
      </c>
      <c r="AM285" s="85">
        <f t="shared" si="57"/>
        <v>0</v>
      </c>
      <c r="AZ285" s="65" t="str">
        <f>IF(COUNT(SEARCH(#REF!,K285)),IF(V285&lt;&gt;0,LOOKUP(9.99999999999999E+307,$AZ$5:AZ284+1),""),"")</f>
        <v/>
      </c>
      <c r="BA285" s="91" t="str">
        <f>IF(COUNT(SEARCH(#REF!,K285)),IF(Y285&lt;&gt;0,LOOKUP(9.99999999999999E+307,$BA$5:BA284+1),""),"")</f>
        <v/>
      </c>
      <c r="BB285" s="93" t="str">
        <f>IF(COUNT(SEARCH(#REF!,K285)),IF(AC285&lt;&gt;0,LOOKUP(9.99999999999999E+307,$BB$5:BB284+1),""),"")</f>
        <v/>
      </c>
      <c r="BC285" s="95" t="str">
        <f>IF(COUNT(SEARCH(#REF!,K285)),IF(AG285&lt;&gt;0,LOOKUP(9.99999999999999E+307,$BC$5:BC284+1),""),"")</f>
        <v/>
      </c>
    </row>
    <row r="286" spans="1:55" ht="14">
      <c r="A286" s="1">
        <v>280</v>
      </c>
      <c r="B286" s="38" t="str">
        <f>IF(stock_Item!B282&lt;&gt;"",stock_Item!B282,"")</f>
        <v>Straight  Elevators 3 s (3mm)</v>
      </c>
      <c r="C286" s="18" t="str">
        <f t="array" ref="C286">IF(B286 &lt;&gt;"",IF(J286&lt;&gt;"","จัดซื้อร่วม ","วิธีเฉพาะเจาะจง "),"")</f>
        <v xml:space="preserve">วิธีเฉพาะเจาะจง </v>
      </c>
      <c r="D286" s="9">
        <f>IF(B286 &lt;&gt;"",INDEX(stock_Item!$A$3:$A$998,MATCH(B286,stock_Item!$B$3:$B$998,0)),"")</f>
        <v>1219</v>
      </c>
      <c r="E286" s="9" t="str">
        <f>IF(B286 &lt;&gt;"",INDEX(stock_Item!$C$1:$C$998,MATCH(D286,stock_Item!$A$1:$A$998,0)),"")</f>
        <v>ชิ้น</v>
      </c>
      <c r="F286" s="8"/>
      <c r="G286" s="7"/>
      <c r="H286" s="7"/>
      <c r="I286" s="7"/>
      <c r="J286" s="54"/>
      <c r="K286" s="57"/>
      <c r="L286" s="55"/>
      <c r="M286" s="56"/>
      <c r="N286" s="56"/>
      <c r="O286" s="41"/>
      <c r="P286" s="53">
        <f>IFERROR(IF(B286 &lt;&gt;"",LOOKUP(2,1/(company_qty!$K$3:$K$2003=D286),(company_qty!$N$3:$N$1004)),""),0)</f>
        <v>5</v>
      </c>
      <c r="Q286" s="33">
        <v>5</v>
      </c>
      <c r="R286" s="53">
        <f t="shared" si="48"/>
        <v>0</v>
      </c>
      <c r="S286" s="23">
        <v>5</v>
      </c>
      <c r="T286" s="39">
        <f t="array" ref="T286">IFERROR(IF(B286 &lt;&gt;"",LOOKUP(2,1/(company_qty!$A$3:$A$2002=D286),(company_qty!$D$3:$D$1003)),""),"ไม่เคยซื้อ")</f>
        <v>2044</v>
      </c>
      <c r="U286" s="34">
        <f t="shared" si="49"/>
        <v>10220</v>
      </c>
      <c r="V286" s="46">
        <f>IF(AND(B286&lt;&gt;"",S286&lt;&gt;0,COUNTIFS(stock_Item!$A$3:$A$1998,D286,stock_Item!$M$3:$M$1998,"P")),IF(S286&gt;=9,S286-S286*0.4,S286),0)</f>
        <v>0</v>
      </c>
      <c r="W286" s="44"/>
      <c r="X286" s="47">
        <f t="shared" si="50"/>
        <v>0</v>
      </c>
      <c r="Y286" s="46">
        <f t="shared" si="58"/>
        <v>5</v>
      </c>
      <c r="Z286" s="44"/>
      <c r="AA286" s="47">
        <f t="shared" si="51"/>
        <v>5</v>
      </c>
      <c r="AB286" s="97">
        <f t="shared" si="59"/>
        <v>0</v>
      </c>
      <c r="AC286" s="100" t="str">
        <f t="shared" si="52"/>
        <v/>
      </c>
      <c r="AD286" s="44"/>
      <c r="AE286" s="35"/>
      <c r="AF286" s="36"/>
      <c r="AG286" s="100" t="str">
        <f t="shared" si="53"/>
        <v/>
      </c>
      <c r="AH286" s="44"/>
      <c r="AI286" s="86"/>
      <c r="AJ286" s="77">
        <f t="shared" si="54"/>
        <v>5</v>
      </c>
      <c r="AK286" s="84">
        <f t="shared" si="55"/>
        <v>10220</v>
      </c>
      <c r="AL286" s="1">
        <f t="shared" si="56"/>
        <v>0</v>
      </c>
      <c r="AM286" s="85">
        <f t="shared" si="57"/>
        <v>0</v>
      </c>
      <c r="AZ286" s="65" t="str">
        <f>IF(COUNT(SEARCH(#REF!,K286)),IF(V286&lt;&gt;0,LOOKUP(9.99999999999999E+307,$AZ$5:AZ285+1),""),"")</f>
        <v/>
      </c>
      <c r="BA286" s="91" t="str">
        <f>IF(COUNT(SEARCH(#REF!,K286)),IF(Y286&lt;&gt;0,LOOKUP(9.99999999999999E+307,$BA$5:BA285+1),""),"")</f>
        <v/>
      </c>
      <c r="BB286" s="93" t="str">
        <f>IF(COUNT(SEARCH(#REF!,K286)),IF(AC286&lt;&gt;0,LOOKUP(9.99999999999999E+307,$BB$5:BB285+1),""),"")</f>
        <v/>
      </c>
      <c r="BC286" s="95" t="str">
        <f>IF(COUNT(SEARCH(#REF!,K286)),IF(AG286&lt;&gt;0,LOOKUP(9.99999999999999E+307,$BC$5:BC285+1),""),"")</f>
        <v/>
      </c>
    </row>
    <row r="287" spans="1:55" ht="14">
      <c r="A287" s="1">
        <v>281</v>
      </c>
      <c r="B287" s="38" t="str">
        <f>IF(stock_Item!B283&lt;&gt;"",stock_Item!B283,"")</f>
        <v>Straight  Elevators 5mm</v>
      </c>
      <c r="C287" s="18" t="str">
        <f t="array" ref="C287">IF(B287 &lt;&gt;"",IF(J287&lt;&gt;"","จัดซื้อร่วม ","วิธีเฉพาะเจาะจง "),"")</f>
        <v xml:space="preserve">วิธีเฉพาะเจาะจง </v>
      </c>
      <c r="D287" s="9">
        <f>IF(B287 &lt;&gt;"",INDEX(stock_Item!$A$3:$A$998,MATCH(B287,stock_Item!$B$3:$B$998,0)),"")</f>
        <v>6709</v>
      </c>
      <c r="E287" s="9" t="str">
        <f>IF(B287 &lt;&gt;"",INDEX(stock_Item!$C$1:$C$998,MATCH(D287,stock_Item!$A$1:$A$998,0)),"")</f>
        <v>ตัว</v>
      </c>
      <c r="F287" s="8"/>
      <c r="G287" s="7"/>
      <c r="H287" s="7"/>
      <c r="I287" s="7"/>
      <c r="J287" s="54"/>
      <c r="K287" s="57"/>
      <c r="L287" s="55"/>
      <c r="M287" s="56"/>
      <c r="N287" s="56"/>
      <c r="O287" s="41"/>
      <c r="P287" s="53">
        <f>IFERROR(IF(B287 &lt;&gt;"",LOOKUP(2,1/(company_qty!$K$3:$K$2003=D287),(company_qty!$N$3:$N$1004)),""),0)</f>
        <v>0</v>
      </c>
      <c r="Q287" s="33">
        <v>0</v>
      </c>
      <c r="R287" s="53">
        <f t="shared" si="48"/>
        <v>0</v>
      </c>
      <c r="S287" s="23">
        <v>0</v>
      </c>
      <c r="T287" s="39" t="str">
        <f t="array" ref="T287">IFERROR(IF(B287 &lt;&gt;"",LOOKUP(2,1/(company_qty!$A$3:$A$2002=D287),(company_qty!$D$3:$D$1003)),""),"ไม่เคยซื้อ")</f>
        <v>ไม่เคยซื้อ</v>
      </c>
      <c r="U287" s="34" t="e">
        <f t="shared" si="49"/>
        <v>#VALUE!</v>
      </c>
      <c r="V287" s="46">
        <f>IF(AND(B287&lt;&gt;"",S287&lt;&gt;0,COUNTIFS(stock_Item!$A$3:$A$1998,D287,stock_Item!$M$3:$M$1998,"P")),IF(S287&gt;=9,S287-S287*0.4,S287),0)</f>
        <v>0</v>
      </c>
      <c r="W287" s="44"/>
      <c r="X287" s="47">
        <f t="shared" si="50"/>
        <v>0</v>
      </c>
      <c r="Y287" s="46">
        <f t="shared" si="58"/>
        <v>0</v>
      </c>
      <c r="Z287" s="44"/>
      <c r="AA287" s="47">
        <f t="shared" si="51"/>
        <v>0</v>
      </c>
      <c r="AB287" s="97">
        <f t="shared" si="59"/>
        <v>0</v>
      </c>
      <c r="AC287" s="100" t="str">
        <f t="shared" si="52"/>
        <v/>
      </c>
      <c r="AD287" s="44"/>
      <c r="AE287" s="35"/>
      <c r="AF287" s="36"/>
      <c r="AG287" s="100" t="str">
        <f t="shared" si="53"/>
        <v/>
      </c>
      <c r="AH287" s="44"/>
      <c r="AI287" s="86"/>
      <c r="AJ287" s="77">
        <f t="shared" si="54"/>
        <v>0</v>
      </c>
      <c r="AK287" s="84" t="e">
        <f t="shared" si="55"/>
        <v>#VALUE!</v>
      </c>
      <c r="AL287" s="1">
        <f t="shared" si="56"/>
        <v>0</v>
      </c>
      <c r="AM287" s="85" t="e">
        <f t="shared" si="57"/>
        <v>#VALUE!</v>
      </c>
      <c r="AZ287" s="65" t="str">
        <f>IF(COUNT(SEARCH(#REF!,K287)),IF(V287&lt;&gt;0,LOOKUP(9.99999999999999E+307,$AZ$5:AZ286+1),""),"")</f>
        <v/>
      </c>
      <c r="BA287" s="91" t="str">
        <f>IF(COUNT(SEARCH(#REF!,K287)),IF(Y287&lt;&gt;0,LOOKUP(9.99999999999999E+307,$BA$5:BA286+1),""),"")</f>
        <v/>
      </c>
      <c r="BB287" s="93" t="str">
        <f>IF(COUNT(SEARCH(#REF!,K287)),IF(AC287&lt;&gt;0,LOOKUP(9.99999999999999E+307,$BB$5:BB286+1),""),"")</f>
        <v/>
      </c>
      <c r="BC287" s="95" t="str">
        <f>IF(COUNT(SEARCH(#REF!,K287)),IF(AG287&lt;&gt;0,LOOKUP(9.99999999999999E+307,$BC$5:BC286+1),""),"")</f>
        <v/>
      </c>
    </row>
    <row r="288" spans="1:55" ht="14">
      <c r="A288" s="1">
        <v>282</v>
      </c>
      <c r="B288" s="38" t="str">
        <f>IF(stock_Item!B284&lt;&gt;"",stock_Item!B284,"")</f>
        <v>Straight Handpiece</v>
      </c>
      <c r="C288" s="18" t="str">
        <f t="array" ref="C288">IF(B288 &lt;&gt;"",IF(J288&lt;&gt;"","จัดซื้อร่วม ","วิธีเฉพาะเจาะจง "),"")</f>
        <v xml:space="preserve">วิธีเฉพาะเจาะจง </v>
      </c>
      <c r="D288" s="9">
        <f>IF(B288 &lt;&gt;"",INDEX(stock_Item!$A$3:$A$998,MATCH(B288,stock_Item!$B$3:$B$998,0)),"")</f>
        <v>1155</v>
      </c>
      <c r="E288" s="9" t="str">
        <f>IF(B288 &lt;&gt;"",INDEX(stock_Item!$C$1:$C$998,MATCH(D288,stock_Item!$A$1:$A$998,0)),"")</f>
        <v>ด้าม</v>
      </c>
      <c r="F288" s="8"/>
      <c r="G288" s="7"/>
      <c r="H288" s="7"/>
      <c r="I288" s="7"/>
      <c r="J288" s="54"/>
      <c r="K288" s="57"/>
      <c r="L288" s="55"/>
      <c r="M288" s="56"/>
      <c r="N288" s="56"/>
      <c r="O288" s="41"/>
      <c r="P288" s="53">
        <f>IFERROR(IF(B288 &lt;&gt;"",LOOKUP(2,1/(company_qty!$K$3:$K$2003=D288),(company_qty!$N$3:$N$1004)),""),0)</f>
        <v>2</v>
      </c>
      <c r="Q288" s="33">
        <v>2</v>
      </c>
      <c r="R288" s="53">
        <f t="shared" si="48"/>
        <v>0</v>
      </c>
      <c r="S288" s="23">
        <v>0</v>
      </c>
      <c r="T288" s="39">
        <f t="array" ref="T288">IFERROR(IF(B288 &lt;&gt;"",LOOKUP(2,1/(company_qty!$A$3:$A$2002=D288),(company_qty!$D$3:$D$1003)),""),"ไม่เคยซื้อ")</f>
        <v>5600</v>
      </c>
      <c r="U288" s="34">
        <f t="shared" si="49"/>
        <v>0</v>
      </c>
      <c r="V288" s="46">
        <f>IF(AND(B288&lt;&gt;"",S288&lt;&gt;0,COUNTIFS(stock_Item!$A$3:$A$1998,D288,stock_Item!$M$3:$M$1998,"P")),IF(S288&gt;=9,S288-S288*0.4,S288),0)</f>
        <v>0</v>
      </c>
      <c r="W288" s="44"/>
      <c r="X288" s="47">
        <f t="shared" si="50"/>
        <v>0</v>
      </c>
      <c r="Y288" s="46">
        <f t="shared" si="58"/>
        <v>0</v>
      </c>
      <c r="Z288" s="44"/>
      <c r="AA288" s="47">
        <f t="shared" si="51"/>
        <v>0</v>
      </c>
      <c r="AB288" s="97">
        <f t="shared" si="59"/>
        <v>0</v>
      </c>
      <c r="AC288" s="100" t="str">
        <f t="shared" si="52"/>
        <v/>
      </c>
      <c r="AD288" s="44"/>
      <c r="AE288" s="35"/>
      <c r="AF288" s="36"/>
      <c r="AG288" s="100" t="str">
        <f t="shared" si="53"/>
        <v/>
      </c>
      <c r="AH288" s="44"/>
      <c r="AI288" s="86"/>
      <c r="AJ288" s="77">
        <f t="shared" si="54"/>
        <v>0</v>
      </c>
      <c r="AK288" s="84">
        <f t="shared" si="55"/>
        <v>0</v>
      </c>
      <c r="AL288" s="1">
        <f t="shared" si="56"/>
        <v>0</v>
      </c>
      <c r="AM288" s="85">
        <f t="shared" si="57"/>
        <v>0</v>
      </c>
      <c r="AZ288" s="65" t="str">
        <f>IF(COUNT(SEARCH(#REF!,K288)),IF(V288&lt;&gt;0,LOOKUP(9.99999999999999E+307,$AZ$5:AZ287+1),""),"")</f>
        <v/>
      </c>
      <c r="BA288" s="91" t="str">
        <f>IF(COUNT(SEARCH(#REF!,K288)),IF(Y288&lt;&gt;0,LOOKUP(9.99999999999999E+307,$BA$5:BA287+1),""),"")</f>
        <v/>
      </c>
      <c r="BB288" s="93" t="str">
        <f>IF(COUNT(SEARCH(#REF!,K288)),IF(AC288&lt;&gt;0,LOOKUP(9.99999999999999E+307,$BB$5:BB287+1),""),"")</f>
        <v/>
      </c>
      <c r="BC288" s="95" t="str">
        <f>IF(COUNT(SEARCH(#REF!,K288)),IF(AG288&lt;&gt;0,LOOKUP(9.99999999999999E+307,$BC$5:BC287+1),""),"")</f>
        <v/>
      </c>
    </row>
    <row r="289" spans="1:55" ht="14">
      <c r="A289" s="1">
        <v>283</v>
      </c>
      <c r="B289" s="38" t="str">
        <f>IF(stock_Item!B285&lt;&gt;"",stock_Item!B285,"")</f>
        <v>Suction Tube</v>
      </c>
      <c r="C289" s="18" t="str">
        <f t="array" ref="C289">IF(B289 &lt;&gt;"",IF(J289&lt;&gt;"","จัดซื้อร่วม ","วิธีเฉพาะเจาะจง "),"")</f>
        <v xml:space="preserve">วิธีเฉพาะเจาะจง </v>
      </c>
      <c r="D289" s="9">
        <f>IF(B289 &lt;&gt;"",INDEX(stock_Item!$A$3:$A$998,MATCH(B289,stock_Item!$B$3:$B$998,0)),"")</f>
        <v>7318</v>
      </c>
      <c r="E289" s="9" t="str">
        <f>IF(B289 &lt;&gt;"",INDEX(stock_Item!$C$1:$C$998,MATCH(D289,stock_Item!$A$1:$A$998,0)),"")</f>
        <v>ชิ้น</v>
      </c>
      <c r="F289" s="8"/>
      <c r="G289" s="7"/>
      <c r="H289" s="7"/>
      <c r="I289" s="7"/>
      <c r="J289" s="54"/>
      <c r="K289" s="57"/>
      <c r="L289" s="55"/>
      <c r="M289" s="56"/>
      <c r="N289" s="56"/>
      <c r="O289" s="41"/>
      <c r="P289" s="53">
        <f>IFERROR(IF(B289 &lt;&gt;"",LOOKUP(2,1/(company_qty!$K$3:$K$2003=D289),(company_qty!$N$3:$N$1004)),""),0)</f>
        <v>4</v>
      </c>
      <c r="Q289" s="33">
        <v>4</v>
      </c>
      <c r="R289" s="53">
        <f t="shared" si="48"/>
        <v>0</v>
      </c>
      <c r="S289" s="23">
        <v>0</v>
      </c>
      <c r="T289" s="39">
        <f t="array" ref="T289">IFERROR(IF(B289 &lt;&gt;"",LOOKUP(2,1/(company_qty!$A$3:$A$2002=D289),(company_qty!$D$3:$D$1003)),""),"ไม่เคยซื้อ")</f>
        <v>700</v>
      </c>
      <c r="U289" s="34">
        <f t="shared" si="49"/>
        <v>0</v>
      </c>
      <c r="V289" s="46">
        <f>IF(AND(B289&lt;&gt;"",S289&lt;&gt;0,COUNTIFS(stock_Item!$A$3:$A$1998,D289,stock_Item!$M$3:$M$1998,"P")),IF(S289&gt;=9,S289-S289*0.4,S289),0)</f>
        <v>0</v>
      </c>
      <c r="W289" s="44"/>
      <c r="X289" s="47">
        <f t="shared" si="50"/>
        <v>0</v>
      </c>
      <c r="Y289" s="46">
        <f t="shared" si="58"/>
        <v>0</v>
      </c>
      <c r="Z289" s="44"/>
      <c r="AA289" s="47">
        <f t="shared" si="51"/>
        <v>0</v>
      </c>
      <c r="AB289" s="97">
        <f t="shared" si="59"/>
        <v>0</v>
      </c>
      <c r="AC289" s="100" t="str">
        <f t="shared" si="52"/>
        <v/>
      </c>
      <c r="AD289" s="44"/>
      <c r="AE289" s="35"/>
      <c r="AF289" s="36"/>
      <c r="AG289" s="100" t="str">
        <f t="shared" si="53"/>
        <v/>
      </c>
      <c r="AH289" s="44"/>
      <c r="AI289" s="86"/>
      <c r="AJ289" s="77">
        <f t="shared" si="54"/>
        <v>0</v>
      </c>
      <c r="AK289" s="84">
        <f t="shared" si="55"/>
        <v>0</v>
      </c>
      <c r="AL289" s="1">
        <f t="shared" si="56"/>
        <v>0</v>
      </c>
      <c r="AM289" s="85">
        <f t="shared" si="57"/>
        <v>0</v>
      </c>
      <c r="AZ289" s="65" t="str">
        <f>IF(COUNT(SEARCH(#REF!,K289)),IF(V289&lt;&gt;0,LOOKUP(9.99999999999999E+307,$AZ$5:AZ288+1),""),"")</f>
        <v/>
      </c>
      <c r="BA289" s="91" t="str">
        <f>IF(COUNT(SEARCH(#REF!,K289)),IF(Y289&lt;&gt;0,LOOKUP(9.99999999999999E+307,$BA$5:BA288+1),""),"")</f>
        <v/>
      </c>
      <c r="BB289" s="93" t="str">
        <f>IF(COUNT(SEARCH(#REF!,K289)),IF(AC289&lt;&gt;0,LOOKUP(9.99999999999999E+307,$BB$5:BB288+1),""),"")</f>
        <v/>
      </c>
      <c r="BC289" s="95" t="str">
        <f>IF(COUNT(SEARCH(#REF!,K289)),IF(AG289&lt;&gt;0,LOOKUP(9.99999999999999E+307,$BC$5:BC288+1),""),"")</f>
        <v/>
      </c>
    </row>
    <row r="290" spans="1:55" ht="14">
      <c r="A290" s="1">
        <v>284</v>
      </c>
      <c r="B290" s="38" t="str">
        <f>IF(stock_Item!B286&lt;&gt;"",stock_Item!B286,"")</f>
        <v>Sugarman</v>
      </c>
      <c r="C290" s="18" t="str">
        <f t="array" ref="C290">IF(B290 &lt;&gt;"",IF(J290&lt;&gt;"","จัดซื้อร่วม ","วิธีเฉพาะเจาะจง "),"")</f>
        <v xml:space="preserve">วิธีเฉพาะเจาะจง </v>
      </c>
      <c r="D290" s="9">
        <f>IF(B290 &lt;&gt;"",INDEX(stock_Item!$A$3:$A$998,MATCH(B290,stock_Item!$B$3:$B$998,0)),"")</f>
        <v>7792</v>
      </c>
      <c r="E290" s="9" t="str">
        <f>IF(B290 &lt;&gt;"",INDEX(stock_Item!$C$1:$C$998,MATCH(D290,stock_Item!$A$1:$A$998,0)),"")</f>
        <v>ชิ้น</v>
      </c>
      <c r="F290" s="8"/>
      <c r="G290" s="7"/>
      <c r="H290" s="7"/>
      <c r="I290" s="7"/>
      <c r="J290" s="54"/>
      <c r="K290" s="57"/>
      <c r="L290" s="55"/>
      <c r="M290" s="56"/>
      <c r="N290" s="56"/>
      <c r="O290" s="41"/>
      <c r="P290" s="53">
        <f>IFERROR(IF(B290 &lt;&gt;"",LOOKUP(2,1/(company_qty!$K$3:$K$2003=D290),(company_qty!$N$3:$N$1004)),""),0)</f>
        <v>0</v>
      </c>
      <c r="Q290" s="33">
        <v>0</v>
      </c>
      <c r="R290" s="53">
        <f t="shared" si="48"/>
        <v>0</v>
      </c>
      <c r="S290" s="23">
        <v>1</v>
      </c>
      <c r="T290" s="39">
        <f t="array" ref="T290">IFERROR(IF(B290 &lt;&gt;"",LOOKUP(2,1/(company_qty!$A$3:$A$2002=D290),(company_qty!$D$3:$D$1003)),""),"ไม่เคยซื้อ")</f>
        <v>1778</v>
      </c>
      <c r="U290" s="34">
        <f t="shared" si="49"/>
        <v>1778</v>
      </c>
      <c r="V290" s="46">
        <f>IF(AND(B290&lt;&gt;"",S290&lt;&gt;0,COUNTIFS(stock_Item!$A$3:$A$1998,D290,stock_Item!$M$3:$M$1998,"P")),IF(S290&gt;=9,S290-S290*0.4,S290),0)</f>
        <v>0</v>
      </c>
      <c r="W290" s="44"/>
      <c r="X290" s="47">
        <f t="shared" si="50"/>
        <v>0</v>
      </c>
      <c r="Y290" s="46">
        <f t="shared" si="58"/>
        <v>1</v>
      </c>
      <c r="Z290" s="44"/>
      <c r="AA290" s="47">
        <f t="shared" si="51"/>
        <v>1</v>
      </c>
      <c r="AB290" s="97">
        <f t="shared" si="59"/>
        <v>0</v>
      </c>
      <c r="AC290" s="100" t="str">
        <f t="shared" si="52"/>
        <v/>
      </c>
      <c r="AD290" s="44"/>
      <c r="AE290" s="35"/>
      <c r="AF290" s="36"/>
      <c r="AG290" s="100" t="str">
        <f t="shared" si="53"/>
        <v/>
      </c>
      <c r="AH290" s="44"/>
      <c r="AI290" s="86"/>
      <c r="AJ290" s="77">
        <f t="shared" si="54"/>
        <v>1</v>
      </c>
      <c r="AK290" s="84">
        <f t="shared" si="55"/>
        <v>1778</v>
      </c>
      <c r="AL290" s="1">
        <f t="shared" si="56"/>
        <v>0</v>
      </c>
      <c r="AM290" s="85">
        <f t="shared" si="57"/>
        <v>0</v>
      </c>
      <c r="AZ290" s="65" t="str">
        <f>IF(COUNT(SEARCH(#REF!,K290)),IF(V290&lt;&gt;0,LOOKUP(9.99999999999999E+307,$AZ$5:AZ289+1),""),"")</f>
        <v/>
      </c>
      <c r="BA290" s="91" t="str">
        <f>IF(COUNT(SEARCH(#REF!,K290)),IF(Y290&lt;&gt;0,LOOKUP(9.99999999999999E+307,$BA$5:BA289+1),""),"")</f>
        <v/>
      </c>
      <c r="BB290" s="93" t="str">
        <f>IF(COUNT(SEARCH(#REF!,K290)),IF(AC290&lt;&gt;0,LOOKUP(9.99999999999999E+307,$BB$5:BB289+1),""),"")</f>
        <v/>
      </c>
      <c r="BC290" s="95" t="str">
        <f>IF(COUNT(SEARCH(#REF!,K290)),IF(AG290&lt;&gt;0,LOOKUP(9.99999999999999E+307,$BC$5:BC289+1),""),"")</f>
        <v/>
      </c>
    </row>
    <row r="291" spans="1:55" ht="14">
      <c r="A291" s="1">
        <v>285</v>
      </c>
      <c r="B291" s="38" t="str">
        <f>IF(stock_Item!B287&lt;&gt;"",stock_Item!B287,"")</f>
        <v>Syringes ฉีดยาชา</v>
      </c>
      <c r="C291" s="18" t="str">
        <f t="array" ref="C291">IF(B291 &lt;&gt;"",IF(J291&lt;&gt;"","จัดซื้อร่วม ","วิธีเฉพาะเจาะจง "),"")</f>
        <v xml:space="preserve">วิธีเฉพาะเจาะจง </v>
      </c>
      <c r="D291" s="9">
        <f>IF(B291 &lt;&gt;"",INDEX(stock_Item!$A$3:$A$998,MATCH(B291,stock_Item!$B$3:$B$998,0)),"")</f>
        <v>1248</v>
      </c>
      <c r="E291" s="9" t="str">
        <f>IF(B291 &lt;&gt;"",INDEX(stock_Item!$C$1:$C$998,MATCH(D291,stock_Item!$A$1:$A$998,0)),"")</f>
        <v>อัน</v>
      </c>
      <c r="F291" s="8"/>
      <c r="G291" s="7"/>
      <c r="H291" s="7"/>
      <c r="I291" s="7"/>
      <c r="J291" s="54"/>
      <c r="K291" s="57"/>
      <c r="L291" s="55"/>
      <c r="M291" s="56"/>
      <c r="N291" s="56"/>
      <c r="O291" s="41"/>
      <c r="P291" s="53">
        <f>IFERROR(IF(B291 &lt;&gt;"",LOOKUP(2,1/(company_qty!$K$3:$K$2003=D291),(company_qty!$N$3:$N$1004)),""),0)</f>
        <v>6</v>
      </c>
      <c r="Q291" s="33">
        <v>6</v>
      </c>
      <c r="R291" s="53">
        <f t="shared" si="48"/>
        <v>0</v>
      </c>
      <c r="S291" s="23">
        <v>14</v>
      </c>
      <c r="T291" s="39">
        <f t="array" ref="T291">IFERROR(IF(B291 &lt;&gt;"",LOOKUP(2,1/(company_qty!$A$3:$A$2002=D291),(company_qty!$D$3:$D$1003)),""),"ไม่เคยซื้อ")</f>
        <v>0</v>
      </c>
      <c r="U291" s="34">
        <f t="shared" si="49"/>
        <v>0</v>
      </c>
      <c r="V291" s="46">
        <f>IF(AND(B291&lt;&gt;"",S291&lt;&gt;0,COUNTIFS(stock_Item!$A$3:$A$1998,D291,stock_Item!$M$3:$M$1998,"P")),IF(S291&gt;=9,S291-S291*0.4,S291),0)</f>
        <v>0</v>
      </c>
      <c r="W291" s="44"/>
      <c r="X291" s="47">
        <f t="shared" si="50"/>
        <v>0</v>
      </c>
      <c r="Y291" s="46">
        <f t="shared" si="58"/>
        <v>8.4</v>
      </c>
      <c r="Z291" s="44"/>
      <c r="AA291" s="47">
        <f t="shared" si="51"/>
        <v>8.4</v>
      </c>
      <c r="AB291" s="97">
        <f t="shared" si="59"/>
        <v>5.6000000000000005</v>
      </c>
      <c r="AC291" s="100" t="str">
        <f t="shared" si="52"/>
        <v/>
      </c>
      <c r="AD291" s="44"/>
      <c r="AE291" s="35"/>
      <c r="AF291" s="36"/>
      <c r="AG291" s="100" t="str">
        <f t="shared" si="53"/>
        <v/>
      </c>
      <c r="AH291" s="44"/>
      <c r="AI291" s="86"/>
      <c r="AJ291" s="77">
        <f t="shared" si="54"/>
        <v>14</v>
      </c>
      <c r="AK291" s="84">
        <f t="shared" si="55"/>
        <v>0</v>
      </c>
      <c r="AL291" s="1">
        <f t="shared" si="56"/>
        <v>0</v>
      </c>
      <c r="AM291" s="85">
        <f t="shared" si="57"/>
        <v>0</v>
      </c>
      <c r="AZ291" s="65" t="str">
        <f>IF(COUNT(SEARCH(#REF!,K291)),IF(V291&lt;&gt;0,LOOKUP(9.99999999999999E+307,$AZ$5:AZ290+1),""),"")</f>
        <v/>
      </c>
      <c r="BA291" s="91" t="str">
        <f>IF(COUNT(SEARCH(#REF!,K291)),IF(Y291&lt;&gt;0,LOOKUP(9.99999999999999E+307,$BA$5:BA290+1),""),"")</f>
        <v/>
      </c>
      <c r="BB291" s="93" t="str">
        <f>IF(COUNT(SEARCH(#REF!,K291)),IF(AC291&lt;&gt;0,LOOKUP(9.99999999999999E+307,$BB$5:BB290+1),""),"")</f>
        <v/>
      </c>
      <c r="BC291" s="95" t="str">
        <f>IF(COUNT(SEARCH(#REF!,K291)),IF(AG291&lt;&gt;0,LOOKUP(9.99999999999999E+307,$BC$5:BC290+1),""),"")</f>
        <v/>
      </c>
    </row>
    <row r="292" spans="1:55" ht="14">
      <c r="A292" s="1">
        <v>286</v>
      </c>
      <c r="B292" s="38" t="str">
        <f>IF(stock_Item!B288&lt;&gt;"",stock_Item!B288,"")</f>
        <v>Syringes สำหรับฉีดผสมวัสดุพิมพ์ปาก</v>
      </c>
      <c r="C292" s="18" t="str">
        <f t="array" ref="C292">IF(B292 &lt;&gt;"",IF(J292&lt;&gt;"","จัดซื้อร่วม ","วิธีเฉพาะเจาะจง "),"")</f>
        <v xml:space="preserve">วิธีเฉพาะเจาะจง </v>
      </c>
      <c r="D292" s="9">
        <f>IF(B292 &lt;&gt;"",INDEX(stock_Item!$A$3:$A$998,MATCH(B292,stock_Item!$B$3:$B$998,0)),"")</f>
        <v>7580</v>
      </c>
      <c r="E292" s="9" t="str">
        <f>IF(B292 &lt;&gt;"",INDEX(stock_Item!$C$1:$C$998,MATCH(D292,stock_Item!$A$1:$A$998,0)),"")</f>
        <v>ชุด</v>
      </c>
      <c r="F292" s="8"/>
      <c r="G292" s="7"/>
      <c r="H292" s="7"/>
      <c r="I292" s="7"/>
      <c r="J292" s="54"/>
      <c r="K292" s="57"/>
      <c r="L292" s="55"/>
      <c r="M292" s="56"/>
      <c r="N292" s="56"/>
      <c r="O292" s="41"/>
      <c r="P292" s="53">
        <f>IFERROR(IF(B292 &lt;&gt;"",LOOKUP(2,1/(company_qty!$K$3:$K$2003=D292),(company_qty!$N$3:$N$1004)),""),0)</f>
        <v>1</v>
      </c>
      <c r="Q292" s="33">
        <v>1</v>
      </c>
      <c r="R292" s="53">
        <f t="shared" si="48"/>
        <v>0</v>
      </c>
      <c r="S292" s="23">
        <v>0</v>
      </c>
      <c r="T292" s="39">
        <f t="array" ref="T292">IFERROR(IF(B292 &lt;&gt;"",LOOKUP(2,1/(company_qty!$A$3:$A$2002=D292),(company_qty!$D$3:$D$1003)),""),"ไม่เคยซื้อ")</f>
        <v>2247</v>
      </c>
      <c r="U292" s="34">
        <f t="shared" si="49"/>
        <v>0</v>
      </c>
      <c r="V292" s="46">
        <f>IF(AND(B292&lt;&gt;"",S292&lt;&gt;0,COUNTIFS(stock_Item!$A$3:$A$1998,D292,stock_Item!$M$3:$M$1998,"P")),IF(S292&gt;=9,S292-S292*0.4,S292),0)</f>
        <v>0</v>
      </c>
      <c r="W292" s="44"/>
      <c r="X292" s="47">
        <f t="shared" si="50"/>
        <v>0</v>
      </c>
      <c r="Y292" s="46">
        <f t="shared" si="58"/>
        <v>0</v>
      </c>
      <c r="Z292" s="44"/>
      <c r="AA292" s="47">
        <f t="shared" si="51"/>
        <v>0</v>
      </c>
      <c r="AB292" s="97">
        <f t="shared" si="59"/>
        <v>0</v>
      </c>
      <c r="AC292" s="100" t="str">
        <f t="shared" si="52"/>
        <v/>
      </c>
      <c r="AD292" s="44"/>
      <c r="AE292" s="35"/>
      <c r="AF292" s="36"/>
      <c r="AG292" s="100" t="str">
        <f t="shared" si="53"/>
        <v/>
      </c>
      <c r="AH292" s="44"/>
      <c r="AI292" s="86"/>
      <c r="AJ292" s="77">
        <f t="shared" si="54"/>
        <v>0</v>
      </c>
      <c r="AK292" s="84">
        <f t="shared" si="55"/>
        <v>0</v>
      </c>
      <c r="AL292" s="1">
        <f t="shared" si="56"/>
        <v>0</v>
      </c>
      <c r="AM292" s="85">
        <f t="shared" si="57"/>
        <v>0</v>
      </c>
      <c r="AZ292" s="65" t="str">
        <f>IF(COUNT(SEARCH(#REF!,K292)),IF(V292&lt;&gt;0,LOOKUP(9.99999999999999E+307,$AZ$5:AZ291+1),""),"")</f>
        <v/>
      </c>
      <c r="BA292" s="91" t="str">
        <f>IF(COUNT(SEARCH(#REF!,K292)),IF(Y292&lt;&gt;0,LOOKUP(9.99999999999999E+307,$BA$5:BA291+1),""),"")</f>
        <v/>
      </c>
      <c r="BB292" s="93" t="str">
        <f>IF(COUNT(SEARCH(#REF!,K292)),IF(AC292&lt;&gt;0,LOOKUP(9.99999999999999E+307,$BB$5:BB291+1),""),"")</f>
        <v/>
      </c>
      <c r="BC292" s="95" t="str">
        <f>IF(COUNT(SEARCH(#REF!,K292)),IF(AG292&lt;&gt;0,LOOKUP(9.99999999999999E+307,$BC$5:BC291+1),""),"")</f>
        <v/>
      </c>
    </row>
    <row r="293" spans="1:55" ht="14">
      <c r="A293" s="1">
        <v>287</v>
      </c>
      <c r="B293" s="38" t="str">
        <f>IF(stock_Item!B289&lt;&gt;"",stock_Item!B289,"")</f>
        <v>Tabots Solution</v>
      </c>
      <c r="C293" s="18" t="str">
        <f t="array" ref="C293">IF(B293 &lt;&gt;"",IF(J293&lt;&gt;"","จัดซื้อร่วม ","วิธีเฉพาะเจาะจง "),"")</f>
        <v xml:space="preserve">วิธีเฉพาะเจาะจง </v>
      </c>
      <c r="D293" s="9">
        <f>IF(B293 &lt;&gt;"",INDEX(stock_Item!$A$3:$A$998,MATCH(B293,stock_Item!$B$3:$B$998,0)),"")</f>
        <v>1343</v>
      </c>
      <c r="E293" s="9" t="str">
        <f>IF(B293 &lt;&gt;"",INDEX(stock_Item!$C$1:$C$998,MATCH(D293,stock_Item!$A$1:$A$998,0)),"")</f>
        <v>ขวด</v>
      </c>
      <c r="F293" s="8"/>
      <c r="G293" s="7"/>
      <c r="H293" s="7"/>
      <c r="I293" s="7"/>
      <c r="J293" s="54"/>
      <c r="K293" s="57"/>
      <c r="L293" s="55"/>
      <c r="M293" s="56"/>
      <c r="N293" s="56"/>
      <c r="O293" s="41"/>
      <c r="P293" s="53">
        <f>IFERROR(IF(B293 &lt;&gt;"",LOOKUP(2,1/(company_qty!$K$3:$K$2003=D293),(company_qty!$N$3:$N$1004)),""),0)</f>
        <v>0</v>
      </c>
      <c r="Q293" s="33">
        <v>0</v>
      </c>
      <c r="R293" s="53">
        <f t="shared" si="48"/>
        <v>0</v>
      </c>
      <c r="S293" s="23">
        <v>1</v>
      </c>
      <c r="T293" s="39">
        <f t="array" ref="T293">IFERROR(IF(B293 &lt;&gt;"",LOOKUP(2,1/(company_qty!$A$3:$A$2002=D293),(company_qty!$D$3:$D$1003)),""),"ไม่เคยซื้อ")</f>
        <v>170</v>
      </c>
      <c r="U293" s="34">
        <f t="shared" si="49"/>
        <v>170</v>
      </c>
      <c r="V293" s="46">
        <f>IF(AND(B293&lt;&gt;"",S293&lt;&gt;0,COUNTIFS(stock_Item!$A$3:$A$1998,D293,stock_Item!$M$3:$M$1998,"P")),IF(S293&gt;=9,S293-S293*0.4,S293),0)</f>
        <v>0</v>
      </c>
      <c r="W293" s="44"/>
      <c r="X293" s="47">
        <f t="shared" si="50"/>
        <v>0</v>
      </c>
      <c r="Y293" s="46">
        <f t="shared" si="58"/>
        <v>1</v>
      </c>
      <c r="Z293" s="44"/>
      <c r="AA293" s="47">
        <f t="shared" si="51"/>
        <v>1</v>
      </c>
      <c r="AB293" s="97">
        <f t="shared" si="59"/>
        <v>0</v>
      </c>
      <c r="AC293" s="100" t="str">
        <f t="shared" si="52"/>
        <v/>
      </c>
      <c r="AD293" s="44"/>
      <c r="AE293" s="35"/>
      <c r="AF293" s="36"/>
      <c r="AG293" s="100" t="str">
        <f t="shared" si="53"/>
        <v/>
      </c>
      <c r="AH293" s="44"/>
      <c r="AI293" s="86"/>
      <c r="AJ293" s="77">
        <f t="shared" si="54"/>
        <v>1</v>
      </c>
      <c r="AK293" s="84">
        <f t="shared" si="55"/>
        <v>170</v>
      </c>
      <c r="AL293" s="1">
        <f t="shared" si="56"/>
        <v>0</v>
      </c>
      <c r="AM293" s="85">
        <f t="shared" si="57"/>
        <v>0</v>
      </c>
      <c r="AZ293" s="65" t="str">
        <f>IF(COUNT(SEARCH(#REF!,K293)),IF(V293&lt;&gt;0,LOOKUP(9.99999999999999E+307,$AZ$5:AZ292+1),""),"")</f>
        <v/>
      </c>
      <c r="BA293" s="91" t="str">
        <f>IF(COUNT(SEARCH(#REF!,K293)),IF(Y293&lt;&gt;0,LOOKUP(9.99999999999999E+307,$BA$5:BA292+1),""),"")</f>
        <v/>
      </c>
      <c r="BB293" s="93" t="str">
        <f>IF(COUNT(SEARCH(#REF!,K293)),IF(AC293&lt;&gt;0,LOOKUP(9.99999999999999E+307,$BB$5:BB292+1),""),"")</f>
        <v/>
      </c>
      <c r="BC293" s="95" t="str">
        <f>IF(COUNT(SEARCH(#REF!,K293)),IF(AG293&lt;&gt;0,LOOKUP(9.99999999999999E+307,$BC$5:BC292+1),""),"")</f>
        <v/>
      </c>
    </row>
    <row r="294" spans="1:55" ht="14">
      <c r="A294" s="1">
        <v>288</v>
      </c>
      <c r="B294" s="38" t="str">
        <f>IF(stock_Item!B290&lt;&gt;"",stock_Item!B290,"")</f>
        <v>T-band</v>
      </c>
      <c r="C294" s="18" t="str">
        <f t="array" ref="C294">IF(B294 &lt;&gt;"",IF(J294&lt;&gt;"","จัดซื้อร่วม ","วิธีเฉพาะเจาะจง "),"")</f>
        <v xml:space="preserve">วิธีเฉพาะเจาะจง </v>
      </c>
      <c r="D294" s="9">
        <f>IF(B294 &lt;&gt;"",INDEX(stock_Item!$A$3:$A$998,MATCH(B294,stock_Item!$B$3:$B$998,0)),"")</f>
        <v>5957</v>
      </c>
      <c r="E294" s="9" t="str">
        <f>IF(B294 &lt;&gt;"",INDEX(stock_Item!$C$1:$C$998,MATCH(D294,stock_Item!$A$1:$A$998,0)),"")</f>
        <v>ชิ้น</v>
      </c>
      <c r="F294" s="8"/>
      <c r="G294" s="7"/>
      <c r="H294" s="7"/>
      <c r="I294" s="7"/>
      <c r="J294" s="54"/>
      <c r="K294" s="57"/>
      <c r="L294" s="55"/>
      <c r="M294" s="56"/>
      <c r="N294" s="56"/>
      <c r="O294" s="41"/>
      <c r="P294" s="53">
        <f>IFERROR(IF(B294 &lt;&gt;"",LOOKUP(2,1/(company_qty!$K$3:$K$2003=D294),(company_qty!$N$3:$N$1004)),""),0)</f>
        <v>3</v>
      </c>
      <c r="Q294" s="33">
        <v>3</v>
      </c>
      <c r="R294" s="53">
        <f t="shared" si="48"/>
        <v>0</v>
      </c>
      <c r="S294" s="23">
        <v>0</v>
      </c>
      <c r="T294" s="39">
        <f t="array" ref="T294">IFERROR(IF(B294 &lt;&gt;"",LOOKUP(2,1/(company_qty!$A$3:$A$2002=D294),(company_qty!$D$3:$D$1003)),""),"ไม่เคยซื้อ")</f>
        <v>900</v>
      </c>
      <c r="U294" s="34">
        <f t="shared" si="49"/>
        <v>0</v>
      </c>
      <c r="V294" s="46">
        <f>IF(AND(B294&lt;&gt;"",S294&lt;&gt;0,COUNTIFS(stock_Item!$A$3:$A$1998,D294,stock_Item!$M$3:$M$1998,"P")),IF(S294&gt;=9,S294-S294*0.4,S294),0)</f>
        <v>0</v>
      </c>
      <c r="W294" s="44"/>
      <c r="X294" s="47">
        <f t="shared" si="50"/>
        <v>0</v>
      </c>
      <c r="Y294" s="46">
        <f t="shared" si="58"/>
        <v>0</v>
      </c>
      <c r="Z294" s="44"/>
      <c r="AA294" s="47">
        <f t="shared" si="51"/>
        <v>0</v>
      </c>
      <c r="AB294" s="97">
        <f t="shared" si="59"/>
        <v>0</v>
      </c>
      <c r="AC294" s="100" t="str">
        <f t="shared" si="52"/>
        <v/>
      </c>
      <c r="AD294" s="44"/>
      <c r="AE294" s="35"/>
      <c r="AF294" s="36"/>
      <c r="AG294" s="100" t="str">
        <f t="shared" si="53"/>
        <v/>
      </c>
      <c r="AH294" s="44"/>
      <c r="AI294" s="86"/>
      <c r="AJ294" s="77">
        <f t="shared" si="54"/>
        <v>0</v>
      </c>
      <c r="AK294" s="84">
        <f t="shared" si="55"/>
        <v>0</v>
      </c>
      <c r="AL294" s="1">
        <f t="shared" si="56"/>
        <v>0</v>
      </c>
      <c r="AM294" s="85">
        <f t="shared" si="57"/>
        <v>0</v>
      </c>
      <c r="AZ294" s="65" t="str">
        <f>IF(COUNT(SEARCH(#REF!,K294)),IF(V294&lt;&gt;0,LOOKUP(9.99999999999999E+307,$AZ$5:AZ293+1),""),"")</f>
        <v/>
      </c>
      <c r="BA294" s="91" t="str">
        <f>IF(COUNT(SEARCH(#REF!,K294)),IF(Y294&lt;&gt;0,LOOKUP(9.99999999999999E+307,$BA$5:BA293+1),""),"")</f>
        <v/>
      </c>
      <c r="BB294" s="93" t="str">
        <f>IF(COUNT(SEARCH(#REF!,K294)),IF(AC294&lt;&gt;0,LOOKUP(9.99999999999999E+307,$BB$5:BB293+1),""),"")</f>
        <v/>
      </c>
      <c r="BC294" s="95" t="str">
        <f>IF(COUNT(SEARCH(#REF!,K294)),IF(AG294&lt;&gt;0,LOOKUP(9.99999999999999E+307,$BC$5:BC293+1),""),"")</f>
        <v/>
      </c>
    </row>
    <row r="295" spans="1:55" ht="14">
      <c r="A295" s="1">
        <v>289</v>
      </c>
      <c r="B295" s="38" t="str">
        <f>IF(stock_Item!B291&lt;&gt;"",stock_Item!B291,"")</f>
        <v>Temp  Bond(วัสดุยึดครอบฟัน)</v>
      </c>
      <c r="C295" s="18" t="str">
        <f t="array" ref="C295">IF(B295 &lt;&gt;"",IF(J295&lt;&gt;"","จัดซื้อร่วม ","วิธีเฉพาะเจาะจง "),"")</f>
        <v xml:space="preserve">วิธีเฉพาะเจาะจง </v>
      </c>
      <c r="D295" s="9">
        <f>IF(B295 &lt;&gt;"",INDEX(stock_Item!$A$3:$A$998,MATCH(B295,stock_Item!$B$3:$B$998,0)),"")</f>
        <v>1169</v>
      </c>
      <c r="E295" s="9" t="str">
        <f>IF(B295 &lt;&gt;"",INDEX(stock_Item!$C$1:$C$998,MATCH(D295,stock_Item!$A$1:$A$998,0)),"")</f>
        <v>ชุด</v>
      </c>
      <c r="F295" s="8"/>
      <c r="G295" s="7"/>
      <c r="H295" s="7"/>
      <c r="I295" s="7"/>
      <c r="J295" s="54"/>
      <c r="K295" s="57"/>
      <c r="L295" s="55"/>
      <c r="M295" s="56"/>
      <c r="N295" s="56"/>
      <c r="O295" s="41"/>
      <c r="P295" s="53">
        <f>IFERROR(IF(B295 &lt;&gt;"",LOOKUP(2,1/(company_qty!$K$3:$K$2003=D295),(company_qty!$N$3:$N$1004)),""),0)</f>
        <v>0</v>
      </c>
      <c r="Q295" s="33">
        <v>0</v>
      </c>
      <c r="R295" s="53">
        <f t="shared" si="48"/>
        <v>0</v>
      </c>
      <c r="S295" s="23">
        <v>1</v>
      </c>
      <c r="T295" s="39">
        <f t="array" ref="T295">IFERROR(IF(B295 &lt;&gt;"",LOOKUP(2,1/(company_qty!$A$3:$A$2002=D295),(company_qty!$D$3:$D$1003)),""),"ไม่เคยซื้อ")</f>
        <v>890</v>
      </c>
      <c r="U295" s="34">
        <f t="shared" si="49"/>
        <v>890</v>
      </c>
      <c r="V295" s="46">
        <f>IF(AND(B295&lt;&gt;"",S295&lt;&gt;0,COUNTIFS(stock_Item!$A$3:$A$1998,D295,stock_Item!$M$3:$M$1998,"P")),IF(S295&gt;=9,S295-S295*0.4,S295),0)</f>
        <v>0</v>
      </c>
      <c r="W295" s="44"/>
      <c r="X295" s="47">
        <f t="shared" si="50"/>
        <v>0</v>
      </c>
      <c r="Y295" s="46">
        <f t="shared" si="58"/>
        <v>1</v>
      </c>
      <c r="Z295" s="44"/>
      <c r="AA295" s="47">
        <f t="shared" si="51"/>
        <v>1</v>
      </c>
      <c r="AB295" s="97">
        <f t="shared" si="59"/>
        <v>0</v>
      </c>
      <c r="AC295" s="100" t="str">
        <f t="shared" si="52"/>
        <v/>
      </c>
      <c r="AD295" s="44"/>
      <c r="AE295" s="35"/>
      <c r="AF295" s="36"/>
      <c r="AG295" s="100" t="str">
        <f t="shared" si="53"/>
        <v/>
      </c>
      <c r="AH295" s="44"/>
      <c r="AI295" s="86"/>
      <c r="AJ295" s="77">
        <f t="shared" si="54"/>
        <v>1</v>
      </c>
      <c r="AK295" s="84">
        <f t="shared" si="55"/>
        <v>890</v>
      </c>
      <c r="AL295" s="1">
        <f t="shared" si="56"/>
        <v>0</v>
      </c>
      <c r="AM295" s="85">
        <f t="shared" si="57"/>
        <v>0</v>
      </c>
      <c r="AZ295" s="65" t="str">
        <f>IF(COUNT(SEARCH(#REF!,K295)),IF(V295&lt;&gt;0,LOOKUP(9.99999999999999E+307,$AZ$5:AZ294+1),""),"")</f>
        <v/>
      </c>
      <c r="BA295" s="91" t="str">
        <f>IF(COUNT(SEARCH(#REF!,K295)),IF(Y295&lt;&gt;0,LOOKUP(9.99999999999999E+307,$BA$5:BA294+1),""),"")</f>
        <v/>
      </c>
      <c r="BB295" s="93" t="str">
        <f>IF(COUNT(SEARCH(#REF!,K295)),IF(AC295&lt;&gt;0,LOOKUP(9.99999999999999E+307,$BB$5:BB294+1),""),"")</f>
        <v/>
      </c>
      <c r="BC295" s="95" t="str">
        <f>IF(COUNT(SEARCH(#REF!,K295)),IF(AG295&lt;&gt;0,LOOKUP(9.99999999999999E+307,$BC$5:BC294+1),""),"")</f>
        <v/>
      </c>
    </row>
    <row r="296" spans="1:55" ht="14">
      <c r="A296" s="1">
        <v>290</v>
      </c>
      <c r="B296" s="38" t="str">
        <f>IF(stock_Item!B292&lt;&gt;"",stock_Item!B292,"")</f>
        <v>Tip-3-way syringe</v>
      </c>
      <c r="C296" s="18" t="str">
        <f t="array" ref="C296">IF(B296 &lt;&gt;"",IF(J296&lt;&gt;"","จัดซื้อร่วม ","วิธีเฉพาะเจาะจง "),"")</f>
        <v xml:space="preserve">วิธีเฉพาะเจาะจง </v>
      </c>
      <c r="D296" s="9">
        <f>IF(B296 &lt;&gt;"",INDEX(stock_Item!$A$3:$A$998,MATCH(B296,stock_Item!$B$3:$B$998,0)),"")</f>
        <v>4999</v>
      </c>
      <c r="E296" s="9" t="str">
        <f>IF(B296 &lt;&gt;"",INDEX(stock_Item!$C$1:$C$998,MATCH(D296,stock_Item!$A$1:$A$998,0)),"")</f>
        <v>อัน</v>
      </c>
      <c r="F296" s="8"/>
      <c r="G296" s="7"/>
      <c r="H296" s="7"/>
      <c r="I296" s="7"/>
      <c r="J296" s="54"/>
      <c r="K296" s="57"/>
      <c r="L296" s="55"/>
      <c r="M296" s="56"/>
      <c r="N296" s="56"/>
      <c r="O296" s="41"/>
      <c r="P296" s="53">
        <f>IFERROR(IF(B296 &lt;&gt;"",LOOKUP(2,1/(company_qty!$K$3:$K$2003=D296),(company_qty!$N$3:$N$1004)),""),0)</f>
        <v>0</v>
      </c>
      <c r="Q296" s="33">
        <v>0</v>
      </c>
      <c r="R296" s="53">
        <f t="shared" si="48"/>
        <v>0</v>
      </c>
      <c r="S296" s="23">
        <v>20</v>
      </c>
      <c r="T296" s="39">
        <f t="array" ref="T296">IFERROR(IF(B296 &lt;&gt;"",LOOKUP(2,1/(company_qty!$A$3:$A$2002=D296),(company_qty!$D$3:$D$1003)),""),"ไม่เคยซื้อ")</f>
        <v>0</v>
      </c>
      <c r="U296" s="34">
        <f t="shared" si="49"/>
        <v>0</v>
      </c>
      <c r="V296" s="46">
        <f>IF(AND(B296&lt;&gt;"",S296&lt;&gt;0,COUNTIFS(stock_Item!$A$3:$A$1998,D296,stock_Item!$M$3:$M$1998,"P")),IF(S296&gt;=9,S296-S296*0.4,S296),0)</f>
        <v>0</v>
      </c>
      <c r="W296" s="44"/>
      <c r="X296" s="47">
        <f t="shared" si="50"/>
        <v>0</v>
      </c>
      <c r="Y296" s="46">
        <f t="shared" si="58"/>
        <v>12</v>
      </c>
      <c r="Z296" s="44"/>
      <c r="AA296" s="47">
        <f t="shared" si="51"/>
        <v>12</v>
      </c>
      <c r="AB296" s="97">
        <f t="shared" si="59"/>
        <v>8</v>
      </c>
      <c r="AC296" s="100" t="str">
        <f t="shared" si="52"/>
        <v/>
      </c>
      <c r="AD296" s="44"/>
      <c r="AE296" s="35"/>
      <c r="AF296" s="36"/>
      <c r="AG296" s="100" t="str">
        <f t="shared" si="53"/>
        <v/>
      </c>
      <c r="AH296" s="44"/>
      <c r="AI296" s="86"/>
      <c r="AJ296" s="77">
        <f t="shared" si="54"/>
        <v>20</v>
      </c>
      <c r="AK296" s="84">
        <f t="shared" si="55"/>
        <v>0</v>
      </c>
      <c r="AL296" s="1">
        <f t="shared" si="56"/>
        <v>0</v>
      </c>
      <c r="AM296" s="85">
        <f t="shared" si="57"/>
        <v>0</v>
      </c>
      <c r="AZ296" s="65" t="str">
        <f>IF(COUNT(SEARCH(#REF!,K296)),IF(V296&lt;&gt;0,LOOKUP(9.99999999999999E+307,$AZ$5:AZ295+1),""),"")</f>
        <v/>
      </c>
      <c r="BA296" s="91" t="str">
        <f>IF(COUNT(SEARCH(#REF!,K296)),IF(Y296&lt;&gt;0,LOOKUP(9.99999999999999E+307,$BA$5:BA295+1),""),"")</f>
        <v/>
      </c>
      <c r="BB296" s="93" t="str">
        <f>IF(COUNT(SEARCH(#REF!,K296)),IF(AC296&lt;&gt;0,LOOKUP(9.99999999999999E+307,$BB$5:BB295+1),""),"")</f>
        <v/>
      </c>
      <c r="BC296" s="95" t="str">
        <f>IF(COUNT(SEARCH(#REF!,K296)),IF(AG296&lt;&gt;0,LOOKUP(9.99999999999999E+307,$BC$5:BC295+1),""),"")</f>
        <v/>
      </c>
    </row>
    <row r="297" spans="1:55" ht="14">
      <c r="A297" s="1">
        <v>291</v>
      </c>
      <c r="B297" s="38" t="str">
        <f>IF(stock_Item!B293&lt;&gt;"",stock_Item!B293,"")</f>
        <v>Tissue  Plier</v>
      </c>
      <c r="C297" s="18" t="str">
        <f t="array" ref="C297">IF(B297 &lt;&gt;"",IF(J297&lt;&gt;"","จัดซื้อร่วม ","วิธีเฉพาะเจาะจง "),"")</f>
        <v xml:space="preserve">วิธีเฉพาะเจาะจง </v>
      </c>
      <c r="D297" s="9">
        <f>IF(B297 &lt;&gt;"",INDEX(stock_Item!$A$3:$A$998,MATCH(B297,stock_Item!$B$3:$B$998,0)),"")</f>
        <v>1242</v>
      </c>
      <c r="E297" s="9" t="str">
        <f>IF(B297 &lt;&gt;"",INDEX(stock_Item!$C$1:$C$998,MATCH(D297,stock_Item!$A$1:$A$998,0)),"")</f>
        <v>ชิ้น</v>
      </c>
      <c r="F297" s="8"/>
      <c r="G297" s="7"/>
      <c r="H297" s="7"/>
      <c r="I297" s="7"/>
      <c r="J297" s="54"/>
      <c r="K297" s="57"/>
      <c r="L297" s="55"/>
      <c r="M297" s="56"/>
      <c r="N297" s="56"/>
      <c r="O297" s="41"/>
      <c r="P297" s="53">
        <f>IFERROR(IF(B297 &lt;&gt;"",LOOKUP(2,1/(company_qty!$K$3:$K$2003=D297),(company_qty!$N$3:$N$1004)),""),0)</f>
        <v>0</v>
      </c>
      <c r="Q297" s="33">
        <v>0</v>
      </c>
      <c r="R297" s="53">
        <f t="shared" si="48"/>
        <v>0</v>
      </c>
      <c r="S297" s="23">
        <v>1</v>
      </c>
      <c r="T297" s="39">
        <f t="array" ref="T297">IFERROR(IF(B297 &lt;&gt;"",LOOKUP(2,1/(company_qty!$A$3:$A$2002=D297),(company_qty!$D$3:$D$1003)),""),"ไม่เคยซื้อ")</f>
        <v>2222</v>
      </c>
      <c r="U297" s="34">
        <f t="shared" si="49"/>
        <v>2222</v>
      </c>
      <c r="V297" s="46">
        <f>IF(AND(B297&lt;&gt;"",S297&lt;&gt;0,COUNTIFS(stock_Item!$A$3:$A$1998,D297,stock_Item!$M$3:$M$1998,"P")),IF(S297&gt;=9,S297-S297*0.4,S297),0)</f>
        <v>0</v>
      </c>
      <c r="W297" s="44"/>
      <c r="X297" s="47">
        <f t="shared" si="50"/>
        <v>0</v>
      </c>
      <c r="Y297" s="46">
        <f t="shared" si="58"/>
        <v>1</v>
      </c>
      <c r="Z297" s="44"/>
      <c r="AA297" s="47">
        <f t="shared" si="51"/>
        <v>1</v>
      </c>
      <c r="AB297" s="97">
        <f t="shared" si="59"/>
        <v>0</v>
      </c>
      <c r="AC297" s="100" t="str">
        <f t="shared" si="52"/>
        <v/>
      </c>
      <c r="AD297" s="44"/>
      <c r="AE297" s="35"/>
      <c r="AF297" s="36"/>
      <c r="AG297" s="100" t="str">
        <f t="shared" si="53"/>
        <v/>
      </c>
      <c r="AH297" s="44"/>
      <c r="AI297" s="86"/>
      <c r="AJ297" s="77">
        <f t="shared" si="54"/>
        <v>1</v>
      </c>
      <c r="AK297" s="84">
        <f t="shared" si="55"/>
        <v>2222</v>
      </c>
      <c r="AL297" s="1">
        <f t="shared" si="56"/>
        <v>0</v>
      </c>
      <c r="AM297" s="85">
        <f t="shared" si="57"/>
        <v>0</v>
      </c>
      <c r="AZ297" s="65" t="str">
        <f>IF(COUNT(SEARCH(#REF!,K297)),IF(V297&lt;&gt;0,LOOKUP(9.99999999999999E+307,$AZ$5:AZ296+1),""),"")</f>
        <v/>
      </c>
      <c r="BA297" s="91" t="str">
        <f>IF(COUNT(SEARCH(#REF!,K297)),IF(Y297&lt;&gt;0,LOOKUP(9.99999999999999E+307,$BA$5:BA296+1),""),"")</f>
        <v/>
      </c>
      <c r="BB297" s="93" t="str">
        <f>IF(COUNT(SEARCH(#REF!,K297)),IF(AC297&lt;&gt;0,LOOKUP(9.99999999999999E+307,$BB$5:BB296+1),""),"")</f>
        <v/>
      </c>
      <c r="BC297" s="95" t="str">
        <f>IF(COUNT(SEARCH(#REF!,K297)),IF(AG297&lt;&gt;0,LOOKUP(9.99999999999999E+307,$BC$5:BC296+1),""),"")</f>
        <v/>
      </c>
    </row>
    <row r="298" spans="1:55" ht="14">
      <c r="A298" s="1">
        <v>292</v>
      </c>
      <c r="B298" s="38" t="str">
        <f>IF(stock_Item!B294&lt;&gt;"",stock_Item!B294,"")</f>
        <v>Tissue  Retrators</v>
      </c>
      <c r="C298" s="18" t="str">
        <f t="array" ref="C298">IF(B298 &lt;&gt;"",IF(J298&lt;&gt;"","จัดซื้อร่วม ","วิธีเฉพาะเจาะจง "),"")</f>
        <v xml:space="preserve">วิธีเฉพาะเจาะจง </v>
      </c>
      <c r="D298" s="9">
        <f>IF(B298 &lt;&gt;"",INDEX(stock_Item!$A$3:$A$998,MATCH(B298,stock_Item!$B$3:$B$998,0)),"")</f>
        <v>1214</v>
      </c>
      <c r="E298" s="9" t="str">
        <f>IF(B298 &lt;&gt;"",INDEX(stock_Item!$C$1:$C$998,MATCH(D298,stock_Item!$A$1:$A$998,0)),"")</f>
        <v>ชิ้น</v>
      </c>
      <c r="F298" s="8"/>
      <c r="G298" s="7"/>
      <c r="H298" s="7"/>
      <c r="I298" s="7"/>
      <c r="J298" s="54"/>
      <c r="K298" s="57"/>
      <c r="L298" s="55"/>
      <c r="M298" s="56"/>
      <c r="N298" s="56"/>
      <c r="O298" s="41"/>
      <c r="P298" s="53">
        <f>IFERROR(IF(B298 &lt;&gt;"",LOOKUP(2,1/(company_qty!$K$3:$K$2003=D298),(company_qty!$N$3:$N$1004)),""),0)</f>
        <v>0</v>
      </c>
      <c r="Q298" s="33">
        <v>0</v>
      </c>
      <c r="R298" s="53">
        <f t="shared" si="48"/>
        <v>0</v>
      </c>
      <c r="S298" s="23">
        <v>1</v>
      </c>
      <c r="T298" s="39" t="str">
        <f t="array" ref="T298">IFERROR(IF(B298 &lt;&gt;"",LOOKUP(2,1/(company_qty!$A$3:$A$2002=D298),(company_qty!$D$3:$D$1003)),""),"ไม่เคยซื้อ")</f>
        <v>ไม่เคยซื้อ</v>
      </c>
      <c r="U298" s="34" t="e">
        <f t="shared" si="49"/>
        <v>#VALUE!</v>
      </c>
      <c r="V298" s="46">
        <f>IF(AND(B298&lt;&gt;"",S298&lt;&gt;0,COUNTIFS(stock_Item!$A$3:$A$1998,D298,stock_Item!$M$3:$M$1998,"P")),IF(S298&gt;=9,S298-S298*0.4,S298),0)</f>
        <v>0</v>
      </c>
      <c r="W298" s="44"/>
      <c r="X298" s="47">
        <f t="shared" si="50"/>
        <v>0</v>
      </c>
      <c r="Y298" s="46">
        <f t="shared" si="58"/>
        <v>1</v>
      </c>
      <c r="Z298" s="44"/>
      <c r="AA298" s="47">
        <f t="shared" si="51"/>
        <v>1</v>
      </c>
      <c r="AB298" s="97">
        <f t="shared" si="59"/>
        <v>0</v>
      </c>
      <c r="AC298" s="100" t="str">
        <f t="shared" si="52"/>
        <v/>
      </c>
      <c r="AD298" s="44"/>
      <c r="AE298" s="35"/>
      <c r="AF298" s="36"/>
      <c r="AG298" s="100" t="str">
        <f t="shared" si="53"/>
        <v/>
      </c>
      <c r="AH298" s="44"/>
      <c r="AI298" s="86"/>
      <c r="AJ298" s="77">
        <f t="shared" si="54"/>
        <v>1</v>
      </c>
      <c r="AK298" s="84" t="e">
        <f t="shared" si="55"/>
        <v>#VALUE!</v>
      </c>
      <c r="AL298" s="1">
        <f t="shared" si="56"/>
        <v>0</v>
      </c>
      <c r="AM298" s="85" t="e">
        <f t="shared" si="57"/>
        <v>#VALUE!</v>
      </c>
      <c r="AZ298" s="65" t="str">
        <f>IF(COUNT(SEARCH(#REF!,K298)),IF(V298&lt;&gt;0,LOOKUP(9.99999999999999E+307,$AZ$5:AZ297+1),""),"")</f>
        <v/>
      </c>
      <c r="BA298" s="91" t="str">
        <f>IF(COUNT(SEARCH(#REF!,K298)),IF(Y298&lt;&gt;0,LOOKUP(9.99999999999999E+307,$BA$5:BA297+1),""),"")</f>
        <v/>
      </c>
      <c r="BB298" s="93" t="str">
        <f>IF(COUNT(SEARCH(#REF!,K298)),IF(AC298&lt;&gt;0,LOOKUP(9.99999999999999E+307,$BB$5:BB297+1),""),"")</f>
        <v/>
      </c>
      <c r="BC298" s="95" t="str">
        <f>IF(COUNT(SEARCH(#REF!,K298)),IF(AG298&lt;&gt;0,LOOKUP(9.99999999999999E+307,$BC$5:BC297+1),""),"")</f>
        <v/>
      </c>
    </row>
    <row r="299" spans="1:55" ht="14">
      <c r="A299" s="1">
        <v>293</v>
      </c>
      <c r="B299" s="38" t="str">
        <f>IF(stock_Item!B295&lt;&gt;"",stock_Item!B295,"")</f>
        <v>Tissue Conditioner 1-1 set (วัสดุเสริมฐานฟันปลอม)</v>
      </c>
      <c r="C299" s="18" t="str">
        <f t="array" ref="C299">IF(B299 &lt;&gt;"",IF(J299&lt;&gt;"","จัดซื้อร่วม ","วิธีเฉพาะเจาะจง "),"")</f>
        <v xml:space="preserve">วิธีเฉพาะเจาะจง </v>
      </c>
      <c r="D299" s="9">
        <f>IF(B299 &lt;&gt;"",INDEX(stock_Item!$A$3:$A$998,MATCH(B299,stock_Item!$B$3:$B$998,0)),"")</f>
        <v>7579</v>
      </c>
      <c r="E299" s="9" t="str">
        <f>IF(B299 &lt;&gt;"",INDEX(stock_Item!$C$1:$C$998,MATCH(D299,stock_Item!$A$1:$A$998,0)),"")</f>
        <v>กล่อง</v>
      </c>
      <c r="F299" s="8"/>
      <c r="G299" s="7"/>
      <c r="H299" s="7"/>
      <c r="I299" s="7"/>
      <c r="J299" s="54"/>
      <c r="K299" s="57"/>
      <c r="L299" s="55"/>
      <c r="M299" s="56"/>
      <c r="N299" s="56"/>
      <c r="O299" s="41"/>
      <c r="P299" s="53">
        <f>IFERROR(IF(B299 &lt;&gt;"",LOOKUP(2,1/(company_qty!$K$3:$K$2003=D299),(company_qty!$N$3:$N$1004)),""),0)</f>
        <v>0</v>
      </c>
      <c r="Q299" s="33">
        <v>0</v>
      </c>
      <c r="R299" s="53">
        <f t="shared" si="48"/>
        <v>0</v>
      </c>
      <c r="S299" s="23">
        <v>0</v>
      </c>
      <c r="T299" s="39">
        <f t="array" ref="T299">IFERROR(IF(B299 &lt;&gt;"",LOOKUP(2,1/(company_qty!$A$3:$A$2002=D299),(company_qty!$D$3:$D$1003)),""),"ไม่เคยซื้อ")</f>
        <v>1890</v>
      </c>
      <c r="U299" s="34">
        <f t="shared" si="49"/>
        <v>0</v>
      </c>
      <c r="V299" s="46">
        <f>IF(AND(B299&lt;&gt;"",S299&lt;&gt;0,COUNTIFS(stock_Item!$A$3:$A$1998,D299,stock_Item!$M$3:$M$1998,"P")),IF(S299&gt;=9,S299-S299*0.4,S299),0)</f>
        <v>0</v>
      </c>
      <c r="W299" s="44"/>
      <c r="X299" s="47">
        <f t="shared" si="50"/>
        <v>0</v>
      </c>
      <c r="Y299" s="46">
        <f t="shared" si="58"/>
        <v>0</v>
      </c>
      <c r="Z299" s="44"/>
      <c r="AA299" s="47">
        <f t="shared" si="51"/>
        <v>0</v>
      </c>
      <c r="AB299" s="97">
        <f t="shared" si="59"/>
        <v>0</v>
      </c>
      <c r="AC299" s="100" t="str">
        <f t="shared" si="52"/>
        <v/>
      </c>
      <c r="AD299" s="44"/>
      <c r="AE299" s="35"/>
      <c r="AF299" s="36"/>
      <c r="AG299" s="100" t="str">
        <f t="shared" si="53"/>
        <v/>
      </c>
      <c r="AH299" s="44"/>
      <c r="AI299" s="86"/>
      <c r="AJ299" s="77">
        <f t="shared" si="54"/>
        <v>0</v>
      </c>
      <c r="AK299" s="84">
        <f t="shared" si="55"/>
        <v>0</v>
      </c>
      <c r="AL299" s="1">
        <f t="shared" si="56"/>
        <v>0</v>
      </c>
      <c r="AM299" s="85">
        <f t="shared" si="57"/>
        <v>0</v>
      </c>
      <c r="AZ299" s="65" t="str">
        <f>IF(COUNT(SEARCH(#REF!,K299)),IF(V299&lt;&gt;0,LOOKUP(9.99999999999999E+307,$AZ$5:AZ298+1),""),"")</f>
        <v/>
      </c>
      <c r="BA299" s="91" t="str">
        <f>IF(COUNT(SEARCH(#REF!,K299)),IF(Y299&lt;&gt;0,LOOKUP(9.99999999999999E+307,$BA$5:BA298+1),""),"")</f>
        <v/>
      </c>
      <c r="BB299" s="93" t="str">
        <f>IF(COUNT(SEARCH(#REF!,K299)),IF(AC299&lt;&gt;0,LOOKUP(9.99999999999999E+307,$BB$5:BB298+1),""),"")</f>
        <v/>
      </c>
      <c r="BC299" s="95" t="str">
        <f>IF(COUNT(SEARCH(#REF!,K299)),IF(AG299&lt;&gt;0,LOOKUP(9.99999999999999E+307,$BC$5:BC298+1),""),"")</f>
        <v/>
      </c>
    </row>
    <row r="300" spans="1:55" ht="14">
      <c r="A300" s="1">
        <v>294</v>
      </c>
      <c r="B300" s="38" t="str">
        <f>IF(stock_Item!B296&lt;&gt;"",stock_Item!B296,"")</f>
        <v>Tray adhesive</v>
      </c>
      <c r="C300" s="18" t="str">
        <f t="array" ref="C300">IF(B300 &lt;&gt;"",IF(J300&lt;&gt;"","จัดซื้อร่วม ","วิธีเฉพาะเจาะจง "),"")</f>
        <v xml:space="preserve">วิธีเฉพาะเจาะจง </v>
      </c>
      <c r="D300" s="9">
        <f>IF(B300 &lt;&gt;"",INDEX(stock_Item!$A$3:$A$998,MATCH(B300,stock_Item!$B$3:$B$998,0)),"")</f>
        <v>6710</v>
      </c>
      <c r="E300" s="9" t="str">
        <f>IF(B300 &lt;&gt;"",INDEX(stock_Item!$C$1:$C$998,MATCH(D300,stock_Item!$A$1:$A$998,0)),"")</f>
        <v>ขวด</v>
      </c>
      <c r="F300" s="8"/>
      <c r="G300" s="7"/>
      <c r="H300" s="7"/>
      <c r="I300" s="7"/>
      <c r="J300" s="54"/>
      <c r="K300" s="57"/>
      <c r="L300" s="55"/>
      <c r="M300" s="56"/>
      <c r="N300" s="56"/>
      <c r="O300" s="41"/>
      <c r="P300" s="53">
        <f>IFERROR(IF(B300 &lt;&gt;"",LOOKUP(2,1/(company_qty!$K$3:$K$2003=D300),(company_qty!$N$3:$N$1004)),""),0)</f>
        <v>0</v>
      </c>
      <c r="Q300" s="33">
        <v>0</v>
      </c>
      <c r="R300" s="53">
        <f t="shared" si="48"/>
        <v>0</v>
      </c>
      <c r="S300" s="23">
        <v>0</v>
      </c>
      <c r="T300" s="39">
        <f t="array" ref="T300">IFERROR(IF(B300 &lt;&gt;"",LOOKUP(2,1/(company_qty!$A$3:$A$2002=D300),(company_qty!$D$3:$D$1003)),""),"ไม่เคยซื้อ")</f>
        <v>390</v>
      </c>
      <c r="U300" s="34">
        <f t="shared" si="49"/>
        <v>0</v>
      </c>
      <c r="V300" s="46">
        <f>IF(AND(B300&lt;&gt;"",S300&lt;&gt;0,COUNTIFS(stock_Item!$A$3:$A$1998,D300,stock_Item!$M$3:$M$1998,"P")),IF(S300&gt;=9,S300-S300*0.4,S300),0)</f>
        <v>0</v>
      </c>
      <c r="W300" s="44"/>
      <c r="X300" s="47">
        <f t="shared" si="50"/>
        <v>0</v>
      </c>
      <c r="Y300" s="46">
        <f t="shared" si="58"/>
        <v>0</v>
      </c>
      <c r="Z300" s="44"/>
      <c r="AA300" s="47">
        <f t="shared" si="51"/>
        <v>0</v>
      </c>
      <c r="AB300" s="97">
        <f t="shared" si="59"/>
        <v>0</v>
      </c>
      <c r="AC300" s="100" t="str">
        <f t="shared" si="52"/>
        <v/>
      </c>
      <c r="AD300" s="44"/>
      <c r="AE300" s="35"/>
      <c r="AF300" s="36"/>
      <c r="AG300" s="100" t="str">
        <f t="shared" si="53"/>
        <v/>
      </c>
      <c r="AH300" s="44"/>
      <c r="AI300" s="86"/>
      <c r="AJ300" s="77">
        <f t="shared" si="54"/>
        <v>0</v>
      </c>
      <c r="AK300" s="84">
        <f t="shared" si="55"/>
        <v>0</v>
      </c>
      <c r="AL300" s="1">
        <f t="shared" si="56"/>
        <v>0</v>
      </c>
      <c r="AM300" s="85">
        <f t="shared" si="57"/>
        <v>0</v>
      </c>
      <c r="AZ300" s="65" t="str">
        <f>IF(COUNT(SEARCH(#REF!,K300)),IF(V300&lt;&gt;0,LOOKUP(9.99999999999999E+307,$AZ$5:AZ299+1),""),"")</f>
        <v/>
      </c>
      <c r="BA300" s="91" t="str">
        <f>IF(COUNT(SEARCH(#REF!,K300)),IF(Y300&lt;&gt;0,LOOKUP(9.99999999999999E+307,$BA$5:BA299+1),""),"")</f>
        <v/>
      </c>
      <c r="BB300" s="93" t="str">
        <f>IF(COUNT(SEARCH(#REF!,K300)),IF(AC300&lt;&gt;0,LOOKUP(9.99999999999999E+307,$BB$5:BB299+1),""),"")</f>
        <v/>
      </c>
      <c r="BC300" s="95" t="str">
        <f>IF(COUNT(SEARCH(#REF!,K300)),IF(AG300&lt;&gt;0,LOOKUP(9.99999999999999E+307,$BC$5:BC299+1),""),"")</f>
        <v/>
      </c>
    </row>
    <row r="301" spans="1:55" ht="14">
      <c r="A301" s="1">
        <v>295</v>
      </c>
      <c r="B301" s="38" t="str">
        <f>IF(stock_Item!B297&lt;&gt;"",stock_Item!B297,"")</f>
        <v>Vemix  Pink ปูนเทแบบ</v>
      </c>
      <c r="C301" s="18" t="str">
        <f t="array" ref="C301">IF(B301 &lt;&gt;"",IF(J301&lt;&gt;"","จัดซื้อร่วม ","วิธีเฉพาะเจาะจง "),"")</f>
        <v xml:space="preserve">วิธีเฉพาะเจาะจง </v>
      </c>
      <c r="D301" s="9">
        <f>IF(B301 &lt;&gt;"",INDEX(stock_Item!$A$3:$A$998,MATCH(B301,stock_Item!$B$3:$B$998,0)),"")</f>
        <v>1342</v>
      </c>
      <c r="E301" s="9" t="str">
        <f>IF(B301 &lt;&gt;"",INDEX(stock_Item!$C$1:$C$998,MATCH(D301,stock_Item!$A$1:$A$998,0)),"")</f>
        <v>ลัง</v>
      </c>
      <c r="F301" s="8"/>
      <c r="G301" s="7"/>
      <c r="H301" s="7"/>
      <c r="I301" s="7"/>
      <c r="J301" s="54"/>
      <c r="K301" s="57"/>
      <c r="L301" s="55"/>
      <c r="M301" s="56"/>
      <c r="N301" s="56"/>
      <c r="O301" s="41"/>
      <c r="P301" s="53">
        <f>IFERROR(IF(B301 &lt;&gt;"",LOOKUP(2,1/(company_qty!$K$3:$K$2003=D301),(company_qty!$N$3:$N$1004)),""),0)</f>
        <v>0</v>
      </c>
      <c r="Q301" s="33">
        <v>0</v>
      </c>
      <c r="R301" s="53">
        <f t="shared" si="48"/>
        <v>0</v>
      </c>
      <c r="S301" s="23">
        <v>1</v>
      </c>
      <c r="T301" s="39" t="str">
        <f t="array" ref="T301">IFERROR(IF(B301 &lt;&gt;"",LOOKUP(2,1/(company_qty!$A$3:$A$2002=D301),(company_qty!$D$3:$D$1003)),""),"ไม่เคยซื้อ")</f>
        <v>ไม่เคยซื้อ</v>
      </c>
      <c r="U301" s="34" t="e">
        <f t="shared" si="49"/>
        <v>#VALUE!</v>
      </c>
      <c r="V301" s="46">
        <f>IF(AND(B301&lt;&gt;"",S301&lt;&gt;0,COUNTIFS(stock_Item!$A$3:$A$1998,D301,stock_Item!$M$3:$M$1998,"P")),IF(S301&gt;=9,S301-S301*0.4,S301),0)</f>
        <v>0</v>
      </c>
      <c r="W301" s="44"/>
      <c r="X301" s="47">
        <f t="shared" si="50"/>
        <v>0</v>
      </c>
      <c r="Y301" s="46">
        <f t="shared" si="58"/>
        <v>1</v>
      </c>
      <c r="Z301" s="44"/>
      <c r="AA301" s="47">
        <f t="shared" si="51"/>
        <v>1</v>
      </c>
      <c r="AB301" s="97">
        <f t="shared" si="59"/>
        <v>0</v>
      </c>
      <c r="AC301" s="100" t="str">
        <f t="shared" si="52"/>
        <v/>
      </c>
      <c r="AD301" s="44"/>
      <c r="AE301" s="35"/>
      <c r="AF301" s="36"/>
      <c r="AG301" s="100" t="str">
        <f t="shared" si="53"/>
        <v/>
      </c>
      <c r="AH301" s="44"/>
      <c r="AI301" s="86"/>
      <c r="AJ301" s="77">
        <f t="shared" si="54"/>
        <v>1</v>
      </c>
      <c r="AK301" s="84" t="e">
        <f t="shared" si="55"/>
        <v>#VALUE!</v>
      </c>
      <c r="AL301" s="1">
        <f t="shared" si="56"/>
        <v>0</v>
      </c>
      <c r="AM301" s="85" t="e">
        <f t="shared" si="57"/>
        <v>#VALUE!</v>
      </c>
      <c r="AZ301" s="65" t="str">
        <f>IF(COUNT(SEARCH(#REF!,K301)),IF(V301&lt;&gt;0,LOOKUP(9.99999999999999E+307,$AZ$5:AZ300+1),""),"")</f>
        <v/>
      </c>
      <c r="BA301" s="91" t="str">
        <f>IF(COUNT(SEARCH(#REF!,K301)),IF(Y301&lt;&gt;0,LOOKUP(9.99999999999999E+307,$BA$5:BA300+1),""),"")</f>
        <v/>
      </c>
      <c r="BB301" s="93" t="str">
        <f>IF(COUNT(SEARCH(#REF!,K301)),IF(AC301&lt;&gt;0,LOOKUP(9.99999999999999E+307,$BB$5:BB300+1),""),"")</f>
        <v/>
      </c>
      <c r="BC301" s="95" t="str">
        <f>IF(COUNT(SEARCH(#REF!,K301)),IF(AG301&lt;&gt;0,LOOKUP(9.99999999999999E+307,$BC$5:BC300+1),""),"")</f>
        <v/>
      </c>
    </row>
    <row r="302" spans="1:55" ht="14">
      <c r="A302" s="1">
        <v>296</v>
      </c>
      <c r="B302" s="38" t="str">
        <f>IF(stock_Item!B298&lt;&gt;"",stock_Item!B298,"")</f>
        <v>Vitapex</v>
      </c>
      <c r="C302" s="18" t="str">
        <f t="array" ref="C302">IF(B302 &lt;&gt;"",IF(J302&lt;&gt;"","จัดซื้อร่วม ","วิธีเฉพาะเจาะจง "),"")</f>
        <v xml:space="preserve">วิธีเฉพาะเจาะจง </v>
      </c>
      <c r="D302" s="9">
        <f>IF(B302 &lt;&gt;"",INDEX(stock_Item!$A$3:$A$998,MATCH(B302,stock_Item!$B$3:$B$998,0)),"")</f>
        <v>6181</v>
      </c>
      <c r="E302" s="9" t="str">
        <f>IF(B302 &lt;&gt;"",INDEX(stock_Item!$C$1:$C$998,MATCH(D302,stock_Item!$A$1:$A$998,0)),"")</f>
        <v>กล่อง</v>
      </c>
      <c r="F302" s="8"/>
      <c r="G302" s="7"/>
      <c r="H302" s="7"/>
      <c r="I302" s="7"/>
      <c r="J302" s="54"/>
      <c r="K302" s="57"/>
      <c r="L302" s="55"/>
      <c r="M302" s="56"/>
      <c r="N302" s="56"/>
      <c r="O302" s="41"/>
      <c r="P302" s="53">
        <f>IFERROR(IF(B302 &lt;&gt;"",LOOKUP(2,1/(company_qty!$K$3:$K$2003=D302),(company_qty!$N$3:$N$1004)),""),0)</f>
        <v>0</v>
      </c>
      <c r="Q302" s="33">
        <v>0</v>
      </c>
      <c r="R302" s="53">
        <f t="shared" si="48"/>
        <v>0</v>
      </c>
      <c r="S302" s="23">
        <v>0</v>
      </c>
      <c r="T302" s="39">
        <f t="array" ref="T302">IFERROR(IF(B302 &lt;&gt;"",LOOKUP(2,1/(company_qty!$A$3:$A$2002=D302),(company_qty!$D$3:$D$1003)),""),"ไม่เคยซื้อ")</f>
        <v>2490</v>
      </c>
      <c r="U302" s="34">
        <f t="shared" si="49"/>
        <v>0</v>
      </c>
      <c r="V302" s="46">
        <f>IF(AND(B302&lt;&gt;"",S302&lt;&gt;0,COUNTIFS(stock_Item!$A$3:$A$1998,D302,stock_Item!$M$3:$M$1998,"P")),IF(S302&gt;=9,S302-S302*0.4,S302),0)</f>
        <v>0</v>
      </c>
      <c r="W302" s="44"/>
      <c r="X302" s="47">
        <f t="shared" si="50"/>
        <v>0</v>
      </c>
      <c r="Y302" s="46">
        <f t="shared" si="58"/>
        <v>0</v>
      </c>
      <c r="Z302" s="44"/>
      <c r="AA302" s="47">
        <f t="shared" si="51"/>
        <v>0</v>
      </c>
      <c r="AB302" s="97">
        <f t="shared" si="59"/>
        <v>0</v>
      </c>
      <c r="AC302" s="100" t="str">
        <f t="shared" si="52"/>
        <v/>
      </c>
      <c r="AD302" s="44"/>
      <c r="AE302" s="35"/>
      <c r="AF302" s="36"/>
      <c r="AG302" s="100" t="str">
        <f t="shared" si="53"/>
        <v/>
      </c>
      <c r="AH302" s="44"/>
      <c r="AI302" s="86"/>
      <c r="AJ302" s="77">
        <f t="shared" si="54"/>
        <v>0</v>
      </c>
      <c r="AK302" s="84">
        <f t="shared" si="55"/>
        <v>0</v>
      </c>
      <c r="AL302" s="1">
        <f t="shared" si="56"/>
        <v>0</v>
      </c>
      <c r="AM302" s="85">
        <f t="shared" si="57"/>
        <v>0</v>
      </c>
      <c r="AZ302" s="65" t="str">
        <f>IF(COUNT(SEARCH(#REF!,K302)),IF(V302&lt;&gt;0,LOOKUP(9.99999999999999E+307,$AZ$5:AZ301+1),""),"")</f>
        <v/>
      </c>
      <c r="BA302" s="91" t="str">
        <f>IF(COUNT(SEARCH(#REF!,K302)),IF(Y302&lt;&gt;0,LOOKUP(9.99999999999999E+307,$BA$5:BA301+1),""),"")</f>
        <v/>
      </c>
      <c r="BB302" s="93" t="str">
        <f>IF(COUNT(SEARCH(#REF!,K302)),IF(AC302&lt;&gt;0,LOOKUP(9.99999999999999E+307,$BB$5:BB301+1),""),"")</f>
        <v/>
      </c>
      <c r="BC302" s="95" t="str">
        <f>IF(COUNT(SEARCH(#REF!,K302)),IF(AG302&lt;&gt;0,LOOKUP(9.99999999999999E+307,$BC$5:BC301+1),""),"")</f>
        <v/>
      </c>
    </row>
    <row r="303" spans="1:55" ht="14">
      <c r="A303" s="1">
        <v>297</v>
      </c>
      <c r="B303" s="38" t="str">
        <f>IF(stock_Item!B299&lt;&gt;"",stock_Item!B299,"")</f>
        <v>Wax  Spatulas</v>
      </c>
      <c r="C303" s="18" t="str">
        <f t="array" ref="C303">IF(B303 &lt;&gt;"",IF(J303&lt;&gt;"","จัดซื้อร่วม ","วิธีเฉพาะเจาะจง "),"")</f>
        <v xml:space="preserve">วิธีเฉพาะเจาะจง </v>
      </c>
      <c r="D303" s="9">
        <f>IF(B303 &lt;&gt;"",INDEX(stock_Item!$A$3:$A$998,MATCH(B303,stock_Item!$B$3:$B$998,0)),"")</f>
        <v>1191</v>
      </c>
      <c r="E303" s="9" t="str">
        <f>IF(B303 &lt;&gt;"",INDEX(stock_Item!$C$1:$C$998,MATCH(D303,stock_Item!$A$1:$A$998,0)),"")</f>
        <v>ชิ้น</v>
      </c>
      <c r="F303" s="8"/>
      <c r="G303" s="7"/>
      <c r="H303" s="7"/>
      <c r="I303" s="7"/>
      <c r="J303" s="54"/>
      <c r="K303" s="57"/>
      <c r="L303" s="55"/>
      <c r="M303" s="56"/>
      <c r="N303" s="56"/>
      <c r="O303" s="41"/>
      <c r="P303" s="53">
        <f>IFERROR(IF(B303 &lt;&gt;"",LOOKUP(2,1/(company_qty!$K$3:$K$2003=D303),(company_qty!$N$3:$N$1004)),""),0)</f>
        <v>0</v>
      </c>
      <c r="Q303" s="33">
        <v>0</v>
      </c>
      <c r="R303" s="53">
        <f t="shared" si="48"/>
        <v>0</v>
      </c>
      <c r="S303" s="23">
        <v>1</v>
      </c>
      <c r="T303" s="39">
        <f t="array" ref="T303">IFERROR(IF(B303 &lt;&gt;"",LOOKUP(2,1/(company_qty!$A$3:$A$2002=D303),(company_qty!$D$3:$D$1003)),""),"ไม่เคยซื้อ")</f>
        <v>120</v>
      </c>
      <c r="U303" s="34">
        <f t="shared" si="49"/>
        <v>120</v>
      </c>
      <c r="V303" s="46">
        <f>IF(AND(B303&lt;&gt;"",S303&lt;&gt;0,COUNTIFS(stock_Item!$A$3:$A$1998,D303,stock_Item!$M$3:$M$1998,"P")),IF(S303&gt;=9,S303-S303*0.4,S303),0)</f>
        <v>0</v>
      </c>
      <c r="W303" s="44"/>
      <c r="X303" s="47">
        <f t="shared" si="50"/>
        <v>0</v>
      </c>
      <c r="Y303" s="46">
        <f t="shared" si="58"/>
        <v>1</v>
      </c>
      <c r="Z303" s="44"/>
      <c r="AA303" s="47">
        <f t="shared" si="51"/>
        <v>1</v>
      </c>
      <c r="AB303" s="97">
        <f t="shared" si="59"/>
        <v>0</v>
      </c>
      <c r="AC303" s="100" t="str">
        <f t="shared" si="52"/>
        <v/>
      </c>
      <c r="AD303" s="44"/>
      <c r="AE303" s="35"/>
      <c r="AF303" s="36"/>
      <c r="AG303" s="100" t="str">
        <f t="shared" si="53"/>
        <v/>
      </c>
      <c r="AH303" s="44"/>
      <c r="AI303" s="86"/>
      <c r="AJ303" s="77">
        <f t="shared" si="54"/>
        <v>1</v>
      </c>
      <c r="AK303" s="84">
        <f t="shared" si="55"/>
        <v>120</v>
      </c>
      <c r="AL303" s="1">
        <f t="shared" si="56"/>
        <v>0</v>
      </c>
      <c r="AM303" s="85">
        <f t="shared" si="57"/>
        <v>0</v>
      </c>
      <c r="AZ303" s="65" t="str">
        <f>IF(COUNT(SEARCH(#REF!,K303)),IF(V303&lt;&gt;0,LOOKUP(9.99999999999999E+307,$AZ$5:AZ302+1),""),"")</f>
        <v/>
      </c>
      <c r="BA303" s="91" t="str">
        <f>IF(COUNT(SEARCH(#REF!,K303)),IF(Y303&lt;&gt;0,LOOKUP(9.99999999999999E+307,$BA$5:BA302+1),""),"")</f>
        <v/>
      </c>
      <c r="BB303" s="93" t="str">
        <f>IF(COUNT(SEARCH(#REF!,K303)),IF(AC303&lt;&gt;0,LOOKUP(9.99999999999999E+307,$BB$5:BB302+1),""),"")</f>
        <v/>
      </c>
      <c r="BC303" s="95" t="str">
        <f>IF(COUNT(SEARCH(#REF!,K303)),IF(AG303&lt;&gt;0,LOOKUP(9.99999999999999E+307,$BC$5:BC302+1),""),"")</f>
        <v/>
      </c>
    </row>
    <row r="304" spans="1:55" ht="14">
      <c r="A304" s="1">
        <v>298</v>
      </c>
      <c r="B304" s="38" t="str">
        <f>IF(stock_Item!B300&lt;&gt;"",stock_Item!B300,"")</f>
        <v>Wedge L</v>
      </c>
      <c r="C304" s="18" t="str">
        <f t="array" ref="C304">IF(B304 &lt;&gt;"",IF(J304&lt;&gt;"","จัดซื้อร่วม ","วิธีเฉพาะเจาะจง "),"")</f>
        <v xml:space="preserve">วิธีเฉพาะเจาะจง </v>
      </c>
      <c r="D304" s="9">
        <f>IF(B304 &lt;&gt;"",INDEX(stock_Item!$A$3:$A$998,MATCH(B304,stock_Item!$B$3:$B$998,0)),"")</f>
        <v>6399</v>
      </c>
      <c r="E304" s="9" t="str">
        <f>IF(B304 &lt;&gt;"",INDEX(stock_Item!$C$1:$C$998,MATCH(D304,stock_Item!$A$1:$A$998,0)),"")</f>
        <v>ถุง</v>
      </c>
      <c r="F304" s="8"/>
      <c r="G304" s="7"/>
      <c r="H304" s="7"/>
      <c r="I304" s="7"/>
      <c r="J304" s="54"/>
      <c r="K304" s="57"/>
      <c r="L304" s="55"/>
      <c r="M304" s="56"/>
      <c r="N304" s="56"/>
      <c r="O304" s="41"/>
      <c r="P304" s="53">
        <f>IFERROR(IF(B304 &lt;&gt;"",LOOKUP(2,1/(company_qty!$K$3:$K$2003=D304),(company_qty!$N$3:$N$1004)),""),0)</f>
        <v>10</v>
      </c>
      <c r="Q304" s="33">
        <v>10</v>
      </c>
      <c r="R304" s="53">
        <f t="shared" si="48"/>
        <v>0</v>
      </c>
      <c r="S304" s="23">
        <v>0</v>
      </c>
      <c r="T304" s="39">
        <f t="array" ref="T304">IFERROR(IF(B304 &lt;&gt;"",LOOKUP(2,1/(company_qty!$A$3:$A$2002=D304),(company_qty!$D$3:$D$1003)),""),"ไม่เคยซื้อ")</f>
        <v>40</v>
      </c>
      <c r="U304" s="34">
        <f t="shared" si="49"/>
        <v>0</v>
      </c>
      <c r="V304" s="46">
        <f>IF(AND(B304&lt;&gt;"",S304&lt;&gt;0,COUNTIFS(stock_Item!$A$3:$A$1998,D304,stock_Item!$M$3:$M$1998,"P")),IF(S304&gt;=9,S304-S304*0.4,S304),0)</f>
        <v>0</v>
      </c>
      <c r="W304" s="44"/>
      <c r="X304" s="47">
        <f t="shared" si="50"/>
        <v>0</v>
      </c>
      <c r="Y304" s="46">
        <f t="shared" si="58"/>
        <v>0</v>
      </c>
      <c r="Z304" s="44"/>
      <c r="AA304" s="47">
        <f t="shared" si="51"/>
        <v>0</v>
      </c>
      <c r="AB304" s="97">
        <f t="shared" si="59"/>
        <v>0</v>
      </c>
      <c r="AC304" s="100" t="str">
        <f t="shared" si="52"/>
        <v/>
      </c>
      <c r="AD304" s="44"/>
      <c r="AE304" s="35"/>
      <c r="AF304" s="36"/>
      <c r="AG304" s="100" t="str">
        <f t="shared" si="53"/>
        <v/>
      </c>
      <c r="AH304" s="44"/>
      <c r="AI304" s="86"/>
      <c r="AJ304" s="77">
        <f t="shared" si="54"/>
        <v>0</v>
      </c>
      <c r="AK304" s="84">
        <f t="shared" si="55"/>
        <v>0</v>
      </c>
      <c r="AL304" s="1">
        <f t="shared" si="56"/>
        <v>0</v>
      </c>
      <c r="AM304" s="85">
        <f t="shared" si="57"/>
        <v>0</v>
      </c>
      <c r="AZ304" s="65" t="str">
        <f>IF(COUNT(SEARCH(#REF!,K304)),IF(V304&lt;&gt;0,LOOKUP(9.99999999999999E+307,$AZ$5:AZ303+1),""),"")</f>
        <v/>
      </c>
      <c r="BA304" s="91" t="str">
        <f>IF(COUNT(SEARCH(#REF!,K304)),IF(Y304&lt;&gt;0,LOOKUP(9.99999999999999E+307,$BA$5:BA303+1),""),"")</f>
        <v/>
      </c>
      <c r="BB304" s="93" t="str">
        <f>IF(COUNT(SEARCH(#REF!,K304)),IF(AC304&lt;&gt;0,LOOKUP(9.99999999999999E+307,$BB$5:BB303+1),""),"")</f>
        <v/>
      </c>
      <c r="BC304" s="95" t="str">
        <f>IF(COUNT(SEARCH(#REF!,K304)),IF(AG304&lt;&gt;0,LOOKUP(9.99999999999999E+307,$BC$5:BC303+1),""),"")</f>
        <v/>
      </c>
    </row>
    <row r="305" spans="1:55" ht="14">
      <c r="A305" s="1">
        <v>299</v>
      </c>
      <c r="B305" s="38" t="str">
        <f>IF(stock_Item!B301&lt;&gt;"",stock_Item!B301,"")</f>
        <v>Wedge M</v>
      </c>
      <c r="C305" s="18" t="str">
        <f t="array" ref="C305">IF(B305 &lt;&gt;"",IF(J305&lt;&gt;"","จัดซื้อร่วม ","วิธีเฉพาะเจาะจง "),"")</f>
        <v xml:space="preserve">วิธีเฉพาะเจาะจง </v>
      </c>
      <c r="D305" s="9">
        <f>IF(B305 &lt;&gt;"",INDEX(stock_Item!$A$3:$A$998,MATCH(B305,stock_Item!$B$3:$B$998,0)),"")</f>
        <v>6398</v>
      </c>
      <c r="E305" s="9" t="str">
        <f>IF(B305 &lt;&gt;"",INDEX(stock_Item!$C$1:$C$998,MATCH(D305,stock_Item!$A$1:$A$998,0)),"")</f>
        <v>ถุง</v>
      </c>
      <c r="F305" s="8"/>
      <c r="G305" s="7"/>
      <c r="H305" s="7"/>
      <c r="I305" s="7"/>
      <c r="J305" s="54"/>
      <c r="K305" s="57"/>
      <c r="L305" s="55"/>
      <c r="M305" s="56"/>
      <c r="N305" s="56"/>
      <c r="O305" s="41"/>
      <c r="P305" s="53">
        <f>IFERROR(IF(B305 &lt;&gt;"",LOOKUP(2,1/(company_qty!$K$3:$K$2003=D305),(company_qty!$N$3:$N$1004)),""),0)</f>
        <v>10</v>
      </c>
      <c r="Q305" s="33">
        <v>10</v>
      </c>
      <c r="R305" s="53">
        <f t="shared" si="48"/>
        <v>0</v>
      </c>
      <c r="S305" s="23">
        <v>0</v>
      </c>
      <c r="T305" s="39">
        <f t="array" ref="T305">IFERROR(IF(B305 &lt;&gt;"",LOOKUP(2,1/(company_qty!$A$3:$A$2002=D305),(company_qty!$D$3:$D$1003)),""),"ไม่เคยซื้อ")</f>
        <v>40</v>
      </c>
      <c r="U305" s="34">
        <f t="shared" si="49"/>
        <v>0</v>
      </c>
      <c r="V305" s="46">
        <f>IF(AND(B305&lt;&gt;"",S305&lt;&gt;0,COUNTIFS(stock_Item!$A$3:$A$1998,D305,stock_Item!$M$3:$M$1998,"P")),IF(S305&gt;=9,S305-S305*0.4,S305),0)</f>
        <v>0</v>
      </c>
      <c r="W305" s="44"/>
      <c r="X305" s="47">
        <f t="shared" si="50"/>
        <v>0</v>
      </c>
      <c r="Y305" s="46">
        <f t="shared" si="58"/>
        <v>0</v>
      </c>
      <c r="Z305" s="44"/>
      <c r="AA305" s="47">
        <f t="shared" si="51"/>
        <v>0</v>
      </c>
      <c r="AB305" s="97">
        <f t="shared" si="59"/>
        <v>0</v>
      </c>
      <c r="AC305" s="100" t="str">
        <f t="shared" si="52"/>
        <v/>
      </c>
      <c r="AD305" s="44"/>
      <c r="AE305" s="35"/>
      <c r="AF305" s="36"/>
      <c r="AG305" s="100" t="str">
        <f t="shared" si="53"/>
        <v/>
      </c>
      <c r="AH305" s="44"/>
      <c r="AI305" s="86"/>
      <c r="AJ305" s="77">
        <f t="shared" si="54"/>
        <v>0</v>
      </c>
      <c r="AK305" s="84">
        <f t="shared" si="55"/>
        <v>0</v>
      </c>
      <c r="AL305" s="1">
        <f t="shared" si="56"/>
        <v>0</v>
      </c>
      <c r="AM305" s="85">
        <f t="shared" si="57"/>
        <v>0</v>
      </c>
      <c r="AZ305" s="65" t="str">
        <f>IF(COUNT(SEARCH(#REF!,K305)),IF(V305&lt;&gt;0,LOOKUP(9.99999999999999E+307,$AZ$5:AZ304+1),""),"")</f>
        <v/>
      </c>
      <c r="BA305" s="91" t="str">
        <f>IF(COUNT(SEARCH(#REF!,K305)),IF(Y305&lt;&gt;0,LOOKUP(9.99999999999999E+307,$BA$5:BA304+1),""),"")</f>
        <v/>
      </c>
      <c r="BB305" s="93" t="str">
        <f>IF(COUNT(SEARCH(#REF!,K305)),IF(AC305&lt;&gt;0,LOOKUP(9.99999999999999E+307,$BB$5:BB304+1),""),"")</f>
        <v/>
      </c>
      <c r="BC305" s="95" t="str">
        <f>IF(COUNT(SEARCH(#REF!,K305)),IF(AG305&lt;&gt;0,LOOKUP(9.99999999999999E+307,$BC$5:BC304+1),""),"")</f>
        <v/>
      </c>
    </row>
    <row r="306" spans="1:55" ht="14">
      <c r="A306" s="1">
        <v>300</v>
      </c>
      <c r="B306" s="38" t="str">
        <f>IF(stock_Item!B302&lt;&gt;"",stock_Item!B302,"")</f>
        <v>Wedge S</v>
      </c>
      <c r="C306" s="18" t="str">
        <f t="array" ref="C306">IF(B306 &lt;&gt;"",IF(J306&lt;&gt;"","จัดซื้อร่วม ","วิธีเฉพาะเจาะจง "),"")</f>
        <v xml:space="preserve">วิธีเฉพาะเจาะจง </v>
      </c>
      <c r="D306" s="9">
        <f>IF(B306 &lt;&gt;"",INDEX(stock_Item!$A$3:$A$998,MATCH(B306,stock_Item!$B$3:$B$998,0)),"")</f>
        <v>1345</v>
      </c>
      <c r="E306" s="9" t="str">
        <f>IF(B306 &lt;&gt;"",INDEX(stock_Item!$C$1:$C$998,MATCH(D306,stock_Item!$A$1:$A$998,0)),"")</f>
        <v>ถุง</v>
      </c>
      <c r="F306" s="8"/>
      <c r="G306" s="7"/>
      <c r="H306" s="7"/>
      <c r="I306" s="7"/>
      <c r="J306" s="54"/>
      <c r="K306" s="57"/>
      <c r="L306" s="55"/>
      <c r="M306" s="56"/>
      <c r="N306" s="56"/>
      <c r="O306" s="41"/>
      <c r="P306" s="53">
        <f>IFERROR(IF(B306 &lt;&gt;"",LOOKUP(2,1/(company_qty!$K$3:$K$2003=D306),(company_qty!$N$3:$N$1004)),""),0)</f>
        <v>13</v>
      </c>
      <c r="Q306" s="33">
        <v>13</v>
      </c>
      <c r="R306" s="53">
        <f t="shared" si="48"/>
        <v>0</v>
      </c>
      <c r="S306" s="23">
        <v>0</v>
      </c>
      <c r="T306" s="39">
        <f t="array" ref="T306">IFERROR(IF(B306 &lt;&gt;"",LOOKUP(2,1/(company_qty!$A$3:$A$2002=D306),(company_qty!$D$3:$D$1003)),""),"ไม่เคยซื้อ")</f>
        <v>40</v>
      </c>
      <c r="U306" s="34">
        <f t="shared" si="49"/>
        <v>0</v>
      </c>
      <c r="V306" s="46">
        <f>IF(AND(B306&lt;&gt;"",S306&lt;&gt;0,COUNTIFS(stock_Item!$A$3:$A$1998,D306,stock_Item!$M$3:$M$1998,"P")),IF(S306&gt;=9,S306-S306*0.4,S306),0)</f>
        <v>0</v>
      </c>
      <c r="W306" s="44"/>
      <c r="X306" s="47">
        <f t="shared" si="50"/>
        <v>0</v>
      </c>
      <c r="Y306" s="46">
        <f t="shared" si="58"/>
        <v>0</v>
      </c>
      <c r="Z306" s="44"/>
      <c r="AA306" s="47">
        <f t="shared" si="51"/>
        <v>0</v>
      </c>
      <c r="AB306" s="97">
        <f t="shared" si="59"/>
        <v>0</v>
      </c>
      <c r="AC306" s="100" t="str">
        <f t="shared" si="52"/>
        <v/>
      </c>
      <c r="AD306" s="44"/>
      <c r="AE306" s="35"/>
      <c r="AF306" s="36"/>
      <c r="AG306" s="100" t="str">
        <f t="shared" si="53"/>
        <v/>
      </c>
      <c r="AH306" s="44"/>
      <c r="AI306" s="86"/>
      <c r="AJ306" s="77">
        <f t="shared" si="54"/>
        <v>0</v>
      </c>
      <c r="AK306" s="84">
        <f t="shared" si="55"/>
        <v>0</v>
      </c>
      <c r="AL306" s="1">
        <f t="shared" si="56"/>
        <v>0</v>
      </c>
      <c r="AM306" s="85">
        <f t="shared" si="57"/>
        <v>0</v>
      </c>
      <c r="AZ306" s="65" t="str">
        <f>IF(COUNT(SEARCH(#REF!,K306)),IF(V306&lt;&gt;0,LOOKUP(9.99999999999999E+307,$AZ$5:AZ305+1),""),"")</f>
        <v/>
      </c>
      <c r="BA306" s="91" t="str">
        <f>IF(COUNT(SEARCH(#REF!,K306)),IF(Y306&lt;&gt;0,LOOKUP(9.99999999999999E+307,$BA$5:BA305+1),""),"")</f>
        <v/>
      </c>
      <c r="BB306" s="93" t="str">
        <f>IF(COUNT(SEARCH(#REF!,K306)),IF(AC306&lt;&gt;0,LOOKUP(9.99999999999999E+307,$BB$5:BB305+1),""),"")</f>
        <v/>
      </c>
      <c r="BC306" s="95" t="str">
        <f>IF(COUNT(SEARCH(#REF!,K306)),IF(AG306&lt;&gt;0,LOOKUP(9.99999999999999E+307,$BC$5:BC305+1),""),"")</f>
        <v/>
      </c>
    </row>
    <row r="307" spans="1:55" ht="14">
      <c r="A307" s="1">
        <v>301</v>
      </c>
      <c r="B307" s="38" t="str">
        <f>IF(stock_Item!B303&lt;&gt;"",stock_Item!B303,"")</f>
        <v>Younger Good</v>
      </c>
      <c r="C307" s="18" t="str">
        <f t="array" ref="C307">IF(B307 &lt;&gt;"",IF(J307&lt;&gt;"","จัดซื้อร่วม ","วิธีเฉพาะเจาะจง "),"")</f>
        <v xml:space="preserve">วิธีเฉพาะเจาะจง </v>
      </c>
      <c r="D307" s="9">
        <f>IF(B307 &lt;&gt;"",INDEX(stock_Item!$A$3:$A$998,MATCH(B307,stock_Item!$B$3:$B$998,0)),"")</f>
        <v>7793</v>
      </c>
      <c r="E307" s="9" t="str">
        <f>IF(B307 &lt;&gt;"",INDEX(stock_Item!$C$1:$C$998,MATCH(D307,stock_Item!$A$1:$A$998,0)),"")</f>
        <v>ชิ้น</v>
      </c>
      <c r="F307" s="8"/>
      <c r="G307" s="7"/>
      <c r="H307" s="7"/>
      <c r="I307" s="7"/>
      <c r="J307" s="54"/>
      <c r="K307" s="57"/>
      <c r="L307" s="55"/>
      <c r="M307" s="56"/>
      <c r="N307" s="56"/>
      <c r="O307" s="41"/>
      <c r="P307" s="53">
        <f>IFERROR(IF(B307 &lt;&gt;"",LOOKUP(2,1/(company_qty!$K$3:$K$2003=D307),(company_qty!$N$3:$N$1004)),""),0)</f>
        <v>0</v>
      </c>
      <c r="Q307" s="33">
        <v>0</v>
      </c>
      <c r="R307" s="53">
        <f t="shared" si="48"/>
        <v>0</v>
      </c>
      <c r="S307" s="23">
        <v>1</v>
      </c>
      <c r="T307" s="39">
        <f t="array" ref="T307">IFERROR(IF(B307 &lt;&gt;"",LOOKUP(2,1/(company_qty!$A$3:$A$2002=D307),(company_qty!$D$3:$D$1003)),""),"ไม่เคยซื้อ")</f>
        <v>0</v>
      </c>
      <c r="U307" s="34">
        <f t="shared" si="49"/>
        <v>0</v>
      </c>
      <c r="V307" s="46">
        <f>IF(AND(B307&lt;&gt;"",S307&lt;&gt;0,COUNTIFS(stock_Item!$A$3:$A$1998,D307,stock_Item!$M$3:$M$1998,"P")),IF(S307&gt;=9,S307-S307*0.4,S307),0)</f>
        <v>0</v>
      </c>
      <c r="W307" s="44"/>
      <c r="X307" s="47">
        <f t="shared" si="50"/>
        <v>0</v>
      </c>
      <c r="Y307" s="46">
        <f t="shared" si="58"/>
        <v>1</v>
      </c>
      <c r="Z307" s="44"/>
      <c r="AA307" s="47">
        <f t="shared" si="51"/>
        <v>1</v>
      </c>
      <c r="AB307" s="97">
        <f t="shared" si="59"/>
        <v>0</v>
      </c>
      <c r="AC307" s="100" t="str">
        <f t="shared" si="52"/>
        <v/>
      </c>
      <c r="AD307" s="44"/>
      <c r="AE307" s="35"/>
      <c r="AF307" s="36"/>
      <c r="AG307" s="100" t="str">
        <f t="shared" si="53"/>
        <v/>
      </c>
      <c r="AH307" s="44"/>
      <c r="AI307" s="86"/>
      <c r="AJ307" s="77">
        <f t="shared" si="54"/>
        <v>1</v>
      </c>
      <c r="AK307" s="84">
        <f t="shared" si="55"/>
        <v>0</v>
      </c>
      <c r="AL307" s="1">
        <f t="shared" si="56"/>
        <v>0</v>
      </c>
      <c r="AM307" s="85">
        <f t="shared" si="57"/>
        <v>0</v>
      </c>
      <c r="AZ307" s="65" t="str">
        <f>IF(COUNT(SEARCH(#REF!,K307)),IF(V307&lt;&gt;0,LOOKUP(9.99999999999999E+307,$AZ$5:AZ306+1),""),"")</f>
        <v/>
      </c>
      <c r="BA307" s="91" t="str">
        <f>IF(COUNT(SEARCH(#REF!,K307)),IF(Y307&lt;&gt;0,LOOKUP(9.99999999999999E+307,$BA$5:BA306+1),""),"")</f>
        <v/>
      </c>
      <c r="BB307" s="93" t="str">
        <f>IF(COUNT(SEARCH(#REF!,K307)),IF(AC307&lt;&gt;0,LOOKUP(9.99999999999999E+307,$BB$5:BB306+1),""),"")</f>
        <v/>
      </c>
      <c r="BC307" s="95" t="str">
        <f>IF(COUNT(SEARCH(#REF!,K307)),IF(AG307&lt;&gt;0,LOOKUP(9.99999999999999E+307,$BC$5:BC306+1),""),"")</f>
        <v/>
      </c>
    </row>
    <row r="308" spans="1:55" ht="14">
      <c r="A308" s="1">
        <v>302</v>
      </c>
      <c r="B308" s="38" t="str">
        <f>IF(stock_Item!B304&lt;&gt;"",stock_Item!B304,"")</f>
        <v>Zinc Oxide</v>
      </c>
      <c r="C308" s="18" t="str">
        <f t="array" ref="C308">IF(B308 &lt;&gt;"",IF(J308&lt;&gt;"","จัดซื้อร่วม ","วิธีเฉพาะเจาะจง "),"")</f>
        <v xml:space="preserve">วิธีเฉพาะเจาะจง </v>
      </c>
      <c r="D308" s="9">
        <f>IF(B308 &lt;&gt;"",INDEX(stock_Item!$A$3:$A$998,MATCH(B308,stock_Item!$B$3:$B$998,0)),"")</f>
        <v>1346</v>
      </c>
      <c r="E308" s="9" t="str">
        <f>IF(B308 &lt;&gt;"",INDEX(stock_Item!$C$1:$C$998,MATCH(D308,stock_Item!$A$1:$A$998,0)),"")</f>
        <v>ขวด</v>
      </c>
      <c r="F308" s="8"/>
      <c r="G308" s="7"/>
      <c r="H308" s="7"/>
      <c r="I308" s="7"/>
      <c r="J308" s="54"/>
      <c r="K308" s="57"/>
      <c r="L308" s="55"/>
      <c r="M308" s="56"/>
      <c r="N308" s="56"/>
      <c r="O308" s="41"/>
      <c r="P308" s="53">
        <f>IFERROR(IF(B308 &lt;&gt;"",LOOKUP(2,1/(company_qty!$K$3:$K$2003=D308),(company_qty!$N$3:$N$1004)),""),0)</f>
        <v>0</v>
      </c>
      <c r="Q308" s="33">
        <v>0</v>
      </c>
      <c r="R308" s="53">
        <f t="shared" si="48"/>
        <v>0</v>
      </c>
      <c r="S308" s="23">
        <v>1</v>
      </c>
      <c r="T308" s="39">
        <f t="array" ref="T308">IFERROR(IF(B308 &lt;&gt;"",LOOKUP(2,1/(company_qty!$A$3:$A$2002=D308),(company_qty!$D$3:$D$1003)),""),"ไม่เคยซื้อ")</f>
        <v>50</v>
      </c>
      <c r="U308" s="34">
        <f t="shared" si="49"/>
        <v>50</v>
      </c>
      <c r="V308" s="46">
        <f>IF(AND(B308&lt;&gt;"",S308&lt;&gt;0,COUNTIFS(stock_Item!$A$3:$A$1998,D308,stock_Item!$M$3:$M$1998,"P")),IF(S308&gt;=9,S308-S308*0.4,S308),0)</f>
        <v>1</v>
      </c>
      <c r="W308" s="44"/>
      <c r="X308" s="47">
        <f t="shared" si="50"/>
        <v>1</v>
      </c>
      <c r="Y308" s="46">
        <f t="shared" si="58"/>
        <v>0</v>
      </c>
      <c r="Z308" s="44"/>
      <c r="AA308" s="47">
        <f t="shared" si="51"/>
        <v>1</v>
      </c>
      <c r="AB308" s="97">
        <f t="shared" si="59"/>
        <v>0</v>
      </c>
      <c r="AC308" s="100" t="str">
        <f t="shared" si="52"/>
        <v/>
      </c>
      <c r="AD308" s="44"/>
      <c r="AE308" s="35"/>
      <c r="AF308" s="36"/>
      <c r="AG308" s="100" t="str">
        <f t="shared" si="53"/>
        <v/>
      </c>
      <c r="AH308" s="44"/>
      <c r="AI308" s="86"/>
      <c r="AJ308" s="77">
        <f t="shared" si="54"/>
        <v>1</v>
      </c>
      <c r="AK308" s="84">
        <f t="shared" si="55"/>
        <v>50</v>
      </c>
      <c r="AL308" s="1">
        <f t="shared" si="56"/>
        <v>0</v>
      </c>
      <c r="AM308" s="85">
        <f t="shared" si="57"/>
        <v>0</v>
      </c>
      <c r="AZ308" s="65" t="str">
        <f>IF(COUNT(SEARCH(#REF!,K308)),IF(V308&lt;&gt;0,LOOKUP(9.99999999999999E+307,$AZ$5:AZ307+1),""),"")</f>
        <v/>
      </c>
      <c r="BA308" s="91" t="str">
        <f>IF(COUNT(SEARCH(#REF!,K308)),IF(Y308&lt;&gt;0,LOOKUP(9.99999999999999E+307,$BA$5:BA307+1),""),"")</f>
        <v/>
      </c>
      <c r="BB308" s="93" t="str">
        <f>IF(COUNT(SEARCH(#REF!,K308)),IF(AC308&lt;&gt;0,LOOKUP(9.99999999999999E+307,$BB$5:BB307+1),""),"")</f>
        <v/>
      </c>
      <c r="BC308" s="95" t="str">
        <f>IF(COUNT(SEARCH(#REF!,K308)),IF(AG308&lt;&gt;0,LOOKUP(9.99999999999999E+307,$BC$5:BC307+1),""),"")</f>
        <v/>
      </c>
    </row>
    <row r="309" spans="1:55" ht="14">
      <c r="A309" s="1">
        <v>303</v>
      </c>
      <c r="B309" s="38" t="str">
        <f>IF(stock_Item!B305&lt;&gt;"",stock_Item!B305,"")</f>
        <v>Zinc phosphate cement</v>
      </c>
      <c r="C309" s="18" t="str">
        <f t="array" ref="C309">IF(B309 &lt;&gt;"",IF(J309&lt;&gt;"","จัดซื้อร่วม ","วิธีเฉพาะเจาะจง "),"")</f>
        <v xml:space="preserve">วิธีเฉพาะเจาะจง </v>
      </c>
      <c r="D309" s="9">
        <f>IF(B309 &lt;&gt;"",INDEX(stock_Item!$A$3:$A$998,MATCH(B309,stock_Item!$B$3:$B$998,0)),"")</f>
        <v>5857</v>
      </c>
      <c r="E309" s="9" t="str">
        <f>IF(B309 &lt;&gt;"",INDEX(stock_Item!$C$1:$C$998,MATCH(D309,stock_Item!$A$1:$A$998,0)),"")</f>
        <v>ชุด</v>
      </c>
      <c r="F309" s="8"/>
      <c r="G309" s="7"/>
      <c r="H309" s="7"/>
      <c r="I309" s="7"/>
      <c r="J309" s="54"/>
      <c r="K309" s="57"/>
      <c r="L309" s="55"/>
      <c r="M309" s="56"/>
      <c r="N309" s="56"/>
      <c r="O309" s="41"/>
      <c r="P309" s="53">
        <f>IFERROR(IF(B309 &lt;&gt;"",LOOKUP(2,1/(company_qty!$K$3:$K$2003=D309),(company_qty!$N$3:$N$1004)),""),0)</f>
        <v>0</v>
      </c>
      <c r="Q309" s="33">
        <v>0</v>
      </c>
      <c r="R309" s="53">
        <f t="shared" si="48"/>
        <v>0</v>
      </c>
      <c r="S309" s="23">
        <v>1</v>
      </c>
      <c r="T309" s="39">
        <f t="array" ref="T309">IFERROR(IF(B309 &lt;&gt;"",LOOKUP(2,1/(company_qty!$A$3:$A$2002=D309),(company_qty!$D$3:$D$1003)),""),"ไม่เคยซื้อ")</f>
        <v>1180</v>
      </c>
      <c r="U309" s="34">
        <f t="shared" si="49"/>
        <v>1180</v>
      </c>
      <c r="V309" s="46">
        <f>IF(AND(B309&lt;&gt;"",S309&lt;&gt;0,COUNTIFS(stock_Item!$A$3:$A$1998,D309,stock_Item!$M$3:$M$1998,"P")),IF(S309&gt;=9,S309-S309*0.4,S309),0)</f>
        <v>1</v>
      </c>
      <c r="W309" s="44"/>
      <c r="X309" s="47">
        <f t="shared" si="50"/>
        <v>1</v>
      </c>
      <c r="Y309" s="46">
        <f t="shared" si="58"/>
        <v>0</v>
      </c>
      <c r="Z309" s="44"/>
      <c r="AA309" s="47">
        <f t="shared" si="51"/>
        <v>1</v>
      </c>
      <c r="AB309" s="97">
        <f t="shared" si="59"/>
        <v>0</v>
      </c>
      <c r="AC309" s="100" t="str">
        <f t="shared" si="52"/>
        <v/>
      </c>
      <c r="AD309" s="44"/>
      <c r="AE309" s="35"/>
      <c r="AF309" s="36"/>
      <c r="AG309" s="100" t="str">
        <f t="shared" si="53"/>
        <v/>
      </c>
      <c r="AH309" s="44"/>
      <c r="AI309" s="86"/>
      <c r="AJ309" s="77">
        <f t="shared" si="54"/>
        <v>1</v>
      </c>
      <c r="AK309" s="84">
        <f t="shared" si="55"/>
        <v>1180</v>
      </c>
      <c r="AL309" s="1">
        <f t="shared" si="56"/>
        <v>0</v>
      </c>
      <c r="AM309" s="85">
        <f t="shared" si="57"/>
        <v>0</v>
      </c>
      <c r="AZ309" s="65" t="str">
        <f>IF(COUNT(SEARCH(#REF!,K309)),IF(V309&lt;&gt;0,LOOKUP(9.99999999999999E+307,$AZ$5:AZ308+1),""),"")</f>
        <v/>
      </c>
      <c r="BA309" s="91" t="str">
        <f>IF(COUNT(SEARCH(#REF!,K309)),IF(Y309&lt;&gt;0,LOOKUP(9.99999999999999E+307,$BA$5:BA308+1),""),"")</f>
        <v/>
      </c>
      <c r="BB309" s="93" t="str">
        <f>IF(COUNT(SEARCH(#REF!,K309)),IF(AC309&lt;&gt;0,LOOKUP(9.99999999999999E+307,$BB$5:BB308+1),""),"")</f>
        <v/>
      </c>
      <c r="BC309" s="95" t="str">
        <f>IF(COUNT(SEARCH(#REF!,K309)),IF(AG309&lt;&gt;0,LOOKUP(9.99999999999999E+307,$BC$5:BC308+1),""),"")</f>
        <v/>
      </c>
    </row>
    <row r="310" spans="1:55" ht="14">
      <c r="A310" s="1">
        <v>304</v>
      </c>
      <c r="B310" s="38" t="str">
        <f>IF(stock_Item!B306&lt;&gt;"",stock_Item!B306,"")</f>
        <v>กรรไกรตัดครอบฟัน</v>
      </c>
      <c r="C310" s="18" t="str">
        <f t="array" ref="C310">IF(B310 &lt;&gt;"",IF(J310&lt;&gt;"","จัดซื้อร่วม ","วิธีเฉพาะเจาะจง "),"")</f>
        <v xml:space="preserve">วิธีเฉพาะเจาะจง </v>
      </c>
      <c r="D310" s="9">
        <f>IF(B310 &lt;&gt;"",INDEX(stock_Item!$A$3:$A$998,MATCH(B310,stock_Item!$B$3:$B$998,0)),"")</f>
        <v>5984</v>
      </c>
      <c r="E310" s="9" t="str">
        <f>IF(B310 &lt;&gt;"",INDEX(stock_Item!$C$1:$C$998,MATCH(D310,stock_Item!$A$1:$A$998,0)),"")</f>
        <v>ตัว</v>
      </c>
      <c r="F310" s="8"/>
      <c r="G310" s="7"/>
      <c r="H310" s="7"/>
      <c r="I310" s="7"/>
      <c r="J310" s="54"/>
      <c r="K310" s="57"/>
      <c r="L310" s="55"/>
      <c r="M310" s="56"/>
      <c r="N310" s="56"/>
      <c r="O310" s="41"/>
      <c r="P310" s="53">
        <f>IFERROR(IF(B310 &lt;&gt;"",LOOKUP(2,1/(company_qty!$K$3:$K$2003=D310),(company_qty!$N$3:$N$1004)),""),0)</f>
        <v>0</v>
      </c>
      <c r="Q310" s="33">
        <v>0</v>
      </c>
      <c r="R310" s="53">
        <f t="shared" si="48"/>
        <v>0</v>
      </c>
      <c r="S310" s="23">
        <v>1</v>
      </c>
      <c r="T310" s="39">
        <f t="array" ref="T310">IFERROR(IF(B310 &lt;&gt;"",LOOKUP(2,1/(company_qty!$A$3:$A$2002=D310),(company_qty!$D$3:$D$1003)),""),"ไม่เคยซื้อ")</f>
        <v>2420</v>
      </c>
      <c r="U310" s="34">
        <f t="shared" si="49"/>
        <v>2420</v>
      </c>
      <c r="V310" s="46">
        <f>IF(AND(B310&lt;&gt;"",S310&lt;&gt;0,COUNTIFS(stock_Item!$A$3:$A$1998,D310,stock_Item!$M$3:$M$1998,"P")),IF(S310&gt;=9,S310-S310*0.4,S310),0)</f>
        <v>0</v>
      </c>
      <c r="W310" s="44"/>
      <c r="X310" s="47">
        <f t="shared" si="50"/>
        <v>0</v>
      </c>
      <c r="Y310" s="46">
        <f t="shared" si="58"/>
        <v>1</v>
      </c>
      <c r="Z310" s="44"/>
      <c r="AA310" s="47">
        <f t="shared" si="51"/>
        <v>1</v>
      </c>
      <c r="AB310" s="97">
        <f t="shared" si="59"/>
        <v>0</v>
      </c>
      <c r="AC310" s="100" t="str">
        <f t="shared" si="52"/>
        <v/>
      </c>
      <c r="AD310" s="44"/>
      <c r="AE310" s="35"/>
      <c r="AF310" s="36"/>
      <c r="AG310" s="100" t="str">
        <f t="shared" si="53"/>
        <v/>
      </c>
      <c r="AH310" s="44"/>
      <c r="AI310" s="86"/>
      <c r="AJ310" s="77">
        <f t="shared" si="54"/>
        <v>1</v>
      </c>
      <c r="AK310" s="84">
        <f t="shared" si="55"/>
        <v>2420</v>
      </c>
      <c r="AL310" s="1">
        <f t="shared" si="56"/>
        <v>0</v>
      </c>
      <c r="AM310" s="85">
        <f t="shared" si="57"/>
        <v>0</v>
      </c>
      <c r="AZ310" s="65" t="str">
        <f>IF(COUNT(SEARCH(#REF!,K310)),IF(V310&lt;&gt;0,LOOKUP(9.99999999999999E+307,$AZ$5:AZ309+1),""),"")</f>
        <v/>
      </c>
      <c r="BA310" s="91" t="str">
        <f>IF(COUNT(SEARCH(#REF!,K310)),IF(Y310&lt;&gt;0,LOOKUP(9.99999999999999E+307,$BA$5:BA309+1),""),"")</f>
        <v/>
      </c>
      <c r="BB310" s="93" t="str">
        <f>IF(COUNT(SEARCH(#REF!,K310)),IF(AC310&lt;&gt;0,LOOKUP(9.99999999999999E+307,$BB$5:BB309+1),""),"")</f>
        <v/>
      </c>
      <c r="BC310" s="95" t="str">
        <f>IF(COUNT(SEARCH(#REF!,K310)),IF(AG310&lt;&gt;0,LOOKUP(9.99999999999999E+307,$BC$5:BC309+1),""),"")</f>
        <v/>
      </c>
    </row>
    <row r="311" spans="1:55" ht="20.25" customHeight="1">
      <c r="A311" s="1">
        <v>305</v>
      </c>
      <c r="B311" s="38" t="str">
        <f>IF(stock_Item!B307&lt;&gt;"",stock_Item!B307,"")</f>
        <v>กรรไกรตัดเนื้อเยื่อ(Lagrange #S14)</v>
      </c>
      <c r="C311" s="18" t="str">
        <f t="array" ref="C311">IF(B311 &lt;&gt;"",IF(J311&lt;&gt;"","จัดซื้อร่วม ","วิธีเฉพาะเจาะจง "),"")</f>
        <v xml:space="preserve">วิธีเฉพาะเจาะจง </v>
      </c>
      <c r="D311" s="9">
        <f>IF(B311 &lt;&gt;"",INDEX(stock_Item!$A$3:$A$998,MATCH(B311,stock_Item!$B$3:$B$998,0)),"")</f>
        <v>7902</v>
      </c>
      <c r="E311" s="9" t="str">
        <f>IF(B311 &lt;&gt;"",INDEX(stock_Item!$C$1:$C$998,MATCH(D311,stock_Item!$A$1:$A$998,0)),"")</f>
        <v>ชิ้น</v>
      </c>
      <c r="F311" s="8"/>
      <c r="G311" s="7"/>
      <c r="H311" s="7"/>
      <c r="I311" s="7"/>
      <c r="J311" s="54"/>
      <c r="K311" s="57"/>
      <c r="L311" s="55"/>
      <c r="M311" s="56"/>
      <c r="N311" s="56"/>
      <c r="O311" s="41"/>
      <c r="P311" s="53">
        <f>IFERROR(IF(B311 &lt;&gt;"",LOOKUP(2,1/(company_qty!$K$3:$K$2003=D311),(company_qty!$N$3:$N$1004)),""),0)</f>
        <v>0</v>
      </c>
      <c r="Q311" s="33">
        <v>0</v>
      </c>
      <c r="R311" s="53">
        <f t="shared" si="48"/>
        <v>0</v>
      </c>
      <c r="S311" s="23">
        <v>0</v>
      </c>
      <c r="T311" s="39">
        <f t="array" ref="T311">IFERROR(IF(B311 &lt;&gt;"",LOOKUP(2,1/(company_qty!$A$3:$A$2002=D311),(company_qty!$D$3:$D$1003)),""),"ไม่เคยซื้อ")</f>
        <v>4187</v>
      </c>
      <c r="U311" s="34">
        <f t="shared" si="49"/>
        <v>0</v>
      </c>
      <c r="V311" s="46">
        <f>IF(AND(B311&lt;&gt;"",S311&lt;&gt;0,COUNTIFS(stock_Item!$A$3:$A$1998,D311,stock_Item!$M$3:$M$1998,"P")),IF(S311&gt;=9,S311-S311*0.4,S311),0)</f>
        <v>0</v>
      </c>
      <c r="W311" s="44"/>
      <c r="X311" s="47">
        <f t="shared" si="50"/>
        <v>0</v>
      </c>
      <c r="Y311" s="46">
        <f t="shared" si="58"/>
        <v>0</v>
      </c>
      <c r="Z311" s="44"/>
      <c r="AA311" s="47">
        <f t="shared" si="51"/>
        <v>0</v>
      </c>
      <c r="AB311" s="97">
        <f t="shared" si="59"/>
        <v>0</v>
      </c>
      <c r="AC311" s="100" t="str">
        <f t="shared" si="52"/>
        <v/>
      </c>
      <c r="AD311" s="44"/>
      <c r="AE311" s="35"/>
      <c r="AF311" s="36"/>
      <c r="AG311" s="100" t="str">
        <f t="shared" si="53"/>
        <v/>
      </c>
      <c r="AH311" s="44"/>
      <c r="AI311" s="86"/>
      <c r="AJ311" s="77">
        <f t="shared" si="54"/>
        <v>0</v>
      </c>
      <c r="AK311" s="84">
        <f t="shared" si="55"/>
        <v>0</v>
      </c>
      <c r="AL311" s="1">
        <f t="shared" si="56"/>
        <v>0</v>
      </c>
      <c r="AM311" s="85">
        <f t="shared" si="57"/>
        <v>0</v>
      </c>
      <c r="AZ311" s="65" t="str">
        <f>IF(COUNT(SEARCH(#REF!,K311)),IF(V311&lt;&gt;0,LOOKUP(9.99999999999999E+307,$AZ$5:AZ310+1),""),"")</f>
        <v/>
      </c>
      <c r="BA311" s="91" t="str">
        <f>IF(COUNT(SEARCH(#REF!,K311)),IF(Y311&lt;&gt;0,LOOKUP(9.99999999999999E+307,$BA$5:BA310+1),""),"")</f>
        <v/>
      </c>
      <c r="BB311" s="93" t="str">
        <f>IF(COUNT(SEARCH(#REF!,K311)),IF(AC311&lt;&gt;0,LOOKUP(9.99999999999999E+307,$BB$5:BB310+1),""),"")</f>
        <v/>
      </c>
      <c r="BC311" s="95" t="str">
        <f>IF(COUNT(SEARCH(#REF!,K311)),IF(AG311&lt;&gt;0,LOOKUP(9.99999999999999E+307,$BC$5:BC310+1),""),"")</f>
        <v/>
      </c>
    </row>
    <row r="312" spans="1:55" ht="14">
      <c r="A312" s="1">
        <v>306</v>
      </c>
      <c r="B312" s="38" t="str">
        <f>IF(stock_Item!B308&lt;&gt;"",stock_Item!B308,"")</f>
        <v>กระจกส่อง Arch ฟัน ครึ่งวงกลม</v>
      </c>
      <c r="C312" s="18" t="str">
        <f t="array" ref="C312">IF(B312 &lt;&gt;"",IF(J312&lt;&gt;"","จัดซื้อร่วม ","วิธีเฉพาะเจาะจง "),"")</f>
        <v xml:space="preserve">วิธีเฉพาะเจาะจง </v>
      </c>
      <c r="D312" s="9">
        <f>IF(B312 &lt;&gt;"",INDEX(stock_Item!$A$3:$A$998,MATCH(B312,stock_Item!$B$3:$B$998,0)),"")</f>
        <v>1290</v>
      </c>
      <c r="E312" s="9" t="str">
        <f>IF(B312 &lt;&gt;"",INDEX(stock_Item!$C$1:$C$998,MATCH(D312,stock_Item!$A$1:$A$998,0)),"")</f>
        <v>ชิ้น</v>
      </c>
      <c r="F312" s="8"/>
      <c r="G312" s="7"/>
      <c r="H312" s="7"/>
      <c r="I312" s="7"/>
      <c r="J312" s="54"/>
      <c r="K312" s="57"/>
      <c r="L312" s="55"/>
      <c r="M312" s="56"/>
      <c r="N312" s="56"/>
      <c r="O312" s="41"/>
      <c r="P312" s="53">
        <f>IFERROR(IF(B312 &lt;&gt;"",LOOKUP(2,1/(company_qty!$K$3:$K$2003=D312),(company_qty!$N$3:$N$1004)),""),0)</f>
        <v>0</v>
      </c>
      <c r="Q312" s="33">
        <v>0</v>
      </c>
      <c r="R312" s="53">
        <f t="shared" si="48"/>
        <v>0</v>
      </c>
      <c r="S312" s="23">
        <v>0</v>
      </c>
      <c r="T312" s="39" t="str">
        <f t="array" ref="T312">IFERROR(IF(B312 &lt;&gt;"",LOOKUP(2,1/(company_qty!$A$3:$A$2002=D312),(company_qty!$D$3:$D$1003)),""),"ไม่เคยซื้อ")</f>
        <v>ไม่เคยซื้อ</v>
      </c>
      <c r="U312" s="34" t="e">
        <f t="shared" si="49"/>
        <v>#VALUE!</v>
      </c>
      <c r="V312" s="46">
        <f>IF(AND(B312&lt;&gt;"",S312&lt;&gt;0,COUNTIFS(stock_Item!$A$3:$A$1998,D312,stock_Item!$M$3:$M$1998,"P")),IF(S312&gt;=9,S312-S312*0.4,S312),0)</f>
        <v>0</v>
      </c>
      <c r="W312" s="44"/>
      <c r="X312" s="47">
        <f t="shared" si="50"/>
        <v>0</v>
      </c>
      <c r="Y312" s="46">
        <f t="shared" si="58"/>
        <v>0</v>
      </c>
      <c r="Z312" s="44"/>
      <c r="AA312" s="47">
        <f t="shared" si="51"/>
        <v>0</v>
      </c>
      <c r="AB312" s="97">
        <f t="shared" si="59"/>
        <v>0</v>
      </c>
      <c r="AC312" s="100" t="str">
        <f t="shared" si="52"/>
        <v/>
      </c>
      <c r="AD312" s="44"/>
      <c r="AE312" s="35"/>
      <c r="AF312" s="36"/>
      <c r="AG312" s="100" t="str">
        <f t="shared" si="53"/>
        <v/>
      </c>
      <c r="AH312" s="44"/>
      <c r="AI312" s="86"/>
      <c r="AJ312" s="77">
        <f t="shared" si="54"/>
        <v>0</v>
      </c>
      <c r="AK312" s="84" t="e">
        <f t="shared" si="55"/>
        <v>#VALUE!</v>
      </c>
      <c r="AL312" s="1">
        <f t="shared" si="56"/>
        <v>0</v>
      </c>
      <c r="AM312" s="85" t="e">
        <f t="shared" si="57"/>
        <v>#VALUE!</v>
      </c>
      <c r="AZ312" s="65" t="str">
        <f>IF(COUNT(SEARCH(#REF!,K312)),IF(V312&lt;&gt;0,LOOKUP(9.99999999999999E+307,$AZ$5:AZ311+1),""),"")</f>
        <v/>
      </c>
      <c r="BA312" s="91" t="str">
        <f>IF(COUNT(SEARCH(#REF!,K312)),IF(Y312&lt;&gt;0,LOOKUP(9.99999999999999E+307,$BA$5:BA311+1),""),"")</f>
        <v/>
      </c>
      <c r="BB312" s="93" t="str">
        <f>IF(COUNT(SEARCH(#REF!,K312)),IF(AC312&lt;&gt;0,LOOKUP(9.99999999999999E+307,$BB$5:BB311+1),""),"")</f>
        <v/>
      </c>
      <c r="BC312" s="95" t="str">
        <f>IF(COUNT(SEARCH(#REF!,K312)),IF(AG312&lt;&gt;0,LOOKUP(9.99999999999999E+307,$BC$5:BC311+1),""),"")</f>
        <v/>
      </c>
    </row>
    <row r="313" spans="1:55" ht="14">
      <c r="A313" s="1">
        <v>307</v>
      </c>
      <c r="B313" s="38" t="str">
        <f>IF(stock_Item!B309&lt;&gt;"",stock_Item!B309,"")</f>
        <v>กระดาษกัดสบ(น้ำเงิน-แดง)</v>
      </c>
      <c r="C313" s="18" t="str">
        <f t="array" ref="C313">IF(B313 &lt;&gt;"",IF(J313&lt;&gt;"","จัดซื้อร่วม ","วิธีเฉพาะเจาะจง "),"")</f>
        <v xml:space="preserve">วิธีเฉพาะเจาะจง </v>
      </c>
      <c r="D313" s="9">
        <f>IF(B313 &lt;&gt;"",INDEX(stock_Item!$A$3:$A$998,MATCH(B313,stock_Item!$B$3:$B$998,0)),"")</f>
        <v>1350</v>
      </c>
      <c r="E313" s="9" t="str">
        <f>IF(B313 &lt;&gt;"",INDEX(stock_Item!$C$1:$C$998,MATCH(D313,stock_Item!$A$1:$A$998,0)),"")</f>
        <v>กล่อง</v>
      </c>
      <c r="F313" s="8"/>
      <c r="G313" s="7"/>
      <c r="H313" s="7"/>
      <c r="I313" s="7"/>
      <c r="J313" s="54"/>
      <c r="K313" s="57"/>
      <c r="L313" s="55"/>
      <c r="M313" s="56"/>
      <c r="N313" s="56"/>
      <c r="O313" s="41"/>
      <c r="P313" s="53">
        <f>IFERROR(IF(B313 &lt;&gt;"",LOOKUP(2,1/(company_qty!$K$3:$K$2003=D313),(company_qty!$N$3:$N$1004)),""),0)</f>
        <v>5</v>
      </c>
      <c r="Q313" s="33">
        <v>5</v>
      </c>
      <c r="R313" s="53">
        <f t="shared" si="48"/>
        <v>0</v>
      </c>
      <c r="S313" s="23">
        <v>0</v>
      </c>
      <c r="T313" s="39">
        <f t="array" ref="T313">IFERROR(IF(B313 &lt;&gt;"",LOOKUP(2,1/(company_qty!$A$3:$A$2002=D313),(company_qty!$D$3:$D$1003)),""),"ไม่เคยซื้อ")</f>
        <v>280</v>
      </c>
      <c r="U313" s="34">
        <f t="shared" si="49"/>
        <v>0</v>
      </c>
      <c r="V313" s="46">
        <f>IF(AND(B313&lt;&gt;"",S313&lt;&gt;0,COUNTIFS(stock_Item!$A$3:$A$1998,D313,stock_Item!$M$3:$M$1998,"P")),IF(S313&gt;=9,S313-S313*0.4,S313),0)</f>
        <v>0</v>
      </c>
      <c r="W313" s="44"/>
      <c r="X313" s="47">
        <f t="shared" si="50"/>
        <v>0</v>
      </c>
      <c r="Y313" s="46">
        <f t="shared" si="58"/>
        <v>0</v>
      </c>
      <c r="Z313" s="44"/>
      <c r="AA313" s="47">
        <f t="shared" si="51"/>
        <v>0</v>
      </c>
      <c r="AB313" s="97">
        <f t="shared" si="59"/>
        <v>0</v>
      </c>
      <c r="AC313" s="100" t="str">
        <f t="shared" si="52"/>
        <v/>
      </c>
      <c r="AD313" s="44"/>
      <c r="AE313" s="35"/>
      <c r="AF313" s="36"/>
      <c r="AG313" s="100" t="str">
        <f t="shared" si="53"/>
        <v/>
      </c>
      <c r="AH313" s="44"/>
      <c r="AI313" s="86"/>
      <c r="AJ313" s="77">
        <f t="shared" si="54"/>
        <v>0</v>
      </c>
      <c r="AK313" s="84">
        <f t="shared" si="55"/>
        <v>0</v>
      </c>
      <c r="AL313" s="1">
        <f t="shared" si="56"/>
        <v>0</v>
      </c>
      <c r="AM313" s="85">
        <f t="shared" si="57"/>
        <v>0</v>
      </c>
      <c r="AZ313" s="65" t="str">
        <f>IF(COUNT(SEARCH(#REF!,K313)),IF(V313&lt;&gt;0,LOOKUP(9.99999999999999E+307,$AZ$5:AZ312+1),""),"")</f>
        <v/>
      </c>
      <c r="BA313" s="91" t="str">
        <f>IF(COUNT(SEARCH(#REF!,K313)),IF(Y313&lt;&gt;0,LOOKUP(9.99999999999999E+307,$BA$5:BA312+1),""),"")</f>
        <v/>
      </c>
      <c r="BB313" s="93" t="str">
        <f>IF(COUNT(SEARCH(#REF!,K313)),IF(AC313&lt;&gt;0,LOOKUP(9.99999999999999E+307,$BB$5:BB312+1),""),"")</f>
        <v/>
      </c>
      <c r="BC313" s="95" t="str">
        <f>IF(COUNT(SEARCH(#REF!,K313)),IF(AG313&lt;&gt;0,LOOKUP(9.99999999999999E+307,$BC$5:BC312+1),""),"")</f>
        <v/>
      </c>
    </row>
    <row r="314" spans="1:55" ht="14">
      <c r="A314" s="1">
        <v>308</v>
      </c>
      <c r="B314" s="38" t="str">
        <f>IF(stock_Item!B310&lt;&gt;"",stock_Item!B310,"")</f>
        <v>ก้าน Mandrel Pop-On</v>
      </c>
      <c r="C314" s="18" t="str">
        <f t="array" ref="C314">IF(B314 &lt;&gt;"",IF(J314&lt;&gt;"","จัดซื้อร่วม ","วิธีเฉพาะเจาะจง "),"")</f>
        <v xml:space="preserve">วิธีเฉพาะเจาะจง </v>
      </c>
      <c r="D314" s="9">
        <f>IF(B314 &lt;&gt;"",INDEX(stock_Item!$A$3:$A$998,MATCH(B314,stock_Item!$B$3:$B$998,0)),"")</f>
        <v>1351</v>
      </c>
      <c r="E314" s="9" t="str">
        <f>IF(B314 &lt;&gt;"",INDEX(stock_Item!$C$1:$C$998,MATCH(D314,stock_Item!$A$1:$A$998,0)),"")</f>
        <v>กล่อง</v>
      </c>
      <c r="F314" s="8"/>
      <c r="G314" s="7"/>
      <c r="H314" s="7"/>
      <c r="I314" s="7"/>
      <c r="J314" s="54"/>
      <c r="K314" s="57"/>
      <c r="L314" s="55"/>
      <c r="M314" s="56"/>
      <c r="N314" s="56"/>
      <c r="O314" s="41"/>
      <c r="P314" s="53">
        <f>IFERROR(IF(B314 &lt;&gt;"",LOOKUP(2,1/(company_qty!$K$3:$K$2003=D314),(company_qty!$N$3:$N$1004)),""),0)</f>
        <v>8</v>
      </c>
      <c r="Q314" s="33">
        <v>8</v>
      </c>
      <c r="R314" s="53">
        <f t="shared" si="48"/>
        <v>0</v>
      </c>
      <c r="S314" s="23">
        <v>0</v>
      </c>
      <c r="T314" s="39">
        <f t="array" ref="T314">IFERROR(IF(B314 &lt;&gt;"",LOOKUP(2,1/(company_qty!$A$3:$A$2002=D314),(company_qty!$D$3:$D$1003)),""),"ไม่เคยซื้อ")</f>
        <v>360</v>
      </c>
      <c r="U314" s="34">
        <f t="shared" si="49"/>
        <v>0</v>
      </c>
      <c r="V314" s="46">
        <f>IF(AND(B314&lt;&gt;"",S314&lt;&gt;0,COUNTIFS(stock_Item!$A$3:$A$1998,D314,stock_Item!$M$3:$M$1998,"P")),IF(S314&gt;=9,S314-S314*0.4,S314),0)</f>
        <v>0</v>
      </c>
      <c r="W314" s="44"/>
      <c r="X314" s="47">
        <f t="shared" si="50"/>
        <v>0</v>
      </c>
      <c r="Y314" s="46">
        <f t="shared" si="58"/>
        <v>0</v>
      </c>
      <c r="Z314" s="44"/>
      <c r="AA314" s="47">
        <f t="shared" si="51"/>
        <v>0</v>
      </c>
      <c r="AB314" s="97">
        <f t="shared" si="59"/>
        <v>0</v>
      </c>
      <c r="AC314" s="100" t="str">
        <f t="shared" si="52"/>
        <v/>
      </c>
      <c r="AD314" s="44"/>
      <c r="AE314" s="35"/>
      <c r="AF314" s="36"/>
      <c r="AG314" s="100" t="str">
        <f t="shared" si="53"/>
        <v/>
      </c>
      <c r="AH314" s="44"/>
      <c r="AI314" s="86"/>
      <c r="AJ314" s="77">
        <f t="shared" si="54"/>
        <v>0</v>
      </c>
      <c r="AK314" s="84">
        <f t="shared" si="55"/>
        <v>0</v>
      </c>
      <c r="AL314" s="1">
        <f t="shared" si="56"/>
        <v>0</v>
      </c>
      <c r="AM314" s="85">
        <f t="shared" si="57"/>
        <v>0</v>
      </c>
      <c r="AZ314" s="65" t="str">
        <f>IF(COUNT(SEARCH(#REF!,K314)),IF(V314&lt;&gt;0,LOOKUP(9.99999999999999E+307,$AZ$5:AZ313+1),""),"")</f>
        <v/>
      </c>
      <c r="BA314" s="91" t="str">
        <f>IF(COUNT(SEARCH(#REF!,K314)),IF(Y314&lt;&gt;0,LOOKUP(9.99999999999999E+307,$BA$5:BA313+1),""),"")</f>
        <v/>
      </c>
      <c r="BB314" s="93" t="str">
        <f>IF(COUNT(SEARCH(#REF!,K314)),IF(AC314&lt;&gt;0,LOOKUP(9.99999999999999E+307,$BB$5:BB313+1),""),"")</f>
        <v/>
      </c>
      <c r="BC314" s="95" t="str">
        <f>IF(COUNT(SEARCH(#REF!,K314)),IF(AG314&lt;&gt;0,LOOKUP(9.99999999999999E+307,$BC$5:BC313+1),""),"")</f>
        <v/>
      </c>
    </row>
    <row r="315" spans="1:55" ht="14">
      <c r="A315" s="1">
        <v>309</v>
      </c>
      <c r="B315" s="38" t="str">
        <f>IF(stock_Item!B311&lt;&gt;"",stock_Item!B311,"")</f>
        <v>แก้วน้ำบ้วนปาก</v>
      </c>
      <c r="C315" s="18" t="str">
        <f t="array" ref="C315">IF(B315 &lt;&gt;"",IF(J315&lt;&gt;"","จัดซื้อร่วม ","วิธีเฉพาะเจาะจง "),"")</f>
        <v xml:space="preserve">วิธีเฉพาะเจาะจง </v>
      </c>
      <c r="D315" s="9">
        <f>IF(B315 &lt;&gt;"",INDEX(stock_Item!$A$3:$A$998,MATCH(B315,stock_Item!$B$3:$B$998,0)),"")</f>
        <v>1349</v>
      </c>
      <c r="E315" s="9" t="str">
        <f>IF(B315 &lt;&gt;"",INDEX(stock_Item!$C$1:$C$998,MATCH(D315,stock_Item!$A$1:$A$998,0)),"")</f>
        <v>ใบ</v>
      </c>
      <c r="F315" s="8"/>
      <c r="G315" s="7"/>
      <c r="H315" s="7"/>
      <c r="I315" s="7"/>
      <c r="J315" s="54"/>
      <c r="K315" s="57"/>
      <c r="L315" s="55"/>
      <c r="M315" s="56"/>
      <c r="N315" s="56"/>
      <c r="O315" s="41"/>
      <c r="P315" s="53">
        <f>IFERROR(IF(B315 &lt;&gt;"",LOOKUP(2,1/(company_qty!$K$3:$K$2003=D315),(company_qty!$N$3:$N$1004)),""),0)</f>
        <v>4</v>
      </c>
      <c r="Q315" s="33">
        <v>4</v>
      </c>
      <c r="R315" s="53">
        <f t="shared" si="48"/>
        <v>0</v>
      </c>
      <c r="S315" s="23">
        <v>6</v>
      </c>
      <c r="T315" s="39">
        <f t="array" ref="T315">IFERROR(IF(B315 &lt;&gt;"",LOOKUP(2,1/(company_qty!$A$3:$A$2002=D315),(company_qty!$D$3:$D$1003)),""),"ไม่เคยซื้อ")</f>
        <v>90</v>
      </c>
      <c r="U315" s="34">
        <f t="shared" si="49"/>
        <v>540</v>
      </c>
      <c r="V315" s="46">
        <f>IF(AND(B315&lt;&gt;"",S315&lt;&gt;0,COUNTIFS(stock_Item!$A$3:$A$1998,D315,stock_Item!$M$3:$M$1998,"P")),IF(S315&gt;=9,S315-S315*0.4,S315),0)</f>
        <v>0</v>
      </c>
      <c r="W315" s="44"/>
      <c r="X315" s="47">
        <f t="shared" si="50"/>
        <v>0</v>
      </c>
      <c r="Y315" s="46">
        <f t="shared" si="58"/>
        <v>6</v>
      </c>
      <c r="Z315" s="44"/>
      <c r="AA315" s="47">
        <f t="shared" si="51"/>
        <v>6</v>
      </c>
      <c r="AB315" s="97">
        <f t="shared" si="59"/>
        <v>0</v>
      </c>
      <c r="AC315" s="100" t="str">
        <f t="shared" si="52"/>
        <v/>
      </c>
      <c r="AD315" s="44"/>
      <c r="AE315" s="35"/>
      <c r="AF315" s="36"/>
      <c r="AG315" s="100" t="str">
        <f t="shared" si="53"/>
        <v/>
      </c>
      <c r="AH315" s="44"/>
      <c r="AI315" s="86"/>
      <c r="AJ315" s="77">
        <f t="shared" si="54"/>
        <v>6</v>
      </c>
      <c r="AK315" s="84">
        <f t="shared" si="55"/>
        <v>540</v>
      </c>
      <c r="AL315" s="1">
        <f t="shared" si="56"/>
        <v>0</v>
      </c>
      <c r="AM315" s="85">
        <f t="shared" si="57"/>
        <v>0</v>
      </c>
      <c r="AZ315" s="65" t="str">
        <f>IF(COUNT(SEARCH(#REF!,K315)),IF(V315&lt;&gt;0,LOOKUP(9.99999999999999E+307,$AZ$5:AZ314+1),""),"")</f>
        <v/>
      </c>
      <c r="BA315" s="91" t="str">
        <f>IF(COUNT(SEARCH(#REF!,K315)),IF(Y315&lt;&gt;0,LOOKUP(9.99999999999999E+307,$BA$5:BA314+1),""),"")</f>
        <v/>
      </c>
      <c r="BB315" s="93" t="str">
        <f>IF(COUNT(SEARCH(#REF!,K315)),IF(AC315&lt;&gt;0,LOOKUP(9.99999999999999E+307,$BB$5:BB314+1),""),"")</f>
        <v/>
      </c>
      <c r="BC315" s="95" t="str">
        <f>IF(COUNT(SEARCH(#REF!,K315)),IF(AG315&lt;&gt;0,LOOKUP(9.99999999999999E+307,$BC$5:BC314+1),""),"")</f>
        <v/>
      </c>
    </row>
    <row r="316" spans="1:55" ht="14">
      <c r="A316" s="1">
        <v>310</v>
      </c>
      <c r="B316" s="38" t="str">
        <f>IF(stock_Item!B312&lt;&gt;"",stock_Item!B312,"")</f>
        <v>เข็มยาว G 27</v>
      </c>
      <c r="C316" s="18" t="str">
        <f t="array" ref="C316">IF(B316 &lt;&gt;"",IF(J316&lt;&gt;"","จัดซื้อร่วม ","วิธีเฉพาะเจาะจง "),"")</f>
        <v xml:space="preserve">วิธีเฉพาะเจาะจง </v>
      </c>
      <c r="D316" s="9">
        <f>IF(B316 &lt;&gt;"",INDEX(stock_Item!$A$3:$A$998,MATCH(B316,stock_Item!$B$3:$B$998,0)),"")</f>
        <v>7036</v>
      </c>
      <c r="E316" s="9" t="str">
        <f>IF(B316 &lt;&gt;"",INDEX(stock_Item!$C$1:$C$998,MATCH(D316,stock_Item!$A$1:$A$998,0)),"")</f>
        <v>กล่อง</v>
      </c>
      <c r="F316" s="8"/>
      <c r="G316" s="7"/>
      <c r="H316" s="7"/>
      <c r="I316" s="7"/>
      <c r="J316" s="54"/>
      <c r="K316" s="57"/>
      <c r="L316" s="55"/>
      <c r="M316" s="56"/>
      <c r="N316" s="56"/>
      <c r="O316" s="41"/>
      <c r="P316" s="53">
        <f>IFERROR(IF(B316 &lt;&gt;"",LOOKUP(2,1/(company_qty!$K$3:$K$2003=D316),(company_qty!$N$3:$N$1004)),""),0)</f>
        <v>27</v>
      </c>
      <c r="Q316" s="33">
        <v>28</v>
      </c>
      <c r="R316" s="53">
        <f t="shared" si="48"/>
        <v>0</v>
      </c>
      <c r="S316" s="23">
        <v>0</v>
      </c>
      <c r="T316" s="39">
        <f t="array" ref="T316">IFERROR(IF(B316 &lt;&gt;"",LOOKUP(2,1/(company_qty!$A$3:$A$2002=D316),(company_qty!$D$3:$D$1003)),""),"ไม่เคยซื้อ")</f>
        <v>214</v>
      </c>
      <c r="U316" s="34">
        <f t="shared" si="49"/>
        <v>0</v>
      </c>
      <c r="V316" s="46">
        <f>IF(AND(B316&lt;&gt;"",S316&lt;&gt;0,COUNTIFS(stock_Item!$A$3:$A$1998,D316,stock_Item!$M$3:$M$1998,"P")),IF(S316&gt;=9,S316-S316*0.4,S316),0)</f>
        <v>0</v>
      </c>
      <c r="W316" s="44"/>
      <c r="X316" s="47">
        <f t="shared" si="50"/>
        <v>0</v>
      </c>
      <c r="Y316" s="46">
        <f t="shared" si="58"/>
        <v>0</v>
      </c>
      <c r="Z316" s="44"/>
      <c r="AA316" s="47">
        <f t="shared" si="51"/>
        <v>0</v>
      </c>
      <c r="AB316" s="97">
        <f t="shared" si="59"/>
        <v>0</v>
      </c>
      <c r="AC316" s="100" t="str">
        <f t="shared" si="52"/>
        <v/>
      </c>
      <c r="AD316" s="44"/>
      <c r="AE316" s="35"/>
      <c r="AF316" s="36"/>
      <c r="AG316" s="100" t="str">
        <f t="shared" si="53"/>
        <v/>
      </c>
      <c r="AH316" s="44"/>
      <c r="AI316" s="86"/>
      <c r="AJ316" s="77">
        <f t="shared" si="54"/>
        <v>0</v>
      </c>
      <c r="AK316" s="84">
        <f t="shared" si="55"/>
        <v>0</v>
      </c>
      <c r="AL316" s="1">
        <f t="shared" si="56"/>
        <v>0</v>
      </c>
      <c r="AM316" s="85">
        <f t="shared" si="57"/>
        <v>0</v>
      </c>
      <c r="AZ316" s="65" t="str">
        <f>IF(COUNT(SEARCH(#REF!,K316)),IF(V316&lt;&gt;0,LOOKUP(9.99999999999999E+307,$AZ$5:AZ315+1),""),"")</f>
        <v/>
      </c>
      <c r="BA316" s="91" t="str">
        <f>IF(COUNT(SEARCH(#REF!,K316)),IF(Y316&lt;&gt;0,LOOKUP(9.99999999999999E+307,$BA$5:BA315+1),""),"")</f>
        <v/>
      </c>
      <c r="BB316" s="93" t="str">
        <f>IF(COUNT(SEARCH(#REF!,K316)),IF(AC316&lt;&gt;0,LOOKUP(9.99999999999999E+307,$BB$5:BB315+1),""),"")</f>
        <v/>
      </c>
      <c r="BC316" s="95" t="str">
        <f>IF(COUNT(SEARCH(#REF!,K316)),IF(AG316&lt;&gt;0,LOOKUP(9.99999999999999E+307,$BC$5:BC315+1),""),"")</f>
        <v/>
      </c>
    </row>
    <row r="317" spans="1:55" ht="14">
      <c r="A317" s="1">
        <v>311</v>
      </c>
      <c r="B317" s="38" t="str">
        <f>IF(stock_Item!B313&lt;&gt;"",stock_Item!B313,"")</f>
        <v>เข็มสั้น G 27</v>
      </c>
      <c r="C317" s="18" t="str">
        <f t="array" ref="C317">IF(B317 &lt;&gt;"",IF(J317&lt;&gt;"","จัดซื้อร่วม ","วิธีเฉพาะเจาะจง "),"")</f>
        <v xml:space="preserve">วิธีเฉพาะเจาะจง </v>
      </c>
      <c r="D317" s="9">
        <f>IF(B317 &lt;&gt;"",INDEX(stock_Item!$A$3:$A$998,MATCH(B317,stock_Item!$B$3:$B$998,0)),"")</f>
        <v>7037</v>
      </c>
      <c r="E317" s="9" t="str">
        <f>IF(B317 &lt;&gt;"",INDEX(stock_Item!$C$1:$C$998,MATCH(D317,stock_Item!$A$1:$A$998,0)),"")</f>
        <v>กล่อง</v>
      </c>
      <c r="F317" s="8"/>
      <c r="G317" s="7"/>
      <c r="H317" s="7"/>
      <c r="I317" s="7"/>
      <c r="J317" s="54"/>
      <c r="K317" s="57"/>
      <c r="L317" s="55"/>
      <c r="M317" s="56"/>
      <c r="N317" s="56"/>
      <c r="O317" s="41"/>
      <c r="P317" s="53">
        <f>IFERROR(IF(B317 &lt;&gt;"",LOOKUP(2,1/(company_qty!$K$3:$K$2003=D317),(company_qty!$N$3:$N$1004)),""),0)</f>
        <v>35</v>
      </c>
      <c r="Q317" s="33">
        <v>35</v>
      </c>
      <c r="R317" s="53">
        <f t="shared" si="48"/>
        <v>0</v>
      </c>
      <c r="S317" s="23">
        <v>0</v>
      </c>
      <c r="T317" s="39">
        <f t="array" ref="T317">IFERROR(IF(B317 &lt;&gt;"",LOOKUP(2,1/(company_qty!$A$3:$A$2002=D317),(company_qty!$D$3:$D$1003)),""),"ไม่เคยซื้อ")</f>
        <v>214</v>
      </c>
      <c r="U317" s="34">
        <f t="shared" si="49"/>
        <v>0</v>
      </c>
      <c r="V317" s="46">
        <f>IF(AND(B317&lt;&gt;"",S317&lt;&gt;0,COUNTIFS(stock_Item!$A$3:$A$1998,D317,stock_Item!$M$3:$M$1998,"P")),IF(S317&gt;=9,S317-S317*0.4,S317),0)</f>
        <v>0</v>
      </c>
      <c r="W317" s="44"/>
      <c r="X317" s="47">
        <f t="shared" si="50"/>
        <v>0</v>
      </c>
      <c r="Y317" s="46">
        <f t="shared" si="58"/>
        <v>0</v>
      </c>
      <c r="Z317" s="44"/>
      <c r="AA317" s="47">
        <f t="shared" si="51"/>
        <v>0</v>
      </c>
      <c r="AB317" s="97">
        <f t="shared" si="59"/>
        <v>0</v>
      </c>
      <c r="AC317" s="100" t="str">
        <f t="shared" si="52"/>
        <v/>
      </c>
      <c r="AD317" s="44"/>
      <c r="AE317" s="35"/>
      <c r="AF317" s="36"/>
      <c r="AG317" s="100" t="str">
        <f t="shared" si="53"/>
        <v/>
      </c>
      <c r="AH317" s="44"/>
      <c r="AI317" s="86"/>
      <c r="AJ317" s="77">
        <f t="shared" si="54"/>
        <v>0</v>
      </c>
      <c r="AK317" s="84">
        <f t="shared" si="55"/>
        <v>0</v>
      </c>
      <c r="AL317" s="1">
        <f t="shared" si="56"/>
        <v>0</v>
      </c>
      <c r="AM317" s="85">
        <f t="shared" si="57"/>
        <v>0</v>
      </c>
      <c r="AZ317" s="65" t="str">
        <f>IF(COUNT(SEARCH(#REF!,K317)),IF(V317&lt;&gt;0,LOOKUP(9.99999999999999E+307,$AZ$5:AZ316+1),""),"")</f>
        <v/>
      </c>
      <c r="BA317" s="91" t="str">
        <f>IF(COUNT(SEARCH(#REF!,K317)),IF(Y317&lt;&gt;0,LOOKUP(9.99999999999999E+307,$BA$5:BA316+1),""),"")</f>
        <v/>
      </c>
      <c r="BB317" s="93" t="str">
        <f>IF(COUNT(SEARCH(#REF!,K317)),IF(AC317&lt;&gt;0,LOOKUP(9.99999999999999E+307,$BB$5:BB316+1),""),"")</f>
        <v/>
      </c>
      <c r="BC317" s="95" t="str">
        <f>IF(COUNT(SEARCH(#REF!,K317)),IF(AG317&lt;&gt;0,LOOKUP(9.99999999999999E+307,$BC$5:BC316+1),""),"")</f>
        <v/>
      </c>
    </row>
    <row r="318" spans="1:55" ht="14">
      <c r="A318" s="1">
        <v>312</v>
      </c>
      <c r="B318" s="38" t="str">
        <f>IF(stock_Item!B314&lt;&gt;"",stock_Item!B314,"")</f>
        <v>เข็มสั้น G 30</v>
      </c>
      <c r="C318" s="18" t="str">
        <f t="array" ref="C318">IF(B318 &lt;&gt;"",IF(J318&lt;&gt;"","จัดซื้อร่วม ","วิธีเฉพาะเจาะจง "),"")</f>
        <v xml:space="preserve">วิธีเฉพาะเจาะจง </v>
      </c>
      <c r="D318" s="9">
        <f>IF(B318 &lt;&gt;"",INDEX(stock_Item!$A$3:$A$998,MATCH(B318,stock_Item!$B$3:$B$998,0)),"")</f>
        <v>7038</v>
      </c>
      <c r="E318" s="9" t="str">
        <f>IF(B318 &lt;&gt;"",INDEX(stock_Item!$C$1:$C$998,MATCH(D318,stock_Item!$A$1:$A$998,0)),"")</f>
        <v>กล่อง</v>
      </c>
      <c r="F318" s="8"/>
      <c r="G318" s="7"/>
      <c r="H318" s="7"/>
      <c r="I318" s="7"/>
      <c r="J318" s="54"/>
      <c r="K318" s="57"/>
      <c r="L318" s="55"/>
      <c r="M318" s="56"/>
      <c r="N318" s="56"/>
      <c r="O318" s="41"/>
      <c r="P318" s="53">
        <f>IFERROR(IF(B318 &lt;&gt;"",LOOKUP(2,1/(company_qty!$K$3:$K$2003=D318),(company_qty!$N$3:$N$1004)),""),0)</f>
        <v>24</v>
      </c>
      <c r="Q318" s="33">
        <v>26</v>
      </c>
      <c r="R318" s="53">
        <f t="shared" si="48"/>
        <v>0</v>
      </c>
      <c r="S318" s="23">
        <v>0</v>
      </c>
      <c r="T318" s="39">
        <f t="array" ref="T318">IFERROR(IF(B318 &lt;&gt;"",LOOKUP(2,1/(company_qty!$A$3:$A$2002=D318),(company_qty!$D$3:$D$1003)),""),"ไม่เคยซื้อ")</f>
        <v>214</v>
      </c>
      <c r="U318" s="34">
        <f t="shared" si="49"/>
        <v>0</v>
      </c>
      <c r="V318" s="46">
        <f>IF(AND(B318&lt;&gt;"",S318&lt;&gt;0,COUNTIFS(stock_Item!$A$3:$A$1998,D318,stock_Item!$M$3:$M$1998,"P")),IF(S318&gt;=9,S318-S318*0.4,S318),0)</f>
        <v>0</v>
      </c>
      <c r="W318" s="44"/>
      <c r="X318" s="47">
        <f t="shared" si="50"/>
        <v>0</v>
      </c>
      <c r="Y318" s="46">
        <f t="shared" si="58"/>
        <v>0</v>
      </c>
      <c r="Z318" s="44"/>
      <c r="AA318" s="47">
        <f t="shared" si="51"/>
        <v>0</v>
      </c>
      <c r="AB318" s="97">
        <f t="shared" si="59"/>
        <v>0</v>
      </c>
      <c r="AC318" s="100" t="str">
        <f t="shared" si="52"/>
        <v/>
      </c>
      <c r="AD318" s="44"/>
      <c r="AE318" s="35"/>
      <c r="AF318" s="36"/>
      <c r="AG318" s="100" t="str">
        <f t="shared" si="53"/>
        <v/>
      </c>
      <c r="AH318" s="44"/>
      <c r="AI318" s="86"/>
      <c r="AJ318" s="77">
        <f t="shared" si="54"/>
        <v>0</v>
      </c>
      <c r="AK318" s="84">
        <f t="shared" si="55"/>
        <v>0</v>
      </c>
      <c r="AL318" s="1">
        <f t="shared" si="56"/>
        <v>0</v>
      </c>
      <c r="AM318" s="85">
        <f t="shared" si="57"/>
        <v>0</v>
      </c>
      <c r="AZ318" s="65" t="str">
        <f>IF(COUNT(SEARCH(#REF!,K318)),IF(V318&lt;&gt;0,LOOKUP(9.99999999999999E+307,$AZ$5:AZ317+1),""),"")</f>
        <v/>
      </c>
      <c r="BA318" s="91" t="str">
        <f>IF(COUNT(SEARCH(#REF!,K318)),IF(Y318&lt;&gt;0,LOOKUP(9.99999999999999E+307,$BA$5:BA317+1),""),"")</f>
        <v/>
      </c>
      <c r="BB318" s="93" t="str">
        <f>IF(COUNT(SEARCH(#REF!,K318)),IF(AC318&lt;&gt;0,LOOKUP(9.99999999999999E+307,$BB$5:BB317+1),""),"")</f>
        <v/>
      </c>
      <c r="BC318" s="95" t="str">
        <f>IF(COUNT(SEARCH(#REF!,K318)),IF(AG318&lt;&gt;0,LOOKUP(9.99999999999999E+307,$BC$5:BC317+1),""),"")</f>
        <v/>
      </c>
    </row>
    <row r="319" spans="1:55" ht="14">
      <c r="A319" s="1">
        <v>313</v>
      </c>
      <c r="B319" s="38" t="str">
        <f>IF(stock_Item!B315&lt;&gt;"",stock_Item!B315,"")</f>
        <v>ครีมขัดคอมโพสิต</v>
      </c>
      <c r="C319" s="18" t="str">
        <f t="array" ref="C319">IF(B319 &lt;&gt;"",IF(J319&lt;&gt;"","จัดซื้อร่วม ","วิธีเฉพาะเจาะจง "),"")</f>
        <v xml:space="preserve">วิธีเฉพาะเจาะจง </v>
      </c>
      <c r="D319" s="9">
        <f>IF(B319 &lt;&gt;"",INDEX(stock_Item!$A$3:$A$998,MATCH(B319,stock_Item!$B$3:$B$998,0)),"")</f>
        <v>6712</v>
      </c>
      <c r="E319" s="9" t="str">
        <f>IF(B319 &lt;&gt;"",INDEX(stock_Item!$C$1:$C$998,MATCH(D319,stock_Item!$A$1:$A$998,0)),"")</f>
        <v>กล่อง</v>
      </c>
      <c r="F319" s="8"/>
      <c r="G319" s="7"/>
      <c r="H319" s="7"/>
      <c r="I319" s="7"/>
      <c r="J319" s="54"/>
      <c r="K319" s="57"/>
      <c r="L319" s="55"/>
      <c r="M319" s="56"/>
      <c r="N319" s="56"/>
      <c r="O319" s="41"/>
      <c r="P319" s="53">
        <f>IFERROR(IF(B319 &lt;&gt;"",LOOKUP(2,1/(company_qty!$K$3:$K$2003=D319),(company_qty!$N$3:$N$1004)),""),0)</f>
        <v>0</v>
      </c>
      <c r="Q319" s="33">
        <v>0</v>
      </c>
      <c r="R319" s="53">
        <f t="shared" si="48"/>
        <v>0</v>
      </c>
      <c r="S319" s="23">
        <v>1</v>
      </c>
      <c r="T319" s="39">
        <f t="array" ref="T319">IFERROR(IF(B319 &lt;&gt;"",LOOKUP(2,1/(company_qty!$A$3:$A$2002=D319),(company_qty!$D$3:$D$1003)),""),"ไม่เคยซื้อ")</f>
        <v>1241.2</v>
      </c>
      <c r="U319" s="34">
        <f t="shared" si="49"/>
        <v>1241.2</v>
      </c>
      <c r="V319" s="46">
        <f>IF(AND(B319&lt;&gt;"",S319&lt;&gt;0,COUNTIFS(stock_Item!$A$3:$A$1998,D319,stock_Item!$M$3:$M$1998,"P")),IF(S319&gt;=9,S319-S319*0.4,S319),0)</f>
        <v>0</v>
      </c>
      <c r="W319" s="44"/>
      <c r="X319" s="47">
        <f t="shared" si="50"/>
        <v>0</v>
      </c>
      <c r="Y319" s="46">
        <f t="shared" si="58"/>
        <v>1</v>
      </c>
      <c r="Z319" s="44"/>
      <c r="AA319" s="47">
        <f t="shared" si="51"/>
        <v>1</v>
      </c>
      <c r="AB319" s="97">
        <f t="shared" si="59"/>
        <v>0</v>
      </c>
      <c r="AC319" s="100" t="str">
        <f t="shared" si="52"/>
        <v/>
      </c>
      <c r="AD319" s="44"/>
      <c r="AE319" s="35"/>
      <c r="AF319" s="36"/>
      <c r="AG319" s="100" t="str">
        <f t="shared" si="53"/>
        <v/>
      </c>
      <c r="AH319" s="44"/>
      <c r="AI319" s="86"/>
      <c r="AJ319" s="77">
        <f t="shared" si="54"/>
        <v>1</v>
      </c>
      <c r="AK319" s="84">
        <f t="shared" si="55"/>
        <v>1241.2</v>
      </c>
      <c r="AL319" s="1">
        <f t="shared" si="56"/>
        <v>0</v>
      </c>
      <c r="AM319" s="85">
        <f t="shared" si="57"/>
        <v>0</v>
      </c>
      <c r="AZ319" s="65" t="str">
        <f>IF(COUNT(SEARCH(#REF!,K319)),IF(V319&lt;&gt;0,LOOKUP(9.99999999999999E+307,$AZ$5:AZ318+1),""),"")</f>
        <v/>
      </c>
      <c r="BA319" s="91" t="str">
        <f>IF(COUNT(SEARCH(#REF!,K319)),IF(Y319&lt;&gt;0,LOOKUP(9.99999999999999E+307,$BA$5:BA318+1),""),"")</f>
        <v/>
      </c>
      <c r="BB319" s="93" t="str">
        <f>IF(COUNT(SEARCH(#REF!,K319)),IF(AC319&lt;&gt;0,LOOKUP(9.99999999999999E+307,$BB$5:BB318+1),""),"")</f>
        <v/>
      </c>
      <c r="BC319" s="95" t="str">
        <f>IF(COUNT(SEARCH(#REF!,K319)),IF(AG319&lt;&gt;0,LOOKUP(9.99999999999999E+307,$BC$5:BC318+1),""),"")</f>
        <v/>
      </c>
    </row>
    <row r="320" spans="1:55" ht="14">
      <c r="A320" s="1">
        <v>314</v>
      </c>
      <c r="B320" s="38" t="str">
        <f>IF(stock_Item!B316&lt;&gt;"",stock_Item!B316,"")</f>
        <v>คีม Rongeurs  Forceps</v>
      </c>
      <c r="C320" s="18" t="str">
        <f t="array" ref="C320">IF(B320 &lt;&gt;"",IF(J320&lt;&gt;"","จัดซื้อร่วม ","วิธีเฉพาะเจาะจง "),"")</f>
        <v xml:space="preserve">วิธีเฉพาะเจาะจง </v>
      </c>
      <c r="D320" s="9">
        <f>IF(B320 &lt;&gt;"",INDEX(stock_Item!$A$3:$A$998,MATCH(B320,stock_Item!$B$3:$B$998,0)),"")</f>
        <v>1234</v>
      </c>
      <c r="E320" s="9" t="str">
        <f>IF(B320 &lt;&gt;"",INDEX(stock_Item!$C$1:$C$998,MATCH(D320,stock_Item!$A$1:$A$998,0)),"")</f>
        <v>ชิ้น</v>
      </c>
      <c r="F320" s="8"/>
      <c r="G320" s="7"/>
      <c r="H320" s="7"/>
      <c r="I320" s="7"/>
      <c r="J320" s="54"/>
      <c r="K320" s="57"/>
      <c r="L320" s="55"/>
      <c r="M320" s="56"/>
      <c r="N320" s="56"/>
      <c r="O320" s="41"/>
      <c r="P320" s="53">
        <f>IFERROR(IF(B320 &lt;&gt;"",LOOKUP(2,1/(company_qty!$K$3:$K$2003=D320),(company_qty!$N$3:$N$1004)),""),0)</f>
        <v>0</v>
      </c>
      <c r="Q320" s="33">
        <v>0</v>
      </c>
      <c r="R320" s="53">
        <f t="shared" si="48"/>
        <v>0</v>
      </c>
      <c r="S320" s="23">
        <v>1</v>
      </c>
      <c r="T320" s="39">
        <f t="array" ref="T320">IFERROR(IF(B320 &lt;&gt;"",LOOKUP(2,1/(company_qty!$A$3:$A$2002=D320),(company_qty!$D$3:$D$1003)),""),"ไม่เคยซื้อ")</f>
        <v>11058</v>
      </c>
      <c r="U320" s="34">
        <f t="shared" si="49"/>
        <v>11058</v>
      </c>
      <c r="V320" s="46">
        <f>IF(AND(B320&lt;&gt;"",S320&lt;&gt;0,COUNTIFS(stock_Item!$A$3:$A$1998,D320,stock_Item!$M$3:$M$1998,"P")),IF(S320&gt;=9,S320-S320*0.4,S320),0)</f>
        <v>0</v>
      </c>
      <c r="W320" s="44"/>
      <c r="X320" s="47">
        <f t="shared" si="50"/>
        <v>0</v>
      </c>
      <c r="Y320" s="46">
        <f t="shared" si="58"/>
        <v>1</v>
      </c>
      <c r="Z320" s="44"/>
      <c r="AA320" s="47">
        <f t="shared" si="51"/>
        <v>1</v>
      </c>
      <c r="AB320" s="97">
        <f t="shared" si="59"/>
        <v>0</v>
      </c>
      <c r="AC320" s="100" t="str">
        <f t="shared" si="52"/>
        <v/>
      </c>
      <c r="AD320" s="44"/>
      <c r="AE320" s="35"/>
      <c r="AF320" s="36"/>
      <c r="AG320" s="100" t="str">
        <f t="shared" si="53"/>
        <v/>
      </c>
      <c r="AH320" s="44"/>
      <c r="AI320" s="86"/>
      <c r="AJ320" s="77">
        <f t="shared" si="54"/>
        <v>1</v>
      </c>
      <c r="AK320" s="84">
        <f t="shared" si="55"/>
        <v>11058</v>
      </c>
      <c r="AL320" s="1">
        <f t="shared" si="56"/>
        <v>0</v>
      </c>
      <c r="AM320" s="85">
        <f t="shared" si="57"/>
        <v>0</v>
      </c>
      <c r="AZ320" s="65" t="str">
        <f>IF(COUNT(SEARCH(#REF!,K320)),IF(V320&lt;&gt;0,LOOKUP(9.99999999999999E+307,$AZ$5:AZ319+1),""),"")</f>
        <v/>
      </c>
      <c r="BA320" s="91" t="str">
        <f>IF(COUNT(SEARCH(#REF!,K320)),IF(Y320&lt;&gt;0,LOOKUP(9.99999999999999E+307,$BA$5:BA319+1),""),"")</f>
        <v/>
      </c>
      <c r="BB320" s="93" t="str">
        <f>IF(COUNT(SEARCH(#REF!,K320)),IF(AC320&lt;&gt;0,LOOKUP(9.99999999999999E+307,$BB$5:BB319+1),""),"")</f>
        <v/>
      </c>
      <c r="BC320" s="95" t="str">
        <f>IF(COUNT(SEARCH(#REF!,K320)),IF(AG320&lt;&gt;0,LOOKUP(9.99999999999999E+307,$BC$5:BC319+1),""),"")</f>
        <v/>
      </c>
    </row>
    <row r="321" spans="1:55" ht="14">
      <c r="A321" s="1">
        <v>315</v>
      </c>
      <c r="B321" s="38" t="str">
        <f>IF(stock_Item!B317&lt;&gt;"",stock_Item!B317,"")</f>
        <v>คีม Steiglitz Root Forcep(คีมจับรากฟันล่าง)</v>
      </c>
      <c r="C321" s="18" t="str">
        <f t="array" ref="C321">IF(B321 &lt;&gt;"",IF(J321&lt;&gt;"","จัดซื้อร่วม ","วิธีเฉพาะเจาะจง "),"")</f>
        <v xml:space="preserve">วิธีเฉพาะเจาะจง </v>
      </c>
      <c r="D321" s="9">
        <f>IF(B321 &lt;&gt;"",INDEX(stock_Item!$A$3:$A$998,MATCH(B321,stock_Item!$B$3:$B$998,0)),"")</f>
        <v>4998</v>
      </c>
      <c r="E321" s="9" t="str">
        <f>IF(B321 &lt;&gt;"",INDEX(stock_Item!$C$1:$C$998,MATCH(D321,stock_Item!$A$1:$A$998,0)),"")</f>
        <v>ชิ้น</v>
      </c>
      <c r="F321" s="8"/>
      <c r="G321" s="7"/>
      <c r="H321" s="7"/>
      <c r="I321" s="7"/>
      <c r="J321" s="54"/>
      <c r="K321" s="57"/>
      <c r="L321" s="55"/>
      <c r="M321" s="56"/>
      <c r="N321" s="56"/>
      <c r="O321" s="41"/>
      <c r="P321" s="53">
        <f>IFERROR(IF(B321 &lt;&gt;"",LOOKUP(2,1/(company_qty!$K$3:$K$2003=D321),(company_qty!$N$3:$N$1004)),""),0)</f>
        <v>1</v>
      </c>
      <c r="Q321" s="33">
        <v>1</v>
      </c>
      <c r="R321" s="53">
        <f t="shared" si="48"/>
        <v>0</v>
      </c>
      <c r="S321" s="23">
        <v>0</v>
      </c>
      <c r="T321" s="39">
        <f t="array" ref="T321">IFERROR(IF(B321 &lt;&gt;"",LOOKUP(2,1/(company_qty!$A$3:$A$2002=D321),(company_qty!$D$3:$D$1003)),""),"ไม่เคยซื้อ")</f>
        <v>6065</v>
      </c>
      <c r="U321" s="34">
        <f t="shared" si="49"/>
        <v>0</v>
      </c>
      <c r="V321" s="46">
        <f>IF(AND(B321&lt;&gt;"",S321&lt;&gt;0,COUNTIFS(stock_Item!$A$3:$A$1998,D321,stock_Item!$M$3:$M$1998,"P")),IF(S321&gt;=9,S321-S321*0.4,S321),0)</f>
        <v>0</v>
      </c>
      <c r="W321" s="44"/>
      <c r="X321" s="47">
        <f t="shared" si="50"/>
        <v>0</v>
      </c>
      <c r="Y321" s="46">
        <f t="shared" si="58"/>
        <v>0</v>
      </c>
      <c r="Z321" s="44"/>
      <c r="AA321" s="47">
        <f t="shared" si="51"/>
        <v>0</v>
      </c>
      <c r="AB321" s="97">
        <f t="shared" si="59"/>
        <v>0</v>
      </c>
      <c r="AC321" s="100" t="str">
        <f t="shared" si="52"/>
        <v/>
      </c>
      <c r="AD321" s="44"/>
      <c r="AE321" s="35"/>
      <c r="AF321" s="36"/>
      <c r="AG321" s="100" t="str">
        <f t="shared" si="53"/>
        <v/>
      </c>
      <c r="AH321" s="44"/>
      <c r="AI321" s="86"/>
      <c r="AJ321" s="77">
        <f t="shared" si="54"/>
        <v>0</v>
      </c>
      <c r="AK321" s="84">
        <f t="shared" si="55"/>
        <v>0</v>
      </c>
      <c r="AL321" s="1">
        <f t="shared" si="56"/>
        <v>0</v>
      </c>
      <c r="AM321" s="85">
        <f t="shared" si="57"/>
        <v>0</v>
      </c>
      <c r="AZ321" s="65" t="str">
        <f>IF(COUNT(SEARCH(#REF!,K321)),IF(V321&lt;&gt;0,LOOKUP(9.99999999999999E+307,$AZ$5:AZ320+1),""),"")</f>
        <v/>
      </c>
      <c r="BA321" s="91" t="str">
        <f>IF(COUNT(SEARCH(#REF!,K321)),IF(Y321&lt;&gt;0,LOOKUP(9.99999999999999E+307,$BA$5:BA320+1),""),"")</f>
        <v/>
      </c>
      <c r="BB321" s="93" t="str">
        <f>IF(COUNT(SEARCH(#REF!,K321)),IF(AC321&lt;&gt;0,LOOKUP(9.99999999999999E+307,$BB$5:BB320+1),""),"")</f>
        <v/>
      </c>
      <c r="BC321" s="95" t="str">
        <f>IF(COUNT(SEARCH(#REF!,K321)),IF(AG321&lt;&gt;0,LOOKUP(9.99999999999999E+307,$BC$5:BC320+1),""),"")</f>
        <v/>
      </c>
    </row>
    <row r="322" spans="1:55" ht="14">
      <c r="A322" s="1">
        <v>316</v>
      </c>
      <c r="B322" s="38" t="str">
        <f>IF(stock_Item!B318&lt;&gt;"",stock_Item!B318,"")</f>
        <v>คีมดัดลวด</v>
      </c>
      <c r="C322" s="18" t="str">
        <f t="array" ref="C322">IF(B322 &lt;&gt;"",IF(J322&lt;&gt;"","จัดซื้อร่วม ","วิธีเฉพาะเจาะจง "),"")</f>
        <v xml:space="preserve">วิธีเฉพาะเจาะจง </v>
      </c>
      <c r="D322" s="9">
        <f>IF(B322 &lt;&gt;"",INDEX(stock_Item!$A$3:$A$998,MATCH(B322,stock_Item!$B$3:$B$998,0)),"")</f>
        <v>1352</v>
      </c>
      <c r="E322" s="9" t="str">
        <f>IF(B322 &lt;&gt;"",INDEX(stock_Item!$C$1:$C$998,MATCH(D322,stock_Item!$A$1:$A$998,0)),"")</f>
        <v>ชิ้น</v>
      </c>
      <c r="F322" s="8"/>
      <c r="G322" s="7"/>
      <c r="H322" s="7"/>
      <c r="I322" s="7"/>
      <c r="J322" s="54"/>
      <c r="K322" s="57"/>
      <c r="L322" s="55"/>
      <c r="M322" s="56"/>
      <c r="N322" s="56"/>
      <c r="O322" s="41"/>
      <c r="P322" s="53">
        <f>IFERROR(IF(B322 &lt;&gt;"",LOOKUP(2,1/(company_qty!$K$3:$K$2003=D322),(company_qty!$N$3:$N$1004)),""),0)</f>
        <v>0</v>
      </c>
      <c r="Q322" s="33">
        <v>0</v>
      </c>
      <c r="R322" s="53">
        <f t="shared" si="48"/>
        <v>0</v>
      </c>
      <c r="S322" s="23">
        <v>0</v>
      </c>
      <c r="T322" s="39">
        <f t="array" ref="T322">IFERROR(IF(B322 &lt;&gt;"",LOOKUP(2,1/(company_qty!$A$3:$A$2002=D322),(company_qty!$D$3:$D$1003)),""),"ไม่เคยซื้อ")</f>
        <v>890</v>
      </c>
      <c r="U322" s="34">
        <f t="shared" si="49"/>
        <v>0</v>
      </c>
      <c r="V322" s="46">
        <f>IF(AND(B322&lt;&gt;"",S322&lt;&gt;0,COUNTIFS(stock_Item!$A$3:$A$1998,D322,stock_Item!$M$3:$M$1998,"P")),IF(S322&gt;=9,S322-S322*0.4,S322),0)</f>
        <v>0</v>
      </c>
      <c r="W322" s="44"/>
      <c r="X322" s="47">
        <f t="shared" si="50"/>
        <v>0</v>
      </c>
      <c r="Y322" s="46">
        <f t="shared" si="58"/>
        <v>0</v>
      </c>
      <c r="Z322" s="44"/>
      <c r="AA322" s="47">
        <f t="shared" si="51"/>
        <v>0</v>
      </c>
      <c r="AB322" s="97">
        <f t="shared" si="59"/>
        <v>0</v>
      </c>
      <c r="AC322" s="100" t="str">
        <f t="shared" si="52"/>
        <v/>
      </c>
      <c r="AD322" s="44"/>
      <c r="AE322" s="35"/>
      <c r="AF322" s="36"/>
      <c r="AG322" s="100" t="str">
        <f t="shared" si="53"/>
        <v/>
      </c>
      <c r="AH322" s="44"/>
      <c r="AI322" s="86"/>
      <c r="AJ322" s="77">
        <f t="shared" si="54"/>
        <v>0</v>
      </c>
      <c r="AK322" s="84">
        <f t="shared" si="55"/>
        <v>0</v>
      </c>
      <c r="AL322" s="1">
        <f t="shared" si="56"/>
        <v>0</v>
      </c>
      <c r="AM322" s="85">
        <f t="shared" si="57"/>
        <v>0</v>
      </c>
      <c r="AZ322" s="65" t="str">
        <f>IF(COUNT(SEARCH(#REF!,K322)),IF(V322&lt;&gt;0,LOOKUP(9.99999999999999E+307,$AZ$5:AZ321+1),""),"")</f>
        <v/>
      </c>
      <c r="BA322" s="91" t="str">
        <f>IF(COUNT(SEARCH(#REF!,K322)),IF(Y322&lt;&gt;0,LOOKUP(9.99999999999999E+307,$BA$5:BA321+1),""),"")</f>
        <v/>
      </c>
      <c r="BB322" s="93" t="str">
        <f>IF(COUNT(SEARCH(#REF!,K322)),IF(AC322&lt;&gt;0,LOOKUP(9.99999999999999E+307,$BB$5:BB321+1),""),"")</f>
        <v/>
      </c>
      <c r="BC322" s="95" t="str">
        <f>IF(COUNT(SEARCH(#REF!,K322)),IF(AG322&lt;&gt;0,LOOKUP(9.99999999999999E+307,$BC$5:BC321+1),""),"")</f>
        <v/>
      </c>
    </row>
    <row r="323" spans="1:55" ht="14">
      <c r="A323" s="1">
        <v>317</v>
      </c>
      <c r="B323" s="38" t="str">
        <f>IF(stock_Item!B319&lt;&gt;"",stock_Item!B319,"")</f>
        <v>คีมถอนฟันเบอร์  88 L</v>
      </c>
      <c r="C323" s="18" t="str">
        <f t="array" ref="C323">IF(B323 &lt;&gt;"",IF(J323&lt;&gt;"","จัดซื้อร่วม ","วิธีเฉพาะเจาะจง "),"")</f>
        <v xml:space="preserve">วิธีเฉพาะเจาะจง </v>
      </c>
      <c r="D323" s="9">
        <f>IF(B323 &lt;&gt;"",INDEX(stock_Item!$A$3:$A$998,MATCH(B323,stock_Item!$B$3:$B$998,0)),"")</f>
        <v>6094</v>
      </c>
      <c r="E323" s="9" t="str">
        <f>IF(B323 &lt;&gt;"",INDEX(stock_Item!$C$1:$C$998,MATCH(D323,stock_Item!$A$1:$A$998,0)),"")</f>
        <v>ชิ้น</v>
      </c>
      <c r="F323" s="8"/>
      <c r="G323" s="7"/>
      <c r="H323" s="7"/>
      <c r="I323" s="7"/>
      <c r="J323" s="54"/>
      <c r="K323" s="57"/>
      <c r="L323" s="55"/>
      <c r="M323" s="56"/>
      <c r="N323" s="56"/>
      <c r="O323" s="41"/>
      <c r="P323" s="53">
        <f>IFERROR(IF(B323 &lt;&gt;"",LOOKUP(2,1/(company_qty!$K$3:$K$2003=D323),(company_qty!$N$3:$N$1004)),""),0)</f>
        <v>0</v>
      </c>
      <c r="Q323" s="33">
        <v>0</v>
      </c>
      <c r="R323" s="53">
        <f t="shared" si="48"/>
        <v>0</v>
      </c>
      <c r="S323" s="23">
        <v>1</v>
      </c>
      <c r="T323" s="39" t="str">
        <f t="array" ref="T323">IFERROR(IF(B323 &lt;&gt;"",LOOKUP(2,1/(company_qty!$A$3:$A$2002=D323),(company_qty!$D$3:$D$1003)),""),"ไม่เคยซื้อ")</f>
        <v>ไม่เคยซื้อ</v>
      </c>
      <c r="U323" s="34" t="e">
        <f t="shared" si="49"/>
        <v>#VALUE!</v>
      </c>
      <c r="V323" s="46">
        <f>IF(AND(B323&lt;&gt;"",S323&lt;&gt;0,COUNTIFS(stock_Item!$A$3:$A$1998,D323,stock_Item!$M$3:$M$1998,"P")),IF(S323&gt;=9,S323-S323*0.4,S323),0)</f>
        <v>0</v>
      </c>
      <c r="W323" s="44"/>
      <c r="X323" s="47">
        <f t="shared" si="50"/>
        <v>0</v>
      </c>
      <c r="Y323" s="46">
        <f t="shared" si="58"/>
        <v>1</v>
      </c>
      <c r="Z323" s="44"/>
      <c r="AA323" s="47">
        <f t="shared" si="51"/>
        <v>1</v>
      </c>
      <c r="AB323" s="97">
        <f t="shared" si="59"/>
        <v>0</v>
      </c>
      <c r="AC323" s="100" t="str">
        <f t="shared" si="52"/>
        <v/>
      </c>
      <c r="AD323" s="44"/>
      <c r="AE323" s="35"/>
      <c r="AF323" s="36"/>
      <c r="AG323" s="100" t="str">
        <f t="shared" si="53"/>
        <v/>
      </c>
      <c r="AH323" s="44"/>
      <c r="AI323" s="86"/>
      <c r="AJ323" s="77">
        <f t="shared" si="54"/>
        <v>1</v>
      </c>
      <c r="AK323" s="84" t="e">
        <f t="shared" si="55"/>
        <v>#VALUE!</v>
      </c>
      <c r="AL323" s="1">
        <f t="shared" si="56"/>
        <v>0</v>
      </c>
      <c r="AM323" s="85" t="e">
        <f t="shared" si="57"/>
        <v>#VALUE!</v>
      </c>
      <c r="AZ323" s="65" t="str">
        <f>IF(COUNT(SEARCH(#REF!,K323)),IF(V323&lt;&gt;0,LOOKUP(9.99999999999999E+307,$AZ$5:AZ322+1),""),"")</f>
        <v/>
      </c>
      <c r="BA323" s="91" t="str">
        <f>IF(COUNT(SEARCH(#REF!,K323)),IF(Y323&lt;&gt;0,LOOKUP(9.99999999999999E+307,$BA$5:BA322+1),""),"")</f>
        <v/>
      </c>
      <c r="BB323" s="93" t="str">
        <f>IF(COUNT(SEARCH(#REF!,K323)),IF(AC323&lt;&gt;0,LOOKUP(9.99999999999999E+307,$BB$5:BB322+1),""),"")</f>
        <v/>
      </c>
      <c r="BC323" s="95" t="str">
        <f>IF(COUNT(SEARCH(#REF!,K323)),IF(AG323&lt;&gt;0,LOOKUP(9.99999999999999E+307,$BC$5:BC322+1),""),"")</f>
        <v/>
      </c>
    </row>
    <row r="324" spans="1:55" ht="14">
      <c r="A324" s="1">
        <v>318</v>
      </c>
      <c r="B324" s="38" t="str">
        <f>IF(stock_Item!B320&lt;&gt;"",stock_Item!B320,"")</f>
        <v>คีมถอนฟันเบอร์  88 R</v>
      </c>
      <c r="C324" s="18" t="str">
        <f t="array" ref="C324">IF(B324 &lt;&gt;"",IF(J324&lt;&gt;"","จัดซื้อร่วม ","วิธีเฉพาะเจาะจง "),"")</f>
        <v xml:space="preserve">วิธีเฉพาะเจาะจง </v>
      </c>
      <c r="D324" s="9">
        <f>IF(B324 &lt;&gt;"",INDEX(stock_Item!$A$3:$A$998,MATCH(B324,stock_Item!$B$3:$B$998,0)),"")</f>
        <v>1223</v>
      </c>
      <c r="E324" s="9" t="str">
        <f>IF(B324 &lt;&gt;"",INDEX(stock_Item!$C$1:$C$998,MATCH(D324,stock_Item!$A$1:$A$998,0)),"")</f>
        <v>คู่</v>
      </c>
      <c r="F324" s="8"/>
      <c r="G324" s="7"/>
      <c r="H324" s="7"/>
      <c r="I324" s="7"/>
      <c r="J324" s="54"/>
      <c r="K324" s="57"/>
      <c r="L324" s="55"/>
      <c r="M324" s="56"/>
      <c r="N324" s="56"/>
      <c r="O324" s="41"/>
      <c r="P324" s="53">
        <f>IFERROR(IF(B324 &lt;&gt;"",LOOKUP(2,1/(company_qty!$K$3:$K$2003=D324),(company_qty!$N$3:$N$1004)),""),0)</f>
        <v>0</v>
      </c>
      <c r="Q324" s="33">
        <v>0</v>
      </c>
      <c r="R324" s="53">
        <f t="shared" si="48"/>
        <v>0</v>
      </c>
      <c r="S324" s="23">
        <v>1</v>
      </c>
      <c r="T324" s="39" t="str">
        <f t="array" ref="T324">IFERROR(IF(B324 &lt;&gt;"",LOOKUP(2,1/(company_qty!$A$3:$A$2002=D324),(company_qty!$D$3:$D$1003)),""),"ไม่เคยซื้อ")</f>
        <v>ไม่เคยซื้อ</v>
      </c>
      <c r="U324" s="34" t="e">
        <f t="shared" si="49"/>
        <v>#VALUE!</v>
      </c>
      <c r="V324" s="46">
        <f>IF(AND(B324&lt;&gt;"",S324&lt;&gt;0,COUNTIFS(stock_Item!$A$3:$A$1998,D324,stock_Item!$M$3:$M$1998,"P")),IF(S324&gt;=9,S324-S324*0.4,S324),0)</f>
        <v>0</v>
      </c>
      <c r="W324" s="44"/>
      <c r="X324" s="47">
        <f t="shared" si="50"/>
        <v>0</v>
      </c>
      <c r="Y324" s="46">
        <f t="shared" si="58"/>
        <v>1</v>
      </c>
      <c r="Z324" s="44"/>
      <c r="AA324" s="47">
        <f t="shared" si="51"/>
        <v>1</v>
      </c>
      <c r="AB324" s="97">
        <f t="shared" si="59"/>
        <v>0</v>
      </c>
      <c r="AC324" s="100" t="str">
        <f t="shared" si="52"/>
        <v/>
      </c>
      <c r="AD324" s="44"/>
      <c r="AE324" s="35"/>
      <c r="AF324" s="36"/>
      <c r="AG324" s="100" t="str">
        <f t="shared" si="53"/>
        <v/>
      </c>
      <c r="AH324" s="44"/>
      <c r="AI324" s="86"/>
      <c r="AJ324" s="77">
        <f t="shared" si="54"/>
        <v>1</v>
      </c>
      <c r="AK324" s="84" t="e">
        <f t="shared" si="55"/>
        <v>#VALUE!</v>
      </c>
      <c r="AL324" s="1">
        <f t="shared" si="56"/>
        <v>0</v>
      </c>
      <c r="AM324" s="85" t="e">
        <f t="shared" si="57"/>
        <v>#VALUE!</v>
      </c>
      <c r="AZ324" s="65" t="str">
        <f>IF(COUNT(SEARCH(#REF!,K324)),IF(V324&lt;&gt;0,LOOKUP(9.99999999999999E+307,$AZ$5:AZ323+1),""),"")</f>
        <v/>
      </c>
      <c r="BA324" s="91" t="str">
        <f>IF(COUNT(SEARCH(#REF!,K324)),IF(Y324&lt;&gt;0,LOOKUP(9.99999999999999E+307,$BA$5:BA323+1),""),"")</f>
        <v/>
      </c>
      <c r="BB324" s="93" t="str">
        <f>IF(COUNT(SEARCH(#REF!,K324)),IF(AC324&lt;&gt;0,LOOKUP(9.99999999999999E+307,$BB$5:BB323+1),""),"")</f>
        <v/>
      </c>
      <c r="BC324" s="95" t="str">
        <f>IF(COUNT(SEARCH(#REF!,K324)),IF(AG324&lt;&gt;0,LOOKUP(9.99999999999999E+307,$BC$5:BC323+1),""),"")</f>
        <v/>
      </c>
    </row>
    <row r="325" spans="1:55" ht="14">
      <c r="A325" s="1">
        <v>319</v>
      </c>
      <c r="B325" s="38" t="str">
        <f>IF(stock_Item!B321&lt;&gt;"",stock_Item!B321,"")</f>
        <v>คีมถอนฟันเบอร์  89</v>
      </c>
      <c r="C325" s="18" t="str">
        <f t="array" ref="C325">IF(B325 &lt;&gt;"",IF(J325&lt;&gt;"","จัดซื้อร่วม ","วิธีเฉพาะเจาะจง "),"")</f>
        <v xml:space="preserve">วิธีเฉพาะเจาะจง </v>
      </c>
      <c r="D325" s="9">
        <f>IF(B325 &lt;&gt;"",INDEX(stock_Item!$A$3:$A$998,MATCH(B325,stock_Item!$B$3:$B$998,0)),"")</f>
        <v>1224</v>
      </c>
      <c r="E325" s="9" t="str">
        <f>IF(B325 &lt;&gt;"",INDEX(stock_Item!$C$1:$C$998,MATCH(D325,stock_Item!$A$1:$A$998,0)),"")</f>
        <v>ชิ้น</v>
      </c>
      <c r="F325" s="8"/>
      <c r="G325" s="7"/>
      <c r="H325" s="7"/>
      <c r="I325" s="7"/>
      <c r="J325" s="54"/>
      <c r="K325" s="57"/>
      <c r="L325" s="55"/>
      <c r="M325" s="56"/>
      <c r="N325" s="56"/>
      <c r="O325" s="41"/>
      <c r="P325" s="53">
        <f>IFERROR(IF(B325 &lt;&gt;"",LOOKUP(2,1/(company_qty!$K$3:$K$2003=D325),(company_qty!$N$3:$N$1004)),""),0)</f>
        <v>0</v>
      </c>
      <c r="Q325" s="33">
        <v>0</v>
      </c>
      <c r="R325" s="53">
        <f t="shared" si="48"/>
        <v>0</v>
      </c>
      <c r="S325" s="23">
        <v>1</v>
      </c>
      <c r="T325" s="39" t="str">
        <f t="array" ref="T325">IFERROR(IF(B325 &lt;&gt;"",LOOKUP(2,1/(company_qty!$A$3:$A$2002=D325),(company_qty!$D$3:$D$1003)),""),"ไม่เคยซื้อ")</f>
        <v>ไม่เคยซื้อ</v>
      </c>
      <c r="U325" s="34" t="e">
        <f t="shared" si="49"/>
        <v>#VALUE!</v>
      </c>
      <c r="V325" s="46">
        <f>IF(AND(B325&lt;&gt;"",S325&lt;&gt;0,COUNTIFS(stock_Item!$A$3:$A$1998,D325,stock_Item!$M$3:$M$1998,"P")),IF(S325&gt;=9,S325-S325*0.4,S325),0)</f>
        <v>0</v>
      </c>
      <c r="W325" s="44"/>
      <c r="X325" s="47">
        <f t="shared" si="50"/>
        <v>0</v>
      </c>
      <c r="Y325" s="46">
        <f t="shared" si="58"/>
        <v>1</v>
      </c>
      <c r="Z325" s="44"/>
      <c r="AA325" s="47">
        <f t="shared" si="51"/>
        <v>1</v>
      </c>
      <c r="AB325" s="97">
        <f t="shared" si="59"/>
        <v>0</v>
      </c>
      <c r="AC325" s="100" t="str">
        <f t="shared" si="52"/>
        <v/>
      </c>
      <c r="AD325" s="44"/>
      <c r="AE325" s="35"/>
      <c r="AF325" s="36"/>
      <c r="AG325" s="100" t="str">
        <f t="shared" si="53"/>
        <v/>
      </c>
      <c r="AH325" s="44"/>
      <c r="AI325" s="86"/>
      <c r="AJ325" s="77">
        <f t="shared" si="54"/>
        <v>1</v>
      </c>
      <c r="AK325" s="84" t="e">
        <f t="shared" si="55"/>
        <v>#VALUE!</v>
      </c>
      <c r="AL325" s="1">
        <f t="shared" si="56"/>
        <v>0</v>
      </c>
      <c r="AM325" s="85" t="e">
        <f t="shared" si="57"/>
        <v>#VALUE!</v>
      </c>
      <c r="AZ325" s="65" t="str">
        <f>IF(COUNT(SEARCH(#REF!,K325)),IF(V325&lt;&gt;0,LOOKUP(9.99999999999999E+307,$AZ$5:AZ324+1),""),"")</f>
        <v/>
      </c>
      <c r="BA325" s="91" t="str">
        <f>IF(COUNT(SEARCH(#REF!,K325)),IF(Y325&lt;&gt;0,LOOKUP(9.99999999999999E+307,$BA$5:BA324+1),""),"")</f>
        <v/>
      </c>
      <c r="BB325" s="93" t="str">
        <f>IF(COUNT(SEARCH(#REF!,K325)),IF(AC325&lt;&gt;0,LOOKUP(9.99999999999999E+307,$BB$5:BB324+1),""),"")</f>
        <v/>
      </c>
      <c r="BC325" s="95" t="str">
        <f>IF(COUNT(SEARCH(#REF!,K325)),IF(AG325&lt;&gt;0,LOOKUP(9.99999999999999E+307,$BC$5:BC324+1),""),"")</f>
        <v/>
      </c>
    </row>
    <row r="326" spans="1:55" ht="14">
      <c r="A326" s="1">
        <v>320</v>
      </c>
      <c r="B326" s="38" t="str">
        <f>IF(stock_Item!B322&lt;&gt;"",stock_Item!B322,"")</f>
        <v>คีมถอนฟันเบอร์  90</v>
      </c>
      <c r="C326" s="18" t="str">
        <f t="array" ref="C326">IF(B326 &lt;&gt;"",IF(J326&lt;&gt;"","จัดซื้อร่วม ","วิธีเฉพาะเจาะจง "),"")</f>
        <v xml:space="preserve">วิธีเฉพาะเจาะจง </v>
      </c>
      <c r="D326" s="9">
        <f>IF(B326 &lt;&gt;"",INDEX(stock_Item!$A$3:$A$998,MATCH(B326,stock_Item!$B$3:$B$998,0)),"")</f>
        <v>1225</v>
      </c>
      <c r="E326" s="9" t="str">
        <f>IF(B326 &lt;&gt;"",INDEX(stock_Item!$C$1:$C$998,MATCH(D326,stock_Item!$A$1:$A$998,0)),"")</f>
        <v>ชิ้น</v>
      </c>
      <c r="F326" s="8"/>
      <c r="G326" s="7"/>
      <c r="H326" s="7"/>
      <c r="I326" s="7"/>
      <c r="J326" s="54"/>
      <c r="K326" s="57"/>
      <c r="L326" s="55"/>
      <c r="M326" s="56"/>
      <c r="N326" s="56"/>
      <c r="O326" s="41"/>
      <c r="P326" s="53">
        <f>IFERROR(IF(B326 &lt;&gt;"",LOOKUP(2,1/(company_qty!$K$3:$K$2003=D326),(company_qty!$N$3:$N$1004)),""),0)</f>
        <v>0</v>
      </c>
      <c r="Q326" s="33">
        <v>0</v>
      </c>
      <c r="R326" s="53">
        <f t="shared" si="48"/>
        <v>0</v>
      </c>
      <c r="S326" s="23">
        <v>1</v>
      </c>
      <c r="T326" s="39" t="str">
        <f t="array" ref="T326">IFERROR(IF(B326 &lt;&gt;"",LOOKUP(2,1/(company_qty!$A$3:$A$2002=D326),(company_qty!$D$3:$D$1003)),""),"ไม่เคยซื้อ")</f>
        <v>ไม่เคยซื้อ</v>
      </c>
      <c r="U326" s="34" t="e">
        <f t="shared" si="49"/>
        <v>#VALUE!</v>
      </c>
      <c r="V326" s="46">
        <f>IF(AND(B326&lt;&gt;"",S326&lt;&gt;0,COUNTIFS(stock_Item!$A$3:$A$1998,D326,stock_Item!$M$3:$M$1998,"P")),IF(S326&gt;=9,S326-S326*0.4,S326),0)</f>
        <v>0</v>
      </c>
      <c r="W326" s="44"/>
      <c r="X326" s="47">
        <f t="shared" si="50"/>
        <v>0</v>
      </c>
      <c r="Y326" s="46">
        <f t="shared" si="58"/>
        <v>1</v>
      </c>
      <c r="Z326" s="44"/>
      <c r="AA326" s="47">
        <f t="shared" si="51"/>
        <v>1</v>
      </c>
      <c r="AB326" s="97">
        <f t="shared" si="59"/>
        <v>0</v>
      </c>
      <c r="AC326" s="100" t="str">
        <f t="shared" si="52"/>
        <v/>
      </c>
      <c r="AD326" s="44"/>
      <c r="AE326" s="35"/>
      <c r="AF326" s="36"/>
      <c r="AG326" s="100" t="str">
        <f t="shared" si="53"/>
        <v/>
      </c>
      <c r="AH326" s="44"/>
      <c r="AI326" s="86"/>
      <c r="AJ326" s="77">
        <f t="shared" si="54"/>
        <v>1</v>
      </c>
      <c r="AK326" s="84" t="e">
        <f t="shared" si="55"/>
        <v>#VALUE!</v>
      </c>
      <c r="AL326" s="1">
        <f t="shared" si="56"/>
        <v>0</v>
      </c>
      <c r="AM326" s="85" t="e">
        <f t="shared" si="57"/>
        <v>#VALUE!</v>
      </c>
      <c r="AZ326" s="65" t="str">
        <f>IF(COUNT(SEARCH(#REF!,K326)),IF(V326&lt;&gt;0,LOOKUP(9.99999999999999E+307,$AZ$5:AZ325+1),""),"")</f>
        <v/>
      </c>
      <c r="BA326" s="91" t="str">
        <f>IF(COUNT(SEARCH(#REF!,K326)),IF(Y326&lt;&gt;0,LOOKUP(9.99999999999999E+307,$BA$5:BA325+1),""),"")</f>
        <v/>
      </c>
      <c r="BB326" s="93" t="str">
        <f>IF(COUNT(SEARCH(#REF!,K326)),IF(AC326&lt;&gt;0,LOOKUP(9.99999999999999E+307,$BB$5:BB325+1),""),"")</f>
        <v/>
      </c>
      <c r="BC326" s="95" t="str">
        <f>IF(COUNT(SEARCH(#REF!,K326)),IF(AG326&lt;&gt;0,LOOKUP(9.99999999999999E+307,$BC$5:BC325+1),""),"")</f>
        <v/>
      </c>
    </row>
    <row r="327" spans="1:55" ht="14">
      <c r="A327" s="1">
        <v>321</v>
      </c>
      <c r="B327" s="38" t="str">
        <f>IF(stock_Item!B323&lt;&gt;"",stock_Item!B323,"")</f>
        <v>คีมถอนฟันเบอร์ 150</v>
      </c>
      <c r="C327" s="18" t="str">
        <f t="array" ref="C327">IF(B327 &lt;&gt;"",IF(J327&lt;&gt;"","จัดซื้อร่วม ","วิธีเฉพาะเจาะจง "),"")</f>
        <v xml:space="preserve">วิธีเฉพาะเจาะจง </v>
      </c>
      <c r="D327" s="9">
        <f>IF(B327 &lt;&gt;"",INDEX(stock_Item!$A$3:$A$998,MATCH(B327,stock_Item!$B$3:$B$998,0)),"")</f>
        <v>1226</v>
      </c>
      <c r="E327" s="9" t="str">
        <f>IF(B327 &lt;&gt;"",INDEX(stock_Item!$C$1:$C$998,MATCH(D327,stock_Item!$A$1:$A$998,0)),"")</f>
        <v>ชิ้น</v>
      </c>
      <c r="F327" s="8"/>
      <c r="G327" s="7"/>
      <c r="H327" s="7"/>
      <c r="I327" s="7"/>
      <c r="J327" s="54"/>
      <c r="K327" s="57"/>
      <c r="L327" s="55"/>
      <c r="M327" s="56"/>
      <c r="N327" s="56"/>
      <c r="O327" s="41"/>
      <c r="P327" s="53">
        <f>IFERROR(IF(B327 &lt;&gt;"",LOOKUP(2,1/(company_qty!$K$3:$K$2003=D327),(company_qty!$N$3:$N$1004)),""),0)</f>
        <v>3</v>
      </c>
      <c r="Q327" s="33">
        <v>3</v>
      </c>
      <c r="R327" s="53">
        <f t="shared" ref="R327:R390" si="60">IFERROR(IF(B327&lt;&gt;"",IF(SUM(O327-P327)&gt;=0,SUM(O327-P327),0),""),0)</f>
        <v>0</v>
      </c>
      <c r="S327" s="23">
        <v>0</v>
      </c>
      <c r="T327" s="39">
        <f t="array" ref="T327">IFERROR(IF(B327 &lt;&gt;"",LOOKUP(2,1/(company_qty!$A$3:$A$2002=D327),(company_qty!$D$3:$D$1003)),""),"ไม่เคยซื้อ")</f>
        <v>2800</v>
      </c>
      <c r="U327" s="34">
        <f t="shared" ref="U327:U390" si="61">IF(B327 &lt;&gt;"",SUM(S327*T327),"")</f>
        <v>0</v>
      </c>
      <c r="V327" s="46">
        <f>IF(AND(B327&lt;&gt;"",S327&lt;&gt;0,COUNTIFS(stock_Item!$A$3:$A$1998,D327,stock_Item!$M$3:$M$1998,"P")),IF(S327&gt;=9,S327-S327*0.4,S327),0)</f>
        <v>0</v>
      </c>
      <c r="W327" s="44"/>
      <c r="X327" s="47">
        <f t="shared" ref="X327:X390" si="62">IF(B327&lt;&gt;"",SUM(V327-W327),"")</f>
        <v>0</v>
      </c>
      <c r="Y327" s="46">
        <f t="shared" si="58"/>
        <v>0</v>
      </c>
      <c r="Z327" s="44"/>
      <c r="AA327" s="47">
        <f t="shared" ref="AA327:AA390" si="63">IF(E327&lt;&gt;"",SUM(Y327-Z327)+X327,"")</f>
        <v>0</v>
      </c>
      <c r="AB327" s="97">
        <f t="shared" si="59"/>
        <v>0</v>
      </c>
      <c r="AC327" s="100" t="str">
        <f t="shared" ref="AC327:AC390" si="64">IF(AND(W327="",Z327=""),"",IF(B327&lt;&gt;"",IF(S327&lt;&gt;0,IF(AB327&lt;&gt;"",AA327+AB327,AA327),0),""))</f>
        <v/>
      </c>
      <c r="AD327" s="44"/>
      <c r="AE327" s="35"/>
      <c r="AF327" s="36"/>
      <c r="AG327" s="100" t="str">
        <f t="shared" ref="AG327:AG390" si="65">IF(AND(W327="",Z327=""),"",IF(B327&lt;&gt;"",IF(S327&lt;&gt;0,IF(AD327&lt;&gt;"",AC327-AD327,0),0),""))</f>
        <v/>
      </c>
      <c r="AH327" s="44"/>
      <c r="AI327" s="86"/>
      <c r="AJ327" s="77">
        <f t="shared" ref="AJ327:AJ390" si="66">IF(B327 &lt;&gt;"",SUM(V327,Y327,AB327,AF327),"")</f>
        <v>0</v>
      </c>
      <c r="AK327" s="84">
        <f t="shared" ref="AK327:AK390" si="67">IF(B327 &lt;&gt;"",SUM(AJ327*T327),"")</f>
        <v>0</v>
      </c>
      <c r="AL327" s="1">
        <f t="shared" ref="AL327:AL390" si="68">IF(B327&lt;&gt;"",SUM(W327,Z327,AD327,AH327),"")</f>
        <v>0</v>
      </c>
      <c r="AM327" s="85">
        <f t="shared" ref="AM327:AM390" si="69">IF(B327 &lt;&gt;"",SUM(AL327*T327),"")</f>
        <v>0</v>
      </c>
      <c r="AZ327" s="65" t="str">
        <f>IF(COUNT(SEARCH(#REF!,K327)),IF(V327&lt;&gt;0,LOOKUP(9.99999999999999E+307,$AZ$5:AZ326+1),""),"")</f>
        <v/>
      </c>
      <c r="BA327" s="91" t="str">
        <f>IF(COUNT(SEARCH(#REF!,K327)),IF(Y327&lt;&gt;0,LOOKUP(9.99999999999999E+307,$BA$5:BA326+1),""),"")</f>
        <v/>
      </c>
      <c r="BB327" s="93" t="str">
        <f>IF(COUNT(SEARCH(#REF!,K327)),IF(AC327&lt;&gt;0,LOOKUP(9.99999999999999E+307,$BB$5:BB326+1),""),"")</f>
        <v/>
      </c>
      <c r="BC327" s="95" t="str">
        <f>IF(COUNT(SEARCH(#REF!,K327)),IF(AG327&lt;&gt;0,LOOKUP(9.99999999999999E+307,$BC$5:BC326+1),""),"")</f>
        <v/>
      </c>
    </row>
    <row r="328" spans="1:55" ht="14">
      <c r="A328" s="1">
        <v>322</v>
      </c>
      <c r="B328" s="38" t="str">
        <f>IF(stock_Item!B324&lt;&gt;"",stock_Item!B324,"")</f>
        <v>คีมถอนฟันเบอร์ 150S</v>
      </c>
      <c r="C328" s="18" t="str">
        <f t="array" ref="C328">IF(B328 &lt;&gt;"",IF(J328&lt;&gt;"","จัดซื้อร่วม ","วิธีเฉพาะเจาะจง "),"")</f>
        <v xml:space="preserve">วิธีเฉพาะเจาะจง </v>
      </c>
      <c r="D328" s="9">
        <f>IF(B328 &lt;&gt;"",INDEX(stock_Item!$A$3:$A$998,MATCH(B328,stock_Item!$B$3:$B$998,0)),"")</f>
        <v>1230</v>
      </c>
      <c r="E328" s="9" t="str">
        <f>IF(B328 &lt;&gt;"",INDEX(stock_Item!$C$1:$C$998,MATCH(D328,stock_Item!$A$1:$A$998,0)),"")</f>
        <v>ชิ้น</v>
      </c>
      <c r="F328" s="8"/>
      <c r="G328" s="7"/>
      <c r="H328" s="7"/>
      <c r="I328" s="7"/>
      <c r="J328" s="54"/>
      <c r="K328" s="57"/>
      <c r="L328" s="55"/>
      <c r="M328" s="56"/>
      <c r="N328" s="56"/>
      <c r="O328" s="41"/>
      <c r="P328" s="53">
        <f>IFERROR(IF(B328 &lt;&gt;"",LOOKUP(2,1/(company_qty!$K$3:$K$2003=D328),(company_qty!$N$3:$N$1004)),""),0)</f>
        <v>0</v>
      </c>
      <c r="Q328" s="33">
        <v>0</v>
      </c>
      <c r="R328" s="53">
        <f t="shared" si="60"/>
        <v>0</v>
      </c>
      <c r="S328" s="23">
        <v>1</v>
      </c>
      <c r="T328" s="39" t="str">
        <f t="array" ref="T328">IFERROR(IF(B328 &lt;&gt;"",LOOKUP(2,1/(company_qty!$A$3:$A$2002=D328),(company_qty!$D$3:$D$1003)),""),"ไม่เคยซื้อ")</f>
        <v>ไม่เคยซื้อ</v>
      </c>
      <c r="U328" s="34" t="e">
        <f t="shared" si="61"/>
        <v>#VALUE!</v>
      </c>
      <c r="V328" s="46">
        <f>IF(AND(B328&lt;&gt;"",S328&lt;&gt;0,COUNTIFS(stock_Item!$A$3:$A$1998,D328,stock_Item!$M$3:$M$1998,"P")),IF(S328&gt;=9,S328-S328*0.4,S328),0)</f>
        <v>0</v>
      </c>
      <c r="W328" s="44"/>
      <c r="X328" s="47">
        <f t="shared" si="62"/>
        <v>0</v>
      </c>
      <c r="Y328" s="46">
        <f t="shared" ref="Y328:Y391" si="70">IF(AND(S328&lt;&gt;0,V328&lt;&gt;0),0,IF(S328&gt;=9,S328*0.6,S328))</f>
        <v>1</v>
      </c>
      <c r="Z328" s="44"/>
      <c r="AA328" s="47">
        <f t="shared" si="63"/>
        <v>1</v>
      </c>
      <c r="AB328" s="97">
        <f t="shared" ref="AB328:AB391" si="71">IF(V328+Y328&lt;S328,S328*0.4,0)</f>
        <v>0</v>
      </c>
      <c r="AC328" s="100" t="str">
        <f t="shared" si="64"/>
        <v/>
      </c>
      <c r="AD328" s="44"/>
      <c r="AE328" s="35"/>
      <c r="AF328" s="36"/>
      <c r="AG328" s="100" t="str">
        <f t="shared" si="65"/>
        <v/>
      </c>
      <c r="AH328" s="44"/>
      <c r="AI328" s="86"/>
      <c r="AJ328" s="77">
        <f t="shared" si="66"/>
        <v>1</v>
      </c>
      <c r="AK328" s="84" t="e">
        <f t="shared" si="67"/>
        <v>#VALUE!</v>
      </c>
      <c r="AL328" s="1">
        <f t="shared" si="68"/>
        <v>0</v>
      </c>
      <c r="AM328" s="85" t="e">
        <f t="shared" si="69"/>
        <v>#VALUE!</v>
      </c>
      <c r="AZ328" s="65" t="str">
        <f>IF(COUNT(SEARCH(#REF!,K328)),IF(V328&lt;&gt;0,LOOKUP(9.99999999999999E+307,$AZ$5:AZ327+1),""),"")</f>
        <v/>
      </c>
      <c r="BA328" s="91" t="str">
        <f>IF(COUNT(SEARCH(#REF!,K328)),IF(Y328&lt;&gt;0,LOOKUP(9.99999999999999E+307,$BA$5:BA327+1),""),"")</f>
        <v/>
      </c>
      <c r="BB328" s="93" t="str">
        <f>IF(COUNT(SEARCH(#REF!,K328)),IF(AC328&lt;&gt;0,LOOKUP(9.99999999999999E+307,$BB$5:BB327+1),""),"")</f>
        <v/>
      </c>
      <c r="BC328" s="95" t="str">
        <f>IF(COUNT(SEARCH(#REF!,K328)),IF(AG328&lt;&gt;0,LOOKUP(9.99999999999999E+307,$BC$5:BC327+1),""),"")</f>
        <v/>
      </c>
    </row>
    <row r="329" spans="1:55" ht="14">
      <c r="A329" s="1">
        <v>323</v>
      </c>
      <c r="B329" s="38" t="str">
        <f>IF(stock_Item!B325&lt;&gt;"",stock_Item!B325,"")</f>
        <v>คีมถอนฟันเบอร์ 151</v>
      </c>
      <c r="C329" s="18" t="str">
        <f t="array" ref="C329">IF(B329 &lt;&gt;"",IF(J329&lt;&gt;"","จัดซื้อร่วม ","วิธีเฉพาะเจาะจง "),"")</f>
        <v xml:space="preserve">วิธีเฉพาะเจาะจง </v>
      </c>
      <c r="D329" s="9">
        <f>IF(B329 &lt;&gt;"",INDEX(stock_Item!$A$3:$A$998,MATCH(B329,stock_Item!$B$3:$B$998,0)),"")</f>
        <v>1227</v>
      </c>
      <c r="E329" s="9" t="str">
        <f>IF(B329 &lt;&gt;"",INDEX(stock_Item!$C$1:$C$998,MATCH(D329,stock_Item!$A$1:$A$998,0)),"")</f>
        <v>ชิ้น</v>
      </c>
      <c r="F329" s="8"/>
      <c r="G329" s="7"/>
      <c r="H329" s="7"/>
      <c r="I329" s="7"/>
      <c r="J329" s="54"/>
      <c r="K329" s="57"/>
      <c r="L329" s="55"/>
      <c r="M329" s="56"/>
      <c r="N329" s="56"/>
      <c r="O329" s="41"/>
      <c r="P329" s="53">
        <f>IFERROR(IF(B329 &lt;&gt;"",LOOKUP(2,1/(company_qty!$K$3:$K$2003=D329),(company_qty!$N$3:$N$1004)),""),0)</f>
        <v>3</v>
      </c>
      <c r="Q329" s="33">
        <v>3</v>
      </c>
      <c r="R329" s="53">
        <f t="shared" si="60"/>
        <v>0</v>
      </c>
      <c r="S329" s="23">
        <v>0</v>
      </c>
      <c r="T329" s="39">
        <f t="array" ref="T329">IFERROR(IF(B329 &lt;&gt;"",LOOKUP(2,1/(company_qty!$A$3:$A$2002=D329),(company_qty!$D$3:$D$1003)),""),"ไม่เคยซื้อ")</f>
        <v>2800</v>
      </c>
      <c r="U329" s="34">
        <f t="shared" si="61"/>
        <v>0</v>
      </c>
      <c r="V329" s="46">
        <f>IF(AND(B329&lt;&gt;"",S329&lt;&gt;0,COUNTIFS(stock_Item!$A$3:$A$1998,D329,stock_Item!$M$3:$M$1998,"P")),IF(S329&gt;=9,S329-S329*0.4,S329),0)</f>
        <v>0</v>
      </c>
      <c r="W329" s="44"/>
      <c r="X329" s="47">
        <f t="shared" si="62"/>
        <v>0</v>
      </c>
      <c r="Y329" s="46">
        <f t="shared" si="70"/>
        <v>0</v>
      </c>
      <c r="Z329" s="44"/>
      <c r="AA329" s="47">
        <f t="shared" si="63"/>
        <v>0</v>
      </c>
      <c r="AB329" s="97">
        <f t="shared" si="71"/>
        <v>0</v>
      </c>
      <c r="AC329" s="100" t="str">
        <f t="shared" si="64"/>
        <v/>
      </c>
      <c r="AD329" s="44"/>
      <c r="AE329" s="35"/>
      <c r="AF329" s="36"/>
      <c r="AG329" s="100" t="str">
        <f t="shared" si="65"/>
        <v/>
      </c>
      <c r="AH329" s="44"/>
      <c r="AI329" s="86"/>
      <c r="AJ329" s="77">
        <f t="shared" si="66"/>
        <v>0</v>
      </c>
      <c r="AK329" s="84">
        <f t="shared" si="67"/>
        <v>0</v>
      </c>
      <c r="AL329" s="1">
        <f t="shared" si="68"/>
        <v>0</v>
      </c>
      <c r="AM329" s="85">
        <f t="shared" si="69"/>
        <v>0</v>
      </c>
      <c r="AZ329" s="65" t="str">
        <f>IF(COUNT(SEARCH(#REF!,K329)),IF(V329&lt;&gt;0,LOOKUP(9.99999999999999E+307,$AZ$5:AZ328+1),""),"")</f>
        <v/>
      </c>
      <c r="BA329" s="91" t="str">
        <f>IF(COUNT(SEARCH(#REF!,K329)),IF(Y329&lt;&gt;0,LOOKUP(9.99999999999999E+307,$BA$5:BA328+1),""),"")</f>
        <v/>
      </c>
      <c r="BB329" s="93" t="str">
        <f>IF(COUNT(SEARCH(#REF!,K329)),IF(AC329&lt;&gt;0,LOOKUP(9.99999999999999E+307,$BB$5:BB328+1),""),"")</f>
        <v/>
      </c>
      <c r="BC329" s="95" t="str">
        <f>IF(COUNT(SEARCH(#REF!,K329)),IF(AG329&lt;&gt;0,LOOKUP(9.99999999999999E+307,$BC$5:BC328+1),""),"")</f>
        <v/>
      </c>
    </row>
    <row r="330" spans="1:55" ht="14">
      <c r="A330" s="1">
        <v>324</v>
      </c>
      <c r="B330" s="38" t="str">
        <f>IF(stock_Item!B326&lt;&gt;"",stock_Item!B326,"")</f>
        <v>คีมถอนฟันเบอร์ 151S</v>
      </c>
      <c r="C330" s="18" t="str">
        <f t="array" ref="C330">IF(B330 &lt;&gt;"",IF(J330&lt;&gt;"","จัดซื้อร่วม ","วิธีเฉพาะเจาะจง "),"")</f>
        <v xml:space="preserve">วิธีเฉพาะเจาะจง </v>
      </c>
      <c r="D330" s="9">
        <f>IF(B330 &lt;&gt;"",INDEX(stock_Item!$A$3:$A$998,MATCH(B330,stock_Item!$B$3:$B$998,0)),"")</f>
        <v>1229</v>
      </c>
      <c r="E330" s="9" t="str">
        <f>IF(B330 &lt;&gt;"",INDEX(stock_Item!$C$1:$C$998,MATCH(D330,stock_Item!$A$1:$A$998,0)),"")</f>
        <v>ชิ้น</v>
      </c>
      <c r="F330" s="8"/>
      <c r="G330" s="7"/>
      <c r="H330" s="7"/>
      <c r="I330" s="7"/>
      <c r="J330" s="54"/>
      <c r="K330" s="57"/>
      <c r="L330" s="55"/>
      <c r="M330" s="56"/>
      <c r="N330" s="56"/>
      <c r="O330" s="41"/>
      <c r="P330" s="53">
        <f>IFERROR(IF(B330 &lt;&gt;"",LOOKUP(2,1/(company_qty!$K$3:$K$2003=D330),(company_qty!$N$3:$N$1004)),""),0)</f>
        <v>0</v>
      </c>
      <c r="Q330" s="33">
        <v>0</v>
      </c>
      <c r="R330" s="53">
        <f t="shared" si="60"/>
        <v>0</v>
      </c>
      <c r="S330" s="23">
        <v>1</v>
      </c>
      <c r="T330" s="39" t="str">
        <f t="array" ref="T330">IFERROR(IF(B330 &lt;&gt;"",LOOKUP(2,1/(company_qty!$A$3:$A$2002=D330),(company_qty!$D$3:$D$1003)),""),"ไม่เคยซื้อ")</f>
        <v>ไม่เคยซื้อ</v>
      </c>
      <c r="U330" s="34" t="e">
        <f t="shared" si="61"/>
        <v>#VALUE!</v>
      </c>
      <c r="V330" s="46">
        <f>IF(AND(B330&lt;&gt;"",S330&lt;&gt;0,COUNTIFS(stock_Item!$A$3:$A$1998,D330,stock_Item!$M$3:$M$1998,"P")),IF(S330&gt;=9,S330-S330*0.4,S330),0)</f>
        <v>0</v>
      </c>
      <c r="W330" s="44"/>
      <c r="X330" s="47">
        <f t="shared" si="62"/>
        <v>0</v>
      </c>
      <c r="Y330" s="46">
        <f t="shared" si="70"/>
        <v>1</v>
      </c>
      <c r="Z330" s="44"/>
      <c r="AA330" s="47">
        <f t="shared" si="63"/>
        <v>1</v>
      </c>
      <c r="AB330" s="97">
        <f t="shared" si="71"/>
        <v>0</v>
      </c>
      <c r="AC330" s="100" t="str">
        <f t="shared" si="64"/>
        <v/>
      </c>
      <c r="AD330" s="44"/>
      <c r="AE330" s="35"/>
      <c r="AF330" s="36"/>
      <c r="AG330" s="100" t="str">
        <f t="shared" si="65"/>
        <v/>
      </c>
      <c r="AH330" s="44"/>
      <c r="AI330" s="86"/>
      <c r="AJ330" s="77">
        <f t="shared" si="66"/>
        <v>1</v>
      </c>
      <c r="AK330" s="84" t="e">
        <f t="shared" si="67"/>
        <v>#VALUE!</v>
      </c>
      <c r="AL330" s="1">
        <f t="shared" si="68"/>
        <v>0</v>
      </c>
      <c r="AM330" s="85" t="e">
        <f t="shared" si="69"/>
        <v>#VALUE!</v>
      </c>
      <c r="AZ330" s="65" t="str">
        <f>IF(COUNT(SEARCH(#REF!,K330)),IF(V330&lt;&gt;0,LOOKUP(9.99999999999999E+307,$AZ$5:AZ329+1),""),"")</f>
        <v/>
      </c>
      <c r="BA330" s="91" t="str">
        <f>IF(COUNT(SEARCH(#REF!,K330)),IF(Y330&lt;&gt;0,LOOKUP(9.99999999999999E+307,$BA$5:BA329+1),""),"")</f>
        <v/>
      </c>
      <c r="BB330" s="93" t="str">
        <f>IF(COUNT(SEARCH(#REF!,K330)),IF(AC330&lt;&gt;0,LOOKUP(9.99999999999999E+307,$BB$5:BB329+1),""),"")</f>
        <v/>
      </c>
      <c r="BC330" s="95" t="str">
        <f>IF(COUNT(SEARCH(#REF!,K330)),IF(AG330&lt;&gt;0,LOOKUP(9.99999999999999E+307,$BC$5:BC329+1),""),"")</f>
        <v/>
      </c>
    </row>
    <row r="331" spans="1:55" ht="14">
      <c r="A331" s="1">
        <v>325</v>
      </c>
      <c r="B331" s="38" t="str">
        <f>IF(stock_Item!B327&lt;&gt;"",stock_Item!B327,"")</f>
        <v>คีมถอนฟันเบอร์ 23</v>
      </c>
      <c r="C331" s="18" t="str">
        <f t="array" ref="C331">IF(B331 &lt;&gt;"",IF(J331&lt;&gt;"","จัดซื้อร่วม ","วิธีเฉพาะเจาะจง "),"")</f>
        <v xml:space="preserve">วิธีเฉพาะเจาะจง </v>
      </c>
      <c r="D331" s="9">
        <f>IF(B331 &lt;&gt;"",INDEX(stock_Item!$A$3:$A$998,MATCH(B331,stock_Item!$B$3:$B$998,0)),"")</f>
        <v>1228</v>
      </c>
      <c r="E331" s="9" t="str">
        <f>IF(B331 &lt;&gt;"",INDEX(stock_Item!$C$1:$C$998,MATCH(D331,stock_Item!$A$1:$A$998,0)),"")</f>
        <v>ชิ้น</v>
      </c>
      <c r="F331" s="8"/>
      <c r="G331" s="7"/>
      <c r="H331" s="7"/>
      <c r="I331" s="7"/>
      <c r="J331" s="54"/>
      <c r="K331" s="57"/>
      <c r="L331" s="55"/>
      <c r="M331" s="56"/>
      <c r="N331" s="56"/>
      <c r="O331" s="41"/>
      <c r="P331" s="53">
        <f>IFERROR(IF(B331 &lt;&gt;"",LOOKUP(2,1/(company_qty!$K$3:$K$2003=D331),(company_qty!$N$3:$N$1004)),""),0)</f>
        <v>0</v>
      </c>
      <c r="Q331" s="33">
        <v>0</v>
      </c>
      <c r="R331" s="53">
        <f t="shared" si="60"/>
        <v>0</v>
      </c>
      <c r="S331" s="23">
        <v>1</v>
      </c>
      <c r="T331" s="39">
        <f t="array" ref="T331">IFERROR(IF(B331 &lt;&gt;"",LOOKUP(2,1/(company_qty!$A$3:$A$2002=D331),(company_qty!$D$3:$D$1003)),""),"ไม่เคยซื้อ")</f>
        <v>3200</v>
      </c>
      <c r="U331" s="34">
        <f t="shared" si="61"/>
        <v>3200</v>
      </c>
      <c r="V331" s="46">
        <f>IF(AND(B331&lt;&gt;"",S331&lt;&gt;0,COUNTIFS(stock_Item!$A$3:$A$1998,D331,stock_Item!$M$3:$M$1998,"P")),IF(S331&gt;=9,S331-S331*0.4,S331),0)</f>
        <v>0</v>
      </c>
      <c r="W331" s="44"/>
      <c r="X331" s="47">
        <f t="shared" si="62"/>
        <v>0</v>
      </c>
      <c r="Y331" s="46">
        <f t="shared" si="70"/>
        <v>1</v>
      </c>
      <c r="Z331" s="44"/>
      <c r="AA331" s="47">
        <f t="shared" si="63"/>
        <v>1</v>
      </c>
      <c r="AB331" s="97">
        <f t="shared" si="71"/>
        <v>0</v>
      </c>
      <c r="AC331" s="100" t="str">
        <f t="shared" si="64"/>
        <v/>
      </c>
      <c r="AD331" s="44"/>
      <c r="AE331" s="35"/>
      <c r="AF331" s="36"/>
      <c r="AG331" s="100" t="str">
        <f t="shared" si="65"/>
        <v/>
      </c>
      <c r="AH331" s="44"/>
      <c r="AI331" s="86"/>
      <c r="AJ331" s="77">
        <f t="shared" si="66"/>
        <v>1</v>
      </c>
      <c r="AK331" s="84">
        <f t="shared" si="67"/>
        <v>3200</v>
      </c>
      <c r="AL331" s="1">
        <f t="shared" si="68"/>
        <v>0</v>
      </c>
      <c r="AM331" s="85">
        <f t="shared" si="69"/>
        <v>0</v>
      </c>
      <c r="AZ331" s="65" t="str">
        <f>IF(COUNT(SEARCH(#REF!,K331)),IF(V331&lt;&gt;0,LOOKUP(9.99999999999999E+307,$AZ$5:AZ330+1),""),"")</f>
        <v/>
      </c>
      <c r="BA331" s="91" t="str">
        <f>IF(COUNT(SEARCH(#REF!,K331)),IF(Y331&lt;&gt;0,LOOKUP(9.99999999999999E+307,$BA$5:BA330+1),""),"")</f>
        <v/>
      </c>
      <c r="BB331" s="93" t="str">
        <f>IF(COUNT(SEARCH(#REF!,K331)),IF(AC331&lt;&gt;0,LOOKUP(9.99999999999999E+307,$BB$5:BB330+1),""),"")</f>
        <v/>
      </c>
      <c r="BC331" s="95" t="str">
        <f>IF(COUNT(SEARCH(#REF!,K331)),IF(AG331&lt;&gt;0,LOOKUP(9.99999999999999E+307,$BC$5:BC330+1),""),"")</f>
        <v/>
      </c>
    </row>
    <row r="332" spans="1:55" ht="14">
      <c r="A332" s="1">
        <v>326</v>
      </c>
      <c r="B332" s="38" t="str">
        <f>IF(stock_Item!B328&lt;&gt;"",stock_Item!B328,"")</f>
        <v>คีมถอนฟันเบอร์ 300</v>
      </c>
      <c r="C332" s="18" t="str">
        <f t="array" ref="C332">IF(B332 &lt;&gt;"",IF(J332&lt;&gt;"","จัดซื้อร่วม ","วิธีเฉพาะเจาะจง "),"")</f>
        <v xml:space="preserve">วิธีเฉพาะเจาะจง </v>
      </c>
      <c r="D332" s="9">
        <f>IF(B332 &lt;&gt;"",INDEX(stock_Item!$A$3:$A$998,MATCH(B332,stock_Item!$B$3:$B$998,0)),"")</f>
        <v>1232</v>
      </c>
      <c r="E332" s="9" t="str">
        <f>IF(B332 &lt;&gt;"",INDEX(stock_Item!$C$1:$C$998,MATCH(D332,stock_Item!$A$1:$A$998,0)),"")</f>
        <v>ชิ้น</v>
      </c>
      <c r="F332" s="8"/>
      <c r="G332" s="7"/>
      <c r="H332" s="7"/>
      <c r="I332" s="7"/>
      <c r="J332" s="54"/>
      <c r="K332" s="57"/>
      <c r="L332" s="55"/>
      <c r="M332" s="56"/>
      <c r="N332" s="56"/>
      <c r="O332" s="41"/>
      <c r="P332" s="53">
        <f>IFERROR(IF(B332 &lt;&gt;"",LOOKUP(2,1/(company_qty!$K$3:$K$2003=D332),(company_qty!$N$3:$N$1004)),""),0)</f>
        <v>0</v>
      </c>
      <c r="Q332" s="33">
        <v>0</v>
      </c>
      <c r="R332" s="53">
        <f t="shared" si="60"/>
        <v>0</v>
      </c>
      <c r="S332" s="23">
        <v>1</v>
      </c>
      <c r="T332" s="39" t="str">
        <f t="array" ref="T332">IFERROR(IF(B332 &lt;&gt;"",LOOKUP(2,1/(company_qty!$A$3:$A$2002=D332),(company_qty!$D$3:$D$1003)),""),"ไม่เคยซื้อ")</f>
        <v>ไม่เคยซื้อ</v>
      </c>
      <c r="U332" s="34" t="e">
        <f t="shared" si="61"/>
        <v>#VALUE!</v>
      </c>
      <c r="V332" s="46">
        <f>IF(AND(B332&lt;&gt;"",S332&lt;&gt;0,COUNTIFS(stock_Item!$A$3:$A$1998,D332,stock_Item!$M$3:$M$1998,"P")),IF(S332&gt;=9,S332-S332*0.4,S332),0)</f>
        <v>0</v>
      </c>
      <c r="W332" s="44"/>
      <c r="X332" s="47">
        <f t="shared" si="62"/>
        <v>0</v>
      </c>
      <c r="Y332" s="46">
        <f t="shared" si="70"/>
        <v>1</v>
      </c>
      <c r="Z332" s="44"/>
      <c r="AA332" s="47">
        <f t="shared" si="63"/>
        <v>1</v>
      </c>
      <c r="AB332" s="97">
        <f t="shared" si="71"/>
        <v>0</v>
      </c>
      <c r="AC332" s="100" t="str">
        <f t="shared" si="64"/>
        <v/>
      </c>
      <c r="AD332" s="44"/>
      <c r="AE332" s="35"/>
      <c r="AF332" s="36"/>
      <c r="AG332" s="100" t="str">
        <f t="shared" si="65"/>
        <v/>
      </c>
      <c r="AH332" s="44"/>
      <c r="AI332" s="86"/>
      <c r="AJ332" s="77">
        <f t="shared" si="66"/>
        <v>1</v>
      </c>
      <c r="AK332" s="84" t="e">
        <f t="shared" si="67"/>
        <v>#VALUE!</v>
      </c>
      <c r="AL332" s="1">
        <f t="shared" si="68"/>
        <v>0</v>
      </c>
      <c r="AM332" s="85" t="e">
        <f t="shared" si="69"/>
        <v>#VALUE!</v>
      </c>
      <c r="AZ332" s="65" t="str">
        <f>IF(COUNT(SEARCH(#REF!,K332)),IF(V332&lt;&gt;0,LOOKUP(9.99999999999999E+307,$AZ$5:AZ331+1),""),"")</f>
        <v/>
      </c>
      <c r="BA332" s="91" t="str">
        <f>IF(COUNT(SEARCH(#REF!,K332)),IF(Y332&lt;&gt;0,LOOKUP(9.99999999999999E+307,$BA$5:BA331+1),""),"")</f>
        <v/>
      </c>
      <c r="BB332" s="93" t="str">
        <f>IF(COUNT(SEARCH(#REF!,K332)),IF(AC332&lt;&gt;0,LOOKUP(9.99999999999999E+307,$BB$5:BB331+1),""),"")</f>
        <v/>
      </c>
      <c r="BC332" s="95" t="str">
        <f>IF(COUNT(SEARCH(#REF!,K332)),IF(AG332&lt;&gt;0,LOOKUP(9.99999999999999E+307,$BC$5:BC331+1),""),"")</f>
        <v/>
      </c>
    </row>
    <row r="333" spans="1:55" ht="14">
      <c r="A333" s="1">
        <v>327</v>
      </c>
      <c r="B333" s="38" t="str">
        <f>IF(stock_Item!B329&lt;&gt;"",stock_Item!B329,"")</f>
        <v>คีมถอนฟันเบอร์ 301</v>
      </c>
      <c r="C333" s="18" t="str">
        <f t="array" ref="C333">IF(B333 &lt;&gt;"",IF(J333&lt;&gt;"","จัดซื้อร่วม ","วิธีเฉพาะเจาะจง "),"")</f>
        <v xml:space="preserve">วิธีเฉพาะเจาะจง </v>
      </c>
      <c r="D333" s="9">
        <f>IF(B333 &lt;&gt;"",INDEX(stock_Item!$A$3:$A$998,MATCH(B333,stock_Item!$B$3:$B$998,0)),"")</f>
        <v>1233</v>
      </c>
      <c r="E333" s="9" t="str">
        <f>IF(B333 &lt;&gt;"",INDEX(stock_Item!$C$1:$C$998,MATCH(D333,stock_Item!$A$1:$A$998,0)),"")</f>
        <v>ชิ้น</v>
      </c>
      <c r="F333" s="8"/>
      <c r="G333" s="7"/>
      <c r="H333" s="7"/>
      <c r="I333" s="7"/>
      <c r="J333" s="54"/>
      <c r="K333" s="57"/>
      <c r="L333" s="55"/>
      <c r="M333" s="56"/>
      <c r="N333" s="56"/>
      <c r="O333" s="41"/>
      <c r="P333" s="53">
        <f>IFERROR(IF(B333 &lt;&gt;"",LOOKUP(2,1/(company_qty!$K$3:$K$2003=D333),(company_qty!$N$3:$N$1004)),""),0)</f>
        <v>0</v>
      </c>
      <c r="Q333" s="33">
        <v>0</v>
      </c>
      <c r="R333" s="53">
        <f t="shared" si="60"/>
        <v>0</v>
      </c>
      <c r="S333" s="23">
        <v>1</v>
      </c>
      <c r="T333" s="39" t="str">
        <f t="array" ref="T333">IFERROR(IF(B333 &lt;&gt;"",LOOKUP(2,1/(company_qty!$A$3:$A$2002=D333),(company_qty!$D$3:$D$1003)),""),"ไม่เคยซื้อ")</f>
        <v>ไม่เคยซื้อ</v>
      </c>
      <c r="U333" s="34" t="e">
        <f t="shared" si="61"/>
        <v>#VALUE!</v>
      </c>
      <c r="V333" s="46">
        <f>IF(AND(B333&lt;&gt;"",S333&lt;&gt;0,COUNTIFS(stock_Item!$A$3:$A$1998,D333,stock_Item!$M$3:$M$1998,"P")),IF(S333&gt;=9,S333-S333*0.4,S333),0)</f>
        <v>0</v>
      </c>
      <c r="W333" s="44"/>
      <c r="X333" s="47">
        <f t="shared" si="62"/>
        <v>0</v>
      </c>
      <c r="Y333" s="46">
        <f t="shared" si="70"/>
        <v>1</v>
      </c>
      <c r="Z333" s="44"/>
      <c r="AA333" s="47">
        <f t="shared" si="63"/>
        <v>1</v>
      </c>
      <c r="AB333" s="97">
        <f t="shared" si="71"/>
        <v>0</v>
      </c>
      <c r="AC333" s="100" t="str">
        <f t="shared" si="64"/>
        <v/>
      </c>
      <c r="AD333" s="44"/>
      <c r="AE333" s="35"/>
      <c r="AF333" s="36"/>
      <c r="AG333" s="100" t="str">
        <f t="shared" si="65"/>
        <v/>
      </c>
      <c r="AH333" s="44"/>
      <c r="AI333" s="86"/>
      <c r="AJ333" s="77">
        <f t="shared" si="66"/>
        <v>1</v>
      </c>
      <c r="AK333" s="84" t="e">
        <f t="shared" si="67"/>
        <v>#VALUE!</v>
      </c>
      <c r="AL333" s="1">
        <f t="shared" si="68"/>
        <v>0</v>
      </c>
      <c r="AM333" s="85" t="e">
        <f t="shared" si="69"/>
        <v>#VALUE!</v>
      </c>
      <c r="AZ333" s="65" t="str">
        <f>IF(COUNT(SEARCH(#REF!,K333)),IF(V333&lt;&gt;0,LOOKUP(9.99999999999999E+307,$AZ$5:AZ332+1),""),"")</f>
        <v/>
      </c>
      <c r="BA333" s="91" t="str">
        <f>IF(COUNT(SEARCH(#REF!,K333)),IF(Y333&lt;&gt;0,LOOKUP(9.99999999999999E+307,$BA$5:BA332+1),""),"")</f>
        <v/>
      </c>
      <c r="BB333" s="93" t="str">
        <f>IF(COUNT(SEARCH(#REF!,K333)),IF(AC333&lt;&gt;0,LOOKUP(9.99999999999999E+307,$BB$5:BB332+1),""),"")</f>
        <v/>
      </c>
      <c r="BC333" s="95" t="str">
        <f>IF(COUNT(SEARCH(#REF!,K333)),IF(AG333&lt;&gt;0,LOOKUP(9.99999999999999E+307,$BC$5:BC332+1),""),"")</f>
        <v/>
      </c>
    </row>
    <row r="334" spans="1:55" ht="14">
      <c r="A334" s="1">
        <v>328</v>
      </c>
      <c r="B334" s="38" t="str">
        <f>IF(stock_Item!B330&lt;&gt;"",stock_Item!B330,"")</f>
        <v>คีมถอนฟันเบอร์ 69</v>
      </c>
      <c r="C334" s="18" t="str">
        <f t="array" ref="C334">IF(B334 &lt;&gt;"",IF(J334&lt;&gt;"","จัดซื้อร่วม ","วิธีเฉพาะเจาะจง "),"")</f>
        <v xml:space="preserve">วิธีเฉพาะเจาะจง </v>
      </c>
      <c r="D334" s="9">
        <f>IF(B334 &lt;&gt;"",INDEX(stock_Item!$A$3:$A$998,MATCH(B334,stock_Item!$B$3:$B$998,0)),"")</f>
        <v>1231</v>
      </c>
      <c r="E334" s="9" t="str">
        <f>IF(B334 &lt;&gt;"",INDEX(stock_Item!$C$1:$C$998,MATCH(D334,stock_Item!$A$1:$A$998,0)),"")</f>
        <v>ชิ้น</v>
      </c>
      <c r="F334" s="8"/>
      <c r="G334" s="7"/>
      <c r="H334" s="7"/>
      <c r="I334" s="7"/>
      <c r="J334" s="54"/>
      <c r="K334" s="57"/>
      <c r="L334" s="55"/>
      <c r="M334" s="56"/>
      <c r="N334" s="56"/>
      <c r="O334" s="41"/>
      <c r="P334" s="53">
        <f>IFERROR(IF(B334 &lt;&gt;"",LOOKUP(2,1/(company_qty!$K$3:$K$2003=D334),(company_qty!$N$3:$N$1004)),""),0)</f>
        <v>0</v>
      </c>
      <c r="Q334" s="33">
        <v>0</v>
      </c>
      <c r="R334" s="53">
        <f t="shared" si="60"/>
        <v>0</v>
      </c>
      <c r="S334" s="23">
        <v>1</v>
      </c>
      <c r="T334" s="39" t="str">
        <f t="array" ref="T334">IFERROR(IF(B334 &lt;&gt;"",LOOKUP(2,1/(company_qty!$A$3:$A$2002=D334),(company_qty!$D$3:$D$1003)),""),"ไม่เคยซื้อ")</f>
        <v>ไม่เคยซื้อ</v>
      </c>
      <c r="U334" s="34" t="e">
        <f t="shared" si="61"/>
        <v>#VALUE!</v>
      </c>
      <c r="V334" s="46">
        <f>IF(AND(B334&lt;&gt;"",S334&lt;&gt;0,COUNTIFS(stock_Item!$A$3:$A$1998,D334,stock_Item!$M$3:$M$1998,"P")),IF(S334&gt;=9,S334-S334*0.4,S334),0)</f>
        <v>0</v>
      </c>
      <c r="W334" s="44"/>
      <c r="X334" s="47">
        <f t="shared" si="62"/>
        <v>0</v>
      </c>
      <c r="Y334" s="46">
        <f t="shared" si="70"/>
        <v>1</v>
      </c>
      <c r="Z334" s="44"/>
      <c r="AA334" s="47">
        <f t="shared" si="63"/>
        <v>1</v>
      </c>
      <c r="AB334" s="97">
        <f t="shared" si="71"/>
        <v>0</v>
      </c>
      <c r="AC334" s="100" t="str">
        <f t="shared" si="64"/>
        <v/>
      </c>
      <c r="AD334" s="44"/>
      <c r="AE334" s="35"/>
      <c r="AF334" s="36"/>
      <c r="AG334" s="100" t="str">
        <f t="shared" si="65"/>
        <v/>
      </c>
      <c r="AH334" s="44"/>
      <c r="AI334" s="86"/>
      <c r="AJ334" s="77">
        <f t="shared" si="66"/>
        <v>1</v>
      </c>
      <c r="AK334" s="84" t="e">
        <f t="shared" si="67"/>
        <v>#VALUE!</v>
      </c>
      <c r="AL334" s="1">
        <f t="shared" si="68"/>
        <v>0</v>
      </c>
      <c r="AM334" s="85" t="e">
        <f t="shared" si="69"/>
        <v>#VALUE!</v>
      </c>
      <c r="AZ334" s="65" t="str">
        <f>IF(COUNT(SEARCH(#REF!,K334)),IF(V334&lt;&gt;0,LOOKUP(9.99999999999999E+307,$AZ$5:AZ333+1),""),"")</f>
        <v/>
      </c>
      <c r="BA334" s="91" t="str">
        <f>IF(COUNT(SEARCH(#REF!,K334)),IF(Y334&lt;&gt;0,LOOKUP(9.99999999999999E+307,$BA$5:BA333+1),""),"")</f>
        <v/>
      </c>
      <c r="BB334" s="93" t="str">
        <f>IF(COUNT(SEARCH(#REF!,K334)),IF(AC334&lt;&gt;0,LOOKUP(9.99999999999999E+307,$BB$5:BB333+1),""),"")</f>
        <v/>
      </c>
      <c r="BC334" s="95" t="str">
        <f>IF(COUNT(SEARCH(#REF!,K334)),IF(AG334&lt;&gt;0,LOOKUP(9.99999999999999E+307,$BC$5:BC333+1),""),"")</f>
        <v/>
      </c>
    </row>
    <row r="335" spans="1:55" ht="14">
      <c r="A335" s="1">
        <v>329</v>
      </c>
      <c r="B335" s="38" t="str">
        <f>IF(stock_Item!B331&lt;&gt;"",stock_Item!B331,"")</f>
        <v>เครื่องขูดหินปูน</v>
      </c>
      <c r="C335" s="18" t="str">
        <f t="array" ref="C335">IF(B335 &lt;&gt;"",IF(J335&lt;&gt;"","จัดซื้อร่วม ","วิธีเฉพาะเจาะจง "),"")</f>
        <v xml:space="preserve">วิธีเฉพาะเจาะจง </v>
      </c>
      <c r="D335" s="9">
        <f>IF(B335 &lt;&gt;"",INDEX(stock_Item!$A$3:$A$998,MATCH(B335,stock_Item!$B$3:$B$998,0)),"")</f>
        <v>1359</v>
      </c>
      <c r="E335" s="9" t="str">
        <f>IF(B335 &lt;&gt;"",INDEX(stock_Item!$C$1:$C$998,MATCH(D335,stock_Item!$A$1:$A$998,0)),"")</f>
        <v>เครื่อง</v>
      </c>
      <c r="F335" s="8"/>
      <c r="G335" s="7"/>
      <c r="H335" s="7"/>
      <c r="I335" s="7"/>
      <c r="J335" s="54"/>
      <c r="K335" s="57"/>
      <c r="L335" s="55"/>
      <c r="M335" s="56"/>
      <c r="N335" s="56"/>
      <c r="O335" s="41"/>
      <c r="P335" s="53">
        <f>IFERROR(IF(B335 &lt;&gt;"",LOOKUP(2,1/(company_qty!$K$3:$K$2003=D335),(company_qty!$N$3:$N$1004)),""),0)</f>
        <v>0</v>
      </c>
      <c r="Q335" s="33">
        <v>0</v>
      </c>
      <c r="R335" s="53">
        <f t="shared" si="60"/>
        <v>0</v>
      </c>
      <c r="S335" s="23">
        <v>1</v>
      </c>
      <c r="T335" s="39" t="str">
        <f t="array" ref="T335">IFERROR(IF(B335 &lt;&gt;"",LOOKUP(2,1/(company_qty!$A$3:$A$2002=D335),(company_qty!$D$3:$D$1003)),""),"ไม่เคยซื้อ")</f>
        <v>ไม่เคยซื้อ</v>
      </c>
      <c r="U335" s="34" t="e">
        <f t="shared" si="61"/>
        <v>#VALUE!</v>
      </c>
      <c r="V335" s="46">
        <f>IF(AND(B335&lt;&gt;"",S335&lt;&gt;0,COUNTIFS(stock_Item!$A$3:$A$1998,D335,stock_Item!$M$3:$M$1998,"P")),IF(S335&gt;=9,S335-S335*0.4,S335),0)</f>
        <v>0</v>
      </c>
      <c r="W335" s="44"/>
      <c r="X335" s="47">
        <f t="shared" si="62"/>
        <v>0</v>
      </c>
      <c r="Y335" s="46">
        <f t="shared" si="70"/>
        <v>1</v>
      </c>
      <c r="Z335" s="44"/>
      <c r="AA335" s="47">
        <f t="shared" si="63"/>
        <v>1</v>
      </c>
      <c r="AB335" s="97">
        <f t="shared" si="71"/>
        <v>0</v>
      </c>
      <c r="AC335" s="100" t="str">
        <f t="shared" si="64"/>
        <v/>
      </c>
      <c r="AD335" s="44"/>
      <c r="AE335" s="35"/>
      <c r="AF335" s="36"/>
      <c r="AG335" s="100" t="str">
        <f t="shared" si="65"/>
        <v/>
      </c>
      <c r="AH335" s="44"/>
      <c r="AI335" s="86"/>
      <c r="AJ335" s="77">
        <f t="shared" si="66"/>
        <v>1</v>
      </c>
      <c r="AK335" s="84" t="e">
        <f t="shared" si="67"/>
        <v>#VALUE!</v>
      </c>
      <c r="AL335" s="1">
        <f t="shared" si="68"/>
        <v>0</v>
      </c>
      <c r="AM335" s="85" t="e">
        <f t="shared" si="69"/>
        <v>#VALUE!</v>
      </c>
      <c r="AZ335" s="65" t="str">
        <f>IF(COUNT(SEARCH(#REF!,K335)),IF(V335&lt;&gt;0,LOOKUP(9.99999999999999E+307,$AZ$5:AZ334+1),""),"")</f>
        <v/>
      </c>
      <c r="BA335" s="91" t="str">
        <f>IF(COUNT(SEARCH(#REF!,K335)),IF(Y335&lt;&gt;0,LOOKUP(9.99999999999999E+307,$BA$5:BA334+1),""),"")</f>
        <v/>
      </c>
      <c r="BB335" s="93" t="str">
        <f>IF(COUNT(SEARCH(#REF!,K335)),IF(AC335&lt;&gt;0,LOOKUP(9.99999999999999E+307,$BB$5:BB334+1),""),"")</f>
        <v/>
      </c>
      <c r="BC335" s="95" t="str">
        <f>IF(COUNT(SEARCH(#REF!,K335)),IF(AG335&lt;&gt;0,LOOKUP(9.99999999999999E+307,$BC$5:BC334+1),""),"")</f>
        <v/>
      </c>
    </row>
    <row r="336" spans="1:55" ht="14">
      <c r="A336" s="1">
        <v>330</v>
      </c>
      <c r="B336" s="38" t="str">
        <f>IF(stock_Item!B332&lt;&gt;"",stock_Item!B332,"")</f>
        <v>เครื่องฉายแสง</v>
      </c>
      <c r="C336" s="18" t="str">
        <f t="array" ref="C336">IF(B336 &lt;&gt;"",IF(J336&lt;&gt;"","จัดซื้อร่วม ","วิธีเฉพาะเจาะจง "),"")</f>
        <v xml:space="preserve">วิธีเฉพาะเจาะจง </v>
      </c>
      <c r="D336" s="9">
        <f>IF(B336 &lt;&gt;"",INDEX(stock_Item!$A$3:$A$998,MATCH(B336,stock_Item!$B$3:$B$998,0)),"")</f>
        <v>1360</v>
      </c>
      <c r="E336" s="9" t="str">
        <f>IF(B336 &lt;&gt;"",INDEX(stock_Item!$C$1:$C$998,MATCH(D336,stock_Item!$A$1:$A$998,0)),"")</f>
        <v>เครื่อง</v>
      </c>
      <c r="F336" s="8"/>
      <c r="G336" s="7"/>
      <c r="H336" s="7"/>
      <c r="I336" s="7"/>
      <c r="J336" s="54"/>
      <c r="K336" s="57"/>
      <c r="L336" s="55"/>
      <c r="M336" s="56"/>
      <c r="N336" s="56"/>
      <c r="O336" s="41"/>
      <c r="P336" s="53">
        <f>IFERROR(IF(B336 &lt;&gt;"",LOOKUP(2,1/(company_qty!$K$3:$K$2003=D336),(company_qty!$N$3:$N$1004)),""),0)</f>
        <v>0</v>
      </c>
      <c r="Q336" s="33">
        <v>0</v>
      </c>
      <c r="R336" s="53">
        <f t="shared" si="60"/>
        <v>0</v>
      </c>
      <c r="S336" s="23">
        <v>1</v>
      </c>
      <c r="T336" s="39" t="str">
        <f t="array" ref="T336">IFERROR(IF(B336 &lt;&gt;"",LOOKUP(2,1/(company_qty!$A$3:$A$2002=D336),(company_qty!$D$3:$D$1003)),""),"ไม่เคยซื้อ")</f>
        <v>ไม่เคยซื้อ</v>
      </c>
      <c r="U336" s="34" t="e">
        <f t="shared" si="61"/>
        <v>#VALUE!</v>
      </c>
      <c r="V336" s="46">
        <f>IF(AND(B336&lt;&gt;"",S336&lt;&gt;0,COUNTIFS(stock_Item!$A$3:$A$1998,D336,stock_Item!$M$3:$M$1998,"P")),IF(S336&gt;=9,S336-S336*0.4,S336),0)</f>
        <v>0</v>
      </c>
      <c r="W336" s="44"/>
      <c r="X336" s="47">
        <f t="shared" si="62"/>
        <v>0</v>
      </c>
      <c r="Y336" s="46">
        <f t="shared" si="70"/>
        <v>1</v>
      </c>
      <c r="Z336" s="44"/>
      <c r="AA336" s="47">
        <f t="shared" si="63"/>
        <v>1</v>
      </c>
      <c r="AB336" s="97">
        <f t="shared" si="71"/>
        <v>0</v>
      </c>
      <c r="AC336" s="100" t="str">
        <f t="shared" si="64"/>
        <v/>
      </c>
      <c r="AD336" s="44"/>
      <c r="AE336" s="35"/>
      <c r="AF336" s="36"/>
      <c r="AG336" s="100" t="str">
        <f t="shared" si="65"/>
        <v/>
      </c>
      <c r="AH336" s="44"/>
      <c r="AI336" s="86"/>
      <c r="AJ336" s="77">
        <f t="shared" si="66"/>
        <v>1</v>
      </c>
      <c r="AK336" s="84" t="e">
        <f t="shared" si="67"/>
        <v>#VALUE!</v>
      </c>
      <c r="AL336" s="1">
        <f t="shared" si="68"/>
        <v>0</v>
      </c>
      <c r="AM336" s="85" t="e">
        <f t="shared" si="69"/>
        <v>#VALUE!</v>
      </c>
      <c r="AZ336" s="65" t="str">
        <f>IF(COUNT(SEARCH(#REF!,K336)),IF(V336&lt;&gt;0,LOOKUP(9.99999999999999E+307,$AZ$5:AZ335+1),""),"")</f>
        <v/>
      </c>
      <c r="BA336" s="91" t="str">
        <f>IF(COUNT(SEARCH(#REF!,K336)),IF(Y336&lt;&gt;0,LOOKUP(9.99999999999999E+307,$BA$5:BA335+1),""),"")</f>
        <v/>
      </c>
      <c r="BB336" s="93" t="str">
        <f>IF(COUNT(SEARCH(#REF!,K336)),IF(AC336&lt;&gt;0,LOOKUP(9.99999999999999E+307,$BB$5:BB335+1),""),"")</f>
        <v/>
      </c>
      <c r="BC336" s="95" t="str">
        <f>IF(COUNT(SEARCH(#REF!,K336)),IF(AG336&lt;&gt;0,LOOKUP(9.99999999999999E+307,$BC$5:BC335+1),""),"")</f>
        <v/>
      </c>
    </row>
    <row r="337" spans="1:55" ht="14">
      <c r="A337" s="1">
        <v>331</v>
      </c>
      <c r="B337" s="38" t="str">
        <f>IF(stock_Item!B333&lt;&gt;"",stock_Item!B333,"")</f>
        <v>ชุดดูแลสุขภาพช่องปากเด็กปฐมวัย</v>
      </c>
      <c r="C337" s="18" t="str">
        <f t="array" ref="C337">IF(B337 &lt;&gt;"",IF(J337&lt;&gt;"","จัดซื้อร่วม ","วิธีเฉพาะเจาะจง "),"")</f>
        <v xml:space="preserve">วิธีเฉพาะเจาะจง </v>
      </c>
      <c r="D337" s="9">
        <f>IF(B337 &lt;&gt;"",INDEX(stock_Item!$A$3:$A$998,MATCH(B337,stock_Item!$B$3:$B$998,0)),"")</f>
        <v>6631</v>
      </c>
      <c r="E337" s="9" t="str">
        <f>IF(B337 &lt;&gt;"",INDEX(stock_Item!$C$1:$C$998,MATCH(D337,stock_Item!$A$1:$A$998,0)),"")</f>
        <v>ชุด</v>
      </c>
      <c r="F337" s="8"/>
      <c r="G337" s="7"/>
      <c r="H337" s="7"/>
      <c r="I337" s="7"/>
      <c r="J337" s="54"/>
      <c r="K337" s="57"/>
      <c r="L337" s="55"/>
      <c r="M337" s="56"/>
      <c r="N337" s="56"/>
      <c r="O337" s="41"/>
      <c r="P337" s="53">
        <f>IFERROR(IF(B337 &lt;&gt;"",LOOKUP(2,1/(company_qty!$K$3:$K$2003=D337),(company_qty!$N$3:$N$1004)),""),0)</f>
        <v>0</v>
      </c>
      <c r="Q337" s="33">
        <v>0</v>
      </c>
      <c r="R337" s="53">
        <f t="shared" si="60"/>
        <v>0</v>
      </c>
      <c r="S337" s="23">
        <v>0</v>
      </c>
      <c r="T337" s="39">
        <f t="array" ref="T337">IFERROR(IF(B337 &lt;&gt;"",LOOKUP(2,1/(company_qty!$A$3:$A$2002=D337),(company_qty!$D$3:$D$1003)),""),"ไม่เคยซื้อ")</f>
        <v>45</v>
      </c>
      <c r="U337" s="34">
        <f t="shared" si="61"/>
        <v>0</v>
      </c>
      <c r="V337" s="46">
        <f>IF(AND(B337&lt;&gt;"",S337&lt;&gt;0,COUNTIFS(stock_Item!$A$3:$A$1998,D337,stock_Item!$M$3:$M$1998,"P")),IF(S337&gt;=9,S337-S337*0.4,S337),0)</f>
        <v>0</v>
      </c>
      <c r="W337" s="44"/>
      <c r="X337" s="47">
        <f t="shared" si="62"/>
        <v>0</v>
      </c>
      <c r="Y337" s="46">
        <f t="shared" si="70"/>
        <v>0</v>
      </c>
      <c r="Z337" s="44"/>
      <c r="AA337" s="47">
        <f t="shared" si="63"/>
        <v>0</v>
      </c>
      <c r="AB337" s="97">
        <f t="shared" si="71"/>
        <v>0</v>
      </c>
      <c r="AC337" s="100" t="str">
        <f t="shared" si="64"/>
        <v/>
      </c>
      <c r="AD337" s="44"/>
      <c r="AE337" s="35"/>
      <c r="AF337" s="36"/>
      <c r="AG337" s="100" t="str">
        <f t="shared" si="65"/>
        <v/>
      </c>
      <c r="AH337" s="44"/>
      <c r="AI337" s="86"/>
      <c r="AJ337" s="77">
        <f t="shared" si="66"/>
        <v>0</v>
      </c>
      <c r="AK337" s="84">
        <f t="shared" si="67"/>
        <v>0</v>
      </c>
      <c r="AL337" s="1">
        <f t="shared" si="68"/>
        <v>0</v>
      </c>
      <c r="AM337" s="85">
        <f t="shared" si="69"/>
        <v>0</v>
      </c>
      <c r="AZ337" s="65" t="str">
        <f>IF(COUNT(SEARCH(#REF!,K337)),IF(V337&lt;&gt;0,LOOKUP(9.99999999999999E+307,$AZ$5:AZ336+1),""),"")</f>
        <v/>
      </c>
      <c r="BA337" s="91" t="str">
        <f>IF(COUNT(SEARCH(#REF!,K337)),IF(Y337&lt;&gt;0,LOOKUP(9.99999999999999E+307,$BA$5:BA336+1),""),"")</f>
        <v/>
      </c>
      <c r="BB337" s="93" t="str">
        <f>IF(COUNT(SEARCH(#REF!,K337)),IF(AC337&lt;&gt;0,LOOKUP(9.99999999999999E+307,$BB$5:BB336+1),""),"")</f>
        <v/>
      </c>
      <c r="BC337" s="95" t="str">
        <f>IF(COUNT(SEARCH(#REF!,K337)),IF(AG337&lt;&gt;0,LOOKUP(9.99999999999999E+307,$BC$5:BC336+1),""),"")</f>
        <v/>
      </c>
    </row>
    <row r="338" spans="1:55" ht="14">
      <c r="A338" s="1">
        <v>332</v>
      </c>
      <c r="B338" s="38" t="str">
        <f>IF(stock_Item!B334&lt;&gt;"",stock_Item!B334,"")</f>
        <v>ชุดดูแลสุขภาพช่องปากเด็กประถมศึกษา</v>
      </c>
      <c r="C338" s="18" t="str">
        <f t="array" ref="C338">IF(B338 &lt;&gt;"",IF(J338&lt;&gt;"","จัดซื้อร่วม ","วิธีเฉพาะเจาะจง "),"")</f>
        <v xml:space="preserve">วิธีเฉพาะเจาะจง </v>
      </c>
      <c r="D338" s="9">
        <f>IF(B338 &lt;&gt;"",INDEX(stock_Item!$A$3:$A$998,MATCH(B338,stock_Item!$B$3:$B$998,0)),"")</f>
        <v>6632</v>
      </c>
      <c r="E338" s="9" t="str">
        <f>IF(B338 &lt;&gt;"",INDEX(stock_Item!$C$1:$C$998,MATCH(D338,stock_Item!$A$1:$A$998,0)),"")</f>
        <v>ชุด</v>
      </c>
      <c r="F338" s="8"/>
      <c r="G338" s="7"/>
      <c r="H338" s="7"/>
      <c r="I338" s="7"/>
      <c r="J338" s="54"/>
      <c r="K338" s="57"/>
      <c r="L338" s="55"/>
      <c r="M338" s="56"/>
      <c r="N338" s="56"/>
      <c r="O338" s="41"/>
      <c r="P338" s="53">
        <f>IFERROR(IF(B338 &lt;&gt;"",LOOKUP(2,1/(company_qty!$K$3:$K$2003=D338),(company_qty!$N$3:$N$1004)),""),0)</f>
        <v>0</v>
      </c>
      <c r="Q338" s="33">
        <v>0</v>
      </c>
      <c r="R338" s="53">
        <f t="shared" si="60"/>
        <v>0</v>
      </c>
      <c r="S338" s="23">
        <v>0</v>
      </c>
      <c r="T338" s="39">
        <f t="array" ref="T338">IFERROR(IF(B338 &lt;&gt;"",LOOKUP(2,1/(company_qty!$A$3:$A$2002=D338),(company_qty!$D$3:$D$1003)),""),"ไม่เคยซื้อ")</f>
        <v>65</v>
      </c>
      <c r="U338" s="34">
        <f t="shared" si="61"/>
        <v>0</v>
      </c>
      <c r="V338" s="46">
        <f>IF(AND(B338&lt;&gt;"",S338&lt;&gt;0,COUNTIFS(stock_Item!$A$3:$A$1998,D338,stock_Item!$M$3:$M$1998,"P")),IF(S338&gt;=9,S338-S338*0.4,S338),0)</f>
        <v>0</v>
      </c>
      <c r="W338" s="44"/>
      <c r="X338" s="47">
        <f t="shared" si="62"/>
        <v>0</v>
      </c>
      <c r="Y338" s="46">
        <f t="shared" si="70"/>
        <v>0</v>
      </c>
      <c r="Z338" s="44"/>
      <c r="AA338" s="47">
        <f t="shared" si="63"/>
        <v>0</v>
      </c>
      <c r="AB338" s="97">
        <f t="shared" si="71"/>
        <v>0</v>
      </c>
      <c r="AC338" s="100" t="str">
        <f t="shared" si="64"/>
        <v/>
      </c>
      <c r="AD338" s="44"/>
      <c r="AE338" s="35"/>
      <c r="AF338" s="36"/>
      <c r="AG338" s="100" t="str">
        <f t="shared" si="65"/>
        <v/>
      </c>
      <c r="AH338" s="44"/>
      <c r="AI338" s="86"/>
      <c r="AJ338" s="77">
        <f t="shared" si="66"/>
        <v>0</v>
      </c>
      <c r="AK338" s="84">
        <f t="shared" si="67"/>
        <v>0</v>
      </c>
      <c r="AL338" s="1">
        <f t="shared" si="68"/>
        <v>0</v>
      </c>
      <c r="AM338" s="85">
        <f t="shared" si="69"/>
        <v>0</v>
      </c>
      <c r="AZ338" s="65" t="str">
        <f>IF(COUNT(SEARCH(#REF!,K338)),IF(V338&lt;&gt;0,LOOKUP(9.99999999999999E+307,$AZ$5:AZ337+1),""),"")</f>
        <v/>
      </c>
      <c r="BA338" s="91" t="str">
        <f>IF(COUNT(SEARCH(#REF!,K338)),IF(Y338&lt;&gt;0,LOOKUP(9.99999999999999E+307,$BA$5:BA337+1),""),"")</f>
        <v/>
      </c>
      <c r="BB338" s="93" t="str">
        <f>IF(COUNT(SEARCH(#REF!,K338)),IF(AC338&lt;&gt;0,LOOKUP(9.99999999999999E+307,$BB$5:BB337+1),""),"")</f>
        <v/>
      </c>
      <c r="BC338" s="95" t="str">
        <f>IF(COUNT(SEARCH(#REF!,K338)),IF(AG338&lt;&gt;0,LOOKUP(9.99999999999999E+307,$BC$5:BC337+1),""),"")</f>
        <v/>
      </c>
    </row>
    <row r="339" spans="1:55" ht="14">
      <c r="A339" s="1">
        <v>333</v>
      </c>
      <c r="B339" s="38" t="str">
        <f>IF(stock_Item!B335&lt;&gt;"",stock_Item!B335,"")</f>
        <v>ซองใส่ฟิลม์ X-ray (ไซส์ผู้ใหญ่) ซองกันน้ำลาย เบอร์ 2</v>
      </c>
      <c r="C339" s="18" t="str">
        <f t="array" ref="C339">IF(B339 &lt;&gt;"",IF(J339&lt;&gt;"","จัดซื้อร่วม ","วิธีเฉพาะเจาะจง "),"")</f>
        <v xml:space="preserve">วิธีเฉพาะเจาะจง </v>
      </c>
      <c r="D339" s="9">
        <f>IF(B339 &lt;&gt;"",INDEX(stock_Item!$A$3:$A$998,MATCH(B339,stock_Item!$B$3:$B$998,0)),"")</f>
        <v>7784</v>
      </c>
      <c r="E339" s="9" t="str">
        <f>IF(B339 &lt;&gt;"",INDEX(stock_Item!$C$1:$C$998,MATCH(D339,stock_Item!$A$1:$A$998,0)),"")</f>
        <v>กล่อง</v>
      </c>
      <c r="F339" s="8"/>
      <c r="G339" s="7"/>
      <c r="H339" s="7"/>
      <c r="I339" s="7"/>
      <c r="J339" s="54"/>
      <c r="K339" s="57"/>
      <c r="L339" s="55"/>
      <c r="M339" s="56"/>
      <c r="N339" s="56"/>
      <c r="O339" s="41"/>
      <c r="P339" s="53">
        <f>IFERROR(IF(B339 &lt;&gt;"",LOOKUP(2,1/(company_qty!$K$3:$K$2003=D339),(company_qty!$N$3:$N$1004)),""),0)</f>
        <v>2</v>
      </c>
      <c r="Q339" s="33">
        <v>2</v>
      </c>
      <c r="R339" s="53">
        <f t="shared" si="60"/>
        <v>0</v>
      </c>
      <c r="S339" s="23">
        <v>1</v>
      </c>
      <c r="T339" s="39">
        <f t="array" ref="T339">IFERROR(IF(B339 &lt;&gt;"",LOOKUP(2,1/(company_qty!$A$3:$A$2002=D339),(company_qty!$D$3:$D$1003)),""),"ไม่เคยซื้อ")</f>
        <v>1700</v>
      </c>
      <c r="U339" s="34">
        <f t="shared" si="61"/>
        <v>1700</v>
      </c>
      <c r="V339" s="46">
        <f>IF(AND(B339&lt;&gt;"",S339&lt;&gt;0,COUNTIFS(stock_Item!$A$3:$A$1998,D339,stock_Item!$M$3:$M$1998,"P")),IF(S339&gt;=9,S339-S339*0.4,S339),0)</f>
        <v>0</v>
      </c>
      <c r="W339" s="44"/>
      <c r="X339" s="47">
        <f t="shared" si="62"/>
        <v>0</v>
      </c>
      <c r="Y339" s="46">
        <f t="shared" si="70"/>
        <v>1</v>
      </c>
      <c r="Z339" s="44"/>
      <c r="AA339" s="47">
        <f t="shared" si="63"/>
        <v>1</v>
      </c>
      <c r="AB339" s="97">
        <f t="shared" si="71"/>
        <v>0</v>
      </c>
      <c r="AC339" s="100" t="str">
        <f t="shared" si="64"/>
        <v/>
      </c>
      <c r="AD339" s="44"/>
      <c r="AE339" s="35"/>
      <c r="AF339" s="36"/>
      <c r="AG339" s="100" t="str">
        <f t="shared" si="65"/>
        <v/>
      </c>
      <c r="AH339" s="44"/>
      <c r="AI339" s="86"/>
      <c r="AJ339" s="77">
        <f t="shared" si="66"/>
        <v>1</v>
      </c>
      <c r="AK339" s="84">
        <f t="shared" si="67"/>
        <v>1700</v>
      </c>
      <c r="AL339" s="1">
        <f t="shared" si="68"/>
        <v>0</v>
      </c>
      <c r="AM339" s="85">
        <f t="shared" si="69"/>
        <v>0</v>
      </c>
      <c r="AZ339" s="65" t="str">
        <f>IF(COUNT(SEARCH(#REF!,K339)),IF(V339&lt;&gt;0,LOOKUP(9.99999999999999E+307,$AZ$5:AZ338+1),""),"")</f>
        <v/>
      </c>
      <c r="BA339" s="91" t="str">
        <f>IF(COUNT(SEARCH(#REF!,K339)),IF(Y339&lt;&gt;0,LOOKUP(9.99999999999999E+307,$BA$5:BA338+1),""),"")</f>
        <v/>
      </c>
      <c r="BB339" s="93" t="str">
        <f>IF(COUNT(SEARCH(#REF!,K339)),IF(AC339&lt;&gt;0,LOOKUP(9.99999999999999E+307,$BB$5:BB338+1),""),"")</f>
        <v/>
      </c>
      <c r="BC339" s="95" t="str">
        <f>IF(COUNT(SEARCH(#REF!,K339)),IF(AG339&lt;&gt;0,LOOKUP(9.99999999999999E+307,$BC$5:BC338+1),""),"")</f>
        <v/>
      </c>
    </row>
    <row r="340" spans="1:55" ht="14">
      <c r="A340" s="1">
        <v>334</v>
      </c>
      <c r="B340" s="38" t="str">
        <f>IF(stock_Item!B336&lt;&gt;"",stock_Item!B336,"")</f>
        <v>ด้ายเเยกเหงือก(000)</v>
      </c>
      <c r="C340" s="18" t="str">
        <f t="array" ref="C340">IF(B340 &lt;&gt;"",IF(J340&lt;&gt;"","จัดซื้อร่วม ","วิธีเฉพาะเจาะจง "),"")</f>
        <v xml:space="preserve">วิธีเฉพาะเจาะจง </v>
      </c>
      <c r="D340" s="9">
        <f>IF(B340 &lt;&gt;"",INDEX(stock_Item!$A$3:$A$998,MATCH(B340,stock_Item!$B$3:$B$998,0)),"")</f>
        <v>5343</v>
      </c>
      <c r="E340" s="9" t="str">
        <f>IF(B340 &lt;&gt;"",INDEX(stock_Item!$C$1:$C$998,MATCH(D340,stock_Item!$A$1:$A$998,0)),"")</f>
        <v>หลอด</v>
      </c>
      <c r="F340" s="8"/>
      <c r="G340" s="7"/>
      <c r="H340" s="7"/>
      <c r="I340" s="7"/>
      <c r="J340" s="54"/>
      <c r="K340" s="57"/>
      <c r="L340" s="55"/>
      <c r="M340" s="56"/>
      <c r="N340" s="56"/>
      <c r="O340" s="41"/>
      <c r="P340" s="53">
        <f>IFERROR(IF(B340 &lt;&gt;"",LOOKUP(2,1/(company_qty!$K$3:$K$2003=D340),(company_qty!$N$3:$N$1004)),""),0)</f>
        <v>0</v>
      </c>
      <c r="Q340" s="33">
        <v>0</v>
      </c>
      <c r="R340" s="53">
        <f t="shared" si="60"/>
        <v>0</v>
      </c>
      <c r="S340" s="23">
        <v>1</v>
      </c>
      <c r="T340" s="39">
        <f t="array" ref="T340">IFERROR(IF(B340 &lt;&gt;"",LOOKUP(2,1/(company_qty!$A$3:$A$2002=D340),(company_qty!$D$3:$D$1003)),""),"ไม่เคยซื้อ")</f>
        <v>520</v>
      </c>
      <c r="U340" s="34">
        <f t="shared" si="61"/>
        <v>520</v>
      </c>
      <c r="V340" s="46">
        <f>IF(AND(B340&lt;&gt;"",S340&lt;&gt;0,COUNTIFS(stock_Item!$A$3:$A$1998,D340,stock_Item!$M$3:$M$1998,"P")),IF(S340&gt;=9,S340-S340*0.4,S340),0)</f>
        <v>0</v>
      </c>
      <c r="W340" s="44"/>
      <c r="X340" s="47">
        <f t="shared" si="62"/>
        <v>0</v>
      </c>
      <c r="Y340" s="46">
        <f t="shared" si="70"/>
        <v>1</v>
      </c>
      <c r="Z340" s="44"/>
      <c r="AA340" s="47">
        <f t="shared" si="63"/>
        <v>1</v>
      </c>
      <c r="AB340" s="97">
        <f t="shared" si="71"/>
        <v>0</v>
      </c>
      <c r="AC340" s="100" t="str">
        <f t="shared" si="64"/>
        <v/>
      </c>
      <c r="AD340" s="44"/>
      <c r="AE340" s="35"/>
      <c r="AF340" s="36"/>
      <c r="AG340" s="100" t="str">
        <f t="shared" si="65"/>
        <v/>
      </c>
      <c r="AH340" s="44"/>
      <c r="AI340" s="86"/>
      <c r="AJ340" s="77">
        <f t="shared" si="66"/>
        <v>1</v>
      </c>
      <c r="AK340" s="84">
        <f t="shared" si="67"/>
        <v>520</v>
      </c>
      <c r="AL340" s="1">
        <f t="shared" si="68"/>
        <v>0</v>
      </c>
      <c r="AM340" s="85">
        <f t="shared" si="69"/>
        <v>0</v>
      </c>
      <c r="AZ340" s="65" t="str">
        <f>IF(COUNT(SEARCH(#REF!,K340)),IF(V340&lt;&gt;0,LOOKUP(9.99999999999999E+307,$AZ$5:AZ339+1),""),"")</f>
        <v/>
      </c>
      <c r="BA340" s="91" t="str">
        <f>IF(COUNT(SEARCH(#REF!,K340)),IF(Y340&lt;&gt;0,LOOKUP(9.99999999999999E+307,$BA$5:BA339+1),""),"")</f>
        <v/>
      </c>
      <c r="BB340" s="93" t="str">
        <f>IF(COUNT(SEARCH(#REF!,K340)),IF(AC340&lt;&gt;0,LOOKUP(9.99999999999999E+307,$BB$5:BB339+1),""),"")</f>
        <v/>
      </c>
      <c r="BC340" s="95" t="str">
        <f>IF(COUNT(SEARCH(#REF!,K340)),IF(AG340&lt;&gt;0,LOOKUP(9.99999999999999E+307,$BC$5:BC339+1),""),"")</f>
        <v/>
      </c>
    </row>
    <row r="341" spans="1:55" ht="14">
      <c r="A341" s="1">
        <v>335</v>
      </c>
      <c r="B341" s="38" t="str">
        <f>IF(stock_Item!B337&lt;&gt;"",stock_Item!B337,"")</f>
        <v>ด้ายแยกเหงือก ( 0 )</v>
      </c>
      <c r="C341" s="18" t="str">
        <f t="array" ref="C341">IF(B341 &lt;&gt;"",IF(J341&lt;&gt;"","จัดซื้อร่วม ","วิธีเฉพาะเจาะจง "),"")</f>
        <v xml:space="preserve">วิธีเฉพาะเจาะจง </v>
      </c>
      <c r="D341" s="9">
        <f>IF(B341 &lt;&gt;"",INDEX(stock_Item!$A$3:$A$998,MATCH(B341,stock_Item!$B$3:$B$998,0)),"")</f>
        <v>1184</v>
      </c>
      <c r="E341" s="9" t="str">
        <f>IF(B341 &lt;&gt;"",INDEX(stock_Item!$C$1:$C$998,MATCH(D341,stock_Item!$A$1:$A$998,0)),"")</f>
        <v>ขวด</v>
      </c>
      <c r="F341" s="8"/>
      <c r="G341" s="7"/>
      <c r="H341" s="7"/>
      <c r="I341" s="7"/>
      <c r="J341" s="54"/>
      <c r="K341" s="57"/>
      <c r="L341" s="55"/>
      <c r="M341" s="56"/>
      <c r="N341" s="56"/>
      <c r="O341" s="41"/>
      <c r="P341" s="53">
        <f>IFERROR(IF(B341 &lt;&gt;"",LOOKUP(2,1/(company_qty!$K$3:$K$2003=D341),(company_qty!$N$3:$N$1004)),""),0)</f>
        <v>0</v>
      </c>
      <c r="Q341" s="33">
        <v>0</v>
      </c>
      <c r="R341" s="53">
        <f t="shared" si="60"/>
        <v>0</v>
      </c>
      <c r="S341" s="23">
        <v>0</v>
      </c>
      <c r="T341" s="39">
        <f t="array" ref="T341">IFERROR(IF(B341 &lt;&gt;"",LOOKUP(2,1/(company_qty!$A$3:$A$2002=D341),(company_qty!$D$3:$D$1003)),""),"ไม่เคยซื้อ")</f>
        <v>495</v>
      </c>
      <c r="U341" s="34">
        <f t="shared" si="61"/>
        <v>0</v>
      </c>
      <c r="V341" s="46">
        <f>IF(AND(B341&lt;&gt;"",S341&lt;&gt;0,COUNTIFS(stock_Item!$A$3:$A$1998,D341,stock_Item!$M$3:$M$1998,"P")),IF(S341&gt;=9,S341-S341*0.4,S341),0)</f>
        <v>0</v>
      </c>
      <c r="W341" s="44"/>
      <c r="X341" s="47">
        <f t="shared" si="62"/>
        <v>0</v>
      </c>
      <c r="Y341" s="46">
        <f t="shared" si="70"/>
        <v>0</v>
      </c>
      <c r="Z341" s="44"/>
      <c r="AA341" s="47">
        <f t="shared" si="63"/>
        <v>0</v>
      </c>
      <c r="AB341" s="97">
        <f t="shared" si="71"/>
        <v>0</v>
      </c>
      <c r="AC341" s="100" t="str">
        <f t="shared" si="64"/>
        <v/>
      </c>
      <c r="AD341" s="44"/>
      <c r="AE341" s="35"/>
      <c r="AF341" s="36"/>
      <c r="AG341" s="100" t="str">
        <f t="shared" si="65"/>
        <v/>
      </c>
      <c r="AH341" s="44"/>
      <c r="AI341" s="86"/>
      <c r="AJ341" s="77">
        <f t="shared" si="66"/>
        <v>0</v>
      </c>
      <c r="AK341" s="84">
        <f t="shared" si="67"/>
        <v>0</v>
      </c>
      <c r="AL341" s="1">
        <f t="shared" si="68"/>
        <v>0</v>
      </c>
      <c r="AM341" s="85">
        <f t="shared" si="69"/>
        <v>0</v>
      </c>
      <c r="AZ341" s="65" t="str">
        <f>IF(COUNT(SEARCH(#REF!,K341)),IF(V341&lt;&gt;0,LOOKUP(9.99999999999999E+307,$AZ$5:AZ340+1),""),"")</f>
        <v/>
      </c>
      <c r="BA341" s="91" t="str">
        <f>IF(COUNT(SEARCH(#REF!,K341)),IF(Y341&lt;&gt;0,LOOKUP(9.99999999999999E+307,$BA$5:BA340+1),""),"")</f>
        <v/>
      </c>
      <c r="BB341" s="93" t="str">
        <f>IF(COUNT(SEARCH(#REF!,K341)),IF(AC341&lt;&gt;0,LOOKUP(9.99999999999999E+307,$BB$5:BB340+1),""),"")</f>
        <v/>
      </c>
      <c r="BC341" s="95" t="str">
        <f>IF(COUNT(SEARCH(#REF!,K341)),IF(AG341&lt;&gt;0,LOOKUP(9.99999999999999E+307,$BC$5:BC340+1),""),"")</f>
        <v/>
      </c>
    </row>
    <row r="342" spans="1:55" ht="14">
      <c r="A342" s="1">
        <v>336</v>
      </c>
      <c r="B342" s="38" t="str">
        <f>IF(stock_Item!B338&lt;&gt;"",stock_Item!B338,"")</f>
        <v>ด้ายแยกเหงือก(00)</v>
      </c>
      <c r="C342" s="18" t="str">
        <f t="array" ref="C342">IF(B342 &lt;&gt;"",IF(J342&lt;&gt;"","จัดซื้อร่วม ","วิธีเฉพาะเจาะจง "),"")</f>
        <v xml:space="preserve">วิธีเฉพาะเจาะจง </v>
      </c>
      <c r="D342" s="9">
        <f>IF(B342 &lt;&gt;"",INDEX(stock_Item!$A$3:$A$998,MATCH(B342,stock_Item!$B$3:$B$998,0)),"")</f>
        <v>5342</v>
      </c>
      <c r="E342" s="9" t="str">
        <f>IF(B342 &lt;&gt;"",INDEX(stock_Item!$C$1:$C$998,MATCH(D342,stock_Item!$A$1:$A$998,0)),"")</f>
        <v>หลอด</v>
      </c>
      <c r="F342" s="8"/>
      <c r="G342" s="7"/>
      <c r="H342" s="7"/>
      <c r="I342" s="7"/>
      <c r="J342" s="54"/>
      <c r="K342" s="57"/>
      <c r="L342" s="55"/>
      <c r="M342" s="56"/>
      <c r="N342" s="56"/>
      <c r="O342" s="41"/>
      <c r="P342" s="53">
        <f>IFERROR(IF(B342 &lt;&gt;"",LOOKUP(2,1/(company_qty!$K$3:$K$2003=D342),(company_qty!$N$3:$N$1004)),""),0)</f>
        <v>0</v>
      </c>
      <c r="Q342" s="33">
        <v>0</v>
      </c>
      <c r="R342" s="53">
        <f t="shared" si="60"/>
        <v>0</v>
      </c>
      <c r="S342" s="23">
        <v>0</v>
      </c>
      <c r="T342" s="39">
        <f t="array" ref="T342">IFERROR(IF(B342 &lt;&gt;"",LOOKUP(2,1/(company_qty!$A$3:$A$2002=D342),(company_qty!$D$3:$D$1003)),""),"ไม่เคยซื้อ")</f>
        <v>520</v>
      </c>
      <c r="U342" s="34">
        <f t="shared" si="61"/>
        <v>0</v>
      </c>
      <c r="V342" s="46">
        <f>IF(AND(B342&lt;&gt;"",S342&lt;&gt;0,COUNTIFS(stock_Item!$A$3:$A$1998,D342,stock_Item!$M$3:$M$1998,"P")),IF(S342&gt;=9,S342-S342*0.4,S342),0)</f>
        <v>0</v>
      </c>
      <c r="W342" s="44"/>
      <c r="X342" s="47">
        <f t="shared" si="62"/>
        <v>0</v>
      </c>
      <c r="Y342" s="46">
        <f t="shared" si="70"/>
        <v>0</v>
      </c>
      <c r="Z342" s="44"/>
      <c r="AA342" s="47">
        <f t="shared" si="63"/>
        <v>0</v>
      </c>
      <c r="AB342" s="97">
        <f t="shared" si="71"/>
        <v>0</v>
      </c>
      <c r="AC342" s="100" t="str">
        <f t="shared" si="64"/>
        <v/>
      </c>
      <c r="AD342" s="44"/>
      <c r="AE342" s="35"/>
      <c r="AF342" s="36"/>
      <c r="AG342" s="100" t="str">
        <f t="shared" si="65"/>
        <v/>
      </c>
      <c r="AH342" s="44"/>
      <c r="AI342" s="86"/>
      <c r="AJ342" s="77">
        <f t="shared" si="66"/>
        <v>0</v>
      </c>
      <c r="AK342" s="84">
        <f t="shared" si="67"/>
        <v>0</v>
      </c>
      <c r="AL342" s="1">
        <f t="shared" si="68"/>
        <v>0</v>
      </c>
      <c r="AM342" s="85">
        <f t="shared" si="69"/>
        <v>0</v>
      </c>
      <c r="AZ342" s="65" t="str">
        <f>IF(COUNT(SEARCH(#REF!,K342)),IF(V342&lt;&gt;0,LOOKUP(9.99999999999999E+307,$AZ$5:AZ341+1),""),"")</f>
        <v/>
      </c>
      <c r="BA342" s="91" t="str">
        <f>IF(COUNT(SEARCH(#REF!,K342)),IF(Y342&lt;&gt;0,LOOKUP(9.99999999999999E+307,$BA$5:BA341+1),""),"")</f>
        <v/>
      </c>
      <c r="BB342" s="93" t="str">
        <f>IF(COUNT(SEARCH(#REF!,K342)),IF(AC342&lt;&gt;0,LOOKUP(9.99999999999999E+307,$BB$5:BB341+1),""),"")</f>
        <v/>
      </c>
      <c r="BC342" s="95" t="str">
        <f>IF(COUNT(SEARCH(#REF!,K342)),IF(AG342&lt;&gt;0,LOOKUP(9.99999999999999E+307,$BC$5:BC341+1),""),"")</f>
        <v/>
      </c>
    </row>
    <row r="343" spans="1:55" ht="14">
      <c r="A343" s="1">
        <v>337</v>
      </c>
      <c r="B343" s="38" t="str">
        <f>IF(stock_Item!B339&lt;&gt;"",stock_Item!B339,"")</f>
        <v>ตะเกียง</v>
      </c>
      <c r="C343" s="18" t="str">
        <f t="array" ref="C343">IF(B343 &lt;&gt;"",IF(J343&lt;&gt;"","จัดซื้อร่วม ","วิธีเฉพาะเจาะจง "),"")</f>
        <v xml:space="preserve">วิธีเฉพาะเจาะจง </v>
      </c>
      <c r="D343" s="9">
        <f>IF(B343 &lt;&gt;"",INDEX(stock_Item!$A$3:$A$998,MATCH(B343,stock_Item!$B$3:$B$998,0)),"")</f>
        <v>1353</v>
      </c>
      <c r="E343" s="9" t="str">
        <f>IF(B343 &lt;&gt;"",INDEX(stock_Item!$C$1:$C$998,MATCH(D343,stock_Item!$A$1:$A$998,0)),"")</f>
        <v>ดวง</v>
      </c>
      <c r="F343" s="8"/>
      <c r="G343" s="7"/>
      <c r="H343" s="7"/>
      <c r="I343" s="7"/>
      <c r="J343" s="54"/>
      <c r="K343" s="57"/>
      <c r="L343" s="55"/>
      <c r="M343" s="56"/>
      <c r="N343" s="56"/>
      <c r="O343" s="41"/>
      <c r="P343" s="53">
        <f>IFERROR(IF(B343 &lt;&gt;"",LOOKUP(2,1/(company_qty!$K$3:$K$2003=D343),(company_qty!$N$3:$N$1004)),""),0)</f>
        <v>0</v>
      </c>
      <c r="Q343" s="33">
        <v>0</v>
      </c>
      <c r="R343" s="53">
        <f t="shared" si="60"/>
        <v>0</v>
      </c>
      <c r="S343" s="23">
        <v>1</v>
      </c>
      <c r="T343" s="39">
        <f t="array" ref="T343">IFERROR(IF(B343 &lt;&gt;"",LOOKUP(2,1/(company_qty!$A$3:$A$2002=D343),(company_qty!$D$3:$D$1003)),""),"ไม่เคยซื้อ")</f>
        <v>250</v>
      </c>
      <c r="U343" s="34">
        <f t="shared" si="61"/>
        <v>250</v>
      </c>
      <c r="V343" s="46">
        <f>IF(AND(B343&lt;&gt;"",S343&lt;&gt;0,COUNTIFS(stock_Item!$A$3:$A$1998,D343,stock_Item!$M$3:$M$1998,"P")),IF(S343&gt;=9,S343-S343*0.4,S343),0)</f>
        <v>0</v>
      </c>
      <c r="W343" s="44"/>
      <c r="X343" s="47">
        <f t="shared" si="62"/>
        <v>0</v>
      </c>
      <c r="Y343" s="46">
        <f t="shared" si="70"/>
        <v>1</v>
      </c>
      <c r="Z343" s="44"/>
      <c r="AA343" s="47">
        <f t="shared" si="63"/>
        <v>1</v>
      </c>
      <c r="AB343" s="97">
        <f t="shared" si="71"/>
        <v>0</v>
      </c>
      <c r="AC343" s="100" t="str">
        <f t="shared" si="64"/>
        <v/>
      </c>
      <c r="AD343" s="44"/>
      <c r="AE343" s="35"/>
      <c r="AF343" s="36"/>
      <c r="AG343" s="100" t="str">
        <f t="shared" si="65"/>
        <v/>
      </c>
      <c r="AH343" s="44"/>
      <c r="AI343" s="86"/>
      <c r="AJ343" s="77">
        <f t="shared" si="66"/>
        <v>1</v>
      </c>
      <c r="AK343" s="84">
        <f t="shared" si="67"/>
        <v>250</v>
      </c>
      <c r="AL343" s="1">
        <f t="shared" si="68"/>
        <v>0</v>
      </c>
      <c r="AM343" s="85">
        <f t="shared" si="69"/>
        <v>0</v>
      </c>
      <c r="AZ343" s="65" t="str">
        <f>IF(COUNT(SEARCH(#REF!,K343)),IF(V343&lt;&gt;0,LOOKUP(9.99999999999999E+307,$AZ$5:AZ342+1),""),"")</f>
        <v/>
      </c>
      <c r="BA343" s="91" t="str">
        <f>IF(COUNT(SEARCH(#REF!,K343)),IF(Y343&lt;&gt;0,LOOKUP(9.99999999999999E+307,$BA$5:BA342+1),""),"")</f>
        <v/>
      </c>
      <c r="BB343" s="93" t="str">
        <f>IF(COUNT(SEARCH(#REF!,K343)),IF(AC343&lt;&gt;0,LOOKUP(9.99999999999999E+307,$BB$5:BB342+1),""),"")</f>
        <v/>
      </c>
      <c r="BC343" s="95" t="str">
        <f>IF(COUNT(SEARCH(#REF!,K343)),IF(AG343&lt;&gt;0,LOOKUP(9.99999999999999E+307,$BC$5:BC342+1),""),"")</f>
        <v/>
      </c>
    </row>
    <row r="344" spans="1:55" ht="14">
      <c r="A344" s="1">
        <v>338</v>
      </c>
      <c r="B344" s="38" t="str">
        <f>IF(stock_Item!B340&lt;&gt;"",stock_Item!B340,"")</f>
        <v>ตู้ล้างฟิลม์</v>
      </c>
      <c r="C344" s="18" t="str">
        <f t="array" ref="C344">IF(B344 &lt;&gt;"",IF(J344&lt;&gt;"","จัดซื้อร่วม ","วิธีเฉพาะเจาะจง "),"")</f>
        <v xml:space="preserve">วิธีเฉพาะเจาะจง </v>
      </c>
      <c r="D344" s="9">
        <f>IF(B344 &lt;&gt;"",INDEX(stock_Item!$A$3:$A$998,MATCH(B344,stock_Item!$B$3:$B$998,0)),"")</f>
        <v>1354</v>
      </c>
      <c r="E344" s="9" t="str">
        <f>IF(B344 &lt;&gt;"",INDEX(stock_Item!$C$1:$C$998,MATCH(D344,stock_Item!$A$1:$A$998,0)),"")</f>
        <v>ตู้</v>
      </c>
      <c r="F344" s="8"/>
      <c r="G344" s="7"/>
      <c r="H344" s="7"/>
      <c r="I344" s="7"/>
      <c r="J344" s="54"/>
      <c r="K344" s="57"/>
      <c r="L344" s="55"/>
      <c r="M344" s="56"/>
      <c r="N344" s="56"/>
      <c r="O344" s="41"/>
      <c r="P344" s="53">
        <f>IFERROR(IF(B344 &lt;&gt;"",LOOKUP(2,1/(company_qty!$K$3:$K$2003=D344),(company_qty!$N$3:$N$1004)),""),0)</f>
        <v>0</v>
      </c>
      <c r="Q344" s="33">
        <v>0</v>
      </c>
      <c r="R344" s="53">
        <f t="shared" si="60"/>
        <v>0</v>
      </c>
      <c r="S344" s="23">
        <v>1</v>
      </c>
      <c r="T344" s="39" t="str">
        <f t="array" ref="T344">IFERROR(IF(B344 &lt;&gt;"",LOOKUP(2,1/(company_qty!$A$3:$A$2002=D344),(company_qty!$D$3:$D$1003)),""),"ไม่เคยซื้อ")</f>
        <v>ไม่เคยซื้อ</v>
      </c>
      <c r="U344" s="34" t="e">
        <f t="shared" si="61"/>
        <v>#VALUE!</v>
      </c>
      <c r="V344" s="46">
        <f>IF(AND(B344&lt;&gt;"",S344&lt;&gt;0,COUNTIFS(stock_Item!$A$3:$A$1998,D344,stock_Item!$M$3:$M$1998,"P")),IF(S344&gt;=9,S344-S344*0.4,S344),0)</f>
        <v>0</v>
      </c>
      <c r="W344" s="44"/>
      <c r="X344" s="47">
        <f t="shared" si="62"/>
        <v>0</v>
      </c>
      <c r="Y344" s="46">
        <f t="shared" si="70"/>
        <v>1</v>
      </c>
      <c r="Z344" s="44"/>
      <c r="AA344" s="47">
        <f t="shared" si="63"/>
        <v>1</v>
      </c>
      <c r="AB344" s="97">
        <f t="shared" si="71"/>
        <v>0</v>
      </c>
      <c r="AC344" s="100" t="str">
        <f t="shared" si="64"/>
        <v/>
      </c>
      <c r="AD344" s="44"/>
      <c r="AE344" s="35"/>
      <c r="AF344" s="36"/>
      <c r="AG344" s="100" t="str">
        <f t="shared" si="65"/>
        <v/>
      </c>
      <c r="AH344" s="44"/>
      <c r="AI344" s="86"/>
      <c r="AJ344" s="77">
        <f t="shared" si="66"/>
        <v>1</v>
      </c>
      <c r="AK344" s="84" t="e">
        <f t="shared" si="67"/>
        <v>#VALUE!</v>
      </c>
      <c r="AL344" s="1">
        <f t="shared" si="68"/>
        <v>0</v>
      </c>
      <c r="AM344" s="85" t="e">
        <f t="shared" si="69"/>
        <v>#VALUE!</v>
      </c>
      <c r="AZ344" s="65" t="str">
        <f>IF(COUNT(SEARCH(#REF!,K344)),IF(V344&lt;&gt;0,LOOKUP(9.99999999999999E+307,$AZ$5:AZ343+1),""),"")</f>
        <v/>
      </c>
      <c r="BA344" s="91" t="str">
        <f>IF(COUNT(SEARCH(#REF!,K344)),IF(Y344&lt;&gt;0,LOOKUP(9.99999999999999E+307,$BA$5:BA343+1),""),"")</f>
        <v/>
      </c>
      <c r="BB344" s="93" t="str">
        <f>IF(COUNT(SEARCH(#REF!,K344)),IF(AC344&lt;&gt;0,LOOKUP(9.99999999999999E+307,$BB$5:BB343+1),""),"")</f>
        <v/>
      </c>
      <c r="BC344" s="95" t="str">
        <f>IF(COUNT(SEARCH(#REF!,K344)),IF(AG344&lt;&gt;0,LOOKUP(9.99999999999999E+307,$BC$5:BC343+1),""),"")</f>
        <v/>
      </c>
    </row>
    <row r="345" spans="1:55" ht="14">
      <c r="A345" s="1">
        <v>339</v>
      </c>
      <c r="B345" s="38" t="str">
        <f>IF(stock_Item!B341&lt;&gt;"",stock_Item!B341,"")</f>
        <v>ถ้วยหัดดื่ม</v>
      </c>
      <c r="C345" s="18" t="str">
        <f t="array" ref="C345">IF(B345 &lt;&gt;"",IF(J345&lt;&gt;"","จัดซื้อร่วม ","วิธีเฉพาะเจาะจง "),"")</f>
        <v xml:space="preserve">วิธีเฉพาะเจาะจง </v>
      </c>
      <c r="D345" s="9">
        <f>IF(B345 &lt;&gt;"",INDEX(stock_Item!$A$3:$A$998,MATCH(B345,stock_Item!$B$3:$B$998,0)),"")</f>
        <v>5566</v>
      </c>
      <c r="E345" s="9" t="str">
        <f>IF(B345 &lt;&gt;"",INDEX(stock_Item!$C$1:$C$998,MATCH(D345,stock_Item!$A$1:$A$998,0)),"")</f>
        <v>ถ้วย</v>
      </c>
      <c r="F345" s="8"/>
      <c r="G345" s="7"/>
      <c r="H345" s="7"/>
      <c r="I345" s="7"/>
      <c r="J345" s="54"/>
      <c r="K345" s="57"/>
      <c r="L345" s="55"/>
      <c r="M345" s="56"/>
      <c r="N345" s="56"/>
      <c r="O345" s="41"/>
      <c r="P345" s="53">
        <f>IFERROR(IF(B345 &lt;&gt;"",LOOKUP(2,1/(company_qty!$K$3:$K$2003=D345),(company_qty!$N$3:$N$1004)),""),0)</f>
        <v>0</v>
      </c>
      <c r="Q345" s="33">
        <v>0</v>
      </c>
      <c r="R345" s="53">
        <f t="shared" si="60"/>
        <v>0</v>
      </c>
      <c r="S345" s="23">
        <v>0</v>
      </c>
      <c r="T345" s="39">
        <f t="array" ref="T345">IFERROR(IF(B345 &lt;&gt;"",LOOKUP(2,1/(company_qty!$A$3:$A$2002=D345),(company_qty!$D$3:$D$1003)),""),"ไม่เคยซื้อ")</f>
        <v>25.68</v>
      </c>
      <c r="U345" s="34">
        <f t="shared" si="61"/>
        <v>0</v>
      </c>
      <c r="V345" s="46">
        <f>IF(AND(B345&lt;&gt;"",S345&lt;&gt;0,COUNTIFS(stock_Item!$A$3:$A$1998,D345,stock_Item!$M$3:$M$1998,"P")),IF(S345&gt;=9,S345-S345*0.4,S345),0)</f>
        <v>0</v>
      </c>
      <c r="W345" s="44"/>
      <c r="X345" s="47">
        <f t="shared" si="62"/>
        <v>0</v>
      </c>
      <c r="Y345" s="46">
        <f t="shared" si="70"/>
        <v>0</v>
      </c>
      <c r="Z345" s="44"/>
      <c r="AA345" s="47">
        <f t="shared" si="63"/>
        <v>0</v>
      </c>
      <c r="AB345" s="97">
        <f t="shared" si="71"/>
        <v>0</v>
      </c>
      <c r="AC345" s="100" t="str">
        <f t="shared" si="64"/>
        <v/>
      </c>
      <c r="AD345" s="44"/>
      <c r="AE345" s="35"/>
      <c r="AF345" s="36"/>
      <c r="AG345" s="100" t="str">
        <f t="shared" si="65"/>
        <v/>
      </c>
      <c r="AH345" s="44"/>
      <c r="AI345" s="86"/>
      <c r="AJ345" s="77">
        <f t="shared" si="66"/>
        <v>0</v>
      </c>
      <c r="AK345" s="84">
        <f t="shared" si="67"/>
        <v>0</v>
      </c>
      <c r="AL345" s="1">
        <f t="shared" si="68"/>
        <v>0</v>
      </c>
      <c r="AM345" s="85">
        <f t="shared" si="69"/>
        <v>0</v>
      </c>
      <c r="AZ345" s="65" t="str">
        <f>IF(COUNT(SEARCH(#REF!,K345)),IF(V345&lt;&gt;0,LOOKUP(9.99999999999999E+307,$AZ$5:AZ344+1),""),"")</f>
        <v/>
      </c>
      <c r="BA345" s="91" t="str">
        <f>IF(COUNT(SEARCH(#REF!,K345)),IF(Y345&lt;&gt;0,LOOKUP(9.99999999999999E+307,$BA$5:BA344+1),""),"")</f>
        <v/>
      </c>
      <c r="BB345" s="93" t="str">
        <f>IF(COUNT(SEARCH(#REF!,K345)),IF(AC345&lt;&gt;0,LOOKUP(9.99999999999999E+307,$BB$5:BB344+1),""),"")</f>
        <v/>
      </c>
      <c r="BC345" s="95" t="str">
        <f>IF(COUNT(SEARCH(#REF!,K345)),IF(AG345&lt;&gt;0,LOOKUP(9.99999999999999E+307,$BC$5:BC344+1),""),"")</f>
        <v/>
      </c>
    </row>
    <row r="346" spans="1:55" ht="14">
      <c r="A346" s="1">
        <v>340</v>
      </c>
      <c r="B346" s="38" t="str">
        <f>IF(stock_Item!B342&lt;&gt;"",stock_Item!B342,"")</f>
        <v>ถาดพิมพ์ปาก โลหะสแตนเลส เบอร์ 11</v>
      </c>
      <c r="C346" s="18" t="str">
        <f t="array" ref="C346">IF(B346 &lt;&gt;"",IF(J346&lt;&gt;"","จัดซื้อร่วม ","วิธีเฉพาะเจาะจง "),"")</f>
        <v xml:space="preserve">วิธีเฉพาะเจาะจง </v>
      </c>
      <c r="D346" s="9">
        <f>IF(B346 &lt;&gt;"",INDEX(stock_Item!$A$3:$A$998,MATCH(B346,stock_Item!$B$3:$B$998,0)),"")</f>
        <v>1182</v>
      </c>
      <c r="E346" s="9" t="str">
        <f>IF(B346 &lt;&gt;"",INDEX(stock_Item!$C$1:$C$998,MATCH(D346,stock_Item!$A$1:$A$998,0)),"")</f>
        <v>ชิ้น</v>
      </c>
      <c r="F346" s="8"/>
      <c r="G346" s="7"/>
      <c r="H346" s="7"/>
      <c r="I346" s="7"/>
      <c r="J346" s="54"/>
      <c r="K346" s="57"/>
      <c r="L346" s="55"/>
      <c r="M346" s="56"/>
      <c r="N346" s="56"/>
      <c r="O346" s="41"/>
      <c r="P346" s="53">
        <f>IFERROR(IF(B346 &lt;&gt;"",LOOKUP(2,1/(company_qty!$K$3:$K$2003=D346),(company_qty!$N$3:$N$1004)),""),0)</f>
        <v>0</v>
      </c>
      <c r="Q346" s="33">
        <v>0</v>
      </c>
      <c r="R346" s="53">
        <f t="shared" si="60"/>
        <v>0</v>
      </c>
      <c r="S346" s="23">
        <v>1</v>
      </c>
      <c r="T346" s="39" t="str">
        <f t="array" ref="T346">IFERROR(IF(B346 &lt;&gt;"",LOOKUP(2,1/(company_qty!$A$3:$A$2002=D346),(company_qty!$D$3:$D$1003)),""),"ไม่เคยซื้อ")</f>
        <v>ไม่เคยซื้อ</v>
      </c>
      <c r="U346" s="34" t="e">
        <f t="shared" si="61"/>
        <v>#VALUE!</v>
      </c>
      <c r="V346" s="46">
        <f>IF(AND(B346&lt;&gt;"",S346&lt;&gt;0,COUNTIFS(stock_Item!$A$3:$A$1998,D346,stock_Item!$M$3:$M$1998,"P")),IF(S346&gt;=9,S346-S346*0.4,S346),0)</f>
        <v>0</v>
      </c>
      <c r="W346" s="44"/>
      <c r="X346" s="47">
        <f t="shared" si="62"/>
        <v>0</v>
      </c>
      <c r="Y346" s="46">
        <f t="shared" si="70"/>
        <v>1</v>
      </c>
      <c r="Z346" s="44"/>
      <c r="AA346" s="47">
        <f t="shared" si="63"/>
        <v>1</v>
      </c>
      <c r="AB346" s="97">
        <f t="shared" si="71"/>
        <v>0</v>
      </c>
      <c r="AC346" s="100" t="str">
        <f t="shared" si="64"/>
        <v/>
      </c>
      <c r="AD346" s="44"/>
      <c r="AE346" s="35"/>
      <c r="AF346" s="36"/>
      <c r="AG346" s="100" t="str">
        <f t="shared" si="65"/>
        <v/>
      </c>
      <c r="AH346" s="44"/>
      <c r="AI346" s="86"/>
      <c r="AJ346" s="77">
        <f t="shared" si="66"/>
        <v>1</v>
      </c>
      <c r="AK346" s="84" t="e">
        <f t="shared" si="67"/>
        <v>#VALUE!</v>
      </c>
      <c r="AL346" s="1">
        <f t="shared" si="68"/>
        <v>0</v>
      </c>
      <c r="AM346" s="85" t="e">
        <f t="shared" si="69"/>
        <v>#VALUE!</v>
      </c>
      <c r="AZ346" s="65" t="str">
        <f>IF(COUNT(SEARCH(#REF!,K346)),IF(V346&lt;&gt;0,LOOKUP(9.99999999999999E+307,$AZ$5:AZ345+1),""),"")</f>
        <v/>
      </c>
      <c r="BA346" s="91" t="str">
        <f>IF(COUNT(SEARCH(#REF!,K346)),IF(Y346&lt;&gt;0,LOOKUP(9.99999999999999E+307,$BA$5:BA345+1),""),"")</f>
        <v/>
      </c>
      <c r="BB346" s="93" t="str">
        <f>IF(COUNT(SEARCH(#REF!,K346)),IF(AC346&lt;&gt;0,LOOKUP(9.99999999999999E+307,$BB$5:BB345+1),""),"")</f>
        <v/>
      </c>
      <c r="BC346" s="95" t="str">
        <f>IF(COUNT(SEARCH(#REF!,K346)),IF(AG346&lt;&gt;0,LOOKUP(9.99999999999999E+307,$BC$5:BC345+1),""),"")</f>
        <v/>
      </c>
    </row>
    <row r="347" spans="1:55" ht="14">
      <c r="A347" s="1">
        <v>341</v>
      </c>
      <c r="B347" s="38" t="str">
        <f>IF(stock_Item!B343&lt;&gt;"",stock_Item!B343,"")</f>
        <v>ถาดพิมพ์ปาก โลหะสแตนเลส เบอร์ 12</v>
      </c>
      <c r="C347" s="18" t="str">
        <f t="array" ref="C347">IF(B347 &lt;&gt;"",IF(J347&lt;&gt;"","จัดซื้อร่วม ","วิธีเฉพาะเจาะจง "),"")</f>
        <v xml:space="preserve">วิธีเฉพาะเจาะจง </v>
      </c>
      <c r="D347" s="9">
        <f>IF(B347 &lt;&gt;"",INDEX(stock_Item!$A$3:$A$998,MATCH(B347,stock_Item!$B$3:$B$998,0)),"")</f>
        <v>6099</v>
      </c>
      <c r="E347" s="9" t="str">
        <f>IF(B347 &lt;&gt;"",INDEX(stock_Item!$C$1:$C$998,MATCH(D347,stock_Item!$A$1:$A$998,0)),"")</f>
        <v>ชิ้น</v>
      </c>
      <c r="F347" s="8"/>
      <c r="G347" s="7"/>
      <c r="H347" s="7"/>
      <c r="I347" s="7"/>
      <c r="J347" s="54"/>
      <c r="K347" s="57"/>
      <c r="L347" s="55"/>
      <c r="M347" s="56"/>
      <c r="N347" s="56"/>
      <c r="O347" s="41"/>
      <c r="P347" s="53">
        <f>IFERROR(IF(B347 &lt;&gt;"",LOOKUP(2,1/(company_qty!$K$3:$K$2003=D347),(company_qty!$N$3:$N$1004)),""),0)</f>
        <v>0</v>
      </c>
      <c r="Q347" s="33">
        <v>0</v>
      </c>
      <c r="R347" s="53">
        <f t="shared" si="60"/>
        <v>0</v>
      </c>
      <c r="S347" s="23">
        <v>0</v>
      </c>
      <c r="T347" s="39" t="str">
        <f t="array" ref="T347">IFERROR(IF(B347 &lt;&gt;"",LOOKUP(2,1/(company_qty!$A$3:$A$2002=D347),(company_qty!$D$3:$D$1003)),""),"ไม่เคยซื้อ")</f>
        <v>ไม่เคยซื้อ</v>
      </c>
      <c r="U347" s="34" t="e">
        <f t="shared" si="61"/>
        <v>#VALUE!</v>
      </c>
      <c r="V347" s="46">
        <f>IF(AND(B347&lt;&gt;"",S347&lt;&gt;0,COUNTIFS(stock_Item!$A$3:$A$1998,D347,stock_Item!$M$3:$M$1998,"P")),IF(S347&gt;=9,S347-S347*0.4,S347),0)</f>
        <v>0</v>
      </c>
      <c r="W347" s="44"/>
      <c r="X347" s="47">
        <f t="shared" si="62"/>
        <v>0</v>
      </c>
      <c r="Y347" s="46">
        <f t="shared" si="70"/>
        <v>0</v>
      </c>
      <c r="Z347" s="44"/>
      <c r="AA347" s="47">
        <f t="shared" si="63"/>
        <v>0</v>
      </c>
      <c r="AB347" s="97">
        <f t="shared" si="71"/>
        <v>0</v>
      </c>
      <c r="AC347" s="100" t="str">
        <f t="shared" si="64"/>
        <v/>
      </c>
      <c r="AD347" s="44"/>
      <c r="AE347" s="35"/>
      <c r="AF347" s="36"/>
      <c r="AG347" s="100" t="str">
        <f t="shared" si="65"/>
        <v/>
      </c>
      <c r="AH347" s="44"/>
      <c r="AI347" s="86"/>
      <c r="AJ347" s="77">
        <f t="shared" si="66"/>
        <v>0</v>
      </c>
      <c r="AK347" s="84" t="e">
        <f t="shared" si="67"/>
        <v>#VALUE!</v>
      </c>
      <c r="AL347" s="1">
        <f t="shared" si="68"/>
        <v>0</v>
      </c>
      <c r="AM347" s="85" t="e">
        <f t="shared" si="69"/>
        <v>#VALUE!</v>
      </c>
      <c r="AZ347" s="65" t="str">
        <f>IF(COUNT(SEARCH(#REF!,K347)),IF(V347&lt;&gt;0,LOOKUP(9.99999999999999E+307,$AZ$5:AZ346+1),""),"")</f>
        <v/>
      </c>
      <c r="BA347" s="91" t="str">
        <f>IF(COUNT(SEARCH(#REF!,K347)),IF(Y347&lt;&gt;0,LOOKUP(9.99999999999999E+307,$BA$5:BA346+1),""),"")</f>
        <v/>
      </c>
      <c r="BB347" s="93" t="str">
        <f>IF(COUNT(SEARCH(#REF!,K347)),IF(AC347&lt;&gt;0,LOOKUP(9.99999999999999E+307,$BB$5:BB346+1),""),"")</f>
        <v/>
      </c>
      <c r="BC347" s="95" t="str">
        <f>IF(COUNT(SEARCH(#REF!,K347)),IF(AG347&lt;&gt;0,LOOKUP(9.99999999999999E+307,$BC$5:BC346+1),""),"")</f>
        <v/>
      </c>
    </row>
    <row r="348" spans="1:55" ht="14">
      <c r="A348" s="1">
        <v>342</v>
      </c>
      <c r="B348" s="38" t="str">
        <f>IF(stock_Item!B344&lt;&gt;"",stock_Item!B344,"")</f>
        <v>ถาดพิมพ์ปาก โลหะสแตนเลส เบอร์ 13</v>
      </c>
      <c r="C348" s="18" t="str">
        <f t="array" ref="C348">IF(B348 &lt;&gt;"",IF(J348&lt;&gt;"","จัดซื้อร่วม ","วิธีเฉพาะเจาะจง "),"")</f>
        <v xml:space="preserve">วิธีเฉพาะเจาะจง </v>
      </c>
      <c r="D348" s="9">
        <f>IF(B348 &lt;&gt;"",INDEX(stock_Item!$A$3:$A$998,MATCH(B348,stock_Item!$B$3:$B$998,0)),"")</f>
        <v>6100</v>
      </c>
      <c r="E348" s="9" t="str">
        <f>IF(B348 &lt;&gt;"",INDEX(stock_Item!$C$1:$C$998,MATCH(D348,stock_Item!$A$1:$A$998,0)),"")</f>
        <v>ชิ้น</v>
      </c>
      <c r="F348" s="8"/>
      <c r="G348" s="7"/>
      <c r="H348" s="7"/>
      <c r="I348" s="7"/>
      <c r="J348" s="54"/>
      <c r="K348" s="57"/>
      <c r="L348" s="55"/>
      <c r="M348" s="56"/>
      <c r="N348" s="56"/>
      <c r="O348" s="41"/>
      <c r="P348" s="53">
        <f>IFERROR(IF(B348 &lt;&gt;"",LOOKUP(2,1/(company_qty!$K$3:$K$2003=D348),(company_qty!$N$3:$N$1004)),""),0)</f>
        <v>0</v>
      </c>
      <c r="Q348" s="33">
        <v>0</v>
      </c>
      <c r="R348" s="53">
        <f t="shared" si="60"/>
        <v>0</v>
      </c>
      <c r="S348" s="23">
        <v>1</v>
      </c>
      <c r="T348" s="39" t="str">
        <f t="array" ref="T348">IFERROR(IF(B348 &lt;&gt;"",LOOKUP(2,1/(company_qty!$A$3:$A$2002=D348),(company_qty!$D$3:$D$1003)),""),"ไม่เคยซื้อ")</f>
        <v>ไม่เคยซื้อ</v>
      </c>
      <c r="U348" s="34" t="e">
        <f t="shared" si="61"/>
        <v>#VALUE!</v>
      </c>
      <c r="V348" s="46">
        <f>IF(AND(B348&lt;&gt;"",S348&lt;&gt;0,COUNTIFS(stock_Item!$A$3:$A$1998,D348,stock_Item!$M$3:$M$1998,"P")),IF(S348&gt;=9,S348-S348*0.4,S348),0)</f>
        <v>0</v>
      </c>
      <c r="W348" s="44"/>
      <c r="X348" s="47">
        <f t="shared" si="62"/>
        <v>0</v>
      </c>
      <c r="Y348" s="46">
        <f t="shared" si="70"/>
        <v>1</v>
      </c>
      <c r="Z348" s="44"/>
      <c r="AA348" s="47">
        <f t="shared" si="63"/>
        <v>1</v>
      </c>
      <c r="AB348" s="97">
        <f t="shared" si="71"/>
        <v>0</v>
      </c>
      <c r="AC348" s="100" t="str">
        <f t="shared" si="64"/>
        <v/>
      </c>
      <c r="AD348" s="44"/>
      <c r="AE348" s="35"/>
      <c r="AF348" s="36"/>
      <c r="AG348" s="100" t="str">
        <f t="shared" si="65"/>
        <v/>
      </c>
      <c r="AH348" s="44"/>
      <c r="AI348" s="86"/>
      <c r="AJ348" s="77">
        <f t="shared" si="66"/>
        <v>1</v>
      </c>
      <c r="AK348" s="84" t="e">
        <f t="shared" si="67"/>
        <v>#VALUE!</v>
      </c>
      <c r="AL348" s="1">
        <f t="shared" si="68"/>
        <v>0</v>
      </c>
      <c r="AM348" s="85" t="e">
        <f t="shared" si="69"/>
        <v>#VALUE!</v>
      </c>
      <c r="AZ348" s="65" t="str">
        <f>IF(COUNT(SEARCH(#REF!,K348)),IF(V348&lt;&gt;0,LOOKUP(9.99999999999999E+307,$AZ$5:AZ347+1),""),"")</f>
        <v/>
      </c>
      <c r="BA348" s="91" t="str">
        <f>IF(COUNT(SEARCH(#REF!,K348)),IF(Y348&lt;&gt;0,LOOKUP(9.99999999999999E+307,$BA$5:BA347+1),""),"")</f>
        <v/>
      </c>
      <c r="BB348" s="93" t="str">
        <f>IF(COUNT(SEARCH(#REF!,K348)),IF(AC348&lt;&gt;0,LOOKUP(9.99999999999999E+307,$BB$5:BB347+1),""),"")</f>
        <v/>
      </c>
      <c r="BC348" s="95" t="str">
        <f>IF(COUNT(SEARCH(#REF!,K348)),IF(AG348&lt;&gt;0,LOOKUP(9.99999999999999E+307,$BC$5:BC347+1),""),"")</f>
        <v/>
      </c>
    </row>
    <row r="349" spans="1:55" ht="14">
      <c r="A349" s="1">
        <v>343</v>
      </c>
      <c r="B349" s="38" t="str">
        <f>IF(stock_Item!B345&lt;&gt;"",stock_Item!B345,"")</f>
        <v>ถาดพิมพ์ปาก โลหะสแตนเลส เบอร์ 14</v>
      </c>
      <c r="C349" s="18" t="str">
        <f t="array" ref="C349">IF(B349 &lt;&gt;"",IF(J349&lt;&gt;"","จัดซื้อร่วม ","วิธีเฉพาะเจาะจง "),"")</f>
        <v xml:space="preserve">วิธีเฉพาะเจาะจง </v>
      </c>
      <c r="D349" s="9">
        <f>IF(B349 &lt;&gt;"",INDEX(stock_Item!$A$3:$A$998,MATCH(B349,stock_Item!$B$3:$B$998,0)),"")</f>
        <v>6101</v>
      </c>
      <c r="E349" s="9" t="str">
        <f>IF(B349 &lt;&gt;"",INDEX(stock_Item!$C$1:$C$998,MATCH(D349,stock_Item!$A$1:$A$998,0)),"")</f>
        <v>ชิ้น</v>
      </c>
      <c r="F349" s="8"/>
      <c r="G349" s="7"/>
      <c r="H349" s="7"/>
      <c r="I349" s="7"/>
      <c r="J349" s="54"/>
      <c r="K349" s="57"/>
      <c r="L349" s="55"/>
      <c r="M349" s="56"/>
      <c r="N349" s="56"/>
      <c r="O349" s="41"/>
      <c r="P349" s="53">
        <f>IFERROR(IF(B349 &lt;&gt;"",LOOKUP(2,1/(company_qty!$K$3:$K$2003=D349),(company_qty!$N$3:$N$1004)),""),0)</f>
        <v>0</v>
      </c>
      <c r="Q349" s="33">
        <v>0</v>
      </c>
      <c r="R349" s="53">
        <f t="shared" si="60"/>
        <v>0</v>
      </c>
      <c r="S349" s="23">
        <v>1</v>
      </c>
      <c r="T349" s="39" t="str">
        <f t="array" ref="T349">IFERROR(IF(B349 &lt;&gt;"",LOOKUP(2,1/(company_qty!$A$3:$A$2002=D349),(company_qty!$D$3:$D$1003)),""),"ไม่เคยซื้อ")</f>
        <v>ไม่เคยซื้อ</v>
      </c>
      <c r="U349" s="34" t="e">
        <f t="shared" si="61"/>
        <v>#VALUE!</v>
      </c>
      <c r="V349" s="46">
        <f>IF(AND(B349&lt;&gt;"",S349&lt;&gt;0,COUNTIFS(stock_Item!$A$3:$A$1998,D349,stock_Item!$M$3:$M$1998,"P")),IF(S349&gt;=9,S349-S349*0.4,S349),0)</f>
        <v>0</v>
      </c>
      <c r="W349" s="44"/>
      <c r="X349" s="47">
        <f t="shared" si="62"/>
        <v>0</v>
      </c>
      <c r="Y349" s="46">
        <f t="shared" si="70"/>
        <v>1</v>
      </c>
      <c r="Z349" s="44"/>
      <c r="AA349" s="47">
        <f t="shared" si="63"/>
        <v>1</v>
      </c>
      <c r="AB349" s="97">
        <f t="shared" si="71"/>
        <v>0</v>
      </c>
      <c r="AC349" s="100" t="str">
        <f t="shared" si="64"/>
        <v/>
      </c>
      <c r="AD349" s="44"/>
      <c r="AE349" s="35"/>
      <c r="AF349" s="36"/>
      <c r="AG349" s="100" t="str">
        <f t="shared" si="65"/>
        <v/>
      </c>
      <c r="AH349" s="44"/>
      <c r="AI349" s="86"/>
      <c r="AJ349" s="77">
        <f t="shared" si="66"/>
        <v>1</v>
      </c>
      <c r="AK349" s="84" t="e">
        <f t="shared" si="67"/>
        <v>#VALUE!</v>
      </c>
      <c r="AL349" s="1">
        <f t="shared" si="68"/>
        <v>0</v>
      </c>
      <c r="AM349" s="85" t="e">
        <f t="shared" si="69"/>
        <v>#VALUE!</v>
      </c>
      <c r="AZ349" s="65" t="str">
        <f>IF(COUNT(SEARCH(#REF!,K349)),IF(V349&lt;&gt;0,LOOKUP(9.99999999999999E+307,$AZ$5:AZ348+1),""),"")</f>
        <v/>
      </c>
      <c r="BA349" s="91" t="str">
        <f>IF(COUNT(SEARCH(#REF!,K349)),IF(Y349&lt;&gt;0,LOOKUP(9.99999999999999E+307,$BA$5:BA348+1),""),"")</f>
        <v/>
      </c>
      <c r="BB349" s="93" t="str">
        <f>IF(COUNT(SEARCH(#REF!,K349)),IF(AC349&lt;&gt;0,LOOKUP(9.99999999999999E+307,$BB$5:BB348+1),""),"")</f>
        <v/>
      </c>
      <c r="BC349" s="95" t="str">
        <f>IF(COUNT(SEARCH(#REF!,K349)),IF(AG349&lt;&gt;0,LOOKUP(9.99999999999999E+307,$BC$5:BC348+1),""),"")</f>
        <v/>
      </c>
    </row>
    <row r="350" spans="1:55" ht="14">
      <c r="A350" s="1">
        <v>344</v>
      </c>
      <c r="B350" s="38" t="str">
        <f>IF(stock_Item!B346&lt;&gt;"",stock_Item!B346,"")</f>
        <v>ถาดพิมพ์ปาก(เฉพาะส่วน)</v>
      </c>
      <c r="C350" s="18" t="str">
        <f t="array" ref="C350">IF(B350 &lt;&gt;"",IF(J350&lt;&gt;"","จัดซื้อร่วม ","วิธีเฉพาะเจาะจง "),"")</f>
        <v xml:space="preserve">วิธีเฉพาะเจาะจง </v>
      </c>
      <c r="D350" s="9">
        <f>IF(B350 &lt;&gt;"",INDEX(stock_Item!$A$3:$A$998,MATCH(B350,stock_Item!$B$3:$B$998,0)),"")</f>
        <v>1181</v>
      </c>
      <c r="E350" s="9" t="str">
        <f>IF(B350 &lt;&gt;"",INDEX(stock_Item!$C$1:$C$998,MATCH(D350,stock_Item!$A$1:$A$998,0)),"")</f>
        <v>ชิ้น</v>
      </c>
      <c r="F350" s="8"/>
      <c r="G350" s="7"/>
      <c r="H350" s="7"/>
      <c r="I350" s="7"/>
      <c r="J350" s="54"/>
      <c r="K350" s="57"/>
      <c r="L350" s="55"/>
      <c r="M350" s="56"/>
      <c r="N350" s="56"/>
      <c r="O350" s="41"/>
      <c r="P350" s="53">
        <f>IFERROR(IF(B350 &lt;&gt;"",LOOKUP(2,1/(company_qty!$K$3:$K$2003=D350),(company_qty!$N$3:$N$1004)),""),0)</f>
        <v>0</v>
      </c>
      <c r="Q350" s="33">
        <v>0</v>
      </c>
      <c r="R350" s="53">
        <f t="shared" si="60"/>
        <v>0</v>
      </c>
      <c r="S350" s="23">
        <v>0</v>
      </c>
      <c r="T350" s="39" t="str">
        <f t="array" ref="T350">IFERROR(IF(B350 &lt;&gt;"",LOOKUP(2,1/(company_qty!$A$3:$A$2002=D350),(company_qty!$D$3:$D$1003)),""),"ไม่เคยซื้อ")</f>
        <v>ไม่เคยซื้อ</v>
      </c>
      <c r="U350" s="34" t="e">
        <f t="shared" si="61"/>
        <v>#VALUE!</v>
      </c>
      <c r="V350" s="46">
        <f>IF(AND(B350&lt;&gt;"",S350&lt;&gt;0,COUNTIFS(stock_Item!$A$3:$A$1998,D350,stock_Item!$M$3:$M$1998,"P")),IF(S350&gt;=9,S350-S350*0.4,S350),0)</f>
        <v>0</v>
      </c>
      <c r="W350" s="44"/>
      <c r="X350" s="47">
        <f t="shared" si="62"/>
        <v>0</v>
      </c>
      <c r="Y350" s="46">
        <f t="shared" si="70"/>
        <v>0</v>
      </c>
      <c r="Z350" s="44"/>
      <c r="AA350" s="47">
        <f t="shared" si="63"/>
        <v>0</v>
      </c>
      <c r="AB350" s="97">
        <f t="shared" si="71"/>
        <v>0</v>
      </c>
      <c r="AC350" s="100" t="str">
        <f t="shared" si="64"/>
        <v/>
      </c>
      <c r="AD350" s="44"/>
      <c r="AE350" s="35"/>
      <c r="AF350" s="36"/>
      <c r="AG350" s="100" t="str">
        <f t="shared" si="65"/>
        <v/>
      </c>
      <c r="AH350" s="44"/>
      <c r="AI350" s="86"/>
      <c r="AJ350" s="77">
        <f t="shared" si="66"/>
        <v>0</v>
      </c>
      <c r="AK350" s="84" t="e">
        <f t="shared" si="67"/>
        <v>#VALUE!</v>
      </c>
      <c r="AL350" s="1">
        <f t="shared" si="68"/>
        <v>0</v>
      </c>
      <c r="AM350" s="85" t="e">
        <f t="shared" si="69"/>
        <v>#VALUE!</v>
      </c>
      <c r="AZ350" s="65" t="str">
        <f>IF(COUNT(SEARCH(#REF!,K350)),IF(V350&lt;&gt;0,LOOKUP(9.99999999999999E+307,$AZ$5:AZ349+1),""),"")</f>
        <v/>
      </c>
      <c r="BA350" s="91" t="str">
        <f>IF(COUNT(SEARCH(#REF!,K350)),IF(Y350&lt;&gt;0,LOOKUP(9.99999999999999E+307,$BA$5:BA349+1),""),"")</f>
        <v/>
      </c>
      <c r="BB350" s="93" t="str">
        <f>IF(COUNT(SEARCH(#REF!,K350)),IF(AC350&lt;&gt;0,LOOKUP(9.99999999999999E+307,$BB$5:BB349+1),""),"")</f>
        <v/>
      </c>
      <c r="BC350" s="95" t="str">
        <f>IF(COUNT(SEARCH(#REF!,K350)),IF(AG350&lt;&gt;0,LOOKUP(9.99999999999999E+307,$BC$5:BC349+1),""),"")</f>
        <v/>
      </c>
    </row>
    <row r="351" spans="1:55" ht="14">
      <c r="A351" s="1">
        <v>345</v>
      </c>
      <c r="B351" s="38" t="str">
        <f>IF(stock_Item!B347&lt;&gt;"",stock_Item!B347,"")</f>
        <v>ท่อนำแสง(ฉายแสง)</v>
      </c>
      <c r="C351" s="18" t="str">
        <f t="array" ref="C351">IF(B351 &lt;&gt;"",IF(J351&lt;&gt;"","จัดซื้อร่วม ","วิธีเฉพาะเจาะจง "),"")</f>
        <v xml:space="preserve">วิธีเฉพาะเจาะจง </v>
      </c>
      <c r="D351" s="9">
        <f>IF(B351 &lt;&gt;"",INDEX(stock_Item!$A$3:$A$998,MATCH(B351,stock_Item!$B$3:$B$998,0)),"")</f>
        <v>1361</v>
      </c>
      <c r="E351" s="9" t="str">
        <f>IF(B351 &lt;&gt;"",INDEX(stock_Item!$C$1:$C$998,MATCH(D351,stock_Item!$A$1:$A$998,0)),"")</f>
        <v>อัน</v>
      </c>
      <c r="F351" s="8"/>
      <c r="G351" s="7"/>
      <c r="H351" s="7"/>
      <c r="I351" s="7"/>
      <c r="J351" s="54"/>
      <c r="K351" s="57"/>
      <c r="L351" s="55"/>
      <c r="M351" s="56"/>
      <c r="N351" s="56"/>
      <c r="O351" s="41"/>
      <c r="P351" s="53">
        <f>IFERROR(IF(B351 &lt;&gt;"",LOOKUP(2,1/(company_qty!$K$3:$K$2003=D351),(company_qty!$N$3:$N$1004)),""),0)</f>
        <v>0</v>
      </c>
      <c r="Q351" s="33">
        <v>0</v>
      </c>
      <c r="R351" s="53">
        <f t="shared" si="60"/>
        <v>0</v>
      </c>
      <c r="S351" s="23">
        <v>0</v>
      </c>
      <c r="T351" s="39">
        <f t="array" ref="T351">IFERROR(IF(B351 &lt;&gt;"",LOOKUP(2,1/(company_qty!$A$3:$A$2002=D351),(company_qty!$D$3:$D$1003)),""),"ไม่เคยซื้อ")</f>
        <v>3081.6</v>
      </c>
      <c r="U351" s="34">
        <f t="shared" si="61"/>
        <v>0</v>
      </c>
      <c r="V351" s="46">
        <f>IF(AND(B351&lt;&gt;"",S351&lt;&gt;0,COUNTIFS(stock_Item!$A$3:$A$1998,D351,stock_Item!$M$3:$M$1998,"P")),IF(S351&gt;=9,S351-S351*0.4,S351),0)</f>
        <v>0</v>
      </c>
      <c r="W351" s="44"/>
      <c r="X351" s="47">
        <f t="shared" si="62"/>
        <v>0</v>
      </c>
      <c r="Y351" s="46">
        <f t="shared" si="70"/>
        <v>0</v>
      </c>
      <c r="Z351" s="44"/>
      <c r="AA351" s="47">
        <f t="shared" si="63"/>
        <v>0</v>
      </c>
      <c r="AB351" s="97">
        <f t="shared" si="71"/>
        <v>0</v>
      </c>
      <c r="AC351" s="100" t="str">
        <f t="shared" si="64"/>
        <v/>
      </c>
      <c r="AD351" s="44"/>
      <c r="AE351" s="35"/>
      <c r="AF351" s="36"/>
      <c r="AG351" s="100" t="str">
        <f t="shared" si="65"/>
        <v/>
      </c>
      <c r="AH351" s="44"/>
      <c r="AI351" s="86"/>
      <c r="AJ351" s="77">
        <f t="shared" si="66"/>
        <v>0</v>
      </c>
      <c r="AK351" s="84">
        <f t="shared" si="67"/>
        <v>0</v>
      </c>
      <c r="AL351" s="1">
        <f t="shared" si="68"/>
        <v>0</v>
      </c>
      <c r="AM351" s="85">
        <f t="shared" si="69"/>
        <v>0</v>
      </c>
      <c r="AZ351" s="65" t="str">
        <f>IF(COUNT(SEARCH(#REF!,K351)),IF(V351&lt;&gt;0,LOOKUP(9.99999999999999E+307,$AZ$5:AZ350+1),""),"")</f>
        <v/>
      </c>
      <c r="BA351" s="91" t="str">
        <f>IF(COUNT(SEARCH(#REF!,K351)),IF(Y351&lt;&gt;0,LOOKUP(9.99999999999999E+307,$BA$5:BA350+1),""),"")</f>
        <v/>
      </c>
      <c r="BB351" s="93" t="str">
        <f>IF(COUNT(SEARCH(#REF!,K351)),IF(AC351&lt;&gt;0,LOOKUP(9.99999999999999E+307,$BB$5:BB350+1),""),"")</f>
        <v/>
      </c>
      <c r="BC351" s="95" t="str">
        <f>IF(COUNT(SEARCH(#REF!,K351)),IF(AG351&lt;&gt;0,LOOKUP(9.99999999999999E+307,$BC$5:BC350+1),""),"")</f>
        <v/>
      </c>
    </row>
    <row r="352" spans="1:55" ht="14">
      <c r="A352" s="1">
        <v>346</v>
      </c>
      <c r="B352" s="38" t="str">
        <f>IF(stock_Item!B348&lt;&gt;"",stock_Item!B348,"")</f>
        <v>ที่รัดตัวเด็ก</v>
      </c>
      <c r="C352" s="18" t="str">
        <f t="array" ref="C352">IF(B352 &lt;&gt;"",IF(J352&lt;&gt;"","จัดซื้อร่วม ","วิธีเฉพาะเจาะจง "),"")</f>
        <v xml:space="preserve">วิธีเฉพาะเจาะจง </v>
      </c>
      <c r="D352" s="9">
        <f>IF(B352 &lt;&gt;"",INDEX(stock_Item!$A$3:$A$998,MATCH(B352,stock_Item!$B$3:$B$998,0)),"")</f>
        <v>1356</v>
      </c>
      <c r="E352" s="9" t="str">
        <f>IF(B352 &lt;&gt;"",INDEX(stock_Item!$C$1:$C$998,MATCH(D352,stock_Item!$A$1:$A$998,0)),"")</f>
        <v>ชิ้น</v>
      </c>
      <c r="F352" s="8"/>
      <c r="G352" s="7"/>
      <c r="H352" s="7"/>
      <c r="I352" s="7"/>
      <c r="J352" s="54"/>
      <c r="K352" s="57"/>
      <c r="L352" s="55"/>
      <c r="M352" s="56"/>
      <c r="N352" s="56"/>
      <c r="O352" s="41"/>
      <c r="P352" s="53">
        <f>IFERROR(IF(B352 &lt;&gt;"",LOOKUP(2,1/(company_qty!$K$3:$K$2003=D352),(company_qty!$N$3:$N$1004)),""),0)</f>
        <v>0</v>
      </c>
      <c r="Q352" s="33">
        <v>0</v>
      </c>
      <c r="R352" s="53">
        <f t="shared" si="60"/>
        <v>0</v>
      </c>
      <c r="S352" s="23">
        <v>0</v>
      </c>
      <c r="T352" s="39" t="str">
        <f t="array" ref="T352">IFERROR(IF(B352 &lt;&gt;"",LOOKUP(2,1/(company_qty!$A$3:$A$2002=D352),(company_qty!$D$3:$D$1003)),""),"ไม่เคยซื้อ")</f>
        <v>ไม่เคยซื้อ</v>
      </c>
      <c r="U352" s="34" t="e">
        <f t="shared" si="61"/>
        <v>#VALUE!</v>
      </c>
      <c r="V352" s="46">
        <f>IF(AND(B352&lt;&gt;"",S352&lt;&gt;0,COUNTIFS(stock_Item!$A$3:$A$1998,D352,stock_Item!$M$3:$M$1998,"P")),IF(S352&gt;=9,S352-S352*0.4,S352),0)</f>
        <v>0</v>
      </c>
      <c r="W352" s="44"/>
      <c r="X352" s="47">
        <f t="shared" si="62"/>
        <v>0</v>
      </c>
      <c r="Y352" s="46">
        <f t="shared" si="70"/>
        <v>0</v>
      </c>
      <c r="Z352" s="44"/>
      <c r="AA352" s="47">
        <f t="shared" si="63"/>
        <v>0</v>
      </c>
      <c r="AB352" s="97">
        <f t="shared" si="71"/>
        <v>0</v>
      </c>
      <c r="AC352" s="100" t="str">
        <f t="shared" si="64"/>
        <v/>
      </c>
      <c r="AD352" s="44"/>
      <c r="AE352" s="35"/>
      <c r="AF352" s="36"/>
      <c r="AG352" s="100" t="str">
        <f t="shared" si="65"/>
        <v/>
      </c>
      <c r="AH352" s="44"/>
      <c r="AI352" s="86"/>
      <c r="AJ352" s="77">
        <f t="shared" si="66"/>
        <v>0</v>
      </c>
      <c r="AK352" s="84" t="e">
        <f t="shared" si="67"/>
        <v>#VALUE!</v>
      </c>
      <c r="AL352" s="1">
        <f t="shared" si="68"/>
        <v>0</v>
      </c>
      <c r="AM352" s="85" t="e">
        <f t="shared" si="69"/>
        <v>#VALUE!</v>
      </c>
      <c r="AZ352" s="65" t="str">
        <f>IF(COUNT(SEARCH(#REF!,K352)),IF(V352&lt;&gt;0,LOOKUP(9.99999999999999E+307,$AZ$5:AZ351+1),""),"")</f>
        <v/>
      </c>
      <c r="BA352" s="91" t="str">
        <f>IF(COUNT(SEARCH(#REF!,K352)),IF(Y352&lt;&gt;0,LOOKUP(9.99999999999999E+307,$BA$5:BA351+1),""),"")</f>
        <v/>
      </c>
      <c r="BB352" s="93" t="str">
        <f>IF(COUNT(SEARCH(#REF!,K352)),IF(AC352&lt;&gt;0,LOOKUP(9.99999999999999E+307,$BB$5:BB351+1),""),"")</f>
        <v/>
      </c>
      <c r="BC352" s="95" t="str">
        <f>IF(COUNT(SEARCH(#REF!,K352)),IF(AG352&lt;&gt;0,LOOKUP(9.99999999999999E+307,$BC$5:BC351+1),""),"")</f>
        <v/>
      </c>
    </row>
    <row r="353" spans="1:55" ht="14">
      <c r="A353" s="1">
        <v>347</v>
      </c>
      <c r="B353" s="38" t="str">
        <f>IF(stock_Item!B349&lt;&gt;"",stock_Item!B349,"")</f>
        <v>แท่ง  Compound</v>
      </c>
      <c r="C353" s="18" t="str">
        <f t="array" ref="C353">IF(B353 &lt;&gt;"",IF(J353&lt;&gt;"","จัดซื้อร่วม ","วิธีเฉพาะเจาะจง "),"")</f>
        <v xml:space="preserve">วิธีเฉพาะเจาะจง </v>
      </c>
      <c r="D353" s="9">
        <f>IF(B353 &lt;&gt;"",INDEX(stock_Item!$A$3:$A$998,MATCH(B353,stock_Item!$B$3:$B$998,0)),"")</f>
        <v>1176</v>
      </c>
      <c r="E353" s="9" t="str">
        <f>IF(B353 &lt;&gt;"",INDEX(stock_Item!$C$1:$C$998,MATCH(D353,stock_Item!$A$1:$A$998,0)),"")</f>
        <v>กล่อง</v>
      </c>
      <c r="F353" s="8"/>
      <c r="G353" s="7"/>
      <c r="H353" s="7"/>
      <c r="I353" s="7"/>
      <c r="J353" s="54"/>
      <c r="K353" s="57"/>
      <c r="L353" s="55"/>
      <c r="M353" s="56"/>
      <c r="N353" s="56"/>
      <c r="O353" s="41"/>
      <c r="P353" s="53">
        <f>IFERROR(IF(B353 &lt;&gt;"",LOOKUP(2,1/(company_qty!$K$3:$K$2003=D353),(company_qty!$N$3:$N$1004)),""),0)</f>
        <v>2</v>
      </c>
      <c r="Q353" s="33">
        <v>2</v>
      </c>
      <c r="R353" s="53">
        <f t="shared" si="60"/>
        <v>0</v>
      </c>
      <c r="S353" s="23">
        <v>1</v>
      </c>
      <c r="T353" s="39">
        <f t="array" ref="T353">IFERROR(IF(B353 &lt;&gt;"",LOOKUP(2,1/(company_qty!$A$3:$A$2002=D353),(company_qty!$D$3:$D$1003)),""),"ไม่เคยซื้อ")</f>
        <v>740</v>
      </c>
      <c r="U353" s="34">
        <f t="shared" si="61"/>
        <v>740</v>
      </c>
      <c r="V353" s="46">
        <f>IF(AND(B353&lt;&gt;"",S353&lt;&gt;0,COUNTIFS(stock_Item!$A$3:$A$1998,D353,stock_Item!$M$3:$M$1998,"P")),IF(S353&gt;=9,S353-S353*0.4,S353),0)</f>
        <v>1</v>
      </c>
      <c r="W353" s="44"/>
      <c r="X353" s="47">
        <f t="shared" si="62"/>
        <v>1</v>
      </c>
      <c r="Y353" s="46">
        <f t="shared" si="70"/>
        <v>0</v>
      </c>
      <c r="Z353" s="44"/>
      <c r="AA353" s="47">
        <f t="shared" si="63"/>
        <v>1</v>
      </c>
      <c r="AB353" s="97">
        <f t="shared" si="71"/>
        <v>0</v>
      </c>
      <c r="AC353" s="100" t="str">
        <f t="shared" si="64"/>
        <v/>
      </c>
      <c r="AD353" s="44"/>
      <c r="AE353" s="35"/>
      <c r="AF353" s="36"/>
      <c r="AG353" s="100" t="str">
        <f t="shared" si="65"/>
        <v/>
      </c>
      <c r="AH353" s="44"/>
      <c r="AI353" s="86"/>
      <c r="AJ353" s="77">
        <f t="shared" si="66"/>
        <v>1</v>
      </c>
      <c r="AK353" s="84">
        <f t="shared" si="67"/>
        <v>740</v>
      </c>
      <c r="AL353" s="1">
        <f t="shared" si="68"/>
        <v>0</v>
      </c>
      <c r="AM353" s="85">
        <f t="shared" si="69"/>
        <v>0</v>
      </c>
      <c r="AZ353" s="65" t="str">
        <f>IF(COUNT(SEARCH(#REF!,K353)),IF(V353&lt;&gt;0,LOOKUP(9.99999999999999E+307,$AZ$5:AZ352+1),""),"")</f>
        <v/>
      </c>
      <c r="BA353" s="91" t="str">
        <f>IF(COUNT(SEARCH(#REF!,K353)),IF(Y353&lt;&gt;0,LOOKUP(9.99999999999999E+307,$BA$5:BA352+1),""),"")</f>
        <v/>
      </c>
      <c r="BB353" s="93" t="str">
        <f>IF(COUNT(SEARCH(#REF!,K353)),IF(AC353&lt;&gt;0,LOOKUP(9.99999999999999E+307,$BB$5:BB352+1),""),"")</f>
        <v/>
      </c>
      <c r="BC353" s="95" t="str">
        <f>IF(COUNT(SEARCH(#REF!,K353)),IF(AG353&lt;&gt;0,LOOKUP(9.99999999999999E+307,$BC$5:BC352+1),""),"")</f>
        <v/>
      </c>
    </row>
    <row r="354" spans="1:55" ht="14">
      <c r="A354" s="1">
        <v>348</v>
      </c>
      <c r="B354" s="38" t="str">
        <f>IF(stock_Item!B350&lt;&gt;"",stock_Item!B350,"")</f>
        <v>น้ำมันฉีดด้ามหัวกรอฟัน</v>
      </c>
      <c r="C354" s="18" t="str">
        <f t="array" ref="C354">IF(B354 &lt;&gt;"",IF(J354&lt;&gt;"","จัดซื้อร่วม ","วิธีเฉพาะเจาะจง "),"")</f>
        <v xml:space="preserve">วิธีเฉพาะเจาะจง </v>
      </c>
      <c r="D354" s="9">
        <f>IF(B354 &lt;&gt;"",INDEX(stock_Item!$A$3:$A$998,MATCH(B354,stock_Item!$B$3:$B$998,0)),"")</f>
        <v>4589</v>
      </c>
      <c r="E354" s="9" t="str">
        <f>IF(B354 &lt;&gt;"",INDEX(stock_Item!$C$1:$C$998,MATCH(D354,stock_Item!$A$1:$A$998,0)),"")</f>
        <v>กระป๋อง</v>
      </c>
      <c r="F354" s="8"/>
      <c r="G354" s="7"/>
      <c r="H354" s="7"/>
      <c r="I354" s="7"/>
      <c r="J354" s="54"/>
      <c r="K354" s="57"/>
      <c r="L354" s="55"/>
      <c r="M354" s="56"/>
      <c r="N354" s="56"/>
      <c r="O354" s="41"/>
      <c r="P354" s="53">
        <f>IFERROR(IF(B354 &lt;&gt;"",LOOKUP(2,1/(company_qty!$K$3:$K$2003=D354),(company_qty!$N$3:$N$1004)),""),0)</f>
        <v>3</v>
      </c>
      <c r="Q354" s="33">
        <v>4</v>
      </c>
      <c r="R354" s="53">
        <f t="shared" si="60"/>
        <v>0</v>
      </c>
      <c r="S354" s="23">
        <v>0</v>
      </c>
      <c r="T354" s="39">
        <f t="array" ref="T354">IFERROR(IF(B354 &lt;&gt;"",LOOKUP(2,1/(company_qty!$A$3:$A$2002=D354),(company_qty!$D$3:$D$1003)),""),"ไม่เคยซื้อ")</f>
        <v>400</v>
      </c>
      <c r="U354" s="34">
        <f t="shared" si="61"/>
        <v>0</v>
      </c>
      <c r="V354" s="46">
        <f>IF(AND(B354&lt;&gt;"",S354&lt;&gt;0,COUNTIFS(stock_Item!$A$3:$A$1998,D354,stock_Item!$M$3:$M$1998,"P")),IF(S354&gt;=9,S354-S354*0.4,S354),0)</f>
        <v>0</v>
      </c>
      <c r="W354" s="44"/>
      <c r="X354" s="47">
        <f t="shared" si="62"/>
        <v>0</v>
      </c>
      <c r="Y354" s="46">
        <f t="shared" si="70"/>
        <v>0</v>
      </c>
      <c r="Z354" s="44"/>
      <c r="AA354" s="47">
        <f t="shared" si="63"/>
        <v>0</v>
      </c>
      <c r="AB354" s="97">
        <f t="shared" si="71"/>
        <v>0</v>
      </c>
      <c r="AC354" s="100" t="str">
        <f t="shared" si="64"/>
        <v/>
      </c>
      <c r="AD354" s="44"/>
      <c r="AE354" s="35"/>
      <c r="AF354" s="36"/>
      <c r="AG354" s="100" t="str">
        <f t="shared" si="65"/>
        <v/>
      </c>
      <c r="AH354" s="44"/>
      <c r="AI354" s="86"/>
      <c r="AJ354" s="77">
        <f t="shared" si="66"/>
        <v>0</v>
      </c>
      <c r="AK354" s="84">
        <f t="shared" si="67"/>
        <v>0</v>
      </c>
      <c r="AL354" s="1">
        <f t="shared" si="68"/>
        <v>0</v>
      </c>
      <c r="AM354" s="85">
        <f t="shared" si="69"/>
        <v>0</v>
      </c>
      <c r="AZ354" s="65" t="str">
        <f>IF(COUNT(SEARCH(#REF!,K354)),IF(V354&lt;&gt;0,LOOKUP(9.99999999999999E+307,$AZ$5:AZ353+1),""),"")</f>
        <v/>
      </c>
      <c r="BA354" s="91" t="str">
        <f>IF(COUNT(SEARCH(#REF!,K354)),IF(Y354&lt;&gt;0,LOOKUP(9.99999999999999E+307,$BA$5:BA353+1),""),"")</f>
        <v/>
      </c>
      <c r="BB354" s="93" t="str">
        <f>IF(COUNT(SEARCH(#REF!,K354)),IF(AC354&lt;&gt;0,LOOKUP(9.99999999999999E+307,$BB$5:BB353+1),""),"")</f>
        <v/>
      </c>
      <c r="BC354" s="95" t="str">
        <f>IF(COUNT(SEARCH(#REF!,K354)),IF(AG354&lt;&gt;0,LOOKUP(9.99999999999999E+307,$BC$5:BC353+1),""),"")</f>
        <v/>
      </c>
    </row>
    <row r="355" spans="1:55" ht="14">
      <c r="A355" s="1">
        <v>349</v>
      </c>
      <c r="B355" s="38" t="str">
        <f>IF(stock_Item!B351&lt;&gt;"",stock_Item!B351,"")</f>
        <v>น้ำยาทำความสะอาดพื้นผิว</v>
      </c>
      <c r="C355" s="18" t="str">
        <f t="array" ref="C355">IF(B355 &lt;&gt;"",IF(J355&lt;&gt;"","จัดซื้อร่วม ","วิธีเฉพาะเจาะจง "),"")</f>
        <v xml:space="preserve">วิธีเฉพาะเจาะจง </v>
      </c>
      <c r="D355" s="9">
        <f>IF(B355 &lt;&gt;"",INDEX(stock_Item!$A$3:$A$998,MATCH(B355,stock_Item!$B$3:$B$998,0)),"")</f>
        <v>5460</v>
      </c>
      <c r="E355" s="9" t="str">
        <f>IF(B355 &lt;&gt;"",INDEX(stock_Item!$C$1:$C$998,MATCH(D355,stock_Item!$A$1:$A$998,0)),"")</f>
        <v>แกลลอน</v>
      </c>
      <c r="F355" s="8"/>
      <c r="G355" s="7"/>
      <c r="H355" s="7"/>
      <c r="I355" s="7"/>
      <c r="J355" s="54"/>
      <c r="K355" s="57"/>
      <c r="L355" s="55"/>
      <c r="M355" s="56"/>
      <c r="N355" s="56"/>
      <c r="O355" s="41"/>
      <c r="P355" s="53">
        <f>IFERROR(IF(B355 &lt;&gt;"",LOOKUP(2,1/(company_qty!$K$3:$K$2003=D355),(company_qty!$N$3:$N$1004)),""),0)</f>
        <v>2</v>
      </c>
      <c r="Q355" s="33">
        <v>3</v>
      </c>
      <c r="R355" s="53">
        <f t="shared" si="60"/>
        <v>0</v>
      </c>
      <c r="S355" s="23">
        <v>7</v>
      </c>
      <c r="T355" s="39">
        <f t="array" ref="T355">IFERROR(IF(B355 &lt;&gt;"",LOOKUP(2,1/(company_qty!$A$3:$A$2002=D355),(company_qty!$D$3:$D$1003)),""),"ไม่เคยซื้อ")</f>
        <v>730</v>
      </c>
      <c r="U355" s="34">
        <f t="shared" si="61"/>
        <v>5110</v>
      </c>
      <c r="V355" s="46">
        <f>IF(AND(B355&lt;&gt;"",S355&lt;&gt;0,COUNTIFS(stock_Item!$A$3:$A$1998,D355,stock_Item!$M$3:$M$1998,"P")),IF(S355&gt;=9,S355-S355*0.4,S355),0)</f>
        <v>7</v>
      </c>
      <c r="W355" s="44"/>
      <c r="X355" s="47">
        <f t="shared" si="62"/>
        <v>7</v>
      </c>
      <c r="Y355" s="46">
        <f t="shared" si="70"/>
        <v>0</v>
      </c>
      <c r="Z355" s="44"/>
      <c r="AA355" s="47">
        <f t="shared" si="63"/>
        <v>7</v>
      </c>
      <c r="AB355" s="97">
        <f t="shared" si="71"/>
        <v>0</v>
      </c>
      <c r="AC355" s="100" t="str">
        <f t="shared" si="64"/>
        <v/>
      </c>
      <c r="AD355" s="44"/>
      <c r="AE355" s="35"/>
      <c r="AF355" s="36"/>
      <c r="AG355" s="100" t="str">
        <f t="shared" si="65"/>
        <v/>
      </c>
      <c r="AH355" s="44"/>
      <c r="AI355" s="86"/>
      <c r="AJ355" s="77">
        <f t="shared" si="66"/>
        <v>7</v>
      </c>
      <c r="AK355" s="84">
        <f t="shared" si="67"/>
        <v>5110</v>
      </c>
      <c r="AL355" s="1">
        <f t="shared" si="68"/>
        <v>0</v>
      </c>
      <c r="AM355" s="85">
        <f t="shared" si="69"/>
        <v>0</v>
      </c>
      <c r="AZ355" s="65" t="str">
        <f>IF(COUNT(SEARCH(#REF!,K355)),IF(V355&lt;&gt;0,LOOKUP(9.99999999999999E+307,$AZ$5:AZ354+1),""),"")</f>
        <v/>
      </c>
      <c r="BA355" s="91" t="str">
        <f>IF(COUNT(SEARCH(#REF!,K355)),IF(Y355&lt;&gt;0,LOOKUP(9.99999999999999E+307,$BA$5:BA354+1),""),"")</f>
        <v/>
      </c>
      <c r="BB355" s="93" t="str">
        <f>IF(COUNT(SEARCH(#REF!,K355)),IF(AC355&lt;&gt;0,LOOKUP(9.99999999999999E+307,$BB$5:BB354+1),""),"")</f>
        <v/>
      </c>
      <c r="BC355" s="95" t="str">
        <f>IF(COUNT(SEARCH(#REF!,K355)),IF(AG355&lt;&gt;0,LOOKUP(9.99999999999999E+307,$BC$5:BC354+1),""),"")</f>
        <v/>
      </c>
    </row>
    <row r="356" spans="1:55" ht="14">
      <c r="A356" s="1">
        <v>350</v>
      </c>
      <c r="B356" s="38" t="str">
        <f>IF(stock_Item!B352&lt;&gt;"",stock_Item!B352,"")</f>
        <v>น้ำยาทำความสะอาดพื้นผิว ชนิดแผ่น</v>
      </c>
      <c r="C356" s="18" t="str">
        <f t="array" ref="C356">IF(B356 &lt;&gt;"",IF(J356&lt;&gt;"","จัดซื้อร่วม ","วิธีเฉพาะเจาะจง "),"")</f>
        <v xml:space="preserve">วิธีเฉพาะเจาะจง </v>
      </c>
      <c r="D356" s="9">
        <f>IF(B356 &lt;&gt;"",INDEX(stock_Item!$A$3:$A$998,MATCH(B356,stock_Item!$B$3:$B$998,0)),"")</f>
        <v>7096</v>
      </c>
      <c r="E356" s="9" t="str">
        <f>IF(B356 &lt;&gt;"",INDEX(stock_Item!$C$1:$C$998,MATCH(D356,stock_Item!$A$1:$A$998,0)),"")</f>
        <v>แผ่น</v>
      </c>
      <c r="F356" s="8"/>
      <c r="G356" s="7"/>
      <c r="H356" s="7"/>
      <c r="I356" s="7"/>
      <c r="J356" s="54"/>
      <c r="K356" s="57"/>
      <c r="L356" s="55"/>
      <c r="M356" s="56"/>
      <c r="N356" s="56"/>
      <c r="O356" s="41"/>
      <c r="P356" s="53">
        <f>IFERROR(IF(B356 &lt;&gt;"",LOOKUP(2,1/(company_qty!$K$3:$K$2003=D356),(company_qty!$N$3:$N$1004)),""),0)</f>
        <v>2</v>
      </c>
      <c r="Q356" s="33">
        <v>2</v>
      </c>
      <c r="R356" s="53">
        <f t="shared" si="60"/>
        <v>0</v>
      </c>
      <c r="S356" s="23">
        <v>8</v>
      </c>
      <c r="T356" s="39">
        <f t="array" ref="T356">IFERROR(IF(B356 &lt;&gt;"",LOOKUP(2,1/(company_qty!$A$3:$A$2002=D356),(company_qty!$D$3:$D$1003)),""),"ไม่เคยซื้อ")</f>
        <v>490</v>
      </c>
      <c r="U356" s="34">
        <f t="shared" si="61"/>
        <v>3920</v>
      </c>
      <c r="V356" s="46">
        <f>IF(AND(B356&lt;&gt;"",S356&lt;&gt;0,COUNTIFS(stock_Item!$A$3:$A$1998,D356,stock_Item!$M$3:$M$1998,"P")),IF(S356&gt;=9,S356-S356*0.4,S356),0)</f>
        <v>8</v>
      </c>
      <c r="W356" s="44"/>
      <c r="X356" s="47">
        <f t="shared" si="62"/>
        <v>8</v>
      </c>
      <c r="Y356" s="46">
        <f t="shared" si="70"/>
        <v>0</v>
      </c>
      <c r="Z356" s="44"/>
      <c r="AA356" s="47">
        <f t="shared" si="63"/>
        <v>8</v>
      </c>
      <c r="AB356" s="97">
        <f t="shared" si="71"/>
        <v>0</v>
      </c>
      <c r="AC356" s="100" t="str">
        <f t="shared" si="64"/>
        <v/>
      </c>
      <c r="AD356" s="44"/>
      <c r="AE356" s="35"/>
      <c r="AF356" s="36"/>
      <c r="AG356" s="100" t="str">
        <f t="shared" si="65"/>
        <v/>
      </c>
      <c r="AH356" s="44"/>
      <c r="AI356" s="86"/>
      <c r="AJ356" s="77">
        <f t="shared" si="66"/>
        <v>8</v>
      </c>
      <c r="AK356" s="84">
        <f t="shared" si="67"/>
        <v>3920</v>
      </c>
      <c r="AL356" s="1">
        <f t="shared" si="68"/>
        <v>0</v>
      </c>
      <c r="AM356" s="85">
        <f t="shared" si="69"/>
        <v>0</v>
      </c>
      <c r="AZ356" s="65" t="str">
        <f>IF(COUNT(SEARCH(#REF!,K356)),IF(V356&lt;&gt;0,LOOKUP(9.99999999999999E+307,$AZ$5:AZ355+1),""),"")</f>
        <v/>
      </c>
      <c r="BA356" s="91" t="str">
        <f>IF(COUNT(SEARCH(#REF!,K356)),IF(Y356&lt;&gt;0,LOOKUP(9.99999999999999E+307,$BA$5:BA355+1),""),"")</f>
        <v/>
      </c>
      <c r="BB356" s="93" t="str">
        <f>IF(COUNT(SEARCH(#REF!,K356)),IF(AC356&lt;&gt;0,LOOKUP(9.99999999999999E+307,$BB$5:BB355+1),""),"")</f>
        <v/>
      </c>
      <c r="BC356" s="95" t="str">
        <f>IF(COUNT(SEARCH(#REF!,K356)),IF(AG356&lt;&gt;0,LOOKUP(9.99999999999999E+307,$BC$5:BC355+1),""),"")</f>
        <v/>
      </c>
    </row>
    <row r="357" spans="1:55" ht="14">
      <c r="A357" s="1">
        <v>351</v>
      </c>
      <c r="B357" s="38" t="str">
        <f>IF(stock_Item!B353&lt;&gt;"",stock_Item!B353,"")</f>
        <v>น้ำยาฟอกสีฟัน</v>
      </c>
      <c r="C357" s="18" t="str">
        <f t="array" ref="C357">IF(B357 &lt;&gt;"",IF(J357&lt;&gt;"","จัดซื้อร่วม ","วิธีเฉพาะเจาะจง "),"")</f>
        <v xml:space="preserve">วิธีเฉพาะเจาะจง </v>
      </c>
      <c r="D357" s="9">
        <f>IF(B357 &lt;&gt;"",INDEX(stock_Item!$A$3:$A$998,MATCH(B357,stock_Item!$B$3:$B$998,0)),"")</f>
        <v>5911</v>
      </c>
      <c r="E357" s="9" t="str">
        <f>IF(B357 &lt;&gt;"",INDEX(stock_Item!$C$1:$C$998,MATCH(D357,stock_Item!$A$1:$A$998,0)),"")</f>
        <v>ชุด</v>
      </c>
      <c r="F357" s="8"/>
      <c r="G357" s="7"/>
      <c r="H357" s="7"/>
      <c r="I357" s="7"/>
      <c r="J357" s="54"/>
      <c r="K357" s="57"/>
      <c r="L357" s="55"/>
      <c r="M357" s="56"/>
      <c r="N357" s="56"/>
      <c r="O357" s="41"/>
      <c r="P357" s="53">
        <f>IFERROR(IF(B357 &lt;&gt;"",LOOKUP(2,1/(company_qty!$K$3:$K$2003=D357),(company_qty!$N$3:$N$1004)),""),0)</f>
        <v>0</v>
      </c>
      <c r="Q357" s="33">
        <v>0</v>
      </c>
      <c r="R357" s="53">
        <f t="shared" si="60"/>
        <v>0</v>
      </c>
      <c r="S357" s="23">
        <v>0</v>
      </c>
      <c r="T357" s="39">
        <f t="array" ref="T357">IFERROR(IF(B357 &lt;&gt;"",LOOKUP(2,1/(company_qty!$A$3:$A$2002=D357),(company_qty!$D$3:$D$1003)),""),"ไม่เคยซื้อ")</f>
        <v>2742</v>
      </c>
      <c r="U357" s="34">
        <f t="shared" si="61"/>
        <v>0</v>
      </c>
      <c r="V357" s="46">
        <f>IF(AND(B357&lt;&gt;"",S357&lt;&gt;0,COUNTIFS(stock_Item!$A$3:$A$1998,D357,stock_Item!$M$3:$M$1998,"P")),IF(S357&gt;=9,S357-S357*0.4,S357),0)</f>
        <v>0</v>
      </c>
      <c r="W357" s="44"/>
      <c r="X357" s="47">
        <f t="shared" si="62"/>
        <v>0</v>
      </c>
      <c r="Y357" s="46">
        <f t="shared" si="70"/>
        <v>0</v>
      </c>
      <c r="Z357" s="44"/>
      <c r="AA357" s="47">
        <f t="shared" si="63"/>
        <v>0</v>
      </c>
      <c r="AB357" s="97">
        <f t="shared" si="71"/>
        <v>0</v>
      </c>
      <c r="AC357" s="100" t="str">
        <f t="shared" si="64"/>
        <v/>
      </c>
      <c r="AD357" s="44"/>
      <c r="AE357" s="35"/>
      <c r="AF357" s="36"/>
      <c r="AG357" s="100" t="str">
        <f t="shared" si="65"/>
        <v/>
      </c>
      <c r="AH357" s="44"/>
      <c r="AI357" s="86"/>
      <c r="AJ357" s="77">
        <f t="shared" si="66"/>
        <v>0</v>
      </c>
      <c r="AK357" s="84">
        <f t="shared" si="67"/>
        <v>0</v>
      </c>
      <c r="AL357" s="1">
        <f t="shared" si="68"/>
        <v>0</v>
      </c>
      <c r="AM357" s="85">
        <f t="shared" si="69"/>
        <v>0</v>
      </c>
      <c r="AZ357" s="65" t="str">
        <f>IF(COUNT(SEARCH(#REF!,K357)),IF(V357&lt;&gt;0,LOOKUP(9.99999999999999E+307,$AZ$5:AZ356+1),""),"")</f>
        <v/>
      </c>
      <c r="BA357" s="91" t="str">
        <f>IF(COUNT(SEARCH(#REF!,K357)),IF(Y357&lt;&gt;0,LOOKUP(9.99999999999999E+307,$BA$5:BA356+1),""),"")</f>
        <v/>
      </c>
      <c r="BB357" s="93" t="str">
        <f>IF(COUNT(SEARCH(#REF!,K357)),IF(AC357&lt;&gt;0,LOOKUP(9.99999999999999E+307,$BB$5:BB356+1),""),"")</f>
        <v/>
      </c>
      <c r="BC357" s="95" t="str">
        <f>IF(COUNT(SEARCH(#REF!,K357)),IF(AG357&lt;&gt;0,LOOKUP(9.99999999999999E+307,$BC$5:BC356+1),""),"")</f>
        <v/>
      </c>
    </row>
    <row r="358" spans="1:55" ht="14">
      <c r="A358" s="1">
        <v>352</v>
      </c>
      <c r="B358" s="38" t="str">
        <f>IF(stock_Item!B354&lt;&gt;"",stock_Item!B354,"")</f>
        <v>น้ำยาห้ามเลือด</v>
      </c>
      <c r="C358" s="18" t="str">
        <f t="array" ref="C358">IF(B358 &lt;&gt;"",IF(J358&lt;&gt;"","จัดซื้อร่วม ","วิธีเฉพาะเจาะจง "),"")</f>
        <v xml:space="preserve">วิธีเฉพาะเจาะจง </v>
      </c>
      <c r="D358" s="9">
        <f>IF(B358 &lt;&gt;"",INDEX(stock_Item!$A$3:$A$998,MATCH(B358,stock_Item!$B$3:$B$998,0)),"")</f>
        <v>1185</v>
      </c>
      <c r="E358" s="9" t="str">
        <f>IF(B358 &lt;&gt;"",INDEX(stock_Item!$C$1:$C$998,MATCH(D358,stock_Item!$A$1:$A$998,0)),"")</f>
        <v>ขวด</v>
      </c>
      <c r="F358" s="8"/>
      <c r="G358" s="7"/>
      <c r="H358" s="7"/>
      <c r="I358" s="7"/>
      <c r="J358" s="54"/>
      <c r="K358" s="57"/>
      <c r="L358" s="55"/>
      <c r="M358" s="56"/>
      <c r="N358" s="56"/>
      <c r="O358" s="41"/>
      <c r="P358" s="53">
        <f>IFERROR(IF(B358 &lt;&gt;"",LOOKUP(2,1/(company_qty!$K$3:$K$2003=D358),(company_qty!$N$3:$N$1004)),""),0)</f>
        <v>1</v>
      </c>
      <c r="Q358" s="33">
        <v>1</v>
      </c>
      <c r="R358" s="53">
        <f t="shared" si="60"/>
        <v>0</v>
      </c>
      <c r="S358" s="23">
        <v>0</v>
      </c>
      <c r="T358" s="39">
        <f t="array" ref="T358">IFERROR(IF(B358 &lt;&gt;"",LOOKUP(2,1/(company_qty!$A$3:$A$2002=D358),(company_qty!$D$3:$D$1003)),""),"ไม่เคยซื้อ")</f>
        <v>1240</v>
      </c>
      <c r="U358" s="34">
        <f t="shared" si="61"/>
        <v>0</v>
      </c>
      <c r="V358" s="46">
        <f>IF(AND(B358&lt;&gt;"",S358&lt;&gt;0,COUNTIFS(stock_Item!$A$3:$A$1998,D358,stock_Item!$M$3:$M$1998,"P")),IF(S358&gt;=9,S358-S358*0.4,S358),0)</f>
        <v>0</v>
      </c>
      <c r="W358" s="44"/>
      <c r="X358" s="47">
        <f t="shared" si="62"/>
        <v>0</v>
      </c>
      <c r="Y358" s="46">
        <f t="shared" si="70"/>
        <v>0</v>
      </c>
      <c r="Z358" s="44"/>
      <c r="AA358" s="47">
        <f t="shared" si="63"/>
        <v>0</v>
      </c>
      <c r="AB358" s="97">
        <f t="shared" si="71"/>
        <v>0</v>
      </c>
      <c r="AC358" s="100" t="str">
        <f t="shared" si="64"/>
        <v/>
      </c>
      <c r="AD358" s="44"/>
      <c r="AE358" s="35"/>
      <c r="AF358" s="36"/>
      <c r="AG358" s="100" t="str">
        <f t="shared" si="65"/>
        <v/>
      </c>
      <c r="AH358" s="44"/>
      <c r="AI358" s="86"/>
      <c r="AJ358" s="77">
        <f t="shared" si="66"/>
        <v>0</v>
      </c>
      <c r="AK358" s="84">
        <f t="shared" si="67"/>
        <v>0</v>
      </c>
      <c r="AL358" s="1">
        <f t="shared" si="68"/>
        <v>0</v>
      </c>
      <c r="AM358" s="85">
        <f t="shared" si="69"/>
        <v>0</v>
      </c>
      <c r="AZ358" s="65" t="str">
        <f>IF(COUNT(SEARCH(#REF!,K358)),IF(V358&lt;&gt;0,LOOKUP(9.99999999999999E+307,$AZ$5:AZ357+1),""),"")</f>
        <v/>
      </c>
      <c r="BA358" s="91" t="str">
        <f>IF(COUNT(SEARCH(#REF!,K358)),IF(Y358&lt;&gt;0,LOOKUP(9.99999999999999E+307,$BA$5:BA357+1),""),"")</f>
        <v/>
      </c>
      <c r="BB358" s="93" t="str">
        <f>IF(COUNT(SEARCH(#REF!,K358)),IF(AC358&lt;&gt;0,LOOKUP(9.99999999999999E+307,$BB$5:BB357+1),""),"")</f>
        <v/>
      </c>
      <c r="BC358" s="95" t="str">
        <f>IF(COUNT(SEARCH(#REF!,K358)),IF(AG358&lt;&gt;0,LOOKUP(9.99999999999999E+307,$BC$5:BC357+1),""),"")</f>
        <v/>
      </c>
    </row>
    <row r="359" spans="1:55" ht="14">
      <c r="A359" s="1">
        <v>353</v>
      </c>
      <c r="B359" s="38" t="str">
        <f>IF(stock_Item!B355&lt;&gt;"",stock_Item!B355,"")</f>
        <v>นิ้วเหล็ก</v>
      </c>
      <c r="C359" s="18" t="str">
        <f t="array" ref="C359">IF(B359 &lt;&gt;"",IF(J359&lt;&gt;"","จัดซื้อร่วม ","วิธีเฉพาะเจาะจง "),"")</f>
        <v xml:space="preserve">วิธีเฉพาะเจาะจง </v>
      </c>
      <c r="D359" s="9">
        <f>IF(B359 &lt;&gt;"",INDEX(stock_Item!$A$3:$A$998,MATCH(B359,stock_Item!$B$3:$B$998,0)),"")</f>
        <v>1357</v>
      </c>
      <c r="E359" s="9" t="str">
        <f>IF(B359 &lt;&gt;"",INDEX(stock_Item!$C$1:$C$998,MATCH(D359,stock_Item!$A$1:$A$998,0)),"")</f>
        <v>อัน</v>
      </c>
      <c r="F359" s="8"/>
      <c r="G359" s="7"/>
      <c r="H359" s="7"/>
      <c r="I359" s="7"/>
      <c r="J359" s="54"/>
      <c r="K359" s="57"/>
      <c r="L359" s="55"/>
      <c r="M359" s="56"/>
      <c r="N359" s="56"/>
      <c r="O359" s="41"/>
      <c r="P359" s="53">
        <f>IFERROR(IF(B359 &lt;&gt;"",LOOKUP(2,1/(company_qty!$K$3:$K$2003=D359),(company_qty!$N$3:$N$1004)),""),0)</f>
        <v>0</v>
      </c>
      <c r="Q359" s="33">
        <v>0</v>
      </c>
      <c r="R359" s="53">
        <f t="shared" si="60"/>
        <v>0</v>
      </c>
      <c r="S359" s="23">
        <v>0</v>
      </c>
      <c r="T359" s="39">
        <f t="array" ref="T359">IFERROR(IF(B359 &lt;&gt;"",LOOKUP(2,1/(company_qty!$A$3:$A$2002=D359),(company_qty!$D$3:$D$1003)),""),"ไม่เคยซื้อ")</f>
        <v>600</v>
      </c>
      <c r="U359" s="34">
        <f t="shared" si="61"/>
        <v>0</v>
      </c>
      <c r="V359" s="46">
        <f>IF(AND(B359&lt;&gt;"",S359&lt;&gt;0,COUNTIFS(stock_Item!$A$3:$A$1998,D359,stock_Item!$M$3:$M$1998,"P")),IF(S359&gt;=9,S359-S359*0.4,S359),0)</f>
        <v>0</v>
      </c>
      <c r="W359" s="44"/>
      <c r="X359" s="47">
        <f t="shared" si="62"/>
        <v>0</v>
      </c>
      <c r="Y359" s="46">
        <f t="shared" si="70"/>
        <v>0</v>
      </c>
      <c r="Z359" s="44"/>
      <c r="AA359" s="47">
        <f t="shared" si="63"/>
        <v>0</v>
      </c>
      <c r="AB359" s="97">
        <f t="shared" si="71"/>
        <v>0</v>
      </c>
      <c r="AC359" s="100" t="str">
        <f t="shared" si="64"/>
        <v/>
      </c>
      <c r="AD359" s="44"/>
      <c r="AE359" s="35"/>
      <c r="AF359" s="36"/>
      <c r="AG359" s="100" t="str">
        <f t="shared" si="65"/>
        <v/>
      </c>
      <c r="AH359" s="44"/>
      <c r="AI359" s="86"/>
      <c r="AJ359" s="77">
        <f t="shared" si="66"/>
        <v>0</v>
      </c>
      <c r="AK359" s="84">
        <f t="shared" si="67"/>
        <v>0</v>
      </c>
      <c r="AL359" s="1">
        <f t="shared" si="68"/>
        <v>0</v>
      </c>
      <c r="AM359" s="85">
        <f t="shared" si="69"/>
        <v>0</v>
      </c>
      <c r="AZ359" s="65" t="str">
        <f>IF(COUNT(SEARCH(#REF!,K359)),IF(V359&lt;&gt;0,LOOKUP(9.99999999999999E+307,$AZ$5:AZ358+1),""),"")</f>
        <v/>
      </c>
      <c r="BA359" s="91" t="str">
        <f>IF(COUNT(SEARCH(#REF!,K359)),IF(Y359&lt;&gt;0,LOOKUP(9.99999999999999E+307,$BA$5:BA358+1),""),"")</f>
        <v/>
      </c>
      <c r="BB359" s="93" t="str">
        <f>IF(COUNT(SEARCH(#REF!,K359)),IF(AC359&lt;&gt;0,LOOKUP(9.99999999999999E+307,$BB$5:BB358+1),""),"")</f>
        <v/>
      </c>
      <c r="BC359" s="95" t="str">
        <f>IF(COUNT(SEARCH(#REF!,K359)),IF(AG359&lt;&gt;0,LOOKUP(9.99999999999999E+307,$BC$5:BC358+1),""),"")</f>
        <v/>
      </c>
    </row>
    <row r="360" spans="1:55" ht="14">
      <c r="A360" s="1">
        <v>354</v>
      </c>
      <c r="B360" s="38" t="str">
        <f>IF(stock_Item!B356&lt;&gt;"",stock_Item!B356,"")</f>
        <v>แบบจำลองฟันกรามล่าง4 ซี่(no.4)</v>
      </c>
      <c r="C360" s="18" t="str">
        <f t="array" ref="C360">IF(B360 &lt;&gt;"",IF(J360&lt;&gt;"","จัดซื้อร่วม ","วิธีเฉพาะเจาะจง "),"")</f>
        <v xml:space="preserve">วิธีเฉพาะเจาะจง </v>
      </c>
      <c r="D360" s="9">
        <f>IF(B360 &lt;&gt;"",INDEX(stock_Item!$A$3:$A$998,MATCH(B360,stock_Item!$B$3:$B$998,0)),"")</f>
        <v>5400</v>
      </c>
      <c r="E360" s="9" t="str">
        <f>IF(B360 &lt;&gt;"",INDEX(stock_Item!$C$1:$C$998,MATCH(D360,stock_Item!$A$1:$A$998,0)),"")</f>
        <v>ชุด</v>
      </c>
      <c r="F360" s="8"/>
      <c r="G360" s="7"/>
      <c r="H360" s="7"/>
      <c r="I360" s="7"/>
      <c r="J360" s="54"/>
      <c r="K360" s="57"/>
      <c r="L360" s="55"/>
      <c r="M360" s="56"/>
      <c r="N360" s="56"/>
      <c r="O360" s="41"/>
      <c r="P360" s="53">
        <f>IFERROR(IF(B360 &lt;&gt;"",LOOKUP(2,1/(company_qty!$K$3:$K$2003=D360),(company_qty!$N$3:$N$1004)),""),0)</f>
        <v>0</v>
      </c>
      <c r="Q360" s="33">
        <v>0</v>
      </c>
      <c r="R360" s="53">
        <f t="shared" si="60"/>
        <v>0</v>
      </c>
      <c r="S360" s="23">
        <v>0</v>
      </c>
      <c r="T360" s="39">
        <f t="array" ref="T360">IFERROR(IF(B360 &lt;&gt;"",LOOKUP(2,1/(company_qty!$A$3:$A$2002=D360),(company_qty!$D$3:$D$1003)),""),"ไม่เคยซื้อ")</f>
        <v>1500</v>
      </c>
      <c r="U360" s="34">
        <f t="shared" si="61"/>
        <v>0</v>
      </c>
      <c r="V360" s="46">
        <f>IF(AND(B360&lt;&gt;"",S360&lt;&gt;0,COUNTIFS(stock_Item!$A$3:$A$1998,D360,stock_Item!$M$3:$M$1998,"P")),IF(S360&gt;=9,S360-S360*0.4,S360),0)</f>
        <v>0</v>
      </c>
      <c r="W360" s="44"/>
      <c r="X360" s="47">
        <f t="shared" si="62"/>
        <v>0</v>
      </c>
      <c r="Y360" s="46">
        <f t="shared" si="70"/>
        <v>0</v>
      </c>
      <c r="Z360" s="44"/>
      <c r="AA360" s="47">
        <f t="shared" si="63"/>
        <v>0</v>
      </c>
      <c r="AB360" s="97">
        <f t="shared" si="71"/>
        <v>0</v>
      </c>
      <c r="AC360" s="100" t="str">
        <f t="shared" si="64"/>
        <v/>
      </c>
      <c r="AD360" s="44"/>
      <c r="AE360" s="35"/>
      <c r="AF360" s="36"/>
      <c r="AG360" s="100" t="str">
        <f t="shared" si="65"/>
        <v/>
      </c>
      <c r="AH360" s="44"/>
      <c r="AI360" s="86"/>
      <c r="AJ360" s="77">
        <f t="shared" si="66"/>
        <v>0</v>
      </c>
      <c r="AK360" s="84">
        <f t="shared" si="67"/>
        <v>0</v>
      </c>
      <c r="AL360" s="1">
        <f t="shared" si="68"/>
        <v>0</v>
      </c>
      <c r="AM360" s="85">
        <f t="shared" si="69"/>
        <v>0</v>
      </c>
      <c r="AZ360" s="65" t="str">
        <f>IF(COUNT(SEARCH(#REF!,K360)),IF(V360&lt;&gt;0,LOOKUP(9.99999999999999E+307,$AZ$5:AZ359+1),""),"")</f>
        <v/>
      </c>
      <c r="BA360" s="91" t="str">
        <f>IF(COUNT(SEARCH(#REF!,K360)),IF(Y360&lt;&gt;0,LOOKUP(9.99999999999999E+307,$BA$5:BA359+1),""),"")</f>
        <v/>
      </c>
      <c r="BB360" s="93" t="str">
        <f>IF(COUNT(SEARCH(#REF!,K360)),IF(AC360&lt;&gt;0,LOOKUP(9.99999999999999E+307,$BB$5:BB359+1),""),"")</f>
        <v/>
      </c>
      <c r="BC360" s="95" t="str">
        <f>IF(COUNT(SEARCH(#REF!,K360)),IF(AG360&lt;&gt;0,LOOKUP(9.99999999999999E+307,$BC$5:BC359+1),""),"")</f>
        <v/>
      </c>
    </row>
    <row r="361" spans="1:55" ht="14">
      <c r="A361" s="1">
        <v>355</v>
      </c>
      <c r="B361" s="38" t="str">
        <f>IF(stock_Item!B357&lt;&gt;"",stock_Item!B357,"")</f>
        <v>แบบจำลองฟันแท้ฐานใส (NO.2)</v>
      </c>
      <c r="C361" s="18" t="str">
        <f t="array" ref="C361">IF(B361 &lt;&gt;"",IF(J361&lt;&gt;"","จัดซื้อร่วม ","วิธีเฉพาะเจาะจง "),"")</f>
        <v xml:space="preserve">วิธีเฉพาะเจาะจง </v>
      </c>
      <c r="D361" s="9">
        <f>IF(B361 &lt;&gt;"",INDEX(stock_Item!$A$3:$A$998,MATCH(B361,stock_Item!$B$3:$B$998,0)),"")</f>
        <v>5401</v>
      </c>
      <c r="E361" s="9" t="str">
        <f>IF(B361 &lt;&gt;"",INDEX(stock_Item!$C$1:$C$998,MATCH(D361,stock_Item!$A$1:$A$998,0)),"")</f>
        <v>ชุด</v>
      </c>
      <c r="F361" s="8"/>
      <c r="G361" s="7"/>
      <c r="H361" s="7"/>
      <c r="I361" s="7"/>
      <c r="J361" s="54"/>
      <c r="K361" s="57"/>
      <c r="L361" s="55"/>
      <c r="M361" s="56"/>
      <c r="N361" s="56"/>
      <c r="O361" s="41"/>
      <c r="P361" s="53">
        <f>IFERROR(IF(B361 &lt;&gt;"",LOOKUP(2,1/(company_qty!$K$3:$K$2003=D361),(company_qty!$N$3:$N$1004)),""),0)</f>
        <v>0</v>
      </c>
      <c r="Q361" s="33">
        <v>0</v>
      </c>
      <c r="R361" s="53">
        <f t="shared" si="60"/>
        <v>0</v>
      </c>
      <c r="S361" s="23">
        <v>0</v>
      </c>
      <c r="T361" s="39">
        <f t="array" ref="T361">IFERROR(IF(B361 &lt;&gt;"",LOOKUP(2,1/(company_qty!$A$3:$A$2002=D361),(company_qty!$D$3:$D$1003)),""),"ไม่เคยซื้อ")</f>
        <v>2000</v>
      </c>
      <c r="U361" s="34">
        <f t="shared" si="61"/>
        <v>0</v>
      </c>
      <c r="V361" s="46">
        <f>IF(AND(B361&lt;&gt;"",S361&lt;&gt;0,COUNTIFS(stock_Item!$A$3:$A$1998,D361,stock_Item!$M$3:$M$1998,"P")),IF(S361&gt;=9,S361-S361*0.4,S361),0)</f>
        <v>0</v>
      </c>
      <c r="W361" s="44"/>
      <c r="X361" s="47">
        <f t="shared" si="62"/>
        <v>0</v>
      </c>
      <c r="Y361" s="46">
        <f t="shared" si="70"/>
        <v>0</v>
      </c>
      <c r="Z361" s="44"/>
      <c r="AA361" s="47">
        <f t="shared" si="63"/>
        <v>0</v>
      </c>
      <c r="AB361" s="97">
        <f t="shared" si="71"/>
        <v>0</v>
      </c>
      <c r="AC361" s="100" t="str">
        <f t="shared" si="64"/>
        <v/>
      </c>
      <c r="AD361" s="44"/>
      <c r="AE361" s="35"/>
      <c r="AF361" s="36"/>
      <c r="AG361" s="100" t="str">
        <f t="shared" si="65"/>
        <v/>
      </c>
      <c r="AH361" s="44"/>
      <c r="AI361" s="86"/>
      <c r="AJ361" s="77">
        <f t="shared" si="66"/>
        <v>0</v>
      </c>
      <c r="AK361" s="84">
        <f t="shared" si="67"/>
        <v>0</v>
      </c>
      <c r="AL361" s="1">
        <f t="shared" si="68"/>
        <v>0</v>
      </c>
      <c r="AM361" s="85">
        <f t="shared" si="69"/>
        <v>0</v>
      </c>
      <c r="AZ361" s="65" t="str">
        <f>IF(COUNT(SEARCH(#REF!,K361)),IF(V361&lt;&gt;0,LOOKUP(9.99999999999999E+307,$AZ$5:AZ360+1),""),"")</f>
        <v/>
      </c>
      <c r="BA361" s="91" t="str">
        <f>IF(COUNT(SEARCH(#REF!,K361)),IF(Y361&lt;&gt;0,LOOKUP(9.99999999999999E+307,$BA$5:BA360+1),""),"")</f>
        <v/>
      </c>
      <c r="BB361" s="93" t="str">
        <f>IF(COUNT(SEARCH(#REF!,K361)),IF(AC361&lt;&gt;0,LOOKUP(9.99999999999999E+307,$BB$5:BB360+1),""),"")</f>
        <v/>
      </c>
      <c r="BC361" s="95" t="str">
        <f>IF(COUNT(SEARCH(#REF!,K361)),IF(AG361&lt;&gt;0,LOOKUP(9.99999999999999E+307,$BC$5:BC360+1),""),"")</f>
        <v/>
      </c>
    </row>
    <row r="362" spans="1:55" ht="14">
      <c r="A362" s="1">
        <v>356</v>
      </c>
      <c r="B362" s="38" t="str">
        <f>IF(stock_Item!B358&lt;&gt;"",stock_Item!B358,"")</f>
        <v>แบบจำลองฟันน้ำนม</v>
      </c>
      <c r="C362" s="18" t="str">
        <f t="array" ref="C362">IF(B362 &lt;&gt;"",IF(J362&lt;&gt;"","จัดซื้อร่วม ","วิธีเฉพาะเจาะจง "),"")</f>
        <v xml:space="preserve">วิธีเฉพาะเจาะจง </v>
      </c>
      <c r="D362" s="9">
        <f>IF(B362 &lt;&gt;"",INDEX(stock_Item!$A$3:$A$998,MATCH(B362,stock_Item!$B$3:$B$998,0)),"")</f>
        <v>5397</v>
      </c>
      <c r="E362" s="9" t="str">
        <f>IF(B362 &lt;&gt;"",INDEX(stock_Item!$C$1:$C$998,MATCH(D362,stock_Item!$A$1:$A$998,0)),"")</f>
        <v>1</v>
      </c>
      <c r="F362" s="8"/>
      <c r="G362" s="7"/>
      <c r="H362" s="7"/>
      <c r="I362" s="7"/>
      <c r="J362" s="54"/>
      <c r="K362" s="57"/>
      <c r="L362" s="55"/>
      <c r="M362" s="56"/>
      <c r="N362" s="56"/>
      <c r="O362" s="41"/>
      <c r="P362" s="53">
        <f>IFERROR(IF(B362 &lt;&gt;"",LOOKUP(2,1/(company_qty!$K$3:$K$2003=D362),(company_qty!$N$3:$N$1004)),""),0)</f>
        <v>0</v>
      </c>
      <c r="Q362" s="33">
        <v>0</v>
      </c>
      <c r="R362" s="53">
        <f t="shared" si="60"/>
        <v>0</v>
      </c>
      <c r="S362" s="23">
        <v>0</v>
      </c>
      <c r="T362" s="39" t="str">
        <f t="array" ref="T362">IFERROR(IF(B362 &lt;&gt;"",LOOKUP(2,1/(company_qty!$A$3:$A$2002=D362),(company_qty!$D$3:$D$1003)),""),"ไม่เคยซื้อ")</f>
        <v>ไม่เคยซื้อ</v>
      </c>
      <c r="U362" s="34" t="e">
        <f t="shared" si="61"/>
        <v>#VALUE!</v>
      </c>
      <c r="V362" s="46">
        <f>IF(AND(B362&lt;&gt;"",S362&lt;&gt;0,COUNTIFS(stock_Item!$A$3:$A$1998,D362,stock_Item!$M$3:$M$1998,"P")),IF(S362&gt;=9,S362-S362*0.4,S362),0)</f>
        <v>0</v>
      </c>
      <c r="W362" s="44"/>
      <c r="X362" s="47">
        <f t="shared" si="62"/>
        <v>0</v>
      </c>
      <c r="Y362" s="46">
        <f t="shared" si="70"/>
        <v>0</v>
      </c>
      <c r="Z362" s="44"/>
      <c r="AA362" s="47">
        <f t="shared" si="63"/>
        <v>0</v>
      </c>
      <c r="AB362" s="97">
        <f t="shared" si="71"/>
        <v>0</v>
      </c>
      <c r="AC362" s="100" t="str">
        <f t="shared" si="64"/>
        <v/>
      </c>
      <c r="AD362" s="44"/>
      <c r="AE362" s="35"/>
      <c r="AF362" s="36"/>
      <c r="AG362" s="100" t="str">
        <f t="shared" si="65"/>
        <v/>
      </c>
      <c r="AH362" s="44"/>
      <c r="AI362" s="86"/>
      <c r="AJ362" s="77">
        <f t="shared" si="66"/>
        <v>0</v>
      </c>
      <c r="AK362" s="84" t="e">
        <f t="shared" si="67"/>
        <v>#VALUE!</v>
      </c>
      <c r="AL362" s="1">
        <f t="shared" si="68"/>
        <v>0</v>
      </c>
      <c r="AM362" s="85" t="e">
        <f t="shared" si="69"/>
        <v>#VALUE!</v>
      </c>
      <c r="AZ362" s="65" t="str">
        <f>IF(COUNT(SEARCH(#REF!,K362)),IF(V362&lt;&gt;0,LOOKUP(9.99999999999999E+307,$AZ$5:AZ361+1),""),"")</f>
        <v/>
      </c>
      <c r="BA362" s="91" t="str">
        <f>IF(COUNT(SEARCH(#REF!,K362)),IF(Y362&lt;&gt;0,LOOKUP(9.99999999999999E+307,$BA$5:BA361+1),""),"")</f>
        <v/>
      </c>
      <c r="BB362" s="93" t="str">
        <f>IF(COUNT(SEARCH(#REF!,K362)),IF(AC362&lt;&gt;0,LOOKUP(9.99999999999999E+307,$BB$5:BB361+1),""),"")</f>
        <v/>
      </c>
      <c r="BC362" s="95" t="str">
        <f>IF(COUNT(SEARCH(#REF!,K362)),IF(AG362&lt;&gt;0,LOOKUP(9.99999999999999E+307,$BC$5:BC361+1),""),"")</f>
        <v/>
      </c>
    </row>
    <row r="363" spans="1:55" ht="14">
      <c r="A363" s="1">
        <v>357</v>
      </c>
      <c r="B363" s="38" t="str">
        <f>IF(stock_Item!B359&lt;&gt;"",stock_Item!B359,"")</f>
        <v>แบบจำลองฟันน้ำนม (NO.19)</v>
      </c>
      <c r="C363" s="18" t="str">
        <f t="array" ref="C363">IF(B363 &lt;&gt;"",IF(J363&lt;&gt;"","จัดซื้อร่วม ","วิธีเฉพาะเจาะจง "),"")</f>
        <v xml:space="preserve">วิธีเฉพาะเจาะจง </v>
      </c>
      <c r="D363" s="9">
        <f>IF(B363 &lt;&gt;"",INDEX(stock_Item!$A$3:$A$998,MATCH(B363,stock_Item!$B$3:$B$998,0)),"")</f>
        <v>5399</v>
      </c>
      <c r="E363" s="9" t="str">
        <f>IF(B363 &lt;&gt;"",INDEX(stock_Item!$C$1:$C$998,MATCH(D363,stock_Item!$A$1:$A$998,0)),"")</f>
        <v>ชุด</v>
      </c>
      <c r="F363" s="8"/>
      <c r="G363" s="7"/>
      <c r="H363" s="7"/>
      <c r="I363" s="7"/>
      <c r="J363" s="54"/>
      <c r="K363" s="57"/>
      <c r="L363" s="55"/>
      <c r="M363" s="56"/>
      <c r="N363" s="56"/>
      <c r="O363" s="41"/>
      <c r="P363" s="53">
        <f>IFERROR(IF(B363 &lt;&gt;"",LOOKUP(2,1/(company_qty!$K$3:$K$2003=D363),(company_qty!$N$3:$N$1004)),""),0)</f>
        <v>0</v>
      </c>
      <c r="Q363" s="33">
        <v>0</v>
      </c>
      <c r="R363" s="53">
        <f t="shared" si="60"/>
        <v>0</v>
      </c>
      <c r="S363" s="23">
        <v>0</v>
      </c>
      <c r="T363" s="39">
        <f t="array" ref="T363">IFERROR(IF(B363 &lt;&gt;"",LOOKUP(2,1/(company_qty!$A$3:$A$2002=D363),(company_qty!$D$3:$D$1003)),""),"ไม่เคยซื้อ")</f>
        <v>2000</v>
      </c>
      <c r="U363" s="34">
        <f t="shared" si="61"/>
        <v>0</v>
      </c>
      <c r="V363" s="46">
        <f>IF(AND(B363&lt;&gt;"",S363&lt;&gt;0,COUNTIFS(stock_Item!$A$3:$A$1998,D363,stock_Item!$M$3:$M$1998,"P")),IF(S363&gt;=9,S363-S363*0.4,S363),0)</f>
        <v>0</v>
      </c>
      <c r="W363" s="44"/>
      <c r="X363" s="47">
        <f t="shared" si="62"/>
        <v>0</v>
      </c>
      <c r="Y363" s="46">
        <f t="shared" si="70"/>
        <v>0</v>
      </c>
      <c r="Z363" s="44"/>
      <c r="AA363" s="47">
        <f t="shared" si="63"/>
        <v>0</v>
      </c>
      <c r="AB363" s="97">
        <f t="shared" si="71"/>
        <v>0</v>
      </c>
      <c r="AC363" s="100" t="str">
        <f t="shared" si="64"/>
        <v/>
      </c>
      <c r="AD363" s="44"/>
      <c r="AE363" s="35"/>
      <c r="AF363" s="36"/>
      <c r="AG363" s="100" t="str">
        <f t="shared" si="65"/>
        <v/>
      </c>
      <c r="AH363" s="44"/>
      <c r="AI363" s="86"/>
      <c r="AJ363" s="77">
        <f t="shared" si="66"/>
        <v>0</v>
      </c>
      <c r="AK363" s="84">
        <f t="shared" si="67"/>
        <v>0</v>
      </c>
      <c r="AL363" s="1">
        <f t="shared" si="68"/>
        <v>0</v>
      </c>
      <c r="AM363" s="85">
        <f t="shared" si="69"/>
        <v>0</v>
      </c>
      <c r="AZ363" s="65" t="str">
        <f>IF(COUNT(SEARCH(#REF!,K363)),IF(V363&lt;&gt;0,LOOKUP(9.99999999999999E+307,$AZ$5:AZ362+1),""),"")</f>
        <v/>
      </c>
      <c r="BA363" s="91" t="str">
        <f>IF(COUNT(SEARCH(#REF!,K363)),IF(Y363&lt;&gt;0,LOOKUP(9.99999999999999E+307,$BA$5:BA362+1),""),"")</f>
        <v/>
      </c>
      <c r="BB363" s="93" t="str">
        <f>IF(COUNT(SEARCH(#REF!,K363)),IF(AC363&lt;&gt;0,LOOKUP(9.99999999999999E+307,$BB$5:BB362+1),""),"")</f>
        <v/>
      </c>
      <c r="BC363" s="95" t="str">
        <f>IF(COUNT(SEARCH(#REF!,K363)),IF(AG363&lt;&gt;0,LOOKUP(9.99999999999999E+307,$BC$5:BC362+1),""),"")</f>
        <v/>
      </c>
    </row>
    <row r="364" spans="1:55" ht="14">
      <c r="A364" s="1">
        <v>358</v>
      </c>
      <c r="B364" s="38" t="str">
        <f>IF(stock_Item!B360&lt;&gt;"",stock_Item!B360,"")</f>
        <v>แบบจำลองรักษารากฟัน (NO 20 )</v>
      </c>
      <c r="C364" s="18" t="str">
        <f t="array" ref="C364">IF(B364 &lt;&gt;"",IF(J364&lt;&gt;"","จัดซื้อร่วม ","วิธีเฉพาะเจาะจง "),"")</f>
        <v xml:space="preserve">วิธีเฉพาะเจาะจง </v>
      </c>
      <c r="D364" s="9">
        <f>IF(B364 &lt;&gt;"",INDEX(stock_Item!$A$3:$A$998,MATCH(B364,stock_Item!$B$3:$B$998,0)),"")</f>
        <v>5396</v>
      </c>
      <c r="E364" s="9" t="str">
        <f>IF(B364 &lt;&gt;"",INDEX(stock_Item!$C$1:$C$998,MATCH(D364,stock_Item!$A$1:$A$998,0)),"")</f>
        <v>ชุด</v>
      </c>
      <c r="F364" s="8"/>
      <c r="G364" s="7"/>
      <c r="H364" s="7"/>
      <c r="I364" s="7"/>
      <c r="J364" s="54"/>
      <c r="K364" s="57"/>
      <c r="L364" s="55"/>
      <c r="M364" s="56"/>
      <c r="N364" s="56"/>
      <c r="O364" s="41"/>
      <c r="P364" s="53">
        <f>IFERROR(IF(B364 &lt;&gt;"",LOOKUP(2,1/(company_qty!$K$3:$K$2003=D364),(company_qty!$N$3:$N$1004)),""),0)</f>
        <v>0</v>
      </c>
      <c r="Q364" s="33">
        <v>0</v>
      </c>
      <c r="R364" s="53">
        <f t="shared" si="60"/>
        <v>0</v>
      </c>
      <c r="S364" s="23">
        <v>0</v>
      </c>
      <c r="T364" s="39">
        <f t="array" ref="T364">IFERROR(IF(B364 &lt;&gt;"",LOOKUP(2,1/(company_qty!$A$3:$A$2002=D364),(company_qty!$D$3:$D$1003)),""),"ไม่เคยซื้อ")</f>
        <v>3800</v>
      </c>
      <c r="U364" s="34">
        <f t="shared" si="61"/>
        <v>0</v>
      </c>
      <c r="V364" s="46">
        <f>IF(AND(B364&lt;&gt;"",S364&lt;&gt;0,COUNTIFS(stock_Item!$A$3:$A$1998,D364,stock_Item!$M$3:$M$1998,"P")),IF(S364&gt;=9,S364-S364*0.4,S364),0)</f>
        <v>0</v>
      </c>
      <c r="W364" s="44"/>
      <c r="X364" s="47">
        <f t="shared" si="62"/>
        <v>0</v>
      </c>
      <c r="Y364" s="46">
        <f t="shared" si="70"/>
        <v>0</v>
      </c>
      <c r="Z364" s="44"/>
      <c r="AA364" s="47">
        <f t="shared" si="63"/>
        <v>0</v>
      </c>
      <c r="AB364" s="97">
        <f t="shared" si="71"/>
        <v>0</v>
      </c>
      <c r="AC364" s="100" t="str">
        <f t="shared" si="64"/>
        <v/>
      </c>
      <c r="AD364" s="44"/>
      <c r="AE364" s="35"/>
      <c r="AF364" s="36"/>
      <c r="AG364" s="100" t="str">
        <f t="shared" si="65"/>
        <v/>
      </c>
      <c r="AH364" s="44"/>
      <c r="AI364" s="86"/>
      <c r="AJ364" s="77">
        <f t="shared" si="66"/>
        <v>0</v>
      </c>
      <c r="AK364" s="84">
        <f t="shared" si="67"/>
        <v>0</v>
      </c>
      <c r="AL364" s="1">
        <f t="shared" si="68"/>
        <v>0</v>
      </c>
      <c r="AM364" s="85">
        <f t="shared" si="69"/>
        <v>0</v>
      </c>
      <c r="AZ364" s="65" t="str">
        <f>IF(COUNT(SEARCH(#REF!,K364)),IF(V364&lt;&gt;0,LOOKUP(9.99999999999999E+307,$AZ$5:AZ363+1),""),"")</f>
        <v/>
      </c>
      <c r="BA364" s="91" t="str">
        <f>IF(COUNT(SEARCH(#REF!,K364)),IF(Y364&lt;&gt;0,LOOKUP(9.99999999999999E+307,$BA$5:BA363+1),""),"")</f>
        <v/>
      </c>
      <c r="BB364" s="93" t="str">
        <f>IF(COUNT(SEARCH(#REF!,K364)),IF(AC364&lt;&gt;0,LOOKUP(9.99999999999999E+307,$BB$5:BB363+1),""),"")</f>
        <v/>
      </c>
      <c r="BC364" s="95" t="str">
        <f>IF(COUNT(SEARCH(#REF!,K364)),IF(AG364&lt;&gt;0,LOOKUP(9.99999999999999E+307,$BC$5:BC363+1),""),"")</f>
        <v/>
      </c>
    </row>
    <row r="365" spans="1:55" ht="14">
      <c r="A365" s="1">
        <v>359</v>
      </c>
      <c r="B365" s="38" t="str">
        <f>IF(stock_Item!B361&lt;&gt;"",stock_Item!B361,"")</f>
        <v>แผ่นขี้ผึ้งรูปเกือกม้า(Bite Warers)</v>
      </c>
      <c r="C365" s="18" t="str">
        <f t="array" ref="C365">IF(B365 &lt;&gt;"",IF(J365&lt;&gt;"","จัดซื้อร่วม ","วิธีเฉพาะเจาะจง "),"")</f>
        <v xml:space="preserve">วิธีเฉพาะเจาะจง </v>
      </c>
      <c r="D365" s="9">
        <f>IF(B365 &lt;&gt;"",INDEX(stock_Item!$A$3:$A$998,MATCH(B365,stock_Item!$B$3:$B$998,0)),"")</f>
        <v>1188</v>
      </c>
      <c r="E365" s="9" t="str">
        <f>IF(B365 &lt;&gt;"",INDEX(stock_Item!$C$1:$C$998,MATCH(D365,stock_Item!$A$1:$A$998,0)),"")</f>
        <v>กล่อง</v>
      </c>
      <c r="F365" s="8"/>
      <c r="G365" s="7"/>
      <c r="H365" s="7"/>
      <c r="I365" s="7"/>
      <c r="J365" s="54"/>
      <c r="K365" s="57"/>
      <c r="L365" s="55"/>
      <c r="M365" s="56"/>
      <c r="N365" s="56"/>
      <c r="O365" s="41"/>
      <c r="P365" s="53">
        <f>IFERROR(IF(B365 &lt;&gt;"",LOOKUP(2,1/(company_qty!$K$3:$K$2003=D365),(company_qty!$N$3:$N$1004)),""),0)</f>
        <v>0</v>
      </c>
      <c r="Q365" s="33">
        <v>0</v>
      </c>
      <c r="R365" s="53">
        <f t="shared" si="60"/>
        <v>0</v>
      </c>
      <c r="S365" s="23">
        <v>0</v>
      </c>
      <c r="T365" s="39" t="str">
        <f t="array" ref="T365">IFERROR(IF(B365 &lt;&gt;"",LOOKUP(2,1/(company_qty!$A$3:$A$2002=D365),(company_qty!$D$3:$D$1003)),""),"ไม่เคยซื้อ")</f>
        <v>ไม่เคยซื้อ</v>
      </c>
      <c r="U365" s="34" t="e">
        <f t="shared" si="61"/>
        <v>#VALUE!</v>
      </c>
      <c r="V365" s="46">
        <f>IF(AND(B365&lt;&gt;"",S365&lt;&gt;0,COUNTIFS(stock_Item!$A$3:$A$1998,D365,stock_Item!$M$3:$M$1998,"P")),IF(S365&gt;=9,S365-S365*0.4,S365),0)</f>
        <v>0</v>
      </c>
      <c r="W365" s="44"/>
      <c r="X365" s="47">
        <f t="shared" si="62"/>
        <v>0</v>
      </c>
      <c r="Y365" s="46">
        <f t="shared" si="70"/>
        <v>0</v>
      </c>
      <c r="Z365" s="44"/>
      <c r="AA365" s="47">
        <f t="shared" si="63"/>
        <v>0</v>
      </c>
      <c r="AB365" s="97">
        <f t="shared" si="71"/>
        <v>0</v>
      </c>
      <c r="AC365" s="100" t="str">
        <f t="shared" si="64"/>
        <v/>
      </c>
      <c r="AD365" s="44"/>
      <c r="AE365" s="35"/>
      <c r="AF365" s="36"/>
      <c r="AG365" s="100" t="str">
        <f t="shared" si="65"/>
        <v/>
      </c>
      <c r="AH365" s="44"/>
      <c r="AI365" s="86"/>
      <c r="AJ365" s="77">
        <f t="shared" si="66"/>
        <v>0</v>
      </c>
      <c r="AK365" s="84" t="e">
        <f t="shared" si="67"/>
        <v>#VALUE!</v>
      </c>
      <c r="AL365" s="1">
        <f t="shared" si="68"/>
        <v>0</v>
      </c>
      <c r="AM365" s="85" t="e">
        <f t="shared" si="69"/>
        <v>#VALUE!</v>
      </c>
      <c r="AZ365" s="65" t="str">
        <f>IF(COUNT(SEARCH(#REF!,K365)),IF(V365&lt;&gt;0,LOOKUP(9.99999999999999E+307,$AZ$5:AZ364+1),""),"")</f>
        <v/>
      </c>
      <c r="BA365" s="91" t="str">
        <f>IF(COUNT(SEARCH(#REF!,K365)),IF(Y365&lt;&gt;0,LOOKUP(9.99999999999999E+307,$BA$5:BA364+1),""),"")</f>
        <v/>
      </c>
      <c r="BB365" s="93" t="str">
        <f>IF(COUNT(SEARCH(#REF!,K365)),IF(AC365&lt;&gt;0,LOOKUP(9.99999999999999E+307,$BB$5:BB364+1),""),"")</f>
        <v/>
      </c>
      <c r="BC365" s="95" t="str">
        <f>IF(COUNT(SEARCH(#REF!,K365)),IF(AG365&lt;&gt;0,LOOKUP(9.99999999999999E+307,$BC$5:BC364+1),""),"")</f>
        <v/>
      </c>
    </row>
    <row r="366" spans="1:55" ht="14">
      <c r="A366" s="1">
        <v>360</v>
      </c>
      <c r="B366" s="38" t="str">
        <f>IF(stock_Item!B362&lt;&gt;"",stock_Item!B362,"")</f>
        <v>แผ่นบังแสง</v>
      </c>
      <c r="C366" s="18" t="str">
        <f t="array" ref="C366">IF(B366 &lt;&gt;"",IF(J366&lt;&gt;"","จัดซื้อร่วม ","วิธีเฉพาะเจาะจง "),"")</f>
        <v xml:space="preserve">วิธีเฉพาะเจาะจง </v>
      </c>
      <c r="D366" s="9">
        <f>IF(B366 &lt;&gt;"",INDEX(stock_Item!$A$3:$A$998,MATCH(B366,stock_Item!$B$3:$B$998,0)),"")</f>
        <v>1355</v>
      </c>
      <c r="E366" s="9" t="str">
        <f>IF(B366 &lt;&gt;"",INDEX(stock_Item!$C$1:$C$998,MATCH(D366,stock_Item!$A$1:$A$998,0)),"")</f>
        <v>ชิ้น</v>
      </c>
      <c r="F366" s="8"/>
      <c r="G366" s="7"/>
      <c r="H366" s="7"/>
      <c r="I366" s="7"/>
      <c r="J366" s="54"/>
      <c r="K366" s="57"/>
      <c r="L366" s="55"/>
      <c r="M366" s="56"/>
      <c r="N366" s="56"/>
      <c r="O366" s="41"/>
      <c r="P366" s="53">
        <f>IFERROR(IF(B366 &lt;&gt;"",LOOKUP(2,1/(company_qty!$K$3:$K$2003=D366),(company_qty!$N$3:$N$1004)),""),0)</f>
        <v>0</v>
      </c>
      <c r="Q366" s="33">
        <v>0</v>
      </c>
      <c r="R366" s="53">
        <f t="shared" si="60"/>
        <v>0</v>
      </c>
      <c r="S366" s="23">
        <v>1</v>
      </c>
      <c r="T366" s="39" t="str">
        <f t="array" ref="T366">IFERROR(IF(B366 &lt;&gt;"",LOOKUP(2,1/(company_qty!$A$3:$A$2002=D366),(company_qty!$D$3:$D$1003)),""),"ไม่เคยซื้อ")</f>
        <v>ไม่เคยซื้อ</v>
      </c>
      <c r="U366" s="34" t="e">
        <f t="shared" si="61"/>
        <v>#VALUE!</v>
      </c>
      <c r="V366" s="46">
        <f>IF(AND(B366&lt;&gt;"",S366&lt;&gt;0,COUNTIFS(stock_Item!$A$3:$A$1998,D366,stock_Item!$M$3:$M$1998,"P")),IF(S366&gt;=9,S366-S366*0.4,S366),0)</f>
        <v>0</v>
      </c>
      <c r="W366" s="44"/>
      <c r="X366" s="47">
        <f t="shared" si="62"/>
        <v>0</v>
      </c>
      <c r="Y366" s="46">
        <f t="shared" si="70"/>
        <v>1</v>
      </c>
      <c r="Z366" s="44"/>
      <c r="AA366" s="47">
        <f t="shared" si="63"/>
        <v>1</v>
      </c>
      <c r="AB366" s="97">
        <f t="shared" si="71"/>
        <v>0</v>
      </c>
      <c r="AC366" s="100" t="str">
        <f t="shared" si="64"/>
        <v/>
      </c>
      <c r="AD366" s="44"/>
      <c r="AE366" s="35"/>
      <c r="AF366" s="36"/>
      <c r="AG366" s="100" t="str">
        <f t="shared" si="65"/>
        <v/>
      </c>
      <c r="AH366" s="44"/>
      <c r="AI366" s="86"/>
      <c r="AJ366" s="77">
        <f t="shared" si="66"/>
        <v>1</v>
      </c>
      <c r="AK366" s="84" t="e">
        <f t="shared" si="67"/>
        <v>#VALUE!</v>
      </c>
      <c r="AL366" s="1">
        <f t="shared" si="68"/>
        <v>0</v>
      </c>
      <c r="AM366" s="85" t="e">
        <f t="shared" si="69"/>
        <v>#VALUE!</v>
      </c>
      <c r="AZ366" s="65" t="str">
        <f>IF(COUNT(SEARCH(#REF!,K366)),IF(V366&lt;&gt;0,LOOKUP(9.99999999999999E+307,$AZ$5:AZ365+1),""),"")</f>
        <v/>
      </c>
      <c r="BA366" s="91" t="str">
        <f>IF(COUNT(SEARCH(#REF!,K366)),IF(Y366&lt;&gt;0,LOOKUP(9.99999999999999E+307,$BA$5:BA365+1),""),"")</f>
        <v/>
      </c>
      <c r="BB366" s="93" t="str">
        <f>IF(COUNT(SEARCH(#REF!,K366)),IF(AC366&lt;&gt;0,LOOKUP(9.99999999999999E+307,$BB$5:BB365+1),""),"")</f>
        <v/>
      </c>
      <c r="BC366" s="95" t="str">
        <f>IF(COUNT(SEARCH(#REF!,K366)),IF(AG366&lt;&gt;0,LOOKUP(9.99999999999999E+307,$BC$5:BC365+1),""),"")</f>
        <v/>
      </c>
    </row>
    <row r="367" spans="1:55" ht="14">
      <c r="A367" s="1">
        <v>361</v>
      </c>
      <c r="B367" s="38" t="str">
        <f>IF(stock_Item!B363&lt;&gt;"",stock_Item!B363,"")</f>
        <v>พู่กันทาอเนกประสงค์ทางทันตกรรม</v>
      </c>
      <c r="C367" s="18" t="str">
        <f t="array" ref="C367">IF(B367 &lt;&gt;"",IF(J367&lt;&gt;"","จัดซื้อร่วม ","วิธีเฉพาะเจาะจง "),"")</f>
        <v xml:space="preserve">วิธีเฉพาะเจาะจง </v>
      </c>
      <c r="D367" s="9">
        <f>IF(B367 &lt;&gt;"",INDEX(stock_Item!$A$3:$A$998,MATCH(B367,stock_Item!$B$3:$B$998,0)),"")</f>
        <v>1166</v>
      </c>
      <c r="E367" s="9" t="str">
        <f>IF(B367 &lt;&gt;"",INDEX(stock_Item!$C$1:$C$998,MATCH(D367,stock_Item!$A$1:$A$998,0)),"")</f>
        <v>กล่อง</v>
      </c>
      <c r="F367" s="8"/>
      <c r="G367" s="7"/>
      <c r="H367" s="7"/>
      <c r="I367" s="7"/>
      <c r="J367" s="54"/>
      <c r="K367" s="57"/>
      <c r="L367" s="55"/>
      <c r="M367" s="56"/>
      <c r="N367" s="56"/>
      <c r="O367" s="41"/>
      <c r="P367" s="53">
        <f>IFERROR(IF(B367 &lt;&gt;"",LOOKUP(2,1/(company_qty!$K$3:$K$2003=D367),(company_qty!$N$3:$N$1004)),""),0)</f>
        <v>2</v>
      </c>
      <c r="Q367" s="33">
        <v>10</v>
      </c>
      <c r="R367" s="53">
        <f t="shared" si="60"/>
        <v>0</v>
      </c>
      <c r="S367" s="23">
        <v>15</v>
      </c>
      <c r="T367" s="39">
        <f t="array" ref="T367">IFERROR(IF(B367 &lt;&gt;"",LOOKUP(2,1/(company_qty!$A$3:$A$2002=D367),(company_qty!$D$3:$D$1003)),""),"ไม่เคยซื้อ")</f>
        <v>85</v>
      </c>
      <c r="U367" s="34">
        <f t="shared" si="61"/>
        <v>1275</v>
      </c>
      <c r="V367" s="46">
        <f>IF(AND(B367&lt;&gt;"",S367&lt;&gt;0,COUNTIFS(stock_Item!$A$3:$A$1998,D367,stock_Item!$M$3:$M$1998,"P")),IF(S367&gt;=9,S367-S367*0.4,S367),0)</f>
        <v>0</v>
      </c>
      <c r="W367" s="44"/>
      <c r="X367" s="47">
        <f t="shared" si="62"/>
        <v>0</v>
      </c>
      <c r="Y367" s="46">
        <f t="shared" si="70"/>
        <v>9</v>
      </c>
      <c r="Z367" s="44"/>
      <c r="AA367" s="47">
        <f t="shared" si="63"/>
        <v>9</v>
      </c>
      <c r="AB367" s="97">
        <f t="shared" si="71"/>
        <v>6</v>
      </c>
      <c r="AC367" s="100" t="str">
        <f t="shared" si="64"/>
        <v/>
      </c>
      <c r="AD367" s="44"/>
      <c r="AE367" s="35"/>
      <c r="AF367" s="36"/>
      <c r="AG367" s="100" t="str">
        <f t="shared" si="65"/>
        <v/>
      </c>
      <c r="AH367" s="44"/>
      <c r="AI367" s="86"/>
      <c r="AJ367" s="77">
        <f t="shared" si="66"/>
        <v>15</v>
      </c>
      <c r="AK367" s="84">
        <f t="shared" si="67"/>
        <v>1275</v>
      </c>
      <c r="AL367" s="1">
        <f t="shared" si="68"/>
        <v>0</v>
      </c>
      <c r="AM367" s="85">
        <f t="shared" si="69"/>
        <v>0</v>
      </c>
      <c r="AZ367" s="65" t="str">
        <f>IF(COUNT(SEARCH(#REF!,K367)),IF(V367&lt;&gt;0,LOOKUP(9.99999999999999E+307,$AZ$5:AZ366+1),""),"")</f>
        <v/>
      </c>
      <c r="BA367" s="91" t="str">
        <f>IF(COUNT(SEARCH(#REF!,K367)),IF(Y367&lt;&gt;0,LOOKUP(9.99999999999999E+307,$BA$5:BA366+1),""),"")</f>
        <v/>
      </c>
      <c r="BB367" s="93" t="str">
        <f>IF(COUNT(SEARCH(#REF!,K367)),IF(AC367&lt;&gt;0,LOOKUP(9.99999999999999E+307,$BB$5:BB366+1),""),"")</f>
        <v/>
      </c>
      <c r="BC367" s="95" t="str">
        <f>IF(COUNT(SEARCH(#REF!,K367)),IF(AG367&lt;&gt;0,LOOKUP(9.99999999999999E+307,$BC$5:BC366+1),""),"")</f>
        <v/>
      </c>
    </row>
    <row r="368" spans="1:55" ht="14">
      <c r="A368" s="1">
        <v>362</v>
      </c>
      <c r="B368" s="38" t="str">
        <f>IF(stock_Item!B364&lt;&gt;"",stock_Item!B364,"")</f>
        <v>ฟิล์มดิจิทัล size  เด็ก</v>
      </c>
      <c r="C368" s="18" t="str">
        <f t="array" ref="C368">IF(B368 &lt;&gt;"",IF(J368&lt;&gt;"","จัดซื้อร่วม ","วิธีเฉพาะเจาะจง "),"")</f>
        <v xml:space="preserve">วิธีเฉพาะเจาะจง </v>
      </c>
      <c r="D368" s="9">
        <f>IF(B368 &lt;&gt;"",INDEX(stock_Item!$A$3:$A$998,MATCH(B368,stock_Item!$B$3:$B$998,0)),"")</f>
        <v>7839</v>
      </c>
      <c r="E368" s="9" t="str">
        <f>IF(B368 &lt;&gt;"",INDEX(stock_Item!$C$1:$C$998,MATCH(D368,stock_Item!$A$1:$A$998,0)),"")</f>
        <v>ชิ้น</v>
      </c>
      <c r="F368" s="8"/>
      <c r="G368" s="7"/>
      <c r="H368" s="7"/>
      <c r="I368" s="7"/>
      <c r="J368" s="54"/>
      <c r="K368" s="57"/>
      <c r="L368" s="55"/>
      <c r="M368" s="56"/>
      <c r="N368" s="56"/>
      <c r="O368" s="41"/>
      <c r="P368" s="53">
        <f>IFERROR(IF(B368 &lt;&gt;"",LOOKUP(2,1/(company_qty!$K$3:$K$2003=D368),(company_qty!$N$3:$N$1004)),""),0)</f>
        <v>0</v>
      </c>
      <c r="Q368" s="33">
        <v>0</v>
      </c>
      <c r="R368" s="53">
        <f t="shared" si="60"/>
        <v>0</v>
      </c>
      <c r="S368" s="23">
        <v>1</v>
      </c>
      <c r="T368" s="39">
        <f t="array" ref="T368">IFERROR(IF(B368 &lt;&gt;"",LOOKUP(2,1/(company_qty!$A$3:$A$2002=D368),(company_qty!$D$3:$D$1003)),""),"ไม่เคยซื้อ")</f>
        <v>6955</v>
      </c>
      <c r="U368" s="34">
        <f t="shared" si="61"/>
        <v>6955</v>
      </c>
      <c r="V368" s="46">
        <f>IF(AND(B368&lt;&gt;"",S368&lt;&gt;0,COUNTIFS(stock_Item!$A$3:$A$1998,D368,stock_Item!$M$3:$M$1998,"P")),IF(S368&gt;=9,S368-S368*0.4,S368),0)</f>
        <v>1</v>
      </c>
      <c r="W368" s="44"/>
      <c r="X368" s="47">
        <f t="shared" si="62"/>
        <v>1</v>
      </c>
      <c r="Y368" s="46">
        <f t="shared" si="70"/>
        <v>0</v>
      </c>
      <c r="Z368" s="44"/>
      <c r="AA368" s="47">
        <f t="shared" si="63"/>
        <v>1</v>
      </c>
      <c r="AB368" s="97">
        <f t="shared" si="71"/>
        <v>0</v>
      </c>
      <c r="AC368" s="100" t="str">
        <f t="shared" si="64"/>
        <v/>
      </c>
      <c r="AD368" s="44"/>
      <c r="AE368" s="35"/>
      <c r="AF368" s="36"/>
      <c r="AG368" s="100" t="str">
        <f t="shared" si="65"/>
        <v/>
      </c>
      <c r="AH368" s="44"/>
      <c r="AI368" s="86"/>
      <c r="AJ368" s="77">
        <f t="shared" si="66"/>
        <v>1</v>
      </c>
      <c r="AK368" s="84">
        <f t="shared" si="67"/>
        <v>6955</v>
      </c>
      <c r="AL368" s="1">
        <f t="shared" si="68"/>
        <v>0</v>
      </c>
      <c r="AM368" s="85">
        <f t="shared" si="69"/>
        <v>0</v>
      </c>
      <c r="AZ368" s="65" t="str">
        <f>IF(COUNT(SEARCH(#REF!,K368)),IF(V368&lt;&gt;0,LOOKUP(9.99999999999999E+307,$AZ$5:AZ367+1),""),"")</f>
        <v/>
      </c>
      <c r="BA368" s="91" t="str">
        <f>IF(COUNT(SEARCH(#REF!,K368)),IF(Y368&lt;&gt;0,LOOKUP(9.99999999999999E+307,$BA$5:BA367+1),""),"")</f>
        <v/>
      </c>
      <c r="BB368" s="93" t="str">
        <f>IF(COUNT(SEARCH(#REF!,K368)),IF(AC368&lt;&gt;0,LOOKUP(9.99999999999999E+307,$BB$5:BB367+1),""),"")</f>
        <v/>
      </c>
      <c r="BC368" s="95" t="str">
        <f>IF(COUNT(SEARCH(#REF!,K368)),IF(AG368&lt;&gt;0,LOOKUP(9.99999999999999E+307,$BC$5:BC367+1),""),"")</f>
        <v/>
      </c>
    </row>
    <row r="369" spans="1:55" ht="14">
      <c r="A369" s="1">
        <v>363</v>
      </c>
      <c r="B369" s="38" t="str">
        <f>IF(stock_Item!B365&lt;&gt;"",stock_Item!B365,"")</f>
        <v>ฟิลม์ดิจิทัล size ผู้ใหญ่</v>
      </c>
      <c r="C369" s="18" t="str">
        <f t="array" ref="C369">IF(B369 &lt;&gt;"",IF(J369&lt;&gt;"","จัดซื้อร่วม ","วิธีเฉพาะเจาะจง "),"")</f>
        <v xml:space="preserve">วิธีเฉพาะเจาะจง </v>
      </c>
      <c r="D369" s="9">
        <f>IF(B369 &lt;&gt;"",INDEX(stock_Item!$A$3:$A$998,MATCH(B369,stock_Item!$B$3:$B$998,0)),"")</f>
        <v>7834</v>
      </c>
      <c r="E369" s="9" t="str">
        <f>IF(B369 &lt;&gt;"",INDEX(stock_Item!$C$1:$C$998,MATCH(D369,stock_Item!$A$1:$A$998,0)),"")</f>
        <v>ชิ้น</v>
      </c>
      <c r="F369" s="8"/>
      <c r="G369" s="7"/>
      <c r="H369" s="7"/>
      <c r="I369" s="7"/>
      <c r="J369" s="54"/>
      <c r="K369" s="57"/>
      <c r="L369" s="55"/>
      <c r="M369" s="56"/>
      <c r="N369" s="56"/>
      <c r="O369" s="41"/>
      <c r="P369" s="53">
        <f>IFERROR(IF(B369 &lt;&gt;"",LOOKUP(2,1/(company_qty!$K$3:$K$2003=D369),(company_qty!$N$3:$N$1004)),""),0)</f>
        <v>1</v>
      </c>
      <c r="Q369" s="33">
        <v>1</v>
      </c>
      <c r="R369" s="53">
        <f t="shared" si="60"/>
        <v>0</v>
      </c>
      <c r="S369" s="23">
        <v>0</v>
      </c>
      <c r="T369" s="39">
        <f t="array" ref="T369">IFERROR(IF(B369 &lt;&gt;"",LOOKUP(2,1/(company_qty!$A$3:$A$2002=D369),(company_qty!$D$3:$D$1003)),""),"ไม่เคยซื้อ")</f>
        <v>6955</v>
      </c>
      <c r="U369" s="34">
        <f t="shared" si="61"/>
        <v>0</v>
      </c>
      <c r="V369" s="46">
        <f>IF(AND(B369&lt;&gt;"",S369&lt;&gt;0,COUNTIFS(stock_Item!$A$3:$A$1998,D369,stock_Item!$M$3:$M$1998,"P")),IF(S369&gt;=9,S369-S369*0.4,S369),0)</f>
        <v>0</v>
      </c>
      <c r="W369" s="44"/>
      <c r="X369" s="47">
        <f t="shared" si="62"/>
        <v>0</v>
      </c>
      <c r="Y369" s="46">
        <f t="shared" si="70"/>
        <v>0</v>
      </c>
      <c r="Z369" s="44"/>
      <c r="AA369" s="47">
        <f t="shared" si="63"/>
        <v>0</v>
      </c>
      <c r="AB369" s="97">
        <f t="shared" si="71"/>
        <v>0</v>
      </c>
      <c r="AC369" s="100" t="str">
        <f t="shared" si="64"/>
        <v/>
      </c>
      <c r="AD369" s="44"/>
      <c r="AE369" s="35"/>
      <c r="AF369" s="36"/>
      <c r="AG369" s="100" t="str">
        <f t="shared" si="65"/>
        <v/>
      </c>
      <c r="AH369" s="44"/>
      <c r="AI369" s="86"/>
      <c r="AJ369" s="77">
        <f t="shared" si="66"/>
        <v>0</v>
      </c>
      <c r="AK369" s="84">
        <f t="shared" si="67"/>
        <v>0</v>
      </c>
      <c r="AL369" s="1">
        <f t="shared" si="68"/>
        <v>0</v>
      </c>
      <c r="AM369" s="85">
        <f t="shared" si="69"/>
        <v>0</v>
      </c>
      <c r="AZ369" s="65" t="str">
        <f>IF(COUNT(SEARCH(#REF!,K369)),IF(V369&lt;&gt;0,LOOKUP(9.99999999999999E+307,$AZ$5:AZ368+1),""),"")</f>
        <v/>
      </c>
      <c r="BA369" s="91" t="str">
        <f>IF(COUNT(SEARCH(#REF!,K369)),IF(Y369&lt;&gt;0,LOOKUP(9.99999999999999E+307,$BA$5:BA368+1),""),"")</f>
        <v/>
      </c>
      <c r="BB369" s="93" t="str">
        <f>IF(COUNT(SEARCH(#REF!,K369)),IF(AC369&lt;&gt;0,LOOKUP(9.99999999999999E+307,$BB$5:BB368+1),""),"")</f>
        <v/>
      </c>
      <c r="BC369" s="95" t="str">
        <f>IF(COUNT(SEARCH(#REF!,K369)),IF(AG369&lt;&gt;0,LOOKUP(9.99999999999999E+307,$BC$5:BC368+1),""),"")</f>
        <v/>
      </c>
    </row>
    <row r="370" spans="1:55" ht="14">
      <c r="A370" s="58">
        <v>364</v>
      </c>
      <c r="B370" s="59" t="str">
        <f>IF(stock_Item!B366&lt;&gt;"",stock_Item!B366,"")</f>
        <v>ฟูลออไรด์วานิช</v>
      </c>
      <c r="C370" s="18" t="str">
        <f t="array" ref="C370">IF(B370 &lt;&gt;"",IF(J370&lt;&gt;"","จัดซื้อร่วม ","วิธีเฉพาะเจาะจง "),"")</f>
        <v xml:space="preserve">วิธีเฉพาะเจาะจง </v>
      </c>
      <c r="D370" s="9">
        <f>IF(B370 &lt;&gt;"",INDEX(stock_Item!$A$3:$A$998,MATCH(B370,stock_Item!$B$3:$B$998,0)),"")</f>
        <v>1282</v>
      </c>
      <c r="E370" s="9" t="str">
        <f>IF(B370 &lt;&gt;"",INDEX(stock_Item!$C$1:$C$998,MATCH(D370,stock_Item!$A$1:$A$998,0)),"")</f>
        <v>หลอด</v>
      </c>
      <c r="F370" s="8"/>
      <c r="G370" s="7"/>
      <c r="H370" s="7"/>
      <c r="I370" s="7"/>
      <c r="J370" s="54"/>
      <c r="K370" s="57"/>
      <c r="L370" s="55"/>
      <c r="M370" s="56"/>
      <c r="N370" s="56"/>
      <c r="O370" s="41"/>
      <c r="P370" s="53">
        <f>IFERROR(IF(B370 &lt;&gt;"",LOOKUP(2,1/(company_qty!$K$3:$K$2003=D370),(company_qty!$N$3:$N$1004)),""),0)</f>
        <v>7</v>
      </c>
      <c r="Q370" s="33">
        <v>9</v>
      </c>
      <c r="R370" s="53">
        <f t="shared" si="60"/>
        <v>0</v>
      </c>
      <c r="S370" s="23">
        <v>6</v>
      </c>
      <c r="T370" s="39">
        <f t="array" ref="T370">IFERROR(IF(B370 &lt;&gt;"",LOOKUP(2,1/(company_qty!$A$3:$A$2002=D370),(company_qty!$D$3:$D$1003)),""),"ไม่เคยซื้อ")</f>
        <v>850.65</v>
      </c>
      <c r="U370" s="34">
        <f t="shared" si="61"/>
        <v>5103.8999999999996</v>
      </c>
      <c r="V370" s="46">
        <f>IF(AND(B370&lt;&gt;"",S370&lt;&gt;0,COUNTIFS(stock_Item!$A$3:$A$1998,D370,stock_Item!$M$3:$M$1998,"P")),IF(S370&gt;=9,S370-S370*0.4,S370),0)</f>
        <v>6</v>
      </c>
      <c r="W370" s="44"/>
      <c r="X370" s="47">
        <f t="shared" si="62"/>
        <v>6</v>
      </c>
      <c r="Y370" s="46">
        <f t="shared" si="70"/>
        <v>0</v>
      </c>
      <c r="Z370" s="44"/>
      <c r="AA370" s="47">
        <f t="shared" si="63"/>
        <v>6</v>
      </c>
      <c r="AB370" s="97">
        <f t="shared" si="71"/>
        <v>0</v>
      </c>
      <c r="AC370" s="100" t="str">
        <f t="shared" si="64"/>
        <v/>
      </c>
      <c r="AD370" s="44"/>
      <c r="AE370" s="35"/>
      <c r="AF370" s="36"/>
      <c r="AG370" s="100" t="str">
        <f t="shared" si="65"/>
        <v/>
      </c>
      <c r="AH370" s="44"/>
      <c r="AI370" s="86"/>
      <c r="AJ370" s="77">
        <f t="shared" si="66"/>
        <v>6</v>
      </c>
      <c r="AK370" s="84">
        <f t="shared" si="67"/>
        <v>5103.8999999999996</v>
      </c>
      <c r="AL370" s="1">
        <f t="shared" si="68"/>
        <v>0</v>
      </c>
      <c r="AM370" s="85">
        <f t="shared" si="69"/>
        <v>0</v>
      </c>
      <c r="AZ370" s="65" t="str">
        <f>IF(COUNT(SEARCH(#REF!,K370)),IF(V370&lt;&gt;0,LOOKUP(9.99999999999999E+307,$AZ$5:AZ369+1),""),"")</f>
        <v/>
      </c>
      <c r="BA370" s="91" t="str">
        <f>IF(COUNT(SEARCH(#REF!,K370)),IF(Y370&lt;&gt;0,LOOKUP(9.99999999999999E+307,$BA$5:BA369+1),""),"")</f>
        <v/>
      </c>
      <c r="BB370" s="93" t="str">
        <f>IF(COUNT(SEARCH(#REF!,K370)),IF(AC370&lt;&gt;0,LOOKUP(9.99999999999999E+307,$BB$5:BB369+1),""),"")</f>
        <v/>
      </c>
      <c r="BC370" s="95" t="str">
        <f>IF(COUNT(SEARCH(#REF!,K370)),IF(AG370&lt;&gt;0,LOOKUP(9.99999999999999E+307,$BC$5:BC369+1),""),"")</f>
        <v/>
      </c>
    </row>
    <row r="371" spans="1:55" ht="14">
      <c r="A371" s="1">
        <v>365</v>
      </c>
      <c r="B371" s="38" t="str">
        <f>IF(stock_Item!B367&lt;&gt;"",stock_Item!B367,"")</f>
        <v>เม็ดยาย้อมคราบฟัน</v>
      </c>
      <c r="C371" s="18" t="str">
        <f t="array" ref="C371">IF(B371 &lt;&gt;"",IF(J371&lt;&gt;"","จัดซื้อร่วม ","วิธีเฉพาะเจาะจง "),"")</f>
        <v xml:space="preserve">วิธีเฉพาะเจาะจง </v>
      </c>
      <c r="D371" s="9">
        <f>IF(B371 &lt;&gt;"",INDEX(stock_Item!$A$3:$A$998,MATCH(B371,stock_Item!$B$3:$B$998,0)),"")</f>
        <v>7891</v>
      </c>
      <c r="E371" s="9" t="str">
        <f>IF(B371 &lt;&gt;"",INDEX(stock_Item!$C$1:$C$998,MATCH(D371,stock_Item!$A$1:$A$998,0)),"")</f>
        <v>กล่อง</v>
      </c>
      <c r="F371" s="8"/>
      <c r="G371" s="7"/>
      <c r="H371" s="7"/>
      <c r="I371" s="7"/>
      <c r="J371" s="54"/>
      <c r="K371" s="57"/>
      <c r="L371" s="55"/>
      <c r="M371" s="56"/>
      <c r="N371" s="56"/>
      <c r="O371" s="41"/>
      <c r="P371" s="53">
        <f>IFERROR(IF(B371 &lt;&gt;"",LOOKUP(2,1/(company_qty!$K$3:$K$2003=D371),(company_qty!$N$3:$N$1004)),""),0)</f>
        <v>0</v>
      </c>
      <c r="Q371" s="33">
        <v>0</v>
      </c>
      <c r="R371" s="53">
        <f t="shared" si="60"/>
        <v>0</v>
      </c>
      <c r="S371" s="23">
        <v>3</v>
      </c>
      <c r="T371" s="39" t="str">
        <f t="array" ref="T371">IFERROR(IF(B371 &lt;&gt;"",LOOKUP(2,1/(company_qty!$A$3:$A$2002=D371),(company_qty!$D$3:$D$1003)),""),"ไม่เคยซื้อ")</f>
        <v>ไม่เคยซื้อ</v>
      </c>
      <c r="U371" s="34" t="e">
        <f t="shared" si="61"/>
        <v>#VALUE!</v>
      </c>
      <c r="V371" s="46">
        <f>IF(AND(B371&lt;&gt;"",S371&lt;&gt;0,COUNTIFS(stock_Item!$A$3:$A$1998,D371,stock_Item!$M$3:$M$1998,"P")),IF(S371&gt;=9,S371-S371*0.4,S371),0)</f>
        <v>0</v>
      </c>
      <c r="W371" s="44"/>
      <c r="X371" s="47">
        <f t="shared" si="62"/>
        <v>0</v>
      </c>
      <c r="Y371" s="46">
        <f t="shared" si="70"/>
        <v>3</v>
      </c>
      <c r="Z371" s="44"/>
      <c r="AA371" s="47">
        <f t="shared" si="63"/>
        <v>3</v>
      </c>
      <c r="AB371" s="97">
        <f t="shared" si="71"/>
        <v>0</v>
      </c>
      <c r="AC371" s="100" t="str">
        <f t="shared" si="64"/>
        <v/>
      </c>
      <c r="AD371" s="44"/>
      <c r="AE371" s="35"/>
      <c r="AF371" s="36"/>
      <c r="AG371" s="100" t="str">
        <f t="shared" si="65"/>
        <v/>
      </c>
      <c r="AH371" s="44"/>
      <c r="AI371" s="86"/>
      <c r="AJ371" s="77">
        <f t="shared" si="66"/>
        <v>3</v>
      </c>
      <c r="AK371" s="84" t="e">
        <f t="shared" si="67"/>
        <v>#VALUE!</v>
      </c>
      <c r="AL371" s="1">
        <f t="shared" si="68"/>
        <v>0</v>
      </c>
      <c r="AM371" s="85" t="e">
        <f t="shared" si="69"/>
        <v>#VALUE!</v>
      </c>
      <c r="AZ371" s="65" t="str">
        <f>IF(COUNT(SEARCH(#REF!,K371)),IF(V371&lt;&gt;0,LOOKUP(9.99999999999999E+307,$AZ$5:AZ370+1),""),"")</f>
        <v/>
      </c>
      <c r="BA371" s="91" t="str">
        <f>IF(COUNT(SEARCH(#REF!,K371)),IF(Y371&lt;&gt;0,LOOKUP(9.99999999999999E+307,$BA$5:BA370+1),""),"")</f>
        <v/>
      </c>
      <c r="BB371" s="93" t="str">
        <f>IF(COUNT(SEARCH(#REF!,K371)),IF(AC371&lt;&gt;0,LOOKUP(9.99999999999999E+307,$BB$5:BB370+1),""),"")</f>
        <v/>
      </c>
      <c r="BC371" s="95" t="str">
        <f>IF(COUNT(SEARCH(#REF!,K371)),IF(AG371&lt;&gt;0,LOOKUP(9.99999999999999E+307,$BC$5:BC370+1),""),"")</f>
        <v/>
      </c>
    </row>
    <row r="372" spans="1:55" ht="14">
      <c r="A372" s="1">
        <v>366</v>
      </c>
      <c r="B372" s="38" t="str">
        <f>IF(stock_Item!B368&lt;&gt;"",stock_Item!B368,"")</f>
        <v>โมเดล (model deimp 001)</v>
      </c>
      <c r="C372" s="18" t="str">
        <f t="array" ref="C372">IF(B372 &lt;&gt;"",IF(J372&lt;&gt;"","จัดซื้อร่วม ","วิธีเฉพาะเจาะจง "),"")</f>
        <v xml:space="preserve">วิธีเฉพาะเจาะจง </v>
      </c>
      <c r="D372" s="9">
        <f>IF(B372 &lt;&gt;"",INDEX(stock_Item!$A$3:$A$998,MATCH(B372,stock_Item!$B$3:$B$998,0)),"")</f>
        <v>5395</v>
      </c>
      <c r="E372" s="9" t="str">
        <f>IF(B372 &lt;&gt;"",INDEX(stock_Item!$C$1:$C$998,MATCH(D372,stock_Item!$A$1:$A$998,0)),"")</f>
        <v>ชุด</v>
      </c>
      <c r="F372" s="8"/>
      <c r="G372" s="7"/>
      <c r="H372" s="7"/>
      <c r="I372" s="7"/>
      <c r="J372" s="54"/>
      <c r="K372" s="57"/>
      <c r="L372" s="55"/>
      <c r="M372" s="56"/>
      <c r="N372" s="56"/>
      <c r="O372" s="41"/>
      <c r="P372" s="53">
        <f>IFERROR(IF(B372 &lt;&gt;"",LOOKUP(2,1/(company_qty!$K$3:$K$2003=D372),(company_qty!$N$3:$N$1004)),""),0)</f>
        <v>0</v>
      </c>
      <c r="Q372" s="33">
        <v>0</v>
      </c>
      <c r="R372" s="53">
        <f t="shared" si="60"/>
        <v>0</v>
      </c>
      <c r="S372" s="23">
        <v>0</v>
      </c>
      <c r="T372" s="39">
        <f t="array" ref="T372">IFERROR(IF(B372 &lt;&gt;"",LOOKUP(2,1/(company_qty!$A$3:$A$2002=D372),(company_qty!$D$3:$D$1003)),""),"ไม่เคยซื้อ")</f>
        <v>1400</v>
      </c>
      <c r="U372" s="34">
        <f t="shared" si="61"/>
        <v>0</v>
      </c>
      <c r="V372" s="46">
        <f>IF(AND(B372&lt;&gt;"",S372&lt;&gt;0,COUNTIFS(stock_Item!$A$3:$A$1998,D372,stock_Item!$M$3:$M$1998,"P")),IF(S372&gt;=9,S372-S372*0.4,S372),0)</f>
        <v>0</v>
      </c>
      <c r="W372" s="44"/>
      <c r="X372" s="47">
        <f t="shared" si="62"/>
        <v>0</v>
      </c>
      <c r="Y372" s="46">
        <f t="shared" si="70"/>
        <v>0</v>
      </c>
      <c r="Z372" s="44"/>
      <c r="AA372" s="47">
        <f t="shared" si="63"/>
        <v>0</v>
      </c>
      <c r="AB372" s="97">
        <f t="shared" si="71"/>
        <v>0</v>
      </c>
      <c r="AC372" s="100" t="str">
        <f t="shared" si="64"/>
        <v/>
      </c>
      <c r="AD372" s="44"/>
      <c r="AE372" s="35"/>
      <c r="AF372" s="36"/>
      <c r="AG372" s="100" t="str">
        <f t="shared" si="65"/>
        <v/>
      </c>
      <c r="AH372" s="44"/>
      <c r="AI372" s="86"/>
      <c r="AJ372" s="77">
        <f t="shared" si="66"/>
        <v>0</v>
      </c>
      <c r="AK372" s="84">
        <f t="shared" si="67"/>
        <v>0</v>
      </c>
      <c r="AL372" s="1">
        <f t="shared" si="68"/>
        <v>0</v>
      </c>
      <c r="AM372" s="85">
        <f t="shared" si="69"/>
        <v>0</v>
      </c>
      <c r="AZ372" s="65" t="str">
        <f>IF(COUNT(SEARCH(#REF!,K372)),IF(V372&lt;&gt;0,LOOKUP(9.99999999999999E+307,$AZ$5:AZ371+1),""),"")</f>
        <v/>
      </c>
      <c r="BA372" s="91" t="str">
        <f>IF(COUNT(SEARCH(#REF!,K372)),IF(Y372&lt;&gt;0,LOOKUP(9.99999999999999E+307,$BA$5:BA371+1),""),"")</f>
        <v/>
      </c>
      <c r="BB372" s="93" t="str">
        <f>IF(COUNT(SEARCH(#REF!,K372)),IF(AC372&lt;&gt;0,LOOKUP(9.99999999999999E+307,$BB$5:BB371+1),""),"")</f>
        <v/>
      </c>
      <c r="BC372" s="95" t="str">
        <f>IF(COUNT(SEARCH(#REF!,K372)),IF(AG372&lt;&gt;0,LOOKUP(9.99999999999999E+307,$BC$5:BC371+1),""),"")</f>
        <v/>
      </c>
    </row>
    <row r="373" spans="1:55" ht="23.15" customHeight="1">
      <c r="A373" s="1">
        <v>367</v>
      </c>
      <c r="B373" s="59" t="str">
        <f>IF(stock_Item!B369&lt;&gt;"",stock_Item!B369,"")</f>
        <v>ยาแก้เสียวฟัน</v>
      </c>
      <c r="C373" s="18" t="str">
        <f t="array" ref="C373">IF(B373 &lt;&gt;"",IF(J373&lt;&gt;"","จัดซื้อร่วม ","วิธีเฉพาะเจาะจง "),"")</f>
        <v xml:space="preserve">วิธีเฉพาะเจาะจง </v>
      </c>
      <c r="D373" s="9">
        <f>IF(B373 &lt;&gt;"",INDEX(stock_Item!$A$3:$A$998,MATCH(B373,stock_Item!$B$3:$B$998,0)),"")</f>
        <v>6733</v>
      </c>
      <c r="E373" s="9" t="str">
        <f>IF(B373 &lt;&gt;"",INDEX(stock_Item!$C$1:$C$998,MATCH(D373,stock_Item!$A$1:$A$998,0)),"")</f>
        <v>ขวด</v>
      </c>
      <c r="F373" s="8"/>
      <c r="G373" s="7"/>
      <c r="H373" s="7"/>
      <c r="I373" s="7"/>
      <c r="J373" s="54"/>
      <c r="K373" s="57"/>
      <c r="L373" s="55"/>
      <c r="M373" s="56"/>
      <c r="N373" s="56"/>
      <c r="O373" s="41"/>
      <c r="P373" s="53">
        <f>IFERROR(IF(B373 &lt;&gt;"",LOOKUP(2,1/(company_qty!$K$3:$K$2003=D373),(company_qty!$N$3:$N$1004)),""),0)</f>
        <v>0</v>
      </c>
      <c r="Q373" s="33">
        <v>0</v>
      </c>
      <c r="R373" s="53">
        <f t="shared" si="60"/>
        <v>0</v>
      </c>
      <c r="S373" s="23">
        <v>1</v>
      </c>
      <c r="T373" s="39">
        <f t="array" ref="T373">IFERROR(IF(B373 &lt;&gt;"",LOOKUP(2,1/(company_qty!$A$3:$A$2002=D373),(company_qty!$D$3:$D$1003)),""),"ไม่เคยซื้อ")</f>
        <v>4718.7</v>
      </c>
      <c r="U373" s="34">
        <f t="shared" si="61"/>
        <v>4718.7</v>
      </c>
      <c r="V373" s="46">
        <f>IF(AND(B373&lt;&gt;"",S373&lt;&gt;0,COUNTIFS(stock_Item!$A$3:$A$1998,D373,stock_Item!$M$3:$M$1998,"P")),IF(S373&gt;=9,S373-S373*0.4,S373),0)</f>
        <v>0</v>
      </c>
      <c r="W373" s="44"/>
      <c r="X373" s="47">
        <f t="shared" si="62"/>
        <v>0</v>
      </c>
      <c r="Y373" s="46">
        <f t="shared" si="70"/>
        <v>1</v>
      </c>
      <c r="Z373" s="44"/>
      <c r="AA373" s="47">
        <f t="shared" si="63"/>
        <v>1</v>
      </c>
      <c r="AB373" s="97">
        <f t="shared" si="71"/>
        <v>0</v>
      </c>
      <c r="AC373" s="100" t="str">
        <f t="shared" si="64"/>
        <v/>
      </c>
      <c r="AD373" s="44"/>
      <c r="AE373" s="35"/>
      <c r="AF373" s="36"/>
      <c r="AG373" s="100" t="str">
        <f t="shared" si="65"/>
        <v/>
      </c>
      <c r="AH373" s="44"/>
      <c r="AI373" s="86"/>
      <c r="AJ373" s="77">
        <f t="shared" si="66"/>
        <v>1</v>
      </c>
      <c r="AK373" s="84">
        <f t="shared" si="67"/>
        <v>4718.7</v>
      </c>
      <c r="AL373" s="1">
        <f t="shared" si="68"/>
        <v>0</v>
      </c>
      <c r="AM373" s="85">
        <f t="shared" si="69"/>
        <v>0</v>
      </c>
      <c r="AZ373" s="65" t="str">
        <f>IF(COUNT(SEARCH(#REF!,K373)),IF(V373&lt;&gt;0,LOOKUP(9.99999999999999E+307,$AZ$5:AZ372+1),""),"")</f>
        <v/>
      </c>
      <c r="BA373" s="91" t="str">
        <f>IF(COUNT(SEARCH(#REF!,K373)),IF(Y373&lt;&gt;0,LOOKUP(9.99999999999999E+307,$BA$5:BA372+1),""),"")</f>
        <v/>
      </c>
      <c r="BB373" s="93" t="str">
        <f>IF(COUNT(SEARCH(#REF!,K373)),IF(AC373&lt;&gt;0,LOOKUP(9.99999999999999E+307,$BB$5:BB372+1),""),"")</f>
        <v/>
      </c>
      <c r="BC373" s="95" t="str">
        <f>IF(COUNT(SEARCH(#REF!,K373)),IF(AG373&lt;&gt;0,LOOKUP(9.99999999999999E+307,$BC$5:BC372+1),""),"")</f>
        <v/>
      </c>
    </row>
    <row r="374" spans="1:55" ht="14">
      <c r="A374" s="1">
        <v>368</v>
      </c>
      <c r="B374" s="38" t="str">
        <f>IF(stock_Item!B370&lt;&gt;"",stock_Item!B370,"")</f>
        <v>ยางใส่ mouth gags</v>
      </c>
      <c r="C374" s="18" t="str">
        <f t="array" ref="C374">IF(B374 &lt;&gt;"",IF(J374&lt;&gt;"","จัดซื้อร่วม ","วิธีเฉพาะเจาะจง "),"")</f>
        <v xml:space="preserve">วิธีเฉพาะเจาะจง </v>
      </c>
      <c r="D374" s="9">
        <f>IF(B374 &lt;&gt;"",INDEX(stock_Item!$A$3:$A$998,MATCH(B374,stock_Item!$B$3:$B$998,0)),"")</f>
        <v>5986</v>
      </c>
      <c r="E374" s="9" t="str">
        <f>IF(B374 &lt;&gt;"",INDEX(stock_Item!$C$1:$C$998,MATCH(D374,stock_Item!$A$1:$A$998,0)),"")</f>
        <v>เส้น</v>
      </c>
      <c r="F374" s="8"/>
      <c r="G374" s="7"/>
      <c r="H374" s="7"/>
      <c r="I374" s="7"/>
      <c r="J374" s="54"/>
      <c r="K374" s="57"/>
      <c r="L374" s="55"/>
      <c r="M374" s="56"/>
      <c r="N374" s="56"/>
      <c r="O374" s="41"/>
      <c r="P374" s="53">
        <f>IFERROR(IF(B374 &lt;&gt;"",LOOKUP(2,1/(company_qty!$K$3:$K$2003=D374),(company_qty!$N$3:$N$1004)),""),0)</f>
        <v>1</v>
      </c>
      <c r="Q374" s="33">
        <v>1</v>
      </c>
      <c r="R374" s="53">
        <f t="shared" si="60"/>
        <v>0</v>
      </c>
      <c r="S374" s="23">
        <v>3</v>
      </c>
      <c r="T374" s="39">
        <f t="array" ref="T374">IFERROR(IF(B374 &lt;&gt;"",LOOKUP(2,1/(company_qty!$A$3:$A$2002=D374),(company_qty!$D$3:$D$1003)),""),"ไม่เคยซื้อ")</f>
        <v>100</v>
      </c>
      <c r="U374" s="34">
        <f t="shared" si="61"/>
        <v>300</v>
      </c>
      <c r="V374" s="46">
        <f>IF(AND(B374&lt;&gt;"",S374&lt;&gt;0,COUNTIFS(stock_Item!$A$3:$A$1998,D374,stock_Item!$M$3:$M$1998,"P")),IF(S374&gt;=9,S374-S374*0.4,S374),0)</f>
        <v>0</v>
      </c>
      <c r="W374" s="44"/>
      <c r="X374" s="47">
        <f t="shared" si="62"/>
        <v>0</v>
      </c>
      <c r="Y374" s="46">
        <f t="shared" si="70"/>
        <v>3</v>
      </c>
      <c r="Z374" s="44"/>
      <c r="AA374" s="47">
        <f t="shared" si="63"/>
        <v>3</v>
      </c>
      <c r="AB374" s="97">
        <f t="shared" si="71"/>
        <v>0</v>
      </c>
      <c r="AC374" s="100" t="str">
        <f t="shared" si="64"/>
        <v/>
      </c>
      <c r="AD374" s="44"/>
      <c r="AE374" s="35"/>
      <c r="AF374" s="36"/>
      <c r="AG374" s="100" t="str">
        <f t="shared" si="65"/>
        <v/>
      </c>
      <c r="AH374" s="44"/>
      <c r="AI374" s="86"/>
      <c r="AJ374" s="77">
        <f t="shared" si="66"/>
        <v>3</v>
      </c>
      <c r="AK374" s="84">
        <f t="shared" si="67"/>
        <v>300</v>
      </c>
      <c r="AL374" s="1">
        <f t="shared" si="68"/>
        <v>0</v>
      </c>
      <c r="AM374" s="85">
        <f t="shared" si="69"/>
        <v>0</v>
      </c>
      <c r="AZ374" s="65" t="str">
        <f>IF(COUNT(SEARCH(#REF!,K374)),IF(V374&lt;&gt;0,LOOKUP(9.99999999999999E+307,$AZ$5:AZ373+1),""),"")</f>
        <v/>
      </c>
      <c r="BA374" s="91" t="str">
        <f>IF(COUNT(SEARCH(#REF!,K374)),IF(Y374&lt;&gt;0,LOOKUP(9.99999999999999E+307,$BA$5:BA373+1),""),"")</f>
        <v/>
      </c>
      <c r="BB374" s="93" t="str">
        <f>IF(COUNT(SEARCH(#REF!,K374)),IF(AC374&lt;&gt;0,LOOKUP(9.99999999999999E+307,$BB$5:BB373+1),""),"")</f>
        <v/>
      </c>
      <c r="BC374" s="95" t="str">
        <f>IF(COUNT(SEARCH(#REF!,K374)),IF(AG374&lt;&gt;0,LOOKUP(9.99999999999999E+307,$BC$5:BC373+1),""),"")</f>
        <v/>
      </c>
    </row>
    <row r="375" spans="1:55" ht="14">
      <c r="A375" s="1">
        <v>369</v>
      </c>
      <c r="B375" s="38" t="str">
        <f>IF(stock_Item!B371&lt;&gt;"",stock_Item!B371,"")</f>
        <v>ยาชา 2% mepivacaine</v>
      </c>
      <c r="C375" s="18" t="str">
        <f t="array" ref="C375">IF(B375 &lt;&gt;"",IF(J375&lt;&gt;"","จัดซื้อร่วม ","วิธีเฉพาะเจาะจง "),"")</f>
        <v xml:space="preserve">วิธีเฉพาะเจาะจง </v>
      </c>
      <c r="D375" s="9">
        <f>IF(B375 &lt;&gt;"",INDEX(stock_Item!$A$3:$A$998,MATCH(B375,stock_Item!$B$3:$B$998,0)),"")</f>
        <v>1244</v>
      </c>
      <c r="E375" s="9" t="str">
        <f>IF(B375 &lt;&gt;"",INDEX(stock_Item!$C$1:$C$998,MATCH(D375,stock_Item!$A$1:$A$998,0)),"")</f>
        <v>กล่อง</v>
      </c>
      <c r="F375" s="8"/>
      <c r="G375" s="7"/>
      <c r="H375" s="7"/>
      <c r="I375" s="7"/>
      <c r="J375" s="54"/>
      <c r="K375" s="57"/>
      <c r="L375" s="55"/>
      <c r="M375" s="56"/>
      <c r="N375" s="56"/>
      <c r="O375" s="41"/>
      <c r="P375" s="53">
        <f>IFERROR(IF(B375 &lt;&gt;"",LOOKUP(2,1/(company_qty!$K$3:$K$2003=D375),(company_qty!$N$3:$N$1004)),""),0)</f>
        <v>1</v>
      </c>
      <c r="Q375" s="33">
        <v>6</v>
      </c>
      <c r="R375" s="53">
        <f t="shared" si="60"/>
        <v>0</v>
      </c>
      <c r="S375" s="23">
        <v>84</v>
      </c>
      <c r="T375" s="39">
        <f t="array" ref="T375">IFERROR(IF(B375 &lt;&gt;"",LOOKUP(2,1/(company_qty!$A$3:$A$2002=D375),(company_qty!$D$3:$D$1003)),""),"ไม่เคยซื้อ")</f>
        <v>418</v>
      </c>
      <c r="U375" s="34">
        <f t="shared" si="61"/>
        <v>35112</v>
      </c>
      <c r="V375" s="46">
        <f>IF(AND(B375&lt;&gt;"",S375&lt;&gt;0,COUNTIFS(stock_Item!$A$3:$A$1998,D375,stock_Item!$M$3:$M$1998,"P")),IF(S375&gt;=9,S375-S375*0.4,S375),0)</f>
        <v>50.4</v>
      </c>
      <c r="W375" s="44"/>
      <c r="X375" s="47">
        <f t="shared" si="62"/>
        <v>50.4</v>
      </c>
      <c r="Y375" s="46">
        <f t="shared" si="70"/>
        <v>0</v>
      </c>
      <c r="Z375" s="44"/>
      <c r="AA375" s="47">
        <f t="shared" si="63"/>
        <v>50.4</v>
      </c>
      <c r="AB375" s="97">
        <f t="shared" si="71"/>
        <v>33.6</v>
      </c>
      <c r="AC375" s="100" t="str">
        <f t="shared" si="64"/>
        <v/>
      </c>
      <c r="AD375" s="44"/>
      <c r="AE375" s="35"/>
      <c r="AF375" s="36"/>
      <c r="AG375" s="100" t="str">
        <f t="shared" si="65"/>
        <v/>
      </c>
      <c r="AH375" s="44"/>
      <c r="AI375" s="86"/>
      <c r="AJ375" s="77">
        <f t="shared" si="66"/>
        <v>84</v>
      </c>
      <c r="AK375" s="84">
        <f t="shared" si="67"/>
        <v>35112</v>
      </c>
      <c r="AL375" s="1">
        <f t="shared" si="68"/>
        <v>0</v>
      </c>
      <c r="AM375" s="85">
        <f t="shared" si="69"/>
        <v>0</v>
      </c>
      <c r="AZ375" s="65" t="str">
        <f>IF(COUNT(SEARCH(#REF!,K375)),IF(V375&lt;&gt;0,LOOKUP(9.99999999999999E+307,$AZ$5:AZ374+1),""),"")</f>
        <v/>
      </c>
      <c r="BA375" s="91" t="str">
        <f>IF(COUNT(SEARCH(#REF!,K375)),IF(Y375&lt;&gt;0,LOOKUP(9.99999999999999E+307,$BA$5:BA374+1),""),"")</f>
        <v/>
      </c>
      <c r="BB375" s="93" t="str">
        <f>IF(COUNT(SEARCH(#REF!,K375)),IF(AC375&lt;&gt;0,LOOKUP(9.99999999999999E+307,$BB$5:BB374+1),""),"")</f>
        <v/>
      </c>
      <c r="BC375" s="95" t="str">
        <f>IF(COUNT(SEARCH(#REF!,K375)),IF(AG375&lt;&gt;0,LOOKUP(9.99999999999999E+307,$BC$5:BC374+1),""),"")</f>
        <v/>
      </c>
    </row>
    <row r="376" spans="1:55" ht="14">
      <c r="A376" s="1">
        <v>370</v>
      </c>
      <c r="B376" s="38" t="str">
        <f>IF(stock_Item!B372&lt;&gt;"",stock_Item!B372,"")</f>
        <v>ยาชา 3% mepivacaine</v>
      </c>
      <c r="C376" s="18" t="str">
        <f t="array" ref="C376">IF(B376 &lt;&gt;"",IF(J376&lt;&gt;"","จัดซื้อร่วม ","วิธีเฉพาะเจาะจง "),"")</f>
        <v xml:space="preserve">วิธีเฉพาะเจาะจง </v>
      </c>
      <c r="D376" s="9">
        <f>IF(B376 &lt;&gt;"",INDEX(stock_Item!$A$3:$A$998,MATCH(B376,stock_Item!$B$3:$B$998,0)),"")</f>
        <v>4734</v>
      </c>
      <c r="E376" s="9" t="str">
        <f>IF(B376 &lt;&gt;"",INDEX(stock_Item!$C$1:$C$998,MATCH(D376,stock_Item!$A$1:$A$998,0)),"")</f>
        <v>กล่อง</v>
      </c>
      <c r="F376" s="8"/>
      <c r="G376" s="7"/>
      <c r="H376" s="7"/>
      <c r="I376" s="7"/>
      <c r="J376" s="54"/>
      <c r="K376" s="57"/>
      <c r="L376" s="55"/>
      <c r="M376" s="56"/>
      <c r="N376" s="56"/>
      <c r="O376" s="41"/>
      <c r="P376" s="53">
        <f>IFERROR(IF(B376 &lt;&gt;"",LOOKUP(2,1/(company_qty!$K$3:$K$2003=D376),(company_qty!$N$3:$N$1004)),""),0)</f>
        <v>1</v>
      </c>
      <c r="Q376" s="33">
        <v>1</v>
      </c>
      <c r="R376" s="53">
        <f t="shared" si="60"/>
        <v>0</v>
      </c>
      <c r="S376" s="23">
        <v>0</v>
      </c>
      <c r="T376" s="39">
        <f t="array" ref="T376">IFERROR(IF(B376 &lt;&gt;"",LOOKUP(2,1/(company_qty!$A$3:$A$2002=D376),(company_qty!$D$3:$D$1003)),""),"ไม่เคยซื้อ")</f>
        <v>750</v>
      </c>
      <c r="U376" s="34">
        <f t="shared" si="61"/>
        <v>0</v>
      </c>
      <c r="V376" s="46">
        <f>IF(AND(B376&lt;&gt;"",S376&lt;&gt;0,COUNTIFS(stock_Item!$A$3:$A$1998,D376,stock_Item!$M$3:$M$1998,"P")),IF(S376&gt;=9,S376-S376*0.4,S376),0)</f>
        <v>0</v>
      </c>
      <c r="W376" s="44"/>
      <c r="X376" s="47">
        <f t="shared" si="62"/>
        <v>0</v>
      </c>
      <c r="Y376" s="46">
        <f t="shared" si="70"/>
        <v>0</v>
      </c>
      <c r="Z376" s="44"/>
      <c r="AA376" s="47">
        <f t="shared" si="63"/>
        <v>0</v>
      </c>
      <c r="AB376" s="97">
        <f t="shared" si="71"/>
        <v>0</v>
      </c>
      <c r="AC376" s="100" t="str">
        <f t="shared" si="64"/>
        <v/>
      </c>
      <c r="AD376" s="44"/>
      <c r="AE376" s="35"/>
      <c r="AF376" s="36"/>
      <c r="AG376" s="100" t="str">
        <f t="shared" si="65"/>
        <v/>
      </c>
      <c r="AH376" s="44"/>
      <c r="AI376" s="86"/>
      <c r="AJ376" s="77">
        <f t="shared" si="66"/>
        <v>0</v>
      </c>
      <c r="AK376" s="84">
        <f t="shared" si="67"/>
        <v>0</v>
      </c>
      <c r="AL376" s="1">
        <f t="shared" si="68"/>
        <v>0</v>
      </c>
      <c r="AM376" s="85">
        <f t="shared" si="69"/>
        <v>0</v>
      </c>
      <c r="AZ376" s="65" t="str">
        <f>IF(COUNT(SEARCH(#REF!,K376)),IF(V376&lt;&gt;0,LOOKUP(9.99999999999999E+307,$AZ$5:AZ375+1),""),"")</f>
        <v/>
      </c>
      <c r="BA376" s="91" t="str">
        <f>IF(COUNT(SEARCH(#REF!,K376)),IF(Y376&lt;&gt;0,LOOKUP(9.99999999999999E+307,$BA$5:BA375+1),""),"")</f>
        <v/>
      </c>
      <c r="BB376" s="93" t="str">
        <f>IF(COUNT(SEARCH(#REF!,K376)),IF(AC376&lt;&gt;0,LOOKUP(9.99999999999999E+307,$BB$5:BB375+1),""),"")</f>
        <v/>
      </c>
      <c r="BC376" s="95" t="str">
        <f>IF(COUNT(SEARCH(#REF!,K376)),IF(AG376&lt;&gt;0,LOOKUP(9.99999999999999E+307,$BC$5:BC375+1),""),"")</f>
        <v/>
      </c>
    </row>
    <row r="377" spans="1:55" ht="14">
      <c r="A377" s="1">
        <v>371</v>
      </c>
      <c r="B377" s="38" t="str">
        <f>IF(stock_Item!B373&lt;&gt;"",stock_Item!B373,"")</f>
        <v>ยาชา 4% articaine</v>
      </c>
      <c r="C377" s="18" t="str">
        <f t="array" ref="C377">IF(B377 &lt;&gt;"",IF(J377&lt;&gt;"","จัดซื้อร่วม ","วิธีเฉพาะเจาะจง "),"")</f>
        <v xml:space="preserve">วิธีเฉพาะเจาะจง </v>
      </c>
      <c r="D377" s="9">
        <f>IF(B377 &lt;&gt;"",INDEX(stock_Item!$A$3:$A$998,MATCH(B377,stock_Item!$B$3:$B$998,0)),"")</f>
        <v>1245</v>
      </c>
      <c r="E377" s="9" t="str">
        <f>IF(B377 &lt;&gt;"",INDEX(stock_Item!$C$1:$C$998,MATCH(D377,stock_Item!$A$1:$A$998,0)),"")</f>
        <v>กล่อง</v>
      </c>
      <c r="F377" s="8"/>
      <c r="G377" s="7"/>
      <c r="H377" s="7"/>
      <c r="I377" s="7"/>
      <c r="J377" s="54"/>
      <c r="K377" s="57"/>
      <c r="L377" s="55"/>
      <c r="M377" s="56"/>
      <c r="N377" s="56"/>
      <c r="O377" s="41"/>
      <c r="P377" s="53">
        <f>IFERROR(IF(B377 &lt;&gt;"",LOOKUP(2,1/(company_qty!$K$3:$K$2003=D377),(company_qty!$N$3:$N$1004)),""),0)</f>
        <v>0</v>
      </c>
      <c r="Q377" s="33">
        <v>0</v>
      </c>
      <c r="R377" s="53">
        <f t="shared" si="60"/>
        <v>0</v>
      </c>
      <c r="S377" s="23">
        <v>1</v>
      </c>
      <c r="T377" s="39">
        <f t="array" ref="T377">IFERROR(IF(B377 &lt;&gt;"",LOOKUP(2,1/(company_qty!$A$3:$A$2002=D377),(company_qty!$D$3:$D$1003)),""),"ไม่เคยซื้อ")</f>
        <v>580</v>
      </c>
      <c r="U377" s="34">
        <f t="shared" si="61"/>
        <v>580</v>
      </c>
      <c r="V377" s="46">
        <f>IF(AND(B377&lt;&gt;"",S377&lt;&gt;0,COUNTIFS(stock_Item!$A$3:$A$1998,D377,stock_Item!$M$3:$M$1998,"P")),IF(S377&gt;=9,S377-S377*0.4,S377),0)</f>
        <v>0</v>
      </c>
      <c r="W377" s="44"/>
      <c r="X377" s="47">
        <f t="shared" si="62"/>
        <v>0</v>
      </c>
      <c r="Y377" s="46">
        <f t="shared" si="70"/>
        <v>1</v>
      </c>
      <c r="Z377" s="44"/>
      <c r="AA377" s="47">
        <f t="shared" si="63"/>
        <v>1</v>
      </c>
      <c r="AB377" s="97">
        <f t="shared" si="71"/>
        <v>0</v>
      </c>
      <c r="AC377" s="100" t="str">
        <f t="shared" si="64"/>
        <v/>
      </c>
      <c r="AD377" s="44"/>
      <c r="AE377" s="35"/>
      <c r="AF377" s="36"/>
      <c r="AG377" s="100" t="str">
        <f t="shared" si="65"/>
        <v/>
      </c>
      <c r="AH377" s="44"/>
      <c r="AI377" s="86"/>
      <c r="AJ377" s="77">
        <f t="shared" si="66"/>
        <v>1</v>
      </c>
      <c r="AK377" s="84">
        <f t="shared" si="67"/>
        <v>580</v>
      </c>
      <c r="AL377" s="1">
        <f t="shared" si="68"/>
        <v>0</v>
      </c>
      <c r="AM377" s="85">
        <f t="shared" si="69"/>
        <v>0</v>
      </c>
      <c r="AZ377" s="65" t="str">
        <f>IF(COUNT(SEARCH(#REF!,K377)),IF(V377&lt;&gt;0,LOOKUP(9.99999999999999E+307,$AZ$5:AZ376+1),""),"")</f>
        <v/>
      </c>
      <c r="BA377" s="91" t="str">
        <f>IF(COUNT(SEARCH(#REF!,K377)),IF(Y377&lt;&gt;0,LOOKUP(9.99999999999999E+307,$BA$5:BA376+1),""),"")</f>
        <v/>
      </c>
      <c r="BB377" s="93" t="str">
        <f>IF(COUNT(SEARCH(#REF!,K377)),IF(AC377&lt;&gt;0,LOOKUP(9.99999999999999E+307,$BB$5:BB376+1),""),"")</f>
        <v/>
      </c>
      <c r="BC377" s="95" t="str">
        <f>IF(COUNT(SEARCH(#REF!,K377)),IF(AG377&lt;&gt;0,LOOKUP(9.99999999999999E+307,$BC$5:BC376+1),""),"")</f>
        <v/>
      </c>
    </row>
    <row r="378" spans="1:55" ht="14">
      <c r="A378" s="1">
        <v>372</v>
      </c>
      <c r="B378" s="38" t="str">
        <f>IF(stock_Item!B374&lt;&gt;"",stock_Item!B374,"")</f>
        <v>ยาชาเจล</v>
      </c>
      <c r="C378" s="18" t="str">
        <f t="array" ref="C378">IF(B378 &lt;&gt;"",IF(J378&lt;&gt;"","จัดซื้อร่วม ","วิธีเฉพาะเจาะจง "),"")</f>
        <v xml:space="preserve">วิธีเฉพาะเจาะจง </v>
      </c>
      <c r="D378" s="9">
        <f>IF(B378 &lt;&gt;"",INDEX(stock_Item!$A$3:$A$998,MATCH(B378,stock_Item!$B$3:$B$998,0)),"")</f>
        <v>1247</v>
      </c>
      <c r="E378" s="9" t="str">
        <f>IF(B378 &lt;&gt;"",INDEX(stock_Item!$C$1:$C$998,MATCH(D378,stock_Item!$A$1:$A$998,0)),"")</f>
        <v>ขวด</v>
      </c>
      <c r="F378" s="8"/>
      <c r="G378" s="7"/>
      <c r="H378" s="7"/>
      <c r="I378" s="7"/>
      <c r="J378" s="54"/>
      <c r="K378" s="57"/>
      <c r="L378" s="55"/>
      <c r="M378" s="56"/>
      <c r="N378" s="56"/>
      <c r="O378" s="41"/>
      <c r="P378" s="53">
        <f>IFERROR(IF(B378 &lt;&gt;"",LOOKUP(2,1/(company_qty!$K$3:$K$2003=D378),(company_qty!$N$3:$N$1004)),""),0)</f>
        <v>1</v>
      </c>
      <c r="Q378" s="33">
        <v>2</v>
      </c>
      <c r="R378" s="53">
        <f t="shared" si="60"/>
        <v>0</v>
      </c>
      <c r="S378" s="23">
        <v>3</v>
      </c>
      <c r="T378" s="39">
        <f t="array" ref="T378">IFERROR(IF(B378 &lt;&gt;"",LOOKUP(2,1/(company_qty!$A$3:$A$2002=D378),(company_qty!$D$3:$D$1003)),""),"ไม่เคยซื้อ")</f>
        <v>500</v>
      </c>
      <c r="U378" s="34">
        <f t="shared" si="61"/>
        <v>1500</v>
      </c>
      <c r="V378" s="46">
        <f>IF(AND(B378&lt;&gt;"",S378&lt;&gt;0,COUNTIFS(stock_Item!$A$3:$A$1998,D378,stock_Item!$M$3:$M$1998,"P")),IF(S378&gt;=9,S378-S378*0.4,S378),0)</f>
        <v>0</v>
      </c>
      <c r="W378" s="44"/>
      <c r="X378" s="47">
        <f t="shared" si="62"/>
        <v>0</v>
      </c>
      <c r="Y378" s="46">
        <f t="shared" si="70"/>
        <v>3</v>
      </c>
      <c r="Z378" s="44"/>
      <c r="AA378" s="47">
        <f t="shared" si="63"/>
        <v>3</v>
      </c>
      <c r="AB378" s="97">
        <f t="shared" si="71"/>
        <v>0</v>
      </c>
      <c r="AC378" s="100" t="str">
        <f t="shared" si="64"/>
        <v/>
      </c>
      <c r="AD378" s="44"/>
      <c r="AE378" s="35"/>
      <c r="AF378" s="36"/>
      <c r="AG378" s="100" t="str">
        <f t="shared" si="65"/>
        <v/>
      </c>
      <c r="AH378" s="44"/>
      <c r="AI378" s="86"/>
      <c r="AJ378" s="77">
        <f t="shared" si="66"/>
        <v>3</v>
      </c>
      <c r="AK378" s="84">
        <f t="shared" si="67"/>
        <v>1500</v>
      </c>
      <c r="AL378" s="1">
        <f t="shared" si="68"/>
        <v>0</v>
      </c>
      <c r="AM378" s="85">
        <f t="shared" si="69"/>
        <v>0</v>
      </c>
      <c r="AZ378" s="65" t="str">
        <f>IF(COUNT(SEARCH(#REF!,K378)),IF(V378&lt;&gt;0,LOOKUP(9.99999999999999E+307,$AZ$5:AZ377+1),""),"")</f>
        <v/>
      </c>
      <c r="BA378" s="91" t="str">
        <f>IF(COUNT(SEARCH(#REF!,K378)),IF(Y378&lt;&gt;0,LOOKUP(9.99999999999999E+307,$BA$5:BA377+1),""),"")</f>
        <v/>
      </c>
      <c r="BB378" s="93" t="str">
        <f>IF(COUNT(SEARCH(#REF!,K378)),IF(AC378&lt;&gt;0,LOOKUP(9.99999999999999E+307,$BB$5:BB377+1),""),"")</f>
        <v/>
      </c>
      <c r="BC378" s="95" t="str">
        <f>IF(COUNT(SEARCH(#REF!,K378)),IF(AG378&lt;&gt;0,LOOKUP(9.99999999999999E+307,$BC$5:BC377+1),""),"")</f>
        <v/>
      </c>
    </row>
    <row r="379" spans="1:55" ht="14">
      <c r="A379" s="1">
        <v>373</v>
      </c>
      <c r="B379" s="38" t="str">
        <f>IF(stock_Item!B375&lt;&gt;"",stock_Item!B375,"")</f>
        <v>ยาชาพ่น</v>
      </c>
      <c r="C379" s="18" t="str">
        <f t="array" ref="C379">IF(B379 &lt;&gt;"",IF(J379&lt;&gt;"","จัดซื้อร่วม ","วิธีเฉพาะเจาะจง "),"")</f>
        <v xml:space="preserve">วิธีเฉพาะเจาะจง </v>
      </c>
      <c r="D379" s="9">
        <f>IF(B379 &lt;&gt;"",INDEX(stock_Item!$A$3:$A$998,MATCH(B379,stock_Item!$B$3:$B$998,0)),"")</f>
        <v>1246</v>
      </c>
      <c r="E379" s="9" t="str">
        <f>IF(B379 &lt;&gt;"",INDEX(stock_Item!$C$1:$C$998,MATCH(D379,stock_Item!$A$1:$A$998,0)),"")</f>
        <v>ขวด</v>
      </c>
      <c r="F379" s="8"/>
      <c r="G379" s="7"/>
      <c r="H379" s="7"/>
      <c r="I379" s="7"/>
      <c r="J379" s="54"/>
      <c r="K379" s="57"/>
      <c r="L379" s="55"/>
      <c r="M379" s="56"/>
      <c r="N379" s="56"/>
      <c r="O379" s="41"/>
      <c r="P379" s="53">
        <f>IFERROR(IF(B379 &lt;&gt;"",LOOKUP(2,1/(company_qty!$K$3:$K$2003=D379),(company_qty!$N$3:$N$1004)),""),0)</f>
        <v>0</v>
      </c>
      <c r="Q379" s="33">
        <v>0</v>
      </c>
      <c r="R379" s="53">
        <f t="shared" si="60"/>
        <v>0</v>
      </c>
      <c r="S379" s="23">
        <v>1</v>
      </c>
      <c r="T379" s="39">
        <f t="array" ref="T379">IFERROR(IF(B379 &lt;&gt;"",LOOKUP(2,1/(company_qty!$A$3:$A$2002=D379),(company_qty!$D$3:$D$1003)),""),"ไม่เคยซื้อ")</f>
        <v>1290</v>
      </c>
      <c r="U379" s="34">
        <f t="shared" si="61"/>
        <v>1290</v>
      </c>
      <c r="V379" s="46">
        <f>IF(AND(B379&lt;&gt;"",S379&lt;&gt;0,COUNTIFS(stock_Item!$A$3:$A$1998,D379,stock_Item!$M$3:$M$1998,"P")),IF(S379&gt;=9,S379-S379*0.4,S379),0)</f>
        <v>0</v>
      </c>
      <c r="W379" s="44"/>
      <c r="X379" s="47">
        <f t="shared" si="62"/>
        <v>0</v>
      </c>
      <c r="Y379" s="46">
        <f t="shared" si="70"/>
        <v>1</v>
      </c>
      <c r="Z379" s="44"/>
      <c r="AA379" s="47">
        <f t="shared" si="63"/>
        <v>1</v>
      </c>
      <c r="AB379" s="97">
        <f t="shared" si="71"/>
        <v>0</v>
      </c>
      <c r="AC379" s="100" t="str">
        <f t="shared" si="64"/>
        <v/>
      </c>
      <c r="AD379" s="44"/>
      <c r="AE379" s="35"/>
      <c r="AF379" s="36"/>
      <c r="AG379" s="100" t="str">
        <f t="shared" si="65"/>
        <v/>
      </c>
      <c r="AH379" s="44"/>
      <c r="AI379" s="86"/>
      <c r="AJ379" s="77">
        <f t="shared" si="66"/>
        <v>1</v>
      </c>
      <c r="AK379" s="84">
        <f t="shared" si="67"/>
        <v>1290</v>
      </c>
      <c r="AL379" s="1">
        <f t="shared" si="68"/>
        <v>0</v>
      </c>
      <c r="AM379" s="85">
        <f t="shared" si="69"/>
        <v>0</v>
      </c>
      <c r="AZ379" s="65" t="str">
        <f>IF(COUNT(SEARCH(#REF!,K379)),IF(V379&lt;&gt;0,LOOKUP(9.99999999999999E+307,$AZ$5:AZ378+1),""),"")</f>
        <v/>
      </c>
      <c r="BA379" s="91" t="str">
        <f>IF(COUNT(SEARCH(#REF!,K379)),IF(Y379&lt;&gt;0,LOOKUP(9.99999999999999E+307,$BA$5:BA378+1),""),"")</f>
        <v/>
      </c>
      <c r="BB379" s="93" t="str">
        <f>IF(COUNT(SEARCH(#REF!,K379)),IF(AC379&lt;&gt;0,LOOKUP(9.99999999999999E+307,$BB$5:BB378+1),""),"")</f>
        <v/>
      </c>
      <c r="BC379" s="95" t="str">
        <f>IF(COUNT(SEARCH(#REF!,K379)),IF(AG379&lt;&gt;0,LOOKUP(9.99999999999999E+307,$BC$5:BC378+1),""),"")</f>
        <v/>
      </c>
    </row>
    <row r="380" spans="1:55" ht="14">
      <c r="A380" s="1">
        <v>374</v>
      </c>
      <c r="B380" s="38" t="str">
        <f>IF(stock_Item!B376&lt;&gt;"",stock_Item!B376,"")</f>
        <v>วัสดุพิมพ์ปาก Light body</v>
      </c>
      <c r="C380" s="18" t="str">
        <f t="array" ref="C380">IF(B380 &lt;&gt;"",IF(J380&lt;&gt;"","จัดซื้อร่วม ","วิธีเฉพาะเจาะจง "),"")</f>
        <v xml:space="preserve">วิธีเฉพาะเจาะจง </v>
      </c>
      <c r="D380" s="9">
        <f>IF(B380 &lt;&gt;"",INDEX(stock_Item!$A$3:$A$998,MATCH(B380,stock_Item!$B$3:$B$998,0)),"")</f>
        <v>7514</v>
      </c>
      <c r="E380" s="9" t="str">
        <f>IF(B380 &lt;&gt;"",INDEX(stock_Item!$C$1:$C$998,MATCH(D380,stock_Item!$A$1:$A$998,0)),"")</f>
        <v>ชุด</v>
      </c>
      <c r="F380" s="8"/>
      <c r="G380" s="7"/>
      <c r="H380" s="7"/>
      <c r="I380" s="7"/>
      <c r="J380" s="54"/>
      <c r="K380" s="57"/>
      <c r="L380" s="55"/>
      <c r="M380" s="56"/>
      <c r="N380" s="56"/>
      <c r="O380" s="41"/>
      <c r="P380" s="53">
        <f>IFERROR(IF(B380 &lt;&gt;"",LOOKUP(2,1/(company_qty!$K$3:$K$2003=D380),(company_qty!$N$3:$N$1004)),""),0)</f>
        <v>0</v>
      </c>
      <c r="Q380" s="33">
        <v>0</v>
      </c>
      <c r="R380" s="53">
        <f t="shared" si="60"/>
        <v>0</v>
      </c>
      <c r="S380" s="23">
        <v>0</v>
      </c>
      <c r="T380" s="39" t="str">
        <f t="array" ref="T380">IFERROR(IF(B380 &lt;&gt;"",LOOKUP(2,1/(company_qty!$A$3:$A$2002=D380),(company_qty!$D$3:$D$1003)),""),"ไม่เคยซื้อ")</f>
        <v>ไม่เคยซื้อ</v>
      </c>
      <c r="U380" s="34" t="e">
        <f t="shared" si="61"/>
        <v>#VALUE!</v>
      </c>
      <c r="V380" s="46">
        <f>IF(AND(B380&lt;&gt;"",S380&lt;&gt;0,COUNTIFS(stock_Item!$A$3:$A$1998,D380,stock_Item!$M$3:$M$1998,"P")),IF(S380&gt;=9,S380-S380*0.4,S380),0)</f>
        <v>0</v>
      </c>
      <c r="W380" s="44"/>
      <c r="X380" s="47">
        <f t="shared" si="62"/>
        <v>0</v>
      </c>
      <c r="Y380" s="46">
        <f t="shared" si="70"/>
        <v>0</v>
      </c>
      <c r="Z380" s="44"/>
      <c r="AA380" s="47">
        <f t="shared" si="63"/>
        <v>0</v>
      </c>
      <c r="AB380" s="97">
        <f t="shared" si="71"/>
        <v>0</v>
      </c>
      <c r="AC380" s="100" t="str">
        <f t="shared" si="64"/>
        <v/>
      </c>
      <c r="AD380" s="44"/>
      <c r="AE380" s="35"/>
      <c r="AF380" s="36"/>
      <c r="AG380" s="100" t="str">
        <f t="shared" si="65"/>
        <v/>
      </c>
      <c r="AH380" s="44"/>
      <c r="AI380" s="86"/>
      <c r="AJ380" s="77">
        <f t="shared" si="66"/>
        <v>0</v>
      </c>
      <c r="AK380" s="84" t="e">
        <f t="shared" si="67"/>
        <v>#VALUE!</v>
      </c>
      <c r="AL380" s="1">
        <f t="shared" si="68"/>
        <v>0</v>
      </c>
      <c r="AM380" s="85" t="e">
        <f t="shared" si="69"/>
        <v>#VALUE!</v>
      </c>
      <c r="AZ380" s="65" t="str">
        <f>IF(COUNT(SEARCH(#REF!,K380)),IF(V380&lt;&gt;0,LOOKUP(9.99999999999999E+307,$AZ$5:AZ379+1),""),"")</f>
        <v/>
      </c>
      <c r="BA380" s="91" t="str">
        <f>IF(COUNT(SEARCH(#REF!,K380)),IF(Y380&lt;&gt;0,LOOKUP(9.99999999999999E+307,$BA$5:BA379+1),""),"")</f>
        <v/>
      </c>
      <c r="BB380" s="93" t="str">
        <f>IF(COUNT(SEARCH(#REF!,K380)),IF(AC380&lt;&gt;0,LOOKUP(9.99999999999999E+307,$BB$5:BB379+1),""),"")</f>
        <v/>
      </c>
      <c r="BC380" s="95" t="str">
        <f>IF(COUNT(SEARCH(#REF!,K380)),IF(AG380&lt;&gt;0,LOOKUP(9.99999999999999E+307,$BC$5:BC379+1),""),"")</f>
        <v/>
      </c>
    </row>
    <row r="381" spans="1:55" ht="14">
      <c r="A381" s="1">
        <v>375</v>
      </c>
      <c r="B381" s="38" t="str">
        <f>IF(stock_Item!B377&lt;&gt;"",stock_Item!B377,"")</f>
        <v>วัสดุพิมพ์ปาก Polyether</v>
      </c>
      <c r="C381" s="18" t="str">
        <f t="array" ref="C381">IF(B381 &lt;&gt;"",IF(J381&lt;&gt;"","จัดซื้อร่วม ","วิธีเฉพาะเจาะจง "),"")</f>
        <v xml:space="preserve">วิธีเฉพาะเจาะจง </v>
      </c>
      <c r="D381" s="9">
        <f>IF(B381 &lt;&gt;"",INDEX(stock_Item!$A$3:$A$998,MATCH(B381,stock_Item!$B$3:$B$998,0)),"")</f>
        <v>7573</v>
      </c>
      <c r="E381" s="9" t="str">
        <f>IF(B381 &lt;&gt;"",INDEX(stock_Item!$C$1:$C$998,MATCH(D381,stock_Item!$A$1:$A$998,0)),"")</f>
        <v>กล่อง</v>
      </c>
      <c r="F381" s="8"/>
      <c r="G381" s="7"/>
      <c r="H381" s="7"/>
      <c r="I381" s="7"/>
      <c r="J381" s="54"/>
      <c r="K381" s="57"/>
      <c r="L381" s="55"/>
      <c r="M381" s="56"/>
      <c r="N381" s="56"/>
      <c r="O381" s="41"/>
      <c r="P381" s="53">
        <f>IFERROR(IF(B381 &lt;&gt;"",LOOKUP(2,1/(company_qty!$K$3:$K$2003=D381),(company_qty!$N$3:$N$1004)),""),0)</f>
        <v>1</v>
      </c>
      <c r="Q381" s="33">
        <v>1</v>
      </c>
      <c r="R381" s="53">
        <f t="shared" si="60"/>
        <v>0</v>
      </c>
      <c r="S381" s="23">
        <v>0</v>
      </c>
      <c r="T381" s="39">
        <f t="array" ref="T381">IFERROR(IF(B381 &lt;&gt;"",LOOKUP(2,1/(company_qty!$A$3:$A$2002=D381),(company_qty!$D$3:$D$1003)),""),"ไม่เคยซื้อ")</f>
        <v>3156.5</v>
      </c>
      <c r="U381" s="34">
        <f t="shared" si="61"/>
        <v>0</v>
      </c>
      <c r="V381" s="46">
        <f>IF(AND(B381&lt;&gt;"",S381&lt;&gt;0,COUNTIFS(stock_Item!$A$3:$A$1998,D381,stock_Item!$M$3:$M$1998,"P")),IF(S381&gt;=9,S381-S381*0.4,S381),0)</f>
        <v>0</v>
      </c>
      <c r="W381" s="44"/>
      <c r="X381" s="47">
        <f t="shared" si="62"/>
        <v>0</v>
      </c>
      <c r="Y381" s="46">
        <f t="shared" si="70"/>
        <v>0</v>
      </c>
      <c r="Z381" s="44"/>
      <c r="AA381" s="47">
        <f t="shared" si="63"/>
        <v>0</v>
      </c>
      <c r="AB381" s="97">
        <f t="shared" si="71"/>
        <v>0</v>
      </c>
      <c r="AC381" s="100" t="str">
        <f t="shared" si="64"/>
        <v/>
      </c>
      <c r="AD381" s="44"/>
      <c r="AE381" s="35"/>
      <c r="AF381" s="36"/>
      <c r="AG381" s="100" t="str">
        <f t="shared" si="65"/>
        <v/>
      </c>
      <c r="AH381" s="44"/>
      <c r="AI381" s="86"/>
      <c r="AJ381" s="77">
        <f t="shared" si="66"/>
        <v>0</v>
      </c>
      <c r="AK381" s="84">
        <f t="shared" si="67"/>
        <v>0</v>
      </c>
      <c r="AL381" s="1">
        <f t="shared" si="68"/>
        <v>0</v>
      </c>
      <c r="AM381" s="85">
        <f t="shared" si="69"/>
        <v>0</v>
      </c>
      <c r="AZ381" s="65" t="str">
        <f>IF(COUNT(SEARCH(#REF!,K381)),IF(V381&lt;&gt;0,LOOKUP(9.99999999999999E+307,$AZ$5:AZ380+1),""),"")</f>
        <v/>
      </c>
      <c r="BA381" s="91" t="str">
        <f>IF(COUNT(SEARCH(#REF!,K381)),IF(Y381&lt;&gt;0,LOOKUP(9.99999999999999E+307,$BA$5:BA380+1),""),"")</f>
        <v/>
      </c>
      <c r="BB381" s="93" t="str">
        <f>IF(COUNT(SEARCH(#REF!,K381)),IF(AC381&lt;&gt;0,LOOKUP(9.99999999999999E+307,$BB$5:BB380+1),""),"")</f>
        <v/>
      </c>
      <c r="BC381" s="95" t="str">
        <f>IF(COUNT(SEARCH(#REF!,K381)),IF(AG381&lt;&gt;0,LOOKUP(9.99999999999999E+307,$BC$5:BC380+1),""),"")</f>
        <v/>
      </c>
    </row>
    <row r="382" spans="1:55" ht="14">
      <c r="A382" s="1">
        <v>376</v>
      </c>
      <c r="B382" s="38" t="str">
        <f>IF(stock_Item!B378&lt;&gt;"",stock_Item!B378,"")</f>
        <v>วัสดุพิมพ์ปาก Putty</v>
      </c>
      <c r="C382" s="18" t="str">
        <f t="array" ref="C382">IF(B382 &lt;&gt;"",IF(J382&lt;&gt;"","จัดซื้อร่วม ","วิธีเฉพาะเจาะจง "),"")</f>
        <v xml:space="preserve">วิธีเฉพาะเจาะจง </v>
      </c>
      <c r="D382" s="9">
        <f>IF(B382 &lt;&gt;"",INDEX(stock_Item!$A$3:$A$998,MATCH(B382,stock_Item!$B$3:$B$998,0)),"")</f>
        <v>1174</v>
      </c>
      <c r="E382" s="9" t="str">
        <f>IF(B382 &lt;&gt;"",INDEX(stock_Item!$C$1:$C$998,MATCH(D382,stock_Item!$A$1:$A$998,0)),"")</f>
        <v>ชุด</v>
      </c>
      <c r="F382" s="8"/>
      <c r="G382" s="7"/>
      <c r="H382" s="7"/>
      <c r="I382" s="7"/>
      <c r="J382" s="54"/>
      <c r="K382" s="57"/>
      <c r="L382" s="55"/>
      <c r="M382" s="56"/>
      <c r="N382" s="56"/>
      <c r="O382" s="41"/>
      <c r="P382" s="53">
        <f>IFERROR(IF(B382 &lt;&gt;"",LOOKUP(2,1/(company_qty!$K$3:$K$2003=D382),(company_qty!$N$3:$N$1004)),""),0)</f>
        <v>0</v>
      </c>
      <c r="Q382" s="33">
        <v>0</v>
      </c>
      <c r="R382" s="53">
        <f t="shared" si="60"/>
        <v>0</v>
      </c>
      <c r="S382" s="23">
        <v>1</v>
      </c>
      <c r="T382" s="39">
        <f t="array" ref="T382">IFERROR(IF(B382 &lt;&gt;"",LOOKUP(2,1/(company_qty!$A$3:$A$2002=D382),(company_qty!$D$3:$D$1003)),""),"ไม่เคยซื้อ")</f>
        <v>3100</v>
      </c>
      <c r="U382" s="34">
        <f t="shared" si="61"/>
        <v>3100</v>
      </c>
      <c r="V382" s="46">
        <f>IF(AND(B382&lt;&gt;"",S382&lt;&gt;0,COUNTIFS(stock_Item!$A$3:$A$1998,D382,stock_Item!$M$3:$M$1998,"P")),IF(S382&gt;=9,S382-S382*0.4,S382),0)</f>
        <v>1</v>
      </c>
      <c r="W382" s="44"/>
      <c r="X382" s="47">
        <f t="shared" si="62"/>
        <v>1</v>
      </c>
      <c r="Y382" s="46">
        <f t="shared" si="70"/>
        <v>0</v>
      </c>
      <c r="Z382" s="44"/>
      <c r="AA382" s="47">
        <f t="shared" si="63"/>
        <v>1</v>
      </c>
      <c r="AB382" s="97">
        <f t="shared" si="71"/>
        <v>0</v>
      </c>
      <c r="AC382" s="100" t="str">
        <f t="shared" si="64"/>
        <v/>
      </c>
      <c r="AD382" s="44"/>
      <c r="AE382" s="35"/>
      <c r="AF382" s="36"/>
      <c r="AG382" s="100" t="str">
        <f t="shared" si="65"/>
        <v/>
      </c>
      <c r="AH382" s="44"/>
      <c r="AI382" s="86"/>
      <c r="AJ382" s="77">
        <f t="shared" si="66"/>
        <v>1</v>
      </c>
      <c r="AK382" s="84">
        <f t="shared" si="67"/>
        <v>3100</v>
      </c>
      <c r="AL382" s="1">
        <f t="shared" si="68"/>
        <v>0</v>
      </c>
      <c r="AM382" s="85">
        <f t="shared" si="69"/>
        <v>0</v>
      </c>
      <c r="AZ382" s="65" t="str">
        <f>IF(COUNT(SEARCH(#REF!,K382)),IF(V382&lt;&gt;0,LOOKUP(9.99999999999999E+307,$AZ$5:AZ381+1),""),"")</f>
        <v/>
      </c>
      <c r="BA382" s="91" t="str">
        <f>IF(COUNT(SEARCH(#REF!,K382)),IF(Y382&lt;&gt;0,LOOKUP(9.99999999999999E+307,$BA$5:BA381+1),""),"")</f>
        <v/>
      </c>
      <c r="BB382" s="93" t="str">
        <f>IF(COUNT(SEARCH(#REF!,K382)),IF(AC382&lt;&gt;0,LOOKUP(9.99999999999999E+307,$BB$5:BB381+1),""),"")</f>
        <v/>
      </c>
      <c r="BC382" s="95" t="str">
        <f>IF(COUNT(SEARCH(#REF!,K382)),IF(AG382&lt;&gt;0,LOOKUP(9.99999999999999E+307,$BC$5:BC381+1),""),"")</f>
        <v/>
      </c>
    </row>
    <row r="383" spans="1:55" ht="14">
      <c r="A383" s="1">
        <v>377</v>
      </c>
      <c r="B383" s="38" t="str">
        <f>IF(stock_Item!B379&lt;&gt;"",stock_Item!B379,"")</f>
        <v>วัสดุพิมพ์ปาก ครอบฟัน Examix injetion</v>
      </c>
      <c r="C383" s="18" t="str">
        <f t="array" ref="C383">IF(B383 &lt;&gt;"",IF(J383&lt;&gt;"","จัดซื้อร่วม ","วิธีเฉพาะเจาะจง "),"")</f>
        <v xml:space="preserve">วิธีเฉพาะเจาะจง </v>
      </c>
      <c r="D383" s="9">
        <f>IF(B383 &lt;&gt;"",INDEX(stock_Item!$A$3:$A$998,MATCH(B383,stock_Item!$B$3:$B$998,0)),"")</f>
        <v>5858</v>
      </c>
      <c r="E383" s="9" t="str">
        <f>IF(B383 &lt;&gt;"",INDEX(stock_Item!$C$1:$C$998,MATCH(D383,stock_Item!$A$1:$A$998,0)),"")</f>
        <v>กล่อง</v>
      </c>
      <c r="F383" s="8"/>
      <c r="G383" s="7"/>
      <c r="H383" s="7"/>
      <c r="I383" s="7"/>
      <c r="J383" s="54"/>
      <c r="K383" s="57"/>
      <c r="L383" s="55"/>
      <c r="M383" s="56"/>
      <c r="N383" s="56"/>
      <c r="O383" s="41"/>
      <c r="P383" s="53">
        <f>IFERROR(IF(B383 &lt;&gt;"",LOOKUP(2,1/(company_qty!$K$3:$K$2003=D383),(company_qty!$N$3:$N$1004)),""),0)</f>
        <v>0</v>
      </c>
      <c r="Q383" s="33">
        <v>0</v>
      </c>
      <c r="R383" s="53">
        <f t="shared" si="60"/>
        <v>0</v>
      </c>
      <c r="S383" s="23">
        <v>0</v>
      </c>
      <c r="T383" s="39">
        <f t="array" ref="T383">IFERROR(IF(B383 &lt;&gt;"",LOOKUP(2,1/(company_qty!$A$3:$A$2002=D383),(company_qty!$D$3:$D$1003)),""),"ไม่เคยซื้อ")</f>
        <v>1680</v>
      </c>
      <c r="U383" s="34">
        <f t="shared" si="61"/>
        <v>0</v>
      </c>
      <c r="V383" s="46">
        <f>IF(AND(B383&lt;&gt;"",S383&lt;&gt;0,COUNTIFS(stock_Item!$A$3:$A$1998,D383,stock_Item!$M$3:$M$1998,"P")),IF(S383&gt;=9,S383-S383*0.4,S383),0)</f>
        <v>0</v>
      </c>
      <c r="W383" s="44"/>
      <c r="X383" s="47">
        <f t="shared" si="62"/>
        <v>0</v>
      </c>
      <c r="Y383" s="46">
        <f t="shared" si="70"/>
        <v>0</v>
      </c>
      <c r="Z383" s="44"/>
      <c r="AA383" s="47">
        <f t="shared" si="63"/>
        <v>0</v>
      </c>
      <c r="AB383" s="97">
        <f t="shared" si="71"/>
        <v>0</v>
      </c>
      <c r="AC383" s="100" t="str">
        <f t="shared" si="64"/>
        <v/>
      </c>
      <c r="AD383" s="44"/>
      <c r="AE383" s="35"/>
      <c r="AF383" s="36"/>
      <c r="AG383" s="100" t="str">
        <f t="shared" si="65"/>
        <v/>
      </c>
      <c r="AH383" s="44"/>
      <c r="AI383" s="86"/>
      <c r="AJ383" s="77">
        <f t="shared" si="66"/>
        <v>0</v>
      </c>
      <c r="AK383" s="84">
        <f t="shared" si="67"/>
        <v>0</v>
      </c>
      <c r="AL383" s="1">
        <f t="shared" si="68"/>
        <v>0</v>
      </c>
      <c r="AM383" s="85">
        <f t="shared" si="69"/>
        <v>0</v>
      </c>
      <c r="AZ383" s="65" t="str">
        <f>IF(COUNT(SEARCH(#REF!,K383)),IF(V383&lt;&gt;0,LOOKUP(9.99999999999999E+307,$AZ$5:AZ382+1),""),"")</f>
        <v/>
      </c>
      <c r="BA383" s="91" t="str">
        <f>IF(COUNT(SEARCH(#REF!,K383)),IF(Y383&lt;&gt;0,LOOKUP(9.99999999999999E+307,$BA$5:BA382+1),""),"")</f>
        <v/>
      </c>
      <c r="BB383" s="93" t="str">
        <f>IF(COUNT(SEARCH(#REF!,K383)),IF(AC383&lt;&gt;0,LOOKUP(9.99999999999999E+307,$BB$5:BB382+1),""),"")</f>
        <v/>
      </c>
      <c r="BC383" s="95" t="str">
        <f>IF(COUNT(SEARCH(#REF!,K383)),IF(AG383&lt;&gt;0,LOOKUP(9.99999999999999E+307,$BC$5:BC382+1),""),"")</f>
        <v/>
      </c>
    </row>
    <row r="384" spans="1:55" ht="14">
      <c r="A384" s="1">
        <v>378</v>
      </c>
      <c r="B384" s="38" t="str">
        <f>IF(stock_Item!B380&lt;&gt;"",stock_Item!B380,"")</f>
        <v>วัสดุพิมพ์ปากซิลิโคน Vinyl polyxiloane Monophase</v>
      </c>
      <c r="C384" s="18" t="str">
        <f t="array" ref="C384">IF(B384 &lt;&gt;"",IF(J384&lt;&gt;"","จัดซื้อร่วม ","วิธีเฉพาะเจาะจง "),"")</f>
        <v xml:space="preserve">วิธีเฉพาะเจาะจง </v>
      </c>
      <c r="D384" s="9">
        <f>IF(B384 &lt;&gt;"",INDEX(stock_Item!$A$3:$A$998,MATCH(B384,stock_Item!$B$3:$B$998,0)),"")</f>
        <v>1275</v>
      </c>
      <c r="E384" s="9" t="str">
        <f>IF(B384 &lt;&gt;"",INDEX(stock_Item!$C$1:$C$998,MATCH(D384,stock_Item!$A$1:$A$998,0)),"")</f>
        <v>ชุด</v>
      </c>
      <c r="F384" s="8"/>
      <c r="G384" s="7"/>
      <c r="H384" s="7"/>
      <c r="I384" s="7"/>
      <c r="J384" s="54"/>
      <c r="K384" s="57"/>
      <c r="L384" s="55"/>
      <c r="M384" s="56"/>
      <c r="N384" s="56"/>
      <c r="O384" s="41"/>
      <c r="P384" s="53">
        <f>IFERROR(IF(B384 &lt;&gt;"",LOOKUP(2,1/(company_qty!$K$3:$K$2003=D384),(company_qty!$N$3:$N$1004)),""),0)</f>
        <v>0</v>
      </c>
      <c r="Q384" s="33">
        <v>0</v>
      </c>
      <c r="R384" s="53">
        <f t="shared" si="60"/>
        <v>0</v>
      </c>
      <c r="S384" s="23">
        <v>12</v>
      </c>
      <c r="T384" s="39">
        <f t="array" ref="T384">IFERROR(IF(B384 &lt;&gt;"",LOOKUP(2,1/(company_qty!$A$3:$A$2002=D384),(company_qty!$D$3:$D$1003)),""),"ไม่เคยซื้อ")</f>
        <v>1260</v>
      </c>
      <c r="U384" s="34">
        <f t="shared" si="61"/>
        <v>15120</v>
      </c>
      <c r="V384" s="46">
        <f>IF(AND(B384&lt;&gt;"",S384&lt;&gt;0,COUNTIFS(stock_Item!$A$3:$A$1998,D384,stock_Item!$M$3:$M$1998,"P")),IF(S384&gt;=9,S384-S384*0.4,S384),0)</f>
        <v>7.1999999999999993</v>
      </c>
      <c r="W384" s="44"/>
      <c r="X384" s="47">
        <f t="shared" si="62"/>
        <v>7.1999999999999993</v>
      </c>
      <c r="Y384" s="46">
        <f t="shared" si="70"/>
        <v>0</v>
      </c>
      <c r="Z384" s="44"/>
      <c r="AA384" s="47">
        <f t="shared" si="63"/>
        <v>7.1999999999999993</v>
      </c>
      <c r="AB384" s="97">
        <f t="shared" si="71"/>
        <v>4.8000000000000007</v>
      </c>
      <c r="AC384" s="100" t="str">
        <f t="shared" si="64"/>
        <v/>
      </c>
      <c r="AD384" s="44"/>
      <c r="AE384" s="35"/>
      <c r="AF384" s="36"/>
      <c r="AG384" s="100" t="str">
        <f t="shared" si="65"/>
        <v/>
      </c>
      <c r="AH384" s="44"/>
      <c r="AI384" s="86"/>
      <c r="AJ384" s="77">
        <f t="shared" si="66"/>
        <v>12</v>
      </c>
      <c r="AK384" s="84">
        <f t="shared" si="67"/>
        <v>15120</v>
      </c>
      <c r="AL384" s="1">
        <f t="shared" si="68"/>
        <v>0</v>
      </c>
      <c r="AM384" s="85">
        <f t="shared" si="69"/>
        <v>0</v>
      </c>
      <c r="AZ384" s="65" t="str">
        <f>IF(COUNT(SEARCH(#REF!,K384)),IF(V384&lt;&gt;0,LOOKUP(9.99999999999999E+307,$AZ$5:AZ383+1),""),"")</f>
        <v/>
      </c>
      <c r="BA384" s="91" t="str">
        <f>IF(COUNT(SEARCH(#REF!,K384)),IF(Y384&lt;&gt;0,LOOKUP(9.99999999999999E+307,$BA$5:BA383+1),""),"")</f>
        <v/>
      </c>
      <c r="BB384" s="93" t="str">
        <f>IF(COUNT(SEARCH(#REF!,K384)),IF(AC384&lt;&gt;0,LOOKUP(9.99999999999999E+307,$BB$5:BB383+1),""),"")</f>
        <v/>
      </c>
      <c r="BC384" s="95" t="str">
        <f>IF(COUNT(SEARCH(#REF!,K384)),IF(AG384&lt;&gt;0,LOOKUP(9.99999999999999E+307,$BC$5:BC383+1),""),"")</f>
        <v/>
      </c>
    </row>
    <row r="385" spans="1:55" ht="14">
      <c r="A385" s="1">
        <v>379</v>
      </c>
      <c r="B385" s="38" t="str">
        <f>IF(stock_Item!B381&lt;&gt;"",stock_Item!B381,"")</f>
        <v>วัสดุพิมพ์ปากอัลจิเนต (fast setting)</v>
      </c>
      <c r="C385" s="18" t="str">
        <f t="array" ref="C385">IF(B385 &lt;&gt;"",IF(J385&lt;&gt;"","จัดซื้อร่วม ","วิธีเฉพาะเจาะจง "),"")</f>
        <v xml:space="preserve">วิธีเฉพาะเจาะจง </v>
      </c>
      <c r="D385" s="9">
        <f>IF(B385 &lt;&gt;"",INDEX(stock_Item!$A$3:$A$998,MATCH(B385,stock_Item!$B$3:$B$998,0)),"")</f>
        <v>6690</v>
      </c>
      <c r="E385" s="9" t="str">
        <f>IF(B385 &lt;&gt;"",INDEX(stock_Item!$C$1:$C$998,MATCH(D385,stock_Item!$A$1:$A$998,0)),"")</f>
        <v>ถุง</v>
      </c>
      <c r="F385" s="8"/>
      <c r="G385" s="7"/>
      <c r="H385" s="7"/>
      <c r="I385" s="7"/>
      <c r="J385" s="54"/>
      <c r="K385" s="57"/>
      <c r="L385" s="55"/>
      <c r="M385" s="56"/>
      <c r="N385" s="56"/>
      <c r="O385" s="41"/>
      <c r="P385" s="53">
        <f>IFERROR(IF(B385 &lt;&gt;"",LOOKUP(2,1/(company_qty!$K$3:$K$2003=D385),(company_qty!$N$3:$N$1004)),""),0)</f>
        <v>1</v>
      </c>
      <c r="Q385" s="33">
        <v>1</v>
      </c>
      <c r="R385" s="53">
        <f t="shared" si="60"/>
        <v>0</v>
      </c>
      <c r="S385" s="23">
        <v>9</v>
      </c>
      <c r="T385" s="39">
        <f t="array" ref="T385">IFERROR(IF(B385 &lt;&gt;"",LOOKUP(2,1/(company_qty!$A$3:$A$2002=D385),(company_qty!$D$3:$D$1003)),""),"ไม่เคยซื้อ")</f>
        <v>251.45</v>
      </c>
      <c r="U385" s="34">
        <f t="shared" si="61"/>
        <v>2263.0499999999997</v>
      </c>
      <c r="V385" s="46">
        <f>IF(AND(B385&lt;&gt;"",S385&lt;&gt;0,COUNTIFS(stock_Item!$A$3:$A$1998,D385,stock_Item!$M$3:$M$1998,"P")),IF(S385&gt;=9,S385-S385*0.4,S385),0)</f>
        <v>5.4</v>
      </c>
      <c r="W385" s="44"/>
      <c r="X385" s="47">
        <f t="shared" si="62"/>
        <v>5.4</v>
      </c>
      <c r="Y385" s="46">
        <f t="shared" si="70"/>
        <v>0</v>
      </c>
      <c r="Z385" s="44"/>
      <c r="AA385" s="47">
        <f t="shared" si="63"/>
        <v>5.4</v>
      </c>
      <c r="AB385" s="97">
        <f t="shared" si="71"/>
        <v>3.6</v>
      </c>
      <c r="AC385" s="100" t="str">
        <f t="shared" si="64"/>
        <v/>
      </c>
      <c r="AD385" s="44"/>
      <c r="AE385" s="35"/>
      <c r="AF385" s="36"/>
      <c r="AG385" s="100" t="str">
        <f t="shared" si="65"/>
        <v/>
      </c>
      <c r="AH385" s="44"/>
      <c r="AI385" s="86"/>
      <c r="AJ385" s="77">
        <f t="shared" si="66"/>
        <v>9</v>
      </c>
      <c r="AK385" s="84">
        <f t="shared" si="67"/>
        <v>2263.0499999999997</v>
      </c>
      <c r="AL385" s="1">
        <f t="shared" si="68"/>
        <v>0</v>
      </c>
      <c r="AM385" s="85">
        <f t="shared" si="69"/>
        <v>0</v>
      </c>
      <c r="AZ385" s="65" t="str">
        <f>IF(COUNT(SEARCH(#REF!,K385)),IF(V385&lt;&gt;0,LOOKUP(9.99999999999999E+307,$AZ$5:AZ384+1),""),"")</f>
        <v/>
      </c>
      <c r="BA385" s="91" t="str">
        <f>IF(COUNT(SEARCH(#REF!,K385)),IF(Y385&lt;&gt;0,LOOKUP(9.99999999999999E+307,$BA$5:BA384+1),""),"")</f>
        <v/>
      </c>
      <c r="BB385" s="93" t="str">
        <f>IF(COUNT(SEARCH(#REF!,K385)),IF(AC385&lt;&gt;0,LOOKUP(9.99999999999999E+307,$BB$5:BB384+1),""),"")</f>
        <v/>
      </c>
      <c r="BC385" s="95" t="str">
        <f>IF(COUNT(SEARCH(#REF!,K385)),IF(AG385&lt;&gt;0,LOOKUP(9.99999999999999E+307,$BC$5:BC384+1),""),"")</f>
        <v/>
      </c>
    </row>
    <row r="386" spans="1:55" ht="14">
      <c r="A386" s="1">
        <v>380</v>
      </c>
      <c r="B386" s="38" t="str">
        <f>IF(stock_Item!B382&lt;&gt;"",stock_Item!B382,"")</f>
        <v>วัสดุพิมพ์ปากอัลจิเนต (Normal setting)</v>
      </c>
      <c r="C386" s="18" t="str">
        <f t="array" ref="C386">IF(B386 &lt;&gt;"",IF(J386&lt;&gt;"","จัดซื้อร่วม ","วิธีเฉพาะเจาะจง "),"")</f>
        <v xml:space="preserve">วิธีเฉพาะเจาะจง </v>
      </c>
      <c r="D386" s="9">
        <f>IF(B386 &lt;&gt;"",INDEX(stock_Item!$A$3:$A$998,MATCH(B386,stock_Item!$B$3:$B$998,0)),"")</f>
        <v>1172</v>
      </c>
      <c r="E386" s="9" t="str">
        <f>IF(B386 &lt;&gt;"",INDEX(stock_Item!$C$1:$C$998,MATCH(D386,stock_Item!$A$1:$A$998,0)),"")</f>
        <v>ถุง</v>
      </c>
      <c r="F386" s="8"/>
      <c r="G386" s="7"/>
      <c r="H386" s="7"/>
      <c r="I386" s="7"/>
      <c r="J386" s="54"/>
      <c r="K386" s="57"/>
      <c r="L386" s="55"/>
      <c r="M386" s="56"/>
      <c r="N386" s="56"/>
      <c r="O386" s="41"/>
      <c r="P386" s="53">
        <f>IFERROR(IF(B386 &lt;&gt;"",LOOKUP(2,1/(company_qty!$K$3:$K$2003=D386),(company_qty!$N$3:$N$1004)),""),0)</f>
        <v>0</v>
      </c>
      <c r="Q386" s="33">
        <v>0</v>
      </c>
      <c r="R386" s="53">
        <f t="shared" si="60"/>
        <v>0</v>
      </c>
      <c r="S386" s="23">
        <v>15</v>
      </c>
      <c r="T386" s="39">
        <f t="array" ref="T386">IFERROR(IF(B386 &lt;&gt;"",LOOKUP(2,1/(company_qty!$A$3:$A$2002=D386),(company_qty!$D$3:$D$1003)),""),"ไม่เคยซื้อ")</f>
        <v>148.72999999999999</v>
      </c>
      <c r="U386" s="34">
        <f t="shared" si="61"/>
        <v>2230.9499999999998</v>
      </c>
      <c r="V386" s="46">
        <f>IF(AND(B386&lt;&gt;"",S386&lt;&gt;0,COUNTIFS(stock_Item!$A$3:$A$1998,D386,stock_Item!$M$3:$M$1998,"P")),IF(S386&gt;=9,S386-S386*0.4,S386),0)</f>
        <v>9</v>
      </c>
      <c r="W386" s="44"/>
      <c r="X386" s="47">
        <f t="shared" si="62"/>
        <v>9</v>
      </c>
      <c r="Y386" s="46">
        <f t="shared" si="70"/>
        <v>0</v>
      </c>
      <c r="Z386" s="44"/>
      <c r="AA386" s="47">
        <f t="shared" si="63"/>
        <v>9</v>
      </c>
      <c r="AB386" s="97">
        <f t="shared" si="71"/>
        <v>6</v>
      </c>
      <c r="AC386" s="100" t="str">
        <f t="shared" si="64"/>
        <v/>
      </c>
      <c r="AD386" s="44"/>
      <c r="AE386" s="35"/>
      <c r="AF386" s="36"/>
      <c r="AG386" s="100" t="str">
        <f t="shared" si="65"/>
        <v/>
      </c>
      <c r="AH386" s="44"/>
      <c r="AI386" s="86"/>
      <c r="AJ386" s="77">
        <f t="shared" si="66"/>
        <v>15</v>
      </c>
      <c r="AK386" s="84">
        <f t="shared" si="67"/>
        <v>2230.9499999999998</v>
      </c>
      <c r="AL386" s="1">
        <f t="shared" si="68"/>
        <v>0</v>
      </c>
      <c r="AM386" s="85">
        <f t="shared" si="69"/>
        <v>0</v>
      </c>
      <c r="AZ386" s="65" t="str">
        <f>IF(COUNT(SEARCH(#REF!,K386)),IF(V386&lt;&gt;0,LOOKUP(9.99999999999999E+307,$AZ$5:AZ385+1),""),"")</f>
        <v/>
      </c>
      <c r="BA386" s="91" t="str">
        <f>IF(COUNT(SEARCH(#REF!,K386)),IF(Y386&lt;&gt;0,LOOKUP(9.99999999999999E+307,$BA$5:BA385+1),""),"")</f>
        <v/>
      </c>
      <c r="BB386" s="93" t="str">
        <f>IF(COUNT(SEARCH(#REF!,K386)),IF(AC386&lt;&gt;0,LOOKUP(9.99999999999999E+307,$BB$5:BB385+1),""),"")</f>
        <v/>
      </c>
      <c r="BC386" s="95" t="str">
        <f>IF(COUNT(SEARCH(#REF!,K386)),IF(AG386&lt;&gt;0,LOOKUP(9.99999999999999E+307,$BC$5:BC385+1),""),"")</f>
        <v/>
      </c>
    </row>
    <row r="387" spans="1:55" ht="14">
      <c r="A387" s="1">
        <v>381</v>
      </c>
      <c r="B387" s="38" t="str">
        <f>IF(stock_Item!B383&lt;&gt;"",stock_Item!B383,"")</f>
        <v>หลอดดูดน้ำลาย</v>
      </c>
      <c r="C387" s="18" t="str">
        <f t="array" ref="C387">IF(B387 &lt;&gt;"",IF(J387&lt;&gt;"","จัดซื้อร่วม ","วิธีเฉพาะเจาะจง "),"")</f>
        <v xml:space="preserve">วิธีเฉพาะเจาะจง </v>
      </c>
      <c r="D387" s="9">
        <f>IF(B387 &lt;&gt;"",INDEX(stock_Item!$A$3:$A$998,MATCH(B387,stock_Item!$B$3:$B$998,0)),"")</f>
        <v>1254</v>
      </c>
      <c r="E387" s="9" t="str">
        <f>IF(B387 &lt;&gt;"",INDEX(stock_Item!$C$1:$C$998,MATCH(D387,stock_Item!$A$1:$A$998,0)),"")</f>
        <v>ถุง</v>
      </c>
      <c r="F387" s="8"/>
      <c r="G387" s="7"/>
      <c r="H387" s="7"/>
      <c r="I387" s="7"/>
      <c r="J387" s="54"/>
      <c r="K387" s="57"/>
      <c r="L387" s="55"/>
      <c r="M387" s="56"/>
      <c r="N387" s="56"/>
      <c r="O387" s="41"/>
      <c r="P387" s="53">
        <f>IFERROR(IF(B387 &lt;&gt;"",LOOKUP(2,1/(company_qty!$K$3:$K$2003=D387),(company_qty!$N$3:$N$1004)),""),0)</f>
        <v>73</v>
      </c>
      <c r="Q387" s="33">
        <v>73</v>
      </c>
      <c r="R387" s="53">
        <f t="shared" si="60"/>
        <v>0</v>
      </c>
      <c r="S387" s="23">
        <v>47</v>
      </c>
      <c r="T387" s="39">
        <f t="array" ref="T387">IFERROR(IF(B387 &lt;&gt;"",LOOKUP(2,1/(company_qty!$A$3:$A$2002=D387),(company_qty!$D$3:$D$1003)),""),"ไม่เคยซื้อ")</f>
        <v>67</v>
      </c>
      <c r="U387" s="34">
        <f t="shared" si="61"/>
        <v>3149</v>
      </c>
      <c r="V387" s="46">
        <f>IF(AND(B387&lt;&gt;"",S387&lt;&gt;0,COUNTIFS(stock_Item!$A$3:$A$1998,D387,stock_Item!$M$3:$M$1998,"P")),IF(S387&gt;=9,S387-S387*0.4,S387),0)</f>
        <v>28.2</v>
      </c>
      <c r="W387" s="44"/>
      <c r="X387" s="47">
        <f t="shared" si="62"/>
        <v>28.2</v>
      </c>
      <c r="Y387" s="46">
        <f t="shared" si="70"/>
        <v>0</v>
      </c>
      <c r="Z387" s="44"/>
      <c r="AA387" s="47">
        <f t="shared" si="63"/>
        <v>28.2</v>
      </c>
      <c r="AB387" s="97">
        <f t="shared" si="71"/>
        <v>18.8</v>
      </c>
      <c r="AC387" s="100" t="str">
        <f t="shared" si="64"/>
        <v/>
      </c>
      <c r="AD387" s="44"/>
      <c r="AE387" s="35"/>
      <c r="AF387" s="36"/>
      <c r="AG387" s="100" t="str">
        <f t="shared" si="65"/>
        <v/>
      </c>
      <c r="AH387" s="44"/>
      <c r="AI387" s="86"/>
      <c r="AJ387" s="77">
        <f t="shared" si="66"/>
        <v>47</v>
      </c>
      <c r="AK387" s="84">
        <f t="shared" si="67"/>
        <v>3149</v>
      </c>
      <c r="AL387" s="1">
        <f t="shared" si="68"/>
        <v>0</v>
      </c>
      <c r="AM387" s="85">
        <f t="shared" si="69"/>
        <v>0</v>
      </c>
      <c r="AZ387" s="65" t="str">
        <f>IF(COUNT(SEARCH(#REF!,K387)),IF(V387&lt;&gt;0,LOOKUP(9.99999999999999E+307,$AZ$5:AZ386+1),""),"")</f>
        <v/>
      </c>
      <c r="BA387" s="91" t="str">
        <f>IF(COUNT(SEARCH(#REF!,K387)),IF(Y387&lt;&gt;0,LOOKUP(9.99999999999999E+307,$BA$5:BA386+1),""),"")</f>
        <v/>
      </c>
      <c r="BB387" s="93" t="str">
        <f>IF(COUNT(SEARCH(#REF!,K387)),IF(AC387&lt;&gt;0,LOOKUP(9.99999999999999E+307,$BB$5:BB386+1),""),"")</f>
        <v/>
      </c>
      <c r="BC387" s="95" t="str">
        <f>IF(COUNT(SEARCH(#REF!,K387)),IF(AG387&lt;&gt;0,LOOKUP(9.99999999999999E+307,$BC$5:BC386+1),""),"")</f>
        <v/>
      </c>
    </row>
    <row r="388" spans="1:55" ht="14">
      <c r="A388" s="1">
        <v>382</v>
      </c>
      <c r="B388" s="38" t="str">
        <f>IF(stock_Item!B384&lt;&gt;"",stock_Item!B384,"")</f>
        <v>หลอดไฟเครื่องฉายแสง</v>
      </c>
      <c r="C388" s="18" t="str">
        <f t="array" ref="C388">IF(B388 &lt;&gt;"",IF(J388&lt;&gt;"","จัดซื้อร่วม ","วิธีเฉพาะเจาะจง "),"")</f>
        <v xml:space="preserve">วิธีเฉพาะเจาะจง </v>
      </c>
      <c r="D388" s="9">
        <f>IF(B388 &lt;&gt;"",INDEX(stock_Item!$A$3:$A$998,MATCH(B388,stock_Item!$B$3:$B$998,0)),"")</f>
        <v>1358</v>
      </c>
      <c r="E388" s="9" t="str">
        <f>IF(B388 &lt;&gt;"",INDEX(stock_Item!$C$1:$C$998,MATCH(D388,stock_Item!$A$1:$A$998,0)),"")</f>
        <v>ดวง</v>
      </c>
      <c r="F388" s="8"/>
      <c r="G388" s="7"/>
      <c r="H388" s="7"/>
      <c r="I388" s="7"/>
      <c r="J388" s="54"/>
      <c r="K388" s="57"/>
      <c r="L388" s="55"/>
      <c r="M388" s="56"/>
      <c r="N388" s="56"/>
      <c r="O388" s="41"/>
      <c r="P388" s="53">
        <f>IFERROR(IF(B388 &lt;&gt;"",LOOKUP(2,1/(company_qty!$K$3:$K$2003=D388),(company_qty!$N$3:$N$1004)),""),0)</f>
        <v>0</v>
      </c>
      <c r="Q388" s="33">
        <v>0</v>
      </c>
      <c r="R388" s="53">
        <f t="shared" si="60"/>
        <v>0</v>
      </c>
      <c r="S388" s="23">
        <v>2</v>
      </c>
      <c r="T388" s="39">
        <f t="array" ref="T388">IFERROR(IF(B388 &lt;&gt;"",LOOKUP(2,1/(company_qty!$A$3:$A$2002=D388),(company_qty!$D$3:$D$1003)),""),"ไม่เคยซื้อ")</f>
        <v>1500</v>
      </c>
      <c r="U388" s="34">
        <f t="shared" si="61"/>
        <v>3000</v>
      </c>
      <c r="V388" s="46">
        <f>IF(AND(B388&lt;&gt;"",S388&lt;&gt;0,COUNTIFS(stock_Item!$A$3:$A$1998,D388,stock_Item!$M$3:$M$1998,"P")),IF(S388&gt;=9,S388-S388*0.4,S388),0)</f>
        <v>0</v>
      </c>
      <c r="W388" s="44"/>
      <c r="X388" s="47">
        <f t="shared" si="62"/>
        <v>0</v>
      </c>
      <c r="Y388" s="46">
        <f t="shared" si="70"/>
        <v>2</v>
      </c>
      <c r="Z388" s="44"/>
      <c r="AA388" s="47">
        <f t="shared" si="63"/>
        <v>2</v>
      </c>
      <c r="AB388" s="97">
        <f t="shared" si="71"/>
        <v>0</v>
      </c>
      <c r="AC388" s="100" t="str">
        <f t="shared" si="64"/>
        <v/>
      </c>
      <c r="AD388" s="44"/>
      <c r="AE388" s="35"/>
      <c r="AF388" s="36"/>
      <c r="AG388" s="100" t="str">
        <f t="shared" si="65"/>
        <v/>
      </c>
      <c r="AH388" s="44"/>
      <c r="AI388" s="86"/>
      <c r="AJ388" s="77">
        <f t="shared" si="66"/>
        <v>2</v>
      </c>
      <c r="AK388" s="84">
        <f t="shared" si="67"/>
        <v>3000</v>
      </c>
      <c r="AL388" s="1">
        <f t="shared" si="68"/>
        <v>0</v>
      </c>
      <c r="AM388" s="85">
        <f t="shared" si="69"/>
        <v>0</v>
      </c>
      <c r="AZ388" s="65" t="str">
        <f>IF(COUNT(SEARCH(#REF!,K388)),IF(V388&lt;&gt;0,LOOKUP(9.99999999999999E+307,$AZ$5:AZ387+1),""),"")</f>
        <v/>
      </c>
      <c r="BA388" s="91" t="str">
        <f>IF(COUNT(SEARCH(#REF!,K388)),IF(Y388&lt;&gt;0,LOOKUP(9.99999999999999E+307,$BA$5:BA387+1),""),"")</f>
        <v/>
      </c>
      <c r="BB388" s="93" t="str">
        <f>IF(COUNT(SEARCH(#REF!,K388)),IF(AC388&lt;&gt;0,LOOKUP(9.99999999999999E+307,$BB$5:BB387+1),""),"")</f>
        <v/>
      </c>
      <c r="BC388" s="95" t="str">
        <f>IF(COUNT(SEARCH(#REF!,K388)),IF(AG388&lt;&gt;0,LOOKUP(9.99999999999999E+307,$BC$5:BC387+1),""),"")</f>
        <v/>
      </c>
    </row>
    <row r="389" spans="1:55" ht="14">
      <c r="A389" s="1">
        <v>383</v>
      </c>
      <c r="B389" s="38" t="str">
        <f>IF(stock_Item!B385&lt;&gt;"",stock_Item!B385,"")</f>
        <v>หัว Enhance</v>
      </c>
      <c r="C389" s="18" t="str">
        <f t="array" ref="C389">IF(B389 &lt;&gt;"",IF(J389&lt;&gt;"","จัดซื้อร่วม ","วิธีเฉพาะเจาะจง "),"")</f>
        <v xml:space="preserve">วิธีเฉพาะเจาะจง </v>
      </c>
      <c r="D389" s="9">
        <f>IF(B389 &lt;&gt;"",INDEX(stock_Item!$A$3:$A$998,MATCH(B389,stock_Item!$B$3:$B$998,0)),"")</f>
        <v>5988</v>
      </c>
      <c r="E389" s="9" t="str">
        <f>IF(B389 &lt;&gt;"",INDEX(stock_Item!$C$1:$C$998,MATCH(D389,stock_Item!$A$1:$A$998,0)),"")</f>
        <v>กล่อง</v>
      </c>
      <c r="F389" s="8"/>
      <c r="G389" s="7"/>
      <c r="H389" s="7"/>
      <c r="I389" s="7"/>
      <c r="J389" s="54"/>
      <c r="K389" s="57"/>
      <c r="L389" s="55"/>
      <c r="M389" s="56"/>
      <c r="N389" s="56"/>
      <c r="O389" s="41"/>
      <c r="P389" s="53">
        <f>IFERROR(IF(B389 &lt;&gt;"",LOOKUP(2,1/(company_qty!$K$3:$K$2003=D389),(company_qty!$N$3:$N$1004)),""),0)</f>
        <v>0</v>
      </c>
      <c r="Q389" s="33">
        <v>1</v>
      </c>
      <c r="R389" s="53">
        <f t="shared" si="60"/>
        <v>0</v>
      </c>
      <c r="S389" s="23">
        <v>4</v>
      </c>
      <c r="T389" s="39">
        <f t="array" ref="T389">IFERROR(IF(B389 &lt;&gt;"",LOOKUP(2,1/(company_qty!$A$3:$A$2002=D389),(company_qty!$D$3:$D$1003)),""),"ไม่เคยซื้อ")</f>
        <v>1123.5</v>
      </c>
      <c r="U389" s="34">
        <f t="shared" si="61"/>
        <v>4494</v>
      </c>
      <c r="V389" s="46">
        <f>IF(AND(B389&lt;&gt;"",S389&lt;&gt;0,COUNTIFS(stock_Item!$A$3:$A$1998,D389,stock_Item!$M$3:$M$1998,"P")),IF(S389&gt;=9,S389-S389*0.4,S389),0)</f>
        <v>0</v>
      </c>
      <c r="W389" s="44"/>
      <c r="X389" s="47">
        <f t="shared" si="62"/>
        <v>0</v>
      </c>
      <c r="Y389" s="46">
        <f t="shared" si="70"/>
        <v>4</v>
      </c>
      <c r="Z389" s="44"/>
      <c r="AA389" s="47">
        <f t="shared" si="63"/>
        <v>4</v>
      </c>
      <c r="AB389" s="97">
        <f t="shared" si="71"/>
        <v>0</v>
      </c>
      <c r="AC389" s="100" t="str">
        <f t="shared" si="64"/>
        <v/>
      </c>
      <c r="AD389" s="44"/>
      <c r="AE389" s="35"/>
      <c r="AF389" s="36"/>
      <c r="AG389" s="100" t="str">
        <f t="shared" si="65"/>
        <v/>
      </c>
      <c r="AH389" s="44"/>
      <c r="AI389" s="86"/>
      <c r="AJ389" s="77">
        <f t="shared" si="66"/>
        <v>4</v>
      </c>
      <c r="AK389" s="84">
        <f t="shared" si="67"/>
        <v>4494</v>
      </c>
      <c r="AL389" s="1">
        <f t="shared" si="68"/>
        <v>0</v>
      </c>
      <c r="AM389" s="85">
        <f t="shared" si="69"/>
        <v>0</v>
      </c>
      <c r="AZ389" s="65" t="str">
        <f>IF(COUNT(SEARCH(#REF!,K389)),IF(V389&lt;&gt;0,LOOKUP(9.99999999999999E+307,$AZ$5:AZ388+1),""),"")</f>
        <v/>
      </c>
      <c r="BA389" s="91" t="str">
        <f>IF(COUNT(SEARCH(#REF!,K389)),IF(Y389&lt;&gt;0,LOOKUP(9.99999999999999E+307,$BA$5:BA388+1),""),"")</f>
        <v/>
      </c>
      <c r="BB389" s="93" t="str">
        <f>IF(COUNT(SEARCH(#REF!,K389)),IF(AC389&lt;&gt;0,LOOKUP(9.99999999999999E+307,$BB$5:BB388+1),""),"")</f>
        <v/>
      </c>
      <c r="BC389" s="95" t="str">
        <f>IF(COUNT(SEARCH(#REF!,K389)),IF(AG389&lt;&gt;0,LOOKUP(9.99999999999999E+307,$BC$5:BC388+1),""),"")</f>
        <v/>
      </c>
    </row>
    <row r="390" spans="1:55" ht="14">
      <c r="A390" s="1">
        <v>384</v>
      </c>
      <c r="B390" s="38" t="str">
        <f>IF(stock_Item!B386&lt;&gt;"",stock_Item!B386,"")</f>
        <v>หัว P 10 (หัวขูดหินปูน)</v>
      </c>
      <c r="C390" s="18" t="str">
        <f t="array" ref="C390">IF(B390 &lt;&gt;"",IF(J390&lt;&gt;"","จัดซื้อร่วม ","วิธีเฉพาะเจาะจง "),"")</f>
        <v xml:space="preserve">วิธีเฉพาะเจาะจง </v>
      </c>
      <c r="D390" s="9">
        <f>IF(B390 &lt;&gt;"",INDEX(stock_Item!$A$3:$A$998,MATCH(B390,stock_Item!$B$3:$B$998,0)),"")</f>
        <v>1211</v>
      </c>
      <c r="E390" s="9" t="str">
        <f>IF(B390 &lt;&gt;"",INDEX(stock_Item!$C$1:$C$998,MATCH(D390,stock_Item!$A$1:$A$998,0)),"")</f>
        <v>ตัว</v>
      </c>
      <c r="F390" s="8"/>
      <c r="G390" s="7"/>
      <c r="H390" s="7"/>
      <c r="I390" s="7"/>
      <c r="J390" s="54"/>
      <c r="K390" s="57"/>
      <c r="L390" s="55"/>
      <c r="M390" s="56"/>
      <c r="N390" s="56"/>
      <c r="O390" s="41"/>
      <c r="P390" s="53">
        <f>IFERROR(IF(B390 &lt;&gt;"",LOOKUP(2,1/(company_qty!$K$3:$K$2003=D390),(company_qty!$N$3:$N$1004)),""),0)</f>
        <v>3</v>
      </c>
      <c r="Q390" s="33">
        <v>3</v>
      </c>
      <c r="R390" s="53">
        <f t="shared" si="60"/>
        <v>0</v>
      </c>
      <c r="S390" s="23">
        <v>9</v>
      </c>
      <c r="T390" s="39">
        <f t="array" ref="T390">IFERROR(IF(B390 &lt;&gt;"",LOOKUP(2,1/(company_qty!$A$3:$A$2002=D390),(company_qty!$D$3:$D$1003)),""),"ไม่เคยซื้อ")</f>
        <v>850</v>
      </c>
      <c r="U390" s="34">
        <f t="shared" si="61"/>
        <v>7650</v>
      </c>
      <c r="V390" s="46">
        <f>IF(AND(B390&lt;&gt;"",S390&lt;&gt;0,COUNTIFS(stock_Item!$A$3:$A$1998,D390,stock_Item!$M$3:$M$1998,"P")),IF(S390&gt;=9,S390-S390*0.4,S390),0)</f>
        <v>5.4</v>
      </c>
      <c r="W390" s="44"/>
      <c r="X390" s="47">
        <f t="shared" si="62"/>
        <v>5.4</v>
      </c>
      <c r="Y390" s="46">
        <f t="shared" si="70"/>
        <v>0</v>
      </c>
      <c r="Z390" s="44"/>
      <c r="AA390" s="47">
        <f t="shared" si="63"/>
        <v>5.4</v>
      </c>
      <c r="AB390" s="97">
        <f t="shared" si="71"/>
        <v>3.6</v>
      </c>
      <c r="AC390" s="100" t="str">
        <f t="shared" si="64"/>
        <v/>
      </c>
      <c r="AD390" s="44"/>
      <c r="AE390" s="35"/>
      <c r="AF390" s="36"/>
      <c r="AG390" s="100" t="str">
        <f t="shared" si="65"/>
        <v/>
      </c>
      <c r="AH390" s="44"/>
      <c r="AI390" s="86"/>
      <c r="AJ390" s="77">
        <f t="shared" si="66"/>
        <v>9</v>
      </c>
      <c r="AK390" s="84">
        <f t="shared" si="67"/>
        <v>7650</v>
      </c>
      <c r="AL390" s="1">
        <f t="shared" si="68"/>
        <v>0</v>
      </c>
      <c r="AM390" s="85">
        <f t="shared" si="69"/>
        <v>0</v>
      </c>
      <c r="AZ390" s="65" t="str">
        <f>IF(COUNT(SEARCH(#REF!,K390)),IF(V390&lt;&gt;0,LOOKUP(9.99999999999999E+307,$AZ$5:AZ389+1),""),"")</f>
        <v/>
      </c>
      <c r="BA390" s="91" t="str">
        <f>IF(COUNT(SEARCH(#REF!,K390)),IF(Y390&lt;&gt;0,LOOKUP(9.99999999999999E+307,$BA$5:BA389+1),""),"")</f>
        <v/>
      </c>
      <c r="BB390" s="93" t="str">
        <f>IF(COUNT(SEARCH(#REF!,K390)),IF(AC390&lt;&gt;0,LOOKUP(9.99999999999999E+307,$BB$5:BB389+1),""),"")</f>
        <v/>
      </c>
      <c r="BC390" s="95" t="str">
        <f>IF(COUNT(SEARCH(#REF!,K390)),IF(AG390&lt;&gt;0,LOOKUP(9.99999999999999E+307,$BC$5:BC389+1),""),"")</f>
        <v/>
      </c>
    </row>
    <row r="391" spans="1:55" ht="14">
      <c r="A391" s="1">
        <v>385</v>
      </c>
      <c r="B391" s="38" t="str">
        <f>IF(stock_Item!B387&lt;&gt;"",stock_Item!B387,"")</f>
        <v>หัว P 5 (หัวขูดหินปูน slim)</v>
      </c>
      <c r="C391" s="18" t="str">
        <f t="array" ref="C391">IF(B391 &lt;&gt;"",IF(J391&lt;&gt;"","จัดซื้อร่วม ","วิธีเฉพาะเจาะจง "),"")</f>
        <v xml:space="preserve">วิธีเฉพาะเจาะจง </v>
      </c>
      <c r="D391" s="9">
        <f>IF(B391 &lt;&gt;"",INDEX(stock_Item!$A$3:$A$998,MATCH(B391,stock_Item!$B$3:$B$998,0)),"")</f>
        <v>7829</v>
      </c>
      <c r="E391" s="9" t="str">
        <f>IF(B391 &lt;&gt;"",INDEX(stock_Item!$C$1:$C$998,MATCH(D391,stock_Item!$A$1:$A$998,0)),"")</f>
        <v>ตัว</v>
      </c>
      <c r="F391" s="8"/>
      <c r="G391" s="7"/>
      <c r="H391" s="7"/>
      <c r="I391" s="7"/>
      <c r="J391" s="54"/>
      <c r="K391" s="57"/>
      <c r="L391" s="55"/>
      <c r="M391" s="56"/>
      <c r="N391" s="56"/>
      <c r="O391" s="41"/>
      <c r="P391" s="53">
        <f>IFERROR(IF(B391 &lt;&gt;"",LOOKUP(2,1/(company_qty!$K$3:$K$2003=D391),(company_qty!$N$3:$N$1004)),""),0)</f>
        <v>0</v>
      </c>
      <c r="Q391" s="33">
        <v>0</v>
      </c>
      <c r="R391" s="53">
        <f t="shared" ref="R391:R454" si="72">IFERROR(IF(B391&lt;&gt;"",IF(SUM(O391-P391)&gt;=0,SUM(O391-P391),0),""),0)</f>
        <v>0</v>
      </c>
      <c r="S391" s="23">
        <v>3</v>
      </c>
      <c r="T391" s="39">
        <f t="array" ref="T391">IFERROR(IF(B391 &lt;&gt;"",LOOKUP(2,1/(company_qty!$A$3:$A$2002=D391),(company_qty!$D$3:$D$1003)),""),"ไม่เคยซื้อ")</f>
        <v>2060</v>
      </c>
      <c r="U391" s="34">
        <f t="shared" ref="U391:U454" si="73">IF(B391 &lt;&gt;"",SUM(S391*T391),"")</f>
        <v>6180</v>
      </c>
      <c r="V391" s="46">
        <f>IF(AND(B391&lt;&gt;"",S391&lt;&gt;0,COUNTIFS(stock_Item!$A$3:$A$1998,D391,stock_Item!$M$3:$M$1998,"P")),IF(S391&gt;=9,S391-S391*0.4,S391),0)</f>
        <v>3</v>
      </c>
      <c r="W391" s="44"/>
      <c r="X391" s="47">
        <f t="shared" ref="X391:X454" si="74">IF(B391&lt;&gt;"",SUM(V391-W391),"")</f>
        <v>3</v>
      </c>
      <c r="Y391" s="46">
        <f t="shared" si="70"/>
        <v>0</v>
      </c>
      <c r="Z391" s="44"/>
      <c r="AA391" s="47">
        <f t="shared" ref="AA391:AA454" si="75">IF(E391&lt;&gt;"",SUM(Y391-Z391)+X391,"")</f>
        <v>3</v>
      </c>
      <c r="AB391" s="97">
        <f t="shared" si="71"/>
        <v>0</v>
      </c>
      <c r="AC391" s="100" t="str">
        <f t="shared" ref="AC391:AC454" si="76">IF(AND(W391="",Z391=""),"",IF(B391&lt;&gt;"",IF(S391&lt;&gt;0,IF(AB391&lt;&gt;"",AA391+AB391,AA391),0),""))</f>
        <v/>
      </c>
      <c r="AD391" s="44"/>
      <c r="AE391" s="35"/>
      <c r="AF391" s="36"/>
      <c r="AG391" s="100" t="str">
        <f t="shared" ref="AG391:AG454" si="77">IF(AND(W391="",Z391=""),"",IF(B391&lt;&gt;"",IF(S391&lt;&gt;0,IF(AD391&lt;&gt;"",AC391-AD391,0),0),""))</f>
        <v/>
      </c>
      <c r="AH391" s="44"/>
      <c r="AI391" s="86"/>
      <c r="AJ391" s="77">
        <f t="shared" ref="AJ391:AJ454" si="78">IF(B391 &lt;&gt;"",SUM(V391,Y391,AB391,AF391),"")</f>
        <v>3</v>
      </c>
      <c r="AK391" s="84">
        <f t="shared" ref="AK391:AK454" si="79">IF(B391 &lt;&gt;"",SUM(AJ391*T391),"")</f>
        <v>6180</v>
      </c>
      <c r="AL391" s="1">
        <f t="shared" ref="AL391:AL454" si="80">IF(B391&lt;&gt;"",SUM(W391,Z391,AD391,AH391),"")</f>
        <v>0</v>
      </c>
      <c r="AM391" s="85">
        <f t="shared" ref="AM391:AM454" si="81">IF(B391 &lt;&gt;"",SUM(AL391*T391),"")</f>
        <v>0</v>
      </c>
      <c r="AZ391" s="65" t="str">
        <f>IF(COUNT(SEARCH(#REF!,K391)),IF(V391&lt;&gt;0,LOOKUP(9.99999999999999E+307,$AZ$5:AZ390+1),""),"")</f>
        <v/>
      </c>
      <c r="BA391" s="91" t="str">
        <f>IF(COUNT(SEARCH(#REF!,K391)),IF(Y391&lt;&gt;0,LOOKUP(9.99999999999999E+307,$BA$5:BA390+1),""),"")</f>
        <v/>
      </c>
      <c r="BB391" s="93" t="str">
        <f>IF(COUNT(SEARCH(#REF!,K391)),IF(AC391&lt;&gt;0,LOOKUP(9.99999999999999E+307,$BB$5:BB390+1),""),"")</f>
        <v/>
      </c>
      <c r="BC391" s="95" t="str">
        <f>IF(COUNT(SEARCH(#REF!,K391)),IF(AG391&lt;&gt;0,LOOKUP(9.99999999999999E+307,$BC$5:BC390+1),""),"")</f>
        <v/>
      </c>
    </row>
    <row r="392" spans="1:55" ht="14">
      <c r="A392" s="1">
        <v>386</v>
      </c>
      <c r="B392" s="38" t="str">
        <f>IF(stock_Item!B388&lt;&gt;"",stock_Item!B388,"")</f>
        <v>หัว P 5 (หัวขูดหินปูนธรรมดา)</v>
      </c>
      <c r="C392" s="18" t="str">
        <f t="array" ref="C392">IF(B392 &lt;&gt;"",IF(J392&lt;&gt;"","จัดซื้อร่วม ","วิธีเฉพาะเจาะจง "),"")</f>
        <v xml:space="preserve">วิธีเฉพาะเจาะจง </v>
      </c>
      <c r="D392" s="9">
        <f>IF(B392 &lt;&gt;"",INDEX(stock_Item!$A$3:$A$998,MATCH(B392,stock_Item!$B$3:$B$998,0)),"")</f>
        <v>7890</v>
      </c>
      <c r="E392" s="9" t="str">
        <f>IF(B392 &lt;&gt;"",INDEX(stock_Item!$C$1:$C$998,MATCH(D392,stock_Item!$A$1:$A$998,0)),"")</f>
        <v>ด้าม</v>
      </c>
      <c r="F392" s="8"/>
      <c r="G392" s="7"/>
      <c r="H392" s="7"/>
      <c r="I392" s="7"/>
      <c r="J392" s="54"/>
      <c r="K392" s="57"/>
      <c r="L392" s="55"/>
      <c r="M392" s="56"/>
      <c r="N392" s="56"/>
      <c r="O392" s="41"/>
      <c r="P392" s="53">
        <f>IFERROR(IF(B392 &lt;&gt;"",LOOKUP(2,1/(company_qty!$K$3:$K$2003=D392),(company_qty!$N$3:$N$1004)),""),0)</f>
        <v>0</v>
      </c>
      <c r="Q392" s="33">
        <v>0</v>
      </c>
      <c r="R392" s="53">
        <f t="shared" si="72"/>
        <v>0</v>
      </c>
      <c r="S392" s="23">
        <v>3</v>
      </c>
      <c r="T392" s="39">
        <f t="array" ref="T392">IFERROR(IF(B392 &lt;&gt;"",LOOKUP(2,1/(company_qty!$A$3:$A$2002=D392),(company_qty!$D$3:$D$1003)),""),"ไม่เคยซื้อ")</f>
        <v>2060</v>
      </c>
      <c r="U392" s="34">
        <f t="shared" si="73"/>
        <v>6180</v>
      </c>
      <c r="V392" s="46">
        <f>IF(AND(B392&lt;&gt;"",S392&lt;&gt;0,COUNTIFS(stock_Item!$A$3:$A$1998,D392,stock_Item!$M$3:$M$1998,"P")),IF(S392&gt;=9,S392-S392*0.4,S392),0)</f>
        <v>3</v>
      </c>
      <c r="W392" s="44"/>
      <c r="X392" s="47">
        <f t="shared" si="74"/>
        <v>3</v>
      </c>
      <c r="Y392" s="46">
        <f t="shared" ref="Y392:Y455" si="82">IF(AND(S392&lt;&gt;0,V392&lt;&gt;0),0,IF(S392&gt;=9,S392*0.6,S392))</f>
        <v>0</v>
      </c>
      <c r="Z392" s="44"/>
      <c r="AA392" s="47">
        <f t="shared" si="75"/>
        <v>3</v>
      </c>
      <c r="AB392" s="97">
        <f t="shared" ref="AB392:AB455" si="83">IF(V392+Y392&lt;S392,S392*0.4,0)</f>
        <v>0</v>
      </c>
      <c r="AC392" s="100" t="str">
        <f t="shared" si="76"/>
        <v/>
      </c>
      <c r="AD392" s="44"/>
      <c r="AE392" s="35"/>
      <c r="AF392" s="36"/>
      <c r="AG392" s="100" t="str">
        <f t="shared" si="77"/>
        <v/>
      </c>
      <c r="AH392" s="44"/>
      <c r="AI392" s="86"/>
      <c r="AJ392" s="77">
        <f t="shared" si="78"/>
        <v>3</v>
      </c>
      <c r="AK392" s="84">
        <f t="shared" si="79"/>
        <v>6180</v>
      </c>
      <c r="AL392" s="1">
        <f t="shared" si="80"/>
        <v>0</v>
      </c>
      <c r="AM392" s="85">
        <f t="shared" si="81"/>
        <v>0</v>
      </c>
      <c r="AZ392" s="65" t="str">
        <f>IF(COUNT(SEARCH(#REF!,K392)),IF(V392&lt;&gt;0,LOOKUP(9.99999999999999E+307,$AZ$5:AZ391+1),""),"")</f>
        <v/>
      </c>
      <c r="BA392" s="91" t="str">
        <f>IF(COUNT(SEARCH(#REF!,K392)),IF(Y392&lt;&gt;0,LOOKUP(9.99999999999999E+307,$BA$5:BA391+1),""),"")</f>
        <v/>
      </c>
      <c r="BB392" s="93" t="str">
        <f>IF(COUNT(SEARCH(#REF!,K392)),IF(AC392&lt;&gt;0,LOOKUP(9.99999999999999E+307,$BB$5:BB391+1),""),"")</f>
        <v/>
      </c>
      <c r="BC392" s="95" t="str">
        <f>IF(COUNT(SEARCH(#REF!,K392)),IF(AG392&lt;&gt;0,LOOKUP(9.99999999999999E+307,$BC$5:BC391+1),""),"")</f>
        <v/>
      </c>
    </row>
    <row r="393" spans="1:55" ht="14">
      <c r="A393" s="1">
        <v>387</v>
      </c>
      <c r="B393" s="38" t="str">
        <f>IF(stock_Item!B389&lt;&gt;"",stock_Item!B389,"")</f>
        <v>หัว prophy Contra Angle  E-Type</v>
      </c>
      <c r="C393" s="18" t="str">
        <f t="array" ref="C393">IF(B393 &lt;&gt;"",IF(J393&lt;&gt;"","จัดซื้อร่วม ","วิธีเฉพาะเจาะจง "),"")</f>
        <v xml:space="preserve">วิธีเฉพาะเจาะจง </v>
      </c>
      <c r="D393" s="9">
        <f>IF(B393 &lt;&gt;"",INDEX(stock_Item!$A$3:$A$998,MATCH(B393,stock_Item!$B$3:$B$998,0)),"")</f>
        <v>1274</v>
      </c>
      <c r="E393" s="9" t="str">
        <f>IF(B393 &lt;&gt;"",INDEX(stock_Item!$C$1:$C$998,MATCH(D393,stock_Item!$A$1:$A$998,0)),"")</f>
        <v>ชิ้น</v>
      </c>
      <c r="F393" s="8"/>
      <c r="G393" s="7"/>
      <c r="H393" s="7"/>
      <c r="I393" s="7"/>
      <c r="J393" s="54"/>
      <c r="K393" s="57"/>
      <c r="L393" s="55"/>
      <c r="M393" s="56"/>
      <c r="N393" s="56"/>
      <c r="O393" s="41"/>
      <c r="P393" s="53">
        <f>IFERROR(IF(B393 &lt;&gt;"",LOOKUP(2,1/(company_qty!$K$3:$K$2003=D393),(company_qty!$N$3:$N$1004)),""),0)</f>
        <v>0</v>
      </c>
      <c r="Q393" s="33">
        <v>0</v>
      </c>
      <c r="R393" s="53">
        <f t="shared" si="72"/>
        <v>0</v>
      </c>
      <c r="S393" s="23">
        <v>0</v>
      </c>
      <c r="T393" s="39" t="str">
        <f t="array" ref="T393">IFERROR(IF(B393 &lt;&gt;"",LOOKUP(2,1/(company_qty!$A$3:$A$2002=D393),(company_qty!$D$3:$D$1003)),""),"ไม่เคยซื้อ")</f>
        <v>ไม่เคยซื้อ</v>
      </c>
      <c r="U393" s="34" t="e">
        <f t="shared" si="73"/>
        <v>#VALUE!</v>
      </c>
      <c r="V393" s="46">
        <f>IF(AND(B393&lt;&gt;"",S393&lt;&gt;0,COUNTIFS(stock_Item!$A$3:$A$1998,D393,stock_Item!$M$3:$M$1998,"P")),IF(S393&gt;=9,S393-S393*0.4,S393),0)</f>
        <v>0</v>
      </c>
      <c r="W393" s="44"/>
      <c r="X393" s="47">
        <f t="shared" si="74"/>
        <v>0</v>
      </c>
      <c r="Y393" s="46">
        <f t="shared" si="82"/>
        <v>0</v>
      </c>
      <c r="Z393" s="44"/>
      <c r="AA393" s="47">
        <f t="shared" si="75"/>
        <v>0</v>
      </c>
      <c r="AB393" s="97">
        <f t="shared" si="83"/>
        <v>0</v>
      </c>
      <c r="AC393" s="100" t="str">
        <f t="shared" si="76"/>
        <v/>
      </c>
      <c r="AD393" s="44"/>
      <c r="AE393" s="35"/>
      <c r="AF393" s="36"/>
      <c r="AG393" s="100" t="str">
        <f t="shared" si="77"/>
        <v/>
      </c>
      <c r="AH393" s="44"/>
      <c r="AI393" s="86"/>
      <c r="AJ393" s="77">
        <f t="shared" si="78"/>
        <v>0</v>
      </c>
      <c r="AK393" s="84" t="e">
        <f t="shared" si="79"/>
        <v>#VALUE!</v>
      </c>
      <c r="AL393" s="1">
        <f t="shared" si="80"/>
        <v>0</v>
      </c>
      <c r="AM393" s="85" t="e">
        <f t="shared" si="81"/>
        <v>#VALUE!</v>
      </c>
      <c r="AZ393" s="65" t="str">
        <f>IF(COUNT(SEARCH(#REF!,K393)),IF(V393&lt;&gt;0,LOOKUP(9.99999999999999E+307,$AZ$5:AZ392+1),""),"")</f>
        <v/>
      </c>
      <c r="BA393" s="91" t="str">
        <f>IF(COUNT(SEARCH(#REF!,K393)),IF(Y393&lt;&gt;0,LOOKUP(9.99999999999999E+307,$BA$5:BA392+1),""),"")</f>
        <v/>
      </c>
      <c r="BB393" s="93" t="str">
        <f>IF(COUNT(SEARCH(#REF!,K393)),IF(AC393&lt;&gt;0,LOOKUP(9.99999999999999E+307,$BB$5:BB392+1),""),"")</f>
        <v/>
      </c>
      <c r="BC393" s="95" t="str">
        <f>IF(COUNT(SEARCH(#REF!,K393)),IF(AG393&lt;&gt;0,LOOKUP(9.99999999999999E+307,$BC$5:BC392+1),""),"")</f>
        <v/>
      </c>
    </row>
    <row r="394" spans="1:55" ht="14">
      <c r="A394" s="1">
        <v>388</v>
      </c>
      <c r="B394" s="38" t="str">
        <f>IF(stock_Item!B390&lt;&gt;"",stock_Item!B390,"")</f>
        <v>หัว prophy Contra-Angle U-Type</v>
      </c>
      <c r="C394" s="18" t="str">
        <f t="array" ref="C394">IF(B394 &lt;&gt;"",IF(J394&lt;&gt;"","จัดซื้อร่วม ","วิธีเฉพาะเจาะจง "),"")</f>
        <v xml:space="preserve">วิธีเฉพาะเจาะจง </v>
      </c>
      <c r="D394" s="9">
        <f>IF(B394 &lt;&gt;"",INDEX(stock_Item!$A$3:$A$998,MATCH(B394,stock_Item!$B$3:$B$998,0)),"")</f>
        <v>1157</v>
      </c>
      <c r="E394" s="9" t="str">
        <f>IF(B394 &lt;&gt;"",INDEX(stock_Item!$C$1:$C$998,MATCH(D394,stock_Item!$A$1:$A$998,0)),"")</f>
        <v>ด้าม</v>
      </c>
      <c r="F394" s="8"/>
      <c r="G394" s="7"/>
      <c r="H394" s="7"/>
      <c r="I394" s="7"/>
      <c r="J394" s="54"/>
      <c r="K394" s="57"/>
      <c r="L394" s="55"/>
      <c r="M394" s="56"/>
      <c r="N394" s="56"/>
      <c r="O394" s="41"/>
      <c r="P394" s="53">
        <f>IFERROR(IF(B394 &lt;&gt;"",LOOKUP(2,1/(company_qty!$K$3:$K$2003=D394),(company_qty!$N$3:$N$1004)),""),0)</f>
        <v>0</v>
      </c>
      <c r="Q394" s="33">
        <v>0</v>
      </c>
      <c r="R394" s="53">
        <f t="shared" si="72"/>
        <v>0</v>
      </c>
      <c r="S394" s="23">
        <v>8</v>
      </c>
      <c r="T394" s="39">
        <f t="array" ref="T394">IFERROR(IF(B394 &lt;&gt;"",LOOKUP(2,1/(company_qty!$A$3:$A$2002=D394),(company_qty!$D$3:$D$1003)),""),"ไม่เคยซื้อ")</f>
        <v>450</v>
      </c>
      <c r="U394" s="34">
        <f t="shared" si="73"/>
        <v>3600</v>
      </c>
      <c r="V394" s="46">
        <f>IF(AND(B394&lt;&gt;"",S394&lt;&gt;0,COUNTIFS(stock_Item!$A$3:$A$1998,D394,stock_Item!$M$3:$M$1998,"P")),IF(S394&gt;=9,S394-S394*0.4,S394),0)</f>
        <v>0</v>
      </c>
      <c r="W394" s="44"/>
      <c r="X394" s="47">
        <f t="shared" si="74"/>
        <v>0</v>
      </c>
      <c r="Y394" s="46">
        <f t="shared" si="82"/>
        <v>8</v>
      </c>
      <c r="Z394" s="44"/>
      <c r="AA394" s="47">
        <f t="shared" si="75"/>
        <v>8</v>
      </c>
      <c r="AB394" s="97">
        <f t="shared" si="83"/>
        <v>0</v>
      </c>
      <c r="AC394" s="100" t="str">
        <f t="shared" si="76"/>
        <v/>
      </c>
      <c r="AD394" s="44"/>
      <c r="AE394" s="35"/>
      <c r="AF394" s="36"/>
      <c r="AG394" s="100" t="str">
        <f t="shared" si="77"/>
        <v/>
      </c>
      <c r="AH394" s="44"/>
      <c r="AI394" s="86"/>
      <c r="AJ394" s="77">
        <f t="shared" si="78"/>
        <v>8</v>
      </c>
      <c r="AK394" s="84">
        <f t="shared" si="79"/>
        <v>3600</v>
      </c>
      <c r="AL394" s="1">
        <f t="shared" si="80"/>
        <v>0</v>
      </c>
      <c r="AM394" s="85">
        <f t="shared" si="81"/>
        <v>0</v>
      </c>
      <c r="AZ394" s="65" t="str">
        <f>IF(COUNT(SEARCH(#REF!,K394)),IF(V394&lt;&gt;0,LOOKUP(9.99999999999999E+307,$AZ$5:AZ393+1),""),"")</f>
        <v/>
      </c>
      <c r="BA394" s="91" t="str">
        <f>IF(COUNT(SEARCH(#REF!,K394)),IF(Y394&lt;&gt;0,LOOKUP(9.99999999999999E+307,$BA$5:BA393+1),""),"")</f>
        <v/>
      </c>
      <c r="BB394" s="93" t="str">
        <f>IF(COUNT(SEARCH(#REF!,K394)),IF(AC394&lt;&gt;0,LOOKUP(9.99999999999999E+307,$BB$5:BB393+1),""),"")</f>
        <v/>
      </c>
      <c r="BC394" s="95" t="str">
        <f>IF(COUNT(SEARCH(#REF!,K394)),IF(AG394&lt;&gt;0,LOOKUP(9.99999999999999E+307,$BC$5:BC393+1),""),"")</f>
        <v/>
      </c>
    </row>
    <row r="395" spans="1:55" ht="14">
      <c r="A395" s="1">
        <v>389</v>
      </c>
      <c r="B395" s="38" t="str">
        <f>IF(stock_Item!B391&lt;&gt;"",stock_Item!B391,"")</f>
        <v>หัวbur D 2 กรอฟันทำครอบฟัน</v>
      </c>
      <c r="C395" s="18" t="str">
        <f t="array" ref="C395">IF(B395 &lt;&gt;"",IF(J395&lt;&gt;"","จัดซื้อร่วม ","วิธีเฉพาะเจาะจง "),"")</f>
        <v xml:space="preserve">วิธีเฉพาะเจาะจง </v>
      </c>
      <c r="D395" s="9">
        <f>IF(B395 &lt;&gt;"",INDEX(stock_Item!$A$3:$A$998,MATCH(B395,stock_Item!$B$3:$B$998,0)),"")</f>
        <v>5959</v>
      </c>
      <c r="E395" s="9" t="str">
        <f>IF(B395 &lt;&gt;"",INDEX(stock_Item!$C$1:$C$998,MATCH(D395,stock_Item!$A$1:$A$998,0)),"")</f>
        <v>ตัว</v>
      </c>
      <c r="F395" s="8"/>
      <c r="G395" s="7"/>
      <c r="H395" s="7"/>
      <c r="I395" s="7"/>
      <c r="J395" s="54"/>
      <c r="K395" s="57"/>
      <c r="L395" s="55"/>
      <c r="M395" s="56"/>
      <c r="N395" s="56"/>
      <c r="O395" s="41"/>
      <c r="P395" s="53">
        <f>IFERROR(IF(B395 &lt;&gt;"",LOOKUP(2,1/(company_qty!$K$3:$K$2003=D395),(company_qty!$N$3:$N$1004)),""),0)</f>
        <v>5</v>
      </c>
      <c r="Q395" s="33">
        <v>5</v>
      </c>
      <c r="R395" s="53">
        <f t="shared" si="72"/>
        <v>0</v>
      </c>
      <c r="S395" s="23">
        <v>0</v>
      </c>
      <c r="T395" s="39">
        <f t="array" ref="T395">IFERROR(IF(B395 &lt;&gt;"",LOOKUP(2,1/(company_qty!$A$3:$A$2002=D395),(company_qty!$D$3:$D$1003)),""),"ไม่เคยซื้อ")</f>
        <v>180</v>
      </c>
      <c r="U395" s="34">
        <f t="shared" si="73"/>
        <v>0</v>
      </c>
      <c r="V395" s="46">
        <f>IF(AND(B395&lt;&gt;"",S395&lt;&gt;0,COUNTIFS(stock_Item!$A$3:$A$1998,D395,stock_Item!$M$3:$M$1998,"P")),IF(S395&gt;=9,S395-S395*0.4,S395),0)</f>
        <v>0</v>
      </c>
      <c r="W395" s="44"/>
      <c r="X395" s="47">
        <f t="shared" si="74"/>
        <v>0</v>
      </c>
      <c r="Y395" s="46">
        <f t="shared" si="82"/>
        <v>0</v>
      </c>
      <c r="Z395" s="44"/>
      <c r="AA395" s="47">
        <f t="shared" si="75"/>
        <v>0</v>
      </c>
      <c r="AB395" s="97">
        <f t="shared" si="83"/>
        <v>0</v>
      </c>
      <c r="AC395" s="100" t="str">
        <f t="shared" si="76"/>
        <v/>
      </c>
      <c r="AD395" s="44"/>
      <c r="AE395" s="35"/>
      <c r="AF395" s="36"/>
      <c r="AG395" s="100" t="str">
        <f t="shared" si="77"/>
        <v/>
      </c>
      <c r="AH395" s="44"/>
      <c r="AI395" s="86"/>
      <c r="AJ395" s="77">
        <f t="shared" si="78"/>
        <v>0</v>
      </c>
      <c r="AK395" s="84">
        <f t="shared" si="79"/>
        <v>0</v>
      </c>
      <c r="AL395" s="1">
        <f t="shared" si="80"/>
        <v>0</v>
      </c>
      <c r="AM395" s="85">
        <f t="shared" si="81"/>
        <v>0</v>
      </c>
      <c r="AZ395" s="65" t="str">
        <f>IF(COUNT(SEARCH(#REF!,K395)),IF(V395&lt;&gt;0,LOOKUP(9.99999999999999E+307,$AZ$5:AZ394+1),""),"")</f>
        <v/>
      </c>
      <c r="BA395" s="91" t="str">
        <f>IF(COUNT(SEARCH(#REF!,K395)),IF(Y395&lt;&gt;0,LOOKUP(9.99999999999999E+307,$BA$5:BA394+1),""),"")</f>
        <v/>
      </c>
      <c r="BB395" s="93" t="str">
        <f>IF(COUNT(SEARCH(#REF!,K395)),IF(AC395&lt;&gt;0,LOOKUP(9.99999999999999E+307,$BB$5:BB394+1),""),"")</f>
        <v/>
      </c>
      <c r="BC395" s="95" t="str">
        <f>IF(COUNT(SEARCH(#REF!,K395)),IF(AG395&lt;&gt;0,LOOKUP(9.99999999999999E+307,$BC$5:BC394+1),""),"")</f>
        <v/>
      </c>
    </row>
    <row r="396" spans="1:55" ht="14">
      <c r="A396" s="1">
        <v>390</v>
      </c>
      <c r="B396" s="38" t="str">
        <f>IF(stock_Item!B392&lt;&gt;"",stock_Item!B392,"")</f>
        <v>หัวbur D 8  กรอฟันทำครอบฟัน</v>
      </c>
      <c r="C396" s="18" t="str">
        <f t="array" ref="C396">IF(B396 &lt;&gt;"",IF(J396&lt;&gt;"","จัดซื้อร่วม ","วิธีเฉพาะเจาะจง "),"")</f>
        <v xml:space="preserve">วิธีเฉพาะเจาะจง </v>
      </c>
      <c r="D396" s="9">
        <f>IF(B396 &lt;&gt;"",INDEX(stock_Item!$A$3:$A$998,MATCH(B396,stock_Item!$B$3:$B$998,0)),"")</f>
        <v>5961</v>
      </c>
      <c r="E396" s="9" t="str">
        <f>IF(B396 &lt;&gt;"",INDEX(stock_Item!$C$1:$C$998,MATCH(D396,stock_Item!$A$1:$A$998,0)),"")</f>
        <v>ตัว</v>
      </c>
      <c r="F396" s="8"/>
      <c r="G396" s="7"/>
      <c r="H396" s="7"/>
      <c r="I396" s="7"/>
      <c r="J396" s="54"/>
      <c r="K396" s="57"/>
      <c r="L396" s="55"/>
      <c r="M396" s="56"/>
      <c r="N396" s="56"/>
      <c r="O396" s="41"/>
      <c r="P396" s="53">
        <f>IFERROR(IF(B396 &lt;&gt;"",LOOKUP(2,1/(company_qty!$K$3:$K$2003=D396),(company_qty!$N$3:$N$1004)),""),0)</f>
        <v>5</v>
      </c>
      <c r="Q396" s="33">
        <v>5</v>
      </c>
      <c r="R396" s="53">
        <f t="shared" si="72"/>
        <v>0</v>
      </c>
      <c r="S396" s="23">
        <v>0</v>
      </c>
      <c r="T396" s="39">
        <f t="array" ref="T396">IFERROR(IF(B396 &lt;&gt;"",LOOKUP(2,1/(company_qty!$A$3:$A$2002=D396),(company_qty!$D$3:$D$1003)),""),"ไม่เคยซื้อ")</f>
        <v>180</v>
      </c>
      <c r="U396" s="34">
        <f t="shared" si="73"/>
        <v>0</v>
      </c>
      <c r="V396" s="46">
        <f>IF(AND(B396&lt;&gt;"",S396&lt;&gt;0,COUNTIFS(stock_Item!$A$3:$A$1998,D396,stock_Item!$M$3:$M$1998,"P")),IF(S396&gt;=9,S396-S396*0.4,S396),0)</f>
        <v>0</v>
      </c>
      <c r="W396" s="44"/>
      <c r="X396" s="47">
        <f t="shared" si="74"/>
        <v>0</v>
      </c>
      <c r="Y396" s="46">
        <f t="shared" si="82"/>
        <v>0</v>
      </c>
      <c r="Z396" s="44"/>
      <c r="AA396" s="47">
        <f t="shared" si="75"/>
        <v>0</v>
      </c>
      <c r="AB396" s="97">
        <f t="shared" si="83"/>
        <v>0</v>
      </c>
      <c r="AC396" s="100" t="str">
        <f t="shared" si="76"/>
        <v/>
      </c>
      <c r="AD396" s="44"/>
      <c r="AE396" s="35"/>
      <c r="AF396" s="36"/>
      <c r="AG396" s="100" t="str">
        <f t="shared" si="77"/>
        <v/>
      </c>
      <c r="AH396" s="44"/>
      <c r="AI396" s="86"/>
      <c r="AJ396" s="77">
        <f t="shared" si="78"/>
        <v>0</v>
      </c>
      <c r="AK396" s="84">
        <f t="shared" si="79"/>
        <v>0</v>
      </c>
      <c r="AL396" s="1">
        <f t="shared" si="80"/>
        <v>0</v>
      </c>
      <c r="AM396" s="85">
        <f t="shared" si="81"/>
        <v>0</v>
      </c>
      <c r="AZ396" s="65" t="str">
        <f>IF(COUNT(SEARCH(#REF!,K396)),IF(V396&lt;&gt;0,LOOKUP(9.99999999999999E+307,$AZ$5:AZ395+1),""),"")</f>
        <v/>
      </c>
      <c r="BA396" s="91" t="str">
        <f>IF(COUNT(SEARCH(#REF!,K396)),IF(Y396&lt;&gt;0,LOOKUP(9.99999999999999E+307,$BA$5:BA395+1),""),"")</f>
        <v/>
      </c>
      <c r="BB396" s="93" t="str">
        <f>IF(COUNT(SEARCH(#REF!,K396)),IF(AC396&lt;&gt;0,LOOKUP(9.99999999999999E+307,$BB$5:BB395+1),""),"")</f>
        <v/>
      </c>
      <c r="BC396" s="95" t="str">
        <f>IF(COUNT(SEARCH(#REF!,K396)),IF(AG396&lt;&gt;0,LOOKUP(9.99999999999999E+307,$BC$5:BC395+1),""),"")</f>
        <v/>
      </c>
    </row>
    <row r="397" spans="1:55" ht="14">
      <c r="A397" s="1">
        <v>391</v>
      </c>
      <c r="B397" s="38" t="str">
        <f>IF(stock_Item!B393&lt;&gt;"",stock_Item!B393,"")</f>
        <v>หัวbur stone  เขียว เฟรม  เร็ว</v>
      </c>
      <c r="C397" s="18" t="str">
        <f t="array" ref="C397">IF(B397 &lt;&gt;"",IF(J397&lt;&gt;"","จัดซื้อร่วม ","วิธีเฉพาะเจาะจง "),"")</f>
        <v xml:space="preserve">วิธีเฉพาะเจาะจง </v>
      </c>
      <c r="D397" s="9">
        <f>IF(B397 &lt;&gt;"",INDEX(stock_Item!$A$3:$A$998,MATCH(B397,stock_Item!$B$3:$B$998,0)),"")</f>
        <v>4610</v>
      </c>
      <c r="E397" s="9" t="str">
        <f>IF(B397 &lt;&gt;"",INDEX(stock_Item!$C$1:$C$998,MATCH(D397,stock_Item!$A$1:$A$998,0)),"")</f>
        <v>ตัว</v>
      </c>
      <c r="F397" s="8"/>
      <c r="G397" s="7"/>
      <c r="H397" s="7"/>
      <c r="I397" s="7"/>
      <c r="J397" s="54"/>
      <c r="K397" s="57"/>
      <c r="L397" s="55"/>
      <c r="M397" s="56"/>
      <c r="N397" s="56"/>
      <c r="O397" s="41"/>
      <c r="P397" s="53">
        <f>IFERROR(IF(B397 &lt;&gt;"",LOOKUP(2,1/(company_qty!$K$3:$K$2003=D397),(company_qty!$N$3:$N$1004)),""),0)</f>
        <v>0</v>
      </c>
      <c r="Q397" s="33">
        <v>0</v>
      </c>
      <c r="R397" s="53">
        <f t="shared" si="72"/>
        <v>0</v>
      </c>
      <c r="S397" s="23">
        <v>20</v>
      </c>
      <c r="T397" s="39">
        <f t="array" ref="T397">IFERROR(IF(B397 &lt;&gt;"",LOOKUP(2,1/(company_qty!$A$3:$A$2002=D397),(company_qty!$D$3:$D$1003)),""),"ไม่เคยซื้อ")</f>
        <v>35</v>
      </c>
      <c r="U397" s="34">
        <f t="shared" si="73"/>
        <v>700</v>
      </c>
      <c r="V397" s="46">
        <f>IF(AND(B397&lt;&gt;"",S397&lt;&gt;0,COUNTIFS(stock_Item!$A$3:$A$1998,D397,stock_Item!$M$3:$M$1998,"P")),IF(S397&gt;=9,S397-S397*0.4,S397),0)</f>
        <v>12</v>
      </c>
      <c r="W397" s="44"/>
      <c r="X397" s="47">
        <f t="shared" si="74"/>
        <v>12</v>
      </c>
      <c r="Y397" s="46">
        <f t="shared" si="82"/>
        <v>0</v>
      </c>
      <c r="Z397" s="44"/>
      <c r="AA397" s="47">
        <f t="shared" si="75"/>
        <v>12</v>
      </c>
      <c r="AB397" s="97">
        <f t="shared" si="83"/>
        <v>8</v>
      </c>
      <c r="AC397" s="100" t="str">
        <f t="shared" si="76"/>
        <v/>
      </c>
      <c r="AD397" s="44"/>
      <c r="AE397" s="35"/>
      <c r="AF397" s="36"/>
      <c r="AG397" s="100" t="str">
        <f t="shared" si="77"/>
        <v/>
      </c>
      <c r="AH397" s="44"/>
      <c r="AI397" s="86"/>
      <c r="AJ397" s="77">
        <f t="shared" si="78"/>
        <v>20</v>
      </c>
      <c r="AK397" s="84">
        <f t="shared" si="79"/>
        <v>700</v>
      </c>
      <c r="AL397" s="1">
        <f t="shared" si="80"/>
        <v>0</v>
      </c>
      <c r="AM397" s="85">
        <f t="shared" si="81"/>
        <v>0</v>
      </c>
      <c r="AZ397" s="65" t="str">
        <f>IF(COUNT(SEARCH(#REF!,K397)),IF(V397&lt;&gt;0,LOOKUP(9.99999999999999E+307,$AZ$5:AZ396+1),""),"")</f>
        <v/>
      </c>
      <c r="BA397" s="91" t="str">
        <f>IF(COUNT(SEARCH(#REF!,K397)),IF(Y397&lt;&gt;0,LOOKUP(9.99999999999999E+307,$BA$5:BA396+1),""),"")</f>
        <v/>
      </c>
      <c r="BB397" s="93" t="str">
        <f>IF(COUNT(SEARCH(#REF!,K397)),IF(AC397&lt;&gt;0,LOOKUP(9.99999999999999E+307,$BB$5:BB396+1),""),"")</f>
        <v/>
      </c>
      <c r="BC397" s="95" t="str">
        <f>IF(COUNT(SEARCH(#REF!,K397)),IF(AG397&lt;&gt;0,LOOKUP(9.99999999999999E+307,$BC$5:BC396+1),""),"")</f>
        <v/>
      </c>
    </row>
    <row r="398" spans="1:55" ht="14">
      <c r="A398" s="1">
        <v>392</v>
      </c>
      <c r="B398" s="38" t="str">
        <f>IF(stock_Item!B394&lt;&gt;"",stock_Item!B394,"")</f>
        <v>หัวbur stone  เขียว เฟรม ช้า</v>
      </c>
      <c r="C398" s="18" t="str">
        <f t="array" ref="C398">IF(B398 &lt;&gt;"",IF(J398&lt;&gt;"","จัดซื้อร่วม ","วิธีเฉพาะเจาะจง "),"")</f>
        <v xml:space="preserve">วิธีเฉพาะเจาะจง </v>
      </c>
      <c r="D398" s="9">
        <f>IF(B398 &lt;&gt;"",INDEX(stock_Item!$A$3:$A$998,MATCH(B398,stock_Item!$B$3:$B$998,0)),"")</f>
        <v>4608</v>
      </c>
      <c r="E398" s="9" t="str">
        <f>IF(B398 &lt;&gt;"",INDEX(stock_Item!$C$1:$C$998,MATCH(D398,stock_Item!$A$1:$A$998,0)),"")</f>
        <v>ตัว</v>
      </c>
      <c r="F398" s="8"/>
      <c r="G398" s="7"/>
      <c r="H398" s="7"/>
      <c r="I398" s="7"/>
      <c r="J398" s="54"/>
      <c r="K398" s="57"/>
      <c r="L398" s="55"/>
      <c r="M398" s="56"/>
      <c r="N398" s="56"/>
      <c r="O398" s="41"/>
      <c r="P398" s="53">
        <f>IFERROR(IF(B398 &lt;&gt;"",LOOKUP(2,1/(company_qty!$K$3:$K$2003=D398),(company_qty!$N$3:$N$1004)),""),0)</f>
        <v>20</v>
      </c>
      <c r="Q398" s="33">
        <v>20</v>
      </c>
      <c r="R398" s="53">
        <f t="shared" si="72"/>
        <v>0</v>
      </c>
      <c r="S398" s="23">
        <v>0</v>
      </c>
      <c r="T398" s="39">
        <f t="array" ref="T398">IFERROR(IF(B398 &lt;&gt;"",LOOKUP(2,1/(company_qty!$A$3:$A$2002=D398),(company_qty!$D$3:$D$1003)),""),"ไม่เคยซื้อ")</f>
        <v>35</v>
      </c>
      <c r="U398" s="34">
        <f t="shared" si="73"/>
        <v>0</v>
      </c>
      <c r="V398" s="46">
        <f>IF(AND(B398&lt;&gt;"",S398&lt;&gt;0,COUNTIFS(stock_Item!$A$3:$A$1998,D398,stock_Item!$M$3:$M$1998,"P")),IF(S398&gt;=9,S398-S398*0.4,S398),0)</f>
        <v>0</v>
      </c>
      <c r="W398" s="44"/>
      <c r="X398" s="47">
        <f t="shared" si="74"/>
        <v>0</v>
      </c>
      <c r="Y398" s="46">
        <f t="shared" si="82"/>
        <v>0</v>
      </c>
      <c r="Z398" s="44"/>
      <c r="AA398" s="47">
        <f t="shared" si="75"/>
        <v>0</v>
      </c>
      <c r="AB398" s="97">
        <f t="shared" si="83"/>
        <v>0</v>
      </c>
      <c r="AC398" s="100" t="str">
        <f t="shared" si="76"/>
        <v/>
      </c>
      <c r="AD398" s="44"/>
      <c r="AE398" s="35"/>
      <c r="AF398" s="36"/>
      <c r="AG398" s="100" t="str">
        <f t="shared" si="77"/>
        <v/>
      </c>
      <c r="AH398" s="44"/>
      <c r="AI398" s="86"/>
      <c r="AJ398" s="77">
        <f t="shared" si="78"/>
        <v>0</v>
      </c>
      <c r="AK398" s="84">
        <f t="shared" si="79"/>
        <v>0</v>
      </c>
      <c r="AL398" s="1">
        <f t="shared" si="80"/>
        <v>0</v>
      </c>
      <c r="AM398" s="85">
        <f t="shared" si="81"/>
        <v>0</v>
      </c>
      <c r="AZ398" s="65" t="str">
        <f>IF(COUNT(SEARCH(#REF!,K398)),IF(V398&lt;&gt;0,LOOKUP(9.99999999999999E+307,$AZ$5:AZ397+1),""),"")</f>
        <v/>
      </c>
      <c r="BA398" s="91" t="str">
        <f>IF(COUNT(SEARCH(#REF!,K398)),IF(Y398&lt;&gt;0,LOOKUP(9.99999999999999E+307,$BA$5:BA397+1),""),"")</f>
        <v/>
      </c>
      <c r="BB398" s="93" t="str">
        <f>IF(COUNT(SEARCH(#REF!,K398)),IF(AC398&lt;&gt;0,LOOKUP(9.99999999999999E+307,$BB$5:BB397+1),""),"")</f>
        <v/>
      </c>
      <c r="BC398" s="95" t="str">
        <f>IF(COUNT(SEARCH(#REF!,K398)),IF(AG398&lt;&gt;0,LOOKUP(9.99999999999999E+307,$BC$5:BC397+1),""),"")</f>
        <v/>
      </c>
    </row>
    <row r="399" spans="1:55" ht="14">
      <c r="A399" s="1">
        <v>393</v>
      </c>
      <c r="B399" s="38" t="str">
        <f>IF(stock_Item!B395&lt;&gt;"",stock_Item!B395,"")</f>
        <v>หัวbur stone ขาว เฟรม ช้า</v>
      </c>
      <c r="C399" s="18" t="str">
        <f t="array" ref="C399">IF(B399 &lt;&gt;"",IF(J399&lt;&gt;"","จัดซื้อร่วม ","วิธีเฉพาะเจาะจง "),"")</f>
        <v xml:space="preserve">วิธีเฉพาะเจาะจง </v>
      </c>
      <c r="D399" s="9">
        <f>IF(B399 &lt;&gt;"",INDEX(stock_Item!$A$3:$A$998,MATCH(B399,stock_Item!$B$3:$B$998,0)),"")</f>
        <v>4684</v>
      </c>
      <c r="E399" s="9" t="str">
        <f>IF(B399 &lt;&gt;"",INDEX(stock_Item!$C$1:$C$998,MATCH(D399,stock_Item!$A$1:$A$998,0)),"")</f>
        <v>ตัว</v>
      </c>
      <c r="F399" s="8"/>
      <c r="G399" s="7"/>
      <c r="H399" s="7"/>
      <c r="I399" s="7"/>
      <c r="J399" s="54"/>
      <c r="K399" s="57"/>
      <c r="L399" s="55"/>
      <c r="M399" s="56"/>
      <c r="N399" s="56"/>
      <c r="O399" s="41"/>
      <c r="P399" s="53">
        <f>IFERROR(IF(B399 &lt;&gt;"",LOOKUP(2,1/(company_qty!$K$3:$K$2003=D399),(company_qty!$N$3:$N$1004)),""),0)</f>
        <v>10</v>
      </c>
      <c r="Q399" s="33">
        <v>10</v>
      </c>
      <c r="R399" s="53">
        <f t="shared" si="72"/>
        <v>0</v>
      </c>
      <c r="S399" s="23">
        <v>10</v>
      </c>
      <c r="T399" s="39">
        <f t="array" ref="T399">IFERROR(IF(B399 &lt;&gt;"",LOOKUP(2,1/(company_qty!$A$3:$A$2002=D399),(company_qty!$D$3:$D$1003)),""),"ไม่เคยซื้อ")</f>
        <v>52</v>
      </c>
      <c r="U399" s="34">
        <f t="shared" si="73"/>
        <v>520</v>
      </c>
      <c r="V399" s="46">
        <f>IF(AND(B399&lt;&gt;"",S399&lt;&gt;0,COUNTIFS(stock_Item!$A$3:$A$1998,D399,stock_Item!$M$3:$M$1998,"P")),IF(S399&gt;=9,S399-S399*0.4,S399),0)</f>
        <v>6</v>
      </c>
      <c r="W399" s="44"/>
      <c r="X399" s="47">
        <f t="shared" si="74"/>
        <v>6</v>
      </c>
      <c r="Y399" s="46">
        <f t="shared" si="82"/>
        <v>0</v>
      </c>
      <c r="Z399" s="44"/>
      <c r="AA399" s="47">
        <f t="shared" si="75"/>
        <v>6</v>
      </c>
      <c r="AB399" s="97">
        <f t="shared" si="83"/>
        <v>4</v>
      </c>
      <c r="AC399" s="100" t="str">
        <f t="shared" si="76"/>
        <v/>
      </c>
      <c r="AD399" s="44"/>
      <c r="AE399" s="35"/>
      <c r="AF399" s="36"/>
      <c r="AG399" s="100" t="str">
        <f t="shared" si="77"/>
        <v/>
      </c>
      <c r="AH399" s="44"/>
      <c r="AI399" s="86"/>
      <c r="AJ399" s="77">
        <f t="shared" si="78"/>
        <v>10</v>
      </c>
      <c r="AK399" s="84">
        <f t="shared" si="79"/>
        <v>520</v>
      </c>
      <c r="AL399" s="1">
        <f t="shared" si="80"/>
        <v>0</v>
      </c>
      <c r="AM399" s="85">
        <f t="shared" si="81"/>
        <v>0</v>
      </c>
      <c r="AZ399" s="65" t="str">
        <f>IF(COUNT(SEARCH(#REF!,K399)),IF(V399&lt;&gt;0,LOOKUP(9.99999999999999E+307,$AZ$5:AZ398+1),""),"")</f>
        <v/>
      </c>
      <c r="BA399" s="91" t="str">
        <f>IF(COUNT(SEARCH(#REF!,K399)),IF(Y399&lt;&gt;0,LOOKUP(9.99999999999999E+307,$BA$5:BA398+1),""),"")</f>
        <v/>
      </c>
      <c r="BB399" s="93" t="str">
        <f>IF(COUNT(SEARCH(#REF!,K399)),IF(AC399&lt;&gt;0,LOOKUP(9.99999999999999E+307,$BB$5:BB398+1),""),"")</f>
        <v/>
      </c>
      <c r="BC399" s="95" t="str">
        <f>IF(COUNT(SEARCH(#REF!,K399)),IF(AG399&lt;&gt;0,LOOKUP(9.99999999999999E+307,$BC$5:BC398+1),""),"")</f>
        <v/>
      </c>
    </row>
    <row r="400" spans="1:55" ht="14">
      <c r="A400" s="1">
        <v>394</v>
      </c>
      <c r="B400" s="38" t="str">
        <f>IF(stock_Item!B396&lt;&gt;"",stock_Item!B396,"")</f>
        <v>หัวbur stone ขาว เฟรม เร็ว</v>
      </c>
      <c r="C400" s="18" t="str">
        <f t="array" ref="C400">IF(B400 &lt;&gt;"",IF(J400&lt;&gt;"","จัดซื้อร่วม ","วิธีเฉพาะเจาะจง "),"")</f>
        <v xml:space="preserve">วิธีเฉพาะเจาะจง </v>
      </c>
      <c r="D400" s="9">
        <f>IF(B400 &lt;&gt;"",INDEX(stock_Item!$A$3:$A$998,MATCH(B400,stock_Item!$B$3:$B$998,0)),"")</f>
        <v>4683</v>
      </c>
      <c r="E400" s="9" t="str">
        <f>IF(B400 &lt;&gt;"",INDEX(stock_Item!$C$1:$C$998,MATCH(D400,stock_Item!$A$1:$A$998,0)),"")</f>
        <v>ตัว</v>
      </c>
      <c r="F400" s="8"/>
      <c r="G400" s="7"/>
      <c r="H400" s="7"/>
      <c r="I400" s="7"/>
      <c r="J400" s="54"/>
      <c r="K400" s="57"/>
      <c r="L400" s="55"/>
      <c r="M400" s="56"/>
      <c r="N400" s="56"/>
      <c r="O400" s="41"/>
      <c r="P400" s="53">
        <f>IFERROR(IF(B400 &lt;&gt;"",LOOKUP(2,1/(company_qty!$K$3:$K$2003=D400),(company_qty!$N$3:$N$1004)),""),0)</f>
        <v>25</v>
      </c>
      <c r="Q400" s="33">
        <v>25</v>
      </c>
      <c r="R400" s="53">
        <f t="shared" si="72"/>
        <v>0</v>
      </c>
      <c r="S400" s="23">
        <v>0</v>
      </c>
      <c r="T400" s="39">
        <f t="array" ref="T400">IFERROR(IF(B400 &lt;&gt;"",LOOKUP(2,1/(company_qty!$A$3:$A$2002=D400),(company_qty!$D$3:$D$1003)),""),"ไม่เคยซื้อ")</f>
        <v>52</v>
      </c>
      <c r="U400" s="34">
        <f t="shared" si="73"/>
        <v>0</v>
      </c>
      <c r="V400" s="46">
        <f>IF(AND(B400&lt;&gt;"",S400&lt;&gt;0,COUNTIFS(stock_Item!$A$3:$A$1998,D400,stock_Item!$M$3:$M$1998,"P")),IF(S400&gt;=9,S400-S400*0.4,S400),0)</f>
        <v>0</v>
      </c>
      <c r="W400" s="44"/>
      <c r="X400" s="47">
        <f t="shared" si="74"/>
        <v>0</v>
      </c>
      <c r="Y400" s="46">
        <f t="shared" si="82"/>
        <v>0</v>
      </c>
      <c r="Z400" s="44"/>
      <c r="AA400" s="47">
        <f t="shared" si="75"/>
        <v>0</v>
      </c>
      <c r="AB400" s="97">
        <f t="shared" si="83"/>
        <v>0</v>
      </c>
      <c r="AC400" s="100" t="str">
        <f t="shared" si="76"/>
        <v/>
      </c>
      <c r="AD400" s="44"/>
      <c r="AE400" s="35"/>
      <c r="AF400" s="36"/>
      <c r="AG400" s="100" t="str">
        <f t="shared" si="77"/>
        <v/>
      </c>
      <c r="AH400" s="44"/>
      <c r="AI400" s="86"/>
      <c r="AJ400" s="77">
        <f t="shared" si="78"/>
        <v>0</v>
      </c>
      <c r="AK400" s="84">
        <f t="shared" si="79"/>
        <v>0</v>
      </c>
      <c r="AL400" s="1">
        <f t="shared" si="80"/>
        <v>0</v>
      </c>
      <c r="AM400" s="85">
        <f t="shared" si="81"/>
        <v>0</v>
      </c>
      <c r="AZ400" s="65" t="str">
        <f>IF(COUNT(SEARCH(#REF!,K400)),IF(V400&lt;&gt;0,LOOKUP(9.99999999999999E+307,$AZ$5:AZ399+1),""),"")</f>
        <v/>
      </c>
      <c r="BA400" s="91" t="str">
        <f>IF(COUNT(SEARCH(#REF!,K400)),IF(Y400&lt;&gt;0,LOOKUP(9.99999999999999E+307,$BA$5:BA399+1),""),"")</f>
        <v/>
      </c>
      <c r="BB400" s="93" t="str">
        <f>IF(COUNT(SEARCH(#REF!,K400)),IF(AC400&lt;&gt;0,LOOKUP(9.99999999999999E+307,$BB$5:BB399+1),""),"")</f>
        <v/>
      </c>
      <c r="BC400" s="95" t="str">
        <f>IF(COUNT(SEARCH(#REF!,K400)),IF(AG400&lt;&gt;0,LOOKUP(9.99999999999999E+307,$BC$5:BC399+1),""),"")</f>
        <v/>
      </c>
    </row>
    <row r="401" spans="1:55" ht="14">
      <c r="A401" s="1">
        <v>395</v>
      </c>
      <c r="B401" s="38" t="str">
        <f>IF(stock_Item!B397&lt;&gt;"",stock_Item!B397,"")</f>
        <v>หัวbur stone ขาวกลม ช้า</v>
      </c>
      <c r="C401" s="18" t="str">
        <f t="array" ref="C401">IF(B401 &lt;&gt;"",IF(J401&lt;&gt;"","จัดซื้อร่วม ","วิธีเฉพาะเจาะจง "),"")</f>
        <v xml:space="preserve">วิธีเฉพาะเจาะจง </v>
      </c>
      <c r="D401" s="9">
        <f>IF(B401 &lt;&gt;"",INDEX(stock_Item!$A$3:$A$998,MATCH(B401,stock_Item!$B$3:$B$998,0)),"")</f>
        <v>4686</v>
      </c>
      <c r="E401" s="9" t="str">
        <f>IF(B401 &lt;&gt;"",INDEX(stock_Item!$C$1:$C$998,MATCH(D401,stock_Item!$A$1:$A$998,0)),"")</f>
        <v>ตัว</v>
      </c>
      <c r="F401" s="8"/>
      <c r="G401" s="7"/>
      <c r="H401" s="7"/>
      <c r="I401" s="7"/>
      <c r="J401" s="54"/>
      <c r="K401" s="57"/>
      <c r="L401" s="55"/>
      <c r="M401" s="56"/>
      <c r="N401" s="56"/>
      <c r="O401" s="41"/>
      <c r="P401" s="53">
        <f>IFERROR(IF(B401 &lt;&gt;"",LOOKUP(2,1/(company_qty!$K$3:$K$2003=D401),(company_qty!$N$3:$N$1004)),""),0)</f>
        <v>15</v>
      </c>
      <c r="Q401" s="33">
        <v>15</v>
      </c>
      <c r="R401" s="53">
        <f t="shared" si="72"/>
        <v>0</v>
      </c>
      <c r="S401" s="23">
        <v>5</v>
      </c>
      <c r="T401" s="39">
        <f t="array" ref="T401">IFERROR(IF(B401 &lt;&gt;"",LOOKUP(2,1/(company_qty!$A$3:$A$2002=D401),(company_qty!$D$3:$D$1003)),""),"ไม่เคยซื้อ")</f>
        <v>35</v>
      </c>
      <c r="U401" s="34">
        <f t="shared" si="73"/>
        <v>175</v>
      </c>
      <c r="V401" s="46">
        <f>IF(AND(B401&lt;&gt;"",S401&lt;&gt;0,COUNTIFS(stock_Item!$A$3:$A$1998,D401,stock_Item!$M$3:$M$1998,"P")),IF(S401&gt;=9,S401-S401*0.4,S401),0)</f>
        <v>5</v>
      </c>
      <c r="W401" s="44"/>
      <c r="X401" s="47">
        <f t="shared" si="74"/>
        <v>5</v>
      </c>
      <c r="Y401" s="46">
        <f t="shared" si="82"/>
        <v>0</v>
      </c>
      <c r="Z401" s="44"/>
      <c r="AA401" s="47">
        <f t="shared" si="75"/>
        <v>5</v>
      </c>
      <c r="AB401" s="97">
        <f t="shared" si="83"/>
        <v>0</v>
      </c>
      <c r="AC401" s="100" t="str">
        <f t="shared" si="76"/>
        <v/>
      </c>
      <c r="AD401" s="44"/>
      <c r="AE401" s="35"/>
      <c r="AF401" s="36"/>
      <c r="AG401" s="100" t="str">
        <f t="shared" si="77"/>
        <v/>
      </c>
      <c r="AH401" s="44"/>
      <c r="AI401" s="86"/>
      <c r="AJ401" s="77">
        <f t="shared" si="78"/>
        <v>5</v>
      </c>
      <c r="AK401" s="84">
        <f t="shared" si="79"/>
        <v>175</v>
      </c>
      <c r="AL401" s="1">
        <f t="shared" si="80"/>
        <v>0</v>
      </c>
      <c r="AM401" s="85">
        <f t="shared" si="81"/>
        <v>0</v>
      </c>
      <c r="AZ401" s="65" t="str">
        <f>IF(COUNT(SEARCH(#REF!,K401)),IF(V401&lt;&gt;0,LOOKUP(9.99999999999999E+307,$AZ$5:AZ400+1),""),"")</f>
        <v/>
      </c>
      <c r="BA401" s="91" t="str">
        <f>IF(COUNT(SEARCH(#REF!,K401)),IF(Y401&lt;&gt;0,LOOKUP(9.99999999999999E+307,$BA$5:BA400+1),""),"")</f>
        <v/>
      </c>
      <c r="BB401" s="93" t="str">
        <f>IF(COUNT(SEARCH(#REF!,K401)),IF(AC401&lt;&gt;0,LOOKUP(9.99999999999999E+307,$BB$5:BB400+1),""),"")</f>
        <v/>
      </c>
      <c r="BC401" s="95" t="str">
        <f>IF(COUNT(SEARCH(#REF!,K401)),IF(AG401&lt;&gt;0,LOOKUP(9.99999999999999E+307,$BC$5:BC400+1),""),"")</f>
        <v/>
      </c>
    </row>
    <row r="402" spans="1:55" ht="14">
      <c r="A402" s="1">
        <v>396</v>
      </c>
      <c r="B402" s="38" t="str">
        <f>IF(stock_Item!B398&lt;&gt;"",stock_Item!B398,"")</f>
        <v>หัวbur stone ขาวกลม เร็ว</v>
      </c>
      <c r="C402" s="18" t="str">
        <f t="array" ref="C402">IF(B402 &lt;&gt;"",IF(J402&lt;&gt;"","จัดซื้อร่วม ","วิธีเฉพาะเจาะจง "),"")</f>
        <v xml:space="preserve">วิธีเฉพาะเจาะจง </v>
      </c>
      <c r="D402" s="9">
        <f>IF(B402 &lt;&gt;"",INDEX(stock_Item!$A$3:$A$998,MATCH(B402,stock_Item!$B$3:$B$998,0)),"")</f>
        <v>4685</v>
      </c>
      <c r="E402" s="9" t="str">
        <f>IF(B402 &lt;&gt;"",INDEX(stock_Item!$C$1:$C$998,MATCH(D402,stock_Item!$A$1:$A$998,0)),"")</f>
        <v>ตัว</v>
      </c>
      <c r="F402" s="8"/>
      <c r="G402" s="7"/>
      <c r="H402" s="7"/>
      <c r="I402" s="7"/>
      <c r="J402" s="54"/>
      <c r="K402" s="57"/>
      <c r="L402" s="55"/>
      <c r="M402" s="56"/>
      <c r="N402" s="56"/>
      <c r="O402" s="41"/>
      <c r="P402" s="53">
        <f>IFERROR(IF(B402 &lt;&gt;"",LOOKUP(2,1/(company_qty!$K$3:$K$2003=D402),(company_qty!$N$3:$N$1004)),""),0)</f>
        <v>20</v>
      </c>
      <c r="Q402" s="33">
        <v>20</v>
      </c>
      <c r="R402" s="53">
        <f t="shared" si="72"/>
        <v>0</v>
      </c>
      <c r="S402" s="23">
        <v>0</v>
      </c>
      <c r="T402" s="39">
        <f t="array" ref="T402">IFERROR(IF(B402 &lt;&gt;"",LOOKUP(2,1/(company_qty!$A$3:$A$2002=D402),(company_qty!$D$3:$D$1003)),""),"ไม่เคยซื้อ")</f>
        <v>52</v>
      </c>
      <c r="U402" s="34">
        <f t="shared" si="73"/>
        <v>0</v>
      </c>
      <c r="V402" s="46">
        <f>IF(AND(B402&lt;&gt;"",S402&lt;&gt;0,COUNTIFS(stock_Item!$A$3:$A$1998,D402,stock_Item!$M$3:$M$1998,"P")),IF(S402&gt;=9,S402-S402*0.4,S402),0)</f>
        <v>0</v>
      </c>
      <c r="W402" s="44"/>
      <c r="X402" s="47">
        <f t="shared" si="74"/>
        <v>0</v>
      </c>
      <c r="Y402" s="46">
        <f t="shared" si="82"/>
        <v>0</v>
      </c>
      <c r="Z402" s="44"/>
      <c r="AA402" s="47">
        <f t="shared" si="75"/>
        <v>0</v>
      </c>
      <c r="AB402" s="97">
        <f t="shared" si="83"/>
        <v>0</v>
      </c>
      <c r="AC402" s="100" t="str">
        <f t="shared" si="76"/>
        <v/>
      </c>
      <c r="AD402" s="44"/>
      <c r="AE402" s="35"/>
      <c r="AF402" s="36"/>
      <c r="AG402" s="100" t="str">
        <f t="shared" si="77"/>
        <v/>
      </c>
      <c r="AH402" s="44"/>
      <c r="AI402" s="86"/>
      <c r="AJ402" s="77">
        <f t="shared" si="78"/>
        <v>0</v>
      </c>
      <c r="AK402" s="84">
        <f t="shared" si="79"/>
        <v>0</v>
      </c>
      <c r="AL402" s="1">
        <f t="shared" si="80"/>
        <v>0</v>
      </c>
      <c r="AM402" s="85">
        <f t="shared" si="81"/>
        <v>0</v>
      </c>
      <c r="AZ402" s="65" t="str">
        <f>IF(COUNT(SEARCH(#REF!,K402)),IF(V402&lt;&gt;0,LOOKUP(9.99999999999999E+307,$AZ$5:AZ401+1),""),"")</f>
        <v/>
      </c>
      <c r="BA402" s="91" t="str">
        <f>IF(COUNT(SEARCH(#REF!,K402)),IF(Y402&lt;&gt;0,LOOKUP(9.99999999999999E+307,$BA$5:BA401+1),""),"")</f>
        <v/>
      </c>
      <c r="BB402" s="93" t="str">
        <f>IF(COUNT(SEARCH(#REF!,K402)),IF(AC402&lt;&gt;0,LOOKUP(9.99999999999999E+307,$BB$5:BB401+1),""),"")</f>
        <v/>
      </c>
      <c r="BC402" s="95" t="str">
        <f>IF(COUNT(SEARCH(#REF!,K402)),IF(AG402&lt;&gt;0,LOOKUP(9.99999999999999E+307,$BC$5:BC401+1),""),"")</f>
        <v/>
      </c>
    </row>
    <row r="403" spans="1:55" ht="14">
      <c r="A403" s="1">
        <v>397</v>
      </c>
      <c r="B403" s="38" t="str">
        <f>IF(stock_Item!B399&lt;&gt;"",stock_Item!B399,"")</f>
        <v>หัวbur stone เขียว กลม ช้า</v>
      </c>
      <c r="C403" s="18" t="str">
        <f t="array" ref="C403">IF(B403 &lt;&gt;"",IF(J403&lt;&gt;"","จัดซื้อร่วม ","วิธีเฉพาะเจาะจง "),"")</f>
        <v xml:space="preserve">วิธีเฉพาะเจาะจง </v>
      </c>
      <c r="D403" s="9">
        <f>IF(B403 &lt;&gt;"",INDEX(stock_Item!$A$3:$A$998,MATCH(B403,stock_Item!$B$3:$B$998,0)),"")</f>
        <v>4598</v>
      </c>
      <c r="E403" s="9" t="str">
        <f>IF(B403 &lt;&gt;"",INDEX(stock_Item!$C$1:$C$998,MATCH(D403,stock_Item!$A$1:$A$998,0)),"")</f>
        <v>ตัว</v>
      </c>
      <c r="F403" s="8"/>
      <c r="G403" s="7"/>
      <c r="H403" s="7"/>
      <c r="I403" s="7"/>
      <c r="J403" s="54"/>
      <c r="K403" s="57"/>
      <c r="L403" s="55"/>
      <c r="M403" s="56"/>
      <c r="N403" s="56"/>
      <c r="O403" s="41"/>
      <c r="P403" s="53">
        <f>IFERROR(IF(B403 &lt;&gt;"",LOOKUP(2,1/(company_qty!$K$3:$K$2003=D403),(company_qty!$N$3:$N$1004)),""),0)</f>
        <v>10</v>
      </c>
      <c r="Q403" s="33">
        <v>10</v>
      </c>
      <c r="R403" s="53">
        <f t="shared" si="72"/>
        <v>0</v>
      </c>
      <c r="S403" s="23">
        <v>10</v>
      </c>
      <c r="T403" s="39">
        <f t="array" ref="T403">IFERROR(IF(B403 &lt;&gt;"",LOOKUP(2,1/(company_qty!$A$3:$A$2002=D403),(company_qty!$D$3:$D$1003)),""),"ไม่เคยซื้อ")</f>
        <v>35</v>
      </c>
      <c r="U403" s="34">
        <f t="shared" si="73"/>
        <v>350</v>
      </c>
      <c r="V403" s="46">
        <f>IF(AND(B403&lt;&gt;"",S403&lt;&gt;0,COUNTIFS(stock_Item!$A$3:$A$1998,D403,stock_Item!$M$3:$M$1998,"P")),IF(S403&gt;=9,S403-S403*0.4,S403),0)</f>
        <v>6</v>
      </c>
      <c r="W403" s="44"/>
      <c r="X403" s="47">
        <f t="shared" si="74"/>
        <v>6</v>
      </c>
      <c r="Y403" s="46">
        <f t="shared" si="82"/>
        <v>0</v>
      </c>
      <c r="Z403" s="44"/>
      <c r="AA403" s="47">
        <f t="shared" si="75"/>
        <v>6</v>
      </c>
      <c r="AB403" s="97">
        <f t="shared" si="83"/>
        <v>4</v>
      </c>
      <c r="AC403" s="100" t="str">
        <f t="shared" si="76"/>
        <v/>
      </c>
      <c r="AD403" s="44"/>
      <c r="AE403" s="35"/>
      <c r="AF403" s="36"/>
      <c r="AG403" s="100" t="str">
        <f t="shared" si="77"/>
        <v/>
      </c>
      <c r="AH403" s="44"/>
      <c r="AI403" s="86"/>
      <c r="AJ403" s="77">
        <f t="shared" si="78"/>
        <v>10</v>
      </c>
      <c r="AK403" s="84">
        <f t="shared" si="79"/>
        <v>350</v>
      </c>
      <c r="AL403" s="1">
        <f t="shared" si="80"/>
        <v>0</v>
      </c>
      <c r="AM403" s="85">
        <f t="shared" si="81"/>
        <v>0</v>
      </c>
      <c r="AZ403" s="65" t="str">
        <f>IF(COUNT(SEARCH(#REF!,K403)),IF(V403&lt;&gt;0,LOOKUP(9.99999999999999E+307,$AZ$5:AZ402+1),""),"")</f>
        <v/>
      </c>
      <c r="BA403" s="91" t="str">
        <f>IF(COUNT(SEARCH(#REF!,K403)),IF(Y403&lt;&gt;0,LOOKUP(9.99999999999999E+307,$BA$5:BA402+1),""),"")</f>
        <v/>
      </c>
      <c r="BB403" s="93" t="str">
        <f>IF(COUNT(SEARCH(#REF!,K403)),IF(AC403&lt;&gt;0,LOOKUP(9.99999999999999E+307,$BB$5:BB402+1),""),"")</f>
        <v/>
      </c>
      <c r="BC403" s="95" t="str">
        <f>IF(COUNT(SEARCH(#REF!,K403)),IF(AG403&lt;&gt;0,LOOKUP(9.99999999999999E+307,$BC$5:BC402+1),""),"")</f>
        <v/>
      </c>
    </row>
    <row r="404" spans="1:55" ht="14">
      <c r="A404" s="1">
        <v>398</v>
      </c>
      <c r="B404" s="38" t="str">
        <f>IF(stock_Item!B400&lt;&gt;"",stock_Item!B400,"")</f>
        <v>หัวbur stone เขียว กลมเร็ว</v>
      </c>
      <c r="C404" s="18" t="str">
        <f t="array" ref="C404">IF(B404 &lt;&gt;"",IF(J404&lt;&gt;"","จัดซื้อร่วม ","วิธีเฉพาะเจาะจง "),"")</f>
        <v xml:space="preserve">วิธีเฉพาะเจาะจง </v>
      </c>
      <c r="D404" s="9">
        <f>IF(B404 &lt;&gt;"",INDEX(stock_Item!$A$3:$A$998,MATCH(B404,stock_Item!$B$3:$B$998,0)),"")</f>
        <v>4600</v>
      </c>
      <c r="E404" s="9" t="str">
        <f>IF(B404 &lt;&gt;"",INDEX(stock_Item!$C$1:$C$998,MATCH(D404,stock_Item!$A$1:$A$998,0)),"")</f>
        <v>ตัว</v>
      </c>
      <c r="F404" s="8"/>
      <c r="G404" s="7"/>
      <c r="H404" s="7"/>
      <c r="I404" s="7"/>
      <c r="J404" s="54"/>
      <c r="K404" s="57"/>
      <c r="L404" s="55"/>
      <c r="M404" s="56"/>
      <c r="N404" s="56"/>
      <c r="O404" s="41"/>
      <c r="P404" s="53">
        <f>IFERROR(IF(B404 &lt;&gt;"",LOOKUP(2,1/(company_qty!$K$3:$K$2003=D404),(company_qty!$N$3:$N$1004)),""),0)</f>
        <v>0</v>
      </c>
      <c r="Q404" s="33">
        <v>10</v>
      </c>
      <c r="R404" s="53">
        <f t="shared" si="72"/>
        <v>0</v>
      </c>
      <c r="S404" s="23">
        <v>10</v>
      </c>
      <c r="T404" s="39">
        <f t="array" ref="T404">IFERROR(IF(B404 &lt;&gt;"",LOOKUP(2,1/(company_qty!$A$3:$A$2002=D404),(company_qty!$D$3:$D$1003)),""),"ไม่เคยซื้อ")</f>
        <v>35</v>
      </c>
      <c r="U404" s="34">
        <f t="shared" si="73"/>
        <v>350</v>
      </c>
      <c r="V404" s="46">
        <f>IF(AND(B404&lt;&gt;"",S404&lt;&gt;0,COUNTIFS(stock_Item!$A$3:$A$1998,D404,stock_Item!$M$3:$M$1998,"P")),IF(S404&gt;=9,S404-S404*0.4,S404),0)</f>
        <v>6</v>
      </c>
      <c r="W404" s="44"/>
      <c r="X404" s="47">
        <f t="shared" si="74"/>
        <v>6</v>
      </c>
      <c r="Y404" s="46">
        <f t="shared" si="82"/>
        <v>0</v>
      </c>
      <c r="Z404" s="44"/>
      <c r="AA404" s="47">
        <f t="shared" si="75"/>
        <v>6</v>
      </c>
      <c r="AB404" s="97">
        <f t="shared" si="83"/>
        <v>4</v>
      </c>
      <c r="AC404" s="100" t="str">
        <f t="shared" si="76"/>
        <v/>
      </c>
      <c r="AD404" s="44"/>
      <c r="AE404" s="35"/>
      <c r="AF404" s="36"/>
      <c r="AG404" s="100" t="str">
        <f t="shared" si="77"/>
        <v/>
      </c>
      <c r="AH404" s="44"/>
      <c r="AI404" s="86"/>
      <c r="AJ404" s="77">
        <f t="shared" si="78"/>
        <v>10</v>
      </c>
      <c r="AK404" s="84">
        <f t="shared" si="79"/>
        <v>350</v>
      </c>
      <c r="AL404" s="1">
        <f t="shared" si="80"/>
        <v>0</v>
      </c>
      <c r="AM404" s="85">
        <f t="shared" si="81"/>
        <v>0</v>
      </c>
      <c r="AZ404" s="65" t="str">
        <f>IF(COUNT(SEARCH(#REF!,K404)),IF(V404&lt;&gt;0,LOOKUP(9.99999999999999E+307,$AZ$5:AZ403+1),""),"")</f>
        <v/>
      </c>
      <c r="BA404" s="91" t="str">
        <f>IF(COUNT(SEARCH(#REF!,K404)),IF(Y404&lt;&gt;0,LOOKUP(9.99999999999999E+307,$BA$5:BA403+1),""),"")</f>
        <v/>
      </c>
      <c r="BB404" s="93" t="str">
        <f>IF(COUNT(SEARCH(#REF!,K404)),IF(AC404&lt;&gt;0,LOOKUP(9.99999999999999E+307,$BB$5:BB403+1),""),"")</f>
        <v/>
      </c>
      <c r="BC404" s="95" t="str">
        <f>IF(COUNT(SEARCH(#REF!,K404)),IF(AG404&lt;&gt;0,LOOKUP(9.99999999999999E+307,$BC$5:BC403+1),""),"")</f>
        <v/>
      </c>
    </row>
    <row r="405" spans="1:55" ht="14">
      <c r="A405" s="1">
        <v>399</v>
      </c>
      <c r="B405" s="38" t="str">
        <f>IF(stock_Item!B401&lt;&gt;"",stock_Item!B401,"")</f>
        <v>หัวกรอ Perio set</v>
      </c>
      <c r="C405" s="18" t="str">
        <f t="array" ref="C405">IF(B405 &lt;&gt;"",IF(J405&lt;&gt;"","จัดซื้อร่วม ","วิธีเฉพาะเจาะจง "),"")</f>
        <v xml:space="preserve">วิธีเฉพาะเจาะจง </v>
      </c>
      <c r="D405" s="9">
        <f>IF(B405 &lt;&gt;"",INDEX(stock_Item!$A$3:$A$998,MATCH(B405,stock_Item!$B$3:$B$998,0)),"")</f>
        <v>7781</v>
      </c>
      <c r="E405" s="9" t="str">
        <f>IF(B405 &lt;&gt;"",INDEX(stock_Item!$C$1:$C$998,MATCH(D405,stock_Item!$A$1:$A$998,0)),"")</f>
        <v>ชุด</v>
      </c>
      <c r="F405" s="8"/>
      <c r="G405" s="7"/>
      <c r="H405" s="7"/>
      <c r="I405" s="7"/>
      <c r="J405" s="54"/>
      <c r="K405" s="57"/>
      <c r="L405" s="55"/>
      <c r="M405" s="56"/>
      <c r="N405" s="56"/>
      <c r="O405" s="41"/>
      <c r="P405" s="53">
        <f>IFERROR(IF(B405 &lt;&gt;"",LOOKUP(2,1/(company_qty!$K$3:$K$2003=D405),(company_qty!$N$3:$N$1004)),""),0)</f>
        <v>0</v>
      </c>
      <c r="Q405" s="33">
        <v>0</v>
      </c>
      <c r="R405" s="53">
        <f t="shared" si="72"/>
        <v>0</v>
      </c>
      <c r="S405" s="23">
        <v>0</v>
      </c>
      <c r="T405" s="39">
        <f t="array" ref="T405">IFERROR(IF(B405 &lt;&gt;"",LOOKUP(2,1/(company_qty!$A$3:$A$2002=D405),(company_qty!$D$3:$D$1003)),""),"ไม่เคยซื้อ")</f>
        <v>4080</v>
      </c>
      <c r="U405" s="34">
        <f t="shared" si="73"/>
        <v>0</v>
      </c>
      <c r="V405" s="46">
        <f>IF(AND(B405&lt;&gt;"",S405&lt;&gt;0,COUNTIFS(stock_Item!$A$3:$A$1998,D405,stock_Item!$M$3:$M$1998,"P")),IF(S405&gt;=9,S405-S405*0.4,S405),0)</f>
        <v>0</v>
      </c>
      <c r="W405" s="44"/>
      <c r="X405" s="47">
        <f t="shared" si="74"/>
        <v>0</v>
      </c>
      <c r="Y405" s="46">
        <f t="shared" si="82"/>
        <v>0</v>
      </c>
      <c r="Z405" s="44"/>
      <c r="AA405" s="47">
        <f t="shared" si="75"/>
        <v>0</v>
      </c>
      <c r="AB405" s="97">
        <f t="shared" si="83"/>
        <v>0</v>
      </c>
      <c r="AC405" s="100" t="str">
        <f t="shared" si="76"/>
        <v/>
      </c>
      <c r="AD405" s="44"/>
      <c r="AE405" s="35"/>
      <c r="AF405" s="36"/>
      <c r="AG405" s="100" t="str">
        <f t="shared" si="77"/>
        <v/>
      </c>
      <c r="AH405" s="44"/>
      <c r="AI405" s="86"/>
      <c r="AJ405" s="77">
        <f t="shared" si="78"/>
        <v>0</v>
      </c>
      <c r="AK405" s="84">
        <f t="shared" si="79"/>
        <v>0</v>
      </c>
      <c r="AL405" s="1">
        <f t="shared" si="80"/>
        <v>0</v>
      </c>
      <c r="AM405" s="85">
        <f t="shared" si="81"/>
        <v>0</v>
      </c>
      <c r="AZ405" s="65" t="str">
        <f>IF(COUNT(SEARCH(#REF!,K405)),IF(V405&lt;&gt;0,LOOKUP(9.99999999999999E+307,$AZ$5:AZ404+1),""),"")</f>
        <v/>
      </c>
      <c r="BA405" s="91" t="str">
        <f>IF(COUNT(SEARCH(#REF!,K405)),IF(Y405&lt;&gt;0,LOOKUP(9.99999999999999E+307,$BA$5:BA404+1),""),"")</f>
        <v/>
      </c>
      <c r="BB405" s="93" t="str">
        <f>IF(COUNT(SEARCH(#REF!,K405)),IF(AC405&lt;&gt;0,LOOKUP(9.99999999999999E+307,$BB$5:BB404+1),""),"")</f>
        <v/>
      </c>
      <c r="BC405" s="95" t="str">
        <f>IF(COUNT(SEARCH(#REF!,K405)),IF(AG405&lt;&gt;0,LOOKUP(9.99999999999999E+307,$BC$5:BC404+1),""),"")</f>
        <v/>
      </c>
    </row>
    <row r="406" spans="1:55" ht="14">
      <c r="A406" s="1">
        <v>400</v>
      </c>
      <c r="B406" s="38" t="str">
        <f>IF(stock_Item!B402&lt;&gt;"",stock_Item!B402,"")</f>
        <v>หัวกรอ SSC stone  ขาว</v>
      </c>
      <c r="C406" s="18" t="str">
        <f t="array" ref="C406">IF(B406 &lt;&gt;"",IF(J406&lt;&gt;"","จัดซื้อร่วม ","วิธีเฉพาะเจาะจง "),"")</f>
        <v xml:space="preserve">วิธีเฉพาะเจาะจง </v>
      </c>
      <c r="D406" s="9">
        <f>IF(B406 &lt;&gt;"",INDEX(stock_Item!$A$3:$A$998,MATCH(B406,stock_Item!$B$3:$B$998,0)),"")</f>
        <v>6698</v>
      </c>
      <c r="E406" s="9" t="str">
        <f>IF(B406 &lt;&gt;"",INDEX(stock_Item!$C$1:$C$998,MATCH(D406,stock_Item!$A$1:$A$998,0)),"")</f>
        <v>ตัว</v>
      </c>
      <c r="F406" s="8"/>
      <c r="G406" s="7"/>
      <c r="H406" s="7"/>
      <c r="I406" s="7"/>
      <c r="J406" s="54"/>
      <c r="K406" s="57"/>
      <c r="L406" s="55"/>
      <c r="M406" s="56"/>
      <c r="N406" s="56"/>
      <c r="O406" s="41"/>
      <c r="P406" s="53">
        <f>IFERROR(IF(B406 &lt;&gt;"",LOOKUP(2,1/(company_qty!$K$3:$K$2003=D406),(company_qty!$N$3:$N$1004)),""),0)</f>
        <v>0</v>
      </c>
      <c r="Q406" s="33">
        <v>0</v>
      </c>
      <c r="R406" s="53">
        <f t="shared" si="72"/>
        <v>0</v>
      </c>
      <c r="S406" s="23">
        <v>0</v>
      </c>
      <c r="T406" s="39" t="str">
        <f t="array" ref="T406">IFERROR(IF(B406 &lt;&gt;"",LOOKUP(2,1/(company_qty!$A$3:$A$2002=D406),(company_qty!$D$3:$D$1003)),""),"ไม่เคยซื้อ")</f>
        <v>ไม่เคยซื้อ</v>
      </c>
      <c r="U406" s="34" t="e">
        <f t="shared" si="73"/>
        <v>#VALUE!</v>
      </c>
      <c r="V406" s="46">
        <f>IF(AND(B406&lt;&gt;"",S406&lt;&gt;0,COUNTIFS(stock_Item!$A$3:$A$1998,D406,stock_Item!$M$3:$M$1998,"P")),IF(S406&gt;=9,S406-S406*0.4,S406),0)</f>
        <v>0</v>
      </c>
      <c r="W406" s="44"/>
      <c r="X406" s="47">
        <f t="shared" si="74"/>
        <v>0</v>
      </c>
      <c r="Y406" s="46">
        <f t="shared" si="82"/>
        <v>0</v>
      </c>
      <c r="Z406" s="44"/>
      <c r="AA406" s="47">
        <f t="shared" si="75"/>
        <v>0</v>
      </c>
      <c r="AB406" s="97">
        <f t="shared" si="83"/>
        <v>0</v>
      </c>
      <c r="AC406" s="100" t="str">
        <f t="shared" si="76"/>
        <v/>
      </c>
      <c r="AD406" s="44"/>
      <c r="AE406" s="35"/>
      <c r="AF406" s="36"/>
      <c r="AG406" s="100" t="str">
        <f t="shared" si="77"/>
        <v/>
      </c>
      <c r="AH406" s="44"/>
      <c r="AI406" s="86"/>
      <c r="AJ406" s="77">
        <f t="shared" si="78"/>
        <v>0</v>
      </c>
      <c r="AK406" s="84" t="e">
        <f t="shared" si="79"/>
        <v>#VALUE!</v>
      </c>
      <c r="AL406" s="1">
        <f t="shared" si="80"/>
        <v>0</v>
      </c>
      <c r="AM406" s="85" t="e">
        <f t="shared" si="81"/>
        <v>#VALUE!</v>
      </c>
      <c r="AZ406" s="65" t="str">
        <f>IF(COUNT(SEARCH(#REF!,K406)),IF(V406&lt;&gt;0,LOOKUP(9.99999999999999E+307,$AZ$5:AZ405+1),""),"")</f>
        <v/>
      </c>
      <c r="BA406" s="91" t="str">
        <f>IF(COUNT(SEARCH(#REF!,K406)),IF(Y406&lt;&gt;0,LOOKUP(9.99999999999999E+307,$BA$5:BA405+1),""),"")</f>
        <v/>
      </c>
      <c r="BB406" s="93" t="str">
        <f>IF(COUNT(SEARCH(#REF!,K406)),IF(AC406&lt;&gt;0,LOOKUP(9.99999999999999E+307,$BB$5:BB405+1),""),"")</f>
        <v/>
      </c>
      <c r="BC406" s="95" t="str">
        <f>IF(COUNT(SEARCH(#REF!,K406)),IF(AG406&lt;&gt;0,LOOKUP(9.99999999999999E+307,$BC$5:BC405+1),""),"")</f>
        <v/>
      </c>
    </row>
    <row r="407" spans="1:55" ht="14">
      <c r="A407" s="1">
        <v>401</v>
      </c>
      <c r="B407" s="38" t="str">
        <f>IF(stock_Item!B403&lt;&gt;"",stock_Item!B403,"")</f>
        <v>หัวกรอ SSC stone  เขียว</v>
      </c>
      <c r="C407" s="18" t="str">
        <f t="array" ref="C407">IF(B407 &lt;&gt;"",IF(J407&lt;&gt;"","จัดซื้อร่วม ","วิธีเฉพาะเจาะจง "),"")</f>
        <v xml:space="preserve">วิธีเฉพาะเจาะจง </v>
      </c>
      <c r="D407" s="9">
        <f>IF(B407 &lt;&gt;"",INDEX(stock_Item!$A$3:$A$998,MATCH(B407,stock_Item!$B$3:$B$998,0)),"")</f>
        <v>6696</v>
      </c>
      <c r="E407" s="9" t="str">
        <f>IF(B407 &lt;&gt;"",INDEX(stock_Item!$C$1:$C$998,MATCH(D407,stock_Item!$A$1:$A$998,0)),"")</f>
        <v>ตัว</v>
      </c>
      <c r="F407" s="8"/>
      <c r="G407" s="7"/>
      <c r="H407" s="7"/>
      <c r="I407" s="7"/>
      <c r="J407" s="54"/>
      <c r="K407" s="57"/>
      <c r="L407" s="55"/>
      <c r="M407" s="56"/>
      <c r="N407" s="56"/>
      <c r="O407" s="41"/>
      <c r="P407" s="53">
        <f>IFERROR(IF(B407 &lt;&gt;"",LOOKUP(2,1/(company_qty!$K$3:$K$2003=D407),(company_qty!$N$3:$N$1004)),""),0)</f>
        <v>0</v>
      </c>
      <c r="Q407" s="33">
        <v>0</v>
      </c>
      <c r="R407" s="53">
        <f t="shared" si="72"/>
        <v>0</v>
      </c>
      <c r="S407" s="23">
        <v>0</v>
      </c>
      <c r="T407" s="39" t="str">
        <f t="array" ref="T407">IFERROR(IF(B407 &lt;&gt;"",LOOKUP(2,1/(company_qty!$A$3:$A$2002=D407),(company_qty!$D$3:$D$1003)),""),"ไม่เคยซื้อ")</f>
        <v>ไม่เคยซื้อ</v>
      </c>
      <c r="U407" s="34" t="e">
        <f t="shared" si="73"/>
        <v>#VALUE!</v>
      </c>
      <c r="V407" s="46">
        <f>IF(AND(B407&lt;&gt;"",S407&lt;&gt;0,COUNTIFS(stock_Item!$A$3:$A$1998,D407,stock_Item!$M$3:$M$1998,"P")),IF(S407&gt;=9,S407-S407*0.4,S407),0)</f>
        <v>0</v>
      </c>
      <c r="W407" s="44"/>
      <c r="X407" s="47">
        <f t="shared" si="74"/>
        <v>0</v>
      </c>
      <c r="Y407" s="46">
        <f t="shared" si="82"/>
        <v>0</v>
      </c>
      <c r="Z407" s="44"/>
      <c r="AA407" s="47">
        <f t="shared" si="75"/>
        <v>0</v>
      </c>
      <c r="AB407" s="97">
        <f t="shared" si="83"/>
        <v>0</v>
      </c>
      <c r="AC407" s="100" t="str">
        <f t="shared" si="76"/>
        <v/>
      </c>
      <c r="AD407" s="44"/>
      <c r="AE407" s="35"/>
      <c r="AF407" s="36"/>
      <c r="AG407" s="100" t="str">
        <f t="shared" si="77"/>
        <v/>
      </c>
      <c r="AH407" s="44"/>
      <c r="AI407" s="86"/>
      <c r="AJ407" s="77">
        <f t="shared" si="78"/>
        <v>0</v>
      </c>
      <c r="AK407" s="84" t="e">
        <f t="shared" si="79"/>
        <v>#VALUE!</v>
      </c>
      <c r="AL407" s="1">
        <f t="shared" si="80"/>
        <v>0</v>
      </c>
      <c r="AM407" s="85" t="e">
        <f t="shared" si="81"/>
        <v>#VALUE!</v>
      </c>
      <c r="AZ407" s="65" t="str">
        <f>IF(COUNT(SEARCH(#REF!,K407)),IF(V407&lt;&gt;0,LOOKUP(9.99999999999999E+307,$AZ$5:AZ406+1),""),"")</f>
        <v/>
      </c>
      <c r="BA407" s="91" t="str">
        <f>IF(COUNT(SEARCH(#REF!,K407)),IF(Y407&lt;&gt;0,LOOKUP(9.99999999999999E+307,$BA$5:BA406+1),""),"")</f>
        <v/>
      </c>
      <c r="BB407" s="93" t="str">
        <f>IF(COUNT(SEARCH(#REF!,K407)),IF(AC407&lt;&gt;0,LOOKUP(9.99999999999999E+307,$BB$5:BB406+1),""),"")</f>
        <v/>
      </c>
      <c r="BC407" s="95" t="str">
        <f>IF(COUNT(SEARCH(#REF!,K407)),IF(AG407&lt;&gt;0,LOOKUP(9.99999999999999E+307,$BC$5:BC406+1),""),"")</f>
        <v/>
      </c>
    </row>
    <row r="408" spans="1:55" ht="14">
      <c r="A408" s="1">
        <v>402</v>
      </c>
      <c r="B408" s="38" t="str">
        <f>IF(stock_Item!B404&lt;&gt;"",stock_Item!B404,"")</f>
        <v>หัวกรอ Steel Bur Long Shank</v>
      </c>
      <c r="C408" s="18" t="str">
        <f t="array" ref="C408">IF(B408 &lt;&gt;"",IF(J408&lt;&gt;"","จัดซื้อร่วม ","วิธีเฉพาะเจาะจง "),"")</f>
        <v xml:space="preserve">วิธีเฉพาะเจาะจง </v>
      </c>
      <c r="D408" s="9">
        <f>IF(B408 &lt;&gt;"",INDEX(stock_Item!$A$3:$A$998,MATCH(B408,stock_Item!$B$3:$B$998,0)),"")</f>
        <v>1341</v>
      </c>
      <c r="E408" s="9" t="str">
        <f>IF(B408 &lt;&gt;"",INDEX(stock_Item!$C$1:$C$998,MATCH(D408,stock_Item!$A$1:$A$998,0)),"")</f>
        <v>กล่อง</v>
      </c>
      <c r="F408" s="8"/>
      <c r="G408" s="7"/>
      <c r="H408" s="7"/>
      <c r="I408" s="7"/>
      <c r="J408" s="54"/>
      <c r="K408" s="57"/>
      <c r="L408" s="55"/>
      <c r="M408" s="56"/>
      <c r="N408" s="56"/>
      <c r="O408" s="41"/>
      <c r="P408" s="53">
        <f>IFERROR(IF(B408 &lt;&gt;"",LOOKUP(2,1/(company_qty!$K$3:$K$2003=D408),(company_qty!$N$3:$N$1004)),""),0)</f>
        <v>0</v>
      </c>
      <c r="Q408" s="33">
        <v>0</v>
      </c>
      <c r="R408" s="53">
        <f t="shared" si="72"/>
        <v>0</v>
      </c>
      <c r="S408" s="23">
        <v>0</v>
      </c>
      <c r="T408" s="39" t="str">
        <f t="array" ref="T408">IFERROR(IF(B408 &lt;&gt;"",LOOKUP(2,1/(company_qty!$A$3:$A$2002=D408),(company_qty!$D$3:$D$1003)),""),"ไม่เคยซื้อ")</f>
        <v>ไม่เคยซื้อ</v>
      </c>
      <c r="U408" s="34" t="e">
        <f t="shared" si="73"/>
        <v>#VALUE!</v>
      </c>
      <c r="V408" s="46">
        <f>IF(AND(B408&lt;&gt;"",S408&lt;&gt;0,COUNTIFS(stock_Item!$A$3:$A$1998,D408,stock_Item!$M$3:$M$1998,"P")),IF(S408&gt;=9,S408-S408*0.4,S408),0)</f>
        <v>0</v>
      </c>
      <c r="W408" s="44"/>
      <c r="X408" s="47">
        <f t="shared" si="74"/>
        <v>0</v>
      </c>
      <c r="Y408" s="46">
        <f t="shared" si="82"/>
        <v>0</v>
      </c>
      <c r="Z408" s="44"/>
      <c r="AA408" s="47">
        <f t="shared" si="75"/>
        <v>0</v>
      </c>
      <c r="AB408" s="97">
        <f t="shared" si="83"/>
        <v>0</v>
      </c>
      <c r="AC408" s="100" t="str">
        <f t="shared" si="76"/>
        <v/>
      </c>
      <c r="AD408" s="44"/>
      <c r="AE408" s="35"/>
      <c r="AF408" s="36"/>
      <c r="AG408" s="100" t="str">
        <f t="shared" si="77"/>
        <v/>
      </c>
      <c r="AH408" s="44"/>
      <c r="AI408" s="86"/>
      <c r="AJ408" s="77">
        <f t="shared" si="78"/>
        <v>0</v>
      </c>
      <c r="AK408" s="84" t="e">
        <f t="shared" si="79"/>
        <v>#VALUE!</v>
      </c>
      <c r="AL408" s="1">
        <f t="shared" si="80"/>
        <v>0</v>
      </c>
      <c r="AM408" s="85" t="e">
        <f t="shared" si="81"/>
        <v>#VALUE!</v>
      </c>
      <c r="AZ408" s="65" t="str">
        <f>IF(COUNT(SEARCH(#REF!,K408)),IF(V408&lt;&gt;0,LOOKUP(9.99999999999999E+307,$AZ$5:AZ407+1),""),"")</f>
        <v/>
      </c>
      <c r="BA408" s="91" t="str">
        <f>IF(COUNT(SEARCH(#REF!,K408)),IF(Y408&lt;&gt;0,LOOKUP(9.99999999999999E+307,$BA$5:BA407+1),""),"")</f>
        <v/>
      </c>
      <c r="BB408" s="93" t="str">
        <f>IF(COUNT(SEARCH(#REF!,K408)),IF(AC408&lt;&gt;0,LOOKUP(9.99999999999999E+307,$BB$5:BB407+1),""),"")</f>
        <v/>
      </c>
      <c r="BC408" s="95" t="str">
        <f>IF(COUNT(SEARCH(#REF!,K408)),IF(AG408&lt;&gt;0,LOOKUP(9.99999999999999E+307,$BC$5:BC407+1),""),"")</f>
        <v/>
      </c>
    </row>
    <row r="409" spans="1:55" ht="14">
      <c r="A409" s="1">
        <v>403</v>
      </c>
      <c r="B409" s="38" t="str">
        <f>IF(stock_Item!B405&lt;&gt;"",stock_Item!B405,"")</f>
        <v>หัวกรอ Surgical  Burs fissure เบอร์ 16 ตัดกระดูก</v>
      </c>
      <c r="C409" s="18" t="str">
        <f t="array" ref="C409">IF(B409 &lt;&gt;"",IF(J409&lt;&gt;"","จัดซื้อร่วม ","วิธีเฉพาะเจาะจง "),"")</f>
        <v xml:space="preserve">วิธีเฉพาะเจาะจง </v>
      </c>
      <c r="D409" s="9">
        <f>IF(B409 &lt;&gt;"",INDEX(stock_Item!$A$3:$A$998,MATCH(B409,stock_Item!$B$3:$B$998,0)),"")</f>
        <v>4682</v>
      </c>
      <c r="E409" s="9" t="str">
        <f>IF(B409 &lt;&gt;"",INDEX(stock_Item!$C$1:$C$998,MATCH(D409,stock_Item!$A$1:$A$998,0)),"")</f>
        <v>ตัว</v>
      </c>
      <c r="F409" s="8"/>
      <c r="G409" s="7"/>
      <c r="H409" s="7"/>
      <c r="I409" s="7"/>
      <c r="J409" s="54"/>
      <c r="K409" s="57"/>
      <c r="L409" s="55"/>
      <c r="M409" s="56"/>
      <c r="N409" s="56"/>
      <c r="O409" s="41"/>
      <c r="P409" s="53">
        <f>IFERROR(IF(B409 &lt;&gt;"",LOOKUP(2,1/(company_qty!$K$3:$K$2003=D409),(company_qty!$N$3:$N$1004)),""),0)</f>
        <v>6</v>
      </c>
      <c r="Q409" s="33">
        <v>6</v>
      </c>
      <c r="R409" s="53">
        <f t="shared" si="72"/>
        <v>0</v>
      </c>
      <c r="S409" s="23">
        <v>0</v>
      </c>
      <c r="T409" s="39">
        <f t="array" ref="T409">IFERROR(IF(B409 &lt;&gt;"",LOOKUP(2,1/(company_qty!$A$3:$A$2002=D409),(company_qty!$D$3:$D$1003)),""),"ไม่เคยซื้อ")</f>
        <v>820</v>
      </c>
      <c r="U409" s="34">
        <f t="shared" si="73"/>
        <v>0</v>
      </c>
      <c r="V409" s="46">
        <f>IF(AND(B409&lt;&gt;"",S409&lt;&gt;0,COUNTIFS(stock_Item!$A$3:$A$1998,D409,stock_Item!$M$3:$M$1998,"P")),IF(S409&gt;=9,S409-S409*0.4,S409),0)</f>
        <v>0</v>
      </c>
      <c r="W409" s="44"/>
      <c r="X409" s="47">
        <f t="shared" si="74"/>
        <v>0</v>
      </c>
      <c r="Y409" s="46">
        <f t="shared" si="82"/>
        <v>0</v>
      </c>
      <c r="Z409" s="44"/>
      <c r="AA409" s="47">
        <f t="shared" si="75"/>
        <v>0</v>
      </c>
      <c r="AB409" s="97">
        <f t="shared" si="83"/>
        <v>0</v>
      </c>
      <c r="AC409" s="100" t="str">
        <f t="shared" si="76"/>
        <v/>
      </c>
      <c r="AD409" s="44"/>
      <c r="AE409" s="35"/>
      <c r="AF409" s="36"/>
      <c r="AG409" s="100" t="str">
        <f t="shared" si="77"/>
        <v/>
      </c>
      <c r="AH409" s="44"/>
      <c r="AI409" s="86"/>
      <c r="AJ409" s="77">
        <f t="shared" si="78"/>
        <v>0</v>
      </c>
      <c r="AK409" s="84">
        <f t="shared" si="79"/>
        <v>0</v>
      </c>
      <c r="AL409" s="1">
        <f t="shared" si="80"/>
        <v>0</v>
      </c>
      <c r="AM409" s="85">
        <f t="shared" si="81"/>
        <v>0</v>
      </c>
      <c r="AZ409" s="65" t="str">
        <f>IF(COUNT(SEARCH(#REF!,K409)),IF(V409&lt;&gt;0,LOOKUP(9.99999999999999E+307,$AZ$5:AZ408+1),""),"")</f>
        <v/>
      </c>
      <c r="BA409" s="91" t="str">
        <f>IF(COUNT(SEARCH(#REF!,K409)),IF(Y409&lt;&gt;0,LOOKUP(9.99999999999999E+307,$BA$5:BA408+1),""),"")</f>
        <v/>
      </c>
      <c r="BB409" s="93" t="str">
        <f>IF(COUNT(SEARCH(#REF!,K409)),IF(AC409&lt;&gt;0,LOOKUP(9.99999999999999E+307,$BB$5:BB408+1),""),"")</f>
        <v/>
      </c>
      <c r="BC409" s="95" t="str">
        <f>IF(COUNT(SEARCH(#REF!,K409)),IF(AG409&lt;&gt;0,LOOKUP(9.99999999999999E+307,$BC$5:BC408+1),""),"")</f>
        <v/>
      </c>
    </row>
    <row r="410" spans="1:55" ht="14">
      <c r="A410" s="1">
        <v>404</v>
      </c>
      <c r="B410" s="38" t="str">
        <f>IF(stock_Item!B406&lt;&gt;"",stock_Item!B406,"")</f>
        <v>หัวกรอ Surgical  Burs round เบอร์ 018(ผ่าฟันคุด)</v>
      </c>
      <c r="C410" s="18" t="str">
        <f t="array" ref="C410">IF(B410 &lt;&gt;"",IF(J410&lt;&gt;"","จัดซื้อร่วม ","วิธีเฉพาะเจาะจง "),"")</f>
        <v xml:space="preserve">วิธีเฉพาะเจาะจง </v>
      </c>
      <c r="D410" s="9">
        <f>IF(B410 &lt;&gt;"",INDEX(stock_Item!$A$3:$A$998,MATCH(B410,stock_Item!$B$3:$B$998,0)),"")</f>
        <v>7303</v>
      </c>
      <c r="E410" s="9" t="str">
        <f>IF(B410 &lt;&gt;"",INDEX(stock_Item!$C$1:$C$998,MATCH(D410,stock_Item!$A$1:$A$998,0)),"")</f>
        <v>ตัว</v>
      </c>
      <c r="F410" s="8"/>
      <c r="G410" s="7"/>
      <c r="H410" s="7"/>
      <c r="I410" s="7"/>
      <c r="J410" s="54"/>
      <c r="K410" s="57"/>
      <c r="L410" s="55"/>
      <c r="M410" s="56"/>
      <c r="N410" s="56"/>
      <c r="O410" s="41"/>
      <c r="P410" s="53">
        <f>IFERROR(IF(B410 &lt;&gt;"",LOOKUP(2,1/(company_qty!$K$3:$K$2003=D410),(company_qty!$N$3:$N$1004)),""),0)</f>
        <v>0</v>
      </c>
      <c r="Q410" s="33">
        <v>0</v>
      </c>
      <c r="R410" s="53">
        <f t="shared" si="72"/>
        <v>0</v>
      </c>
      <c r="S410" s="23">
        <v>10</v>
      </c>
      <c r="T410" s="39">
        <f t="array" ref="T410">IFERROR(IF(B410 &lt;&gt;"",LOOKUP(2,1/(company_qty!$A$3:$A$2002=D410),(company_qty!$D$3:$D$1003)),""),"ไม่เคยซื้อ")</f>
        <v>49</v>
      </c>
      <c r="U410" s="34">
        <f t="shared" si="73"/>
        <v>490</v>
      </c>
      <c r="V410" s="46">
        <f>IF(AND(B410&lt;&gt;"",S410&lt;&gt;0,COUNTIFS(stock_Item!$A$3:$A$1998,D410,stock_Item!$M$3:$M$1998,"P")),IF(S410&gt;=9,S410-S410*0.4,S410),0)</f>
        <v>6</v>
      </c>
      <c r="W410" s="44"/>
      <c r="X410" s="47">
        <f t="shared" si="74"/>
        <v>6</v>
      </c>
      <c r="Y410" s="46">
        <f t="shared" si="82"/>
        <v>0</v>
      </c>
      <c r="Z410" s="44"/>
      <c r="AA410" s="47">
        <f t="shared" si="75"/>
        <v>6</v>
      </c>
      <c r="AB410" s="97">
        <f t="shared" si="83"/>
        <v>4</v>
      </c>
      <c r="AC410" s="100" t="str">
        <f t="shared" si="76"/>
        <v/>
      </c>
      <c r="AD410" s="44"/>
      <c r="AE410" s="35"/>
      <c r="AF410" s="36"/>
      <c r="AG410" s="100" t="str">
        <f t="shared" si="77"/>
        <v/>
      </c>
      <c r="AH410" s="44"/>
      <c r="AI410" s="86"/>
      <c r="AJ410" s="77">
        <f t="shared" si="78"/>
        <v>10</v>
      </c>
      <c r="AK410" s="84">
        <f t="shared" si="79"/>
        <v>490</v>
      </c>
      <c r="AL410" s="1">
        <f t="shared" si="80"/>
        <v>0</v>
      </c>
      <c r="AM410" s="85">
        <f t="shared" si="81"/>
        <v>0</v>
      </c>
      <c r="AZ410" s="65" t="str">
        <f>IF(COUNT(SEARCH(#REF!,K410)),IF(V410&lt;&gt;0,LOOKUP(9.99999999999999E+307,$AZ$5:AZ409+1),""),"")</f>
        <v/>
      </c>
      <c r="BA410" s="91" t="str">
        <f>IF(COUNT(SEARCH(#REF!,K410)),IF(Y410&lt;&gt;0,LOOKUP(9.99999999999999E+307,$BA$5:BA409+1),""),"")</f>
        <v/>
      </c>
      <c r="BB410" s="93" t="str">
        <f>IF(COUNT(SEARCH(#REF!,K410)),IF(AC410&lt;&gt;0,LOOKUP(9.99999999999999E+307,$BB$5:BB409+1),""),"")</f>
        <v/>
      </c>
      <c r="BC410" s="95" t="str">
        <f>IF(COUNT(SEARCH(#REF!,K410)),IF(AG410&lt;&gt;0,LOOKUP(9.99999999999999E+307,$BC$5:BC409+1),""),"")</f>
        <v/>
      </c>
    </row>
    <row r="411" spans="1:55" ht="14">
      <c r="A411" s="1">
        <v>405</v>
      </c>
      <c r="B411" s="38" t="str">
        <f>IF(stock_Item!B407&lt;&gt;"",stock_Item!B407,"")</f>
        <v>หัวกรอ Surgical  Burs round เบอร์ 023(ผ่าฟันคุด)</v>
      </c>
      <c r="C411" s="18" t="str">
        <f t="array" ref="C411">IF(B411 &lt;&gt;"",IF(J411&lt;&gt;"","จัดซื้อร่วม ","วิธีเฉพาะเจาะจง "),"")</f>
        <v xml:space="preserve">วิธีเฉพาะเจาะจง </v>
      </c>
      <c r="D411" s="9">
        <f>IF(B411 &lt;&gt;"",INDEX(stock_Item!$A$3:$A$998,MATCH(B411,stock_Item!$B$3:$B$998,0)),"")</f>
        <v>7302</v>
      </c>
      <c r="E411" s="9" t="str">
        <f>IF(B411 &lt;&gt;"",INDEX(stock_Item!$C$1:$C$998,MATCH(D411,stock_Item!$A$1:$A$998,0)),"")</f>
        <v>ตัว</v>
      </c>
      <c r="F411" s="8"/>
      <c r="G411" s="7"/>
      <c r="H411" s="7"/>
      <c r="I411" s="7"/>
      <c r="J411" s="54"/>
      <c r="K411" s="57"/>
      <c r="L411" s="55"/>
      <c r="M411" s="56"/>
      <c r="N411" s="56"/>
      <c r="O411" s="41"/>
      <c r="P411" s="53">
        <f>IFERROR(IF(B411 &lt;&gt;"",LOOKUP(2,1/(company_qty!$K$3:$K$2003=D411),(company_qty!$N$3:$N$1004)),""),0)</f>
        <v>0</v>
      </c>
      <c r="Q411" s="33">
        <v>0</v>
      </c>
      <c r="R411" s="53">
        <f t="shared" si="72"/>
        <v>0</v>
      </c>
      <c r="S411" s="23">
        <v>10</v>
      </c>
      <c r="T411" s="39">
        <f t="array" ref="T411">IFERROR(IF(B411 &lt;&gt;"",LOOKUP(2,1/(company_qty!$A$3:$A$2002=D411),(company_qty!$D$3:$D$1003)),""),"ไม่เคยซื้อ")</f>
        <v>49</v>
      </c>
      <c r="U411" s="34">
        <f t="shared" si="73"/>
        <v>490</v>
      </c>
      <c r="V411" s="46">
        <f>IF(AND(B411&lt;&gt;"",S411&lt;&gt;0,COUNTIFS(stock_Item!$A$3:$A$1998,D411,stock_Item!$M$3:$M$1998,"P")),IF(S411&gt;=9,S411-S411*0.4,S411),0)</f>
        <v>6</v>
      </c>
      <c r="W411" s="44"/>
      <c r="X411" s="47">
        <f t="shared" si="74"/>
        <v>6</v>
      </c>
      <c r="Y411" s="46">
        <f t="shared" si="82"/>
        <v>0</v>
      </c>
      <c r="Z411" s="44"/>
      <c r="AA411" s="47">
        <f t="shared" si="75"/>
        <v>6</v>
      </c>
      <c r="AB411" s="97">
        <f t="shared" si="83"/>
        <v>4</v>
      </c>
      <c r="AC411" s="100" t="str">
        <f t="shared" si="76"/>
        <v/>
      </c>
      <c r="AD411" s="44"/>
      <c r="AE411" s="35"/>
      <c r="AF411" s="36"/>
      <c r="AG411" s="100" t="str">
        <f t="shared" si="77"/>
        <v/>
      </c>
      <c r="AH411" s="44"/>
      <c r="AI411" s="86"/>
      <c r="AJ411" s="77">
        <f t="shared" si="78"/>
        <v>10</v>
      </c>
      <c r="AK411" s="84">
        <f t="shared" si="79"/>
        <v>490</v>
      </c>
      <c r="AL411" s="1">
        <f t="shared" si="80"/>
        <v>0</v>
      </c>
      <c r="AM411" s="85">
        <f t="shared" si="81"/>
        <v>0</v>
      </c>
      <c r="AZ411" s="65" t="str">
        <f>IF(COUNT(SEARCH(#REF!,K411)),IF(V411&lt;&gt;0,LOOKUP(9.99999999999999E+307,$AZ$5:AZ410+1),""),"")</f>
        <v/>
      </c>
      <c r="BA411" s="91" t="str">
        <f>IF(COUNT(SEARCH(#REF!,K411)),IF(Y411&lt;&gt;0,LOOKUP(9.99999999999999E+307,$BA$5:BA410+1),""),"")</f>
        <v/>
      </c>
      <c r="BB411" s="93" t="str">
        <f>IF(COUNT(SEARCH(#REF!,K411)),IF(AC411&lt;&gt;0,LOOKUP(9.99999999999999E+307,$BB$5:BB410+1),""),"")</f>
        <v/>
      </c>
      <c r="BC411" s="95" t="str">
        <f>IF(COUNT(SEARCH(#REF!,K411)),IF(AG411&lt;&gt;0,LOOKUP(9.99999999999999E+307,$BC$5:BC410+1),""),"")</f>
        <v/>
      </c>
    </row>
    <row r="412" spans="1:55" ht="14">
      <c r="A412" s="1">
        <v>406</v>
      </c>
      <c r="B412" s="38" t="str">
        <f>IF(stock_Item!B408&lt;&gt;"",stock_Item!B408,"")</f>
        <v>หัวกรอ Surgical  Burs round เบอร์ 18 ตัดกระดูก</v>
      </c>
      <c r="C412" s="18" t="str">
        <f t="array" ref="C412">IF(B412 &lt;&gt;"",IF(J412&lt;&gt;"","จัดซื้อร่วม ","วิธีเฉพาะเจาะจง "),"")</f>
        <v xml:space="preserve">วิธีเฉพาะเจาะจง </v>
      </c>
      <c r="D412" s="9">
        <f>IF(B412 &lt;&gt;"",INDEX(stock_Item!$A$3:$A$998,MATCH(B412,stock_Item!$B$3:$B$998,0)),"")</f>
        <v>6693</v>
      </c>
      <c r="E412" s="9" t="str">
        <f>IF(B412 &lt;&gt;"",INDEX(stock_Item!$C$1:$C$998,MATCH(D412,stock_Item!$A$1:$A$998,0)),"")</f>
        <v>ตัว</v>
      </c>
      <c r="F412" s="8"/>
      <c r="G412" s="7"/>
      <c r="H412" s="7"/>
      <c r="I412" s="7"/>
      <c r="J412" s="54"/>
      <c r="K412" s="57"/>
      <c r="L412" s="55"/>
      <c r="M412" s="56"/>
      <c r="N412" s="56"/>
      <c r="O412" s="41"/>
      <c r="P412" s="53">
        <f>IFERROR(IF(B412 &lt;&gt;"",LOOKUP(2,1/(company_qty!$K$3:$K$2003=D412),(company_qty!$N$3:$N$1004)),""),0)</f>
        <v>0</v>
      </c>
      <c r="Q412" s="33">
        <v>0</v>
      </c>
      <c r="R412" s="53">
        <f t="shared" si="72"/>
        <v>0</v>
      </c>
      <c r="S412" s="23">
        <v>10</v>
      </c>
      <c r="T412" s="39">
        <f t="array" ref="T412">IFERROR(IF(B412 &lt;&gt;"",LOOKUP(2,1/(company_qty!$A$3:$A$2002=D412),(company_qty!$D$3:$D$1003)),""),"ไม่เคยซื้อ")</f>
        <v>49</v>
      </c>
      <c r="U412" s="34">
        <f t="shared" si="73"/>
        <v>490</v>
      </c>
      <c r="V412" s="46">
        <f>IF(AND(B412&lt;&gt;"",S412&lt;&gt;0,COUNTIFS(stock_Item!$A$3:$A$1998,D412,stock_Item!$M$3:$M$1998,"P")),IF(S412&gt;=9,S412-S412*0.4,S412),0)</f>
        <v>6</v>
      </c>
      <c r="W412" s="44"/>
      <c r="X412" s="47">
        <f t="shared" si="74"/>
        <v>6</v>
      </c>
      <c r="Y412" s="46">
        <f t="shared" si="82"/>
        <v>0</v>
      </c>
      <c r="Z412" s="44"/>
      <c r="AA412" s="47">
        <f t="shared" si="75"/>
        <v>6</v>
      </c>
      <c r="AB412" s="97">
        <f t="shared" si="83"/>
        <v>4</v>
      </c>
      <c r="AC412" s="100" t="str">
        <f t="shared" si="76"/>
        <v/>
      </c>
      <c r="AD412" s="44"/>
      <c r="AE412" s="35"/>
      <c r="AF412" s="36"/>
      <c r="AG412" s="100" t="str">
        <f t="shared" si="77"/>
        <v/>
      </c>
      <c r="AH412" s="44"/>
      <c r="AI412" s="86"/>
      <c r="AJ412" s="77">
        <f t="shared" si="78"/>
        <v>10</v>
      </c>
      <c r="AK412" s="84">
        <f t="shared" si="79"/>
        <v>490</v>
      </c>
      <c r="AL412" s="1">
        <f t="shared" si="80"/>
        <v>0</v>
      </c>
      <c r="AM412" s="85">
        <f t="shared" si="81"/>
        <v>0</v>
      </c>
      <c r="AZ412" s="65" t="str">
        <f>IF(COUNT(SEARCH(#REF!,K412)),IF(V412&lt;&gt;0,LOOKUP(9.99999999999999E+307,$AZ$5:AZ411+1),""),"")</f>
        <v/>
      </c>
      <c r="BA412" s="91" t="str">
        <f>IF(COUNT(SEARCH(#REF!,K412)),IF(Y412&lt;&gt;0,LOOKUP(9.99999999999999E+307,$BA$5:BA411+1),""),"")</f>
        <v/>
      </c>
      <c r="BB412" s="93" t="str">
        <f>IF(COUNT(SEARCH(#REF!,K412)),IF(AC412&lt;&gt;0,LOOKUP(9.99999999999999E+307,$BB$5:BB411+1),""),"")</f>
        <v/>
      </c>
      <c r="BC412" s="95" t="str">
        <f>IF(COUNT(SEARCH(#REF!,K412)),IF(AG412&lt;&gt;0,LOOKUP(9.99999999999999E+307,$BC$5:BC411+1),""),"")</f>
        <v/>
      </c>
    </row>
    <row r="413" spans="1:55" ht="14">
      <c r="A413" s="1">
        <v>407</v>
      </c>
      <c r="B413" s="38" t="str">
        <f>IF(stock_Item!B409&lt;&gt;"",stock_Item!B409,"")</f>
        <v>หัวกรอ Surgical  Burs round เบอร์ 29 ตัดกระดูก</v>
      </c>
      <c r="C413" s="18" t="str">
        <f t="array" ref="C413">IF(B413 &lt;&gt;"",IF(J413&lt;&gt;"","จัดซื้อร่วม ","วิธีเฉพาะเจาะจง "),"")</f>
        <v xml:space="preserve">วิธีเฉพาะเจาะจง </v>
      </c>
      <c r="D413" s="9">
        <f>IF(B413 &lt;&gt;"",INDEX(stock_Item!$A$3:$A$998,MATCH(B413,stock_Item!$B$3:$B$998,0)),"")</f>
        <v>6694</v>
      </c>
      <c r="E413" s="9" t="str">
        <f>IF(B413 &lt;&gt;"",INDEX(stock_Item!$C$1:$C$998,MATCH(D413,stock_Item!$A$1:$A$998,0)),"")</f>
        <v>ตัว</v>
      </c>
      <c r="F413" s="8"/>
      <c r="G413" s="7"/>
      <c r="H413" s="7"/>
      <c r="I413" s="7"/>
      <c r="J413" s="54"/>
      <c r="K413" s="57"/>
      <c r="L413" s="55"/>
      <c r="M413" s="56"/>
      <c r="N413" s="56"/>
      <c r="O413" s="41"/>
      <c r="P413" s="53">
        <f>IFERROR(IF(B413 &lt;&gt;"",LOOKUP(2,1/(company_qty!$K$3:$K$2003=D413),(company_qty!$N$3:$N$1004)),""),0)</f>
        <v>6</v>
      </c>
      <c r="Q413" s="33">
        <v>6</v>
      </c>
      <c r="R413" s="53">
        <f t="shared" si="72"/>
        <v>0</v>
      </c>
      <c r="S413" s="23">
        <v>4</v>
      </c>
      <c r="T413" s="39">
        <f t="array" ref="T413">IFERROR(IF(B413 &lt;&gt;"",LOOKUP(2,1/(company_qty!$A$3:$A$2002=D413),(company_qty!$D$3:$D$1003)),""),"ไม่เคยซื้อ")</f>
        <v>820</v>
      </c>
      <c r="U413" s="34">
        <f t="shared" si="73"/>
        <v>3280</v>
      </c>
      <c r="V413" s="46">
        <f>IF(AND(B413&lt;&gt;"",S413&lt;&gt;0,COUNTIFS(stock_Item!$A$3:$A$1998,D413,stock_Item!$M$3:$M$1998,"P")),IF(S413&gt;=9,S413-S413*0.4,S413),0)</f>
        <v>4</v>
      </c>
      <c r="W413" s="44"/>
      <c r="X413" s="47">
        <f t="shared" si="74"/>
        <v>4</v>
      </c>
      <c r="Y413" s="46">
        <f t="shared" si="82"/>
        <v>0</v>
      </c>
      <c r="Z413" s="44"/>
      <c r="AA413" s="47">
        <f t="shared" si="75"/>
        <v>4</v>
      </c>
      <c r="AB413" s="97">
        <f t="shared" si="83"/>
        <v>0</v>
      </c>
      <c r="AC413" s="100" t="str">
        <f t="shared" si="76"/>
        <v/>
      </c>
      <c r="AD413" s="44"/>
      <c r="AE413" s="35"/>
      <c r="AF413" s="36"/>
      <c r="AG413" s="100" t="str">
        <f t="shared" si="77"/>
        <v/>
      </c>
      <c r="AH413" s="44"/>
      <c r="AI413" s="86"/>
      <c r="AJ413" s="77">
        <f t="shared" si="78"/>
        <v>4</v>
      </c>
      <c r="AK413" s="84">
        <f t="shared" si="79"/>
        <v>3280</v>
      </c>
      <c r="AL413" s="1">
        <f t="shared" si="80"/>
        <v>0</v>
      </c>
      <c r="AM413" s="85">
        <f t="shared" si="81"/>
        <v>0</v>
      </c>
      <c r="AZ413" s="65" t="str">
        <f>IF(COUNT(SEARCH(#REF!,K413)),IF(V413&lt;&gt;0,LOOKUP(9.99999999999999E+307,$AZ$5:AZ412+1),""),"")</f>
        <v/>
      </c>
      <c r="BA413" s="91" t="str">
        <f>IF(COUNT(SEARCH(#REF!,K413)),IF(Y413&lt;&gt;0,LOOKUP(9.99999999999999E+307,$BA$5:BA412+1),""),"")</f>
        <v/>
      </c>
      <c r="BB413" s="93" t="str">
        <f>IF(COUNT(SEARCH(#REF!,K413)),IF(AC413&lt;&gt;0,LOOKUP(9.99999999999999E+307,$BB$5:BB412+1),""),"")</f>
        <v/>
      </c>
      <c r="BC413" s="95" t="str">
        <f>IF(COUNT(SEARCH(#REF!,K413)),IF(AG413&lt;&gt;0,LOOKUP(9.99999999999999E+307,$BC$5:BC412+1),""),"")</f>
        <v/>
      </c>
    </row>
    <row r="414" spans="1:55" ht="14">
      <c r="A414" s="1">
        <v>408</v>
      </c>
      <c r="B414" s="38" t="str">
        <f>IF(stock_Item!B410&lt;&gt;"",stock_Item!B410,"")</f>
        <v>หัวกรอ Surgical  Burs round เบอร์ 40 ตัดกระดูก</v>
      </c>
      <c r="C414" s="18" t="str">
        <f t="array" ref="C414">IF(B414 &lt;&gt;"",IF(J414&lt;&gt;"","จัดซื้อร่วม ","วิธีเฉพาะเจาะจง "),"")</f>
        <v xml:space="preserve">วิธีเฉพาะเจาะจง </v>
      </c>
      <c r="D414" s="9">
        <f>IF(B414 &lt;&gt;"",INDEX(stock_Item!$A$3:$A$998,MATCH(B414,stock_Item!$B$3:$B$998,0)),"")</f>
        <v>6695</v>
      </c>
      <c r="E414" s="9" t="str">
        <f>IF(B414 &lt;&gt;"",INDEX(stock_Item!$C$1:$C$998,MATCH(D414,stock_Item!$A$1:$A$998,0)),"")</f>
        <v>ตัว</v>
      </c>
      <c r="F414" s="8"/>
      <c r="G414" s="7"/>
      <c r="H414" s="7"/>
      <c r="I414" s="7"/>
      <c r="J414" s="54"/>
      <c r="K414" s="57"/>
      <c r="L414" s="55"/>
      <c r="M414" s="56"/>
      <c r="N414" s="56"/>
      <c r="O414" s="41"/>
      <c r="P414" s="53">
        <f>IFERROR(IF(B414 &lt;&gt;"",LOOKUP(2,1/(company_qty!$K$3:$K$2003=D414),(company_qty!$N$3:$N$1004)),""),0)</f>
        <v>11</v>
      </c>
      <c r="Q414" s="33">
        <v>15</v>
      </c>
      <c r="R414" s="53">
        <f t="shared" si="72"/>
        <v>0</v>
      </c>
      <c r="S414" s="23">
        <v>0</v>
      </c>
      <c r="T414" s="39">
        <f t="array" ref="T414">IFERROR(IF(B414 &lt;&gt;"",LOOKUP(2,1/(company_qty!$A$3:$A$2002=D414),(company_qty!$D$3:$D$1003)),""),"ไม่เคยซื้อ")</f>
        <v>820</v>
      </c>
      <c r="U414" s="34">
        <f t="shared" si="73"/>
        <v>0</v>
      </c>
      <c r="V414" s="46">
        <f>IF(AND(B414&lt;&gt;"",S414&lt;&gt;0,COUNTIFS(stock_Item!$A$3:$A$1998,D414,stock_Item!$M$3:$M$1998,"P")),IF(S414&gt;=9,S414-S414*0.4,S414),0)</f>
        <v>0</v>
      </c>
      <c r="W414" s="44"/>
      <c r="X414" s="47">
        <f t="shared" si="74"/>
        <v>0</v>
      </c>
      <c r="Y414" s="46">
        <f t="shared" si="82"/>
        <v>0</v>
      </c>
      <c r="Z414" s="44"/>
      <c r="AA414" s="47">
        <f t="shared" si="75"/>
        <v>0</v>
      </c>
      <c r="AB414" s="97">
        <f t="shared" si="83"/>
        <v>0</v>
      </c>
      <c r="AC414" s="100" t="str">
        <f t="shared" si="76"/>
        <v/>
      </c>
      <c r="AD414" s="44"/>
      <c r="AE414" s="35"/>
      <c r="AF414" s="36"/>
      <c r="AG414" s="100" t="str">
        <f t="shared" si="77"/>
        <v/>
      </c>
      <c r="AH414" s="44"/>
      <c r="AI414" s="86"/>
      <c r="AJ414" s="77">
        <f t="shared" si="78"/>
        <v>0</v>
      </c>
      <c r="AK414" s="84">
        <f t="shared" si="79"/>
        <v>0</v>
      </c>
      <c r="AL414" s="1">
        <f t="shared" si="80"/>
        <v>0</v>
      </c>
      <c r="AM414" s="85">
        <f t="shared" si="81"/>
        <v>0</v>
      </c>
      <c r="AZ414" s="65" t="str">
        <f>IF(COUNT(SEARCH(#REF!,K414)),IF(V414&lt;&gt;0,LOOKUP(9.99999999999999E+307,$AZ$5:AZ413+1),""),"")</f>
        <v/>
      </c>
      <c r="BA414" s="91" t="str">
        <f>IF(COUNT(SEARCH(#REF!,K414)),IF(Y414&lt;&gt;0,LOOKUP(9.99999999999999E+307,$BA$5:BA413+1),""),"")</f>
        <v/>
      </c>
      <c r="BB414" s="93" t="str">
        <f>IF(COUNT(SEARCH(#REF!,K414)),IF(AC414&lt;&gt;0,LOOKUP(9.99999999999999E+307,$BB$5:BB413+1),""),"")</f>
        <v/>
      </c>
      <c r="BC414" s="95" t="str">
        <f>IF(COUNT(SEARCH(#REF!,K414)),IF(AG414&lt;&gt;0,LOOKUP(9.99999999999999E+307,$BC$5:BC413+1),""),"")</f>
        <v/>
      </c>
    </row>
    <row r="415" spans="1:55" ht="14">
      <c r="A415" s="1">
        <v>409</v>
      </c>
      <c r="B415" s="38" t="str">
        <f>IF(stock_Item!B411&lt;&gt;"",stock_Item!B411,"")</f>
        <v>หัวกรอ Surgical  Burs tapper เบอร์ 009(ผ่าฟันคุด)</v>
      </c>
      <c r="C415" s="18" t="str">
        <f t="array" ref="C415">IF(B415 &lt;&gt;"",IF(J415&lt;&gt;"","จัดซื้อร่วม ","วิธีเฉพาะเจาะจง "),"")</f>
        <v xml:space="preserve">วิธีเฉพาะเจาะจง </v>
      </c>
      <c r="D415" s="9">
        <f>IF(B415 &lt;&gt;"",INDEX(stock_Item!$A$3:$A$998,MATCH(B415,stock_Item!$B$3:$B$998,0)),"")</f>
        <v>7304</v>
      </c>
      <c r="E415" s="9" t="str">
        <f>IF(B415 &lt;&gt;"",INDEX(stock_Item!$C$1:$C$998,MATCH(D415,stock_Item!$A$1:$A$998,0)),"")</f>
        <v>ตัว</v>
      </c>
      <c r="F415" s="8"/>
      <c r="G415" s="7"/>
      <c r="H415" s="7"/>
      <c r="I415" s="7"/>
      <c r="J415" s="54"/>
      <c r="K415" s="57"/>
      <c r="L415" s="55"/>
      <c r="M415" s="56"/>
      <c r="N415" s="56"/>
      <c r="O415" s="41"/>
      <c r="P415" s="53">
        <f>IFERROR(IF(B415 &lt;&gt;"",LOOKUP(2,1/(company_qty!$K$3:$K$2003=D415),(company_qty!$N$3:$N$1004)),""),0)</f>
        <v>10</v>
      </c>
      <c r="Q415" s="33">
        <v>10</v>
      </c>
      <c r="R415" s="53">
        <f t="shared" si="72"/>
        <v>0</v>
      </c>
      <c r="S415" s="23">
        <v>0</v>
      </c>
      <c r="T415" s="39">
        <f t="array" ref="T415">IFERROR(IF(B415 &lt;&gt;"",LOOKUP(2,1/(company_qty!$A$3:$A$2002=D415),(company_qty!$D$3:$D$1003)),""),"ไม่เคยซื้อ")</f>
        <v>49</v>
      </c>
      <c r="U415" s="34">
        <f t="shared" si="73"/>
        <v>0</v>
      </c>
      <c r="V415" s="46">
        <f>IF(AND(B415&lt;&gt;"",S415&lt;&gt;0,COUNTIFS(stock_Item!$A$3:$A$1998,D415,stock_Item!$M$3:$M$1998,"P")),IF(S415&gt;=9,S415-S415*0.4,S415),0)</f>
        <v>0</v>
      </c>
      <c r="W415" s="44"/>
      <c r="X415" s="47">
        <f t="shared" si="74"/>
        <v>0</v>
      </c>
      <c r="Y415" s="46">
        <f t="shared" si="82"/>
        <v>0</v>
      </c>
      <c r="Z415" s="44"/>
      <c r="AA415" s="47">
        <f t="shared" si="75"/>
        <v>0</v>
      </c>
      <c r="AB415" s="97">
        <f t="shared" si="83"/>
        <v>0</v>
      </c>
      <c r="AC415" s="100" t="str">
        <f t="shared" si="76"/>
        <v/>
      </c>
      <c r="AD415" s="44"/>
      <c r="AE415" s="35"/>
      <c r="AF415" s="36"/>
      <c r="AG415" s="100" t="str">
        <f t="shared" si="77"/>
        <v/>
      </c>
      <c r="AH415" s="44"/>
      <c r="AI415" s="86"/>
      <c r="AJ415" s="77">
        <f t="shared" si="78"/>
        <v>0</v>
      </c>
      <c r="AK415" s="84">
        <f t="shared" si="79"/>
        <v>0</v>
      </c>
      <c r="AL415" s="1">
        <f t="shared" si="80"/>
        <v>0</v>
      </c>
      <c r="AM415" s="85">
        <f t="shared" si="81"/>
        <v>0</v>
      </c>
      <c r="AZ415" s="65" t="str">
        <f>IF(COUNT(SEARCH(#REF!,K415)),IF(V415&lt;&gt;0,LOOKUP(9.99999999999999E+307,$AZ$5:AZ414+1),""),"")</f>
        <v/>
      </c>
      <c r="BA415" s="91" t="str">
        <f>IF(COUNT(SEARCH(#REF!,K415)),IF(Y415&lt;&gt;0,LOOKUP(9.99999999999999E+307,$BA$5:BA414+1),""),"")</f>
        <v/>
      </c>
      <c r="BB415" s="93" t="str">
        <f>IF(COUNT(SEARCH(#REF!,K415)),IF(AC415&lt;&gt;0,LOOKUP(9.99999999999999E+307,$BB$5:BB414+1),""),"")</f>
        <v/>
      </c>
      <c r="BC415" s="95" t="str">
        <f>IF(COUNT(SEARCH(#REF!,K415)),IF(AG415&lt;&gt;0,LOOKUP(9.99999999999999E+307,$BC$5:BC414+1),""),"")</f>
        <v/>
      </c>
    </row>
    <row r="416" spans="1:55" ht="14">
      <c r="A416" s="1">
        <v>410</v>
      </c>
      <c r="B416" s="38" t="str">
        <f>IF(stock_Item!B412&lt;&gt;"",stock_Item!B412,"")</f>
        <v>หัวกรอ Surgical  Burs tapper เบอร์ 012(ผ่าฟันคุด)</v>
      </c>
      <c r="C416" s="18" t="str">
        <f t="array" ref="C416">IF(B416 &lt;&gt;"",IF(J416&lt;&gt;"","จัดซื้อร่วม ","วิธีเฉพาะเจาะจง "),"")</f>
        <v xml:space="preserve">วิธีเฉพาะเจาะจง </v>
      </c>
      <c r="D416" s="9">
        <f>IF(B416 &lt;&gt;"",INDEX(stock_Item!$A$3:$A$998,MATCH(B416,stock_Item!$B$3:$B$998,0)),"")</f>
        <v>7305</v>
      </c>
      <c r="E416" s="9" t="str">
        <f>IF(B416 &lt;&gt;"",INDEX(stock_Item!$C$1:$C$998,MATCH(D416,stock_Item!$A$1:$A$998,0)),"")</f>
        <v>ตัว</v>
      </c>
      <c r="F416" s="8"/>
      <c r="G416" s="7"/>
      <c r="H416" s="7"/>
      <c r="I416" s="7"/>
      <c r="J416" s="54"/>
      <c r="K416" s="57"/>
      <c r="L416" s="55"/>
      <c r="M416" s="56"/>
      <c r="N416" s="56"/>
      <c r="O416" s="41"/>
      <c r="P416" s="53">
        <f>IFERROR(IF(B416 &lt;&gt;"",LOOKUP(2,1/(company_qty!$K$3:$K$2003=D416),(company_qty!$N$3:$N$1004)),""),0)</f>
        <v>0</v>
      </c>
      <c r="Q416" s="33">
        <v>0</v>
      </c>
      <c r="R416" s="53">
        <f t="shared" si="72"/>
        <v>0</v>
      </c>
      <c r="S416" s="23">
        <v>8</v>
      </c>
      <c r="T416" s="39">
        <f t="array" ref="T416">IFERROR(IF(B416 &lt;&gt;"",LOOKUP(2,1/(company_qty!$A$3:$A$2002=D416),(company_qty!$D$3:$D$1003)),""),"ไม่เคยซื้อ")</f>
        <v>49</v>
      </c>
      <c r="U416" s="34">
        <f t="shared" si="73"/>
        <v>392</v>
      </c>
      <c r="V416" s="46">
        <f>IF(AND(B416&lt;&gt;"",S416&lt;&gt;0,COUNTIFS(stock_Item!$A$3:$A$1998,D416,stock_Item!$M$3:$M$1998,"P")),IF(S416&gt;=9,S416-S416*0.4,S416),0)</f>
        <v>8</v>
      </c>
      <c r="W416" s="44"/>
      <c r="X416" s="47">
        <f t="shared" si="74"/>
        <v>8</v>
      </c>
      <c r="Y416" s="46">
        <f t="shared" si="82"/>
        <v>0</v>
      </c>
      <c r="Z416" s="44"/>
      <c r="AA416" s="47">
        <f t="shared" si="75"/>
        <v>8</v>
      </c>
      <c r="AB416" s="97">
        <f t="shared" si="83"/>
        <v>0</v>
      </c>
      <c r="AC416" s="100" t="str">
        <f t="shared" si="76"/>
        <v/>
      </c>
      <c r="AD416" s="44"/>
      <c r="AE416" s="35"/>
      <c r="AF416" s="36"/>
      <c r="AG416" s="100" t="str">
        <f t="shared" si="77"/>
        <v/>
      </c>
      <c r="AH416" s="44"/>
      <c r="AI416" s="86"/>
      <c r="AJ416" s="77">
        <f t="shared" si="78"/>
        <v>8</v>
      </c>
      <c r="AK416" s="84">
        <f t="shared" si="79"/>
        <v>392</v>
      </c>
      <c r="AL416" s="1">
        <f t="shared" si="80"/>
        <v>0</v>
      </c>
      <c r="AM416" s="85">
        <f t="shared" si="81"/>
        <v>0</v>
      </c>
      <c r="AZ416" s="65" t="str">
        <f>IF(COUNT(SEARCH(#REF!,K416)),IF(V416&lt;&gt;0,LOOKUP(9.99999999999999E+307,$AZ$5:AZ415+1),""),"")</f>
        <v/>
      </c>
      <c r="BA416" s="91" t="str">
        <f>IF(COUNT(SEARCH(#REF!,K416)),IF(Y416&lt;&gt;0,LOOKUP(9.99999999999999E+307,$BA$5:BA415+1),""),"")</f>
        <v/>
      </c>
      <c r="BB416" s="93" t="str">
        <f>IF(COUNT(SEARCH(#REF!,K416)),IF(AC416&lt;&gt;0,LOOKUP(9.99999999999999E+307,$BB$5:BB415+1),""),"")</f>
        <v/>
      </c>
      <c r="BC416" s="95" t="str">
        <f>IF(COUNT(SEARCH(#REF!,K416)),IF(AG416&lt;&gt;0,LOOKUP(9.99999999999999E+307,$BC$5:BC415+1),""),"")</f>
        <v/>
      </c>
    </row>
    <row r="417" spans="1:55" ht="14">
      <c r="A417" s="1">
        <v>411</v>
      </c>
      <c r="B417" s="38" t="str">
        <f>IF(stock_Item!B413&lt;&gt;"",stock_Item!B413,"")</f>
        <v>หัวกรอSSC stone ชมพู</v>
      </c>
      <c r="C417" s="18" t="str">
        <f t="array" ref="C417">IF(B417 &lt;&gt;"",IF(J417&lt;&gt;"","จัดซื้อร่วม ","วิธีเฉพาะเจาะจง "),"")</f>
        <v xml:space="preserve">วิธีเฉพาะเจาะจง </v>
      </c>
      <c r="D417" s="9">
        <f>IF(B417 &lt;&gt;"",INDEX(stock_Item!$A$3:$A$998,MATCH(B417,stock_Item!$B$3:$B$998,0)),"")</f>
        <v>6701</v>
      </c>
      <c r="E417" s="9" t="str">
        <f>IF(B417 &lt;&gt;"",INDEX(stock_Item!$C$1:$C$998,MATCH(D417,stock_Item!$A$1:$A$998,0)),"")</f>
        <v>ตัว</v>
      </c>
      <c r="F417" s="8"/>
      <c r="G417" s="7"/>
      <c r="H417" s="7"/>
      <c r="I417" s="7"/>
      <c r="J417" s="54"/>
      <c r="K417" s="57"/>
      <c r="L417" s="55"/>
      <c r="M417" s="56"/>
      <c r="N417" s="56"/>
      <c r="O417" s="41"/>
      <c r="P417" s="53">
        <f>IFERROR(IF(B417 &lt;&gt;"",LOOKUP(2,1/(company_qty!$K$3:$K$2003=D417),(company_qty!$N$3:$N$1004)),""),0)</f>
        <v>0</v>
      </c>
      <c r="Q417" s="33">
        <v>0</v>
      </c>
      <c r="R417" s="53">
        <f t="shared" si="72"/>
        <v>0</v>
      </c>
      <c r="S417" s="23">
        <v>0</v>
      </c>
      <c r="T417" s="39" t="str">
        <f t="array" ref="T417">IFERROR(IF(B417 &lt;&gt;"",LOOKUP(2,1/(company_qty!$A$3:$A$2002=D417),(company_qty!$D$3:$D$1003)),""),"ไม่เคยซื้อ")</f>
        <v>ไม่เคยซื้อ</v>
      </c>
      <c r="U417" s="34" t="e">
        <f t="shared" si="73"/>
        <v>#VALUE!</v>
      </c>
      <c r="V417" s="46">
        <f>IF(AND(B417&lt;&gt;"",S417&lt;&gt;0,COUNTIFS(stock_Item!$A$3:$A$1998,D417,stock_Item!$M$3:$M$1998,"P")),IF(S417&gt;=9,S417-S417*0.4,S417),0)</f>
        <v>0</v>
      </c>
      <c r="W417" s="44"/>
      <c r="X417" s="47">
        <f t="shared" si="74"/>
        <v>0</v>
      </c>
      <c r="Y417" s="46">
        <f t="shared" si="82"/>
        <v>0</v>
      </c>
      <c r="Z417" s="44"/>
      <c r="AA417" s="47">
        <f t="shared" si="75"/>
        <v>0</v>
      </c>
      <c r="AB417" s="97">
        <f t="shared" si="83"/>
        <v>0</v>
      </c>
      <c r="AC417" s="100" t="str">
        <f t="shared" si="76"/>
        <v/>
      </c>
      <c r="AD417" s="44"/>
      <c r="AE417" s="35"/>
      <c r="AF417" s="36"/>
      <c r="AG417" s="100" t="str">
        <f t="shared" si="77"/>
        <v/>
      </c>
      <c r="AH417" s="44"/>
      <c r="AI417" s="86"/>
      <c r="AJ417" s="77">
        <f t="shared" si="78"/>
        <v>0</v>
      </c>
      <c r="AK417" s="84" t="e">
        <f t="shared" si="79"/>
        <v>#VALUE!</v>
      </c>
      <c r="AL417" s="1">
        <f t="shared" si="80"/>
        <v>0</v>
      </c>
      <c r="AM417" s="85" t="e">
        <f t="shared" si="81"/>
        <v>#VALUE!</v>
      </c>
      <c r="AZ417" s="65" t="str">
        <f>IF(COUNT(SEARCH(#REF!,K417)),IF(V417&lt;&gt;0,LOOKUP(9.99999999999999E+307,$AZ$5:AZ416+1),""),"")</f>
        <v/>
      </c>
      <c r="BA417" s="91" t="str">
        <f>IF(COUNT(SEARCH(#REF!,K417)),IF(Y417&lt;&gt;0,LOOKUP(9.99999999999999E+307,$BA$5:BA416+1),""),"")</f>
        <v/>
      </c>
      <c r="BB417" s="93" t="str">
        <f>IF(COUNT(SEARCH(#REF!,K417)),IF(AC417&lt;&gt;0,LOOKUP(9.99999999999999E+307,$BB$5:BB416+1),""),"")</f>
        <v/>
      </c>
      <c r="BC417" s="95" t="str">
        <f>IF(COUNT(SEARCH(#REF!,K417)),IF(AG417&lt;&gt;0,LOOKUP(9.99999999999999E+307,$BC$5:BC416+1),""),"")</f>
        <v/>
      </c>
    </row>
    <row r="418" spans="1:55" ht="14">
      <c r="A418" s="1">
        <v>412</v>
      </c>
      <c r="B418" s="38" t="str">
        <f>IF(stock_Item!B414&lt;&gt;"",stock_Item!B414,"")</f>
        <v>หัวกรอช้า Carbide Bur ก้านยาว กลาง</v>
      </c>
      <c r="C418" s="18" t="str">
        <f t="array" ref="C418">IF(B418 &lt;&gt;"",IF(J418&lt;&gt;"","จัดซื้อร่วม ","วิธีเฉพาะเจาะจง "),"")</f>
        <v xml:space="preserve">วิธีเฉพาะเจาะจง </v>
      </c>
      <c r="D418" s="9">
        <f>IF(B418 &lt;&gt;"",INDEX(stock_Item!$A$3:$A$998,MATCH(B418,stock_Item!$B$3:$B$998,0)),"")</f>
        <v>6777</v>
      </c>
      <c r="E418" s="9" t="str">
        <f>IF(B418 &lt;&gt;"",INDEX(stock_Item!$C$1:$C$998,MATCH(D418,stock_Item!$A$1:$A$998,0)),"")</f>
        <v>ชิ้น</v>
      </c>
      <c r="F418" s="8"/>
      <c r="G418" s="7"/>
      <c r="H418" s="7"/>
      <c r="I418" s="7"/>
      <c r="J418" s="54"/>
      <c r="K418" s="57"/>
      <c r="L418" s="55"/>
      <c r="M418" s="56"/>
      <c r="N418" s="56"/>
      <c r="O418" s="41"/>
      <c r="P418" s="53">
        <f>IFERROR(IF(B418 &lt;&gt;"",LOOKUP(2,1/(company_qty!$K$3:$K$2003=D418),(company_qty!$N$3:$N$1004)),""),0)</f>
        <v>10</v>
      </c>
      <c r="Q418" s="33">
        <v>10</v>
      </c>
      <c r="R418" s="53">
        <f t="shared" si="72"/>
        <v>0</v>
      </c>
      <c r="S418" s="23">
        <v>0</v>
      </c>
      <c r="T418" s="39">
        <f t="array" ref="T418">IFERROR(IF(B418 &lt;&gt;"",LOOKUP(2,1/(company_qty!$A$3:$A$2002=D418),(company_qty!$D$3:$D$1003)),""),"ไม่เคยซื้อ")</f>
        <v>80</v>
      </c>
      <c r="U418" s="34">
        <f t="shared" si="73"/>
        <v>0</v>
      </c>
      <c r="V418" s="46">
        <f>IF(AND(B418&lt;&gt;"",S418&lt;&gt;0,COUNTIFS(stock_Item!$A$3:$A$1998,D418,stock_Item!$M$3:$M$1998,"P")),IF(S418&gt;=9,S418-S418*0.4,S418),0)</f>
        <v>0</v>
      </c>
      <c r="W418" s="44"/>
      <c r="X418" s="47">
        <f t="shared" si="74"/>
        <v>0</v>
      </c>
      <c r="Y418" s="46">
        <f t="shared" si="82"/>
        <v>0</v>
      </c>
      <c r="Z418" s="44"/>
      <c r="AA418" s="47">
        <f t="shared" si="75"/>
        <v>0</v>
      </c>
      <c r="AB418" s="97">
        <f t="shared" si="83"/>
        <v>0</v>
      </c>
      <c r="AC418" s="100" t="str">
        <f t="shared" si="76"/>
        <v/>
      </c>
      <c r="AD418" s="44"/>
      <c r="AE418" s="35"/>
      <c r="AF418" s="36"/>
      <c r="AG418" s="100" t="str">
        <f t="shared" si="77"/>
        <v/>
      </c>
      <c r="AH418" s="44"/>
      <c r="AI418" s="86"/>
      <c r="AJ418" s="77">
        <f t="shared" si="78"/>
        <v>0</v>
      </c>
      <c r="AK418" s="84">
        <f t="shared" si="79"/>
        <v>0</v>
      </c>
      <c r="AL418" s="1">
        <f t="shared" si="80"/>
        <v>0</v>
      </c>
      <c r="AM418" s="85">
        <f t="shared" si="81"/>
        <v>0</v>
      </c>
      <c r="AZ418" s="65" t="str">
        <f>IF(COUNT(SEARCH(#REF!,K418)),IF(V418&lt;&gt;0,LOOKUP(9.99999999999999E+307,$AZ$5:AZ417+1),""),"")</f>
        <v/>
      </c>
      <c r="BA418" s="91" t="str">
        <f>IF(COUNT(SEARCH(#REF!,K418)),IF(Y418&lt;&gt;0,LOOKUP(9.99999999999999E+307,$BA$5:BA417+1),""),"")</f>
        <v/>
      </c>
      <c r="BB418" s="93" t="str">
        <f>IF(COUNT(SEARCH(#REF!,K418)),IF(AC418&lt;&gt;0,LOOKUP(9.99999999999999E+307,$BB$5:BB417+1),""),"")</f>
        <v/>
      </c>
      <c r="BC418" s="95" t="str">
        <f>IF(COUNT(SEARCH(#REF!,K418)),IF(AG418&lt;&gt;0,LOOKUP(9.99999999999999E+307,$BC$5:BC417+1),""),"")</f>
        <v/>
      </c>
    </row>
    <row r="419" spans="1:55" ht="14">
      <c r="A419" s="1">
        <v>413</v>
      </c>
      <c r="B419" s="38" t="str">
        <f>IF(stock_Item!B415&lt;&gt;"",stock_Item!B415,"")</f>
        <v>หัวกรอช้า Carbide Bur ก้านยาว เล็ก</v>
      </c>
      <c r="C419" s="18" t="str">
        <f t="array" ref="C419">IF(B419 &lt;&gt;"",IF(J419&lt;&gt;"","จัดซื้อร่วม ","วิธีเฉพาะเจาะจง "),"")</f>
        <v xml:space="preserve">วิธีเฉพาะเจาะจง </v>
      </c>
      <c r="D419" s="9">
        <f>IF(B419 &lt;&gt;"",INDEX(stock_Item!$A$3:$A$998,MATCH(B419,stock_Item!$B$3:$B$998,0)),"")</f>
        <v>1366</v>
      </c>
      <c r="E419" s="9" t="str">
        <f>IF(B419 &lt;&gt;"",INDEX(stock_Item!$C$1:$C$998,MATCH(D419,stock_Item!$A$1:$A$998,0)),"")</f>
        <v>ตัว</v>
      </c>
      <c r="F419" s="8"/>
      <c r="G419" s="7"/>
      <c r="H419" s="7"/>
      <c r="I419" s="7"/>
      <c r="J419" s="54"/>
      <c r="K419" s="57"/>
      <c r="L419" s="55"/>
      <c r="M419" s="56"/>
      <c r="N419" s="56"/>
      <c r="O419" s="41"/>
      <c r="P419" s="53">
        <f>IFERROR(IF(B419 &lt;&gt;"",LOOKUP(2,1/(company_qty!$K$3:$K$2003=D419),(company_qty!$N$3:$N$1004)),""),0)</f>
        <v>10</v>
      </c>
      <c r="Q419" s="33">
        <v>10</v>
      </c>
      <c r="R419" s="53">
        <f t="shared" si="72"/>
        <v>0</v>
      </c>
      <c r="S419" s="23">
        <v>0</v>
      </c>
      <c r="T419" s="39">
        <f t="array" ref="T419">IFERROR(IF(B419 &lt;&gt;"",LOOKUP(2,1/(company_qty!$A$3:$A$2002=D419),(company_qty!$D$3:$D$1003)),""),"ไม่เคยซื้อ")</f>
        <v>80</v>
      </c>
      <c r="U419" s="34">
        <f t="shared" si="73"/>
        <v>0</v>
      </c>
      <c r="V419" s="46">
        <f>IF(AND(B419&lt;&gt;"",S419&lt;&gt;0,COUNTIFS(stock_Item!$A$3:$A$1998,D419,stock_Item!$M$3:$M$1998,"P")),IF(S419&gt;=9,S419-S419*0.4,S419),0)</f>
        <v>0</v>
      </c>
      <c r="W419" s="44"/>
      <c r="X419" s="47">
        <f t="shared" si="74"/>
        <v>0</v>
      </c>
      <c r="Y419" s="46">
        <f t="shared" si="82"/>
        <v>0</v>
      </c>
      <c r="Z419" s="44"/>
      <c r="AA419" s="47">
        <f t="shared" si="75"/>
        <v>0</v>
      </c>
      <c r="AB419" s="97">
        <f t="shared" si="83"/>
        <v>0</v>
      </c>
      <c r="AC419" s="100" t="str">
        <f t="shared" si="76"/>
        <v/>
      </c>
      <c r="AD419" s="44"/>
      <c r="AE419" s="35"/>
      <c r="AF419" s="36"/>
      <c r="AG419" s="100" t="str">
        <f t="shared" si="77"/>
        <v/>
      </c>
      <c r="AH419" s="44"/>
      <c r="AI419" s="86"/>
      <c r="AJ419" s="77">
        <f t="shared" si="78"/>
        <v>0</v>
      </c>
      <c r="AK419" s="84">
        <f t="shared" si="79"/>
        <v>0</v>
      </c>
      <c r="AL419" s="1">
        <f t="shared" si="80"/>
        <v>0</v>
      </c>
      <c r="AM419" s="85">
        <f t="shared" si="81"/>
        <v>0</v>
      </c>
      <c r="AZ419" s="65" t="str">
        <f>IF(COUNT(SEARCH(#REF!,K419)),IF(V419&lt;&gt;0,LOOKUP(9.99999999999999E+307,$AZ$5:AZ418+1),""),"")</f>
        <v/>
      </c>
      <c r="BA419" s="91" t="str">
        <f>IF(COUNT(SEARCH(#REF!,K419)),IF(Y419&lt;&gt;0,LOOKUP(9.99999999999999E+307,$BA$5:BA418+1),""),"")</f>
        <v/>
      </c>
      <c r="BB419" s="93" t="str">
        <f>IF(COUNT(SEARCH(#REF!,K419)),IF(AC419&lt;&gt;0,LOOKUP(9.99999999999999E+307,$BB$5:BB418+1),""),"")</f>
        <v/>
      </c>
      <c r="BC419" s="95" t="str">
        <f>IF(COUNT(SEARCH(#REF!,K419)),IF(AG419&lt;&gt;0,LOOKUP(9.99999999999999E+307,$BC$5:BC418+1),""),"")</f>
        <v/>
      </c>
    </row>
    <row r="420" spans="1:55" ht="14">
      <c r="A420" s="1">
        <v>414</v>
      </c>
      <c r="B420" s="38" t="str">
        <f>IF(stock_Item!B416&lt;&gt;"",stock_Item!B416,"")</f>
        <v>หัวกรอช้า Carbide Bur ก้านยาว ใหญ่</v>
      </c>
      <c r="C420" s="18" t="str">
        <f t="array" ref="C420">IF(B420 &lt;&gt;"",IF(J420&lt;&gt;"","จัดซื้อร่วม ","วิธีเฉพาะเจาะจง "),"")</f>
        <v xml:space="preserve">วิธีเฉพาะเจาะจง </v>
      </c>
      <c r="D420" s="9">
        <f>IF(B420 &lt;&gt;"",INDEX(stock_Item!$A$3:$A$998,MATCH(B420,stock_Item!$B$3:$B$998,0)),"")</f>
        <v>6778</v>
      </c>
      <c r="E420" s="9" t="str">
        <f>IF(B420 &lt;&gt;"",INDEX(stock_Item!$C$1:$C$998,MATCH(D420,stock_Item!$A$1:$A$998,0)),"")</f>
        <v>ชิ้น</v>
      </c>
      <c r="F420" s="8"/>
      <c r="G420" s="7"/>
      <c r="H420" s="7"/>
      <c r="I420" s="7"/>
      <c r="J420" s="54"/>
      <c r="K420" s="57"/>
      <c r="L420" s="55"/>
      <c r="M420" s="56"/>
      <c r="N420" s="56"/>
      <c r="O420" s="41"/>
      <c r="P420" s="53">
        <f>IFERROR(IF(B420 &lt;&gt;"",LOOKUP(2,1/(company_qty!$K$3:$K$2003=D420),(company_qty!$N$3:$N$1004)),""),0)</f>
        <v>10</v>
      </c>
      <c r="Q420" s="33">
        <v>10</v>
      </c>
      <c r="R420" s="53">
        <f t="shared" si="72"/>
        <v>0</v>
      </c>
      <c r="S420" s="23">
        <v>0</v>
      </c>
      <c r="T420" s="39">
        <f t="array" ref="T420">IFERROR(IF(B420 &lt;&gt;"",LOOKUP(2,1/(company_qty!$A$3:$A$2002=D420),(company_qty!$D$3:$D$1003)),""),"ไม่เคยซื้อ")</f>
        <v>80</v>
      </c>
      <c r="U420" s="34">
        <f t="shared" si="73"/>
        <v>0</v>
      </c>
      <c r="V420" s="46">
        <f>IF(AND(B420&lt;&gt;"",S420&lt;&gt;0,COUNTIFS(stock_Item!$A$3:$A$1998,D420,stock_Item!$M$3:$M$1998,"P")),IF(S420&gt;=9,S420-S420*0.4,S420),0)</f>
        <v>0</v>
      </c>
      <c r="W420" s="44"/>
      <c r="X420" s="47">
        <f t="shared" si="74"/>
        <v>0</v>
      </c>
      <c r="Y420" s="46">
        <f t="shared" si="82"/>
        <v>0</v>
      </c>
      <c r="Z420" s="44"/>
      <c r="AA420" s="47">
        <f t="shared" si="75"/>
        <v>0</v>
      </c>
      <c r="AB420" s="97">
        <f t="shared" si="83"/>
        <v>0</v>
      </c>
      <c r="AC420" s="100" t="str">
        <f t="shared" si="76"/>
        <v/>
      </c>
      <c r="AD420" s="44"/>
      <c r="AE420" s="35"/>
      <c r="AF420" s="36"/>
      <c r="AG420" s="100" t="str">
        <f t="shared" si="77"/>
        <v/>
      </c>
      <c r="AH420" s="44"/>
      <c r="AI420" s="86"/>
      <c r="AJ420" s="77">
        <f t="shared" si="78"/>
        <v>0</v>
      </c>
      <c r="AK420" s="84">
        <f t="shared" si="79"/>
        <v>0</v>
      </c>
      <c r="AL420" s="1">
        <f t="shared" si="80"/>
        <v>0</v>
      </c>
      <c r="AM420" s="85">
        <f t="shared" si="81"/>
        <v>0</v>
      </c>
      <c r="AZ420" s="65" t="str">
        <f>IF(COUNT(SEARCH(#REF!,K420)),IF(V420&lt;&gt;0,LOOKUP(9.99999999999999E+307,$AZ$5:AZ419+1),""),"")</f>
        <v/>
      </c>
      <c r="BA420" s="91" t="str">
        <f>IF(COUNT(SEARCH(#REF!,K420)),IF(Y420&lt;&gt;0,LOOKUP(9.99999999999999E+307,$BA$5:BA419+1),""),"")</f>
        <v/>
      </c>
      <c r="BB420" s="93" t="str">
        <f>IF(COUNT(SEARCH(#REF!,K420)),IF(AC420&lt;&gt;0,LOOKUP(9.99999999999999E+307,$BB$5:BB419+1),""),"")</f>
        <v/>
      </c>
      <c r="BC420" s="95" t="str">
        <f>IF(COUNT(SEARCH(#REF!,K420)),IF(AG420&lt;&gt;0,LOOKUP(9.99999999999999E+307,$BC$5:BC419+1),""),"")</f>
        <v/>
      </c>
    </row>
    <row r="421" spans="1:55" ht="14">
      <c r="A421" s="1">
        <v>415</v>
      </c>
      <c r="B421" s="38" t="str">
        <f>IF(stock_Item!B417&lt;&gt;"",stock_Item!B417,"")</f>
        <v>หัวกรอช้า Carbide Bur ก้านสั้น กลาง</v>
      </c>
      <c r="C421" s="18" t="str">
        <f t="array" ref="C421">IF(B421 &lt;&gt;"",IF(J421&lt;&gt;"","จัดซื้อร่วม ","วิธีเฉพาะเจาะจง "),"")</f>
        <v xml:space="preserve">วิธีเฉพาะเจาะจง </v>
      </c>
      <c r="D421" s="9">
        <f>IF(B421 &lt;&gt;"",INDEX(stock_Item!$A$3:$A$998,MATCH(B421,stock_Item!$B$3:$B$998,0)),"")</f>
        <v>6780</v>
      </c>
      <c r="E421" s="9" t="str">
        <f>IF(B421 &lt;&gt;"",INDEX(stock_Item!$C$1:$C$998,MATCH(D421,stock_Item!$A$1:$A$998,0)),"")</f>
        <v>ชิ้น</v>
      </c>
      <c r="F421" s="8"/>
      <c r="G421" s="7"/>
      <c r="H421" s="7"/>
      <c r="I421" s="7"/>
      <c r="J421" s="54"/>
      <c r="K421" s="57"/>
      <c r="L421" s="55"/>
      <c r="M421" s="56"/>
      <c r="N421" s="56"/>
      <c r="O421" s="41"/>
      <c r="P421" s="53">
        <f>IFERROR(IF(B421 &lt;&gt;"",LOOKUP(2,1/(company_qty!$K$3:$K$2003=D421),(company_qty!$N$3:$N$1004)),""),0)</f>
        <v>15</v>
      </c>
      <c r="Q421" s="33">
        <v>15</v>
      </c>
      <c r="R421" s="53">
        <f t="shared" si="72"/>
        <v>0</v>
      </c>
      <c r="S421" s="23">
        <v>5</v>
      </c>
      <c r="T421" s="39">
        <f t="array" ref="T421">IFERROR(IF(B421 &lt;&gt;"",LOOKUP(2,1/(company_qty!$A$3:$A$2002=D421),(company_qty!$D$3:$D$1003)),""),"ไม่เคยซื้อ")</f>
        <v>80</v>
      </c>
      <c r="U421" s="34">
        <f t="shared" si="73"/>
        <v>400</v>
      </c>
      <c r="V421" s="46">
        <f>IF(AND(B421&lt;&gt;"",S421&lt;&gt;0,COUNTIFS(stock_Item!$A$3:$A$1998,D421,stock_Item!$M$3:$M$1998,"P")),IF(S421&gt;=9,S421-S421*0.4,S421),0)</f>
        <v>5</v>
      </c>
      <c r="W421" s="44"/>
      <c r="X421" s="47">
        <f t="shared" si="74"/>
        <v>5</v>
      </c>
      <c r="Y421" s="46">
        <f t="shared" si="82"/>
        <v>0</v>
      </c>
      <c r="Z421" s="44"/>
      <c r="AA421" s="47">
        <f t="shared" si="75"/>
        <v>5</v>
      </c>
      <c r="AB421" s="97">
        <f t="shared" si="83"/>
        <v>0</v>
      </c>
      <c r="AC421" s="100" t="str">
        <f t="shared" si="76"/>
        <v/>
      </c>
      <c r="AD421" s="44"/>
      <c r="AE421" s="35"/>
      <c r="AF421" s="36"/>
      <c r="AG421" s="100" t="str">
        <f t="shared" si="77"/>
        <v/>
      </c>
      <c r="AH421" s="44"/>
      <c r="AI421" s="86"/>
      <c r="AJ421" s="77">
        <f t="shared" si="78"/>
        <v>5</v>
      </c>
      <c r="AK421" s="84">
        <f t="shared" si="79"/>
        <v>400</v>
      </c>
      <c r="AL421" s="1">
        <f t="shared" si="80"/>
        <v>0</v>
      </c>
      <c r="AM421" s="85">
        <f t="shared" si="81"/>
        <v>0</v>
      </c>
      <c r="AZ421" s="65" t="str">
        <f>IF(COUNT(SEARCH(#REF!,K421)),IF(V421&lt;&gt;0,LOOKUP(9.99999999999999E+307,$AZ$5:AZ420+1),""),"")</f>
        <v/>
      </c>
      <c r="BA421" s="91" t="str">
        <f>IF(COUNT(SEARCH(#REF!,K421)),IF(Y421&lt;&gt;0,LOOKUP(9.99999999999999E+307,$BA$5:BA420+1),""),"")</f>
        <v/>
      </c>
      <c r="BB421" s="93" t="str">
        <f>IF(COUNT(SEARCH(#REF!,K421)),IF(AC421&lt;&gt;0,LOOKUP(9.99999999999999E+307,$BB$5:BB420+1),""),"")</f>
        <v/>
      </c>
      <c r="BC421" s="95" t="str">
        <f>IF(COUNT(SEARCH(#REF!,K421)),IF(AG421&lt;&gt;0,LOOKUP(9.99999999999999E+307,$BC$5:BC420+1),""),"")</f>
        <v/>
      </c>
    </row>
    <row r="422" spans="1:55" ht="14">
      <c r="A422" s="1">
        <v>416</v>
      </c>
      <c r="B422" s="38" t="str">
        <f>IF(stock_Item!B418&lt;&gt;"",stock_Item!B418,"")</f>
        <v>หัวกรอช้า Carbide Bur ก้านสั้น เล็ก</v>
      </c>
      <c r="C422" s="18" t="str">
        <f t="array" ref="C422">IF(B422 &lt;&gt;"",IF(J422&lt;&gt;"","จัดซื้อร่วม ","วิธีเฉพาะเจาะจง "),"")</f>
        <v xml:space="preserve">วิธีเฉพาะเจาะจง </v>
      </c>
      <c r="D422" s="9">
        <f>IF(B422 &lt;&gt;"",INDEX(stock_Item!$A$3:$A$998,MATCH(B422,stock_Item!$B$3:$B$998,0)),"")</f>
        <v>1365</v>
      </c>
      <c r="E422" s="9" t="str">
        <f>IF(B422 &lt;&gt;"",INDEX(stock_Item!$C$1:$C$998,MATCH(D422,stock_Item!$A$1:$A$998,0)),"")</f>
        <v>ตัว</v>
      </c>
      <c r="F422" s="8"/>
      <c r="G422" s="7"/>
      <c r="H422" s="7"/>
      <c r="I422" s="7"/>
      <c r="J422" s="54"/>
      <c r="K422" s="57"/>
      <c r="L422" s="55"/>
      <c r="M422" s="56"/>
      <c r="N422" s="56"/>
      <c r="O422" s="41"/>
      <c r="P422" s="53">
        <f>IFERROR(IF(B422 &lt;&gt;"",LOOKUP(2,1/(company_qty!$K$3:$K$2003=D422),(company_qty!$N$3:$N$1004)),""),0)</f>
        <v>20</v>
      </c>
      <c r="Q422" s="33">
        <v>20</v>
      </c>
      <c r="R422" s="53">
        <f t="shared" si="72"/>
        <v>0</v>
      </c>
      <c r="S422" s="23">
        <v>0</v>
      </c>
      <c r="T422" s="39">
        <f t="array" ref="T422">IFERROR(IF(B422 &lt;&gt;"",LOOKUP(2,1/(company_qty!$A$3:$A$2002=D422),(company_qty!$D$3:$D$1003)),""),"ไม่เคยซื้อ")</f>
        <v>49</v>
      </c>
      <c r="U422" s="34">
        <f t="shared" si="73"/>
        <v>0</v>
      </c>
      <c r="V422" s="46">
        <f>IF(AND(B422&lt;&gt;"",S422&lt;&gt;0,COUNTIFS(stock_Item!$A$3:$A$1998,D422,stock_Item!$M$3:$M$1998,"P")),IF(S422&gt;=9,S422-S422*0.4,S422),0)</f>
        <v>0</v>
      </c>
      <c r="W422" s="44"/>
      <c r="X422" s="47">
        <f t="shared" si="74"/>
        <v>0</v>
      </c>
      <c r="Y422" s="46">
        <f t="shared" si="82"/>
        <v>0</v>
      </c>
      <c r="Z422" s="44"/>
      <c r="AA422" s="47">
        <f t="shared" si="75"/>
        <v>0</v>
      </c>
      <c r="AB422" s="97">
        <f t="shared" si="83"/>
        <v>0</v>
      </c>
      <c r="AC422" s="100" t="str">
        <f t="shared" si="76"/>
        <v/>
      </c>
      <c r="AD422" s="44"/>
      <c r="AE422" s="35"/>
      <c r="AF422" s="36"/>
      <c r="AG422" s="100" t="str">
        <f t="shared" si="77"/>
        <v/>
      </c>
      <c r="AH422" s="44"/>
      <c r="AI422" s="86"/>
      <c r="AJ422" s="77">
        <f t="shared" si="78"/>
        <v>0</v>
      </c>
      <c r="AK422" s="84">
        <f t="shared" si="79"/>
        <v>0</v>
      </c>
      <c r="AL422" s="1">
        <f t="shared" si="80"/>
        <v>0</v>
      </c>
      <c r="AM422" s="85">
        <f t="shared" si="81"/>
        <v>0</v>
      </c>
      <c r="AZ422" s="65" t="str">
        <f>IF(COUNT(SEARCH(#REF!,K422)),IF(V422&lt;&gt;0,LOOKUP(9.99999999999999E+307,$AZ$5:AZ421+1),""),"")</f>
        <v/>
      </c>
      <c r="BA422" s="91" t="str">
        <f>IF(COUNT(SEARCH(#REF!,K422)),IF(Y422&lt;&gt;0,LOOKUP(9.99999999999999E+307,$BA$5:BA421+1),""),"")</f>
        <v/>
      </c>
      <c r="BB422" s="93" t="str">
        <f>IF(COUNT(SEARCH(#REF!,K422)),IF(AC422&lt;&gt;0,LOOKUP(9.99999999999999E+307,$BB$5:BB421+1),""),"")</f>
        <v/>
      </c>
      <c r="BC422" s="95" t="str">
        <f>IF(COUNT(SEARCH(#REF!,K422)),IF(AG422&lt;&gt;0,LOOKUP(9.99999999999999E+307,$BC$5:BC421+1),""),"")</f>
        <v/>
      </c>
    </row>
    <row r="423" spans="1:55" ht="14">
      <c r="A423" s="1">
        <v>417</v>
      </c>
      <c r="B423" s="38" t="str">
        <f>IF(stock_Item!B419&lt;&gt;"",stock_Item!B419,"")</f>
        <v>หัวกรอช้า Carbide Bur ก้านสั้น ใหญ่</v>
      </c>
      <c r="C423" s="18" t="str">
        <f t="array" ref="C423">IF(B423 &lt;&gt;"",IF(J423&lt;&gt;"","จัดซื้อร่วม ","วิธีเฉพาะเจาะจง "),"")</f>
        <v xml:space="preserve">วิธีเฉพาะเจาะจง </v>
      </c>
      <c r="D423" s="9">
        <f>IF(B423 &lt;&gt;"",INDEX(stock_Item!$A$3:$A$998,MATCH(B423,stock_Item!$B$3:$B$998,0)),"")</f>
        <v>6781</v>
      </c>
      <c r="E423" s="9" t="str">
        <f>IF(B423 &lt;&gt;"",INDEX(stock_Item!$C$1:$C$998,MATCH(D423,stock_Item!$A$1:$A$998,0)),"")</f>
        <v>ชิ้น</v>
      </c>
      <c r="F423" s="8"/>
      <c r="G423" s="7"/>
      <c r="H423" s="7"/>
      <c r="I423" s="7"/>
      <c r="J423" s="54"/>
      <c r="K423" s="57"/>
      <c r="L423" s="55"/>
      <c r="M423" s="56"/>
      <c r="N423" s="56"/>
      <c r="O423" s="41"/>
      <c r="P423" s="53">
        <f>IFERROR(IF(B423 &lt;&gt;"",LOOKUP(2,1/(company_qty!$K$3:$K$2003=D423),(company_qty!$N$3:$N$1004)),""),0)</f>
        <v>20</v>
      </c>
      <c r="Q423" s="33">
        <v>20</v>
      </c>
      <c r="R423" s="53">
        <f t="shared" si="72"/>
        <v>0</v>
      </c>
      <c r="S423" s="23">
        <v>0</v>
      </c>
      <c r="T423" s="39">
        <f t="array" ref="T423">IFERROR(IF(B423 &lt;&gt;"",LOOKUP(2,1/(company_qty!$A$3:$A$2002=D423),(company_qty!$D$3:$D$1003)),""),"ไม่เคยซื้อ")</f>
        <v>80</v>
      </c>
      <c r="U423" s="34">
        <f t="shared" si="73"/>
        <v>0</v>
      </c>
      <c r="V423" s="46">
        <f>IF(AND(B423&lt;&gt;"",S423&lt;&gt;0,COUNTIFS(stock_Item!$A$3:$A$1998,D423,stock_Item!$M$3:$M$1998,"P")),IF(S423&gt;=9,S423-S423*0.4,S423),0)</f>
        <v>0</v>
      </c>
      <c r="W423" s="44"/>
      <c r="X423" s="47">
        <f t="shared" si="74"/>
        <v>0</v>
      </c>
      <c r="Y423" s="46">
        <f t="shared" si="82"/>
        <v>0</v>
      </c>
      <c r="Z423" s="44"/>
      <c r="AA423" s="47">
        <f t="shared" si="75"/>
        <v>0</v>
      </c>
      <c r="AB423" s="97">
        <f t="shared" si="83"/>
        <v>0</v>
      </c>
      <c r="AC423" s="100" t="str">
        <f t="shared" si="76"/>
        <v/>
      </c>
      <c r="AD423" s="44"/>
      <c r="AE423" s="35"/>
      <c r="AF423" s="36"/>
      <c r="AG423" s="100" t="str">
        <f t="shared" si="77"/>
        <v/>
      </c>
      <c r="AH423" s="44"/>
      <c r="AI423" s="86"/>
      <c r="AJ423" s="77">
        <f t="shared" si="78"/>
        <v>0</v>
      </c>
      <c r="AK423" s="84">
        <f t="shared" si="79"/>
        <v>0</v>
      </c>
      <c r="AL423" s="1">
        <f t="shared" si="80"/>
        <v>0</v>
      </c>
      <c r="AM423" s="85">
        <f t="shared" si="81"/>
        <v>0</v>
      </c>
      <c r="AZ423" s="65" t="str">
        <f>IF(COUNT(SEARCH(#REF!,K423)),IF(V423&lt;&gt;0,LOOKUP(9.99999999999999E+307,$AZ$5:AZ422+1),""),"")</f>
        <v/>
      </c>
      <c r="BA423" s="91" t="str">
        <f>IF(COUNT(SEARCH(#REF!,K423)),IF(Y423&lt;&gt;0,LOOKUP(9.99999999999999E+307,$BA$5:BA422+1),""),"")</f>
        <v/>
      </c>
      <c r="BB423" s="93" t="str">
        <f>IF(COUNT(SEARCH(#REF!,K423)),IF(AC423&lt;&gt;0,LOOKUP(9.99999999999999E+307,$BB$5:BB422+1),""),"")</f>
        <v/>
      </c>
      <c r="BC423" s="95" t="str">
        <f>IF(COUNT(SEARCH(#REF!,K423)),IF(AG423&lt;&gt;0,LOOKUP(9.99999999999999E+307,$BC$5:BC422+1),""),"")</f>
        <v/>
      </c>
    </row>
    <row r="424" spans="1:55" ht="14">
      <c r="A424" s="1">
        <v>418</v>
      </c>
      <c r="B424" s="38" t="str">
        <f>IF(stock_Item!B420&lt;&gt;"",stock_Item!B420,"")</f>
        <v>หัวกรอฟันปลอม (สีเขียว)</v>
      </c>
      <c r="C424" s="18" t="str">
        <f t="array" ref="C424">IF(B424 &lt;&gt;"",IF(J424&lt;&gt;"","จัดซื้อร่วม ","วิธีเฉพาะเจาะจง "),"")</f>
        <v xml:space="preserve">วิธีเฉพาะเจาะจง </v>
      </c>
      <c r="D424" s="9">
        <f>IF(B424 &lt;&gt;"",INDEX(stock_Item!$A$3:$A$998,MATCH(B424,stock_Item!$B$3:$B$998,0)),"")</f>
        <v>1362</v>
      </c>
      <c r="E424" s="9" t="str">
        <f>IF(B424 &lt;&gt;"",INDEX(stock_Item!$C$1:$C$998,MATCH(D424,stock_Item!$A$1:$A$998,0)),"")</f>
        <v>ตัว</v>
      </c>
      <c r="F424" s="8"/>
      <c r="G424" s="7"/>
      <c r="H424" s="7"/>
      <c r="I424" s="7"/>
      <c r="J424" s="54"/>
      <c r="K424" s="57"/>
      <c r="L424" s="55"/>
      <c r="M424" s="56"/>
      <c r="N424" s="56"/>
      <c r="O424" s="41"/>
      <c r="P424" s="53">
        <f>IFERROR(IF(B424 &lt;&gt;"",LOOKUP(2,1/(company_qty!$K$3:$K$2003=D424),(company_qty!$N$3:$N$1004)),""),0)</f>
        <v>10</v>
      </c>
      <c r="Q424" s="33">
        <v>10</v>
      </c>
      <c r="R424" s="53">
        <f t="shared" si="72"/>
        <v>0</v>
      </c>
      <c r="S424" s="23">
        <v>0</v>
      </c>
      <c r="T424" s="39">
        <f t="array" ref="T424">IFERROR(IF(B424 &lt;&gt;"",LOOKUP(2,1/(company_qty!$A$3:$A$2002=D424),(company_qty!$D$3:$D$1003)),""),"ไม่เคยซื้อ")</f>
        <v>80</v>
      </c>
      <c r="U424" s="34">
        <f t="shared" si="73"/>
        <v>0</v>
      </c>
      <c r="V424" s="46">
        <f>IF(AND(B424&lt;&gt;"",S424&lt;&gt;0,COUNTIFS(stock_Item!$A$3:$A$1998,D424,stock_Item!$M$3:$M$1998,"P")),IF(S424&gt;=9,S424-S424*0.4,S424),0)</f>
        <v>0</v>
      </c>
      <c r="W424" s="44"/>
      <c r="X424" s="47">
        <f t="shared" si="74"/>
        <v>0</v>
      </c>
      <c r="Y424" s="46">
        <f t="shared" si="82"/>
        <v>0</v>
      </c>
      <c r="Z424" s="44"/>
      <c r="AA424" s="47">
        <f t="shared" si="75"/>
        <v>0</v>
      </c>
      <c r="AB424" s="97">
        <f t="shared" si="83"/>
        <v>0</v>
      </c>
      <c r="AC424" s="100" t="str">
        <f t="shared" si="76"/>
        <v/>
      </c>
      <c r="AD424" s="44"/>
      <c r="AE424" s="35"/>
      <c r="AF424" s="36"/>
      <c r="AG424" s="100" t="str">
        <f t="shared" si="77"/>
        <v/>
      </c>
      <c r="AH424" s="44"/>
      <c r="AI424" s="86"/>
      <c r="AJ424" s="77">
        <f t="shared" si="78"/>
        <v>0</v>
      </c>
      <c r="AK424" s="84">
        <f t="shared" si="79"/>
        <v>0</v>
      </c>
      <c r="AL424" s="1">
        <f t="shared" si="80"/>
        <v>0</v>
      </c>
      <c r="AM424" s="85">
        <f t="shared" si="81"/>
        <v>0</v>
      </c>
      <c r="AZ424" s="65" t="str">
        <f>IF(COUNT(SEARCH(#REF!,K424)),IF(V424&lt;&gt;0,LOOKUP(9.99999999999999E+307,$AZ$5:AZ423+1),""),"")</f>
        <v/>
      </c>
      <c r="BA424" s="91" t="str">
        <f>IF(COUNT(SEARCH(#REF!,K424)),IF(Y424&lt;&gt;0,LOOKUP(9.99999999999999E+307,$BA$5:BA423+1),""),"")</f>
        <v/>
      </c>
      <c r="BB424" s="93" t="str">
        <f>IF(COUNT(SEARCH(#REF!,K424)),IF(AC424&lt;&gt;0,LOOKUP(9.99999999999999E+307,$BB$5:BB423+1),""),"")</f>
        <v/>
      </c>
      <c r="BC424" s="95" t="str">
        <f>IF(COUNT(SEARCH(#REF!,K424)),IF(AG424&lt;&gt;0,LOOKUP(9.99999999999999E+307,$BC$5:BC423+1),""),"")</f>
        <v/>
      </c>
    </row>
    <row r="425" spans="1:55" ht="14">
      <c r="A425" s="1">
        <v>419</v>
      </c>
      <c r="B425" s="38" t="str">
        <f>IF(stock_Item!B421&lt;&gt;"",stock_Item!B421,"")</f>
        <v>หัวกรอฟันปลอม (สีเทา)</v>
      </c>
      <c r="C425" s="18" t="str">
        <f t="array" ref="C425">IF(B425 &lt;&gt;"",IF(J425&lt;&gt;"","จัดซื้อร่วม ","วิธีเฉพาะเจาะจง "),"")</f>
        <v xml:space="preserve">วิธีเฉพาะเจาะจง </v>
      </c>
      <c r="D425" s="9">
        <f>IF(B425 &lt;&gt;"",INDEX(stock_Item!$A$3:$A$998,MATCH(B425,stock_Item!$B$3:$B$998,0)),"")</f>
        <v>6102</v>
      </c>
      <c r="E425" s="9" t="str">
        <f>IF(B425 &lt;&gt;"",INDEX(stock_Item!$C$1:$C$998,MATCH(D425,stock_Item!$A$1:$A$998,0)),"")</f>
        <v>ตัว</v>
      </c>
      <c r="F425" s="8"/>
      <c r="G425" s="7"/>
      <c r="H425" s="7"/>
      <c r="I425" s="7"/>
      <c r="J425" s="54"/>
      <c r="K425" s="57"/>
      <c r="L425" s="55"/>
      <c r="M425" s="56"/>
      <c r="N425" s="56"/>
      <c r="O425" s="41"/>
      <c r="P425" s="53">
        <f>IFERROR(IF(B425 &lt;&gt;"",LOOKUP(2,1/(company_qty!$K$3:$K$2003=D425),(company_qty!$N$3:$N$1004)),""),0)</f>
        <v>10</v>
      </c>
      <c r="Q425" s="33">
        <v>10</v>
      </c>
      <c r="R425" s="53">
        <f t="shared" si="72"/>
        <v>0</v>
      </c>
      <c r="S425" s="23">
        <v>0</v>
      </c>
      <c r="T425" s="39">
        <f t="array" ref="T425">IFERROR(IF(B425 &lt;&gt;"",LOOKUP(2,1/(company_qty!$A$3:$A$2002=D425),(company_qty!$D$3:$D$1003)),""),"ไม่เคยซื้อ")</f>
        <v>550</v>
      </c>
      <c r="U425" s="34">
        <f t="shared" si="73"/>
        <v>0</v>
      </c>
      <c r="V425" s="46">
        <f>IF(AND(B425&lt;&gt;"",S425&lt;&gt;0,COUNTIFS(stock_Item!$A$3:$A$1998,D425,stock_Item!$M$3:$M$1998,"P")),IF(S425&gt;=9,S425-S425*0.4,S425),0)</f>
        <v>0</v>
      </c>
      <c r="W425" s="44"/>
      <c r="X425" s="47">
        <f t="shared" si="74"/>
        <v>0</v>
      </c>
      <c r="Y425" s="46">
        <f t="shared" si="82"/>
        <v>0</v>
      </c>
      <c r="Z425" s="44"/>
      <c r="AA425" s="47">
        <f t="shared" si="75"/>
        <v>0</v>
      </c>
      <c r="AB425" s="97">
        <f t="shared" si="83"/>
        <v>0</v>
      </c>
      <c r="AC425" s="100" t="str">
        <f t="shared" si="76"/>
        <v/>
      </c>
      <c r="AD425" s="44"/>
      <c r="AE425" s="35"/>
      <c r="AF425" s="36"/>
      <c r="AG425" s="100" t="str">
        <f t="shared" si="77"/>
        <v/>
      </c>
      <c r="AH425" s="44"/>
      <c r="AI425" s="86"/>
      <c r="AJ425" s="77">
        <f t="shared" si="78"/>
        <v>0</v>
      </c>
      <c r="AK425" s="84">
        <f t="shared" si="79"/>
        <v>0</v>
      </c>
      <c r="AL425" s="1">
        <f t="shared" si="80"/>
        <v>0</v>
      </c>
      <c r="AM425" s="85">
        <f t="shared" si="81"/>
        <v>0</v>
      </c>
      <c r="AZ425" s="65" t="str">
        <f>IF(COUNT(SEARCH(#REF!,K425)),IF(V425&lt;&gt;0,LOOKUP(9.99999999999999E+307,$AZ$5:AZ424+1),""),"")</f>
        <v/>
      </c>
      <c r="BA425" s="91" t="str">
        <f>IF(COUNT(SEARCH(#REF!,K425)),IF(Y425&lt;&gt;0,LOOKUP(9.99999999999999E+307,$BA$5:BA424+1),""),"")</f>
        <v/>
      </c>
      <c r="BB425" s="93" t="str">
        <f>IF(COUNT(SEARCH(#REF!,K425)),IF(AC425&lt;&gt;0,LOOKUP(9.99999999999999E+307,$BB$5:BB424+1),""),"")</f>
        <v/>
      </c>
      <c r="BC425" s="95" t="str">
        <f>IF(COUNT(SEARCH(#REF!,K425)),IF(AG425&lt;&gt;0,LOOKUP(9.99999999999999E+307,$BC$5:BC424+1),""),"")</f>
        <v/>
      </c>
    </row>
    <row r="426" spans="1:55" ht="14">
      <c r="A426" s="1">
        <v>420</v>
      </c>
      <c r="B426" s="38" t="str">
        <f>IF(stock_Item!B422&lt;&gt;"",stock_Item!B422,"")</f>
        <v>หัวกรอฟันปลอม (สีเหลือง)</v>
      </c>
      <c r="C426" s="18" t="str">
        <f t="array" ref="C426">IF(B426 &lt;&gt;"",IF(J426&lt;&gt;"","จัดซื้อร่วม ","วิธีเฉพาะเจาะจง "),"")</f>
        <v xml:space="preserve">วิธีเฉพาะเจาะจง </v>
      </c>
      <c r="D426" s="9">
        <f>IF(B426 &lt;&gt;"",INDEX(stock_Item!$A$3:$A$998,MATCH(B426,stock_Item!$B$3:$B$998,0)),"")</f>
        <v>6103</v>
      </c>
      <c r="E426" s="9" t="str">
        <f>IF(B426 &lt;&gt;"",INDEX(stock_Item!$C$1:$C$998,MATCH(D426,stock_Item!$A$1:$A$998,0)),"")</f>
        <v>ตัว</v>
      </c>
      <c r="F426" s="8"/>
      <c r="G426" s="7"/>
      <c r="H426" s="7"/>
      <c r="I426" s="7"/>
      <c r="J426" s="54"/>
      <c r="K426" s="57"/>
      <c r="L426" s="55"/>
      <c r="M426" s="56"/>
      <c r="N426" s="56"/>
      <c r="O426" s="41"/>
      <c r="P426" s="53">
        <f>IFERROR(IF(B426 &lt;&gt;"",LOOKUP(2,1/(company_qty!$K$3:$K$2003=D426),(company_qty!$N$3:$N$1004)),""),0)</f>
        <v>10</v>
      </c>
      <c r="Q426" s="33">
        <v>10</v>
      </c>
      <c r="R426" s="53">
        <f t="shared" si="72"/>
        <v>0</v>
      </c>
      <c r="S426" s="23">
        <v>0</v>
      </c>
      <c r="T426" s="39">
        <f t="array" ref="T426">IFERROR(IF(B426 &lt;&gt;"",LOOKUP(2,1/(company_qty!$A$3:$A$2002=D426),(company_qty!$D$3:$D$1003)),""),"ไม่เคยซื้อ")</f>
        <v>80</v>
      </c>
      <c r="U426" s="34">
        <f t="shared" si="73"/>
        <v>0</v>
      </c>
      <c r="V426" s="46">
        <f>IF(AND(B426&lt;&gt;"",S426&lt;&gt;0,COUNTIFS(stock_Item!$A$3:$A$1998,D426,stock_Item!$M$3:$M$1998,"P")),IF(S426&gt;=9,S426-S426*0.4,S426),0)</f>
        <v>0</v>
      </c>
      <c r="W426" s="44"/>
      <c r="X426" s="47">
        <f t="shared" si="74"/>
        <v>0</v>
      </c>
      <c r="Y426" s="46">
        <f t="shared" si="82"/>
        <v>0</v>
      </c>
      <c r="Z426" s="44"/>
      <c r="AA426" s="47">
        <f t="shared" si="75"/>
        <v>0</v>
      </c>
      <c r="AB426" s="97">
        <f t="shared" si="83"/>
        <v>0</v>
      </c>
      <c r="AC426" s="100" t="str">
        <f t="shared" si="76"/>
        <v/>
      </c>
      <c r="AD426" s="44"/>
      <c r="AE426" s="35"/>
      <c r="AF426" s="36"/>
      <c r="AG426" s="100" t="str">
        <f t="shared" si="77"/>
        <v/>
      </c>
      <c r="AH426" s="44"/>
      <c r="AI426" s="86"/>
      <c r="AJ426" s="77">
        <f t="shared" si="78"/>
        <v>0</v>
      </c>
      <c r="AK426" s="84">
        <f t="shared" si="79"/>
        <v>0</v>
      </c>
      <c r="AL426" s="1">
        <f t="shared" si="80"/>
        <v>0</v>
      </c>
      <c r="AM426" s="85">
        <f t="shared" si="81"/>
        <v>0</v>
      </c>
      <c r="AZ426" s="65" t="str">
        <f>IF(COUNT(SEARCH(#REF!,K426)),IF(V426&lt;&gt;0,LOOKUP(9.99999999999999E+307,$AZ$5:AZ425+1),""),"")</f>
        <v/>
      </c>
      <c r="BA426" s="91" t="str">
        <f>IF(COUNT(SEARCH(#REF!,K426)),IF(Y426&lt;&gt;0,LOOKUP(9.99999999999999E+307,$BA$5:BA425+1),""),"")</f>
        <v/>
      </c>
      <c r="BB426" s="93" t="str">
        <f>IF(COUNT(SEARCH(#REF!,K426)),IF(AC426&lt;&gt;0,LOOKUP(9.99999999999999E+307,$BB$5:BB425+1),""),"")</f>
        <v/>
      </c>
      <c r="BC426" s="95" t="str">
        <f>IF(COUNT(SEARCH(#REF!,K426)),IF(AG426&lt;&gt;0,LOOKUP(9.99999999999999E+307,$BC$5:BC425+1),""),"")</f>
        <v/>
      </c>
    </row>
    <row r="427" spans="1:55" ht="14">
      <c r="A427" s="1">
        <v>421</v>
      </c>
      <c r="B427" s="38" t="str">
        <f>IF(stock_Item!B423&lt;&gt;"",stock_Item!B423,"")</f>
        <v>หัวกรอฟันปลอม carbide (หัวมะเฟือง)</v>
      </c>
      <c r="C427" s="18" t="str">
        <f t="array" ref="C427">IF(B427 &lt;&gt;"",IF(J427&lt;&gt;"","จัดซื้อร่วม ","วิธีเฉพาะเจาะจง "),"")</f>
        <v xml:space="preserve">วิธีเฉพาะเจาะจง </v>
      </c>
      <c r="D427" s="9">
        <f>IF(B427 &lt;&gt;"",INDEX(stock_Item!$A$3:$A$998,MATCH(B427,stock_Item!$B$3:$B$998,0)),"")</f>
        <v>4565</v>
      </c>
      <c r="E427" s="9" t="str">
        <f>IF(B427 &lt;&gt;"",INDEX(stock_Item!$C$1:$C$998,MATCH(D427,stock_Item!$A$1:$A$998,0)),"")</f>
        <v>ตัว</v>
      </c>
      <c r="F427" s="8"/>
      <c r="G427" s="7"/>
      <c r="H427" s="7"/>
      <c r="I427" s="7"/>
      <c r="J427" s="54"/>
      <c r="K427" s="57"/>
      <c r="L427" s="55"/>
      <c r="M427" s="56"/>
      <c r="N427" s="56"/>
      <c r="O427" s="41"/>
      <c r="P427" s="53">
        <f>IFERROR(IF(B427 &lt;&gt;"",LOOKUP(2,1/(company_qty!$K$3:$K$2003=D427),(company_qty!$N$3:$N$1004)),""),0)</f>
        <v>0</v>
      </c>
      <c r="Q427" s="33">
        <v>0</v>
      </c>
      <c r="R427" s="53">
        <f t="shared" si="72"/>
        <v>0</v>
      </c>
      <c r="S427" s="23">
        <v>3</v>
      </c>
      <c r="T427" s="39">
        <f t="array" ref="T427">IFERROR(IF(B427 &lt;&gt;"",LOOKUP(2,1/(company_qty!$A$3:$A$2002=D427),(company_qty!$D$3:$D$1003)),""),"ไม่เคยซื้อ")</f>
        <v>550</v>
      </c>
      <c r="U427" s="34">
        <f t="shared" si="73"/>
        <v>1650</v>
      </c>
      <c r="V427" s="46">
        <f>IF(AND(B427&lt;&gt;"",S427&lt;&gt;0,COUNTIFS(stock_Item!$A$3:$A$1998,D427,stock_Item!$M$3:$M$1998,"P")),IF(S427&gt;=9,S427-S427*0.4,S427),0)</f>
        <v>0</v>
      </c>
      <c r="W427" s="44"/>
      <c r="X427" s="47">
        <f t="shared" si="74"/>
        <v>0</v>
      </c>
      <c r="Y427" s="46">
        <f t="shared" si="82"/>
        <v>3</v>
      </c>
      <c r="Z427" s="44"/>
      <c r="AA427" s="47">
        <f t="shared" si="75"/>
        <v>3</v>
      </c>
      <c r="AB427" s="97">
        <f t="shared" si="83"/>
        <v>0</v>
      </c>
      <c r="AC427" s="100" t="str">
        <f t="shared" si="76"/>
        <v/>
      </c>
      <c r="AD427" s="44"/>
      <c r="AE427" s="35"/>
      <c r="AF427" s="36"/>
      <c r="AG427" s="100" t="str">
        <f t="shared" si="77"/>
        <v/>
      </c>
      <c r="AH427" s="44"/>
      <c r="AI427" s="86"/>
      <c r="AJ427" s="77">
        <f t="shared" si="78"/>
        <v>3</v>
      </c>
      <c r="AK427" s="84">
        <f t="shared" si="79"/>
        <v>1650</v>
      </c>
      <c r="AL427" s="1">
        <f t="shared" si="80"/>
        <v>0</v>
      </c>
      <c r="AM427" s="85">
        <f t="shared" si="81"/>
        <v>0</v>
      </c>
      <c r="AZ427" s="65" t="str">
        <f>IF(COUNT(SEARCH(#REF!,K427)),IF(V427&lt;&gt;0,LOOKUP(9.99999999999999E+307,$AZ$5:AZ426+1),""),"")</f>
        <v/>
      </c>
      <c r="BA427" s="91" t="str">
        <f>IF(COUNT(SEARCH(#REF!,K427)),IF(Y427&lt;&gt;0,LOOKUP(9.99999999999999E+307,$BA$5:BA426+1),""),"")</f>
        <v/>
      </c>
      <c r="BB427" s="93" t="str">
        <f>IF(COUNT(SEARCH(#REF!,K427)),IF(AC427&lt;&gt;0,LOOKUP(9.99999999999999E+307,$BB$5:BB426+1),""),"")</f>
        <v/>
      </c>
      <c r="BC427" s="95" t="str">
        <f>IF(COUNT(SEARCH(#REF!,K427)),IF(AG427&lt;&gt;0,LOOKUP(9.99999999999999E+307,$BC$5:BC426+1),""),"")</f>
        <v/>
      </c>
    </row>
    <row r="428" spans="1:55" ht="14">
      <c r="A428" s="1">
        <v>422</v>
      </c>
      <c r="B428" s="38" t="str">
        <f>IF(stock_Item!B424&lt;&gt;"",stock_Item!B424,"")</f>
        <v>หัวกรอฟันปลอม ปลายแหลม</v>
      </c>
      <c r="C428" s="18" t="str">
        <f t="array" ref="C428">IF(B428 &lt;&gt;"",IF(J428&lt;&gt;"","จัดซื้อร่วม ","วิธีเฉพาะเจาะจง "),"")</f>
        <v xml:space="preserve">วิธีเฉพาะเจาะจง </v>
      </c>
      <c r="D428" s="9">
        <f>IF(B428 &lt;&gt;"",INDEX(stock_Item!$A$3:$A$998,MATCH(B428,stock_Item!$B$3:$B$998,0)),"")</f>
        <v>7327</v>
      </c>
      <c r="E428" s="9" t="str">
        <f>IF(B428 &lt;&gt;"",INDEX(stock_Item!$C$1:$C$998,MATCH(D428,stock_Item!$A$1:$A$998,0)),"")</f>
        <v>ชิ้น</v>
      </c>
      <c r="F428" s="8"/>
      <c r="G428" s="7"/>
      <c r="H428" s="7"/>
      <c r="I428" s="7"/>
      <c r="J428" s="54"/>
      <c r="K428" s="57"/>
      <c r="L428" s="55"/>
      <c r="M428" s="56"/>
      <c r="N428" s="56"/>
      <c r="O428" s="41"/>
      <c r="P428" s="53">
        <f>IFERROR(IF(B428 &lt;&gt;"",LOOKUP(2,1/(company_qty!$K$3:$K$2003=D428),(company_qty!$N$3:$N$1004)),""),0)</f>
        <v>1</v>
      </c>
      <c r="Q428" s="33">
        <v>1</v>
      </c>
      <c r="R428" s="53">
        <f t="shared" si="72"/>
        <v>0</v>
      </c>
      <c r="S428" s="23">
        <v>0</v>
      </c>
      <c r="T428" s="39">
        <f t="array" ref="T428">IFERROR(IF(B428 &lt;&gt;"",LOOKUP(2,1/(company_qty!$A$3:$A$2002=D428),(company_qty!$D$3:$D$1003)),""),"ไม่เคยซื้อ")</f>
        <v>495</v>
      </c>
      <c r="U428" s="34">
        <f t="shared" si="73"/>
        <v>0</v>
      </c>
      <c r="V428" s="46">
        <f>IF(AND(B428&lt;&gt;"",S428&lt;&gt;0,COUNTIFS(stock_Item!$A$3:$A$1998,D428,stock_Item!$M$3:$M$1998,"P")),IF(S428&gt;=9,S428-S428*0.4,S428),0)</f>
        <v>0</v>
      </c>
      <c r="W428" s="44"/>
      <c r="X428" s="47">
        <f t="shared" si="74"/>
        <v>0</v>
      </c>
      <c r="Y428" s="46">
        <f t="shared" si="82"/>
        <v>0</v>
      </c>
      <c r="Z428" s="44"/>
      <c r="AA428" s="47">
        <f t="shared" si="75"/>
        <v>0</v>
      </c>
      <c r="AB428" s="97">
        <f t="shared" si="83"/>
        <v>0</v>
      </c>
      <c r="AC428" s="100" t="str">
        <f t="shared" si="76"/>
        <v/>
      </c>
      <c r="AD428" s="44"/>
      <c r="AE428" s="35"/>
      <c r="AF428" s="36"/>
      <c r="AG428" s="100" t="str">
        <f t="shared" si="77"/>
        <v/>
      </c>
      <c r="AH428" s="44"/>
      <c r="AI428" s="86"/>
      <c r="AJ428" s="77">
        <f t="shared" si="78"/>
        <v>0</v>
      </c>
      <c r="AK428" s="84">
        <f t="shared" si="79"/>
        <v>0</v>
      </c>
      <c r="AL428" s="1">
        <f t="shared" si="80"/>
        <v>0</v>
      </c>
      <c r="AM428" s="85">
        <f t="shared" si="81"/>
        <v>0</v>
      </c>
      <c r="AZ428" s="65" t="str">
        <f>IF(COUNT(SEARCH(#REF!,K428)),IF(V428&lt;&gt;0,LOOKUP(9.99999999999999E+307,$AZ$5:AZ427+1),""),"")</f>
        <v/>
      </c>
      <c r="BA428" s="91" t="str">
        <f>IF(COUNT(SEARCH(#REF!,K428)),IF(Y428&lt;&gt;0,LOOKUP(9.99999999999999E+307,$BA$5:BA427+1),""),"")</f>
        <v/>
      </c>
      <c r="BB428" s="93" t="str">
        <f>IF(COUNT(SEARCH(#REF!,K428)),IF(AC428&lt;&gt;0,LOOKUP(9.99999999999999E+307,$BB$5:BB427+1),""),"")</f>
        <v/>
      </c>
      <c r="BC428" s="95" t="str">
        <f>IF(COUNT(SEARCH(#REF!,K428)),IF(AG428&lt;&gt;0,LOOKUP(9.99999999999999E+307,$BC$5:BC427+1),""),"")</f>
        <v/>
      </c>
    </row>
    <row r="429" spans="1:55" ht="14">
      <c r="A429" s="1">
        <v>423</v>
      </c>
      <c r="B429" s="38" t="str">
        <f>IF(stock_Item!B425&lt;&gt;"",stock_Item!B425,"")</f>
        <v>หัวกรอฟันปลอมไซด์เล็ก (Carbide)</v>
      </c>
      <c r="C429" s="18" t="str">
        <f t="array" ref="C429">IF(B429 &lt;&gt;"",IF(J429&lt;&gt;"","จัดซื้อร่วม ","วิธีเฉพาะเจาะจง "),"")</f>
        <v xml:space="preserve">วิธีเฉพาะเจาะจง </v>
      </c>
      <c r="D429" s="9">
        <f>IF(B429 &lt;&gt;"",INDEX(stock_Item!$A$3:$A$998,MATCH(B429,stock_Item!$B$3:$B$998,0)),"")</f>
        <v>7325</v>
      </c>
      <c r="E429" s="9" t="str">
        <f>IF(B429 &lt;&gt;"",INDEX(stock_Item!$C$1:$C$998,MATCH(D429,stock_Item!$A$1:$A$998,0)),"")</f>
        <v>ชิ้น</v>
      </c>
      <c r="F429" s="8"/>
      <c r="G429" s="7"/>
      <c r="H429" s="7"/>
      <c r="I429" s="7"/>
      <c r="J429" s="54"/>
      <c r="K429" s="57"/>
      <c r="L429" s="55"/>
      <c r="M429" s="56"/>
      <c r="N429" s="56"/>
      <c r="O429" s="41"/>
      <c r="P429" s="53">
        <f>IFERROR(IF(B429 &lt;&gt;"",LOOKUP(2,1/(company_qty!$K$3:$K$2003=D429),(company_qty!$N$3:$N$1004)),""),0)</f>
        <v>1</v>
      </c>
      <c r="Q429" s="33">
        <v>1</v>
      </c>
      <c r="R429" s="53">
        <f t="shared" si="72"/>
        <v>0</v>
      </c>
      <c r="S429" s="23">
        <v>2</v>
      </c>
      <c r="T429" s="39">
        <f t="array" ref="T429">IFERROR(IF(B429 &lt;&gt;"",LOOKUP(2,1/(company_qty!$A$3:$A$2002=D429),(company_qty!$D$3:$D$1003)),""),"ไม่เคยซื้อ")</f>
        <v>492</v>
      </c>
      <c r="U429" s="34">
        <f t="shared" si="73"/>
        <v>984</v>
      </c>
      <c r="V429" s="46">
        <f>IF(AND(B429&lt;&gt;"",S429&lt;&gt;0,COUNTIFS(stock_Item!$A$3:$A$1998,D429,stock_Item!$M$3:$M$1998,"P")),IF(S429&gt;=9,S429-S429*0.4,S429),0)</f>
        <v>0</v>
      </c>
      <c r="W429" s="44"/>
      <c r="X429" s="47">
        <f t="shared" si="74"/>
        <v>0</v>
      </c>
      <c r="Y429" s="46">
        <f t="shared" si="82"/>
        <v>2</v>
      </c>
      <c r="Z429" s="44"/>
      <c r="AA429" s="47">
        <f t="shared" si="75"/>
        <v>2</v>
      </c>
      <c r="AB429" s="97">
        <f t="shared" si="83"/>
        <v>0</v>
      </c>
      <c r="AC429" s="100" t="str">
        <f t="shared" si="76"/>
        <v/>
      </c>
      <c r="AD429" s="44"/>
      <c r="AE429" s="35"/>
      <c r="AF429" s="36"/>
      <c r="AG429" s="100" t="str">
        <f t="shared" si="77"/>
        <v/>
      </c>
      <c r="AH429" s="44"/>
      <c r="AI429" s="86"/>
      <c r="AJ429" s="77">
        <f t="shared" si="78"/>
        <v>2</v>
      </c>
      <c r="AK429" s="84">
        <f t="shared" si="79"/>
        <v>984</v>
      </c>
      <c r="AL429" s="1">
        <f t="shared" si="80"/>
        <v>0</v>
      </c>
      <c r="AM429" s="85">
        <f t="shared" si="81"/>
        <v>0</v>
      </c>
      <c r="AZ429" s="65" t="str">
        <f>IF(COUNT(SEARCH(#REF!,K429)),IF(V429&lt;&gt;0,LOOKUP(9.99999999999999E+307,$AZ$5:AZ428+1),""),"")</f>
        <v/>
      </c>
      <c r="BA429" s="91" t="str">
        <f>IF(COUNT(SEARCH(#REF!,K429)),IF(Y429&lt;&gt;0,LOOKUP(9.99999999999999E+307,$BA$5:BA428+1),""),"")</f>
        <v/>
      </c>
      <c r="BB429" s="93" t="str">
        <f>IF(COUNT(SEARCH(#REF!,K429)),IF(AC429&lt;&gt;0,LOOKUP(9.99999999999999E+307,$BB$5:BB428+1),""),"")</f>
        <v/>
      </c>
      <c r="BC429" s="95" t="str">
        <f>IF(COUNT(SEARCH(#REF!,K429)),IF(AG429&lt;&gt;0,LOOKUP(9.99999999999999E+307,$BC$5:BC428+1),""),"")</f>
        <v/>
      </c>
    </row>
    <row r="430" spans="1:55" ht="14">
      <c r="A430" s="1">
        <v>424</v>
      </c>
      <c r="B430" s="38" t="str">
        <f>IF(stock_Item!B426&lt;&gt;"",stock_Item!B426,"")</f>
        <v>หัวกรอฟันปลอมไซด์ใหญ่ (Carbide)</v>
      </c>
      <c r="C430" s="18" t="str">
        <f t="array" ref="C430">IF(B430 &lt;&gt;"",IF(J430&lt;&gt;"","จัดซื้อร่วม ","วิธีเฉพาะเจาะจง "),"")</f>
        <v xml:space="preserve">วิธีเฉพาะเจาะจง </v>
      </c>
      <c r="D430" s="9">
        <f>IF(B430 &lt;&gt;"",INDEX(stock_Item!$A$3:$A$998,MATCH(B430,stock_Item!$B$3:$B$998,0)),"")</f>
        <v>7326</v>
      </c>
      <c r="E430" s="9" t="str">
        <f>IF(B430 &lt;&gt;"",INDEX(stock_Item!$C$1:$C$998,MATCH(D430,stock_Item!$A$1:$A$998,0)),"")</f>
        <v>ชิ้น</v>
      </c>
      <c r="F430" s="8"/>
      <c r="G430" s="7"/>
      <c r="H430" s="7"/>
      <c r="I430" s="7"/>
      <c r="J430" s="54"/>
      <c r="K430" s="57"/>
      <c r="L430" s="55"/>
      <c r="M430" s="56"/>
      <c r="N430" s="56"/>
      <c r="O430" s="41"/>
      <c r="P430" s="53">
        <f>IFERROR(IF(B430 &lt;&gt;"",LOOKUP(2,1/(company_qty!$K$3:$K$2003=D430),(company_qty!$N$3:$N$1004)),""),0)</f>
        <v>1</v>
      </c>
      <c r="Q430" s="33">
        <v>1</v>
      </c>
      <c r="R430" s="53">
        <f t="shared" si="72"/>
        <v>0</v>
      </c>
      <c r="S430" s="23">
        <v>2</v>
      </c>
      <c r="T430" s="39">
        <f t="array" ref="T430">IFERROR(IF(B430 &lt;&gt;"",LOOKUP(2,1/(company_qty!$A$3:$A$2002=D430),(company_qty!$D$3:$D$1003)),""),"ไม่เคยซื้อ")</f>
        <v>492</v>
      </c>
      <c r="U430" s="34">
        <f t="shared" si="73"/>
        <v>984</v>
      </c>
      <c r="V430" s="46">
        <f>IF(AND(B430&lt;&gt;"",S430&lt;&gt;0,COUNTIFS(stock_Item!$A$3:$A$1998,D430,stock_Item!$M$3:$M$1998,"P")),IF(S430&gt;=9,S430-S430*0.4,S430),0)</f>
        <v>0</v>
      </c>
      <c r="W430" s="44"/>
      <c r="X430" s="47">
        <f t="shared" si="74"/>
        <v>0</v>
      </c>
      <c r="Y430" s="46">
        <f t="shared" si="82"/>
        <v>2</v>
      </c>
      <c r="Z430" s="44"/>
      <c r="AA430" s="47">
        <f t="shared" si="75"/>
        <v>2</v>
      </c>
      <c r="AB430" s="97">
        <f t="shared" si="83"/>
        <v>0</v>
      </c>
      <c r="AC430" s="100" t="str">
        <f t="shared" si="76"/>
        <v/>
      </c>
      <c r="AD430" s="44"/>
      <c r="AE430" s="35"/>
      <c r="AF430" s="36"/>
      <c r="AG430" s="100" t="str">
        <f t="shared" si="77"/>
        <v/>
      </c>
      <c r="AH430" s="44"/>
      <c r="AI430" s="86"/>
      <c r="AJ430" s="77">
        <f t="shared" si="78"/>
        <v>2</v>
      </c>
      <c r="AK430" s="84">
        <f t="shared" si="79"/>
        <v>984</v>
      </c>
      <c r="AL430" s="1">
        <f t="shared" si="80"/>
        <v>0</v>
      </c>
      <c r="AM430" s="85">
        <f t="shared" si="81"/>
        <v>0</v>
      </c>
      <c r="AZ430" s="65" t="str">
        <f>IF(COUNT(SEARCH(#REF!,K430)),IF(V430&lt;&gt;0,LOOKUP(9.99999999999999E+307,$AZ$5:AZ429+1),""),"")</f>
        <v/>
      </c>
      <c r="BA430" s="91" t="str">
        <f>IF(COUNT(SEARCH(#REF!,K430)),IF(Y430&lt;&gt;0,LOOKUP(9.99999999999999E+307,$BA$5:BA429+1),""),"")</f>
        <v/>
      </c>
      <c r="BB430" s="93" t="str">
        <f>IF(COUNT(SEARCH(#REF!,K430)),IF(AC430&lt;&gt;0,LOOKUP(9.99999999999999E+307,$BB$5:BB429+1),""),"")</f>
        <v/>
      </c>
      <c r="BC430" s="95" t="str">
        <f>IF(COUNT(SEARCH(#REF!,K430)),IF(AG430&lt;&gt;0,LOOKUP(9.99999999999999E+307,$BC$5:BC429+1),""),"")</f>
        <v/>
      </c>
    </row>
    <row r="431" spans="1:55" ht="14">
      <c r="A431" s="1">
        <v>425</v>
      </c>
      <c r="B431" s="38" t="str">
        <f>IF(stock_Item!B427&lt;&gt;"",stock_Item!B427,"")</f>
        <v>หัวกรอเร็ว Diamond ไซค์กลาง</v>
      </c>
      <c r="C431" s="18" t="str">
        <f t="array" ref="C431">IF(B431 &lt;&gt;"",IF(J431&lt;&gt;"","จัดซื้อร่วม ","วิธีเฉพาะเจาะจง "),"")</f>
        <v xml:space="preserve">วิธีเฉพาะเจาะจง </v>
      </c>
      <c r="D431" s="9">
        <f>IF(B431 &lt;&gt;"",INDEX(stock_Item!$A$3:$A$998,MATCH(B431,stock_Item!$B$3:$B$998,0)),"")</f>
        <v>6702</v>
      </c>
      <c r="E431" s="9" t="str">
        <f>IF(B431 &lt;&gt;"",INDEX(stock_Item!$C$1:$C$998,MATCH(D431,stock_Item!$A$1:$A$998,0)),"")</f>
        <v>ตัว</v>
      </c>
      <c r="F431" s="8"/>
      <c r="G431" s="7"/>
      <c r="H431" s="7"/>
      <c r="I431" s="7"/>
      <c r="J431" s="54"/>
      <c r="K431" s="57"/>
      <c r="L431" s="55"/>
      <c r="M431" s="56"/>
      <c r="N431" s="56"/>
      <c r="O431" s="41"/>
      <c r="P431" s="53">
        <f>IFERROR(IF(B431 &lt;&gt;"",LOOKUP(2,1/(company_qty!$K$3:$K$2003=D431),(company_qty!$N$3:$N$1004)),""),0)</f>
        <v>44</v>
      </c>
      <c r="Q431" s="33">
        <v>44</v>
      </c>
      <c r="R431" s="53">
        <f t="shared" si="72"/>
        <v>0</v>
      </c>
      <c r="S431" s="23">
        <v>0</v>
      </c>
      <c r="T431" s="39">
        <f t="array" ref="T431">IFERROR(IF(B431 &lt;&gt;"",LOOKUP(2,1/(company_qty!$A$3:$A$2002=D431),(company_qty!$D$3:$D$1003)),""),"ไม่เคยซื้อ")</f>
        <v>90</v>
      </c>
      <c r="U431" s="34">
        <f t="shared" si="73"/>
        <v>0</v>
      </c>
      <c r="V431" s="46">
        <f>IF(AND(B431&lt;&gt;"",S431&lt;&gt;0,COUNTIFS(stock_Item!$A$3:$A$1998,D431,stock_Item!$M$3:$M$1998,"P")),IF(S431&gt;=9,S431-S431*0.4,S431),0)</f>
        <v>0</v>
      </c>
      <c r="W431" s="44"/>
      <c r="X431" s="47">
        <f t="shared" si="74"/>
        <v>0</v>
      </c>
      <c r="Y431" s="46">
        <f t="shared" si="82"/>
        <v>0</v>
      </c>
      <c r="Z431" s="44"/>
      <c r="AA431" s="47">
        <f t="shared" si="75"/>
        <v>0</v>
      </c>
      <c r="AB431" s="97">
        <f t="shared" si="83"/>
        <v>0</v>
      </c>
      <c r="AC431" s="100" t="str">
        <f t="shared" si="76"/>
        <v/>
      </c>
      <c r="AD431" s="44"/>
      <c r="AE431" s="35"/>
      <c r="AF431" s="36"/>
      <c r="AG431" s="100" t="str">
        <f t="shared" si="77"/>
        <v/>
      </c>
      <c r="AH431" s="44"/>
      <c r="AI431" s="86"/>
      <c r="AJ431" s="77">
        <f t="shared" si="78"/>
        <v>0</v>
      </c>
      <c r="AK431" s="84">
        <f t="shared" si="79"/>
        <v>0</v>
      </c>
      <c r="AL431" s="1">
        <f t="shared" si="80"/>
        <v>0</v>
      </c>
      <c r="AM431" s="85">
        <f t="shared" si="81"/>
        <v>0</v>
      </c>
      <c r="AZ431" s="65" t="str">
        <f>IF(COUNT(SEARCH(#REF!,K431)),IF(V431&lt;&gt;0,LOOKUP(9.99999999999999E+307,$AZ$5:AZ430+1),""),"")</f>
        <v/>
      </c>
      <c r="BA431" s="91" t="str">
        <f>IF(COUNT(SEARCH(#REF!,K431)),IF(Y431&lt;&gt;0,LOOKUP(9.99999999999999E+307,$BA$5:BA430+1),""),"")</f>
        <v/>
      </c>
      <c r="BB431" s="93" t="str">
        <f>IF(COUNT(SEARCH(#REF!,K431)),IF(AC431&lt;&gt;0,LOOKUP(9.99999999999999E+307,$BB$5:BB430+1),""),"")</f>
        <v/>
      </c>
      <c r="BC431" s="95" t="str">
        <f>IF(COUNT(SEARCH(#REF!,K431)),IF(AG431&lt;&gt;0,LOOKUP(9.99999999999999E+307,$BC$5:BC430+1),""),"")</f>
        <v/>
      </c>
    </row>
    <row r="432" spans="1:55" ht="14">
      <c r="A432" s="1">
        <v>426</v>
      </c>
      <c r="B432" s="38" t="str">
        <f>IF(stock_Item!B428&lt;&gt;"",stock_Item!B428,"")</f>
        <v>หัวกรอเร็ว Diamond ไซค์เล็ก</v>
      </c>
      <c r="C432" s="18" t="str">
        <f t="array" ref="C432">IF(B432 &lt;&gt;"",IF(J432&lt;&gt;"","จัดซื้อร่วม ","วิธีเฉพาะเจาะจง "),"")</f>
        <v xml:space="preserve">วิธีเฉพาะเจาะจง </v>
      </c>
      <c r="D432" s="9">
        <f>IF(B432 &lt;&gt;"",INDEX(stock_Item!$A$3:$A$998,MATCH(B432,stock_Item!$B$3:$B$998,0)),"")</f>
        <v>1363</v>
      </c>
      <c r="E432" s="9" t="str">
        <f>IF(B432 &lt;&gt;"",INDEX(stock_Item!$C$1:$C$998,MATCH(D432,stock_Item!$A$1:$A$998,0)),"")</f>
        <v>ตัว</v>
      </c>
      <c r="F432" s="8"/>
      <c r="G432" s="7"/>
      <c r="H432" s="7"/>
      <c r="I432" s="7"/>
      <c r="J432" s="54"/>
      <c r="K432" s="57"/>
      <c r="L432" s="55"/>
      <c r="M432" s="56"/>
      <c r="N432" s="56"/>
      <c r="O432" s="41"/>
      <c r="P432" s="53">
        <f>IFERROR(IF(B432 &lt;&gt;"",LOOKUP(2,1/(company_qty!$K$3:$K$2003=D432),(company_qty!$N$3:$N$1004)),""),0)</f>
        <v>19</v>
      </c>
      <c r="Q432" s="33">
        <v>19</v>
      </c>
      <c r="R432" s="53">
        <f t="shared" si="72"/>
        <v>0</v>
      </c>
      <c r="S432" s="23">
        <v>1</v>
      </c>
      <c r="T432" s="39">
        <f t="array" ref="T432">IFERROR(IF(B432 &lt;&gt;"",LOOKUP(2,1/(company_qty!$A$3:$A$2002=D432),(company_qty!$D$3:$D$1003)),""),"ไม่เคยซื้อ")</f>
        <v>90</v>
      </c>
      <c r="U432" s="34">
        <f t="shared" si="73"/>
        <v>90</v>
      </c>
      <c r="V432" s="46">
        <f>IF(AND(B432&lt;&gt;"",S432&lt;&gt;0,COUNTIFS(stock_Item!$A$3:$A$1998,D432,stock_Item!$M$3:$M$1998,"P")),IF(S432&gt;=9,S432-S432*0.4,S432),0)</f>
        <v>1</v>
      </c>
      <c r="W432" s="44"/>
      <c r="X432" s="47">
        <f t="shared" si="74"/>
        <v>1</v>
      </c>
      <c r="Y432" s="46">
        <f t="shared" si="82"/>
        <v>0</v>
      </c>
      <c r="Z432" s="44"/>
      <c r="AA432" s="47">
        <f t="shared" si="75"/>
        <v>1</v>
      </c>
      <c r="AB432" s="97">
        <f t="shared" si="83"/>
        <v>0</v>
      </c>
      <c r="AC432" s="100" t="str">
        <f t="shared" si="76"/>
        <v/>
      </c>
      <c r="AD432" s="44"/>
      <c r="AE432" s="35"/>
      <c r="AF432" s="36"/>
      <c r="AG432" s="100" t="str">
        <f t="shared" si="77"/>
        <v/>
      </c>
      <c r="AH432" s="44"/>
      <c r="AI432" s="86"/>
      <c r="AJ432" s="77">
        <f t="shared" si="78"/>
        <v>1</v>
      </c>
      <c r="AK432" s="84">
        <f t="shared" si="79"/>
        <v>90</v>
      </c>
      <c r="AL432" s="1">
        <f t="shared" si="80"/>
        <v>0</v>
      </c>
      <c r="AM432" s="85">
        <f t="shared" si="81"/>
        <v>0</v>
      </c>
      <c r="AZ432" s="65" t="str">
        <f>IF(COUNT(SEARCH(#REF!,K432)),IF(V432&lt;&gt;0,LOOKUP(9.99999999999999E+307,$AZ$5:AZ431+1),""),"")</f>
        <v/>
      </c>
      <c r="BA432" s="91" t="str">
        <f>IF(COUNT(SEARCH(#REF!,K432)),IF(Y432&lt;&gt;0,LOOKUP(9.99999999999999E+307,$BA$5:BA431+1),""),"")</f>
        <v/>
      </c>
      <c r="BB432" s="93" t="str">
        <f>IF(COUNT(SEARCH(#REF!,K432)),IF(AC432&lt;&gt;0,LOOKUP(9.99999999999999E+307,$BB$5:BB431+1),""),"")</f>
        <v/>
      </c>
      <c r="BC432" s="95" t="str">
        <f>IF(COUNT(SEARCH(#REF!,K432)),IF(AG432&lt;&gt;0,LOOKUP(9.99999999999999E+307,$BC$5:BC431+1),""),"")</f>
        <v/>
      </c>
    </row>
    <row r="433" spans="1:55" ht="14">
      <c r="A433" s="24">
        <v>427</v>
      </c>
      <c r="B433" s="38" t="str">
        <f>IF(stock_Item!B429&lt;&gt;"",stock_Item!B429,"")</f>
        <v>หัวกรอเร็ว Diamond ไซค์ใหญ่</v>
      </c>
      <c r="C433" s="18" t="str">
        <f t="array" ref="C433">IF(B433 &lt;&gt;"",IF(J433&lt;&gt;"","จัดซื้อร่วม ","วิธีเฉพาะเจาะจง "),"")</f>
        <v xml:space="preserve">วิธีเฉพาะเจาะจง </v>
      </c>
      <c r="D433" s="9">
        <f>IF(B433 &lt;&gt;"",INDEX(stock_Item!$A$3:$A$998,MATCH(B433,stock_Item!$B$3:$B$998,0)),"")</f>
        <v>6703</v>
      </c>
      <c r="E433" s="9" t="str">
        <f>IF(B433 &lt;&gt;"",INDEX(stock_Item!$C$1:$C$998,MATCH(D433,stock_Item!$A$1:$A$998,0)),"")</f>
        <v>ตัว</v>
      </c>
      <c r="F433" s="25"/>
      <c r="G433" s="7"/>
      <c r="H433" s="7"/>
      <c r="I433" s="7"/>
      <c r="J433" s="54"/>
      <c r="K433" s="57"/>
      <c r="L433" s="55"/>
      <c r="M433" s="56"/>
      <c r="N433" s="56"/>
      <c r="O433" s="41"/>
      <c r="P433" s="53">
        <f>IFERROR(IF(B433 &lt;&gt;"",LOOKUP(2,1/(company_qty!$K$3:$K$2003=D433),(company_qty!$N$3:$N$1004)),""),0)</f>
        <v>10</v>
      </c>
      <c r="Q433" s="33">
        <v>10</v>
      </c>
      <c r="R433" s="53">
        <f t="shared" si="72"/>
        <v>0</v>
      </c>
      <c r="S433" s="23">
        <v>10</v>
      </c>
      <c r="T433" s="39">
        <f t="array" ref="T433">IFERROR(IF(B433 &lt;&gt;"",LOOKUP(2,1/(company_qty!$A$3:$A$2002=D433),(company_qty!$D$3:$D$1003)),""),"ไม่เคยซื้อ")</f>
        <v>90</v>
      </c>
      <c r="U433" s="34">
        <f t="shared" si="73"/>
        <v>900</v>
      </c>
      <c r="V433" s="46">
        <f>IF(AND(B433&lt;&gt;"",S433&lt;&gt;0,COUNTIFS(stock_Item!$A$3:$A$1998,D433,stock_Item!$M$3:$M$1998,"P")),IF(S433&gt;=9,S433-S433*0.4,S433),0)</f>
        <v>6</v>
      </c>
      <c r="W433" s="44"/>
      <c r="X433" s="47">
        <f t="shared" si="74"/>
        <v>6</v>
      </c>
      <c r="Y433" s="46">
        <f t="shared" si="82"/>
        <v>0</v>
      </c>
      <c r="Z433" s="44"/>
      <c r="AA433" s="47">
        <f t="shared" si="75"/>
        <v>6</v>
      </c>
      <c r="AB433" s="97">
        <f t="shared" si="83"/>
        <v>4</v>
      </c>
      <c r="AC433" s="100" t="str">
        <f t="shared" si="76"/>
        <v/>
      </c>
      <c r="AD433" s="44"/>
      <c r="AE433" s="35"/>
      <c r="AF433" s="37"/>
      <c r="AG433" s="100" t="str">
        <f t="shared" si="77"/>
        <v/>
      </c>
      <c r="AH433" s="44"/>
      <c r="AI433" s="86"/>
      <c r="AJ433" s="77">
        <f t="shared" si="78"/>
        <v>10</v>
      </c>
      <c r="AK433" s="84">
        <f t="shared" si="79"/>
        <v>900</v>
      </c>
      <c r="AL433" s="1">
        <f t="shared" si="80"/>
        <v>0</v>
      </c>
      <c r="AM433" s="85">
        <f t="shared" si="81"/>
        <v>0</v>
      </c>
      <c r="AZ433" s="65" t="str">
        <f>IF(COUNT(SEARCH(#REF!,K433)),IF(V433&lt;&gt;0,LOOKUP(9.99999999999999E+307,$AZ$5:AZ432+1),""),"")</f>
        <v/>
      </c>
      <c r="BA433" s="91" t="str">
        <f>IF(COUNT(SEARCH(#REF!,K433)),IF(Y433&lt;&gt;0,LOOKUP(9.99999999999999E+307,$BA$5:BA432+1),""),"")</f>
        <v/>
      </c>
      <c r="BB433" s="93" t="str">
        <f>IF(COUNT(SEARCH(#REF!,K433)),IF(AC433&lt;&gt;0,LOOKUP(9.99999999999999E+307,$BB$5:BB432+1),""),"")</f>
        <v/>
      </c>
      <c r="BC433" s="95" t="str">
        <f>IF(COUNT(SEARCH(#REF!,K433)),IF(AG433&lt;&gt;0,LOOKUP(9.99999999999999E+307,$BC$5:BC432+1),""),"")</f>
        <v/>
      </c>
    </row>
    <row r="434" spans="1:55" ht="14">
      <c r="A434" s="1">
        <v>428</v>
      </c>
      <c r="B434" s="38" t="str">
        <f>IF(stock_Item!B430&lt;&gt;"",stock_Item!B430,"")</f>
        <v>หัวกรอเร็ว Fissure ไซค์กลาง</v>
      </c>
      <c r="C434" s="18" t="str">
        <f t="array" ref="C434">IF(B434 &lt;&gt;"",IF(J434&lt;&gt;"","จัดซื้อร่วม ","วิธีเฉพาะเจาะจง "),"")</f>
        <v xml:space="preserve">วิธีเฉพาะเจาะจง </v>
      </c>
      <c r="D434" s="9">
        <f>IF(B434 &lt;&gt;"",INDEX(stock_Item!$A$3:$A$998,MATCH(B434,stock_Item!$B$3:$B$998,0)),"")</f>
        <v>1364</v>
      </c>
      <c r="E434" s="9" t="str">
        <f>IF(B434 &lt;&gt;"",INDEX(stock_Item!$C$1:$C$998,MATCH(D434,stock_Item!$A$1:$A$998,0)),"")</f>
        <v>ตัว</v>
      </c>
      <c r="F434" s="1"/>
      <c r="G434" s="7"/>
      <c r="H434" s="7"/>
      <c r="I434" s="7"/>
      <c r="J434" s="54"/>
      <c r="K434" s="57"/>
      <c r="L434" s="55"/>
      <c r="M434" s="56"/>
      <c r="N434" s="56"/>
      <c r="O434" s="41"/>
      <c r="P434" s="53">
        <f>IFERROR(IF(B434 &lt;&gt;"",LOOKUP(2,1/(company_qty!$K$3:$K$2003=D434),(company_qty!$N$3:$N$1004)),""),0)</f>
        <v>40</v>
      </c>
      <c r="Q434" s="33">
        <v>40</v>
      </c>
      <c r="R434" s="53">
        <f t="shared" si="72"/>
        <v>0</v>
      </c>
      <c r="S434" s="23">
        <v>0</v>
      </c>
      <c r="T434" s="39">
        <f t="array" ref="T434">IFERROR(IF(B434 &lt;&gt;"",LOOKUP(2,1/(company_qty!$A$3:$A$2002=D434),(company_qty!$D$3:$D$1003)),""),"ไม่เคยซื้อ")</f>
        <v>90</v>
      </c>
      <c r="U434" s="34">
        <f t="shared" si="73"/>
        <v>0</v>
      </c>
      <c r="V434" s="46">
        <f>IF(AND(B434&lt;&gt;"",S434&lt;&gt;0,COUNTIFS(stock_Item!$A$3:$A$1998,D434,stock_Item!$M$3:$M$1998,"P")),IF(S434&gt;=9,S434-S434*0.4,S434),0)</f>
        <v>0</v>
      </c>
      <c r="W434" s="44"/>
      <c r="X434" s="47">
        <f t="shared" si="74"/>
        <v>0</v>
      </c>
      <c r="Y434" s="46">
        <f t="shared" si="82"/>
        <v>0</v>
      </c>
      <c r="Z434" s="44"/>
      <c r="AA434" s="47">
        <f t="shared" si="75"/>
        <v>0</v>
      </c>
      <c r="AB434" s="97">
        <f t="shared" si="83"/>
        <v>0</v>
      </c>
      <c r="AC434" s="100" t="str">
        <f t="shared" si="76"/>
        <v/>
      </c>
      <c r="AD434" s="44"/>
      <c r="AE434" s="35"/>
      <c r="AF434" s="36"/>
      <c r="AG434" s="100" t="str">
        <f t="shared" si="77"/>
        <v/>
      </c>
      <c r="AH434" s="44"/>
      <c r="AI434" s="86"/>
      <c r="AJ434" s="77">
        <f t="shared" si="78"/>
        <v>0</v>
      </c>
      <c r="AK434" s="84">
        <f t="shared" si="79"/>
        <v>0</v>
      </c>
      <c r="AL434" s="1">
        <f t="shared" si="80"/>
        <v>0</v>
      </c>
      <c r="AM434" s="85">
        <f t="shared" si="81"/>
        <v>0</v>
      </c>
      <c r="AZ434" s="65" t="str">
        <f>IF(COUNT(SEARCH(#REF!,K434)),IF(V434&lt;&gt;0,LOOKUP(9.99999999999999E+307,$AZ$5:AZ433+1),""),"")</f>
        <v/>
      </c>
      <c r="BA434" s="91" t="str">
        <f>IF(COUNT(SEARCH(#REF!,K434)),IF(Y434&lt;&gt;0,LOOKUP(9.99999999999999E+307,$BA$5:BA433+1),""),"")</f>
        <v/>
      </c>
      <c r="BB434" s="93" t="str">
        <f>IF(COUNT(SEARCH(#REF!,K434)),IF(AC434&lt;&gt;0,LOOKUP(9.99999999999999E+307,$BB$5:BB433+1),""),"")</f>
        <v/>
      </c>
      <c r="BC434" s="95" t="str">
        <f>IF(COUNT(SEARCH(#REF!,K434)),IF(AG434&lt;&gt;0,LOOKUP(9.99999999999999E+307,$BC$5:BC433+1),""),"")</f>
        <v/>
      </c>
    </row>
    <row r="435" spans="1:55" ht="14">
      <c r="A435" s="1">
        <v>429</v>
      </c>
      <c r="B435" s="38" t="str">
        <f>IF(stock_Item!B431&lt;&gt;"",stock_Item!B431,"")</f>
        <v>หัวกรอเร็ว Fissure ไซค์เล็ก</v>
      </c>
      <c r="C435" s="18" t="str">
        <f t="array" ref="C435">IF(B435 &lt;&gt;"",IF(J435&lt;&gt;"","จัดซื้อร่วม ","วิธีเฉพาะเจาะจง "),"")</f>
        <v xml:space="preserve">วิธีเฉพาะเจาะจง </v>
      </c>
      <c r="D435" s="9">
        <f>IF(B435 &lt;&gt;"",INDEX(stock_Item!$A$3:$A$998,MATCH(B435,stock_Item!$B$3:$B$998,0)),"")</f>
        <v>6704</v>
      </c>
      <c r="E435" s="9" t="str">
        <f>IF(B435 &lt;&gt;"",INDEX(stock_Item!$C$1:$C$998,MATCH(D435,stock_Item!$A$1:$A$998,0)),"")</f>
        <v>ตัว</v>
      </c>
      <c r="F435" s="1"/>
      <c r="G435" s="7"/>
      <c r="H435" s="7"/>
      <c r="I435" s="7"/>
      <c r="J435" s="54"/>
      <c r="K435" s="57"/>
      <c r="L435" s="55"/>
      <c r="M435" s="56"/>
      <c r="N435" s="56"/>
      <c r="O435" s="41"/>
      <c r="P435" s="53">
        <f>IFERROR(IF(B435 &lt;&gt;"",LOOKUP(2,1/(company_qty!$K$3:$K$2003=D435),(company_qty!$N$3:$N$1004)),""),0)</f>
        <v>55</v>
      </c>
      <c r="Q435" s="33">
        <v>55</v>
      </c>
      <c r="R435" s="53">
        <f t="shared" si="72"/>
        <v>0</v>
      </c>
      <c r="S435" s="23">
        <v>0</v>
      </c>
      <c r="T435" s="39">
        <f t="array" ref="T435">IFERROR(IF(B435 &lt;&gt;"",LOOKUP(2,1/(company_qty!$A$3:$A$2002=D435),(company_qty!$D$3:$D$1003)),""),"ไม่เคยซื้อ")</f>
        <v>90</v>
      </c>
      <c r="U435" s="34">
        <f t="shared" si="73"/>
        <v>0</v>
      </c>
      <c r="V435" s="46">
        <f>IF(AND(B435&lt;&gt;"",S435&lt;&gt;0,COUNTIFS(stock_Item!$A$3:$A$1998,D435,stock_Item!$M$3:$M$1998,"P")),IF(S435&gt;=9,S435-S435*0.4,S435),0)</f>
        <v>0</v>
      </c>
      <c r="W435" s="44"/>
      <c r="X435" s="47">
        <f t="shared" si="74"/>
        <v>0</v>
      </c>
      <c r="Y435" s="46">
        <f t="shared" si="82"/>
        <v>0</v>
      </c>
      <c r="Z435" s="44"/>
      <c r="AA435" s="47">
        <f t="shared" si="75"/>
        <v>0</v>
      </c>
      <c r="AB435" s="97">
        <f t="shared" si="83"/>
        <v>0</v>
      </c>
      <c r="AC435" s="100" t="str">
        <f t="shared" si="76"/>
        <v/>
      </c>
      <c r="AD435" s="44"/>
      <c r="AE435" s="35"/>
      <c r="AF435" s="36"/>
      <c r="AG435" s="100" t="str">
        <f t="shared" si="77"/>
        <v/>
      </c>
      <c r="AH435" s="44"/>
      <c r="AI435" s="86"/>
      <c r="AJ435" s="77">
        <f t="shared" si="78"/>
        <v>0</v>
      </c>
      <c r="AK435" s="84">
        <f t="shared" si="79"/>
        <v>0</v>
      </c>
      <c r="AL435" s="1">
        <f t="shared" si="80"/>
        <v>0</v>
      </c>
      <c r="AM435" s="85">
        <f t="shared" si="81"/>
        <v>0</v>
      </c>
      <c r="AZ435" s="65" t="str">
        <f>IF(COUNT(SEARCH(#REF!,K435)),IF(V435&lt;&gt;0,LOOKUP(9.99999999999999E+307,$AZ$5:AZ434+1),""),"")</f>
        <v/>
      </c>
      <c r="BA435" s="91" t="str">
        <f>IF(COUNT(SEARCH(#REF!,K435)),IF(Y435&lt;&gt;0,LOOKUP(9.99999999999999E+307,$BA$5:BA434+1),""),"")</f>
        <v/>
      </c>
      <c r="BB435" s="93" t="str">
        <f>IF(COUNT(SEARCH(#REF!,K435)),IF(AC435&lt;&gt;0,LOOKUP(9.99999999999999E+307,$BB$5:BB434+1),""),"")</f>
        <v/>
      </c>
      <c r="BC435" s="95" t="str">
        <f>IF(COUNT(SEARCH(#REF!,K435)),IF(AG435&lt;&gt;0,LOOKUP(9.99999999999999E+307,$BC$5:BC434+1),""),"")</f>
        <v/>
      </c>
    </row>
    <row r="436" spans="1:55" ht="14">
      <c r="A436" s="1">
        <v>430</v>
      </c>
      <c r="B436" s="38" t="str">
        <f>IF(stock_Item!B432&lt;&gt;"",stock_Item!B432,"")</f>
        <v>หัวกรอเร็ว Fissure ไซค์ใหญ่</v>
      </c>
      <c r="C436" s="18" t="str">
        <f t="array" ref="C436">IF(B436 &lt;&gt;"",IF(J436&lt;&gt;"","จัดซื้อร่วม ","วิธีเฉพาะเจาะจง "),"")</f>
        <v xml:space="preserve">วิธีเฉพาะเจาะจง </v>
      </c>
      <c r="D436" s="9">
        <f>IF(B436 &lt;&gt;"",INDEX(stock_Item!$A$3:$A$998,MATCH(B436,stock_Item!$B$3:$B$998,0)),"")</f>
        <v>6705</v>
      </c>
      <c r="E436" s="9" t="str">
        <f>IF(B436 &lt;&gt;"",INDEX(stock_Item!$C$1:$C$998,MATCH(D436,stock_Item!$A$1:$A$998,0)),"")</f>
        <v>ตัว</v>
      </c>
      <c r="F436" s="1"/>
      <c r="G436" s="7"/>
      <c r="H436" s="7"/>
      <c r="I436" s="7"/>
      <c r="J436" s="54"/>
      <c r="K436" s="57"/>
      <c r="L436" s="55"/>
      <c r="M436" s="56"/>
      <c r="N436" s="56"/>
      <c r="O436" s="41"/>
      <c r="P436" s="53">
        <f>IFERROR(IF(B436 &lt;&gt;"",LOOKUP(2,1/(company_qty!$K$3:$K$2003=D436),(company_qty!$N$3:$N$1004)),""),0)</f>
        <v>40</v>
      </c>
      <c r="Q436" s="33">
        <v>40</v>
      </c>
      <c r="R436" s="53">
        <f t="shared" si="72"/>
        <v>0</v>
      </c>
      <c r="S436" s="23">
        <v>0</v>
      </c>
      <c r="T436" s="39">
        <f t="array" ref="T436">IFERROR(IF(B436 &lt;&gt;"",LOOKUP(2,1/(company_qty!$A$3:$A$2002=D436),(company_qty!$D$3:$D$1003)),""),"ไม่เคยซื้อ")</f>
        <v>90</v>
      </c>
      <c r="U436" s="34">
        <f t="shared" si="73"/>
        <v>0</v>
      </c>
      <c r="V436" s="46">
        <f>IF(AND(B436&lt;&gt;"",S436&lt;&gt;0,COUNTIFS(stock_Item!$A$3:$A$1998,D436,stock_Item!$M$3:$M$1998,"P")),IF(S436&gt;=9,S436-S436*0.4,S436),0)</f>
        <v>0</v>
      </c>
      <c r="W436" s="44"/>
      <c r="X436" s="47">
        <f t="shared" si="74"/>
        <v>0</v>
      </c>
      <c r="Y436" s="46">
        <f t="shared" si="82"/>
        <v>0</v>
      </c>
      <c r="Z436" s="44"/>
      <c r="AA436" s="47">
        <f t="shared" si="75"/>
        <v>0</v>
      </c>
      <c r="AB436" s="97">
        <f t="shared" si="83"/>
        <v>0</v>
      </c>
      <c r="AC436" s="100" t="str">
        <f t="shared" si="76"/>
        <v/>
      </c>
      <c r="AD436" s="44"/>
      <c r="AE436" s="35"/>
      <c r="AF436" s="36"/>
      <c r="AG436" s="100" t="str">
        <f t="shared" si="77"/>
        <v/>
      </c>
      <c r="AH436" s="44"/>
      <c r="AI436" s="86"/>
      <c r="AJ436" s="77">
        <f t="shared" si="78"/>
        <v>0</v>
      </c>
      <c r="AK436" s="84">
        <f t="shared" si="79"/>
        <v>0</v>
      </c>
      <c r="AL436" s="1">
        <f t="shared" si="80"/>
        <v>0</v>
      </c>
      <c r="AM436" s="85">
        <f t="shared" si="81"/>
        <v>0</v>
      </c>
      <c r="AZ436" s="65" t="str">
        <f>IF(COUNT(SEARCH(#REF!,K436)),IF(V436&lt;&gt;0,LOOKUP(9.99999999999999E+307,$AZ$5:AZ435+1),""),"")</f>
        <v/>
      </c>
      <c r="BA436" s="91" t="str">
        <f>IF(COUNT(SEARCH(#REF!,K436)),IF(Y436&lt;&gt;0,LOOKUP(9.99999999999999E+307,$BA$5:BA435+1),""),"")</f>
        <v/>
      </c>
      <c r="BB436" s="93" t="str">
        <f>IF(COUNT(SEARCH(#REF!,K436)),IF(AC436&lt;&gt;0,LOOKUP(9.99999999999999E+307,$BB$5:BB435+1),""),"")</f>
        <v/>
      </c>
      <c r="BC436" s="95" t="str">
        <f>IF(COUNT(SEARCH(#REF!,K436)),IF(AG436&lt;&gt;0,LOOKUP(9.99999999999999E+307,$BC$5:BC435+1),""),"")</f>
        <v/>
      </c>
    </row>
    <row r="437" spans="1:55" ht="14">
      <c r="A437" s="1">
        <v>431</v>
      </c>
      <c r="B437" s="38" t="str">
        <f>IF(stock_Item!B433&lt;&gt;"",stock_Item!B433,"")</f>
        <v>หัวกรอเร็ว Inverted Cone Bur</v>
      </c>
      <c r="C437" s="18" t="str">
        <f t="array" ref="C437">IF(B437 &lt;&gt;"",IF(J437&lt;&gt;"","จัดซื้อร่วม ","วิธีเฉพาะเจาะจง "),"")</f>
        <v xml:space="preserve">วิธีเฉพาะเจาะจง </v>
      </c>
      <c r="D437" s="9">
        <f>IF(B437 &lt;&gt;"",INDEX(stock_Item!$A$3:$A$998,MATCH(B437,stock_Item!$B$3:$B$998,0)),"")</f>
        <v>1367</v>
      </c>
      <c r="E437" s="9" t="str">
        <f>IF(B437 &lt;&gt;"",INDEX(stock_Item!$C$1:$C$998,MATCH(D437,stock_Item!$A$1:$A$998,0)),"")</f>
        <v>ตัว</v>
      </c>
      <c r="F437" s="1"/>
      <c r="G437" s="7"/>
      <c r="H437" s="7"/>
      <c r="I437" s="7"/>
      <c r="J437" s="54"/>
      <c r="K437" s="57"/>
      <c r="L437" s="55"/>
      <c r="M437" s="56"/>
      <c r="N437" s="56"/>
      <c r="O437" s="41"/>
      <c r="P437" s="53">
        <f>IFERROR(IF(B437 &lt;&gt;"",LOOKUP(2,1/(company_qty!$K$3:$K$2003=D437),(company_qty!$N$3:$N$1004)),""),0)</f>
        <v>30</v>
      </c>
      <c r="Q437" s="33">
        <v>30</v>
      </c>
      <c r="R437" s="53">
        <f t="shared" si="72"/>
        <v>0</v>
      </c>
      <c r="S437" s="23">
        <v>0</v>
      </c>
      <c r="T437" s="39">
        <f t="array" ref="T437">IFERROR(IF(B437 &lt;&gt;"",LOOKUP(2,1/(company_qty!$A$3:$A$2002=D437),(company_qty!$D$3:$D$1003)),""),"ไม่เคยซื้อ")</f>
        <v>65</v>
      </c>
      <c r="U437" s="34">
        <f t="shared" si="73"/>
        <v>0</v>
      </c>
      <c r="V437" s="46">
        <f>IF(AND(B437&lt;&gt;"",S437&lt;&gt;0,COUNTIFS(stock_Item!$A$3:$A$1998,D437,stock_Item!$M$3:$M$1998,"P")),IF(S437&gt;=9,S437-S437*0.4,S437),0)</f>
        <v>0</v>
      </c>
      <c r="W437" s="44"/>
      <c r="X437" s="47">
        <f t="shared" si="74"/>
        <v>0</v>
      </c>
      <c r="Y437" s="46">
        <f t="shared" si="82"/>
        <v>0</v>
      </c>
      <c r="Z437" s="44"/>
      <c r="AA437" s="47">
        <f t="shared" si="75"/>
        <v>0</v>
      </c>
      <c r="AB437" s="97">
        <f t="shared" si="83"/>
        <v>0</v>
      </c>
      <c r="AC437" s="100" t="str">
        <f t="shared" si="76"/>
        <v/>
      </c>
      <c r="AD437" s="44"/>
      <c r="AE437" s="35"/>
      <c r="AF437" s="36"/>
      <c r="AG437" s="100" t="str">
        <f t="shared" si="77"/>
        <v/>
      </c>
      <c r="AH437" s="44"/>
      <c r="AI437" s="86"/>
      <c r="AJ437" s="77">
        <f t="shared" si="78"/>
        <v>0</v>
      </c>
      <c r="AK437" s="84">
        <f t="shared" si="79"/>
        <v>0</v>
      </c>
      <c r="AL437" s="1">
        <f t="shared" si="80"/>
        <v>0</v>
      </c>
      <c r="AM437" s="85">
        <f t="shared" si="81"/>
        <v>0</v>
      </c>
      <c r="AZ437" s="65" t="str">
        <f>IF(COUNT(SEARCH(#REF!,K437)),IF(V437&lt;&gt;0,LOOKUP(9.99999999999999E+307,$AZ$5:AZ436+1),""),"")</f>
        <v/>
      </c>
      <c r="BA437" s="91" t="str">
        <f>IF(COUNT(SEARCH(#REF!,K437)),IF(Y437&lt;&gt;0,LOOKUP(9.99999999999999E+307,$BA$5:BA436+1),""),"")</f>
        <v/>
      </c>
      <c r="BB437" s="93" t="str">
        <f>IF(COUNT(SEARCH(#REF!,K437)),IF(AC437&lt;&gt;0,LOOKUP(9.99999999999999E+307,$BB$5:BB436+1),""),"")</f>
        <v/>
      </c>
      <c r="BC437" s="95" t="str">
        <f>IF(COUNT(SEARCH(#REF!,K437)),IF(AG437&lt;&gt;0,LOOKUP(9.99999999999999E+307,$BC$5:BC436+1),""),"")</f>
        <v/>
      </c>
    </row>
    <row r="438" spans="1:55" ht="14">
      <c r="A438" s="1">
        <v>432</v>
      </c>
      <c r="B438" s="38" t="str">
        <f>IF(stock_Item!B434&lt;&gt;"",stock_Item!B434,"")</f>
        <v>หัวกรอเร็วแต่ง คอมโพสิต round</v>
      </c>
      <c r="C438" s="18" t="str">
        <f t="array" ref="C438">IF(B438 &lt;&gt;"",IF(J438&lt;&gt;"","จัดซื้อร่วม ","วิธีเฉพาะเจาะจง "),"")</f>
        <v xml:space="preserve">วิธีเฉพาะเจาะจง </v>
      </c>
      <c r="D438" s="9">
        <f>IF(B438 &lt;&gt;"",INDEX(stock_Item!$A$3:$A$998,MATCH(B438,stock_Item!$B$3:$B$998,0)),"")</f>
        <v>6707</v>
      </c>
      <c r="E438" s="9" t="str">
        <f>IF(B438 &lt;&gt;"",INDEX(stock_Item!$C$1:$C$998,MATCH(D438,stock_Item!$A$1:$A$998,0)),"")</f>
        <v>ตัว</v>
      </c>
      <c r="F438" s="1"/>
      <c r="G438" s="7"/>
      <c r="H438" s="7"/>
      <c r="I438" s="7"/>
      <c r="J438" s="54"/>
      <c r="K438" s="57"/>
      <c r="L438" s="55"/>
      <c r="M438" s="56"/>
      <c r="N438" s="56"/>
      <c r="O438" s="41"/>
      <c r="P438" s="53">
        <f>IFERROR(IF(B438 &lt;&gt;"",LOOKUP(2,1/(company_qty!$K$3:$K$2003=D438),(company_qty!$N$3:$N$1004)),""),0)</f>
        <v>0</v>
      </c>
      <c r="Q438" s="33">
        <v>0</v>
      </c>
      <c r="R438" s="53">
        <f t="shared" si="72"/>
        <v>0</v>
      </c>
      <c r="S438" s="23">
        <v>0</v>
      </c>
      <c r="T438" s="39" t="str">
        <f t="array" ref="T438">IFERROR(IF(B438 &lt;&gt;"",LOOKUP(2,1/(company_qty!$A$3:$A$2002=D438),(company_qty!$D$3:$D$1003)),""),"ไม่เคยซื้อ")</f>
        <v>ไม่เคยซื้อ</v>
      </c>
      <c r="U438" s="34" t="e">
        <f t="shared" si="73"/>
        <v>#VALUE!</v>
      </c>
      <c r="V438" s="46">
        <f>IF(AND(B438&lt;&gt;"",S438&lt;&gt;0,COUNTIFS(stock_Item!$A$3:$A$1998,D438,stock_Item!$M$3:$M$1998,"P")),IF(S438&gt;=9,S438-S438*0.4,S438),0)</f>
        <v>0</v>
      </c>
      <c r="W438" s="44"/>
      <c r="X438" s="47">
        <f t="shared" si="74"/>
        <v>0</v>
      </c>
      <c r="Y438" s="46">
        <f t="shared" si="82"/>
        <v>0</v>
      </c>
      <c r="Z438" s="44"/>
      <c r="AA438" s="47">
        <f t="shared" si="75"/>
        <v>0</v>
      </c>
      <c r="AB438" s="97">
        <f t="shared" si="83"/>
        <v>0</v>
      </c>
      <c r="AC438" s="100" t="str">
        <f t="shared" si="76"/>
        <v/>
      </c>
      <c r="AD438" s="44"/>
      <c r="AE438" s="35"/>
      <c r="AF438" s="36"/>
      <c r="AG438" s="100" t="str">
        <f t="shared" si="77"/>
        <v/>
      </c>
      <c r="AH438" s="44"/>
      <c r="AI438" s="86"/>
      <c r="AJ438" s="77">
        <f t="shared" si="78"/>
        <v>0</v>
      </c>
      <c r="AK438" s="84" t="e">
        <f t="shared" si="79"/>
        <v>#VALUE!</v>
      </c>
      <c r="AL438" s="1">
        <f t="shared" si="80"/>
        <v>0</v>
      </c>
      <c r="AM438" s="85" t="e">
        <f t="shared" si="81"/>
        <v>#VALUE!</v>
      </c>
      <c r="AZ438" s="65" t="str">
        <f>IF(COUNT(SEARCH(#REF!,K438)),IF(V438&lt;&gt;0,LOOKUP(9.99999999999999E+307,$AZ$5:AZ437+1),""),"")</f>
        <v/>
      </c>
      <c r="BA438" s="91" t="str">
        <f>IF(COUNT(SEARCH(#REF!,K438)),IF(Y438&lt;&gt;0,LOOKUP(9.99999999999999E+307,$BA$5:BA437+1),""),"")</f>
        <v/>
      </c>
      <c r="BB438" s="93" t="str">
        <f>IF(COUNT(SEARCH(#REF!,K438)),IF(AC438&lt;&gt;0,LOOKUP(9.99999999999999E+307,$BB$5:BB437+1),""),"")</f>
        <v/>
      </c>
      <c r="BC438" s="95" t="str">
        <f>IF(COUNT(SEARCH(#REF!,K438)),IF(AG438&lt;&gt;0,LOOKUP(9.99999999999999E+307,$BC$5:BC437+1),""),"")</f>
        <v/>
      </c>
    </row>
    <row r="439" spans="1:55" ht="14">
      <c r="A439" s="1">
        <v>433</v>
      </c>
      <c r="B439" s="38" t="str">
        <f>IF(stock_Item!B435&lt;&gt;"",stock_Item!B435,"")</f>
        <v>หัวกรอเร็วแต่ง คอมโพสิต Rugby กลาง</v>
      </c>
      <c r="C439" s="18" t="str">
        <f t="array" ref="C439">IF(B439 &lt;&gt;"",IF(J439&lt;&gt;"","จัดซื้อร่วม ","วิธีเฉพาะเจาะจง "),"")</f>
        <v xml:space="preserve">วิธีเฉพาะเจาะจง </v>
      </c>
      <c r="D439" s="9">
        <f>IF(B439 &lt;&gt;"",INDEX(stock_Item!$A$3:$A$998,MATCH(B439,stock_Item!$B$3:$B$998,0)),"")</f>
        <v>6783</v>
      </c>
      <c r="E439" s="9" t="str">
        <f>IF(B439 &lt;&gt;"",INDEX(stock_Item!$C$1:$C$998,MATCH(D439,stock_Item!$A$1:$A$998,0)),"")</f>
        <v>ชิ้น</v>
      </c>
      <c r="F439" s="1"/>
      <c r="G439" s="7"/>
      <c r="H439" s="7"/>
      <c r="I439" s="7"/>
      <c r="J439" s="54"/>
      <c r="K439" s="57"/>
      <c r="L439" s="55"/>
      <c r="M439" s="56"/>
      <c r="N439" s="56"/>
      <c r="O439" s="41"/>
      <c r="P439" s="53">
        <f>IFERROR(IF(B439 &lt;&gt;"",LOOKUP(2,1/(company_qty!$K$3:$K$2003=D439),(company_qty!$N$3:$N$1004)),""),0)</f>
        <v>5</v>
      </c>
      <c r="Q439" s="33">
        <v>10</v>
      </c>
      <c r="R439" s="53">
        <f t="shared" si="72"/>
        <v>0</v>
      </c>
      <c r="S439" s="23">
        <v>10</v>
      </c>
      <c r="T439" s="39">
        <f t="array" ref="T439">IFERROR(IF(B439 &lt;&gt;"",LOOKUP(2,1/(company_qty!$A$3:$A$2002=D439),(company_qty!$D$3:$D$1003)),""),"ไม่เคยซื้อ")</f>
        <v>75</v>
      </c>
      <c r="U439" s="34">
        <f t="shared" si="73"/>
        <v>750</v>
      </c>
      <c r="V439" s="46">
        <f>IF(AND(B439&lt;&gt;"",S439&lt;&gt;0,COUNTIFS(stock_Item!$A$3:$A$1998,D439,stock_Item!$M$3:$M$1998,"P")),IF(S439&gt;=9,S439-S439*0.4,S439),0)</f>
        <v>0</v>
      </c>
      <c r="W439" s="44"/>
      <c r="X439" s="47">
        <f t="shared" si="74"/>
        <v>0</v>
      </c>
      <c r="Y439" s="46">
        <f t="shared" si="82"/>
        <v>6</v>
      </c>
      <c r="Z439" s="44"/>
      <c r="AA439" s="47">
        <f t="shared" si="75"/>
        <v>6</v>
      </c>
      <c r="AB439" s="97">
        <f t="shared" si="83"/>
        <v>4</v>
      </c>
      <c r="AC439" s="100" t="str">
        <f t="shared" si="76"/>
        <v/>
      </c>
      <c r="AD439" s="44"/>
      <c r="AE439" s="35"/>
      <c r="AF439" s="36"/>
      <c r="AG439" s="100" t="str">
        <f t="shared" si="77"/>
        <v/>
      </c>
      <c r="AH439" s="44"/>
      <c r="AI439" s="86"/>
      <c r="AJ439" s="77">
        <f t="shared" si="78"/>
        <v>10</v>
      </c>
      <c r="AK439" s="84">
        <f t="shared" si="79"/>
        <v>750</v>
      </c>
      <c r="AL439" s="1">
        <f t="shared" si="80"/>
        <v>0</v>
      </c>
      <c r="AM439" s="85">
        <f t="shared" si="81"/>
        <v>0</v>
      </c>
      <c r="AZ439" s="65" t="str">
        <f>IF(COUNT(SEARCH(#REF!,K439)),IF(V439&lt;&gt;0,LOOKUP(9.99999999999999E+307,$AZ$5:AZ438+1),""),"")</f>
        <v/>
      </c>
      <c r="BA439" s="91" t="str">
        <f>IF(COUNT(SEARCH(#REF!,K439)),IF(Y439&lt;&gt;0,LOOKUP(9.99999999999999E+307,$BA$5:BA438+1),""),"")</f>
        <v/>
      </c>
      <c r="BB439" s="93" t="str">
        <f>IF(COUNT(SEARCH(#REF!,K439)),IF(AC439&lt;&gt;0,LOOKUP(9.99999999999999E+307,$BB$5:BB438+1),""),"")</f>
        <v/>
      </c>
      <c r="BC439" s="95" t="str">
        <f>IF(COUNT(SEARCH(#REF!,K439)),IF(AG439&lt;&gt;0,LOOKUP(9.99999999999999E+307,$BC$5:BC438+1),""),"")</f>
        <v/>
      </c>
    </row>
    <row r="440" spans="1:55" ht="14">
      <c r="A440" s="1">
        <v>434</v>
      </c>
      <c r="B440" s="38" t="str">
        <f>IF(stock_Item!B436&lt;&gt;"",stock_Item!B436,"")</f>
        <v>หัวกรอเร็วแต่ง คอมโพสิต Rugby เล็ก</v>
      </c>
      <c r="C440" s="18" t="str">
        <f t="array" ref="C440">IF(B440 &lt;&gt;"",IF(J440&lt;&gt;"","จัดซื้อร่วม ","วิธีเฉพาะเจาะจง "),"")</f>
        <v xml:space="preserve">วิธีเฉพาะเจาะจง </v>
      </c>
      <c r="D440" s="9">
        <f>IF(B440 &lt;&gt;"",INDEX(stock_Item!$A$3:$A$998,MATCH(B440,stock_Item!$B$3:$B$998,0)),"")</f>
        <v>6782</v>
      </c>
      <c r="E440" s="9" t="str">
        <f>IF(B440 &lt;&gt;"",INDEX(stock_Item!$C$1:$C$998,MATCH(D440,stock_Item!$A$1:$A$998,0)),"")</f>
        <v>ชิ้น</v>
      </c>
      <c r="F440" s="1"/>
      <c r="G440" s="7"/>
      <c r="H440" s="7"/>
      <c r="I440" s="7"/>
      <c r="J440" s="54"/>
      <c r="K440" s="57"/>
      <c r="L440" s="55"/>
      <c r="M440" s="56"/>
      <c r="N440" s="56"/>
      <c r="O440" s="41"/>
      <c r="P440" s="53">
        <f>IFERROR(IF(B440 &lt;&gt;"",LOOKUP(2,1/(company_qty!$K$3:$K$2003=D440),(company_qty!$N$3:$N$1004)),""),0)</f>
        <v>10</v>
      </c>
      <c r="Q440" s="33">
        <v>10</v>
      </c>
      <c r="R440" s="53">
        <f t="shared" si="72"/>
        <v>0</v>
      </c>
      <c r="S440" s="23">
        <v>10</v>
      </c>
      <c r="T440" s="39">
        <f t="array" ref="T440">IFERROR(IF(B440 &lt;&gt;"",LOOKUP(2,1/(company_qty!$A$3:$A$2002=D440),(company_qty!$D$3:$D$1003)),""),"ไม่เคยซื้อ")</f>
        <v>75</v>
      </c>
      <c r="U440" s="34">
        <f t="shared" si="73"/>
        <v>750</v>
      </c>
      <c r="V440" s="46">
        <f>IF(AND(B440&lt;&gt;"",S440&lt;&gt;0,COUNTIFS(stock_Item!$A$3:$A$1998,D440,stock_Item!$M$3:$M$1998,"P")),IF(S440&gt;=9,S440-S440*0.4,S440),0)</f>
        <v>0</v>
      </c>
      <c r="W440" s="44"/>
      <c r="X440" s="47">
        <f t="shared" si="74"/>
        <v>0</v>
      </c>
      <c r="Y440" s="46">
        <f t="shared" si="82"/>
        <v>6</v>
      </c>
      <c r="Z440" s="44"/>
      <c r="AA440" s="47">
        <f t="shared" si="75"/>
        <v>6</v>
      </c>
      <c r="AB440" s="97">
        <f t="shared" si="83"/>
        <v>4</v>
      </c>
      <c r="AC440" s="100" t="str">
        <f t="shared" si="76"/>
        <v/>
      </c>
      <c r="AD440" s="44"/>
      <c r="AE440" s="35"/>
      <c r="AF440" s="36"/>
      <c r="AG440" s="100" t="str">
        <f t="shared" si="77"/>
        <v/>
      </c>
      <c r="AH440" s="44"/>
      <c r="AI440" s="86"/>
      <c r="AJ440" s="77">
        <f t="shared" si="78"/>
        <v>10</v>
      </c>
      <c r="AK440" s="84">
        <f t="shared" si="79"/>
        <v>750</v>
      </c>
      <c r="AL440" s="1">
        <f t="shared" si="80"/>
        <v>0</v>
      </c>
      <c r="AM440" s="85">
        <f t="shared" si="81"/>
        <v>0</v>
      </c>
      <c r="AZ440" s="65" t="str">
        <f>IF(COUNT(SEARCH(#REF!,K440)),IF(V440&lt;&gt;0,LOOKUP(9.99999999999999E+307,$AZ$5:AZ439+1),""),"")</f>
        <v/>
      </c>
      <c r="BA440" s="91" t="str">
        <f>IF(COUNT(SEARCH(#REF!,K440)),IF(Y440&lt;&gt;0,LOOKUP(9.99999999999999E+307,$BA$5:BA439+1),""),"")</f>
        <v/>
      </c>
      <c r="BB440" s="93" t="str">
        <f>IF(COUNT(SEARCH(#REF!,K440)),IF(AC440&lt;&gt;0,LOOKUP(9.99999999999999E+307,$BB$5:BB439+1),""),"")</f>
        <v/>
      </c>
      <c r="BC440" s="95" t="str">
        <f>IF(COUNT(SEARCH(#REF!,K440)),IF(AG440&lt;&gt;0,LOOKUP(9.99999999999999E+307,$BC$5:BC439+1),""),"")</f>
        <v/>
      </c>
    </row>
    <row r="441" spans="1:55" ht="14">
      <c r="A441" s="1">
        <v>435</v>
      </c>
      <c r="B441" s="38" t="str">
        <f>IF(stock_Item!B437&lt;&gt;"",stock_Item!B437,"")</f>
        <v>หัวกรอเร็วแต่ง คอมโพสิต Rugby ใหญ่</v>
      </c>
      <c r="C441" s="18" t="str">
        <f t="array" ref="C441">IF(B441 &lt;&gt;"",IF(J441&lt;&gt;"","จัดซื้อร่วม ","วิธีเฉพาะเจาะจง "),"")</f>
        <v xml:space="preserve">วิธีเฉพาะเจาะจง </v>
      </c>
      <c r="D441" s="9">
        <f>IF(B441 &lt;&gt;"",INDEX(stock_Item!$A$3:$A$998,MATCH(B441,stock_Item!$B$3:$B$998,0)),"")</f>
        <v>6784</v>
      </c>
      <c r="E441" s="9" t="str">
        <f>IF(B441 &lt;&gt;"",INDEX(stock_Item!$C$1:$C$998,MATCH(D441,stock_Item!$A$1:$A$998,0)),"")</f>
        <v>ชิ้น</v>
      </c>
      <c r="F441" s="1"/>
      <c r="G441" s="7"/>
      <c r="H441" s="7"/>
      <c r="I441" s="7"/>
      <c r="J441" s="54"/>
      <c r="K441" s="57"/>
      <c r="L441" s="55"/>
      <c r="M441" s="56"/>
      <c r="N441" s="56"/>
      <c r="O441" s="41"/>
      <c r="P441" s="53">
        <f>IFERROR(IF(B441 &lt;&gt;"",LOOKUP(2,1/(company_qty!$K$3:$K$2003=D441),(company_qty!$N$3:$N$1004)),""),0)</f>
        <v>9</v>
      </c>
      <c r="Q441" s="33">
        <v>9</v>
      </c>
      <c r="R441" s="53">
        <f t="shared" si="72"/>
        <v>0</v>
      </c>
      <c r="S441" s="23">
        <v>11</v>
      </c>
      <c r="T441" s="39">
        <f t="array" ref="T441">IFERROR(IF(B441 &lt;&gt;"",LOOKUP(2,1/(company_qty!$A$3:$A$2002=D441),(company_qty!$D$3:$D$1003)),""),"ไม่เคยซื้อ")</f>
        <v>40</v>
      </c>
      <c r="U441" s="34">
        <f t="shared" si="73"/>
        <v>440</v>
      </c>
      <c r="V441" s="46">
        <f>IF(AND(B441&lt;&gt;"",S441&lt;&gt;0,COUNTIFS(stock_Item!$A$3:$A$1998,D441,stock_Item!$M$3:$M$1998,"P")),IF(S441&gt;=9,S441-S441*0.4,S441),0)</f>
        <v>0</v>
      </c>
      <c r="W441" s="44"/>
      <c r="X441" s="47">
        <f t="shared" si="74"/>
        <v>0</v>
      </c>
      <c r="Y441" s="46">
        <f t="shared" si="82"/>
        <v>6.6</v>
      </c>
      <c r="Z441" s="44"/>
      <c r="AA441" s="47">
        <f t="shared" si="75"/>
        <v>6.6</v>
      </c>
      <c r="AB441" s="97">
        <f t="shared" si="83"/>
        <v>4.4000000000000004</v>
      </c>
      <c r="AC441" s="100" t="str">
        <f t="shared" si="76"/>
        <v/>
      </c>
      <c r="AD441" s="44"/>
      <c r="AE441" s="35"/>
      <c r="AF441" s="36"/>
      <c r="AG441" s="100" t="str">
        <f t="shared" si="77"/>
        <v/>
      </c>
      <c r="AH441" s="44"/>
      <c r="AI441" s="86"/>
      <c r="AJ441" s="77">
        <f t="shared" si="78"/>
        <v>11</v>
      </c>
      <c r="AK441" s="84">
        <f t="shared" si="79"/>
        <v>440</v>
      </c>
      <c r="AL441" s="1">
        <f t="shared" si="80"/>
        <v>0</v>
      </c>
      <c r="AM441" s="85">
        <f t="shared" si="81"/>
        <v>0</v>
      </c>
      <c r="AZ441" s="65" t="str">
        <f>IF(COUNT(SEARCH(#REF!,K441)),IF(V441&lt;&gt;0,LOOKUP(9.99999999999999E+307,$AZ$5:AZ440+1),""),"")</f>
        <v/>
      </c>
      <c r="BA441" s="91" t="str">
        <f>IF(COUNT(SEARCH(#REF!,K441)),IF(Y441&lt;&gt;0,LOOKUP(9.99999999999999E+307,$BA$5:BA440+1),""),"")</f>
        <v/>
      </c>
      <c r="BB441" s="93" t="str">
        <f>IF(COUNT(SEARCH(#REF!,K441)),IF(AC441&lt;&gt;0,LOOKUP(9.99999999999999E+307,$BB$5:BB440+1),""),"")</f>
        <v/>
      </c>
      <c r="BC441" s="95" t="str">
        <f>IF(COUNT(SEARCH(#REF!,K441)),IF(AG441&lt;&gt;0,LOOKUP(9.99999999999999E+307,$BC$5:BC440+1),""),"")</f>
        <v/>
      </c>
    </row>
    <row r="442" spans="1:55" ht="14">
      <c r="A442" s="1">
        <v>436</v>
      </c>
      <c r="B442" s="38" t="str">
        <f>IF(stock_Item!B438&lt;&gt;"",stock_Item!B438,"")</f>
        <v>หัวกรอเร็วแต่ง คอมโพสิต ปลายแหลม กลาง</v>
      </c>
      <c r="C442" s="18" t="str">
        <f t="array" ref="C442">IF(B442 &lt;&gt;"",IF(J442&lt;&gt;"","จัดซื้อร่วม ","วิธีเฉพาะเจาะจง "),"")</f>
        <v xml:space="preserve">วิธีเฉพาะเจาะจง </v>
      </c>
      <c r="D442" s="9">
        <f>IF(B442 &lt;&gt;"",INDEX(stock_Item!$A$3:$A$998,MATCH(B442,stock_Item!$B$3:$B$998,0)),"")</f>
        <v>6790</v>
      </c>
      <c r="E442" s="9" t="str">
        <f>IF(B442 &lt;&gt;"",INDEX(stock_Item!$C$1:$C$998,MATCH(D442,stock_Item!$A$1:$A$998,0)),"")</f>
        <v>ชิ้น</v>
      </c>
      <c r="F442" s="1"/>
      <c r="G442" s="7"/>
      <c r="H442" s="7"/>
      <c r="I442" s="7"/>
      <c r="J442" s="54"/>
      <c r="K442" s="57"/>
      <c r="L442" s="55"/>
      <c r="M442" s="56"/>
      <c r="N442" s="56"/>
      <c r="O442" s="41"/>
      <c r="P442" s="53">
        <f>IFERROR(IF(B442 &lt;&gt;"",LOOKUP(2,1/(company_qty!$K$3:$K$2003=D442),(company_qty!$N$3:$N$1004)),""),0)</f>
        <v>15</v>
      </c>
      <c r="Q442" s="33">
        <v>15</v>
      </c>
      <c r="R442" s="53">
        <f t="shared" si="72"/>
        <v>0</v>
      </c>
      <c r="S442" s="23">
        <v>5</v>
      </c>
      <c r="T442" s="39">
        <f t="array" ref="T442">IFERROR(IF(B442 &lt;&gt;"",LOOKUP(2,1/(company_qty!$A$3:$A$2002=D442),(company_qty!$D$3:$D$1003)),""),"ไม่เคยซื้อ")</f>
        <v>75</v>
      </c>
      <c r="U442" s="34">
        <f t="shared" si="73"/>
        <v>375</v>
      </c>
      <c r="V442" s="46">
        <f>IF(AND(B442&lt;&gt;"",S442&lt;&gt;0,COUNTIFS(stock_Item!$A$3:$A$1998,D442,stock_Item!$M$3:$M$1998,"P")),IF(S442&gt;=9,S442-S442*0.4,S442),0)</f>
        <v>0</v>
      </c>
      <c r="W442" s="44"/>
      <c r="X442" s="47">
        <f t="shared" si="74"/>
        <v>0</v>
      </c>
      <c r="Y442" s="46">
        <f t="shared" si="82"/>
        <v>5</v>
      </c>
      <c r="Z442" s="44"/>
      <c r="AA442" s="47">
        <f t="shared" si="75"/>
        <v>5</v>
      </c>
      <c r="AB442" s="97">
        <f t="shared" si="83"/>
        <v>0</v>
      </c>
      <c r="AC442" s="100" t="str">
        <f t="shared" si="76"/>
        <v/>
      </c>
      <c r="AD442" s="44"/>
      <c r="AE442" s="35"/>
      <c r="AF442" s="36"/>
      <c r="AG442" s="100" t="str">
        <f t="shared" si="77"/>
        <v/>
      </c>
      <c r="AH442" s="44"/>
      <c r="AI442" s="86"/>
      <c r="AJ442" s="77">
        <f t="shared" si="78"/>
        <v>5</v>
      </c>
      <c r="AK442" s="84">
        <f t="shared" si="79"/>
        <v>375</v>
      </c>
      <c r="AL442" s="1">
        <f t="shared" si="80"/>
        <v>0</v>
      </c>
      <c r="AM442" s="85">
        <f t="shared" si="81"/>
        <v>0</v>
      </c>
      <c r="AZ442" s="65" t="str">
        <f>IF(COUNT(SEARCH(#REF!,K442)),IF(V442&lt;&gt;0,LOOKUP(9.99999999999999E+307,$AZ$5:AZ441+1),""),"")</f>
        <v/>
      </c>
      <c r="BA442" s="91" t="str">
        <f>IF(COUNT(SEARCH(#REF!,K442)),IF(Y442&lt;&gt;0,LOOKUP(9.99999999999999E+307,$BA$5:BA441+1),""),"")</f>
        <v/>
      </c>
      <c r="BB442" s="93" t="str">
        <f>IF(COUNT(SEARCH(#REF!,K442)),IF(AC442&lt;&gt;0,LOOKUP(9.99999999999999E+307,$BB$5:BB441+1),""),"")</f>
        <v/>
      </c>
      <c r="BC442" s="95" t="str">
        <f>IF(COUNT(SEARCH(#REF!,K442)),IF(AG442&lt;&gt;0,LOOKUP(9.99999999999999E+307,$BC$5:BC441+1),""),"")</f>
        <v/>
      </c>
    </row>
    <row r="443" spans="1:55" ht="14">
      <c r="A443" s="1">
        <v>437</v>
      </c>
      <c r="B443" s="38" t="str">
        <f>IF(stock_Item!B439&lt;&gt;"",stock_Item!B439,"")</f>
        <v>หัวกรอเร็วแต่ง คอมโพสิต ปลายแหลม เล็ก</v>
      </c>
      <c r="C443" s="18" t="str">
        <f t="array" ref="C443">IF(B443 &lt;&gt;"",IF(J443&lt;&gt;"","จัดซื้อร่วม ","วิธีเฉพาะเจาะจง "),"")</f>
        <v xml:space="preserve">วิธีเฉพาะเจาะจง </v>
      </c>
      <c r="D443" s="9">
        <f>IF(B443 &lt;&gt;"",INDEX(stock_Item!$A$3:$A$998,MATCH(B443,stock_Item!$B$3:$B$998,0)),"")</f>
        <v>1368</v>
      </c>
      <c r="E443" s="9" t="str">
        <f>IF(B443 &lt;&gt;"",INDEX(stock_Item!$C$1:$C$998,MATCH(D443,stock_Item!$A$1:$A$998,0)),"")</f>
        <v>ตัว</v>
      </c>
      <c r="F443" s="1"/>
      <c r="G443" s="7"/>
      <c r="H443" s="7"/>
      <c r="I443" s="7"/>
      <c r="J443" s="54"/>
      <c r="K443" s="57"/>
      <c r="L443" s="55"/>
      <c r="M443" s="56"/>
      <c r="N443" s="56"/>
      <c r="O443" s="41"/>
      <c r="P443" s="53">
        <f>IFERROR(IF(B443 &lt;&gt;"",LOOKUP(2,1/(company_qty!$K$3:$K$2003=D443),(company_qty!$N$3:$N$1004)),""),0)</f>
        <v>10</v>
      </c>
      <c r="Q443" s="33">
        <v>10</v>
      </c>
      <c r="R443" s="53">
        <f t="shared" si="72"/>
        <v>0</v>
      </c>
      <c r="S443" s="23">
        <v>10</v>
      </c>
      <c r="T443" s="39">
        <f t="array" ref="T443">IFERROR(IF(B443 &lt;&gt;"",LOOKUP(2,1/(company_qty!$A$3:$A$2002=D443),(company_qty!$D$3:$D$1003)),""),"ไม่เคยซื้อ")</f>
        <v>40</v>
      </c>
      <c r="U443" s="34">
        <f t="shared" si="73"/>
        <v>400</v>
      </c>
      <c r="V443" s="46">
        <f>IF(AND(B443&lt;&gt;"",S443&lt;&gt;0,COUNTIFS(stock_Item!$A$3:$A$1998,D443,stock_Item!$M$3:$M$1998,"P")),IF(S443&gt;=9,S443-S443*0.4,S443),0)</f>
        <v>0</v>
      </c>
      <c r="W443" s="44"/>
      <c r="X443" s="47">
        <f t="shared" si="74"/>
        <v>0</v>
      </c>
      <c r="Y443" s="46">
        <f t="shared" si="82"/>
        <v>6</v>
      </c>
      <c r="Z443" s="44"/>
      <c r="AA443" s="47">
        <f t="shared" si="75"/>
        <v>6</v>
      </c>
      <c r="AB443" s="97">
        <f t="shared" si="83"/>
        <v>4</v>
      </c>
      <c r="AC443" s="100" t="str">
        <f t="shared" si="76"/>
        <v/>
      </c>
      <c r="AD443" s="44"/>
      <c r="AE443" s="35"/>
      <c r="AF443" s="36"/>
      <c r="AG443" s="100" t="str">
        <f t="shared" si="77"/>
        <v/>
      </c>
      <c r="AH443" s="44"/>
      <c r="AI443" s="86"/>
      <c r="AJ443" s="77">
        <f t="shared" si="78"/>
        <v>10</v>
      </c>
      <c r="AK443" s="84">
        <f t="shared" si="79"/>
        <v>400</v>
      </c>
      <c r="AL443" s="1">
        <f t="shared" si="80"/>
        <v>0</v>
      </c>
      <c r="AM443" s="85">
        <f t="shared" si="81"/>
        <v>0</v>
      </c>
      <c r="AZ443" s="65" t="str">
        <f>IF(COUNT(SEARCH(#REF!,K443)),IF(V443&lt;&gt;0,LOOKUP(9.99999999999999E+307,$AZ$5:AZ442+1),""),"")</f>
        <v/>
      </c>
      <c r="BA443" s="91" t="str">
        <f>IF(COUNT(SEARCH(#REF!,K443)),IF(Y443&lt;&gt;0,LOOKUP(9.99999999999999E+307,$BA$5:BA442+1),""),"")</f>
        <v/>
      </c>
      <c r="BB443" s="93" t="str">
        <f>IF(COUNT(SEARCH(#REF!,K443)),IF(AC443&lt;&gt;0,LOOKUP(9.99999999999999E+307,$BB$5:BB442+1),""),"")</f>
        <v/>
      </c>
      <c r="BC443" s="95" t="str">
        <f>IF(COUNT(SEARCH(#REF!,K443)),IF(AG443&lt;&gt;0,LOOKUP(9.99999999999999E+307,$BC$5:BC442+1),""),"")</f>
        <v/>
      </c>
    </row>
    <row r="444" spans="1:55" ht="14">
      <c r="A444" s="1">
        <v>438</v>
      </c>
      <c r="B444" s="38" t="str">
        <f>IF(stock_Item!B440&lt;&gt;"",stock_Item!B440,"")</f>
        <v>หัวกรอเร็วแต่ง คอมโพสิต ปลายแหลม ใหญ่</v>
      </c>
      <c r="C444" s="18" t="str">
        <f t="array" ref="C444">IF(B444 &lt;&gt;"",IF(J444&lt;&gt;"","จัดซื้อร่วม ","วิธีเฉพาะเจาะจง "),"")</f>
        <v xml:space="preserve">วิธีเฉพาะเจาะจง </v>
      </c>
      <c r="D444" s="9">
        <f>IF(B444 &lt;&gt;"",INDEX(stock_Item!$A$3:$A$998,MATCH(B444,stock_Item!$B$3:$B$998,0)),"")</f>
        <v>6791</v>
      </c>
      <c r="E444" s="9" t="str">
        <f>IF(B444 &lt;&gt;"",INDEX(stock_Item!$C$1:$C$998,MATCH(D444,stock_Item!$A$1:$A$998,0)),"")</f>
        <v>ชิ้น</v>
      </c>
      <c r="F444" s="1"/>
      <c r="G444" s="7"/>
      <c r="H444" s="7"/>
      <c r="I444" s="7"/>
      <c r="J444" s="54"/>
      <c r="K444" s="57"/>
      <c r="L444" s="55"/>
      <c r="M444" s="56"/>
      <c r="N444" s="56"/>
      <c r="O444" s="41"/>
      <c r="P444" s="53">
        <f>IFERROR(IF(B444 &lt;&gt;"",LOOKUP(2,1/(company_qty!$K$3:$K$2003=D444),(company_qty!$N$3:$N$1004)),""),0)</f>
        <v>15</v>
      </c>
      <c r="Q444" s="33">
        <v>15</v>
      </c>
      <c r="R444" s="53">
        <f t="shared" si="72"/>
        <v>0</v>
      </c>
      <c r="S444" s="23">
        <v>5</v>
      </c>
      <c r="T444" s="39">
        <f t="array" ref="T444">IFERROR(IF(B444 &lt;&gt;"",LOOKUP(2,1/(company_qty!$A$3:$A$2002=D444),(company_qty!$D$3:$D$1003)),""),"ไม่เคยซื้อ")</f>
        <v>75</v>
      </c>
      <c r="U444" s="34">
        <f t="shared" si="73"/>
        <v>375</v>
      </c>
      <c r="V444" s="46">
        <f>IF(AND(B444&lt;&gt;"",S444&lt;&gt;0,COUNTIFS(stock_Item!$A$3:$A$1998,D444,stock_Item!$M$3:$M$1998,"P")),IF(S444&gt;=9,S444-S444*0.4,S444),0)</f>
        <v>0</v>
      </c>
      <c r="W444" s="44"/>
      <c r="X444" s="47">
        <f t="shared" si="74"/>
        <v>0</v>
      </c>
      <c r="Y444" s="46">
        <f t="shared" si="82"/>
        <v>5</v>
      </c>
      <c r="Z444" s="44"/>
      <c r="AA444" s="47">
        <f t="shared" si="75"/>
        <v>5</v>
      </c>
      <c r="AB444" s="97">
        <f t="shared" si="83"/>
        <v>0</v>
      </c>
      <c r="AC444" s="100" t="str">
        <f t="shared" si="76"/>
        <v/>
      </c>
      <c r="AD444" s="44"/>
      <c r="AE444" s="35"/>
      <c r="AF444" s="36"/>
      <c r="AG444" s="100" t="str">
        <f t="shared" si="77"/>
        <v/>
      </c>
      <c r="AH444" s="44"/>
      <c r="AI444" s="86"/>
      <c r="AJ444" s="77">
        <f t="shared" si="78"/>
        <v>5</v>
      </c>
      <c r="AK444" s="84">
        <f t="shared" si="79"/>
        <v>375</v>
      </c>
      <c r="AL444" s="1">
        <f t="shared" si="80"/>
        <v>0</v>
      </c>
      <c r="AM444" s="85">
        <f t="shared" si="81"/>
        <v>0</v>
      </c>
      <c r="AZ444" s="65" t="str">
        <f>IF(COUNT(SEARCH(#REF!,K444)),IF(V444&lt;&gt;0,LOOKUP(9.99999999999999E+307,$AZ$5:AZ443+1),""),"")</f>
        <v/>
      </c>
      <c r="BA444" s="91" t="str">
        <f>IF(COUNT(SEARCH(#REF!,K444)),IF(Y444&lt;&gt;0,LOOKUP(9.99999999999999E+307,$BA$5:BA443+1),""),"")</f>
        <v/>
      </c>
      <c r="BB444" s="93" t="str">
        <f>IF(COUNT(SEARCH(#REF!,K444)),IF(AC444&lt;&gt;0,LOOKUP(9.99999999999999E+307,$BB$5:BB443+1),""),"")</f>
        <v/>
      </c>
      <c r="BC444" s="95" t="str">
        <f>IF(COUNT(SEARCH(#REF!,K444)),IF(AG444&lt;&gt;0,LOOKUP(9.99999999999999E+307,$BC$5:BC443+1),""),"")</f>
        <v/>
      </c>
    </row>
    <row r="445" spans="1:55" ht="14">
      <c r="A445" s="1">
        <v>439</v>
      </c>
      <c r="B445" s="38" t="str">
        <f>IF(stock_Item!B441&lt;&gt;"",stock_Item!B441,"")</f>
        <v>หัวกรอเร็วแต่งคอมโพสิต round  กลมเล็ก</v>
      </c>
      <c r="C445" s="18" t="str">
        <f t="array" ref="C445">IF(B445 &lt;&gt;"",IF(J445&lt;&gt;"","จัดซื้อร่วม ","วิธีเฉพาะเจาะจง "),"")</f>
        <v xml:space="preserve">วิธีเฉพาะเจาะจง </v>
      </c>
      <c r="D445" s="9">
        <f>IF(B445 &lt;&gt;"",INDEX(stock_Item!$A$3:$A$998,MATCH(B445,stock_Item!$B$3:$B$998,0)),"")</f>
        <v>6786</v>
      </c>
      <c r="E445" s="9" t="str">
        <f>IF(B445 &lt;&gt;"",INDEX(stock_Item!$C$1:$C$998,MATCH(D445,stock_Item!$A$1:$A$998,0)),"")</f>
        <v>ชิ้น</v>
      </c>
      <c r="F445" s="1"/>
      <c r="G445" s="7"/>
      <c r="H445" s="7"/>
      <c r="I445" s="7"/>
      <c r="J445" s="54"/>
      <c r="K445" s="57"/>
      <c r="L445" s="55"/>
      <c r="M445" s="56"/>
      <c r="N445" s="56"/>
      <c r="O445" s="41"/>
      <c r="P445" s="53">
        <f>IFERROR(IF(B445 &lt;&gt;"",LOOKUP(2,1/(company_qty!$K$3:$K$2003=D445),(company_qty!$N$3:$N$1004)),""),0)</f>
        <v>20</v>
      </c>
      <c r="Q445" s="33">
        <v>20</v>
      </c>
      <c r="R445" s="53">
        <f t="shared" si="72"/>
        <v>0</v>
      </c>
      <c r="S445" s="23">
        <v>0</v>
      </c>
      <c r="T445" s="39">
        <f t="array" ref="T445">IFERROR(IF(B445 &lt;&gt;"",LOOKUP(2,1/(company_qty!$A$3:$A$2002=D445),(company_qty!$D$3:$D$1003)),""),"ไม่เคยซื้อ")</f>
        <v>75</v>
      </c>
      <c r="U445" s="34">
        <f t="shared" si="73"/>
        <v>0</v>
      </c>
      <c r="V445" s="46">
        <f>IF(AND(B445&lt;&gt;"",S445&lt;&gt;0,COUNTIFS(stock_Item!$A$3:$A$1998,D445,stock_Item!$M$3:$M$1998,"P")),IF(S445&gt;=9,S445-S445*0.4,S445),0)</f>
        <v>0</v>
      </c>
      <c r="W445" s="44"/>
      <c r="X445" s="47">
        <f t="shared" si="74"/>
        <v>0</v>
      </c>
      <c r="Y445" s="46">
        <f t="shared" si="82"/>
        <v>0</v>
      </c>
      <c r="Z445" s="44"/>
      <c r="AA445" s="47">
        <f t="shared" si="75"/>
        <v>0</v>
      </c>
      <c r="AB445" s="97">
        <f t="shared" si="83"/>
        <v>0</v>
      </c>
      <c r="AC445" s="100" t="str">
        <f t="shared" si="76"/>
        <v/>
      </c>
      <c r="AD445" s="44"/>
      <c r="AE445" s="35"/>
      <c r="AF445" s="36"/>
      <c r="AG445" s="100" t="str">
        <f t="shared" si="77"/>
        <v/>
      </c>
      <c r="AH445" s="44"/>
      <c r="AI445" s="86"/>
      <c r="AJ445" s="77">
        <f t="shared" si="78"/>
        <v>0</v>
      </c>
      <c r="AK445" s="84">
        <f t="shared" si="79"/>
        <v>0</v>
      </c>
      <c r="AL445" s="1">
        <f t="shared" si="80"/>
        <v>0</v>
      </c>
      <c r="AM445" s="85">
        <f t="shared" si="81"/>
        <v>0</v>
      </c>
      <c r="AZ445" s="65" t="str">
        <f>IF(COUNT(SEARCH(#REF!,K445)),IF(V445&lt;&gt;0,LOOKUP(9.99999999999999E+307,$AZ$5:AZ444+1),""),"")</f>
        <v/>
      </c>
      <c r="BA445" s="91" t="str">
        <f>IF(COUNT(SEARCH(#REF!,K445)),IF(Y445&lt;&gt;0,LOOKUP(9.99999999999999E+307,$BA$5:BA444+1),""),"")</f>
        <v/>
      </c>
      <c r="BB445" s="93" t="str">
        <f>IF(COUNT(SEARCH(#REF!,K445)),IF(AC445&lt;&gt;0,LOOKUP(9.99999999999999E+307,$BB$5:BB444+1),""),"")</f>
        <v/>
      </c>
      <c r="BC445" s="95" t="str">
        <f>IF(COUNT(SEARCH(#REF!,K445)),IF(AG445&lt;&gt;0,LOOKUP(9.99999999999999E+307,$BC$5:BC444+1),""),"")</f>
        <v/>
      </c>
    </row>
    <row r="446" spans="1:55" ht="14">
      <c r="A446" s="1">
        <v>440</v>
      </c>
      <c r="B446" s="38" t="str">
        <f>IF(stock_Item!B442&lt;&gt;"",stock_Item!B442,"")</f>
        <v>หัวกรอเร็วแต่งคอมโพสิต round กลมกลาง</v>
      </c>
      <c r="C446" s="18" t="str">
        <f t="array" ref="C446">IF(B446 &lt;&gt;"",IF(J446&lt;&gt;"","จัดซื้อร่วม ","วิธีเฉพาะเจาะจง "),"")</f>
        <v xml:space="preserve">วิธีเฉพาะเจาะจง </v>
      </c>
      <c r="D446" s="9">
        <f>IF(B446 &lt;&gt;"",INDEX(stock_Item!$A$3:$A$998,MATCH(B446,stock_Item!$B$3:$B$998,0)),"")</f>
        <v>6787</v>
      </c>
      <c r="E446" s="9" t="str">
        <f>IF(B446 &lt;&gt;"",INDEX(stock_Item!$C$1:$C$998,MATCH(D446,stock_Item!$A$1:$A$998,0)),"")</f>
        <v>ชิ้น</v>
      </c>
      <c r="F446" s="1"/>
      <c r="G446" s="7"/>
      <c r="H446" s="7"/>
      <c r="I446" s="7"/>
      <c r="J446" s="54"/>
      <c r="K446" s="57"/>
      <c r="L446" s="55"/>
      <c r="M446" s="56"/>
      <c r="N446" s="56"/>
      <c r="O446" s="41"/>
      <c r="P446" s="53">
        <f>IFERROR(IF(B446 &lt;&gt;"",LOOKUP(2,1/(company_qty!$K$3:$K$2003=D446),(company_qty!$N$3:$N$1004)),""),0)</f>
        <v>25</v>
      </c>
      <c r="Q446" s="33">
        <v>25</v>
      </c>
      <c r="R446" s="53">
        <f t="shared" si="72"/>
        <v>0</v>
      </c>
      <c r="S446" s="23">
        <v>0</v>
      </c>
      <c r="T446" s="39">
        <f t="array" ref="T446">IFERROR(IF(B446 &lt;&gt;"",LOOKUP(2,1/(company_qty!$A$3:$A$2002=D446),(company_qty!$D$3:$D$1003)),""),"ไม่เคยซื้อ")</f>
        <v>75</v>
      </c>
      <c r="U446" s="34">
        <f t="shared" si="73"/>
        <v>0</v>
      </c>
      <c r="V446" s="46">
        <f>IF(AND(B446&lt;&gt;"",S446&lt;&gt;0,COUNTIFS(stock_Item!$A$3:$A$1998,D446,stock_Item!$M$3:$M$1998,"P")),IF(S446&gt;=9,S446-S446*0.4,S446),0)</f>
        <v>0</v>
      </c>
      <c r="W446" s="44"/>
      <c r="X446" s="47">
        <f t="shared" si="74"/>
        <v>0</v>
      </c>
      <c r="Y446" s="46">
        <f t="shared" si="82"/>
        <v>0</v>
      </c>
      <c r="Z446" s="44"/>
      <c r="AA446" s="47">
        <f t="shared" si="75"/>
        <v>0</v>
      </c>
      <c r="AB446" s="97">
        <f t="shared" si="83"/>
        <v>0</v>
      </c>
      <c r="AC446" s="100" t="str">
        <f t="shared" si="76"/>
        <v/>
      </c>
      <c r="AD446" s="44"/>
      <c r="AE446" s="35"/>
      <c r="AF446" s="36"/>
      <c r="AG446" s="100" t="str">
        <f t="shared" si="77"/>
        <v/>
      </c>
      <c r="AH446" s="44"/>
      <c r="AI446" s="86"/>
      <c r="AJ446" s="77">
        <f t="shared" si="78"/>
        <v>0</v>
      </c>
      <c r="AK446" s="84">
        <f t="shared" si="79"/>
        <v>0</v>
      </c>
      <c r="AL446" s="1">
        <f t="shared" si="80"/>
        <v>0</v>
      </c>
      <c r="AM446" s="85">
        <f t="shared" si="81"/>
        <v>0</v>
      </c>
      <c r="AZ446" s="65" t="str">
        <f>IF(COUNT(SEARCH(#REF!,K446)),IF(V446&lt;&gt;0,LOOKUP(9.99999999999999E+307,$AZ$5:AZ445+1),""),"")</f>
        <v/>
      </c>
      <c r="BA446" s="91" t="str">
        <f>IF(COUNT(SEARCH(#REF!,K446)),IF(Y446&lt;&gt;0,LOOKUP(9.99999999999999E+307,$BA$5:BA445+1),""),"")</f>
        <v/>
      </c>
      <c r="BB446" s="93" t="str">
        <f>IF(COUNT(SEARCH(#REF!,K446)),IF(AC446&lt;&gt;0,LOOKUP(9.99999999999999E+307,$BB$5:BB445+1),""),"")</f>
        <v/>
      </c>
      <c r="BC446" s="95" t="str">
        <f>IF(COUNT(SEARCH(#REF!,K446)),IF(AG446&lt;&gt;0,LOOKUP(9.99999999999999E+307,$BC$5:BC445+1),""),"")</f>
        <v/>
      </c>
    </row>
    <row r="447" spans="1:55" ht="14">
      <c r="A447" s="1">
        <v>441</v>
      </c>
      <c r="B447" s="38" t="str">
        <f>IF(stock_Item!B443&lt;&gt;"",stock_Item!B443,"")</f>
        <v>หัวกรอเร็วแต่งคอมโพสิต round กลมใหญ่</v>
      </c>
      <c r="C447" s="18" t="str">
        <f t="array" ref="C447">IF(B447 &lt;&gt;"",IF(J447&lt;&gt;"","จัดซื้อร่วม ","วิธีเฉพาะเจาะจง "),"")</f>
        <v xml:space="preserve">วิธีเฉพาะเจาะจง </v>
      </c>
      <c r="D447" s="9">
        <f>IF(B447 &lt;&gt;"",INDEX(stock_Item!$A$3:$A$998,MATCH(B447,stock_Item!$B$3:$B$998,0)),"")</f>
        <v>6788</v>
      </c>
      <c r="E447" s="9" t="str">
        <f>IF(B447 &lt;&gt;"",INDEX(stock_Item!$C$1:$C$998,MATCH(D447,stock_Item!$A$1:$A$998,0)),"")</f>
        <v>ชิ้น</v>
      </c>
      <c r="F447" s="1"/>
      <c r="G447" s="7"/>
      <c r="H447" s="7"/>
      <c r="I447" s="7"/>
      <c r="J447" s="54"/>
      <c r="K447" s="57"/>
      <c r="L447" s="55"/>
      <c r="M447" s="56"/>
      <c r="N447" s="56"/>
      <c r="O447" s="41"/>
      <c r="P447" s="53">
        <f>IFERROR(IF(B447 &lt;&gt;"",LOOKUP(2,1/(company_qty!$K$3:$K$2003=D447),(company_qty!$N$3:$N$1004)),""),0)</f>
        <v>25</v>
      </c>
      <c r="Q447" s="33">
        <v>25</v>
      </c>
      <c r="R447" s="53">
        <f t="shared" si="72"/>
        <v>0</v>
      </c>
      <c r="S447" s="23">
        <v>0</v>
      </c>
      <c r="T447" s="39">
        <f t="array" ref="T447">IFERROR(IF(B447 &lt;&gt;"",LOOKUP(2,1/(company_qty!$A$3:$A$2002=D447),(company_qty!$D$3:$D$1003)),""),"ไม่เคยซื้อ")</f>
        <v>75</v>
      </c>
      <c r="U447" s="34">
        <f t="shared" si="73"/>
        <v>0</v>
      </c>
      <c r="V447" s="46">
        <f>IF(AND(B447&lt;&gt;"",S447&lt;&gt;0,COUNTIFS(stock_Item!$A$3:$A$1998,D447,stock_Item!$M$3:$M$1998,"P")),IF(S447&gt;=9,S447-S447*0.4,S447),0)</f>
        <v>0</v>
      </c>
      <c r="W447" s="44"/>
      <c r="X447" s="47">
        <f t="shared" si="74"/>
        <v>0</v>
      </c>
      <c r="Y447" s="46">
        <f t="shared" si="82"/>
        <v>0</v>
      </c>
      <c r="Z447" s="44"/>
      <c r="AA447" s="47">
        <f t="shared" si="75"/>
        <v>0</v>
      </c>
      <c r="AB447" s="97">
        <f t="shared" si="83"/>
        <v>0</v>
      </c>
      <c r="AC447" s="100" t="str">
        <f t="shared" si="76"/>
        <v/>
      </c>
      <c r="AD447" s="44"/>
      <c r="AE447" s="35"/>
      <c r="AF447" s="36"/>
      <c r="AG447" s="100" t="str">
        <f t="shared" si="77"/>
        <v/>
      </c>
      <c r="AH447" s="44"/>
      <c r="AI447" s="86"/>
      <c r="AJ447" s="77">
        <f t="shared" si="78"/>
        <v>0</v>
      </c>
      <c r="AK447" s="84">
        <f t="shared" si="79"/>
        <v>0</v>
      </c>
      <c r="AL447" s="1">
        <f t="shared" si="80"/>
        <v>0</v>
      </c>
      <c r="AM447" s="85">
        <f t="shared" si="81"/>
        <v>0</v>
      </c>
      <c r="AZ447" s="65" t="str">
        <f>IF(COUNT(SEARCH(#REF!,K447)),IF(V447&lt;&gt;0,LOOKUP(9.99999999999999E+307,$AZ$5:AZ446+1),""),"")</f>
        <v/>
      </c>
      <c r="BA447" s="91" t="str">
        <f>IF(COUNT(SEARCH(#REF!,K447)),IF(Y447&lt;&gt;0,LOOKUP(9.99999999999999E+307,$BA$5:BA446+1),""),"")</f>
        <v/>
      </c>
      <c r="BB447" s="93" t="str">
        <f>IF(COUNT(SEARCH(#REF!,K447)),IF(AC447&lt;&gt;0,LOOKUP(9.99999999999999E+307,$BB$5:BB446+1),""),"")</f>
        <v/>
      </c>
      <c r="BC447" s="95" t="str">
        <f>IF(COUNT(SEARCH(#REF!,K447)),IF(AG447&lt;&gt;0,LOOKUP(9.99999999999999E+307,$BC$5:BC446+1),""),"")</f>
        <v/>
      </c>
    </row>
    <row r="448" spans="1:55" ht="14">
      <c r="A448" s="1">
        <v>442</v>
      </c>
      <c r="B448" s="38" t="str">
        <f>IF(stock_Item!B444&lt;&gt;"",stock_Item!B444,"")</f>
        <v>หัวฉีดผสมวัสดุพิมพ์ปาก</v>
      </c>
      <c r="C448" s="18" t="str">
        <f t="array" ref="C448">IF(B448 &lt;&gt;"",IF(J448&lt;&gt;"","จัดซื้อร่วม ","วิธีเฉพาะเจาะจง "),"")</f>
        <v xml:space="preserve">วิธีเฉพาะเจาะจง </v>
      </c>
      <c r="D448" s="9">
        <f>IF(B448 &lt;&gt;"",INDEX(stock_Item!$A$3:$A$998,MATCH(B448,stock_Item!$B$3:$B$998,0)),"")</f>
        <v>7581</v>
      </c>
      <c r="E448" s="9" t="str">
        <f>IF(B448 &lt;&gt;"",INDEX(stock_Item!$C$1:$C$998,MATCH(D448,stock_Item!$A$1:$A$998,0)),"")</f>
        <v>กล่อง</v>
      </c>
      <c r="F448" s="1"/>
      <c r="G448" s="7"/>
      <c r="H448" s="7"/>
      <c r="I448" s="7"/>
      <c r="J448" s="54"/>
      <c r="K448" s="57"/>
      <c r="L448" s="55"/>
      <c r="M448" s="56"/>
      <c r="N448" s="56"/>
      <c r="O448" s="41"/>
      <c r="P448" s="53">
        <f>IFERROR(IF(B448 &lt;&gt;"",LOOKUP(2,1/(company_qty!$K$3:$K$2003=D448),(company_qty!$N$3:$N$1004)),""),0)</f>
        <v>1</v>
      </c>
      <c r="Q448" s="33">
        <v>1</v>
      </c>
      <c r="R448" s="53">
        <f t="shared" si="72"/>
        <v>0</v>
      </c>
      <c r="S448" s="23">
        <v>0</v>
      </c>
      <c r="T448" s="39">
        <f t="array" ref="T448">IFERROR(IF(B448 &lt;&gt;"",LOOKUP(2,1/(company_qty!$A$3:$A$2002=D448),(company_qty!$D$3:$D$1003)),""),"ไม่เคยซื้อ")</f>
        <v>1649.94</v>
      </c>
      <c r="U448" s="34">
        <f t="shared" si="73"/>
        <v>0</v>
      </c>
      <c r="V448" s="46">
        <f>IF(AND(B448&lt;&gt;"",S448&lt;&gt;0,COUNTIFS(stock_Item!$A$3:$A$1998,D448,stock_Item!$M$3:$M$1998,"P")),IF(S448&gt;=9,S448-S448*0.4,S448),0)</f>
        <v>0</v>
      </c>
      <c r="W448" s="44"/>
      <c r="X448" s="47">
        <f t="shared" si="74"/>
        <v>0</v>
      </c>
      <c r="Y448" s="46">
        <f t="shared" si="82"/>
        <v>0</v>
      </c>
      <c r="Z448" s="44"/>
      <c r="AA448" s="47">
        <f t="shared" si="75"/>
        <v>0</v>
      </c>
      <c r="AB448" s="97">
        <f t="shared" si="83"/>
        <v>0</v>
      </c>
      <c r="AC448" s="100" t="str">
        <f t="shared" si="76"/>
        <v/>
      </c>
      <c r="AD448" s="44"/>
      <c r="AE448" s="35"/>
      <c r="AF448" s="36"/>
      <c r="AG448" s="100" t="str">
        <f t="shared" si="77"/>
        <v/>
      </c>
      <c r="AH448" s="44"/>
      <c r="AI448" s="86"/>
      <c r="AJ448" s="77">
        <f t="shared" si="78"/>
        <v>0</v>
      </c>
      <c r="AK448" s="84">
        <f t="shared" si="79"/>
        <v>0</v>
      </c>
      <c r="AL448" s="1">
        <f t="shared" si="80"/>
        <v>0</v>
      </c>
      <c r="AM448" s="85">
        <f t="shared" si="81"/>
        <v>0</v>
      </c>
      <c r="AZ448" s="65" t="str">
        <f>IF(COUNT(SEARCH(#REF!,K448)),IF(V448&lt;&gt;0,LOOKUP(9.99999999999999E+307,$AZ$5:AZ447+1),""),"")</f>
        <v/>
      </c>
      <c r="BA448" s="91" t="str">
        <f>IF(COUNT(SEARCH(#REF!,K448)),IF(Y448&lt;&gt;0,LOOKUP(9.99999999999999E+307,$BA$5:BA447+1),""),"")</f>
        <v/>
      </c>
      <c r="BB448" s="93" t="str">
        <f>IF(COUNT(SEARCH(#REF!,K448)),IF(AC448&lt;&gt;0,LOOKUP(9.99999999999999E+307,$BB$5:BB447+1),""),"")</f>
        <v/>
      </c>
      <c r="BC448" s="95" t="str">
        <f>IF(COUNT(SEARCH(#REF!,K448)),IF(AG448&lt;&gt;0,LOOKUP(9.99999999999999E+307,$BC$5:BC447+1),""),"")</f>
        <v/>
      </c>
    </row>
    <row r="449" spans="1:55" ht="14">
      <c r="A449" s="1">
        <v>443</v>
      </c>
      <c r="B449" s="38" t="str">
        <f>IF(stock_Item!B445&lt;&gt;"",stock_Item!B445,"")</f>
        <v/>
      </c>
      <c r="C449" s="18" t="str">
        <f t="array" ref="C449">IF(B449 &lt;&gt;"",IF(J449&lt;&gt;"","จัดซื้อร่วม ","วิธีเฉพาะเจาะจง "),"")</f>
        <v/>
      </c>
      <c r="D449" s="9" t="str">
        <f>IF(B449 &lt;&gt;"",INDEX(stock_Item!$A$3:$A$998,MATCH(B449,stock_Item!$B$3:$B$998,0)),"")</f>
        <v/>
      </c>
      <c r="E449" s="9" t="str">
        <f>IF(B449 &lt;&gt;"",INDEX(stock_Item!$C$1:$C$998,MATCH(D449,stock_Item!$A$1:$A$998,0)),"")</f>
        <v/>
      </c>
      <c r="F449" s="1"/>
      <c r="G449" s="7"/>
      <c r="H449" s="7"/>
      <c r="I449" s="7"/>
      <c r="J449" s="54"/>
      <c r="K449" s="57"/>
      <c r="L449" s="55"/>
      <c r="M449" s="56"/>
      <c r="N449" s="56"/>
      <c r="O449" s="41"/>
      <c r="P449" s="53" t="str">
        <f>IFERROR(IF(B449 &lt;&gt;"",LOOKUP(2,1/(company_qty!$K$3:$K$2003=D449),(company_qty!$N$3:$N$1004)),""),0)</f>
        <v/>
      </c>
      <c r="Q449" s="33" t="s">
        <v>30</v>
      </c>
      <c r="R449" s="53" t="str">
        <f t="shared" si="72"/>
        <v/>
      </c>
      <c r="S449" s="23" t="s">
        <v>30</v>
      </c>
      <c r="T449" s="39" t="str">
        <f t="array" ref="T449">IFERROR(IF(B449 &lt;&gt;"",LOOKUP(2,1/(company_qty!$A$3:$A$2002=D449),(company_qty!$D$3:$D$1003)),""),"ไม่เคยซื้อ")</f>
        <v/>
      </c>
      <c r="U449" s="34" t="str">
        <f t="shared" si="73"/>
        <v/>
      </c>
      <c r="V449" s="46">
        <f>IF(AND(B449&lt;&gt;"",S449&lt;&gt;0,COUNTIFS(stock_Item!$A$3:$A$1998,D449,stock_Item!$M$3:$M$1998,"P")),IF(S449&gt;=9,S449-S449*0.4,S449),0)</f>
        <v>0</v>
      </c>
      <c r="W449" s="44"/>
      <c r="X449" s="47" t="str">
        <f t="shared" si="74"/>
        <v/>
      </c>
      <c r="Y449" s="46" t="e">
        <f t="shared" si="82"/>
        <v>#VALUE!</v>
      </c>
      <c r="Z449" s="44"/>
      <c r="AA449" s="47" t="str">
        <f t="shared" si="75"/>
        <v/>
      </c>
      <c r="AB449" s="97" t="e">
        <f t="shared" si="83"/>
        <v>#VALUE!</v>
      </c>
      <c r="AC449" s="100" t="str">
        <f t="shared" si="76"/>
        <v/>
      </c>
      <c r="AD449" s="44"/>
      <c r="AE449" s="35"/>
      <c r="AF449" s="36"/>
      <c r="AG449" s="100" t="str">
        <f t="shared" si="77"/>
        <v/>
      </c>
      <c r="AH449" s="44"/>
      <c r="AI449" s="86"/>
      <c r="AJ449" s="77" t="str">
        <f t="shared" si="78"/>
        <v/>
      </c>
      <c r="AK449" s="84" t="str">
        <f t="shared" si="79"/>
        <v/>
      </c>
      <c r="AL449" s="1" t="str">
        <f t="shared" si="80"/>
        <v/>
      </c>
      <c r="AM449" s="85" t="str">
        <f t="shared" si="81"/>
        <v/>
      </c>
      <c r="AZ449" s="65" t="str">
        <f>IF(COUNT(SEARCH(#REF!,K449)),IF(V449&lt;&gt;0,LOOKUP(9.99999999999999E+307,$AZ$5:AZ448+1),""),"")</f>
        <v/>
      </c>
      <c r="BA449" s="91" t="str">
        <f>IF(COUNT(SEARCH(#REF!,K449)),IF(Y449&lt;&gt;0,LOOKUP(9.99999999999999E+307,$BA$5:BA448+1),""),"")</f>
        <v/>
      </c>
      <c r="BB449" s="93" t="str">
        <f>IF(COUNT(SEARCH(#REF!,K449)),IF(AC449&lt;&gt;0,LOOKUP(9.99999999999999E+307,$BB$5:BB448+1),""),"")</f>
        <v/>
      </c>
      <c r="BC449" s="95" t="str">
        <f>IF(COUNT(SEARCH(#REF!,K449)),IF(AG449&lt;&gt;0,LOOKUP(9.99999999999999E+307,$BC$5:BC448+1),""),"")</f>
        <v/>
      </c>
    </row>
    <row r="450" spans="1:55" ht="14">
      <c r="A450" s="1"/>
      <c r="B450" s="38" t="str">
        <f>IF(stock_Item!B446&lt;&gt;"",stock_Item!B446,"")</f>
        <v/>
      </c>
      <c r="C450" s="18" t="str">
        <f t="array" ref="C450">IF(B450 &lt;&gt;"",IF(J450&lt;&gt;"","จัดซื้อร่วม ","วิธีเฉพาะเจาะจง "),"")</f>
        <v/>
      </c>
      <c r="D450" s="9" t="str">
        <f>IF(B450 &lt;&gt;"",INDEX(stock_Item!$A$3:$A$998,MATCH(B450,stock_Item!$B$3:$B$998,0)),"")</f>
        <v/>
      </c>
      <c r="E450" s="9" t="str">
        <f>IF(B450 &lt;&gt;"",INDEX(stock_Item!$C$1:$C$998,MATCH(D450,stock_Item!$A$1:$A$998,0)),"")</f>
        <v/>
      </c>
      <c r="F450" s="1"/>
      <c r="G450" s="7"/>
      <c r="H450" s="7"/>
      <c r="I450" s="7"/>
      <c r="J450" s="54"/>
      <c r="K450" s="57"/>
      <c r="L450" s="55"/>
      <c r="M450" s="56"/>
      <c r="N450" s="56"/>
      <c r="O450" s="41"/>
      <c r="P450" s="53" t="str">
        <f>IFERROR(IF(B450 &lt;&gt;"",LOOKUP(2,1/(company_qty!$K$3:$K$2003=D450),(company_qty!$N$3:$N$1004)),""),0)</f>
        <v/>
      </c>
      <c r="Q450" s="33" t="s">
        <v>30</v>
      </c>
      <c r="R450" s="53" t="str">
        <f t="shared" si="72"/>
        <v/>
      </c>
      <c r="S450" s="23" t="s">
        <v>30</v>
      </c>
      <c r="T450" s="39" t="str">
        <f t="array" ref="T450">IFERROR(IF(B450 &lt;&gt;"",LOOKUP(2,1/(company_qty!$A$3:$A$2002=D450),(company_qty!$D$3:$D$1003)),""),"ไม่เคยซื้อ")</f>
        <v/>
      </c>
      <c r="U450" s="34" t="str">
        <f t="shared" si="73"/>
        <v/>
      </c>
      <c r="V450" s="46">
        <f>IF(AND(B450&lt;&gt;"",S450&lt;&gt;0,COUNTIFS(stock_Item!$A$3:$A$1998,D450,stock_Item!$M$3:$M$1998,"P")),IF(S450&gt;=9,S450-S450*0.4,S450),0)</f>
        <v>0</v>
      </c>
      <c r="W450" s="44"/>
      <c r="X450" s="47" t="str">
        <f t="shared" si="74"/>
        <v/>
      </c>
      <c r="Y450" s="46" t="e">
        <f t="shared" si="82"/>
        <v>#VALUE!</v>
      </c>
      <c r="Z450" s="44"/>
      <c r="AA450" s="47" t="str">
        <f t="shared" si="75"/>
        <v/>
      </c>
      <c r="AB450" s="97" t="e">
        <f t="shared" si="83"/>
        <v>#VALUE!</v>
      </c>
      <c r="AC450" s="100" t="str">
        <f t="shared" si="76"/>
        <v/>
      </c>
      <c r="AD450" s="44"/>
      <c r="AE450" s="35"/>
      <c r="AF450" s="36"/>
      <c r="AG450" s="100" t="str">
        <f t="shared" si="77"/>
        <v/>
      </c>
      <c r="AH450" s="44"/>
      <c r="AI450" s="86"/>
      <c r="AJ450" s="77" t="str">
        <f t="shared" si="78"/>
        <v/>
      </c>
      <c r="AK450" s="84" t="str">
        <f t="shared" si="79"/>
        <v/>
      </c>
      <c r="AL450" s="1" t="str">
        <f t="shared" si="80"/>
        <v/>
      </c>
      <c r="AM450" s="85" t="str">
        <f t="shared" si="81"/>
        <v/>
      </c>
      <c r="AZ450" s="65" t="str">
        <f>IF(COUNT(SEARCH(#REF!,K450)),IF(V450&lt;&gt;0,LOOKUP(9.99999999999999E+307,$AZ$5:AZ449+1),""),"")</f>
        <v/>
      </c>
      <c r="BA450" s="91" t="str">
        <f>IF(COUNT(SEARCH(#REF!,K450)),IF(Y450&lt;&gt;0,LOOKUP(9.99999999999999E+307,$BA$5:BA449+1),""),"")</f>
        <v/>
      </c>
      <c r="BB450" s="93" t="str">
        <f>IF(COUNT(SEARCH(#REF!,K450)),IF(AC450&lt;&gt;0,LOOKUP(9.99999999999999E+307,$BB$5:BB449+1),""),"")</f>
        <v/>
      </c>
      <c r="BC450" s="95" t="str">
        <f>IF(COUNT(SEARCH(#REF!,K450)),IF(AG450&lt;&gt;0,LOOKUP(9.99999999999999E+307,$BC$5:BC449+1),""),"")</f>
        <v/>
      </c>
    </row>
    <row r="451" spans="1:55" ht="14">
      <c r="A451" s="1"/>
      <c r="B451" s="38" t="str">
        <f>IF(stock_Item!B445&lt;&gt;"",stock_Item!B445,"")</f>
        <v/>
      </c>
      <c r="C451" s="18" t="str">
        <f t="array" ref="C451">IF(B451 &lt;&gt;"",IF(J451&lt;&gt;"","จัดซื้อร่วม ","วิธีเฉพาะเจาะจง "),"")</f>
        <v/>
      </c>
      <c r="D451" s="9" t="str">
        <f>IF(B451 &lt;&gt;"",INDEX(stock_Item!$A$3:$A$998,MATCH(B451,stock_Item!$B$3:$B$998,0)),"")</f>
        <v/>
      </c>
      <c r="E451" s="9" t="str">
        <f>IF(B451 &lt;&gt;"",INDEX(stock_Item!$C$1:$C$998,MATCH(D451,stock_Item!$A$1:$A$998,0)),"")</f>
        <v/>
      </c>
      <c r="F451" s="1"/>
      <c r="G451" s="7"/>
      <c r="H451" s="7"/>
      <c r="I451" s="7"/>
      <c r="J451" s="54"/>
      <c r="K451" s="57"/>
      <c r="L451" s="55"/>
      <c r="M451" s="56"/>
      <c r="N451" s="56"/>
      <c r="O451" s="41"/>
      <c r="P451" s="53" t="str">
        <f>IFERROR(IF(B451 &lt;&gt;"",LOOKUP(2,1/(company_qty!$K$3:$K$2003=D451),(company_qty!$N$3:$N$1004)),""),0)</f>
        <v/>
      </c>
      <c r="Q451" s="33" t="s">
        <v>30</v>
      </c>
      <c r="R451" s="53" t="str">
        <f t="shared" si="72"/>
        <v/>
      </c>
      <c r="S451" s="23" t="s">
        <v>30</v>
      </c>
      <c r="T451" s="39" t="str">
        <f t="array" ref="T451">IFERROR(IF(B451 &lt;&gt;"",LOOKUP(2,1/(company_qty!$A$3:$A$2002=D451),(company_qty!$D$3:$D$1003)),""),"ไม่เคยซื้อ")</f>
        <v/>
      </c>
      <c r="U451" s="34" t="str">
        <f t="shared" si="73"/>
        <v/>
      </c>
      <c r="V451" s="46">
        <f>IF(AND(B451&lt;&gt;"",S451&lt;&gt;0,COUNTIFS(stock_Item!$A$3:$A$1998,D451,stock_Item!$M$3:$M$1998,"P")),IF(S451&gt;=9,S451-S451*0.4,S451),0)</f>
        <v>0</v>
      </c>
      <c r="W451" s="44"/>
      <c r="X451" s="47" t="str">
        <f t="shared" si="74"/>
        <v/>
      </c>
      <c r="Y451" s="46" t="e">
        <f t="shared" si="82"/>
        <v>#VALUE!</v>
      </c>
      <c r="Z451" s="44"/>
      <c r="AA451" s="47" t="str">
        <f t="shared" si="75"/>
        <v/>
      </c>
      <c r="AB451" s="97" t="e">
        <f t="shared" si="83"/>
        <v>#VALUE!</v>
      </c>
      <c r="AC451" s="100" t="str">
        <f t="shared" si="76"/>
        <v/>
      </c>
      <c r="AD451" s="44"/>
      <c r="AE451" s="35"/>
      <c r="AF451" s="36"/>
      <c r="AG451" s="100" t="str">
        <f t="shared" si="77"/>
        <v/>
      </c>
      <c r="AH451" s="44"/>
      <c r="AI451" s="86"/>
      <c r="AJ451" s="77" t="str">
        <f t="shared" si="78"/>
        <v/>
      </c>
      <c r="AK451" s="84" t="str">
        <f t="shared" si="79"/>
        <v/>
      </c>
      <c r="AL451" s="1" t="str">
        <f t="shared" si="80"/>
        <v/>
      </c>
      <c r="AM451" s="85" t="str">
        <f t="shared" si="81"/>
        <v/>
      </c>
      <c r="AZ451" s="65" t="str">
        <f>IF(COUNT(SEARCH(#REF!,K451)),IF(V451&lt;&gt;0,LOOKUP(9.99999999999999E+307,$AZ$5:AZ450+1),""),"")</f>
        <v/>
      </c>
      <c r="BA451" s="91" t="str">
        <f>IF(COUNT(SEARCH(#REF!,K451)),IF(Y451&lt;&gt;0,LOOKUP(9.99999999999999E+307,$BA$5:BA450+1),""),"")</f>
        <v/>
      </c>
      <c r="BB451" s="93" t="str">
        <f>IF(COUNT(SEARCH(#REF!,K451)),IF(AC451&lt;&gt;0,LOOKUP(9.99999999999999E+307,$BB$5:BB450+1),""),"")</f>
        <v/>
      </c>
      <c r="BC451" s="95" t="str">
        <f>IF(COUNT(SEARCH(#REF!,K451)),IF(AG451&lt;&gt;0,LOOKUP(9.99999999999999E+307,$BC$5:BC450+1),""),"")</f>
        <v/>
      </c>
    </row>
    <row r="452" spans="1:55" ht="14">
      <c r="A452" s="1"/>
      <c r="B452" s="38" t="str">
        <f>IF(stock_Item!B446&lt;&gt;"",stock_Item!B446,"")</f>
        <v/>
      </c>
      <c r="C452" s="18" t="str">
        <f t="array" ref="C452">IF(B452 &lt;&gt;"",IF(J452&lt;&gt;"","จัดซื้อร่วม ","วิธีเฉพาะเจาะจง "),"")</f>
        <v/>
      </c>
      <c r="D452" s="9" t="str">
        <f>IF(B452 &lt;&gt;"",INDEX(stock_Item!$A$3:$A$998,MATCH(B452,stock_Item!$B$3:$B$998,0)),"")</f>
        <v/>
      </c>
      <c r="E452" s="9" t="str">
        <f>IF(B452 &lt;&gt;"",INDEX(stock_Item!$C$1:$C$998,MATCH(D452,stock_Item!$A$1:$A$998,0)),"")</f>
        <v/>
      </c>
      <c r="F452" s="1"/>
      <c r="G452" s="7"/>
      <c r="H452" s="7"/>
      <c r="I452" s="7"/>
      <c r="J452" s="54"/>
      <c r="K452" s="57"/>
      <c r="L452" s="55"/>
      <c r="M452" s="56"/>
      <c r="N452" s="56"/>
      <c r="O452" s="41"/>
      <c r="P452" s="53" t="str">
        <f>IFERROR(IF(B452 &lt;&gt;"",LOOKUP(2,1/(company_qty!$K$3:$K$2003=D452),(company_qty!$N$3:$N$1004)),""),0)</f>
        <v/>
      </c>
      <c r="Q452" s="33" t="s">
        <v>30</v>
      </c>
      <c r="R452" s="53" t="str">
        <f t="shared" si="72"/>
        <v/>
      </c>
      <c r="S452" s="23" t="s">
        <v>30</v>
      </c>
      <c r="T452" s="39" t="str">
        <f t="array" ref="T452">IFERROR(IF(B452 &lt;&gt;"",LOOKUP(2,1/(company_qty!$A$3:$A$2002=D452),(company_qty!$D$3:$D$1003)),""),"ไม่เคยซื้อ")</f>
        <v/>
      </c>
      <c r="U452" s="34" t="str">
        <f t="shared" si="73"/>
        <v/>
      </c>
      <c r="V452" s="46">
        <f>IF(AND(B452&lt;&gt;"",S452&lt;&gt;0,COUNTIFS(stock_Item!$A$3:$A$1998,D452,stock_Item!$M$3:$M$1998,"P")),IF(S452&gt;=9,S452-S452*0.4,S452),0)</f>
        <v>0</v>
      </c>
      <c r="W452" s="44"/>
      <c r="X452" s="47" t="str">
        <f t="shared" si="74"/>
        <v/>
      </c>
      <c r="Y452" s="46" t="e">
        <f t="shared" si="82"/>
        <v>#VALUE!</v>
      </c>
      <c r="Z452" s="44"/>
      <c r="AA452" s="47" t="str">
        <f t="shared" si="75"/>
        <v/>
      </c>
      <c r="AB452" s="97" t="e">
        <f t="shared" si="83"/>
        <v>#VALUE!</v>
      </c>
      <c r="AC452" s="100" t="str">
        <f t="shared" si="76"/>
        <v/>
      </c>
      <c r="AD452" s="44"/>
      <c r="AE452" s="35"/>
      <c r="AF452" s="36"/>
      <c r="AG452" s="100" t="str">
        <f t="shared" si="77"/>
        <v/>
      </c>
      <c r="AH452" s="44"/>
      <c r="AI452" s="86"/>
      <c r="AJ452" s="77" t="str">
        <f t="shared" si="78"/>
        <v/>
      </c>
      <c r="AK452" s="84" t="str">
        <f t="shared" si="79"/>
        <v/>
      </c>
      <c r="AL452" s="1" t="str">
        <f t="shared" si="80"/>
        <v/>
      </c>
      <c r="AM452" s="85" t="str">
        <f t="shared" si="81"/>
        <v/>
      </c>
      <c r="AZ452" s="65" t="str">
        <f>IF(COUNT(SEARCH(#REF!,K452)),IF(V452&lt;&gt;0,LOOKUP(9.99999999999999E+307,$AZ$5:AZ451+1),""),"")</f>
        <v/>
      </c>
      <c r="BA452" s="91" t="str">
        <f>IF(COUNT(SEARCH(#REF!,K452)),IF(Y452&lt;&gt;0,LOOKUP(9.99999999999999E+307,$BA$5:BA451+1),""),"")</f>
        <v/>
      </c>
      <c r="BB452" s="93" t="str">
        <f>IF(COUNT(SEARCH(#REF!,K452)),IF(AC452&lt;&gt;0,LOOKUP(9.99999999999999E+307,$BB$5:BB451+1),""),"")</f>
        <v/>
      </c>
      <c r="BC452" s="95" t="str">
        <f>IF(COUNT(SEARCH(#REF!,K452)),IF(AG452&lt;&gt;0,LOOKUP(9.99999999999999E+307,$BC$5:BC451+1),""),"")</f>
        <v/>
      </c>
    </row>
    <row r="453" spans="1:55" ht="14">
      <c r="A453" s="1"/>
      <c r="B453" s="38" t="str">
        <f>IF(stock_Item!B447&lt;&gt;"",stock_Item!B447,"")</f>
        <v/>
      </c>
      <c r="C453" s="18" t="str">
        <f t="array" ref="C453">IF(B453 &lt;&gt;"",IF(J453&lt;&gt;"","จัดซื้อร่วม ","วิธีเฉพาะเจาะจง "),"")</f>
        <v/>
      </c>
      <c r="D453" s="9" t="str">
        <f>IF(B453 &lt;&gt;"",INDEX(stock_Item!$A$3:$A$998,MATCH(B453,stock_Item!$B$3:$B$998,0)),"")</f>
        <v/>
      </c>
      <c r="E453" s="9" t="str">
        <f>IF(B453 &lt;&gt;"",INDEX(stock_Item!$C$1:$C$998,MATCH(D453,stock_Item!$A$1:$A$998,0)),"")</f>
        <v/>
      </c>
      <c r="F453" s="1"/>
      <c r="G453" s="7"/>
      <c r="H453" s="7"/>
      <c r="I453" s="7"/>
      <c r="J453" s="54"/>
      <c r="K453" s="57"/>
      <c r="L453" s="55"/>
      <c r="M453" s="56"/>
      <c r="N453" s="56"/>
      <c r="O453" s="41"/>
      <c r="P453" s="53" t="str">
        <f>IFERROR(IF(B453 &lt;&gt;"",LOOKUP(2,1/(company_qty!$K$3:$K$2003=D453),(company_qty!$N$3:$N$1004)),""),0)</f>
        <v/>
      </c>
      <c r="Q453" s="33" t="s">
        <v>30</v>
      </c>
      <c r="R453" s="53" t="str">
        <f t="shared" si="72"/>
        <v/>
      </c>
      <c r="S453" s="23" t="s">
        <v>30</v>
      </c>
      <c r="T453" s="39" t="str">
        <f t="array" ref="T453">IFERROR(IF(B453 &lt;&gt;"",LOOKUP(2,1/(company_qty!$A$3:$A$2002=D453),(company_qty!$D$3:$D$1003)),""),"ไม่เคยซื้อ")</f>
        <v/>
      </c>
      <c r="U453" s="34" t="str">
        <f t="shared" si="73"/>
        <v/>
      </c>
      <c r="V453" s="46">
        <f>IF(AND(B453&lt;&gt;"",S453&lt;&gt;0,COUNTIFS(stock_Item!$A$3:$A$1998,D453,stock_Item!$M$3:$M$1998,"P")),IF(S453&gt;=9,S453-S453*0.4,S453),0)</f>
        <v>0</v>
      </c>
      <c r="W453" s="44"/>
      <c r="X453" s="47" t="str">
        <f t="shared" si="74"/>
        <v/>
      </c>
      <c r="Y453" s="46" t="e">
        <f t="shared" si="82"/>
        <v>#VALUE!</v>
      </c>
      <c r="Z453" s="44"/>
      <c r="AA453" s="47" t="str">
        <f t="shared" si="75"/>
        <v/>
      </c>
      <c r="AB453" s="97" t="e">
        <f t="shared" si="83"/>
        <v>#VALUE!</v>
      </c>
      <c r="AC453" s="100" t="str">
        <f t="shared" si="76"/>
        <v/>
      </c>
      <c r="AD453" s="44"/>
      <c r="AE453" s="35"/>
      <c r="AF453" s="36"/>
      <c r="AG453" s="100" t="str">
        <f t="shared" si="77"/>
        <v/>
      </c>
      <c r="AH453" s="44"/>
      <c r="AI453" s="86"/>
      <c r="AJ453" s="77" t="str">
        <f t="shared" si="78"/>
        <v/>
      </c>
      <c r="AK453" s="84" t="str">
        <f t="shared" si="79"/>
        <v/>
      </c>
      <c r="AL453" s="1" t="str">
        <f t="shared" si="80"/>
        <v/>
      </c>
      <c r="AM453" s="85" t="str">
        <f t="shared" si="81"/>
        <v/>
      </c>
      <c r="AZ453" s="65" t="str">
        <f>IF(COUNT(SEARCH(#REF!,K453)),IF(V453&lt;&gt;0,LOOKUP(9.99999999999999E+307,$AZ$5:AZ452+1),""),"")</f>
        <v/>
      </c>
      <c r="BA453" s="91" t="str">
        <f>IF(COUNT(SEARCH(#REF!,K453)),IF(Y453&lt;&gt;0,LOOKUP(9.99999999999999E+307,$BA$5:BA452+1),""),"")</f>
        <v/>
      </c>
      <c r="BB453" s="93" t="str">
        <f>IF(COUNT(SEARCH(#REF!,K453)),IF(AC453&lt;&gt;0,LOOKUP(9.99999999999999E+307,$BB$5:BB452+1),""),"")</f>
        <v/>
      </c>
      <c r="BC453" s="95" t="str">
        <f>IF(COUNT(SEARCH(#REF!,K453)),IF(AG453&lt;&gt;0,LOOKUP(9.99999999999999E+307,$BC$5:BC452+1),""),"")</f>
        <v/>
      </c>
    </row>
    <row r="454" spans="1:55" ht="14">
      <c r="A454" s="1"/>
      <c r="B454" s="38" t="str">
        <f>IF(stock_Item!B448&lt;&gt;"",stock_Item!B448,"")</f>
        <v/>
      </c>
      <c r="C454" s="18" t="str">
        <f t="array" ref="C454">IF(B454 &lt;&gt;"",IF(J454&lt;&gt;"","จัดซื้อร่วม ","วิธีเฉพาะเจาะจง "),"")</f>
        <v/>
      </c>
      <c r="D454" s="9" t="str">
        <f>IF(B454 &lt;&gt;"",INDEX(stock_Item!$A$3:$A$998,MATCH(B454,stock_Item!$B$3:$B$998,0)),"")</f>
        <v/>
      </c>
      <c r="E454" s="9" t="str">
        <f>IF(B454 &lt;&gt;"",INDEX(stock_Item!$C$1:$C$998,MATCH(D454,stock_Item!$A$1:$A$998,0)),"")</f>
        <v/>
      </c>
      <c r="F454" s="1"/>
      <c r="G454" s="7"/>
      <c r="H454" s="7"/>
      <c r="I454" s="7"/>
      <c r="J454" s="54"/>
      <c r="K454" s="57"/>
      <c r="L454" s="55"/>
      <c r="M454" s="56"/>
      <c r="N454" s="56"/>
      <c r="O454" s="41"/>
      <c r="P454" s="53" t="str">
        <f>IFERROR(IF(B454 &lt;&gt;"",LOOKUP(2,1/(company_qty!$K$3:$K$2003=D454),(company_qty!$N$3:$N$1004)),""),0)</f>
        <v/>
      </c>
      <c r="Q454" s="33" t="s">
        <v>30</v>
      </c>
      <c r="R454" s="53" t="str">
        <f t="shared" si="72"/>
        <v/>
      </c>
      <c r="S454" s="23" t="s">
        <v>30</v>
      </c>
      <c r="T454" s="39" t="str">
        <f t="array" ref="T454">IFERROR(IF(B454 &lt;&gt;"",LOOKUP(2,1/(company_qty!$A$3:$A$2002=D454),(company_qty!$D$3:$D$1003)),""),"ไม่เคยซื้อ")</f>
        <v/>
      </c>
      <c r="U454" s="34" t="str">
        <f t="shared" si="73"/>
        <v/>
      </c>
      <c r="V454" s="46">
        <f>IF(AND(B454&lt;&gt;"",S454&lt;&gt;0,COUNTIFS(stock_Item!$A$3:$A$1998,D454,stock_Item!$M$3:$M$1998,"P")),IF(S454&gt;=9,S454-S454*0.4,S454),0)</f>
        <v>0</v>
      </c>
      <c r="W454" s="44"/>
      <c r="X454" s="47" t="str">
        <f t="shared" si="74"/>
        <v/>
      </c>
      <c r="Y454" s="46" t="e">
        <f t="shared" si="82"/>
        <v>#VALUE!</v>
      </c>
      <c r="Z454" s="44"/>
      <c r="AA454" s="47" t="str">
        <f t="shared" si="75"/>
        <v/>
      </c>
      <c r="AB454" s="97" t="e">
        <f t="shared" si="83"/>
        <v>#VALUE!</v>
      </c>
      <c r="AC454" s="100" t="str">
        <f t="shared" si="76"/>
        <v/>
      </c>
      <c r="AD454" s="44"/>
      <c r="AE454" s="35"/>
      <c r="AF454" s="36"/>
      <c r="AG454" s="100" t="str">
        <f t="shared" si="77"/>
        <v/>
      </c>
      <c r="AH454" s="44"/>
      <c r="AI454" s="86"/>
      <c r="AJ454" s="77" t="str">
        <f t="shared" si="78"/>
        <v/>
      </c>
      <c r="AK454" s="84" t="str">
        <f t="shared" si="79"/>
        <v/>
      </c>
      <c r="AL454" s="1" t="str">
        <f t="shared" si="80"/>
        <v/>
      </c>
      <c r="AM454" s="85" t="str">
        <f t="shared" si="81"/>
        <v/>
      </c>
      <c r="AZ454" s="65" t="str">
        <f>IF(COUNT(SEARCH(#REF!,K454)),IF(V454&lt;&gt;0,LOOKUP(9.99999999999999E+307,$AZ$5:AZ453+1),""),"")</f>
        <v/>
      </c>
      <c r="BA454" s="91" t="str">
        <f>IF(COUNT(SEARCH(#REF!,K454)),IF(Y454&lt;&gt;0,LOOKUP(9.99999999999999E+307,$BA$5:BA453+1),""),"")</f>
        <v/>
      </c>
      <c r="BB454" s="93" t="str">
        <f>IF(COUNT(SEARCH(#REF!,K454)),IF(AC454&lt;&gt;0,LOOKUP(9.99999999999999E+307,$BB$5:BB453+1),""),"")</f>
        <v/>
      </c>
      <c r="BC454" s="95" t="str">
        <f>IF(COUNT(SEARCH(#REF!,K454)),IF(AG454&lt;&gt;0,LOOKUP(9.99999999999999E+307,$BC$5:BC453+1),""),"")</f>
        <v/>
      </c>
    </row>
    <row r="455" spans="1:55" ht="14">
      <c r="A455" s="1"/>
      <c r="B455" s="38" t="str">
        <f>IF(stock_Item!B449&lt;&gt;"",stock_Item!B449,"")</f>
        <v/>
      </c>
      <c r="C455" s="18" t="str">
        <f t="array" ref="C455">IF(B455 &lt;&gt;"",IF(J455&lt;&gt;"","จัดซื้อร่วม ","วิธีเฉพาะเจาะจง "),"")</f>
        <v/>
      </c>
      <c r="D455" s="9" t="str">
        <f>IF(B455 &lt;&gt;"",INDEX(stock_Item!$A$3:$A$998,MATCH(B455,stock_Item!$B$3:$B$998,0)),"")</f>
        <v/>
      </c>
      <c r="E455" s="9" t="str">
        <f>IF(B455 &lt;&gt;"",INDEX(stock_Item!$C$1:$C$998,MATCH(D455,stock_Item!$A$1:$A$998,0)),"")</f>
        <v/>
      </c>
      <c r="F455" s="1"/>
      <c r="G455" s="7"/>
      <c r="H455" s="7"/>
      <c r="I455" s="7"/>
      <c r="J455" s="54"/>
      <c r="K455" s="57"/>
      <c r="L455" s="55"/>
      <c r="M455" s="56"/>
      <c r="N455" s="56"/>
      <c r="O455" s="41"/>
      <c r="P455" s="53" t="str">
        <f>IFERROR(IF(B455 &lt;&gt;"",LOOKUP(2,1/(company_qty!$K$3:$K$2003=D455),(company_qty!$N$3:$N$1004)),""),0)</f>
        <v/>
      </c>
      <c r="Q455" s="33" t="s">
        <v>30</v>
      </c>
      <c r="R455" s="53" t="str">
        <f t="shared" ref="R455:R500" si="84">IFERROR(IF(B455&lt;&gt;"",IF(SUM(O455-P455)&gt;=0,SUM(O455-P455),0),""),0)</f>
        <v/>
      </c>
      <c r="S455" s="23" t="s">
        <v>30</v>
      </c>
      <c r="T455" s="39" t="str">
        <f t="array" ref="T455">IFERROR(IF(B455 &lt;&gt;"",LOOKUP(2,1/(company_qty!$A$3:$A$2002=D455),(company_qty!$D$3:$D$1003)),""),"ไม่เคยซื้อ")</f>
        <v/>
      </c>
      <c r="U455" s="34" t="str">
        <f t="shared" ref="U455:U518" si="85">IF(B455 &lt;&gt;"",SUM(S455*T455),"")</f>
        <v/>
      </c>
      <c r="V455" s="46">
        <f>IF(AND(B455&lt;&gt;"",S455&lt;&gt;0,COUNTIFS(stock_Item!$A$3:$A$1998,D455,stock_Item!$M$3:$M$1998,"P")),IF(S455&gt;=9,S455-S455*0.4,S455),0)</f>
        <v>0</v>
      </c>
      <c r="W455" s="44"/>
      <c r="X455" s="47" t="str">
        <f t="shared" ref="X455:X518" si="86">IF(B455&lt;&gt;"",SUM(V455-W455),"")</f>
        <v/>
      </c>
      <c r="Y455" s="46" t="e">
        <f t="shared" si="82"/>
        <v>#VALUE!</v>
      </c>
      <c r="Z455" s="44"/>
      <c r="AA455" s="47" t="str">
        <f t="shared" ref="AA455:AA518" si="87">IF(E455&lt;&gt;"",SUM(Y455-Z455)+X455,"")</f>
        <v/>
      </c>
      <c r="AB455" s="97" t="e">
        <f t="shared" si="83"/>
        <v>#VALUE!</v>
      </c>
      <c r="AC455" s="100" t="str">
        <f t="shared" ref="AC455:AC518" si="88">IF(AND(W455="",Z455=""),"",IF(B455&lt;&gt;"",IF(S455&lt;&gt;0,IF(AB455&lt;&gt;"",AA455+AB455,AA455),0),""))</f>
        <v/>
      </c>
      <c r="AD455" s="44"/>
      <c r="AE455" s="35"/>
      <c r="AF455" s="36"/>
      <c r="AG455" s="100" t="str">
        <f t="shared" ref="AG455:AG500" si="89">IF(AND(W455="",Z455=""),"",IF(B455&lt;&gt;"",IF(S455&lt;&gt;0,IF(AD455&lt;&gt;"",AC455-AD455,0),0),""))</f>
        <v/>
      </c>
      <c r="AH455" s="44"/>
      <c r="AI455" s="86"/>
      <c r="AJ455" s="77" t="str">
        <f t="shared" ref="AJ455:AJ500" si="90">IF(B455 &lt;&gt;"",SUM(V455,Y455,AB455,AF455),"")</f>
        <v/>
      </c>
      <c r="AK455" s="84" t="str">
        <f t="shared" ref="AK455:AK518" si="91">IF(B455 &lt;&gt;"",SUM(AJ455*T455),"")</f>
        <v/>
      </c>
      <c r="AL455" s="1" t="str">
        <f t="shared" ref="AL455:AL500" si="92">IF(B455&lt;&gt;"",SUM(W455,Z455,AD455,AH455),"")</f>
        <v/>
      </c>
      <c r="AM455" s="85" t="str">
        <f t="shared" ref="AM455:AM518" si="93">IF(B455 &lt;&gt;"",SUM(AL455*T455),"")</f>
        <v/>
      </c>
      <c r="AZ455" s="65" t="str">
        <f>IF(COUNT(SEARCH(#REF!,K455)),IF(V455&lt;&gt;0,LOOKUP(9.99999999999999E+307,$AZ$5:AZ454+1),""),"")</f>
        <v/>
      </c>
      <c r="BA455" s="91" t="str">
        <f>IF(COUNT(SEARCH(#REF!,K455)),IF(Y455&lt;&gt;0,LOOKUP(9.99999999999999E+307,$BA$5:BA454+1),""),"")</f>
        <v/>
      </c>
      <c r="BB455" s="93" t="str">
        <f>IF(COUNT(SEARCH(#REF!,K455)),IF(AC455&lt;&gt;0,LOOKUP(9.99999999999999E+307,$BB$5:BB454+1),""),"")</f>
        <v/>
      </c>
      <c r="BC455" s="95" t="str">
        <f>IF(COUNT(SEARCH(#REF!,K455)),IF(AG455&lt;&gt;0,LOOKUP(9.99999999999999E+307,$BC$5:BC454+1),""),"")</f>
        <v/>
      </c>
    </row>
    <row r="456" spans="1:55" ht="14">
      <c r="A456" s="1"/>
      <c r="B456" s="38" t="str">
        <f>IF(stock_Item!B450&lt;&gt;"",stock_Item!B450,"")</f>
        <v/>
      </c>
      <c r="C456" s="18" t="str">
        <f t="array" ref="C456">IF(B456 &lt;&gt;"",IF(J456&lt;&gt;"","จัดซื้อร่วม ","วิธีเฉพาะเจาะจง "),"")</f>
        <v/>
      </c>
      <c r="D456" s="9" t="str">
        <f>IF(B456 &lt;&gt;"",INDEX(stock_Item!$A$3:$A$998,MATCH(B456,stock_Item!$B$3:$B$998,0)),"")</f>
        <v/>
      </c>
      <c r="E456" s="9" t="str">
        <f>IF(B456 &lt;&gt;"",INDEX(stock_Item!$C$1:$C$998,MATCH(D456,stock_Item!$A$1:$A$998,0)),"")</f>
        <v/>
      </c>
      <c r="F456" s="1"/>
      <c r="G456" s="7"/>
      <c r="H456" s="7"/>
      <c r="I456" s="7"/>
      <c r="J456" s="54"/>
      <c r="K456" s="57"/>
      <c r="L456" s="55"/>
      <c r="M456" s="56"/>
      <c r="N456" s="56"/>
      <c r="O456" s="41"/>
      <c r="P456" s="53" t="str">
        <f>IFERROR(IF(B456 &lt;&gt;"",LOOKUP(2,1/(company_qty!$K$3:$K$2003=D456),(company_qty!$N$3:$N$1004)),""),0)</f>
        <v/>
      </c>
      <c r="Q456" s="33" t="s">
        <v>30</v>
      </c>
      <c r="R456" s="53" t="str">
        <f t="shared" si="84"/>
        <v/>
      </c>
      <c r="S456" s="23" t="s">
        <v>30</v>
      </c>
      <c r="T456" s="39" t="str">
        <f t="array" ref="T456">IFERROR(IF(B456 &lt;&gt;"",LOOKUP(2,1/(company_qty!$A$3:$A$2002=D456),(company_qty!$D$3:$D$1003)),""),"ไม่เคยซื้อ")</f>
        <v/>
      </c>
      <c r="U456" s="34" t="str">
        <f t="shared" si="85"/>
        <v/>
      </c>
      <c r="V456" s="46">
        <f>IF(AND(B456&lt;&gt;"",S456&lt;&gt;0,COUNTIFS(stock_Item!$A$3:$A$1998,D456,stock_Item!$M$3:$M$1998,"P")),IF(S456&gt;=9,S456-S456*0.4,S456),0)</f>
        <v>0</v>
      </c>
      <c r="W456" s="44"/>
      <c r="X456" s="47" t="str">
        <f t="shared" si="86"/>
        <v/>
      </c>
      <c r="Y456" s="46" t="e">
        <f t="shared" ref="Y456:Y500" si="94">IF(AND(S456&lt;&gt;0,V456&lt;&gt;0),0,IF(S456&gt;=9,S456*0.6,S456))</f>
        <v>#VALUE!</v>
      </c>
      <c r="Z456" s="44"/>
      <c r="AA456" s="47" t="str">
        <f t="shared" si="87"/>
        <v/>
      </c>
      <c r="AB456" s="97" t="e">
        <f t="shared" ref="AB456:AB500" si="95">IF(V456+Y456&lt;S456,S456*0.4,0)</f>
        <v>#VALUE!</v>
      </c>
      <c r="AC456" s="100" t="str">
        <f t="shared" si="88"/>
        <v/>
      </c>
      <c r="AD456" s="44"/>
      <c r="AE456" s="35"/>
      <c r="AF456" s="36"/>
      <c r="AG456" s="100" t="str">
        <f t="shared" si="89"/>
        <v/>
      </c>
      <c r="AH456" s="44"/>
      <c r="AI456" s="86"/>
      <c r="AJ456" s="77" t="str">
        <f t="shared" si="90"/>
        <v/>
      </c>
      <c r="AK456" s="84" t="str">
        <f t="shared" si="91"/>
        <v/>
      </c>
      <c r="AL456" s="1" t="str">
        <f t="shared" si="92"/>
        <v/>
      </c>
      <c r="AM456" s="85" t="str">
        <f t="shared" si="93"/>
        <v/>
      </c>
      <c r="AZ456" s="65" t="str">
        <f>IF(COUNT(SEARCH(#REF!,K456)),IF(V456&lt;&gt;0,LOOKUP(9.99999999999999E+307,$AZ$5:AZ455+1),""),"")</f>
        <v/>
      </c>
      <c r="BA456" s="91" t="str">
        <f>IF(COUNT(SEARCH(#REF!,K456)),IF(Y456&lt;&gt;0,LOOKUP(9.99999999999999E+307,$BA$5:BA455+1),""),"")</f>
        <v/>
      </c>
      <c r="BB456" s="93" t="str">
        <f>IF(COUNT(SEARCH(#REF!,K456)),IF(AC456&lt;&gt;0,LOOKUP(9.99999999999999E+307,$BB$5:BB455+1),""),"")</f>
        <v/>
      </c>
      <c r="BC456" s="95" t="str">
        <f>IF(COUNT(SEARCH(#REF!,K456)),IF(AG456&lt;&gt;0,LOOKUP(9.99999999999999E+307,$BC$5:BC455+1),""),"")</f>
        <v/>
      </c>
    </row>
    <row r="457" spans="1:55" ht="14">
      <c r="A457" s="1"/>
      <c r="B457" s="38" t="str">
        <f>IF(stock_Item!B451&lt;&gt;"",stock_Item!B451,"")</f>
        <v/>
      </c>
      <c r="C457" s="18" t="str">
        <f t="array" ref="C457">IF(B457 &lt;&gt;"",IF(J457&lt;&gt;"","จัดซื้อร่วม ","วิธีเฉพาะเจาะจง "),"")</f>
        <v/>
      </c>
      <c r="D457" s="9" t="str">
        <f>IF(B457 &lt;&gt;"",INDEX(stock_Item!$A$3:$A$998,MATCH(B457,stock_Item!$B$3:$B$998,0)),"")</f>
        <v/>
      </c>
      <c r="E457" s="9" t="str">
        <f>IF(B457 &lt;&gt;"",INDEX(stock_Item!$C$1:$C$998,MATCH(D457,stock_Item!$A$1:$A$998,0)),"")</f>
        <v/>
      </c>
      <c r="F457" s="1"/>
      <c r="G457" s="7"/>
      <c r="H457" s="7"/>
      <c r="I457" s="7"/>
      <c r="J457" s="54"/>
      <c r="K457" s="57"/>
      <c r="L457" s="55"/>
      <c r="M457" s="56"/>
      <c r="N457" s="56"/>
      <c r="O457" s="41"/>
      <c r="P457" s="53" t="str">
        <f>IFERROR(IF(B457 &lt;&gt;"",LOOKUP(2,1/(company_qty!$K$3:$K$2003=D457),(company_qty!$N$3:$N$1004)),""),0)</f>
        <v/>
      </c>
      <c r="Q457" s="33" t="s">
        <v>30</v>
      </c>
      <c r="R457" s="53" t="str">
        <f t="shared" si="84"/>
        <v/>
      </c>
      <c r="S457" s="23" t="s">
        <v>30</v>
      </c>
      <c r="T457" s="39" t="str">
        <f t="array" ref="T457">IFERROR(IF(B457 &lt;&gt;"",LOOKUP(2,1/(company_qty!$A$3:$A$2002=D457),(company_qty!$D$3:$D$1003)),""),"ไม่เคยซื้อ")</f>
        <v/>
      </c>
      <c r="U457" s="34" t="str">
        <f t="shared" si="85"/>
        <v/>
      </c>
      <c r="V457" s="46">
        <f>IF(AND(B457&lt;&gt;"",S457&lt;&gt;0,COUNTIFS(stock_Item!$A$3:$A$1998,D457,stock_Item!$M$3:$M$1998,"P")),IF(S457&gt;=9,S457-S457*0.4,S457),0)</f>
        <v>0</v>
      </c>
      <c r="W457" s="44"/>
      <c r="X457" s="47" t="str">
        <f t="shared" si="86"/>
        <v/>
      </c>
      <c r="Y457" s="46" t="e">
        <f t="shared" si="94"/>
        <v>#VALUE!</v>
      </c>
      <c r="Z457" s="44"/>
      <c r="AA457" s="47" t="str">
        <f t="shared" si="87"/>
        <v/>
      </c>
      <c r="AB457" s="97" t="e">
        <f t="shared" si="95"/>
        <v>#VALUE!</v>
      </c>
      <c r="AC457" s="100" t="str">
        <f t="shared" si="88"/>
        <v/>
      </c>
      <c r="AD457" s="44"/>
      <c r="AE457" s="35"/>
      <c r="AF457" s="36"/>
      <c r="AG457" s="100" t="str">
        <f t="shared" si="89"/>
        <v/>
      </c>
      <c r="AH457" s="44"/>
      <c r="AI457" s="86"/>
      <c r="AJ457" s="77" t="str">
        <f t="shared" si="90"/>
        <v/>
      </c>
      <c r="AK457" s="84" t="str">
        <f t="shared" si="91"/>
        <v/>
      </c>
      <c r="AL457" s="1" t="str">
        <f t="shared" si="92"/>
        <v/>
      </c>
      <c r="AM457" s="85" t="str">
        <f t="shared" si="93"/>
        <v/>
      </c>
      <c r="AZ457" s="65" t="str">
        <f>IF(COUNT(SEARCH(#REF!,K457)),IF(V457&lt;&gt;0,LOOKUP(9.99999999999999E+307,$AZ$5:AZ456+1),""),"")</f>
        <v/>
      </c>
      <c r="BA457" s="91" t="str">
        <f>IF(COUNT(SEARCH(#REF!,K457)),IF(Y457&lt;&gt;0,LOOKUP(9.99999999999999E+307,$BA$5:BA456+1),""),"")</f>
        <v/>
      </c>
      <c r="BB457" s="93" t="str">
        <f>IF(COUNT(SEARCH(#REF!,K457)),IF(AC457&lt;&gt;0,LOOKUP(9.99999999999999E+307,$BB$5:BB456+1),""),"")</f>
        <v/>
      </c>
      <c r="BC457" s="95" t="str">
        <f>IF(COUNT(SEARCH(#REF!,K457)),IF(AG457&lt;&gt;0,LOOKUP(9.99999999999999E+307,$BC$5:BC456+1),""),"")</f>
        <v/>
      </c>
    </row>
    <row r="458" spans="1:55" ht="14">
      <c r="A458" s="1"/>
      <c r="B458" s="38" t="str">
        <f>IF(stock_Item!B452&lt;&gt;"",stock_Item!B452,"")</f>
        <v/>
      </c>
      <c r="C458" s="18" t="str">
        <f t="array" ref="C458">IF(B458 &lt;&gt;"",IF(J458&lt;&gt;"","จัดซื้อร่วม ","วิธีเฉพาะเจาะจง "),"")</f>
        <v/>
      </c>
      <c r="D458" s="9" t="str">
        <f>IF(B458 &lt;&gt;"",INDEX(stock_Item!$A$3:$A$998,MATCH(B458,stock_Item!$B$3:$B$998,0)),"")</f>
        <v/>
      </c>
      <c r="E458" s="9" t="str">
        <f>IF(B458 &lt;&gt;"",INDEX(stock_Item!$C$1:$C$998,MATCH(D458,stock_Item!$A$1:$A$998,0)),"")</f>
        <v/>
      </c>
      <c r="F458" s="1"/>
      <c r="G458" s="7"/>
      <c r="H458" s="7"/>
      <c r="I458" s="7"/>
      <c r="J458" s="54"/>
      <c r="K458" s="57"/>
      <c r="L458" s="55"/>
      <c r="M458" s="56"/>
      <c r="N458" s="56"/>
      <c r="O458" s="41"/>
      <c r="P458" s="53" t="str">
        <f>IFERROR(IF(B458 &lt;&gt;"",LOOKUP(2,1/(company_qty!$K$3:$K$2003=D458),(company_qty!$N$3:$N$1004)),""),0)</f>
        <v/>
      </c>
      <c r="Q458" s="33" t="s">
        <v>30</v>
      </c>
      <c r="R458" s="53" t="str">
        <f t="shared" si="84"/>
        <v/>
      </c>
      <c r="S458" s="23" t="s">
        <v>30</v>
      </c>
      <c r="T458" s="39" t="str">
        <f t="array" ref="T458">IFERROR(IF(B458 &lt;&gt;"",LOOKUP(2,1/(company_qty!$A$3:$A$2002=D458),(company_qty!$D$3:$D$1003)),""),"ไม่เคยซื้อ")</f>
        <v/>
      </c>
      <c r="U458" s="34" t="str">
        <f t="shared" si="85"/>
        <v/>
      </c>
      <c r="V458" s="46">
        <f>IF(AND(B458&lt;&gt;"",S458&lt;&gt;0,COUNTIFS(stock_Item!$A$3:$A$1998,D458,stock_Item!$M$3:$M$1998,"P")),IF(S458&gt;=9,S458-S458*0.4,S458),0)</f>
        <v>0</v>
      </c>
      <c r="W458" s="44"/>
      <c r="X458" s="47" t="str">
        <f t="shared" si="86"/>
        <v/>
      </c>
      <c r="Y458" s="46" t="e">
        <f t="shared" si="94"/>
        <v>#VALUE!</v>
      </c>
      <c r="Z458" s="44"/>
      <c r="AA458" s="47" t="str">
        <f t="shared" si="87"/>
        <v/>
      </c>
      <c r="AB458" s="97" t="e">
        <f t="shared" si="95"/>
        <v>#VALUE!</v>
      </c>
      <c r="AC458" s="100" t="str">
        <f t="shared" si="88"/>
        <v/>
      </c>
      <c r="AD458" s="44"/>
      <c r="AE458" s="35"/>
      <c r="AF458" s="36"/>
      <c r="AG458" s="100" t="str">
        <f t="shared" si="89"/>
        <v/>
      </c>
      <c r="AH458" s="44"/>
      <c r="AI458" s="86"/>
      <c r="AJ458" s="77" t="str">
        <f t="shared" si="90"/>
        <v/>
      </c>
      <c r="AK458" s="84" t="str">
        <f t="shared" si="91"/>
        <v/>
      </c>
      <c r="AL458" s="1" t="str">
        <f t="shared" si="92"/>
        <v/>
      </c>
      <c r="AM458" s="85" t="str">
        <f t="shared" si="93"/>
        <v/>
      </c>
      <c r="AZ458" s="65" t="str">
        <f>IF(COUNT(SEARCH(#REF!,K458)),IF(V458&lt;&gt;0,LOOKUP(9.99999999999999E+307,$AZ$5:AZ457+1),""),"")</f>
        <v/>
      </c>
      <c r="BA458" s="91" t="str">
        <f>IF(COUNT(SEARCH(#REF!,K458)),IF(Y458&lt;&gt;0,LOOKUP(9.99999999999999E+307,$BA$5:BA457+1),""),"")</f>
        <v/>
      </c>
      <c r="BB458" s="93" t="str">
        <f>IF(COUNT(SEARCH(#REF!,K458)),IF(AC458&lt;&gt;0,LOOKUP(9.99999999999999E+307,$BB$5:BB457+1),""),"")</f>
        <v/>
      </c>
      <c r="BC458" s="95" t="str">
        <f>IF(COUNT(SEARCH(#REF!,K458)),IF(AG458&lt;&gt;0,LOOKUP(9.99999999999999E+307,$BC$5:BC457+1),""),"")</f>
        <v/>
      </c>
    </row>
    <row r="459" spans="1:55" ht="14">
      <c r="A459" s="1"/>
      <c r="B459" s="38" t="str">
        <f>IF(stock_Item!B453&lt;&gt;"",stock_Item!B453,"")</f>
        <v/>
      </c>
      <c r="C459" s="18" t="str">
        <f t="array" ref="C459">IF(B459 &lt;&gt;"",IF(J459&lt;&gt;"","จัดซื้อร่วม ","วิธีเฉพาะเจาะจง "),"")</f>
        <v/>
      </c>
      <c r="D459" s="9" t="str">
        <f>IF(B459 &lt;&gt;"",INDEX(stock_Item!$A$3:$A$998,MATCH(B459,stock_Item!$B$3:$B$998,0)),"")</f>
        <v/>
      </c>
      <c r="E459" s="9" t="str">
        <f>IF(B459 &lt;&gt;"",INDEX(stock_Item!$C$1:$C$998,MATCH(D459,stock_Item!$A$1:$A$998,0)),"")</f>
        <v/>
      </c>
      <c r="F459" s="1"/>
      <c r="G459" s="7"/>
      <c r="H459" s="7"/>
      <c r="I459" s="7"/>
      <c r="J459" s="54"/>
      <c r="K459" s="57"/>
      <c r="L459" s="55"/>
      <c r="M459" s="56"/>
      <c r="N459" s="56"/>
      <c r="O459" s="41"/>
      <c r="P459" s="53" t="str">
        <f>IFERROR(IF(B459 &lt;&gt;"",LOOKUP(2,1/(company_qty!$K$3:$K$2003=D459),(company_qty!$N$3:$N$1004)),""),0)</f>
        <v/>
      </c>
      <c r="Q459" s="33" t="s">
        <v>30</v>
      </c>
      <c r="R459" s="53" t="str">
        <f t="shared" si="84"/>
        <v/>
      </c>
      <c r="S459" s="23" t="s">
        <v>30</v>
      </c>
      <c r="T459" s="39" t="str">
        <f t="array" ref="T459">IFERROR(IF(B459 &lt;&gt;"",LOOKUP(2,1/(company_qty!$A$3:$A$2002=D459),(company_qty!$D$3:$D$1003)),""),"ไม่เคยซื้อ")</f>
        <v/>
      </c>
      <c r="U459" s="34" t="str">
        <f t="shared" si="85"/>
        <v/>
      </c>
      <c r="V459" s="46">
        <f>IF(AND(B459&lt;&gt;"",S459&lt;&gt;0,COUNTIFS(stock_Item!$A$3:$A$1998,D459,stock_Item!$M$3:$M$1998,"P")),IF(S459&gt;=9,S459-S459*0.4,S459),0)</f>
        <v>0</v>
      </c>
      <c r="W459" s="44"/>
      <c r="X459" s="47" t="str">
        <f t="shared" si="86"/>
        <v/>
      </c>
      <c r="Y459" s="46" t="e">
        <f t="shared" si="94"/>
        <v>#VALUE!</v>
      </c>
      <c r="Z459" s="44"/>
      <c r="AA459" s="47" t="str">
        <f t="shared" si="87"/>
        <v/>
      </c>
      <c r="AB459" s="97" t="e">
        <f t="shared" si="95"/>
        <v>#VALUE!</v>
      </c>
      <c r="AC459" s="100" t="str">
        <f t="shared" si="88"/>
        <v/>
      </c>
      <c r="AD459" s="44"/>
      <c r="AE459" s="35"/>
      <c r="AF459" s="36"/>
      <c r="AG459" s="100" t="str">
        <f t="shared" si="89"/>
        <v/>
      </c>
      <c r="AH459" s="44"/>
      <c r="AI459" s="86"/>
      <c r="AJ459" s="77" t="str">
        <f t="shared" si="90"/>
        <v/>
      </c>
      <c r="AK459" s="84" t="str">
        <f t="shared" si="91"/>
        <v/>
      </c>
      <c r="AL459" s="1" t="str">
        <f t="shared" si="92"/>
        <v/>
      </c>
      <c r="AM459" s="85" t="str">
        <f t="shared" si="93"/>
        <v/>
      </c>
      <c r="AZ459" s="65" t="str">
        <f>IF(COUNT(SEARCH(#REF!,K459)),IF(V459&lt;&gt;0,LOOKUP(9.99999999999999E+307,$AZ$5:AZ458+1),""),"")</f>
        <v/>
      </c>
      <c r="BA459" s="91" t="str">
        <f>IF(COUNT(SEARCH(#REF!,K459)),IF(Y459&lt;&gt;0,LOOKUP(9.99999999999999E+307,$BA$5:BA458+1),""),"")</f>
        <v/>
      </c>
      <c r="BB459" s="93" t="str">
        <f>IF(COUNT(SEARCH(#REF!,K459)),IF(AC459&lt;&gt;0,LOOKUP(9.99999999999999E+307,$BB$5:BB458+1),""),"")</f>
        <v/>
      </c>
      <c r="BC459" s="95" t="str">
        <f>IF(COUNT(SEARCH(#REF!,K459)),IF(AG459&lt;&gt;0,LOOKUP(9.99999999999999E+307,$BC$5:BC458+1),""),"")</f>
        <v/>
      </c>
    </row>
    <row r="460" spans="1:55" ht="14">
      <c r="A460" s="1"/>
      <c r="B460" s="38" t="str">
        <f>IF(stock_Item!B454&lt;&gt;"",stock_Item!B454,"")</f>
        <v/>
      </c>
      <c r="C460" s="18" t="str">
        <f t="array" ref="C460">IF(B460 &lt;&gt;"",IF(J460&lt;&gt;"","จัดซื้อร่วม ","วิธีเฉพาะเจาะจง "),"")</f>
        <v/>
      </c>
      <c r="D460" s="9" t="str">
        <f>IF(B460 &lt;&gt;"",INDEX(stock_Item!$A$3:$A$998,MATCH(B460,stock_Item!$B$3:$B$998,0)),"")</f>
        <v/>
      </c>
      <c r="E460" s="9" t="str">
        <f>IF(B460 &lt;&gt;"",INDEX(stock_Item!$C$1:$C$998,MATCH(D460,stock_Item!$A$1:$A$998,0)),"")</f>
        <v/>
      </c>
      <c r="F460" s="1"/>
      <c r="G460" s="7"/>
      <c r="H460" s="7"/>
      <c r="I460" s="7"/>
      <c r="J460" s="54"/>
      <c r="K460" s="57"/>
      <c r="L460" s="55"/>
      <c r="M460" s="56"/>
      <c r="N460" s="56"/>
      <c r="O460" s="41"/>
      <c r="P460" s="53" t="str">
        <f>IFERROR(IF(B460 &lt;&gt;"",LOOKUP(2,1/(company_qty!$K$3:$K$2003=D460),(company_qty!$N$3:$N$1004)),""),0)</f>
        <v/>
      </c>
      <c r="Q460" s="33" t="s">
        <v>30</v>
      </c>
      <c r="R460" s="53" t="str">
        <f t="shared" si="84"/>
        <v/>
      </c>
      <c r="S460" s="23" t="s">
        <v>30</v>
      </c>
      <c r="T460" s="39" t="str">
        <f t="array" ref="T460">IFERROR(IF(B460 &lt;&gt;"",LOOKUP(2,1/(company_qty!$A$3:$A$2002=D460),(company_qty!$D$3:$D$1003)),""),"ไม่เคยซื้อ")</f>
        <v/>
      </c>
      <c r="U460" s="34" t="str">
        <f t="shared" si="85"/>
        <v/>
      </c>
      <c r="V460" s="46">
        <f>IF(AND(B460&lt;&gt;"",S460&lt;&gt;0,COUNTIFS(stock_Item!$A$3:$A$1998,D460,stock_Item!$M$3:$M$1998,"P")),IF(S460&gt;=9,S460-S460*0.4,S460),0)</f>
        <v>0</v>
      </c>
      <c r="W460" s="44"/>
      <c r="X460" s="47" t="str">
        <f t="shared" si="86"/>
        <v/>
      </c>
      <c r="Y460" s="46" t="e">
        <f t="shared" si="94"/>
        <v>#VALUE!</v>
      </c>
      <c r="Z460" s="44"/>
      <c r="AA460" s="47" t="str">
        <f t="shared" si="87"/>
        <v/>
      </c>
      <c r="AB460" s="97" t="e">
        <f t="shared" si="95"/>
        <v>#VALUE!</v>
      </c>
      <c r="AC460" s="100" t="str">
        <f t="shared" si="88"/>
        <v/>
      </c>
      <c r="AD460" s="44"/>
      <c r="AE460" s="35"/>
      <c r="AF460" s="36"/>
      <c r="AG460" s="100" t="str">
        <f t="shared" si="89"/>
        <v/>
      </c>
      <c r="AH460" s="44"/>
      <c r="AI460" s="86"/>
      <c r="AJ460" s="77" t="str">
        <f t="shared" si="90"/>
        <v/>
      </c>
      <c r="AK460" s="84" t="str">
        <f t="shared" si="91"/>
        <v/>
      </c>
      <c r="AL460" s="1" t="str">
        <f t="shared" si="92"/>
        <v/>
      </c>
      <c r="AM460" s="85" t="str">
        <f t="shared" si="93"/>
        <v/>
      </c>
      <c r="AZ460" s="65" t="str">
        <f>IF(COUNT(SEARCH(#REF!,K460)),IF(V460&lt;&gt;0,LOOKUP(9.99999999999999E+307,$AZ$5:AZ459+1),""),"")</f>
        <v/>
      </c>
      <c r="BA460" s="91" t="str">
        <f>IF(COUNT(SEARCH(#REF!,K460)),IF(Y460&lt;&gt;0,LOOKUP(9.99999999999999E+307,$BA$5:BA459+1),""),"")</f>
        <v/>
      </c>
      <c r="BB460" s="93" t="str">
        <f>IF(COUNT(SEARCH(#REF!,K460)),IF(AC460&lt;&gt;0,LOOKUP(9.99999999999999E+307,$BB$5:BB459+1),""),"")</f>
        <v/>
      </c>
      <c r="BC460" s="95" t="str">
        <f>IF(COUNT(SEARCH(#REF!,K460)),IF(AG460&lt;&gt;0,LOOKUP(9.99999999999999E+307,$BC$5:BC459+1),""),"")</f>
        <v/>
      </c>
    </row>
    <row r="461" spans="1:55" ht="14">
      <c r="A461" s="1"/>
      <c r="B461" s="38" t="str">
        <f>IF(stock_Item!B455&lt;&gt;"",stock_Item!B455,"")</f>
        <v/>
      </c>
      <c r="C461" s="18" t="str">
        <f t="array" ref="C461">IF(B461 &lt;&gt;"",IF(J461&lt;&gt;"","จัดซื้อร่วม ","วิธีเฉพาะเจาะจง "),"")</f>
        <v/>
      </c>
      <c r="D461" s="9" t="str">
        <f>IF(B461 &lt;&gt;"",INDEX(stock_Item!$A$3:$A$998,MATCH(B461,stock_Item!$B$3:$B$998,0)),"")</f>
        <v/>
      </c>
      <c r="E461" s="9" t="str">
        <f>IF(B461 &lt;&gt;"",INDEX(stock_Item!$C$1:$C$998,MATCH(D461,stock_Item!$A$1:$A$998,0)),"")</f>
        <v/>
      </c>
      <c r="F461" s="1"/>
      <c r="G461" s="7"/>
      <c r="H461" s="7"/>
      <c r="I461" s="7"/>
      <c r="J461" s="54"/>
      <c r="K461" s="57"/>
      <c r="L461" s="55"/>
      <c r="M461" s="56"/>
      <c r="N461" s="56"/>
      <c r="O461" s="41"/>
      <c r="P461" s="53" t="str">
        <f>IFERROR(IF(B461 &lt;&gt;"",LOOKUP(2,1/(company_qty!$K$3:$K$2003=D461),(company_qty!$N$3:$N$1004)),""),0)</f>
        <v/>
      </c>
      <c r="Q461" s="33" t="s">
        <v>30</v>
      </c>
      <c r="R461" s="53" t="str">
        <f t="shared" si="84"/>
        <v/>
      </c>
      <c r="S461" s="23" t="s">
        <v>30</v>
      </c>
      <c r="T461" s="39" t="str">
        <f t="array" ref="T461">IFERROR(IF(B461 &lt;&gt;"",LOOKUP(2,1/(company_qty!$A$3:$A$2002=D461),(company_qty!$D$3:$D$1003)),""),"ไม่เคยซื้อ")</f>
        <v/>
      </c>
      <c r="U461" s="34" t="str">
        <f t="shared" si="85"/>
        <v/>
      </c>
      <c r="V461" s="46">
        <f>IF(AND(B461&lt;&gt;"",S461&lt;&gt;0,COUNTIFS(stock_Item!$A$3:$A$1998,D461,stock_Item!$M$3:$M$1998,"P")),IF(S461&gt;=9,S461-S461*0.4,S461),0)</f>
        <v>0</v>
      </c>
      <c r="W461" s="44"/>
      <c r="X461" s="47" t="str">
        <f t="shared" si="86"/>
        <v/>
      </c>
      <c r="Y461" s="46" t="e">
        <f t="shared" si="94"/>
        <v>#VALUE!</v>
      </c>
      <c r="Z461" s="44"/>
      <c r="AA461" s="47" t="str">
        <f t="shared" si="87"/>
        <v/>
      </c>
      <c r="AB461" s="97" t="e">
        <f t="shared" si="95"/>
        <v>#VALUE!</v>
      </c>
      <c r="AC461" s="100" t="str">
        <f t="shared" si="88"/>
        <v/>
      </c>
      <c r="AD461" s="44"/>
      <c r="AE461" s="35"/>
      <c r="AF461" s="36"/>
      <c r="AG461" s="100" t="str">
        <f t="shared" si="89"/>
        <v/>
      </c>
      <c r="AH461" s="44"/>
      <c r="AI461" s="86"/>
      <c r="AJ461" s="77" t="str">
        <f t="shared" si="90"/>
        <v/>
      </c>
      <c r="AK461" s="84" t="str">
        <f t="shared" si="91"/>
        <v/>
      </c>
      <c r="AL461" s="1" t="str">
        <f t="shared" si="92"/>
        <v/>
      </c>
      <c r="AM461" s="85" t="str">
        <f t="shared" si="93"/>
        <v/>
      </c>
      <c r="AZ461" s="65" t="str">
        <f>IF(COUNT(SEARCH(#REF!,K461)),IF(V461&lt;&gt;0,LOOKUP(9.99999999999999E+307,$AZ$5:AZ460+1),""),"")</f>
        <v/>
      </c>
      <c r="BA461" s="91" t="str">
        <f>IF(COUNT(SEARCH(#REF!,K461)),IF(Y461&lt;&gt;0,LOOKUP(9.99999999999999E+307,$BA$5:BA460+1),""),"")</f>
        <v/>
      </c>
      <c r="BB461" s="93" t="str">
        <f>IF(COUNT(SEARCH(#REF!,K461)),IF(AC461&lt;&gt;0,LOOKUP(9.99999999999999E+307,$BB$5:BB460+1),""),"")</f>
        <v/>
      </c>
      <c r="BC461" s="95" t="str">
        <f>IF(COUNT(SEARCH(#REF!,K461)),IF(AG461&lt;&gt;0,LOOKUP(9.99999999999999E+307,$BC$5:BC460+1),""),"")</f>
        <v/>
      </c>
    </row>
    <row r="462" spans="1:55" ht="14">
      <c r="A462" s="1"/>
      <c r="B462" s="38" t="str">
        <f>IF(stock_Item!B456&lt;&gt;"",stock_Item!B456,"")</f>
        <v/>
      </c>
      <c r="C462" s="18" t="str">
        <f t="array" ref="C462">IF(B462 &lt;&gt;"",IF(J462&lt;&gt;"","จัดซื้อร่วม ","วิธีเฉพาะเจาะจง "),"")</f>
        <v/>
      </c>
      <c r="D462" s="9" t="str">
        <f>IF(B462 &lt;&gt;"",INDEX(stock_Item!$A$3:$A$998,MATCH(B462,stock_Item!$B$3:$B$998,0)),"")</f>
        <v/>
      </c>
      <c r="E462" s="9" t="str">
        <f>IF(B462 &lt;&gt;"",INDEX(stock_Item!$C$1:$C$998,MATCH(D462,stock_Item!$A$1:$A$998,0)),"")</f>
        <v/>
      </c>
      <c r="F462" s="1"/>
      <c r="G462" s="7"/>
      <c r="H462" s="7"/>
      <c r="I462" s="7"/>
      <c r="J462" s="54"/>
      <c r="K462" s="57"/>
      <c r="L462" s="55"/>
      <c r="M462" s="56"/>
      <c r="N462" s="56"/>
      <c r="O462" s="41"/>
      <c r="P462" s="53" t="str">
        <f>IFERROR(IF(B462 &lt;&gt;"",LOOKUP(2,1/(company_qty!$K$3:$K$2003=D462),(company_qty!$N$3:$N$1004)),""),0)</f>
        <v/>
      </c>
      <c r="Q462" s="33" t="s">
        <v>30</v>
      </c>
      <c r="R462" s="53" t="str">
        <f t="shared" si="84"/>
        <v/>
      </c>
      <c r="S462" s="23" t="s">
        <v>30</v>
      </c>
      <c r="T462" s="39" t="str">
        <f t="array" ref="T462">IFERROR(IF(B462 &lt;&gt;"",LOOKUP(2,1/(company_qty!$A$3:$A$2002=D462),(company_qty!$D$3:$D$1003)),""),"ไม่เคยซื้อ")</f>
        <v/>
      </c>
      <c r="U462" s="34" t="str">
        <f t="shared" si="85"/>
        <v/>
      </c>
      <c r="V462" s="46">
        <f>IF(AND(B462&lt;&gt;"",S462&lt;&gt;0,COUNTIFS(stock_Item!$A$3:$A$1998,D462,stock_Item!$M$3:$M$1998,"P")),IF(S462&gt;=9,S462-S462*0.4,S462),0)</f>
        <v>0</v>
      </c>
      <c r="W462" s="44"/>
      <c r="X462" s="47" t="str">
        <f t="shared" si="86"/>
        <v/>
      </c>
      <c r="Y462" s="46" t="e">
        <f t="shared" si="94"/>
        <v>#VALUE!</v>
      </c>
      <c r="Z462" s="44"/>
      <c r="AA462" s="47" t="str">
        <f t="shared" si="87"/>
        <v/>
      </c>
      <c r="AB462" s="97" t="e">
        <f t="shared" si="95"/>
        <v>#VALUE!</v>
      </c>
      <c r="AC462" s="100" t="str">
        <f t="shared" si="88"/>
        <v/>
      </c>
      <c r="AD462" s="44"/>
      <c r="AE462" s="35"/>
      <c r="AF462" s="36"/>
      <c r="AG462" s="100" t="str">
        <f t="shared" si="89"/>
        <v/>
      </c>
      <c r="AH462" s="44"/>
      <c r="AI462" s="86"/>
      <c r="AJ462" s="77" t="str">
        <f t="shared" si="90"/>
        <v/>
      </c>
      <c r="AK462" s="84" t="str">
        <f t="shared" si="91"/>
        <v/>
      </c>
      <c r="AL462" s="1" t="str">
        <f t="shared" si="92"/>
        <v/>
      </c>
      <c r="AM462" s="85" t="str">
        <f t="shared" si="93"/>
        <v/>
      </c>
      <c r="AZ462" s="65" t="str">
        <f>IF(COUNT(SEARCH(#REF!,K462)),IF(V462&lt;&gt;0,LOOKUP(9.99999999999999E+307,$AZ$5:AZ461+1),""),"")</f>
        <v/>
      </c>
      <c r="BA462" s="91" t="str">
        <f>IF(COUNT(SEARCH(#REF!,K462)),IF(Y462&lt;&gt;0,LOOKUP(9.99999999999999E+307,$BA$5:BA461+1),""),"")</f>
        <v/>
      </c>
      <c r="BB462" s="93" t="str">
        <f>IF(COUNT(SEARCH(#REF!,K462)),IF(AC462&lt;&gt;0,LOOKUP(9.99999999999999E+307,$BB$5:BB461+1),""),"")</f>
        <v/>
      </c>
      <c r="BC462" s="95" t="str">
        <f>IF(COUNT(SEARCH(#REF!,K462)),IF(AG462&lt;&gt;0,LOOKUP(9.99999999999999E+307,$BC$5:BC461+1),""),"")</f>
        <v/>
      </c>
    </row>
    <row r="463" spans="1:55" ht="14">
      <c r="A463" s="1"/>
      <c r="B463" s="38" t="str">
        <f>IF(stock_Item!B457&lt;&gt;"",stock_Item!B457,"")</f>
        <v/>
      </c>
      <c r="C463" s="18" t="str">
        <f t="array" ref="C463">IF(B463 &lt;&gt;"",IF(J463&lt;&gt;"","จัดซื้อร่วม ","วิธีเฉพาะเจาะจง "),"")</f>
        <v/>
      </c>
      <c r="D463" s="9" t="str">
        <f>IF(B463 &lt;&gt;"",INDEX(stock_Item!$A$3:$A$998,MATCH(B463,stock_Item!$B$3:$B$998,0)),"")</f>
        <v/>
      </c>
      <c r="E463" s="9" t="str">
        <f>IF(B463 &lt;&gt;"",INDEX(stock_Item!$C$1:$C$998,MATCH(D463,stock_Item!$A$1:$A$998,0)),"")</f>
        <v/>
      </c>
      <c r="F463" s="1"/>
      <c r="G463" s="7"/>
      <c r="H463" s="7"/>
      <c r="I463" s="7"/>
      <c r="J463" s="54"/>
      <c r="K463" s="57"/>
      <c r="L463" s="55"/>
      <c r="M463" s="56"/>
      <c r="N463" s="56"/>
      <c r="O463" s="41"/>
      <c r="P463" s="53" t="str">
        <f>IFERROR(IF(B463 &lt;&gt;"",LOOKUP(2,1/(company_qty!$K$3:$K$2003=D463),(company_qty!$N$3:$N$1004)),""),0)</f>
        <v/>
      </c>
      <c r="Q463" s="33" t="s">
        <v>30</v>
      </c>
      <c r="R463" s="53" t="str">
        <f t="shared" si="84"/>
        <v/>
      </c>
      <c r="S463" s="23" t="s">
        <v>30</v>
      </c>
      <c r="T463" s="39" t="str">
        <f t="array" ref="T463">IFERROR(IF(B463 &lt;&gt;"",LOOKUP(2,1/(company_qty!$A$3:$A$2002=D463),(company_qty!$D$3:$D$1003)),""),"ไม่เคยซื้อ")</f>
        <v/>
      </c>
      <c r="U463" s="34" t="str">
        <f t="shared" si="85"/>
        <v/>
      </c>
      <c r="V463" s="46">
        <f>IF(AND(B463&lt;&gt;"",S463&lt;&gt;0,COUNTIFS(stock_Item!$A$3:$A$1998,D463,stock_Item!$M$3:$M$1998,"P")),IF(S463&gt;=9,S463-S463*0.4,S463),0)</f>
        <v>0</v>
      </c>
      <c r="W463" s="44"/>
      <c r="X463" s="47" t="str">
        <f t="shared" si="86"/>
        <v/>
      </c>
      <c r="Y463" s="46" t="e">
        <f t="shared" si="94"/>
        <v>#VALUE!</v>
      </c>
      <c r="Z463" s="44"/>
      <c r="AA463" s="47" t="str">
        <f t="shared" si="87"/>
        <v/>
      </c>
      <c r="AB463" s="97" t="e">
        <f t="shared" si="95"/>
        <v>#VALUE!</v>
      </c>
      <c r="AC463" s="100" t="str">
        <f t="shared" si="88"/>
        <v/>
      </c>
      <c r="AD463" s="44"/>
      <c r="AE463" s="35"/>
      <c r="AF463" s="36"/>
      <c r="AG463" s="100" t="str">
        <f t="shared" si="89"/>
        <v/>
      </c>
      <c r="AH463" s="44"/>
      <c r="AI463" s="86"/>
      <c r="AJ463" s="77" t="str">
        <f t="shared" si="90"/>
        <v/>
      </c>
      <c r="AK463" s="84" t="str">
        <f t="shared" si="91"/>
        <v/>
      </c>
      <c r="AL463" s="1" t="str">
        <f t="shared" si="92"/>
        <v/>
      </c>
      <c r="AM463" s="85" t="str">
        <f t="shared" si="93"/>
        <v/>
      </c>
      <c r="AZ463" s="65" t="str">
        <f>IF(COUNT(SEARCH(#REF!,K463)),IF(V463&lt;&gt;0,LOOKUP(9.99999999999999E+307,$AZ$5:AZ462+1),""),"")</f>
        <v/>
      </c>
      <c r="BA463" s="91" t="str">
        <f>IF(COUNT(SEARCH(#REF!,K463)),IF(Y463&lt;&gt;0,LOOKUP(9.99999999999999E+307,$BA$5:BA462+1),""),"")</f>
        <v/>
      </c>
      <c r="BB463" s="93" t="str">
        <f>IF(COUNT(SEARCH(#REF!,K463)),IF(AC463&lt;&gt;0,LOOKUP(9.99999999999999E+307,$BB$5:BB462+1),""),"")</f>
        <v/>
      </c>
      <c r="BC463" s="95" t="str">
        <f>IF(COUNT(SEARCH(#REF!,K463)),IF(AG463&lt;&gt;0,LOOKUP(9.99999999999999E+307,$BC$5:BC462+1),""),"")</f>
        <v/>
      </c>
    </row>
    <row r="464" spans="1:55" ht="14">
      <c r="A464" s="1"/>
      <c r="B464" s="38" t="str">
        <f>IF(stock_Item!B458&lt;&gt;"",stock_Item!B458,"")</f>
        <v/>
      </c>
      <c r="C464" s="18" t="str">
        <f t="array" ref="C464">IF(B464 &lt;&gt;"",IF(J464&lt;&gt;"","จัดซื้อร่วม ","วิธีเฉพาะเจาะจง "),"")</f>
        <v/>
      </c>
      <c r="D464" s="9" t="str">
        <f>IF(B464 &lt;&gt;"",INDEX(stock_Item!$A$3:$A$998,MATCH(B464,stock_Item!$B$3:$B$998,0)),"")</f>
        <v/>
      </c>
      <c r="E464" s="9" t="str">
        <f>IF(B464 &lt;&gt;"",INDEX(stock_Item!$C$1:$C$998,MATCH(D464,stock_Item!$A$1:$A$998,0)),"")</f>
        <v/>
      </c>
      <c r="F464" s="1"/>
      <c r="G464" s="7"/>
      <c r="H464" s="7"/>
      <c r="I464" s="7"/>
      <c r="J464" s="54"/>
      <c r="K464" s="57"/>
      <c r="L464" s="55"/>
      <c r="M464" s="56"/>
      <c r="N464" s="56"/>
      <c r="O464" s="41"/>
      <c r="P464" s="53" t="str">
        <f>IFERROR(IF(B464 &lt;&gt;"",LOOKUP(2,1/(company_qty!$K$3:$K$2003=D464),(company_qty!$N$3:$N$1004)),""),0)</f>
        <v/>
      </c>
      <c r="Q464" s="33" t="s">
        <v>30</v>
      </c>
      <c r="R464" s="53" t="str">
        <f t="shared" si="84"/>
        <v/>
      </c>
      <c r="S464" s="23" t="s">
        <v>30</v>
      </c>
      <c r="T464" s="39" t="str">
        <f t="array" ref="T464">IFERROR(IF(B464 &lt;&gt;"",LOOKUP(2,1/(company_qty!$A$3:$A$2002=D464),(company_qty!$D$3:$D$1003)),""),"ไม่เคยซื้อ")</f>
        <v/>
      </c>
      <c r="U464" s="34" t="str">
        <f t="shared" si="85"/>
        <v/>
      </c>
      <c r="V464" s="46">
        <f>IF(AND(B464&lt;&gt;"",S464&lt;&gt;0,COUNTIFS(stock_Item!$A$3:$A$1998,D464,stock_Item!$M$3:$M$1998,"P")),IF(S464&gt;=9,S464-S464*0.4,S464),0)</f>
        <v>0</v>
      </c>
      <c r="W464" s="44"/>
      <c r="X464" s="47" t="str">
        <f t="shared" si="86"/>
        <v/>
      </c>
      <c r="Y464" s="46" t="e">
        <f t="shared" si="94"/>
        <v>#VALUE!</v>
      </c>
      <c r="Z464" s="44"/>
      <c r="AA464" s="47" t="str">
        <f t="shared" si="87"/>
        <v/>
      </c>
      <c r="AB464" s="97" t="e">
        <f t="shared" si="95"/>
        <v>#VALUE!</v>
      </c>
      <c r="AC464" s="100" t="str">
        <f t="shared" si="88"/>
        <v/>
      </c>
      <c r="AD464" s="44"/>
      <c r="AE464" s="35"/>
      <c r="AF464" s="36"/>
      <c r="AG464" s="100" t="str">
        <f t="shared" si="89"/>
        <v/>
      </c>
      <c r="AH464" s="44"/>
      <c r="AI464" s="86"/>
      <c r="AJ464" s="77" t="str">
        <f t="shared" si="90"/>
        <v/>
      </c>
      <c r="AK464" s="84" t="str">
        <f t="shared" si="91"/>
        <v/>
      </c>
      <c r="AL464" s="1" t="str">
        <f t="shared" si="92"/>
        <v/>
      </c>
      <c r="AM464" s="85" t="str">
        <f t="shared" si="93"/>
        <v/>
      </c>
      <c r="AZ464" s="65" t="str">
        <f>IF(COUNT(SEARCH(#REF!,K464)),IF(V464&lt;&gt;0,LOOKUP(9.99999999999999E+307,$AZ$5:AZ463+1),""),"")</f>
        <v/>
      </c>
      <c r="BA464" s="91" t="str">
        <f>IF(COUNT(SEARCH(#REF!,K464)),IF(Y464&lt;&gt;0,LOOKUP(9.99999999999999E+307,$BA$5:BA463+1),""),"")</f>
        <v/>
      </c>
      <c r="BB464" s="93" t="str">
        <f>IF(COUNT(SEARCH(#REF!,K464)),IF(AC464&lt;&gt;0,LOOKUP(9.99999999999999E+307,$BB$5:BB463+1),""),"")</f>
        <v/>
      </c>
      <c r="BC464" s="95" t="str">
        <f>IF(COUNT(SEARCH(#REF!,K464)),IF(AG464&lt;&gt;0,LOOKUP(9.99999999999999E+307,$BC$5:BC463+1),""),"")</f>
        <v/>
      </c>
    </row>
    <row r="465" spans="1:55" ht="14">
      <c r="A465" s="1"/>
      <c r="B465" s="38" t="str">
        <f>IF(stock_Item!B459&lt;&gt;"",stock_Item!B459,"")</f>
        <v/>
      </c>
      <c r="C465" s="18" t="str">
        <f t="array" ref="C465">IF(B465 &lt;&gt;"",IF(J465&lt;&gt;"","จัดซื้อร่วม ","วิธีเฉพาะเจาะจง "),"")</f>
        <v/>
      </c>
      <c r="D465" s="9" t="str">
        <f>IF(B465 &lt;&gt;"",INDEX(stock_Item!$A$3:$A$998,MATCH(B465,stock_Item!$B$3:$B$998,0)),"")</f>
        <v/>
      </c>
      <c r="E465" s="9" t="str">
        <f>IF(B465 &lt;&gt;"",INDEX(stock_Item!$C$1:$C$998,MATCH(D465,stock_Item!$A$1:$A$998,0)),"")</f>
        <v/>
      </c>
      <c r="F465" s="1"/>
      <c r="G465" s="7"/>
      <c r="H465" s="7"/>
      <c r="I465" s="7"/>
      <c r="J465" s="54"/>
      <c r="K465" s="57"/>
      <c r="L465" s="55"/>
      <c r="M465" s="56"/>
      <c r="N465" s="56"/>
      <c r="O465" s="41"/>
      <c r="P465" s="53" t="str">
        <f>IFERROR(IF(B465 &lt;&gt;"",LOOKUP(2,1/(company_qty!$K$3:$K$2003=D465),(company_qty!$N$3:$N$1004)),""),0)</f>
        <v/>
      </c>
      <c r="Q465" s="33" t="s">
        <v>30</v>
      </c>
      <c r="R465" s="53" t="str">
        <f t="shared" si="84"/>
        <v/>
      </c>
      <c r="S465" s="23" t="s">
        <v>30</v>
      </c>
      <c r="T465" s="39" t="str">
        <f t="array" ref="T465">IFERROR(IF(B465 &lt;&gt;"",LOOKUP(2,1/(company_qty!$A$3:$A$2002=D465),(company_qty!$D$3:$D$1003)),""),"ไม่เคยซื้อ")</f>
        <v/>
      </c>
      <c r="U465" s="34" t="str">
        <f t="shared" si="85"/>
        <v/>
      </c>
      <c r="V465" s="46">
        <f>IF(AND(B465&lt;&gt;"",S465&lt;&gt;0,COUNTIFS(stock_Item!$A$3:$A$1998,D465,stock_Item!$M$3:$M$1998,"P")),IF(S465&gt;=9,S465-S465*0.4,S465),0)</f>
        <v>0</v>
      </c>
      <c r="W465" s="44"/>
      <c r="X465" s="47" t="str">
        <f t="shared" si="86"/>
        <v/>
      </c>
      <c r="Y465" s="46" t="e">
        <f t="shared" si="94"/>
        <v>#VALUE!</v>
      </c>
      <c r="Z465" s="44"/>
      <c r="AA465" s="47" t="str">
        <f t="shared" si="87"/>
        <v/>
      </c>
      <c r="AB465" s="97" t="e">
        <f t="shared" si="95"/>
        <v>#VALUE!</v>
      </c>
      <c r="AC465" s="100" t="str">
        <f t="shared" si="88"/>
        <v/>
      </c>
      <c r="AD465" s="44"/>
      <c r="AE465" s="35"/>
      <c r="AF465" s="36"/>
      <c r="AG465" s="100" t="str">
        <f t="shared" si="89"/>
        <v/>
      </c>
      <c r="AH465" s="44"/>
      <c r="AI465" s="86"/>
      <c r="AJ465" s="77" t="str">
        <f t="shared" si="90"/>
        <v/>
      </c>
      <c r="AK465" s="84" t="str">
        <f t="shared" si="91"/>
        <v/>
      </c>
      <c r="AL465" s="1" t="str">
        <f t="shared" si="92"/>
        <v/>
      </c>
      <c r="AM465" s="85" t="str">
        <f t="shared" si="93"/>
        <v/>
      </c>
      <c r="AZ465" s="65" t="str">
        <f>IF(COUNT(SEARCH(#REF!,K465)),IF(V465&lt;&gt;0,LOOKUP(9.99999999999999E+307,$AZ$5:AZ464+1),""),"")</f>
        <v/>
      </c>
      <c r="BA465" s="91" t="str">
        <f>IF(COUNT(SEARCH(#REF!,K465)),IF(Y465&lt;&gt;0,LOOKUP(9.99999999999999E+307,$BA$5:BA464+1),""),"")</f>
        <v/>
      </c>
      <c r="BB465" s="93" t="str">
        <f>IF(COUNT(SEARCH(#REF!,K465)),IF(AC465&lt;&gt;0,LOOKUP(9.99999999999999E+307,$BB$5:BB464+1),""),"")</f>
        <v/>
      </c>
      <c r="BC465" s="95" t="str">
        <f>IF(COUNT(SEARCH(#REF!,K465)),IF(AG465&lt;&gt;0,LOOKUP(9.99999999999999E+307,$BC$5:BC464+1),""),"")</f>
        <v/>
      </c>
    </row>
    <row r="466" spans="1:55" ht="14">
      <c r="A466" s="1"/>
      <c r="B466" s="38" t="str">
        <f>IF(stock_Item!B460&lt;&gt;"",stock_Item!B460,"")</f>
        <v/>
      </c>
      <c r="C466" s="18" t="str">
        <f t="array" ref="C466">IF(B466 &lt;&gt;"",IF(J466&lt;&gt;"","จัดซื้อร่วม ","วิธีเฉพาะเจาะจง "),"")</f>
        <v/>
      </c>
      <c r="D466" s="9" t="str">
        <f>IF(B466 &lt;&gt;"",INDEX(stock_Item!$A$3:$A$998,MATCH(B466,stock_Item!$B$3:$B$998,0)),"")</f>
        <v/>
      </c>
      <c r="E466" s="9" t="str">
        <f>IF(B466 &lt;&gt;"",INDEX(stock_Item!$C$1:$C$998,MATCH(D466,stock_Item!$A$1:$A$998,0)),"")</f>
        <v/>
      </c>
      <c r="F466" s="1"/>
      <c r="G466" s="7"/>
      <c r="H466" s="7"/>
      <c r="I466" s="7"/>
      <c r="J466" s="54"/>
      <c r="K466" s="57"/>
      <c r="L466" s="55"/>
      <c r="M466" s="56"/>
      <c r="N466" s="56"/>
      <c r="O466" s="41"/>
      <c r="P466" s="53" t="str">
        <f>IFERROR(IF(B466 &lt;&gt;"",LOOKUP(2,1/(company_qty!$K$3:$K$2003=D466),(company_qty!$N$3:$N$1004)),""),0)</f>
        <v/>
      </c>
      <c r="Q466" s="33" t="s">
        <v>30</v>
      </c>
      <c r="R466" s="53" t="str">
        <f t="shared" si="84"/>
        <v/>
      </c>
      <c r="S466" s="23" t="s">
        <v>30</v>
      </c>
      <c r="T466" s="39" t="str">
        <f t="array" ref="T466">IFERROR(IF(B466 &lt;&gt;"",LOOKUP(2,1/(company_qty!$A$3:$A$2002=D466),(company_qty!$D$3:$D$1003)),""),"ไม่เคยซื้อ")</f>
        <v/>
      </c>
      <c r="U466" s="34" t="str">
        <f t="shared" si="85"/>
        <v/>
      </c>
      <c r="V466" s="46">
        <f>IF(AND(B466&lt;&gt;"",S466&lt;&gt;0,COUNTIFS(stock_Item!$A$3:$A$1998,D466,stock_Item!$M$3:$M$1998,"P")),IF(S466&gt;=9,S466-S466*0.4,S466),0)</f>
        <v>0</v>
      </c>
      <c r="W466" s="44"/>
      <c r="X466" s="47" t="str">
        <f t="shared" si="86"/>
        <v/>
      </c>
      <c r="Y466" s="46" t="e">
        <f t="shared" si="94"/>
        <v>#VALUE!</v>
      </c>
      <c r="Z466" s="44"/>
      <c r="AA466" s="47" t="str">
        <f t="shared" si="87"/>
        <v/>
      </c>
      <c r="AB466" s="97" t="e">
        <f t="shared" si="95"/>
        <v>#VALUE!</v>
      </c>
      <c r="AC466" s="100" t="str">
        <f t="shared" si="88"/>
        <v/>
      </c>
      <c r="AD466" s="44"/>
      <c r="AE466" s="35"/>
      <c r="AF466" s="36"/>
      <c r="AG466" s="100" t="str">
        <f t="shared" si="89"/>
        <v/>
      </c>
      <c r="AH466" s="44"/>
      <c r="AI466" s="86"/>
      <c r="AJ466" s="77" t="str">
        <f t="shared" si="90"/>
        <v/>
      </c>
      <c r="AK466" s="84" t="str">
        <f t="shared" si="91"/>
        <v/>
      </c>
      <c r="AL466" s="1" t="str">
        <f t="shared" si="92"/>
        <v/>
      </c>
      <c r="AM466" s="85" t="str">
        <f t="shared" si="93"/>
        <v/>
      </c>
      <c r="AZ466" s="65" t="str">
        <f>IF(COUNT(SEARCH(#REF!,K466)),IF(V466&lt;&gt;0,LOOKUP(9.99999999999999E+307,$AZ$5:AZ465+1),""),"")</f>
        <v/>
      </c>
      <c r="BA466" s="91" t="str">
        <f>IF(COUNT(SEARCH(#REF!,K466)),IF(Y466&lt;&gt;0,LOOKUP(9.99999999999999E+307,$BA$5:BA465+1),""),"")</f>
        <v/>
      </c>
      <c r="BB466" s="93" t="str">
        <f>IF(COUNT(SEARCH(#REF!,K466)),IF(AC466&lt;&gt;0,LOOKUP(9.99999999999999E+307,$BB$5:BB465+1),""),"")</f>
        <v/>
      </c>
      <c r="BC466" s="95" t="str">
        <f>IF(COUNT(SEARCH(#REF!,K466)),IF(AG466&lt;&gt;0,LOOKUP(9.99999999999999E+307,$BC$5:BC465+1),""),"")</f>
        <v/>
      </c>
    </row>
    <row r="467" spans="1:55" ht="14">
      <c r="A467" s="1"/>
      <c r="B467" s="38" t="str">
        <f>IF(stock_Item!B461&lt;&gt;"",stock_Item!B461,"")</f>
        <v/>
      </c>
      <c r="C467" s="18" t="str">
        <f t="array" ref="C467">IF(B467 &lt;&gt;"",IF(J467&lt;&gt;"","จัดซื้อร่วม ","วิธีเฉพาะเจาะจง "),"")</f>
        <v/>
      </c>
      <c r="D467" s="9" t="str">
        <f>IF(B467 &lt;&gt;"",INDEX(stock_Item!$A$3:$A$998,MATCH(B467,stock_Item!$B$3:$B$998,0)),"")</f>
        <v/>
      </c>
      <c r="E467" s="9" t="str">
        <f>IF(B467 &lt;&gt;"",INDEX(stock_Item!$C$1:$C$998,MATCH(D467,stock_Item!$A$1:$A$998,0)),"")</f>
        <v/>
      </c>
      <c r="F467" s="1"/>
      <c r="G467" s="7"/>
      <c r="H467" s="7"/>
      <c r="I467" s="7"/>
      <c r="J467" s="54"/>
      <c r="K467" s="57"/>
      <c r="L467" s="55"/>
      <c r="M467" s="56"/>
      <c r="N467" s="56"/>
      <c r="O467" s="41"/>
      <c r="P467" s="53" t="str">
        <f>IFERROR(IF(B467 &lt;&gt;"",LOOKUP(2,1/(company_qty!$K$3:$K$2003=D467),(company_qty!$N$3:$N$1004)),""),0)</f>
        <v/>
      </c>
      <c r="Q467" s="33" t="s">
        <v>30</v>
      </c>
      <c r="R467" s="53" t="str">
        <f t="shared" si="84"/>
        <v/>
      </c>
      <c r="S467" s="23" t="s">
        <v>30</v>
      </c>
      <c r="T467" s="39" t="str">
        <f t="array" ref="T467">IFERROR(IF(B467 &lt;&gt;"",LOOKUP(2,1/(company_qty!$A$3:$A$2002=D467),(company_qty!$D$3:$D$1003)),""),"ไม่เคยซื้อ")</f>
        <v/>
      </c>
      <c r="U467" s="34" t="str">
        <f t="shared" si="85"/>
        <v/>
      </c>
      <c r="V467" s="46">
        <f>IF(AND(B467&lt;&gt;"",S467&lt;&gt;0,COUNTIFS(stock_Item!$A$3:$A$1998,D467,stock_Item!$M$3:$M$1998,"P")),IF(S467&gt;=9,S467-S467*0.4,S467),0)</f>
        <v>0</v>
      </c>
      <c r="W467" s="44"/>
      <c r="X467" s="47" t="str">
        <f t="shared" si="86"/>
        <v/>
      </c>
      <c r="Y467" s="46" t="e">
        <f t="shared" si="94"/>
        <v>#VALUE!</v>
      </c>
      <c r="Z467" s="44"/>
      <c r="AA467" s="47" t="str">
        <f t="shared" si="87"/>
        <v/>
      </c>
      <c r="AB467" s="97" t="e">
        <f t="shared" si="95"/>
        <v>#VALUE!</v>
      </c>
      <c r="AC467" s="100" t="str">
        <f t="shared" si="88"/>
        <v/>
      </c>
      <c r="AD467" s="44"/>
      <c r="AE467" s="35"/>
      <c r="AF467" s="36"/>
      <c r="AG467" s="100" t="str">
        <f t="shared" si="89"/>
        <v/>
      </c>
      <c r="AH467" s="44"/>
      <c r="AI467" s="86"/>
      <c r="AJ467" s="77" t="str">
        <f t="shared" si="90"/>
        <v/>
      </c>
      <c r="AK467" s="84" t="str">
        <f t="shared" si="91"/>
        <v/>
      </c>
      <c r="AL467" s="1" t="str">
        <f t="shared" si="92"/>
        <v/>
      </c>
      <c r="AM467" s="85" t="str">
        <f t="shared" si="93"/>
        <v/>
      </c>
      <c r="AZ467" s="65" t="str">
        <f>IF(COUNT(SEARCH(#REF!,K467)),IF(V467&lt;&gt;0,LOOKUP(9.99999999999999E+307,$AZ$5:AZ466+1),""),"")</f>
        <v/>
      </c>
      <c r="BA467" s="91" t="str">
        <f>IF(COUNT(SEARCH(#REF!,K467)),IF(Y467&lt;&gt;0,LOOKUP(9.99999999999999E+307,$BA$5:BA466+1),""),"")</f>
        <v/>
      </c>
      <c r="BB467" s="93" t="str">
        <f>IF(COUNT(SEARCH(#REF!,K467)),IF(AC467&lt;&gt;0,LOOKUP(9.99999999999999E+307,$BB$5:BB466+1),""),"")</f>
        <v/>
      </c>
      <c r="BC467" s="95" t="str">
        <f>IF(COUNT(SEARCH(#REF!,K467)),IF(AG467&lt;&gt;0,LOOKUP(9.99999999999999E+307,$BC$5:BC466+1),""),"")</f>
        <v/>
      </c>
    </row>
    <row r="468" spans="1:55" ht="14">
      <c r="A468" s="1"/>
      <c r="B468" s="38" t="str">
        <f>IF(stock_Item!B462&lt;&gt;"",stock_Item!B462,"")</f>
        <v/>
      </c>
      <c r="C468" s="18" t="str">
        <f t="array" ref="C468">IF(B468 &lt;&gt;"",IF(J468&lt;&gt;"","จัดซื้อร่วม ","วิธีเฉพาะเจาะจง "),"")</f>
        <v/>
      </c>
      <c r="D468" s="9" t="str">
        <f>IF(B468 &lt;&gt;"",INDEX(stock_Item!$A$3:$A$998,MATCH(B468,stock_Item!$B$3:$B$998,0)),"")</f>
        <v/>
      </c>
      <c r="E468" s="9" t="str">
        <f>IF(B468 &lt;&gt;"",INDEX(stock_Item!$C$1:$C$998,MATCH(D468,stock_Item!$A$1:$A$998,0)),"")</f>
        <v/>
      </c>
      <c r="F468" s="1"/>
      <c r="G468" s="7"/>
      <c r="H468" s="7"/>
      <c r="I468" s="7"/>
      <c r="J468" s="54"/>
      <c r="K468" s="57"/>
      <c r="L468" s="55"/>
      <c r="M468" s="56"/>
      <c r="N468" s="56"/>
      <c r="O468" s="41"/>
      <c r="P468" s="53" t="str">
        <f>IFERROR(IF(B468 &lt;&gt;"",LOOKUP(2,1/(company_qty!$K$3:$K$2003=D468),(company_qty!$N$3:$N$1004)),""),0)</f>
        <v/>
      </c>
      <c r="Q468" s="33" t="s">
        <v>30</v>
      </c>
      <c r="R468" s="53" t="str">
        <f t="shared" si="84"/>
        <v/>
      </c>
      <c r="S468" s="23" t="s">
        <v>30</v>
      </c>
      <c r="T468" s="39" t="str">
        <f t="array" ref="T468">IFERROR(IF(B468 &lt;&gt;"",LOOKUP(2,1/(company_qty!$A$3:$A$2002=D468),(company_qty!$D$3:$D$1003)),""),"ไม่เคยซื้อ")</f>
        <v/>
      </c>
      <c r="U468" s="34" t="str">
        <f t="shared" si="85"/>
        <v/>
      </c>
      <c r="V468" s="46">
        <f>IF(AND(B468&lt;&gt;"",S468&lt;&gt;0,COUNTIFS(stock_Item!$A$3:$A$1998,D468,stock_Item!$M$3:$M$1998,"P")),IF(S468&gt;=9,S468-S468*0.4,S468),0)</f>
        <v>0</v>
      </c>
      <c r="W468" s="44"/>
      <c r="X468" s="47" t="str">
        <f t="shared" si="86"/>
        <v/>
      </c>
      <c r="Y468" s="46" t="e">
        <f t="shared" si="94"/>
        <v>#VALUE!</v>
      </c>
      <c r="Z468" s="44"/>
      <c r="AA468" s="47" t="str">
        <f t="shared" si="87"/>
        <v/>
      </c>
      <c r="AB468" s="97" t="e">
        <f t="shared" si="95"/>
        <v>#VALUE!</v>
      </c>
      <c r="AC468" s="100" t="str">
        <f t="shared" si="88"/>
        <v/>
      </c>
      <c r="AD468" s="44"/>
      <c r="AE468" s="35"/>
      <c r="AF468" s="36"/>
      <c r="AG468" s="100" t="str">
        <f t="shared" si="89"/>
        <v/>
      </c>
      <c r="AH468" s="44"/>
      <c r="AI468" s="86"/>
      <c r="AJ468" s="77" t="str">
        <f t="shared" si="90"/>
        <v/>
      </c>
      <c r="AK468" s="84" t="str">
        <f t="shared" si="91"/>
        <v/>
      </c>
      <c r="AL468" s="1" t="str">
        <f t="shared" si="92"/>
        <v/>
      </c>
      <c r="AM468" s="85" t="str">
        <f t="shared" si="93"/>
        <v/>
      </c>
      <c r="AZ468" s="65" t="str">
        <f>IF(COUNT(SEARCH(#REF!,K468)),IF(V468&lt;&gt;0,LOOKUP(9.99999999999999E+307,$AZ$5:AZ467+1),""),"")</f>
        <v/>
      </c>
      <c r="BA468" s="91" t="str">
        <f>IF(COUNT(SEARCH(#REF!,K468)),IF(Y468&lt;&gt;0,LOOKUP(9.99999999999999E+307,$BA$5:BA467+1),""),"")</f>
        <v/>
      </c>
      <c r="BB468" s="93" t="str">
        <f>IF(COUNT(SEARCH(#REF!,K468)),IF(AC468&lt;&gt;0,LOOKUP(9.99999999999999E+307,$BB$5:BB467+1),""),"")</f>
        <v/>
      </c>
      <c r="BC468" s="95" t="str">
        <f>IF(COUNT(SEARCH(#REF!,K468)),IF(AG468&lt;&gt;0,LOOKUP(9.99999999999999E+307,$BC$5:BC467+1),""),"")</f>
        <v/>
      </c>
    </row>
    <row r="469" spans="1:55" ht="14">
      <c r="A469" s="1"/>
      <c r="B469" s="38" t="str">
        <f>IF(stock_Item!B463&lt;&gt;"",stock_Item!B463,"")</f>
        <v/>
      </c>
      <c r="C469" s="18" t="str">
        <f t="array" ref="C469">IF(B469 &lt;&gt;"",IF(J469&lt;&gt;"","จัดซื้อร่วม ","วิธีเฉพาะเจาะจง "),"")</f>
        <v/>
      </c>
      <c r="D469" s="9" t="str">
        <f>IF(B469 &lt;&gt;"",INDEX(stock_Item!$A$3:$A$998,MATCH(B469,stock_Item!$B$3:$B$998,0)),"")</f>
        <v/>
      </c>
      <c r="E469" s="9" t="str">
        <f>IF(B469 &lt;&gt;"",INDEX(stock_Item!$C$1:$C$998,MATCH(D469,stock_Item!$A$1:$A$998,0)),"")</f>
        <v/>
      </c>
      <c r="F469" s="1"/>
      <c r="G469" s="7"/>
      <c r="H469" s="7"/>
      <c r="I469" s="7"/>
      <c r="J469" s="54"/>
      <c r="K469" s="57"/>
      <c r="L469" s="55"/>
      <c r="M469" s="56"/>
      <c r="N469" s="56"/>
      <c r="O469" s="41"/>
      <c r="P469" s="53" t="str">
        <f>IFERROR(IF(B469 &lt;&gt;"",LOOKUP(2,1/(company_qty!$K$3:$K$2003=D469),(company_qty!$N$3:$N$1004)),""),0)</f>
        <v/>
      </c>
      <c r="Q469" s="33" t="s">
        <v>30</v>
      </c>
      <c r="R469" s="53" t="str">
        <f t="shared" si="84"/>
        <v/>
      </c>
      <c r="S469" s="23" t="s">
        <v>30</v>
      </c>
      <c r="T469" s="39" t="str">
        <f t="array" ref="T469">IFERROR(IF(B469 &lt;&gt;"",LOOKUP(2,1/(company_qty!$A$3:$A$2002=D469),(company_qty!$D$3:$D$1003)),""),"ไม่เคยซื้อ")</f>
        <v/>
      </c>
      <c r="U469" s="34" t="str">
        <f t="shared" si="85"/>
        <v/>
      </c>
      <c r="V469" s="46">
        <f>IF(AND(B469&lt;&gt;"",S469&lt;&gt;0,COUNTIFS(stock_Item!$A$3:$A$1998,D469,stock_Item!$M$3:$M$1998,"P")),IF(S469&gt;=9,S469-S469*0.4,S469),0)</f>
        <v>0</v>
      </c>
      <c r="W469" s="44"/>
      <c r="X469" s="47" t="str">
        <f t="shared" si="86"/>
        <v/>
      </c>
      <c r="Y469" s="46" t="e">
        <f t="shared" si="94"/>
        <v>#VALUE!</v>
      </c>
      <c r="Z469" s="44"/>
      <c r="AA469" s="47" t="str">
        <f t="shared" si="87"/>
        <v/>
      </c>
      <c r="AB469" s="97" t="e">
        <f t="shared" si="95"/>
        <v>#VALUE!</v>
      </c>
      <c r="AC469" s="100" t="str">
        <f t="shared" si="88"/>
        <v/>
      </c>
      <c r="AD469" s="44"/>
      <c r="AE469" s="35"/>
      <c r="AF469" s="36"/>
      <c r="AG469" s="100" t="str">
        <f t="shared" si="89"/>
        <v/>
      </c>
      <c r="AH469" s="44"/>
      <c r="AI469" s="86"/>
      <c r="AJ469" s="77" t="str">
        <f t="shared" si="90"/>
        <v/>
      </c>
      <c r="AK469" s="84" t="str">
        <f t="shared" si="91"/>
        <v/>
      </c>
      <c r="AL469" s="1" t="str">
        <f t="shared" si="92"/>
        <v/>
      </c>
      <c r="AM469" s="85" t="str">
        <f t="shared" si="93"/>
        <v/>
      </c>
      <c r="AZ469" s="65" t="str">
        <f>IF(COUNT(SEARCH(#REF!,K469)),IF(V469&lt;&gt;0,LOOKUP(9.99999999999999E+307,$AZ$5:AZ468+1),""),"")</f>
        <v/>
      </c>
      <c r="BA469" s="91" t="str">
        <f>IF(COUNT(SEARCH(#REF!,K469)),IF(Y469&lt;&gt;0,LOOKUP(9.99999999999999E+307,$BA$5:BA468+1),""),"")</f>
        <v/>
      </c>
      <c r="BB469" s="93" t="str">
        <f>IF(COUNT(SEARCH(#REF!,K469)),IF(AC469&lt;&gt;0,LOOKUP(9.99999999999999E+307,$BB$5:BB468+1),""),"")</f>
        <v/>
      </c>
      <c r="BC469" s="95" t="str">
        <f>IF(COUNT(SEARCH(#REF!,K469)),IF(AG469&lt;&gt;0,LOOKUP(9.99999999999999E+307,$BC$5:BC468+1),""),"")</f>
        <v/>
      </c>
    </row>
    <row r="470" spans="1:55" ht="14">
      <c r="A470" s="1"/>
      <c r="B470" s="38" t="str">
        <f>IF(stock_Item!B464&lt;&gt;"",stock_Item!B464,"")</f>
        <v/>
      </c>
      <c r="C470" s="18" t="str">
        <f t="array" ref="C470">IF(B470 &lt;&gt;"",IF(J470&lt;&gt;"","จัดซื้อร่วม ","วิธีเฉพาะเจาะจง "),"")</f>
        <v/>
      </c>
      <c r="D470" s="9" t="str">
        <f>IF(B470 &lt;&gt;"",INDEX(stock_Item!$A$3:$A$998,MATCH(B470,stock_Item!$B$3:$B$998,0)),"")</f>
        <v/>
      </c>
      <c r="E470" s="9" t="str">
        <f>IF(B470 &lt;&gt;"",INDEX(stock_Item!$C$1:$C$998,MATCH(D470,stock_Item!$A$1:$A$998,0)),"")</f>
        <v/>
      </c>
      <c r="F470" s="1"/>
      <c r="G470" s="7"/>
      <c r="H470" s="7"/>
      <c r="I470" s="7"/>
      <c r="J470" s="54"/>
      <c r="K470" s="57"/>
      <c r="L470" s="55"/>
      <c r="M470" s="56"/>
      <c r="N470" s="56"/>
      <c r="O470" s="41"/>
      <c r="P470" s="53" t="str">
        <f>IFERROR(IF(B470 &lt;&gt;"",LOOKUP(2,1/(company_qty!$K$3:$K$2003=D470),(company_qty!$N$3:$N$1004)),""),0)</f>
        <v/>
      </c>
      <c r="Q470" s="33" t="s">
        <v>30</v>
      </c>
      <c r="R470" s="53" t="str">
        <f t="shared" si="84"/>
        <v/>
      </c>
      <c r="S470" s="23" t="s">
        <v>30</v>
      </c>
      <c r="T470" s="39" t="str">
        <f t="array" ref="T470">IFERROR(IF(B470 &lt;&gt;"",LOOKUP(2,1/(company_qty!$A$3:$A$2002=D470),(company_qty!$D$3:$D$1003)),""),"ไม่เคยซื้อ")</f>
        <v/>
      </c>
      <c r="U470" s="34" t="str">
        <f t="shared" si="85"/>
        <v/>
      </c>
      <c r="V470" s="46">
        <f>IF(AND(B470&lt;&gt;"",S470&lt;&gt;0,COUNTIFS(stock_Item!$A$3:$A$1998,D470,stock_Item!$M$3:$M$1998,"P")),IF(S470&gt;=9,S470-S470*0.4,S470),0)</f>
        <v>0</v>
      </c>
      <c r="W470" s="44"/>
      <c r="X470" s="47" t="str">
        <f t="shared" si="86"/>
        <v/>
      </c>
      <c r="Y470" s="46" t="e">
        <f t="shared" si="94"/>
        <v>#VALUE!</v>
      </c>
      <c r="Z470" s="44"/>
      <c r="AA470" s="47" t="str">
        <f t="shared" si="87"/>
        <v/>
      </c>
      <c r="AB470" s="97" t="e">
        <f t="shared" si="95"/>
        <v>#VALUE!</v>
      </c>
      <c r="AC470" s="100" t="str">
        <f t="shared" si="88"/>
        <v/>
      </c>
      <c r="AD470" s="44"/>
      <c r="AE470" s="35"/>
      <c r="AF470" s="36"/>
      <c r="AG470" s="100" t="str">
        <f t="shared" si="89"/>
        <v/>
      </c>
      <c r="AH470" s="44"/>
      <c r="AI470" s="86"/>
      <c r="AJ470" s="77" t="str">
        <f t="shared" si="90"/>
        <v/>
      </c>
      <c r="AK470" s="84" t="str">
        <f t="shared" si="91"/>
        <v/>
      </c>
      <c r="AL470" s="1" t="str">
        <f t="shared" si="92"/>
        <v/>
      </c>
      <c r="AM470" s="85" t="str">
        <f t="shared" si="93"/>
        <v/>
      </c>
      <c r="AZ470" s="65" t="str">
        <f>IF(COUNT(SEARCH(#REF!,K470)),IF(V470&lt;&gt;0,LOOKUP(9.99999999999999E+307,$AZ$5:AZ469+1),""),"")</f>
        <v/>
      </c>
      <c r="BA470" s="91" t="str">
        <f>IF(COUNT(SEARCH(#REF!,K470)),IF(Y470&lt;&gt;0,LOOKUP(9.99999999999999E+307,$BA$5:BA469+1),""),"")</f>
        <v/>
      </c>
      <c r="BB470" s="93" t="str">
        <f>IF(COUNT(SEARCH(#REF!,K470)),IF(AC470&lt;&gt;0,LOOKUP(9.99999999999999E+307,$BB$5:BB469+1),""),"")</f>
        <v/>
      </c>
      <c r="BC470" s="95" t="str">
        <f>IF(COUNT(SEARCH(#REF!,K470)),IF(AG470&lt;&gt;0,LOOKUP(9.99999999999999E+307,$BC$5:BC469+1),""),"")</f>
        <v/>
      </c>
    </row>
    <row r="471" spans="1:55" ht="14">
      <c r="A471" s="1"/>
      <c r="B471" s="38" t="str">
        <f>IF(stock_Item!B465&lt;&gt;"",stock_Item!B465,"")</f>
        <v/>
      </c>
      <c r="C471" s="18" t="str">
        <f t="array" ref="C471">IF(B471 &lt;&gt;"",IF(J471&lt;&gt;"","จัดซื้อร่วม ","วิธีเฉพาะเจาะจง "),"")</f>
        <v/>
      </c>
      <c r="D471" s="9" t="str">
        <f>IF(B471 &lt;&gt;"",INDEX(stock_Item!$A$3:$A$998,MATCH(B471,stock_Item!$B$3:$B$998,0)),"")</f>
        <v/>
      </c>
      <c r="E471" s="9" t="str">
        <f>IF(B471 &lt;&gt;"",INDEX(stock_Item!$C$1:$C$998,MATCH(D471,stock_Item!$A$1:$A$998,0)),"")</f>
        <v/>
      </c>
      <c r="F471" s="1"/>
      <c r="G471" s="7"/>
      <c r="H471" s="7"/>
      <c r="I471" s="7"/>
      <c r="J471" s="54"/>
      <c r="K471" s="57"/>
      <c r="L471" s="55"/>
      <c r="M471" s="56"/>
      <c r="N471" s="56"/>
      <c r="O471" s="41"/>
      <c r="P471" s="53" t="str">
        <f>IFERROR(IF(B471 &lt;&gt;"",LOOKUP(2,1/(company_qty!$K$3:$K$2003=D471),(company_qty!$N$3:$N$1004)),""),0)</f>
        <v/>
      </c>
      <c r="Q471" s="33" t="s">
        <v>30</v>
      </c>
      <c r="R471" s="53" t="str">
        <f t="shared" si="84"/>
        <v/>
      </c>
      <c r="S471" s="23" t="s">
        <v>30</v>
      </c>
      <c r="T471" s="39" t="str">
        <f t="array" ref="T471">IFERROR(IF(B471 &lt;&gt;"",LOOKUP(2,1/(company_qty!$A$3:$A$2002=D471),(company_qty!$D$3:$D$1003)),""),"ไม่เคยซื้อ")</f>
        <v/>
      </c>
      <c r="U471" s="34" t="str">
        <f t="shared" si="85"/>
        <v/>
      </c>
      <c r="V471" s="46">
        <f>IF(AND(B471&lt;&gt;"",S471&lt;&gt;0,COUNTIFS(stock_Item!$A$3:$A$1998,D471,stock_Item!$M$3:$M$1998,"P")),IF(S471&gt;=9,S471-S471*0.4,S471),0)</f>
        <v>0</v>
      </c>
      <c r="W471" s="44"/>
      <c r="X471" s="47" t="str">
        <f t="shared" si="86"/>
        <v/>
      </c>
      <c r="Y471" s="46" t="e">
        <f t="shared" si="94"/>
        <v>#VALUE!</v>
      </c>
      <c r="Z471" s="44"/>
      <c r="AA471" s="47" t="str">
        <f t="shared" si="87"/>
        <v/>
      </c>
      <c r="AB471" s="97" t="e">
        <f t="shared" si="95"/>
        <v>#VALUE!</v>
      </c>
      <c r="AC471" s="100" t="str">
        <f t="shared" si="88"/>
        <v/>
      </c>
      <c r="AD471" s="44"/>
      <c r="AE471" s="35"/>
      <c r="AF471" s="36"/>
      <c r="AG471" s="100" t="str">
        <f t="shared" si="89"/>
        <v/>
      </c>
      <c r="AH471" s="44"/>
      <c r="AI471" s="86"/>
      <c r="AJ471" s="77" t="str">
        <f t="shared" si="90"/>
        <v/>
      </c>
      <c r="AK471" s="84" t="str">
        <f t="shared" si="91"/>
        <v/>
      </c>
      <c r="AL471" s="1" t="str">
        <f t="shared" si="92"/>
        <v/>
      </c>
      <c r="AM471" s="85" t="str">
        <f t="shared" si="93"/>
        <v/>
      </c>
      <c r="AZ471" s="65" t="str">
        <f>IF(COUNT(SEARCH(#REF!,K471)),IF(V471&lt;&gt;0,LOOKUP(9.99999999999999E+307,$AZ$5:AZ470+1),""),"")</f>
        <v/>
      </c>
      <c r="BA471" s="91" t="str">
        <f>IF(COUNT(SEARCH(#REF!,K471)),IF(Y471&lt;&gt;0,LOOKUP(9.99999999999999E+307,$BA$5:BA470+1),""),"")</f>
        <v/>
      </c>
      <c r="BB471" s="93" t="str">
        <f>IF(COUNT(SEARCH(#REF!,K471)),IF(AC471&lt;&gt;0,LOOKUP(9.99999999999999E+307,$BB$5:BB470+1),""),"")</f>
        <v/>
      </c>
      <c r="BC471" s="95" t="str">
        <f>IF(COUNT(SEARCH(#REF!,K471)),IF(AG471&lt;&gt;0,LOOKUP(9.99999999999999E+307,$BC$5:BC470+1),""),"")</f>
        <v/>
      </c>
    </row>
    <row r="472" spans="1:55" ht="14">
      <c r="A472" s="1"/>
      <c r="B472" s="38" t="str">
        <f>IF(stock_Item!B466&lt;&gt;"",stock_Item!B466,"")</f>
        <v/>
      </c>
      <c r="C472" s="18" t="str">
        <f t="array" ref="C472">IF(B472 &lt;&gt;"",IF(J472&lt;&gt;"","จัดซื้อร่วม ","วิธีเฉพาะเจาะจง "),"")</f>
        <v/>
      </c>
      <c r="D472" s="9" t="str">
        <f>IF(B472 &lt;&gt;"",INDEX(stock_Item!$A$3:$A$998,MATCH(B472,stock_Item!$B$3:$B$998,0)),"")</f>
        <v/>
      </c>
      <c r="E472" s="9" t="str">
        <f>IF(B472 &lt;&gt;"",INDEX(stock_Item!$C$1:$C$998,MATCH(D472,stock_Item!$A$1:$A$998,0)),"")</f>
        <v/>
      </c>
      <c r="F472" s="1"/>
      <c r="G472" s="7"/>
      <c r="H472" s="7"/>
      <c r="I472" s="7"/>
      <c r="J472" s="54"/>
      <c r="K472" s="57"/>
      <c r="L472" s="55"/>
      <c r="M472" s="56"/>
      <c r="N472" s="56"/>
      <c r="O472" s="41"/>
      <c r="P472" s="53" t="str">
        <f>IFERROR(IF(B472 &lt;&gt;"",LOOKUP(2,1/(company_qty!$K$3:$K$2003=D472),(company_qty!$N$3:$N$1004)),""),0)</f>
        <v/>
      </c>
      <c r="Q472" s="33" t="s">
        <v>30</v>
      </c>
      <c r="R472" s="53" t="str">
        <f t="shared" si="84"/>
        <v/>
      </c>
      <c r="S472" s="23" t="s">
        <v>30</v>
      </c>
      <c r="T472" s="39" t="str">
        <f t="array" ref="T472">IFERROR(IF(B472 &lt;&gt;"",LOOKUP(2,1/(company_qty!$A$3:$A$2002=D472),(company_qty!$D$3:$D$1003)),""),"ไม่เคยซื้อ")</f>
        <v/>
      </c>
      <c r="U472" s="34" t="str">
        <f t="shared" si="85"/>
        <v/>
      </c>
      <c r="V472" s="46">
        <f>IF(AND(B472&lt;&gt;"",S472&lt;&gt;0,COUNTIFS(stock_Item!$A$3:$A$1998,D472,stock_Item!$M$3:$M$1998,"P")),IF(S472&gt;=9,S472-S472*0.4,S472),0)</f>
        <v>0</v>
      </c>
      <c r="W472" s="44"/>
      <c r="X472" s="47" t="str">
        <f t="shared" si="86"/>
        <v/>
      </c>
      <c r="Y472" s="46" t="e">
        <f t="shared" si="94"/>
        <v>#VALUE!</v>
      </c>
      <c r="Z472" s="44"/>
      <c r="AA472" s="47" t="str">
        <f t="shared" si="87"/>
        <v/>
      </c>
      <c r="AB472" s="97" t="e">
        <f t="shared" si="95"/>
        <v>#VALUE!</v>
      </c>
      <c r="AC472" s="100" t="str">
        <f t="shared" si="88"/>
        <v/>
      </c>
      <c r="AD472" s="44"/>
      <c r="AE472" s="35"/>
      <c r="AF472" s="36"/>
      <c r="AG472" s="100" t="str">
        <f t="shared" si="89"/>
        <v/>
      </c>
      <c r="AH472" s="44"/>
      <c r="AI472" s="86"/>
      <c r="AJ472" s="77" t="str">
        <f t="shared" si="90"/>
        <v/>
      </c>
      <c r="AK472" s="84" t="str">
        <f t="shared" si="91"/>
        <v/>
      </c>
      <c r="AL472" s="1" t="str">
        <f t="shared" si="92"/>
        <v/>
      </c>
      <c r="AM472" s="85" t="str">
        <f t="shared" si="93"/>
        <v/>
      </c>
      <c r="AZ472" s="65" t="str">
        <f>IF(COUNT(SEARCH(#REF!,K472)),IF(V472&lt;&gt;0,LOOKUP(9.99999999999999E+307,$AZ$5:AZ471+1),""),"")</f>
        <v/>
      </c>
      <c r="BA472" s="91" t="str">
        <f>IF(COUNT(SEARCH(#REF!,K472)),IF(Y472&lt;&gt;0,LOOKUP(9.99999999999999E+307,$BA$5:BA471+1),""),"")</f>
        <v/>
      </c>
      <c r="BB472" s="93" t="str">
        <f>IF(COUNT(SEARCH(#REF!,K472)),IF(AC472&lt;&gt;0,LOOKUP(9.99999999999999E+307,$BB$5:BB471+1),""),"")</f>
        <v/>
      </c>
      <c r="BC472" s="95" t="str">
        <f>IF(COUNT(SEARCH(#REF!,K472)),IF(AG472&lt;&gt;0,LOOKUP(9.99999999999999E+307,$BC$5:BC471+1),""),"")</f>
        <v/>
      </c>
    </row>
    <row r="473" spans="1:55" ht="14">
      <c r="A473" s="1"/>
      <c r="B473" s="38" t="str">
        <f>IF(stock_Item!B467&lt;&gt;"",stock_Item!B467,"")</f>
        <v/>
      </c>
      <c r="C473" s="18" t="str">
        <f t="array" ref="C473">IF(B473 &lt;&gt;"",IF(J473&lt;&gt;"","จัดซื้อร่วม ","วิธีเฉพาะเจาะจง "),"")</f>
        <v/>
      </c>
      <c r="D473" s="9" t="str">
        <f>IF(B473 &lt;&gt;"",INDEX(stock_Item!$A$3:$A$998,MATCH(B473,stock_Item!$B$3:$B$998,0)),"")</f>
        <v/>
      </c>
      <c r="E473" s="9" t="str">
        <f>IF(B473 &lt;&gt;"",INDEX(stock_Item!$C$1:$C$998,MATCH(D473,stock_Item!$A$1:$A$998,0)),"")</f>
        <v/>
      </c>
      <c r="F473" s="1"/>
      <c r="G473" s="7"/>
      <c r="H473" s="7"/>
      <c r="I473" s="7"/>
      <c r="J473" s="54"/>
      <c r="K473" s="57"/>
      <c r="L473" s="55"/>
      <c r="M473" s="56"/>
      <c r="N473" s="56"/>
      <c r="O473" s="41"/>
      <c r="P473" s="53" t="str">
        <f>IFERROR(IF(B473 &lt;&gt;"",LOOKUP(2,1/(company_qty!$K$3:$K$2003=D473),(company_qty!$N$3:$N$1004)),""),0)</f>
        <v/>
      </c>
      <c r="Q473" s="33" t="s">
        <v>30</v>
      </c>
      <c r="R473" s="53" t="str">
        <f t="shared" si="84"/>
        <v/>
      </c>
      <c r="S473" s="23" t="s">
        <v>30</v>
      </c>
      <c r="T473" s="39" t="str">
        <f t="array" ref="T473">IFERROR(IF(B473 &lt;&gt;"",LOOKUP(2,1/(company_qty!$A$3:$A$2002=D473),(company_qty!$D$3:$D$1003)),""),"ไม่เคยซื้อ")</f>
        <v/>
      </c>
      <c r="U473" s="34" t="str">
        <f t="shared" si="85"/>
        <v/>
      </c>
      <c r="V473" s="46">
        <f>IF(AND(B473&lt;&gt;"",S473&lt;&gt;0,COUNTIFS(stock_Item!$A$3:$A$1998,D473,stock_Item!$M$3:$M$1998,"P")),IF(S473&gt;=9,S473-S473*0.4,S473),0)</f>
        <v>0</v>
      </c>
      <c r="W473" s="44"/>
      <c r="X473" s="47" t="str">
        <f t="shared" si="86"/>
        <v/>
      </c>
      <c r="Y473" s="46" t="e">
        <f t="shared" si="94"/>
        <v>#VALUE!</v>
      </c>
      <c r="Z473" s="44"/>
      <c r="AA473" s="47" t="str">
        <f t="shared" si="87"/>
        <v/>
      </c>
      <c r="AB473" s="97" t="e">
        <f t="shared" si="95"/>
        <v>#VALUE!</v>
      </c>
      <c r="AC473" s="100" t="str">
        <f t="shared" si="88"/>
        <v/>
      </c>
      <c r="AD473" s="44"/>
      <c r="AE473" s="35"/>
      <c r="AF473" s="36"/>
      <c r="AG473" s="100" t="str">
        <f t="shared" si="89"/>
        <v/>
      </c>
      <c r="AH473" s="44"/>
      <c r="AI473" s="86"/>
      <c r="AJ473" s="77" t="str">
        <f t="shared" si="90"/>
        <v/>
      </c>
      <c r="AK473" s="84" t="str">
        <f t="shared" si="91"/>
        <v/>
      </c>
      <c r="AL473" s="1" t="str">
        <f t="shared" si="92"/>
        <v/>
      </c>
      <c r="AM473" s="85" t="str">
        <f t="shared" si="93"/>
        <v/>
      </c>
      <c r="AZ473" s="65" t="str">
        <f>IF(COUNT(SEARCH(#REF!,K473)),IF(V473&lt;&gt;0,LOOKUP(9.99999999999999E+307,$AZ$5:AZ472+1),""),"")</f>
        <v/>
      </c>
      <c r="BA473" s="91" t="str">
        <f>IF(COUNT(SEARCH(#REF!,K473)),IF(Y473&lt;&gt;0,LOOKUP(9.99999999999999E+307,$BA$5:BA472+1),""),"")</f>
        <v/>
      </c>
      <c r="BB473" s="93" t="str">
        <f>IF(COUNT(SEARCH(#REF!,K473)),IF(AC473&lt;&gt;0,LOOKUP(9.99999999999999E+307,$BB$5:BB472+1),""),"")</f>
        <v/>
      </c>
      <c r="BC473" s="95" t="str">
        <f>IF(COUNT(SEARCH(#REF!,K473)),IF(AG473&lt;&gt;0,LOOKUP(9.99999999999999E+307,$BC$5:BC472+1),""),"")</f>
        <v/>
      </c>
    </row>
    <row r="474" spans="1:55" ht="14">
      <c r="A474" s="1"/>
      <c r="B474" s="38" t="str">
        <f>IF(stock_Item!B468&lt;&gt;"",stock_Item!B468,"")</f>
        <v/>
      </c>
      <c r="C474" s="18" t="str">
        <f t="array" ref="C474">IF(B474 &lt;&gt;"",IF(J474&lt;&gt;"","จัดซื้อร่วม ","วิธีเฉพาะเจาะจง "),"")</f>
        <v/>
      </c>
      <c r="D474" s="9" t="str">
        <f>IF(B474 &lt;&gt;"",INDEX(stock_Item!$A$3:$A$998,MATCH(B474,stock_Item!$B$3:$B$998,0)),"")</f>
        <v/>
      </c>
      <c r="E474" s="9" t="str">
        <f>IF(B474 &lt;&gt;"",INDEX(stock_Item!$C$1:$C$998,MATCH(D474,stock_Item!$A$1:$A$998,0)),"")</f>
        <v/>
      </c>
      <c r="F474" s="1"/>
      <c r="G474" s="7"/>
      <c r="H474" s="7"/>
      <c r="I474" s="7"/>
      <c r="J474" s="54"/>
      <c r="K474" s="57"/>
      <c r="L474" s="55"/>
      <c r="M474" s="56"/>
      <c r="N474" s="56"/>
      <c r="O474" s="41"/>
      <c r="P474" s="53" t="str">
        <f>IFERROR(IF(B474 &lt;&gt;"",LOOKUP(2,1/(company_qty!$K$3:$K$2003=D474),(company_qty!$N$3:$N$1004)),""),0)</f>
        <v/>
      </c>
      <c r="Q474" s="33" t="s">
        <v>30</v>
      </c>
      <c r="R474" s="53" t="str">
        <f t="shared" si="84"/>
        <v/>
      </c>
      <c r="S474" s="23" t="s">
        <v>30</v>
      </c>
      <c r="T474" s="39" t="str">
        <f t="array" ref="T474">IFERROR(IF(B474 &lt;&gt;"",LOOKUP(2,1/(company_qty!$A$3:$A$2002=D474),(company_qty!$D$3:$D$1003)),""),"ไม่เคยซื้อ")</f>
        <v/>
      </c>
      <c r="U474" s="34" t="str">
        <f t="shared" si="85"/>
        <v/>
      </c>
      <c r="V474" s="46">
        <f>IF(AND(B474&lt;&gt;"",S474&lt;&gt;0,COUNTIFS(stock_Item!$A$3:$A$1998,D474,stock_Item!$M$3:$M$1998,"P")),IF(S474&gt;=9,S474-S474*0.4,S474),0)</f>
        <v>0</v>
      </c>
      <c r="W474" s="44"/>
      <c r="X474" s="47" t="str">
        <f t="shared" si="86"/>
        <v/>
      </c>
      <c r="Y474" s="46" t="e">
        <f t="shared" si="94"/>
        <v>#VALUE!</v>
      </c>
      <c r="Z474" s="44"/>
      <c r="AA474" s="47" t="str">
        <f t="shared" si="87"/>
        <v/>
      </c>
      <c r="AB474" s="97" t="e">
        <f t="shared" si="95"/>
        <v>#VALUE!</v>
      </c>
      <c r="AC474" s="100" t="str">
        <f t="shared" si="88"/>
        <v/>
      </c>
      <c r="AD474" s="44"/>
      <c r="AE474" s="35"/>
      <c r="AF474" s="36"/>
      <c r="AG474" s="100" t="str">
        <f t="shared" si="89"/>
        <v/>
      </c>
      <c r="AH474" s="44"/>
      <c r="AI474" s="86"/>
      <c r="AJ474" s="77" t="str">
        <f t="shared" si="90"/>
        <v/>
      </c>
      <c r="AK474" s="84" t="str">
        <f t="shared" si="91"/>
        <v/>
      </c>
      <c r="AL474" s="1" t="str">
        <f t="shared" si="92"/>
        <v/>
      </c>
      <c r="AM474" s="85" t="str">
        <f t="shared" si="93"/>
        <v/>
      </c>
      <c r="AZ474" s="65" t="str">
        <f>IF(COUNT(SEARCH(#REF!,K474)),IF(V474&lt;&gt;0,LOOKUP(9.99999999999999E+307,$AZ$5:AZ473+1),""),"")</f>
        <v/>
      </c>
      <c r="BA474" s="91" t="str">
        <f>IF(COUNT(SEARCH(#REF!,K474)),IF(Y474&lt;&gt;0,LOOKUP(9.99999999999999E+307,$BA$5:BA473+1),""),"")</f>
        <v/>
      </c>
      <c r="BB474" s="93" t="str">
        <f>IF(COUNT(SEARCH(#REF!,K474)),IF(AC474&lt;&gt;0,LOOKUP(9.99999999999999E+307,$BB$5:BB473+1),""),"")</f>
        <v/>
      </c>
      <c r="BC474" s="95" t="str">
        <f>IF(COUNT(SEARCH(#REF!,K474)),IF(AG474&lt;&gt;0,LOOKUP(9.99999999999999E+307,$BC$5:BC473+1),""),"")</f>
        <v/>
      </c>
    </row>
    <row r="475" spans="1:55" ht="14">
      <c r="A475" s="1"/>
      <c r="B475" s="38" t="str">
        <f>IF(stock_Item!B469&lt;&gt;"",stock_Item!B469,"")</f>
        <v/>
      </c>
      <c r="C475" s="18" t="str">
        <f t="array" ref="C475">IF(B475 &lt;&gt;"",IF(J475&lt;&gt;"","จัดซื้อร่วม ","วิธีเฉพาะเจาะจง "),"")</f>
        <v/>
      </c>
      <c r="D475" s="9" t="str">
        <f>IF(B475 &lt;&gt;"",INDEX(stock_Item!$A$3:$A$998,MATCH(B475,stock_Item!$B$3:$B$998,0)),"")</f>
        <v/>
      </c>
      <c r="E475" s="9" t="str">
        <f>IF(B475 &lt;&gt;"",INDEX(stock_Item!$C$1:$C$998,MATCH(D475,stock_Item!$A$1:$A$998,0)),"")</f>
        <v/>
      </c>
      <c r="F475" s="1"/>
      <c r="G475" s="7"/>
      <c r="H475" s="7"/>
      <c r="I475" s="7"/>
      <c r="J475" s="54"/>
      <c r="K475" s="57"/>
      <c r="L475" s="55"/>
      <c r="M475" s="56"/>
      <c r="N475" s="56"/>
      <c r="O475" s="41"/>
      <c r="P475" s="53" t="str">
        <f>IFERROR(IF(B475 &lt;&gt;"",LOOKUP(2,1/(company_qty!$K$3:$K$2003=D475),(company_qty!$N$3:$N$1004)),""),0)</f>
        <v/>
      </c>
      <c r="Q475" s="33" t="s">
        <v>30</v>
      </c>
      <c r="R475" s="53" t="str">
        <f t="shared" si="84"/>
        <v/>
      </c>
      <c r="S475" s="23" t="s">
        <v>30</v>
      </c>
      <c r="T475" s="39" t="str">
        <f t="array" ref="T475">IFERROR(IF(B475 &lt;&gt;"",LOOKUP(2,1/(company_qty!$A$3:$A$2002=D475),(company_qty!$D$3:$D$1003)),""),"ไม่เคยซื้อ")</f>
        <v/>
      </c>
      <c r="U475" s="34" t="str">
        <f t="shared" si="85"/>
        <v/>
      </c>
      <c r="V475" s="46">
        <f>IF(AND(B475&lt;&gt;"",S475&lt;&gt;0,COUNTIFS(stock_Item!$A$3:$A$1998,D475,stock_Item!$M$3:$M$1998,"P")),IF(S475&gt;=9,S475-S475*0.4,S475),0)</f>
        <v>0</v>
      </c>
      <c r="W475" s="44"/>
      <c r="X475" s="47" t="str">
        <f t="shared" si="86"/>
        <v/>
      </c>
      <c r="Y475" s="46" t="e">
        <f t="shared" si="94"/>
        <v>#VALUE!</v>
      </c>
      <c r="Z475" s="44"/>
      <c r="AA475" s="47" t="str">
        <f t="shared" si="87"/>
        <v/>
      </c>
      <c r="AB475" s="97" t="e">
        <f t="shared" si="95"/>
        <v>#VALUE!</v>
      </c>
      <c r="AC475" s="100" t="str">
        <f t="shared" si="88"/>
        <v/>
      </c>
      <c r="AD475" s="44"/>
      <c r="AE475" s="35"/>
      <c r="AF475" s="36"/>
      <c r="AG475" s="100" t="str">
        <f t="shared" si="89"/>
        <v/>
      </c>
      <c r="AH475" s="44"/>
      <c r="AI475" s="86"/>
      <c r="AJ475" s="77" t="str">
        <f t="shared" si="90"/>
        <v/>
      </c>
      <c r="AK475" s="84" t="str">
        <f t="shared" si="91"/>
        <v/>
      </c>
      <c r="AL475" s="1" t="str">
        <f t="shared" si="92"/>
        <v/>
      </c>
      <c r="AM475" s="85" t="str">
        <f t="shared" si="93"/>
        <v/>
      </c>
      <c r="AZ475" s="65" t="str">
        <f>IF(COUNT(SEARCH(#REF!,K475)),IF(V475&lt;&gt;0,LOOKUP(9.99999999999999E+307,$AZ$5:AZ474+1),""),"")</f>
        <v/>
      </c>
      <c r="BA475" s="91" t="str">
        <f>IF(COUNT(SEARCH(#REF!,K475)),IF(Y475&lt;&gt;0,LOOKUP(9.99999999999999E+307,$BA$5:BA474+1),""),"")</f>
        <v/>
      </c>
      <c r="BB475" s="93" t="str">
        <f>IF(COUNT(SEARCH(#REF!,K475)),IF(AC475&lt;&gt;0,LOOKUP(9.99999999999999E+307,$BB$5:BB474+1),""),"")</f>
        <v/>
      </c>
      <c r="BC475" s="95" t="str">
        <f>IF(COUNT(SEARCH(#REF!,K475)),IF(AG475&lt;&gt;0,LOOKUP(9.99999999999999E+307,$BC$5:BC474+1),""),"")</f>
        <v/>
      </c>
    </row>
    <row r="476" spans="1:55" ht="14">
      <c r="A476" s="1"/>
      <c r="B476" s="38" t="str">
        <f>IF(stock_Item!B470&lt;&gt;"",stock_Item!B470,"")</f>
        <v/>
      </c>
      <c r="C476" s="18" t="str">
        <f t="array" ref="C476">IF(B476 &lt;&gt;"",IF(J476&lt;&gt;"","จัดซื้อร่วม ","วิธีเฉพาะเจาะจง "),"")</f>
        <v/>
      </c>
      <c r="D476" s="9" t="str">
        <f>IF(B476 &lt;&gt;"",INDEX(stock_Item!$A$3:$A$998,MATCH(B476,stock_Item!$B$3:$B$998,0)),"")</f>
        <v/>
      </c>
      <c r="E476" s="9" t="str">
        <f>IF(B476 &lt;&gt;"",INDEX(stock_Item!$C$1:$C$998,MATCH(D476,stock_Item!$A$1:$A$998,0)),"")</f>
        <v/>
      </c>
      <c r="F476" s="1"/>
      <c r="G476" s="7"/>
      <c r="H476" s="7"/>
      <c r="I476" s="7"/>
      <c r="J476" s="54"/>
      <c r="K476" s="57"/>
      <c r="L476" s="55"/>
      <c r="M476" s="56"/>
      <c r="N476" s="56"/>
      <c r="O476" s="41"/>
      <c r="P476" s="53" t="str">
        <f>IFERROR(IF(B476 &lt;&gt;"",LOOKUP(2,1/(company_qty!$K$3:$K$2003=D476),(company_qty!$N$3:$N$1004)),""),0)</f>
        <v/>
      </c>
      <c r="Q476" s="33" t="s">
        <v>30</v>
      </c>
      <c r="R476" s="53" t="str">
        <f t="shared" si="84"/>
        <v/>
      </c>
      <c r="S476" s="23" t="s">
        <v>30</v>
      </c>
      <c r="T476" s="39" t="str">
        <f t="array" ref="T476">IFERROR(IF(B476 &lt;&gt;"",LOOKUP(2,1/(company_qty!$A$3:$A$2002=D476),(company_qty!$D$3:$D$1003)),""),"ไม่เคยซื้อ")</f>
        <v/>
      </c>
      <c r="U476" s="34" t="str">
        <f t="shared" si="85"/>
        <v/>
      </c>
      <c r="V476" s="46">
        <f>IF(AND(B476&lt;&gt;"",S476&lt;&gt;0,COUNTIFS(stock_Item!$A$3:$A$1998,D476,stock_Item!$M$3:$M$1998,"P")),IF(S476&gt;=9,S476-S476*0.4,S476),0)</f>
        <v>0</v>
      </c>
      <c r="W476" s="44"/>
      <c r="X476" s="47" t="str">
        <f t="shared" si="86"/>
        <v/>
      </c>
      <c r="Y476" s="46" t="e">
        <f t="shared" si="94"/>
        <v>#VALUE!</v>
      </c>
      <c r="Z476" s="44"/>
      <c r="AA476" s="47" t="str">
        <f t="shared" si="87"/>
        <v/>
      </c>
      <c r="AB476" s="97" t="e">
        <f t="shared" si="95"/>
        <v>#VALUE!</v>
      </c>
      <c r="AC476" s="100" t="str">
        <f t="shared" si="88"/>
        <v/>
      </c>
      <c r="AD476" s="44"/>
      <c r="AE476" s="35"/>
      <c r="AF476" s="36"/>
      <c r="AG476" s="100" t="str">
        <f t="shared" si="89"/>
        <v/>
      </c>
      <c r="AH476" s="44"/>
      <c r="AI476" s="86"/>
      <c r="AJ476" s="77" t="str">
        <f t="shared" si="90"/>
        <v/>
      </c>
      <c r="AK476" s="84" t="str">
        <f t="shared" si="91"/>
        <v/>
      </c>
      <c r="AL476" s="1" t="str">
        <f t="shared" si="92"/>
        <v/>
      </c>
      <c r="AM476" s="85" t="str">
        <f t="shared" si="93"/>
        <v/>
      </c>
      <c r="AZ476" s="65" t="str">
        <f>IF(COUNT(SEARCH(#REF!,K476)),IF(V476&lt;&gt;0,LOOKUP(9.99999999999999E+307,$AZ$5:AZ475+1),""),"")</f>
        <v/>
      </c>
      <c r="BA476" s="91" t="str">
        <f>IF(COUNT(SEARCH(#REF!,K476)),IF(Y476&lt;&gt;0,LOOKUP(9.99999999999999E+307,$BA$5:BA475+1),""),"")</f>
        <v/>
      </c>
      <c r="BB476" s="93" t="str">
        <f>IF(COUNT(SEARCH(#REF!,K476)),IF(AC476&lt;&gt;0,LOOKUP(9.99999999999999E+307,$BB$5:BB475+1),""),"")</f>
        <v/>
      </c>
      <c r="BC476" s="95" t="str">
        <f>IF(COUNT(SEARCH(#REF!,K476)),IF(AG476&lt;&gt;0,LOOKUP(9.99999999999999E+307,$BC$5:BC475+1),""),"")</f>
        <v/>
      </c>
    </row>
    <row r="477" spans="1:55" ht="14">
      <c r="A477" s="1"/>
      <c r="B477" s="38" t="str">
        <f>IF(stock_Item!B471&lt;&gt;"",stock_Item!B471,"")</f>
        <v/>
      </c>
      <c r="C477" s="18" t="str">
        <f t="array" ref="C477">IF(B477 &lt;&gt;"",IF(J477&lt;&gt;"","จัดซื้อร่วม ","วิธีเฉพาะเจาะจง "),"")</f>
        <v/>
      </c>
      <c r="D477" s="9" t="str">
        <f>IF(B477 &lt;&gt;"",INDEX(stock_Item!$A$3:$A$998,MATCH(B477,stock_Item!$B$3:$B$998,0)),"")</f>
        <v/>
      </c>
      <c r="E477" s="9" t="str">
        <f>IF(B477 &lt;&gt;"",INDEX(stock_Item!$C$1:$C$998,MATCH(D477,stock_Item!$A$1:$A$998,0)),"")</f>
        <v/>
      </c>
      <c r="F477" s="1"/>
      <c r="G477" s="7"/>
      <c r="H477" s="7"/>
      <c r="I477" s="7"/>
      <c r="J477" s="54"/>
      <c r="K477" s="57"/>
      <c r="L477" s="55"/>
      <c r="M477" s="56"/>
      <c r="N477" s="56"/>
      <c r="O477" s="41"/>
      <c r="P477" s="53" t="str">
        <f>IFERROR(IF(B477 &lt;&gt;"",LOOKUP(2,1/(company_qty!$K$3:$K$2003=D477),(company_qty!$N$3:$N$1004)),""),0)</f>
        <v/>
      </c>
      <c r="Q477" s="33" t="s">
        <v>30</v>
      </c>
      <c r="R477" s="53" t="str">
        <f t="shared" si="84"/>
        <v/>
      </c>
      <c r="S477" s="23" t="s">
        <v>30</v>
      </c>
      <c r="T477" s="39" t="str">
        <f t="array" ref="T477">IFERROR(IF(B477 &lt;&gt;"",LOOKUP(2,1/(company_qty!$A$3:$A$2002=D477),(company_qty!$D$3:$D$1003)),""),"ไม่เคยซื้อ")</f>
        <v/>
      </c>
      <c r="U477" s="34" t="str">
        <f t="shared" si="85"/>
        <v/>
      </c>
      <c r="V477" s="46">
        <f>IF(AND(B477&lt;&gt;"",S477&lt;&gt;0,COUNTIFS(stock_Item!$A$3:$A$1998,D477,stock_Item!$M$3:$M$1998,"P")),IF(S477&gt;=9,S477-S477*0.4,S477),0)</f>
        <v>0</v>
      </c>
      <c r="W477" s="44"/>
      <c r="X477" s="47" t="str">
        <f t="shared" si="86"/>
        <v/>
      </c>
      <c r="Y477" s="46" t="e">
        <f t="shared" si="94"/>
        <v>#VALUE!</v>
      </c>
      <c r="Z477" s="44"/>
      <c r="AA477" s="47" t="str">
        <f t="shared" si="87"/>
        <v/>
      </c>
      <c r="AB477" s="97" t="e">
        <f t="shared" si="95"/>
        <v>#VALUE!</v>
      </c>
      <c r="AC477" s="100" t="str">
        <f t="shared" si="88"/>
        <v/>
      </c>
      <c r="AD477" s="44"/>
      <c r="AE477" s="35"/>
      <c r="AF477" s="36"/>
      <c r="AG477" s="100" t="str">
        <f t="shared" si="89"/>
        <v/>
      </c>
      <c r="AH477" s="44"/>
      <c r="AI477" s="86"/>
      <c r="AJ477" s="77" t="str">
        <f t="shared" si="90"/>
        <v/>
      </c>
      <c r="AK477" s="84" t="str">
        <f t="shared" si="91"/>
        <v/>
      </c>
      <c r="AL477" s="1" t="str">
        <f t="shared" si="92"/>
        <v/>
      </c>
      <c r="AM477" s="85" t="str">
        <f t="shared" si="93"/>
        <v/>
      </c>
      <c r="AZ477" s="65" t="str">
        <f>IF(COUNT(SEARCH(#REF!,K477)),IF(V477&lt;&gt;0,LOOKUP(9.99999999999999E+307,$AZ$5:AZ476+1),""),"")</f>
        <v/>
      </c>
      <c r="BA477" s="91" t="str">
        <f>IF(COUNT(SEARCH(#REF!,K477)),IF(Y477&lt;&gt;0,LOOKUP(9.99999999999999E+307,$BA$5:BA476+1),""),"")</f>
        <v/>
      </c>
      <c r="BB477" s="93" t="str">
        <f>IF(COUNT(SEARCH(#REF!,K477)),IF(AC477&lt;&gt;0,LOOKUP(9.99999999999999E+307,$BB$5:BB476+1),""),"")</f>
        <v/>
      </c>
      <c r="BC477" s="95" t="str">
        <f>IF(COUNT(SEARCH(#REF!,K477)),IF(AG477&lt;&gt;0,LOOKUP(9.99999999999999E+307,$BC$5:BC476+1),""),"")</f>
        <v/>
      </c>
    </row>
    <row r="478" spans="1:55" ht="14">
      <c r="A478" s="1"/>
      <c r="B478" s="38" t="str">
        <f>IF(stock_Item!B472&lt;&gt;"",stock_Item!B472,"")</f>
        <v/>
      </c>
      <c r="C478" s="18" t="str">
        <f t="array" ref="C478">IF(B478 &lt;&gt;"",IF(J478&lt;&gt;"","จัดซื้อร่วม ","วิธีเฉพาะเจาะจง "),"")</f>
        <v/>
      </c>
      <c r="D478" s="9" t="str">
        <f>IF(B478 &lt;&gt;"",INDEX(stock_Item!$A$3:$A$998,MATCH(B478,stock_Item!$B$3:$B$998,0)),"")</f>
        <v/>
      </c>
      <c r="E478" s="9" t="str">
        <f>IF(B478 &lt;&gt;"",INDEX(stock_Item!$C$1:$C$998,MATCH(D478,stock_Item!$A$1:$A$998,0)),"")</f>
        <v/>
      </c>
      <c r="F478" s="1"/>
      <c r="G478" s="7"/>
      <c r="H478" s="7"/>
      <c r="I478" s="7"/>
      <c r="J478" s="54"/>
      <c r="K478" s="57"/>
      <c r="L478" s="55"/>
      <c r="M478" s="56"/>
      <c r="N478" s="56"/>
      <c r="O478" s="41"/>
      <c r="P478" s="53" t="str">
        <f>IFERROR(IF(B478 &lt;&gt;"",LOOKUP(2,1/(company_qty!$K$3:$K$2003=D478),(company_qty!$N$3:$N$1004)),""),0)</f>
        <v/>
      </c>
      <c r="Q478" s="33" t="s">
        <v>30</v>
      </c>
      <c r="R478" s="53" t="str">
        <f t="shared" si="84"/>
        <v/>
      </c>
      <c r="S478" s="23" t="s">
        <v>30</v>
      </c>
      <c r="T478" s="39" t="str">
        <f t="array" ref="T478">IFERROR(IF(B478 &lt;&gt;"",LOOKUP(2,1/(company_qty!$A$3:$A$2002=D478),(company_qty!$D$3:$D$1003)),""),"ไม่เคยซื้อ")</f>
        <v/>
      </c>
      <c r="U478" s="34" t="str">
        <f t="shared" si="85"/>
        <v/>
      </c>
      <c r="V478" s="46">
        <f>IF(AND(B478&lt;&gt;"",S478&lt;&gt;0,COUNTIFS(stock_Item!$A$3:$A$1998,D478,stock_Item!$M$3:$M$1998,"P")),IF(S478&gt;=9,S478-S478*0.4,S478),0)</f>
        <v>0</v>
      </c>
      <c r="W478" s="44"/>
      <c r="X478" s="47" t="str">
        <f t="shared" si="86"/>
        <v/>
      </c>
      <c r="Y478" s="46" t="e">
        <f t="shared" si="94"/>
        <v>#VALUE!</v>
      </c>
      <c r="Z478" s="44"/>
      <c r="AA478" s="47" t="str">
        <f t="shared" si="87"/>
        <v/>
      </c>
      <c r="AB478" s="97" t="e">
        <f t="shared" si="95"/>
        <v>#VALUE!</v>
      </c>
      <c r="AC478" s="100" t="str">
        <f t="shared" si="88"/>
        <v/>
      </c>
      <c r="AD478" s="44"/>
      <c r="AE478" s="35"/>
      <c r="AF478" s="36"/>
      <c r="AG478" s="100" t="str">
        <f t="shared" si="89"/>
        <v/>
      </c>
      <c r="AH478" s="44"/>
      <c r="AI478" s="86"/>
      <c r="AJ478" s="77" t="str">
        <f t="shared" si="90"/>
        <v/>
      </c>
      <c r="AK478" s="84" t="str">
        <f t="shared" si="91"/>
        <v/>
      </c>
      <c r="AL478" s="1" t="str">
        <f t="shared" si="92"/>
        <v/>
      </c>
      <c r="AM478" s="85" t="str">
        <f t="shared" si="93"/>
        <v/>
      </c>
      <c r="AZ478" s="65" t="str">
        <f>IF(COUNT(SEARCH(#REF!,K478)),IF(V478&lt;&gt;0,LOOKUP(9.99999999999999E+307,$AZ$5:AZ477+1),""),"")</f>
        <v/>
      </c>
      <c r="BA478" s="91" t="str">
        <f>IF(COUNT(SEARCH(#REF!,K478)),IF(Y478&lt;&gt;0,LOOKUP(9.99999999999999E+307,$BA$5:BA477+1),""),"")</f>
        <v/>
      </c>
      <c r="BB478" s="93" t="str">
        <f>IF(COUNT(SEARCH(#REF!,K478)),IF(AC478&lt;&gt;0,LOOKUP(9.99999999999999E+307,$BB$5:BB477+1),""),"")</f>
        <v/>
      </c>
      <c r="BC478" s="95" t="str">
        <f>IF(COUNT(SEARCH(#REF!,K478)),IF(AG478&lt;&gt;0,LOOKUP(9.99999999999999E+307,$BC$5:BC477+1),""),"")</f>
        <v/>
      </c>
    </row>
    <row r="479" spans="1:55" ht="14">
      <c r="A479" s="1"/>
      <c r="B479" s="38" t="str">
        <f>IF(stock_Item!B473&lt;&gt;"",stock_Item!B473,"")</f>
        <v/>
      </c>
      <c r="C479" s="18" t="str">
        <f t="array" ref="C479">IF(B479 &lt;&gt;"",IF(J479&lt;&gt;"","จัดซื้อร่วม ","วิธีเฉพาะเจาะจง "),"")</f>
        <v/>
      </c>
      <c r="D479" s="9" t="str">
        <f>IF(B479 &lt;&gt;"",INDEX(stock_Item!$A$3:$A$998,MATCH(B479,stock_Item!$B$3:$B$998,0)),"")</f>
        <v/>
      </c>
      <c r="E479" s="9" t="str">
        <f>IF(B479 &lt;&gt;"",INDEX(stock_Item!$C$1:$C$998,MATCH(D479,stock_Item!$A$1:$A$998,0)),"")</f>
        <v/>
      </c>
      <c r="F479" s="1"/>
      <c r="G479" s="7"/>
      <c r="H479" s="7"/>
      <c r="I479" s="7"/>
      <c r="J479" s="54"/>
      <c r="K479" s="57"/>
      <c r="L479" s="55"/>
      <c r="M479" s="56"/>
      <c r="N479" s="56"/>
      <c r="O479" s="41"/>
      <c r="P479" s="53" t="str">
        <f>IFERROR(IF(B479 &lt;&gt;"",LOOKUP(2,1/(company_qty!$K$3:$K$2003=D479),(company_qty!$N$3:$N$1004)),""),0)</f>
        <v/>
      </c>
      <c r="Q479" s="33" t="s">
        <v>30</v>
      </c>
      <c r="R479" s="53" t="str">
        <f t="shared" si="84"/>
        <v/>
      </c>
      <c r="S479" s="23" t="s">
        <v>30</v>
      </c>
      <c r="T479" s="39" t="str">
        <f t="array" ref="T479">IFERROR(IF(B479 &lt;&gt;"",LOOKUP(2,1/(company_qty!$A$3:$A$2002=D479),(company_qty!$D$3:$D$1003)),""),"ไม่เคยซื้อ")</f>
        <v/>
      </c>
      <c r="U479" s="34" t="str">
        <f t="shared" si="85"/>
        <v/>
      </c>
      <c r="V479" s="46">
        <f>IF(AND(B479&lt;&gt;"",S479&lt;&gt;0,COUNTIFS(stock_Item!$A$3:$A$1998,D479,stock_Item!$M$3:$M$1998,"P")),IF(S479&gt;=9,S479-S479*0.4,S479),0)</f>
        <v>0</v>
      </c>
      <c r="W479" s="44"/>
      <c r="X479" s="47" t="str">
        <f t="shared" si="86"/>
        <v/>
      </c>
      <c r="Y479" s="46" t="e">
        <f t="shared" si="94"/>
        <v>#VALUE!</v>
      </c>
      <c r="Z479" s="44"/>
      <c r="AA479" s="47" t="str">
        <f t="shared" si="87"/>
        <v/>
      </c>
      <c r="AB479" s="97" t="e">
        <f t="shared" si="95"/>
        <v>#VALUE!</v>
      </c>
      <c r="AC479" s="100" t="str">
        <f t="shared" si="88"/>
        <v/>
      </c>
      <c r="AD479" s="44"/>
      <c r="AE479" s="35"/>
      <c r="AF479" s="36"/>
      <c r="AG479" s="100" t="str">
        <f t="shared" si="89"/>
        <v/>
      </c>
      <c r="AH479" s="44"/>
      <c r="AI479" s="86"/>
      <c r="AJ479" s="77" t="str">
        <f t="shared" si="90"/>
        <v/>
      </c>
      <c r="AK479" s="84" t="str">
        <f t="shared" si="91"/>
        <v/>
      </c>
      <c r="AL479" s="1" t="str">
        <f t="shared" si="92"/>
        <v/>
      </c>
      <c r="AM479" s="85" t="str">
        <f t="shared" si="93"/>
        <v/>
      </c>
      <c r="AZ479" s="65" t="str">
        <f>IF(COUNT(SEARCH(#REF!,K479)),IF(V479&lt;&gt;0,LOOKUP(9.99999999999999E+307,$AZ$5:AZ478+1),""),"")</f>
        <v/>
      </c>
      <c r="BA479" s="91" t="str">
        <f>IF(COUNT(SEARCH(#REF!,K479)),IF(Y479&lt;&gt;0,LOOKUP(9.99999999999999E+307,$BA$5:BA478+1),""),"")</f>
        <v/>
      </c>
      <c r="BB479" s="93" t="str">
        <f>IF(COUNT(SEARCH(#REF!,K479)),IF(AC479&lt;&gt;0,LOOKUP(9.99999999999999E+307,$BB$5:BB478+1),""),"")</f>
        <v/>
      </c>
      <c r="BC479" s="95" t="str">
        <f>IF(COUNT(SEARCH(#REF!,K479)),IF(AG479&lt;&gt;0,LOOKUP(9.99999999999999E+307,$BC$5:BC478+1),""),"")</f>
        <v/>
      </c>
    </row>
    <row r="480" spans="1:55" ht="14">
      <c r="A480" s="1"/>
      <c r="B480" s="38" t="str">
        <f>IF(stock_Item!B474&lt;&gt;"",stock_Item!B474,"")</f>
        <v/>
      </c>
      <c r="C480" s="18" t="str">
        <f t="array" ref="C480">IF(B480 &lt;&gt;"",IF(J480&lt;&gt;"","จัดซื้อร่วม ","วิธีเฉพาะเจาะจง "),"")</f>
        <v/>
      </c>
      <c r="D480" s="9" t="str">
        <f>IF(B480 &lt;&gt;"",INDEX(stock_Item!$A$3:$A$998,MATCH(B480,stock_Item!$B$3:$B$998,0)),"")</f>
        <v/>
      </c>
      <c r="E480" s="9" t="str">
        <f>IF(B480 &lt;&gt;"",INDEX(stock_Item!$C$1:$C$998,MATCH(D480,stock_Item!$A$1:$A$998,0)),"")</f>
        <v/>
      </c>
      <c r="F480" s="1"/>
      <c r="G480" s="7"/>
      <c r="H480" s="7"/>
      <c r="I480" s="7"/>
      <c r="J480" s="54"/>
      <c r="K480" s="57"/>
      <c r="L480" s="55"/>
      <c r="M480" s="56"/>
      <c r="N480" s="56"/>
      <c r="O480" s="41"/>
      <c r="P480" s="53" t="str">
        <f>IFERROR(IF(B480 &lt;&gt;"",LOOKUP(2,1/(company_qty!$K$3:$K$2003=D480),(company_qty!$N$3:$N$1004)),""),0)</f>
        <v/>
      </c>
      <c r="Q480" s="33" t="s">
        <v>30</v>
      </c>
      <c r="R480" s="53" t="str">
        <f t="shared" si="84"/>
        <v/>
      </c>
      <c r="S480" s="23" t="s">
        <v>30</v>
      </c>
      <c r="T480" s="39" t="str">
        <f t="array" ref="T480">IFERROR(IF(B480 &lt;&gt;"",LOOKUP(2,1/(company_qty!$A$3:$A$2002=D480),(company_qty!$D$3:$D$1003)),""),"ไม่เคยซื้อ")</f>
        <v/>
      </c>
      <c r="U480" s="34" t="str">
        <f t="shared" si="85"/>
        <v/>
      </c>
      <c r="V480" s="46">
        <f>IF(AND(B480&lt;&gt;"",S480&lt;&gt;0,COUNTIFS(stock_Item!$A$3:$A$1998,D480,stock_Item!$M$3:$M$1998,"P")),IF(S480&gt;=9,S480-S480*0.4,S480),0)</f>
        <v>0</v>
      </c>
      <c r="W480" s="44"/>
      <c r="X480" s="47" t="str">
        <f t="shared" si="86"/>
        <v/>
      </c>
      <c r="Y480" s="46" t="e">
        <f t="shared" si="94"/>
        <v>#VALUE!</v>
      </c>
      <c r="Z480" s="44"/>
      <c r="AA480" s="47" t="str">
        <f t="shared" si="87"/>
        <v/>
      </c>
      <c r="AB480" s="97" t="e">
        <f t="shared" si="95"/>
        <v>#VALUE!</v>
      </c>
      <c r="AC480" s="100" t="str">
        <f t="shared" si="88"/>
        <v/>
      </c>
      <c r="AD480" s="44"/>
      <c r="AE480" s="35"/>
      <c r="AF480" s="36"/>
      <c r="AG480" s="100" t="str">
        <f t="shared" si="89"/>
        <v/>
      </c>
      <c r="AH480" s="44"/>
      <c r="AI480" s="86"/>
      <c r="AJ480" s="77" t="str">
        <f t="shared" si="90"/>
        <v/>
      </c>
      <c r="AK480" s="84" t="str">
        <f t="shared" si="91"/>
        <v/>
      </c>
      <c r="AL480" s="1" t="str">
        <f t="shared" si="92"/>
        <v/>
      </c>
      <c r="AM480" s="85" t="str">
        <f t="shared" si="93"/>
        <v/>
      </c>
      <c r="AZ480" s="65" t="str">
        <f>IF(COUNT(SEARCH(#REF!,K480)),IF(V480&lt;&gt;0,LOOKUP(9.99999999999999E+307,$AZ$5:AZ479+1),""),"")</f>
        <v/>
      </c>
      <c r="BA480" s="91" t="str">
        <f>IF(COUNT(SEARCH(#REF!,K480)),IF(Y480&lt;&gt;0,LOOKUP(9.99999999999999E+307,$BA$5:BA479+1),""),"")</f>
        <v/>
      </c>
      <c r="BB480" s="93" t="str">
        <f>IF(COUNT(SEARCH(#REF!,K480)),IF(AC480&lt;&gt;0,LOOKUP(9.99999999999999E+307,$BB$5:BB479+1),""),"")</f>
        <v/>
      </c>
      <c r="BC480" s="95" t="str">
        <f>IF(COUNT(SEARCH(#REF!,K480)),IF(AG480&lt;&gt;0,LOOKUP(9.99999999999999E+307,$BC$5:BC479+1),""),"")</f>
        <v/>
      </c>
    </row>
    <row r="481" spans="1:55" ht="14">
      <c r="A481" s="1"/>
      <c r="B481" s="38" t="str">
        <f>IF(stock_Item!B475&lt;&gt;"",stock_Item!B475,"")</f>
        <v/>
      </c>
      <c r="C481" s="18" t="str">
        <f t="array" ref="C481">IF(B481 &lt;&gt;"",IF(J481&lt;&gt;"","จัดซื้อร่วม ","วิธีเฉพาะเจาะจง "),"")</f>
        <v/>
      </c>
      <c r="D481" s="9" t="str">
        <f>IF(B481 &lt;&gt;"",INDEX(stock_Item!$A$3:$A$998,MATCH(B481,stock_Item!$B$3:$B$998,0)),"")</f>
        <v/>
      </c>
      <c r="E481" s="9" t="str">
        <f>IF(B481 &lt;&gt;"",INDEX(stock_Item!$C$1:$C$998,MATCH(D481,stock_Item!$A$1:$A$998,0)),"")</f>
        <v/>
      </c>
      <c r="F481" s="1"/>
      <c r="G481" s="7"/>
      <c r="H481" s="7"/>
      <c r="I481" s="7"/>
      <c r="J481" s="54"/>
      <c r="K481" s="57"/>
      <c r="L481" s="55"/>
      <c r="M481" s="56"/>
      <c r="N481" s="56"/>
      <c r="O481" s="41"/>
      <c r="P481" s="53" t="str">
        <f>IFERROR(IF(B481 &lt;&gt;"",LOOKUP(2,1/(company_qty!$K$3:$K$2003=D481),(company_qty!$N$3:$N$1004)),""),0)</f>
        <v/>
      </c>
      <c r="Q481" s="33" t="s">
        <v>30</v>
      </c>
      <c r="R481" s="53" t="str">
        <f t="shared" si="84"/>
        <v/>
      </c>
      <c r="S481" s="23" t="s">
        <v>30</v>
      </c>
      <c r="T481" s="39" t="str">
        <f t="array" ref="T481">IFERROR(IF(B481 &lt;&gt;"",LOOKUP(2,1/(company_qty!$A$3:$A$2002=D481),(company_qty!$D$3:$D$1003)),""),"ไม่เคยซื้อ")</f>
        <v/>
      </c>
      <c r="U481" s="34" t="str">
        <f t="shared" si="85"/>
        <v/>
      </c>
      <c r="V481" s="46">
        <f>IF(AND(B481&lt;&gt;"",S481&lt;&gt;0,COUNTIFS(stock_Item!$A$3:$A$1998,D481,stock_Item!$M$3:$M$1998,"P")),IF(S481&gt;=9,S481-S481*0.4,S481),0)</f>
        <v>0</v>
      </c>
      <c r="W481" s="44"/>
      <c r="X481" s="47" t="str">
        <f t="shared" si="86"/>
        <v/>
      </c>
      <c r="Y481" s="46" t="e">
        <f t="shared" si="94"/>
        <v>#VALUE!</v>
      </c>
      <c r="Z481" s="44"/>
      <c r="AA481" s="47" t="str">
        <f t="shared" si="87"/>
        <v/>
      </c>
      <c r="AB481" s="97" t="e">
        <f t="shared" si="95"/>
        <v>#VALUE!</v>
      </c>
      <c r="AC481" s="100" t="str">
        <f t="shared" si="88"/>
        <v/>
      </c>
      <c r="AD481" s="44"/>
      <c r="AE481" s="35"/>
      <c r="AF481" s="36"/>
      <c r="AG481" s="100" t="str">
        <f t="shared" si="89"/>
        <v/>
      </c>
      <c r="AH481" s="44"/>
      <c r="AI481" s="86"/>
      <c r="AJ481" s="77" t="str">
        <f t="shared" si="90"/>
        <v/>
      </c>
      <c r="AK481" s="84" t="str">
        <f t="shared" si="91"/>
        <v/>
      </c>
      <c r="AL481" s="1" t="str">
        <f t="shared" si="92"/>
        <v/>
      </c>
      <c r="AM481" s="85" t="str">
        <f t="shared" si="93"/>
        <v/>
      </c>
      <c r="AZ481" s="65" t="str">
        <f>IF(COUNT(SEARCH(#REF!,K481)),IF(V481&lt;&gt;0,LOOKUP(9.99999999999999E+307,$AZ$5:AZ480+1),""),"")</f>
        <v/>
      </c>
      <c r="BA481" s="91" t="str">
        <f>IF(COUNT(SEARCH(#REF!,K481)),IF(Y481&lt;&gt;0,LOOKUP(9.99999999999999E+307,$BA$5:BA480+1),""),"")</f>
        <v/>
      </c>
      <c r="BB481" s="93" t="str">
        <f>IF(COUNT(SEARCH(#REF!,K481)),IF(AC481&lt;&gt;0,LOOKUP(9.99999999999999E+307,$BB$5:BB480+1),""),"")</f>
        <v/>
      </c>
      <c r="BC481" s="95" t="str">
        <f>IF(COUNT(SEARCH(#REF!,K481)),IF(AG481&lt;&gt;0,LOOKUP(9.99999999999999E+307,$BC$5:BC480+1),""),"")</f>
        <v/>
      </c>
    </row>
    <row r="482" spans="1:55" ht="14">
      <c r="A482" s="1"/>
      <c r="B482" s="38" t="str">
        <f>IF(stock_Item!B476&lt;&gt;"",stock_Item!B476,"")</f>
        <v/>
      </c>
      <c r="C482" s="18" t="str">
        <f t="array" ref="C482">IF(B482 &lt;&gt;"",IF(J482&lt;&gt;"","จัดซื้อร่วม ","วิธีเฉพาะเจาะจง "),"")</f>
        <v/>
      </c>
      <c r="D482" s="9" t="str">
        <f>IF(B482 &lt;&gt;"",INDEX(stock_Item!$A$3:$A$998,MATCH(B482,stock_Item!$B$3:$B$998,0)),"")</f>
        <v/>
      </c>
      <c r="E482" s="9" t="str">
        <f>IF(B482 &lt;&gt;"",INDEX(stock_Item!$C$1:$C$998,MATCH(D482,stock_Item!$A$1:$A$998,0)),"")</f>
        <v/>
      </c>
      <c r="F482" s="1"/>
      <c r="G482" s="7"/>
      <c r="H482" s="7"/>
      <c r="I482" s="7"/>
      <c r="J482" s="54"/>
      <c r="K482" s="57"/>
      <c r="L482" s="55"/>
      <c r="M482" s="56"/>
      <c r="N482" s="56"/>
      <c r="O482" s="41"/>
      <c r="P482" s="53" t="str">
        <f>IFERROR(IF(B482 &lt;&gt;"",LOOKUP(2,1/(company_qty!$K$3:$K$2003=D482),(company_qty!$N$3:$N$1004)),""),0)</f>
        <v/>
      </c>
      <c r="Q482" s="33" t="s">
        <v>30</v>
      </c>
      <c r="R482" s="53" t="str">
        <f t="shared" si="84"/>
        <v/>
      </c>
      <c r="S482" s="23" t="s">
        <v>30</v>
      </c>
      <c r="T482" s="39" t="str">
        <f t="array" ref="T482">IFERROR(IF(B482 &lt;&gt;"",LOOKUP(2,1/(company_qty!$A$3:$A$2002=D482),(company_qty!$D$3:$D$1003)),""),"ไม่เคยซื้อ")</f>
        <v/>
      </c>
      <c r="U482" s="34" t="str">
        <f t="shared" si="85"/>
        <v/>
      </c>
      <c r="V482" s="46">
        <f>IF(AND(B482&lt;&gt;"",S482&lt;&gt;0,COUNTIFS(stock_Item!$A$3:$A$1998,D482,stock_Item!$M$3:$M$1998,"P")),IF(S482&gt;=9,S482-S482*0.4,S482),0)</f>
        <v>0</v>
      </c>
      <c r="W482" s="44"/>
      <c r="X482" s="47" t="str">
        <f t="shared" si="86"/>
        <v/>
      </c>
      <c r="Y482" s="46" t="e">
        <f t="shared" si="94"/>
        <v>#VALUE!</v>
      </c>
      <c r="Z482" s="44"/>
      <c r="AA482" s="47" t="str">
        <f t="shared" si="87"/>
        <v/>
      </c>
      <c r="AB482" s="97" t="e">
        <f t="shared" si="95"/>
        <v>#VALUE!</v>
      </c>
      <c r="AC482" s="100" t="str">
        <f t="shared" si="88"/>
        <v/>
      </c>
      <c r="AD482" s="44"/>
      <c r="AE482" s="35"/>
      <c r="AF482" s="36"/>
      <c r="AG482" s="100" t="str">
        <f t="shared" si="89"/>
        <v/>
      </c>
      <c r="AH482" s="44"/>
      <c r="AI482" s="86"/>
      <c r="AJ482" s="77" t="str">
        <f t="shared" si="90"/>
        <v/>
      </c>
      <c r="AK482" s="84" t="str">
        <f t="shared" si="91"/>
        <v/>
      </c>
      <c r="AL482" s="1" t="str">
        <f t="shared" si="92"/>
        <v/>
      </c>
      <c r="AM482" s="85" t="str">
        <f t="shared" si="93"/>
        <v/>
      </c>
      <c r="AZ482" s="65" t="str">
        <f>IF(COUNT(SEARCH(#REF!,K482)),IF(V482&lt;&gt;0,LOOKUP(9.99999999999999E+307,$AZ$5:AZ481+1),""),"")</f>
        <v/>
      </c>
      <c r="BA482" s="91" t="str">
        <f>IF(COUNT(SEARCH(#REF!,K482)),IF(Y482&lt;&gt;0,LOOKUP(9.99999999999999E+307,$BA$5:BA481+1),""),"")</f>
        <v/>
      </c>
      <c r="BB482" s="93" t="str">
        <f>IF(COUNT(SEARCH(#REF!,K482)),IF(AC482&lt;&gt;0,LOOKUP(9.99999999999999E+307,$BB$5:BB481+1),""),"")</f>
        <v/>
      </c>
      <c r="BC482" s="95" t="str">
        <f>IF(COUNT(SEARCH(#REF!,K482)),IF(AG482&lt;&gt;0,LOOKUP(9.99999999999999E+307,$BC$5:BC481+1),""),"")</f>
        <v/>
      </c>
    </row>
    <row r="483" spans="1:55" ht="14">
      <c r="A483" s="1"/>
      <c r="B483" s="38" t="str">
        <f>IF(stock_Item!B477&lt;&gt;"",stock_Item!B477,"")</f>
        <v/>
      </c>
      <c r="C483" s="18" t="str">
        <f t="array" ref="C483">IF(B483 &lt;&gt;"",IF(J483&lt;&gt;"","จัดซื้อร่วม ","วิธีเฉพาะเจาะจง "),"")</f>
        <v/>
      </c>
      <c r="D483" s="9" t="str">
        <f>IF(B483 &lt;&gt;"",INDEX(stock_Item!$A$3:$A$998,MATCH(B483,stock_Item!$B$3:$B$998,0)),"")</f>
        <v/>
      </c>
      <c r="E483" s="9" t="str">
        <f>IF(B483 &lt;&gt;"",INDEX(stock_Item!$C$1:$C$998,MATCH(D483,stock_Item!$A$1:$A$998,0)),"")</f>
        <v/>
      </c>
      <c r="F483" s="1"/>
      <c r="G483" s="7"/>
      <c r="H483" s="7"/>
      <c r="I483" s="7"/>
      <c r="J483" s="54"/>
      <c r="K483" s="57"/>
      <c r="L483" s="55"/>
      <c r="M483" s="56"/>
      <c r="N483" s="56"/>
      <c r="O483" s="41"/>
      <c r="P483" s="53" t="str">
        <f>IFERROR(IF(B483 &lt;&gt;"",LOOKUP(2,1/(company_qty!$K$3:$K$2003=D483),(company_qty!$N$3:$N$1004)),""),0)</f>
        <v/>
      </c>
      <c r="Q483" s="33" t="s">
        <v>30</v>
      </c>
      <c r="R483" s="53" t="str">
        <f t="shared" si="84"/>
        <v/>
      </c>
      <c r="S483" s="23" t="s">
        <v>30</v>
      </c>
      <c r="T483" s="39" t="str">
        <f t="array" ref="T483">IFERROR(IF(B483 &lt;&gt;"",LOOKUP(2,1/(company_qty!$A$3:$A$2002=D483),(company_qty!$D$3:$D$1003)),""),"ไม่เคยซื้อ")</f>
        <v/>
      </c>
      <c r="U483" s="34" t="str">
        <f t="shared" si="85"/>
        <v/>
      </c>
      <c r="V483" s="46">
        <f>IF(AND(B483&lt;&gt;"",S483&lt;&gt;0,COUNTIFS(stock_Item!$A$3:$A$1998,D483,stock_Item!$M$3:$M$1998,"P")),IF(S483&gt;=9,S483-S483*0.4,S483),0)</f>
        <v>0</v>
      </c>
      <c r="W483" s="44"/>
      <c r="X483" s="47" t="str">
        <f t="shared" si="86"/>
        <v/>
      </c>
      <c r="Y483" s="46" t="e">
        <f t="shared" si="94"/>
        <v>#VALUE!</v>
      </c>
      <c r="Z483" s="44"/>
      <c r="AA483" s="47" t="str">
        <f t="shared" si="87"/>
        <v/>
      </c>
      <c r="AB483" s="97" t="e">
        <f t="shared" si="95"/>
        <v>#VALUE!</v>
      </c>
      <c r="AC483" s="100" t="str">
        <f t="shared" si="88"/>
        <v/>
      </c>
      <c r="AD483" s="44"/>
      <c r="AE483" s="35"/>
      <c r="AF483" s="36"/>
      <c r="AG483" s="100" t="str">
        <f t="shared" si="89"/>
        <v/>
      </c>
      <c r="AH483" s="44"/>
      <c r="AI483" s="86"/>
      <c r="AJ483" s="77" t="str">
        <f t="shared" si="90"/>
        <v/>
      </c>
      <c r="AK483" s="84" t="str">
        <f t="shared" si="91"/>
        <v/>
      </c>
      <c r="AL483" s="1" t="str">
        <f t="shared" si="92"/>
        <v/>
      </c>
      <c r="AM483" s="85" t="str">
        <f t="shared" si="93"/>
        <v/>
      </c>
      <c r="AZ483" s="65" t="str">
        <f>IF(COUNT(SEARCH(#REF!,K483)),IF(V483&lt;&gt;0,LOOKUP(9.99999999999999E+307,$AZ$5:AZ482+1),""),"")</f>
        <v/>
      </c>
      <c r="BA483" s="91" t="str">
        <f>IF(COUNT(SEARCH(#REF!,K483)),IF(Y483&lt;&gt;0,LOOKUP(9.99999999999999E+307,$BA$5:BA482+1),""),"")</f>
        <v/>
      </c>
      <c r="BB483" s="93" t="str">
        <f>IF(COUNT(SEARCH(#REF!,K483)),IF(AC483&lt;&gt;0,LOOKUP(9.99999999999999E+307,$BB$5:BB482+1),""),"")</f>
        <v/>
      </c>
      <c r="BC483" s="95" t="str">
        <f>IF(COUNT(SEARCH(#REF!,K483)),IF(AG483&lt;&gt;0,LOOKUP(9.99999999999999E+307,$BC$5:BC482+1),""),"")</f>
        <v/>
      </c>
    </row>
    <row r="484" spans="1:55" ht="14">
      <c r="A484" s="1"/>
      <c r="B484" s="38" t="str">
        <f>IF(stock_Item!B478&lt;&gt;"",stock_Item!B478,"")</f>
        <v/>
      </c>
      <c r="C484" s="18" t="str">
        <f t="array" ref="C484">IF(B484 &lt;&gt;"",IF(J484&lt;&gt;"","จัดซื้อร่วม ","วิธีเฉพาะเจาะจง "),"")</f>
        <v/>
      </c>
      <c r="D484" s="9" t="str">
        <f>IF(B484 &lt;&gt;"",INDEX(stock_Item!$A$3:$A$998,MATCH(B484,stock_Item!$B$3:$B$998,0)),"")</f>
        <v/>
      </c>
      <c r="E484" s="9" t="str">
        <f>IF(B484 &lt;&gt;"",INDEX(stock_Item!$C$1:$C$998,MATCH(D484,stock_Item!$A$1:$A$998,0)),"")</f>
        <v/>
      </c>
      <c r="F484" s="1"/>
      <c r="G484" s="7"/>
      <c r="H484" s="7"/>
      <c r="I484" s="7"/>
      <c r="J484" s="54"/>
      <c r="K484" s="57"/>
      <c r="L484" s="55"/>
      <c r="M484" s="56"/>
      <c r="N484" s="56"/>
      <c r="O484" s="41"/>
      <c r="P484" s="53" t="str">
        <f>IFERROR(IF(B484 &lt;&gt;"",LOOKUP(2,1/(company_qty!$K$3:$K$2003=D484),(company_qty!$N$3:$N$1004)),""),0)</f>
        <v/>
      </c>
      <c r="Q484" s="33" t="s">
        <v>30</v>
      </c>
      <c r="R484" s="53" t="str">
        <f t="shared" si="84"/>
        <v/>
      </c>
      <c r="S484" s="23" t="s">
        <v>30</v>
      </c>
      <c r="T484" s="39" t="str">
        <f t="array" ref="T484">IFERROR(IF(B484 &lt;&gt;"",LOOKUP(2,1/(company_qty!$A$3:$A$2002=D484),(company_qty!$D$3:$D$1003)),""),"ไม่เคยซื้อ")</f>
        <v/>
      </c>
      <c r="U484" s="34" t="str">
        <f t="shared" si="85"/>
        <v/>
      </c>
      <c r="V484" s="46">
        <f>IF(AND(B484&lt;&gt;"",S484&lt;&gt;0,COUNTIFS(stock_Item!$A$3:$A$1998,D484,stock_Item!$M$3:$M$1998,"P")),IF(S484&gt;=9,S484-S484*0.4,S484),0)</f>
        <v>0</v>
      </c>
      <c r="W484" s="44"/>
      <c r="X484" s="47" t="str">
        <f t="shared" si="86"/>
        <v/>
      </c>
      <c r="Y484" s="46" t="e">
        <f t="shared" si="94"/>
        <v>#VALUE!</v>
      </c>
      <c r="Z484" s="44"/>
      <c r="AA484" s="47" t="str">
        <f t="shared" si="87"/>
        <v/>
      </c>
      <c r="AB484" s="97" t="e">
        <f t="shared" si="95"/>
        <v>#VALUE!</v>
      </c>
      <c r="AC484" s="100" t="str">
        <f t="shared" si="88"/>
        <v/>
      </c>
      <c r="AD484" s="44"/>
      <c r="AE484" s="35"/>
      <c r="AF484" s="36"/>
      <c r="AG484" s="100" t="str">
        <f t="shared" si="89"/>
        <v/>
      </c>
      <c r="AH484" s="44"/>
      <c r="AI484" s="86"/>
      <c r="AJ484" s="77" t="str">
        <f t="shared" si="90"/>
        <v/>
      </c>
      <c r="AK484" s="84" t="str">
        <f t="shared" si="91"/>
        <v/>
      </c>
      <c r="AL484" s="1" t="str">
        <f t="shared" si="92"/>
        <v/>
      </c>
      <c r="AM484" s="85" t="str">
        <f t="shared" si="93"/>
        <v/>
      </c>
      <c r="AZ484" s="65" t="str">
        <f>IF(COUNT(SEARCH(#REF!,K484)),IF(V484&lt;&gt;0,LOOKUP(9.99999999999999E+307,$AZ$5:AZ483+1),""),"")</f>
        <v/>
      </c>
      <c r="BA484" s="91" t="str">
        <f>IF(COUNT(SEARCH(#REF!,K484)),IF(Y484&lt;&gt;0,LOOKUP(9.99999999999999E+307,$BA$5:BA483+1),""),"")</f>
        <v/>
      </c>
      <c r="BB484" s="93" t="str">
        <f>IF(COUNT(SEARCH(#REF!,K484)),IF(AC484&lt;&gt;0,LOOKUP(9.99999999999999E+307,$BB$5:BB483+1),""),"")</f>
        <v/>
      </c>
      <c r="BC484" s="95" t="str">
        <f>IF(COUNT(SEARCH(#REF!,K484)),IF(AG484&lt;&gt;0,LOOKUP(9.99999999999999E+307,$BC$5:BC483+1),""),"")</f>
        <v/>
      </c>
    </row>
    <row r="485" spans="1:55" ht="14">
      <c r="A485" s="1"/>
      <c r="B485" s="38" t="str">
        <f>IF(stock_Item!B479&lt;&gt;"",stock_Item!B479,"")</f>
        <v/>
      </c>
      <c r="C485" s="18" t="str">
        <f t="array" ref="C485">IF(B485 &lt;&gt;"",IF(J485&lt;&gt;"","จัดซื้อร่วม ","วิธีเฉพาะเจาะจง "),"")</f>
        <v/>
      </c>
      <c r="D485" s="9" t="str">
        <f>IF(B485 &lt;&gt;"",INDEX(stock_Item!$A$3:$A$998,MATCH(B485,stock_Item!$B$3:$B$998,0)),"")</f>
        <v/>
      </c>
      <c r="E485" s="9" t="str">
        <f>IF(B485 &lt;&gt;"",INDEX(stock_Item!$C$1:$C$998,MATCH(D485,stock_Item!$A$1:$A$998,0)),"")</f>
        <v/>
      </c>
      <c r="F485" s="1"/>
      <c r="G485" s="7"/>
      <c r="H485" s="7"/>
      <c r="I485" s="7"/>
      <c r="J485" s="54"/>
      <c r="K485" s="57"/>
      <c r="L485" s="55"/>
      <c r="M485" s="56"/>
      <c r="N485" s="56"/>
      <c r="O485" s="41"/>
      <c r="P485" s="53" t="str">
        <f>IFERROR(IF(B485 &lt;&gt;"",LOOKUP(2,1/(company_qty!$K$3:$K$2003=D485),(company_qty!$N$3:$N$1004)),""),0)</f>
        <v/>
      </c>
      <c r="Q485" s="33" t="s">
        <v>30</v>
      </c>
      <c r="R485" s="53" t="str">
        <f t="shared" si="84"/>
        <v/>
      </c>
      <c r="S485" s="23" t="s">
        <v>30</v>
      </c>
      <c r="T485" s="39" t="str">
        <f t="array" ref="T485">IFERROR(IF(B485 &lt;&gt;"",LOOKUP(2,1/(company_qty!$A$3:$A$2002=D485),(company_qty!$D$3:$D$1003)),""),"ไม่เคยซื้อ")</f>
        <v/>
      </c>
      <c r="U485" s="34" t="str">
        <f t="shared" si="85"/>
        <v/>
      </c>
      <c r="V485" s="46">
        <f>IF(AND(B485&lt;&gt;"",S485&lt;&gt;0,COUNTIFS(stock_Item!$A$3:$A$1998,D485,stock_Item!$M$3:$M$1998,"P")),IF(S485&gt;=9,S485-S485*0.4,S485),0)</f>
        <v>0</v>
      </c>
      <c r="W485" s="44"/>
      <c r="X485" s="47" t="str">
        <f t="shared" si="86"/>
        <v/>
      </c>
      <c r="Y485" s="46" t="e">
        <f t="shared" si="94"/>
        <v>#VALUE!</v>
      </c>
      <c r="Z485" s="44"/>
      <c r="AA485" s="47" t="str">
        <f t="shared" si="87"/>
        <v/>
      </c>
      <c r="AB485" s="97" t="e">
        <f t="shared" si="95"/>
        <v>#VALUE!</v>
      </c>
      <c r="AC485" s="100" t="str">
        <f t="shared" si="88"/>
        <v/>
      </c>
      <c r="AD485" s="44"/>
      <c r="AE485" s="35"/>
      <c r="AF485" s="36"/>
      <c r="AG485" s="100" t="str">
        <f t="shared" si="89"/>
        <v/>
      </c>
      <c r="AH485" s="44"/>
      <c r="AI485" s="86"/>
      <c r="AJ485" s="77" t="str">
        <f t="shared" si="90"/>
        <v/>
      </c>
      <c r="AK485" s="84" t="str">
        <f t="shared" si="91"/>
        <v/>
      </c>
      <c r="AL485" s="1" t="str">
        <f t="shared" si="92"/>
        <v/>
      </c>
      <c r="AM485" s="85" t="str">
        <f t="shared" si="93"/>
        <v/>
      </c>
      <c r="AZ485" s="65" t="str">
        <f>IF(COUNT(SEARCH(#REF!,K485)),IF(V485&lt;&gt;0,LOOKUP(9.99999999999999E+307,$AZ$5:AZ484+1),""),"")</f>
        <v/>
      </c>
      <c r="BA485" s="91" t="str">
        <f>IF(COUNT(SEARCH(#REF!,K485)),IF(Y485&lt;&gt;0,LOOKUP(9.99999999999999E+307,$BA$5:BA484+1),""),"")</f>
        <v/>
      </c>
      <c r="BB485" s="93" t="str">
        <f>IF(COUNT(SEARCH(#REF!,K485)),IF(AC485&lt;&gt;0,LOOKUP(9.99999999999999E+307,$BB$5:BB484+1),""),"")</f>
        <v/>
      </c>
      <c r="BC485" s="95" t="str">
        <f>IF(COUNT(SEARCH(#REF!,K485)),IF(AG485&lt;&gt;0,LOOKUP(9.99999999999999E+307,$BC$5:BC484+1),""),"")</f>
        <v/>
      </c>
    </row>
    <row r="486" spans="1:55" ht="14">
      <c r="A486" s="1"/>
      <c r="B486" s="38" t="str">
        <f>IF(stock_Item!B480&lt;&gt;"",stock_Item!B480,"")</f>
        <v/>
      </c>
      <c r="C486" s="18" t="str">
        <f t="array" ref="C486">IF(B486 &lt;&gt;"",IF(J486&lt;&gt;"","จัดซื้อร่วม ","วิธีเฉพาะเจาะจง "),"")</f>
        <v/>
      </c>
      <c r="D486" s="9" t="str">
        <f>IF(B486 &lt;&gt;"",INDEX(stock_Item!$A$3:$A$998,MATCH(B486,stock_Item!$B$3:$B$998,0)),"")</f>
        <v/>
      </c>
      <c r="E486" s="9" t="str">
        <f>IF(B486 &lt;&gt;"",INDEX(stock_Item!$C$1:$C$998,MATCH(D486,stock_Item!$A$1:$A$998,0)),"")</f>
        <v/>
      </c>
      <c r="F486" s="1"/>
      <c r="G486" s="7"/>
      <c r="H486" s="7"/>
      <c r="I486" s="7"/>
      <c r="J486" s="54"/>
      <c r="K486" s="57"/>
      <c r="L486" s="55"/>
      <c r="M486" s="56"/>
      <c r="N486" s="56"/>
      <c r="O486" s="41"/>
      <c r="P486" s="53" t="str">
        <f>IFERROR(IF(B486 &lt;&gt;"",LOOKUP(2,1/(company_qty!$K$3:$K$2003=D486),(company_qty!$N$3:$N$1004)),""),0)</f>
        <v/>
      </c>
      <c r="Q486" s="33" t="s">
        <v>30</v>
      </c>
      <c r="R486" s="53" t="str">
        <f t="shared" si="84"/>
        <v/>
      </c>
      <c r="S486" s="23" t="s">
        <v>30</v>
      </c>
      <c r="T486" s="39" t="str">
        <f t="array" ref="T486">IFERROR(IF(B486 &lt;&gt;"",LOOKUP(2,1/(company_qty!$A$3:$A$2002=D486),(company_qty!$D$3:$D$1003)),""),"ไม่เคยซื้อ")</f>
        <v/>
      </c>
      <c r="U486" s="34" t="str">
        <f t="shared" si="85"/>
        <v/>
      </c>
      <c r="V486" s="46">
        <f>IF(AND(B486&lt;&gt;"",S486&lt;&gt;0,COUNTIFS(stock_Item!$A$3:$A$1998,D486,stock_Item!$M$3:$M$1998,"P")),IF(S486&gt;=9,S486-S486*0.4,S486),0)</f>
        <v>0</v>
      </c>
      <c r="W486" s="44"/>
      <c r="X486" s="47" t="str">
        <f t="shared" si="86"/>
        <v/>
      </c>
      <c r="Y486" s="46" t="e">
        <f t="shared" si="94"/>
        <v>#VALUE!</v>
      </c>
      <c r="Z486" s="44"/>
      <c r="AA486" s="47" t="str">
        <f t="shared" si="87"/>
        <v/>
      </c>
      <c r="AB486" s="97" t="e">
        <f t="shared" si="95"/>
        <v>#VALUE!</v>
      </c>
      <c r="AC486" s="100" t="str">
        <f t="shared" si="88"/>
        <v/>
      </c>
      <c r="AD486" s="44"/>
      <c r="AE486" s="35"/>
      <c r="AF486" s="36"/>
      <c r="AG486" s="100" t="str">
        <f t="shared" si="89"/>
        <v/>
      </c>
      <c r="AH486" s="44"/>
      <c r="AI486" s="86"/>
      <c r="AJ486" s="77" t="str">
        <f t="shared" si="90"/>
        <v/>
      </c>
      <c r="AK486" s="84" t="str">
        <f t="shared" si="91"/>
        <v/>
      </c>
      <c r="AL486" s="1" t="str">
        <f t="shared" si="92"/>
        <v/>
      </c>
      <c r="AM486" s="85" t="str">
        <f t="shared" si="93"/>
        <v/>
      </c>
      <c r="AZ486" s="65" t="str">
        <f>IF(COUNT(SEARCH(#REF!,K486)),IF(V486&lt;&gt;0,LOOKUP(9.99999999999999E+307,$AZ$5:AZ485+1),""),"")</f>
        <v/>
      </c>
      <c r="BA486" s="91" t="str">
        <f>IF(COUNT(SEARCH(#REF!,K486)),IF(Y486&lt;&gt;0,LOOKUP(9.99999999999999E+307,$BA$5:BA485+1),""),"")</f>
        <v/>
      </c>
      <c r="BB486" s="93" t="str">
        <f>IF(COUNT(SEARCH(#REF!,K486)),IF(AC486&lt;&gt;0,LOOKUP(9.99999999999999E+307,$BB$5:BB485+1),""),"")</f>
        <v/>
      </c>
      <c r="BC486" s="95" t="str">
        <f>IF(COUNT(SEARCH(#REF!,K486)),IF(AG486&lt;&gt;0,LOOKUP(9.99999999999999E+307,$BC$5:BC485+1),""),"")</f>
        <v/>
      </c>
    </row>
    <row r="487" spans="1:55" ht="14">
      <c r="A487" s="1"/>
      <c r="B487" s="38" t="str">
        <f>IF(stock_Item!B481&lt;&gt;"",stock_Item!B481,"")</f>
        <v/>
      </c>
      <c r="C487" s="18" t="str">
        <f t="array" ref="C487">IF(B487 &lt;&gt;"",IF(J487&lt;&gt;"","จัดซื้อร่วม ","วิธีเฉพาะเจาะจง "),"")</f>
        <v/>
      </c>
      <c r="D487" s="9" t="str">
        <f>IF(B487 &lt;&gt;"",INDEX(stock_Item!$A$3:$A$998,MATCH(B487,stock_Item!$B$3:$B$998,0)),"")</f>
        <v/>
      </c>
      <c r="E487" s="9" t="str">
        <f>IF(B487 &lt;&gt;"",INDEX(stock_Item!$C$1:$C$998,MATCH(D487,stock_Item!$A$1:$A$998,0)),"")</f>
        <v/>
      </c>
      <c r="F487" s="1"/>
      <c r="G487" s="7"/>
      <c r="H487" s="7"/>
      <c r="I487" s="7"/>
      <c r="J487" s="54"/>
      <c r="K487" s="57"/>
      <c r="L487" s="55"/>
      <c r="M487" s="56"/>
      <c r="N487" s="56"/>
      <c r="O487" s="41"/>
      <c r="P487" s="53" t="str">
        <f>IFERROR(IF(B487 &lt;&gt;"",LOOKUP(2,1/(company_qty!$K$3:$K$2003=D487),(company_qty!$N$3:$N$1004)),""),0)</f>
        <v/>
      </c>
      <c r="Q487" s="33" t="s">
        <v>30</v>
      </c>
      <c r="R487" s="53" t="str">
        <f t="shared" si="84"/>
        <v/>
      </c>
      <c r="S487" s="23" t="s">
        <v>30</v>
      </c>
      <c r="T487" s="39" t="str">
        <f t="array" ref="T487">IFERROR(IF(B487 &lt;&gt;"",LOOKUP(2,1/(company_qty!$A$3:$A$2002=D487),(company_qty!$D$3:$D$1003)),""),"ไม่เคยซื้อ")</f>
        <v/>
      </c>
      <c r="U487" s="34" t="str">
        <f t="shared" si="85"/>
        <v/>
      </c>
      <c r="V487" s="46">
        <f>IF(AND(B487&lt;&gt;"",S487&lt;&gt;0,COUNTIFS(stock_Item!$A$3:$A$1998,D487,stock_Item!$M$3:$M$1998,"P")),IF(S487&gt;=9,S487-S487*0.4,S487),0)</f>
        <v>0</v>
      </c>
      <c r="W487" s="44"/>
      <c r="X487" s="47" t="str">
        <f t="shared" si="86"/>
        <v/>
      </c>
      <c r="Y487" s="46" t="e">
        <f t="shared" si="94"/>
        <v>#VALUE!</v>
      </c>
      <c r="Z487" s="44"/>
      <c r="AA487" s="47" t="str">
        <f t="shared" si="87"/>
        <v/>
      </c>
      <c r="AB487" s="97" t="e">
        <f t="shared" si="95"/>
        <v>#VALUE!</v>
      </c>
      <c r="AC487" s="100" t="str">
        <f t="shared" si="88"/>
        <v/>
      </c>
      <c r="AD487" s="44"/>
      <c r="AE487" s="35"/>
      <c r="AF487" s="36"/>
      <c r="AG487" s="100" t="str">
        <f t="shared" si="89"/>
        <v/>
      </c>
      <c r="AH487" s="44"/>
      <c r="AI487" s="86"/>
      <c r="AJ487" s="77" t="str">
        <f t="shared" si="90"/>
        <v/>
      </c>
      <c r="AK487" s="84" t="str">
        <f t="shared" si="91"/>
        <v/>
      </c>
      <c r="AL487" s="1" t="str">
        <f t="shared" si="92"/>
        <v/>
      </c>
      <c r="AM487" s="85" t="str">
        <f t="shared" si="93"/>
        <v/>
      </c>
      <c r="AZ487" s="65" t="str">
        <f>IF(COUNT(SEARCH(#REF!,K487)),IF(V487&lt;&gt;0,LOOKUP(9.99999999999999E+307,$AZ$5:AZ486+1),""),"")</f>
        <v/>
      </c>
      <c r="BA487" s="91" t="str">
        <f>IF(COUNT(SEARCH(#REF!,K487)),IF(Y487&lt;&gt;0,LOOKUP(9.99999999999999E+307,$BA$5:BA486+1),""),"")</f>
        <v/>
      </c>
      <c r="BB487" s="93" t="str">
        <f>IF(COUNT(SEARCH(#REF!,K487)),IF(AC487&lt;&gt;0,LOOKUP(9.99999999999999E+307,$BB$5:BB486+1),""),"")</f>
        <v/>
      </c>
      <c r="BC487" s="95" t="str">
        <f>IF(COUNT(SEARCH(#REF!,K487)),IF(AG487&lt;&gt;0,LOOKUP(9.99999999999999E+307,$BC$5:BC486+1),""),"")</f>
        <v/>
      </c>
    </row>
    <row r="488" spans="1:55" ht="14">
      <c r="A488" s="1"/>
      <c r="B488" s="38" t="str">
        <f>IF(stock_Item!B482&lt;&gt;"",stock_Item!B482,"")</f>
        <v/>
      </c>
      <c r="C488" s="18" t="str">
        <f t="array" ref="C488">IF(B488 &lt;&gt;"",IF(J488&lt;&gt;"","จัดซื้อร่วม ","วิธีเฉพาะเจาะจง "),"")</f>
        <v/>
      </c>
      <c r="D488" s="9" t="str">
        <f>IF(B488 &lt;&gt;"",INDEX(stock_Item!$A$3:$A$998,MATCH(B488,stock_Item!$B$3:$B$998,0)),"")</f>
        <v/>
      </c>
      <c r="E488" s="9" t="str">
        <f>IF(B488 &lt;&gt;"",INDEX(stock_Item!$C$1:$C$998,MATCH(D488,stock_Item!$A$1:$A$998,0)),"")</f>
        <v/>
      </c>
      <c r="F488" s="1"/>
      <c r="G488" s="7"/>
      <c r="H488" s="7"/>
      <c r="I488" s="7"/>
      <c r="J488" s="54"/>
      <c r="K488" s="57"/>
      <c r="L488" s="55"/>
      <c r="M488" s="56"/>
      <c r="N488" s="56"/>
      <c r="O488" s="41"/>
      <c r="P488" s="53" t="str">
        <f>IFERROR(IF(B488 &lt;&gt;"",LOOKUP(2,1/(company_qty!$K$3:$K$2003=D488),(company_qty!$N$3:$N$1004)),""),0)</f>
        <v/>
      </c>
      <c r="Q488" s="33" t="s">
        <v>30</v>
      </c>
      <c r="R488" s="53" t="str">
        <f t="shared" si="84"/>
        <v/>
      </c>
      <c r="S488" s="23" t="s">
        <v>30</v>
      </c>
      <c r="T488" s="39" t="str">
        <f t="array" ref="T488">IFERROR(IF(B488 &lt;&gt;"",LOOKUP(2,1/(company_qty!$A$3:$A$2002=D488),(company_qty!$D$3:$D$1003)),""),"ไม่เคยซื้อ")</f>
        <v/>
      </c>
      <c r="U488" s="34" t="str">
        <f t="shared" si="85"/>
        <v/>
      </c>
      <c r="V488" s="46">
        <f>IF(AND(B488&lt;&gt;"",S488&lt;&gt;0,COUNTIFS(stock_Item!$A$3:$A$1998,D488,stock_Item!$M$3:$M$1998,"P")),IF(S488&gt;=9,S488-S488*0.4,S488),0)</f>
        <v>0</v>
      </c>
      <c r="W488" s="44"/>
      <c r="X488" s="47" t="str">
        <f t="shared" si="86"/>
        <v/>
      </c>
      <c r="Y488" s="46" t="e">
        <f t="shared" si="94"/>
        <v>#VALUE!</v>
      </c>
      <c r="Z488" s="44"/>
      <c r="AA488" s="47" t="str">
        <f t="shared" si="87"/>
        <v/>
      </c>
      <c r="AB488" s="97" t="e">
        <f t="shared" si="95"/>
        <v>#VALUE!</v>
      </c>
      <c r="AC488" s="100" t="str">
        <f t="shared" si="88"/>
        <v/>
      </c>
      <c r="AD488" s="44"/>
      <c r="AE488" s="35"/>
      <c r="AF488" s="36"/>
      <c r="AG488" s="100" t="str">
        <f t="shared" si="89"/>
        <v/>
      </c>
      <c r="AH488" s="44"/>
      <c r="AI488" s="86"/>
      <c r="AJ488" s="77" t="str">
        <f t="shared" si="90"/>
        <v/>
      </c>
      <c r="AK488" s="84" t="str">
        <f t="shared" si="91"/>
        <v/>
      </c>
      <c r="AL488" s="1" t="str">
        <f t="shared" si="92"/>
        <v/>
      </c>
      <c r="AM488" s="85" t="str">
        <f t="shared" si="93"/>
        <v/>
      </c>
      <c r="AZ488" s="65" t="str">
        <f>IF(COUNT(SEARCH(#REF!,K488)),IF(V488&lt;&gt;0,LOOKUP(9.99999999999999E+307,$AZ$5:AZ487+1),""),"")</f>
        <v/>
      </c>
      <c r="BA488" s="91" t="str">
        <f>IF(COUNT(SEARCH(#REF!,K488)),IF(Y488&lt;&gt;0,LOOKUP(9.99999999999999E+307,$BA$5:BA487+1),""),"")</f>
        <v/>
      </c>
      <c r="BB488" s="93" t="str">
        <f>IF(COUNT(SEARCH(#REF!,K488)),IF(AC488&lt;&gt;0,LOOKUP(9.99999999999999E+307,$BB$5:BB487+1),""),"")</f>
        <v/>
      </c>
      <c r="BC488" s="95" t="str">
        <f>IF(COUNT(SEARCH(#REF!,K488)),IF(AG488&lt;&gt;0,LOOKUP(9.99999999999999E+307,$BC$5:BC487+1),""),"")</f>
        <v/>
      </c>
    </row>
    <row r="489" spans="1:55" ht="14">
      <c r="A489" s="1"/>
      <c r="B489" s="38" t="str">
        <f>IF(stock_Item!B483&lt;&gt;"",stock_Item!B483,"")</f>
        <v/>
      </c>
      <c r="C489" s="18" t="str">
        <f t="array" ref="C489">IF(B489 &lt;&gt;"",IF(J489&lt;&gt;"","จัดซื้อร่วม ","วิธีเฉพาะเจาะจง "),"")</f>
        <v/>
      </c>
      <c r="D489" s="9" t="str">
        <f>IF(B489 &lt;&gt;"",INDEX(stock_Item!$A$3:$A$998,MATCH(B489,stock_Item!$B$3:$B$998,0)),"")</f>
        <v/>
      </c>
      <c r="E489" s="9" t="str">
        <f>IF(B489 &lt;&gt;"",INDEX(stock_Item!$C$1:$C$998,MATCH(D489,stock_Item!$A$1:$A$998,0)),"")</f>
        <v/>
      </c>
      <c r="F489" s="1"/>
      <c r="G489" s="7"/>
      <c r="H489" s="7"/>
      <c r="I489" s="7"/>
      <c r="J489" s="54"/>
      <c r="K489" s="57"/>
      <c r="L489" s="55"/>
      <c r="M489" s="56"/>
      <c r="N489" s="56"/>
      <c r="O489" s="41"/>
      <c r="P489" s="53" t="str">
        <f>IFERROR(IF(B489 &lt;&gt;"",LOOKUP(2,1/(company_qty!$K$3:$K$2003=D489),(company_qty!$N$3:$N$1004)),""),0)</f>
        <v/>
      </c>
      <c r="Q489" s="33" t="s">
        <v>30</v>
      </c>
      <c r="R489" s="53" t="str">
        <f t="shared" si="84"/>
        <v/>
      </c>
      <c r="S489" s="23" t="s">
        <v>30</v>
      </c>
      <c r="T489" s="39" t="str">
        <f t="array" ref="T489">IFERROR(IF(B489 &lt;&gt;"",LOOKUP(2,1/(company_qty!$A$3:$A$2002=D489),(company_qty!$D$3:$D$1003)),""),"ไม่เคยซื้อ")</f>
        <v/>
      </c>
      <c r="U489" s="34" t="str">
        <f t="shared" si="85"/>
        <v/>
      </c>
      <c r="V489" s="46">
        <f>IF(AND(B489&lt;&gt;"",S489&lt;&gt;0,COUNTIFS(stock_Item!$A$3:$A$1998,D489,stock_Item!$M$3:$M$1998,"P")),IF(S489&gt;=9,S489-S489*0.4,S489),0)</f>
        <v>0</v>
      </c>
      <c r="W489" s="44"/>
      <c r="X489" s="47" t="str">
        <f t="shared" si="86"/>
        <v/>
      </c>
      <c r="Y489" s="46" t="e">
        <f t="shared" si="94"/>
        <v>#VALUE!</v>
      </c>
      <c r="Z489" s="44"/>
      <c r="AA489" s="47" t="str">
        <f t="shared" si="87"/>
        <v/>
      </c>
      <c r="AB489" s="97" t="e">
        <f t="shared" si="95"/>
        <v>#VALUE!</v>
      </c>
      <c r="AC489" s="100" t="str">
        <f t="shared" si="88"/>
        <v/>
      </c>
      <c r="AD489" s="44"/>
      <c r="AE489" s="35"/>
      <c r="AF489" s="36"/>
      <c r="AG489" s="100" t="str">
        <f t="shared" si="89"/>
        <v/>
      </c>
      <c r="AH489" s="44"/>
      <c r="AI489" s="86"/>
      <c r="AJ489" s="77" t="str">
        <f t="shared" si="90"/>
        <v/>
      </c>
      <c r="AK489" s="84" t="str">
        <f t="shared" si="91"/>
        <v/>
      </c>
      <c r="AL489" s="1" t="str">
        <f t="shared" si="92"/>
        <v/>
      </c>
      <c r="AM489" s="85" t="str">
        <f t="shared" si="93"/>
        <v/>
      </c>
      <c r="AZ489" s="65" t="str">
        <f>IF(COUNT(SEARCH(#REF!,K489)),IF(V489&lt;&gt;0,LOOKUP(9.99999999999999E+307,$AZ$5:AZ488+1),""),"")</f>
        <v/>
      </c>
      <c r="BA489" s="91" t="str">
        <f>IF(COUNT(SEARCH(#REF!,K489)),IF(Y489&lt;&gt;0,LOOKUP(9.99999999999999E+307,$BA$5:BA488+1),""),"")</f>
        <v/>
      </c>
      <c r="BB489" s="93" t="str">
        <f>IF(COUNT(SEARCH(#REF!,K489)),IF(AC489&lt;&gt;0,LOOKUP(9.99999999999999E+307,$BB$5:BB488+1),""),"")</f>
        <v/>
      </c>
      <c r="BC489" s="95" t="str">
        <f>IF(COUNT(SEARCH(#REF!,K489)),IF(AG489&lt;&gt;0,LOOKUP(9.99999999999999E+307,$BC$5:BC488+1),""),"")</f>
        <v/>
      </c>
    </row>
    <row r="490" spans="1:55" ht="14">
      <c r="A490" s="1"/>
      <c r="B490" s="38" t="str">
        <f>IF(stock_Item!B484&lt;&gt;"",stock_Item!B484,"")</f>
        <v/>
      </c>
      <c r="C490" s="18" t="str">
        <f t="array" ref="C490">IF(B490 &lt;&gt;"",IF(J490&lt;&gt;"","จัดซื้อร่วม ","วิธีเฉพาะเจาะจง "),"")</f>
        <v/>
      </c>
      <c r="D490" s="9" t="str">
        <f>IF(B490 &lt;&gt;"",INDEX(stock_Item!$A$3:$A$998,MATCH(B490,stock_Item!$B$3:$B$998,0)),"")</f>
        <v/>
      </c>
      <c r="E490" s="9" t="str">
        <f>IF(B490 &lt;&gt;"",INDEX(stock_Item!$C$1:$C$998,MATCH(D490,stock_Item!$A$1:$A$998,0)),"")</f>
        <v/>
      </c>
      <c r="F490" s="1"/>
      <c r="G490" s="7"/>
      <c r="H490" s="7"/>
      <c r="I490" s="7"/>
      <c r="J490" s="54"/>
      <c r="K490" s="57"/>
      <c r="L490" s="55"/>
      <c r="M490" s="56"/>
      <c r="N490" s="56"/>
      <c r="O490" s="41"/>
      <c r="P490" s="53" t="str">
        <f>IFERROR(IF(B490 &lt;&gt;"",LOOKUP(2,1/(company_qty!$K$3:$K$2003=D490),(company_qty!$N$3:$N$1004)),""),0)</f>
        <v/>
      </c>
      <c r="Q490" s="33" t="s">
        <v>30</v>
      </c>
      <c r="R490" s="53" t="str">
        <f t="shared" si="84"/>
        <v/>
      </c>
      <c r="S490" s="23" t="s">
        <v>30</v>
      </c>
      <c r="T490" s="39" t="str">
        <f t="array" ref="T490">IFERROR(IF(B490 &lt;&gt;"",LOOKUP(2,1/(company_qty!$A$3:$A$2002=D490),(company_qty!$D$3:$D$1003)),""),"ไม่เคยซื้อ")</f>
        <v/>
      </c>
      <c r="U490" s="34" t="str">
        <f t="shared" si="85"/>
        <v/>
      </c>
      <c r="V490" s="46">
        <f>IF(AND(B490&lt;&gt;"",S490&lt;&gt;0,COUNTIFS(stock_Item!$A$3:$A$1998,D490,stock_Item!$M$3:$M$1998,"P")),IF(S490&gt;=9,S490-S490*0.4,S490),0)</f>
        <v>0</v>
      </c>
      <c r="W490" s="44"/>
      <c r="X490" s="47" t="str">
        <f t="shared" si="86"/>
        <v/>
      </c>
      <c r="Y490" s="46" t="e">
        <f t="shared" si="94"/>
        <v>#VALUE!</v>
      </c>
      <c r="Z490" s="44"/>
      <c r="AA490" s="47" t="str">
        <f t="shared" si="87"/>
        <v/>
      </c>
      <c r="AB490" s="97" t="e">
        <f t="shared" si="95"/>
        <v>#VALUE!</v>
      </c>
      <c r="AC490" s="100" t="str">
        <f t="shared" si="88"/>
        <v/>
      </c>
      <c r="AD490" s="44"/>
      <c r="AE490" s="35"/>
      <c r="AF490" s="36"/>
      <c r="AG490" s="100" t="str">
        <f t="shared" si="89"/>
        <v/>
      </c>
      <c r="AH490" s="44"/>
      <c r="AI490" s="86"/>
      <c r="AJ490" s="77" t="str">
        <f t="shared" si="90"/>
        <v/>
      </c>
      <c r="AK490" s="84" t="str">
        <f t="shared" si="91"/>
        <v/>
      </c>
      <c r="AL490" s="1" t="str">
        <f t="shared" si="92"/>
        <v/>
      </c>
      <c r="AM490" s="85" t="str">
        <f t="shared" si="93"/>
        <v/>
      </c>
      <c r="AZ490" s="65" t="str">
        <f>IF(COUNT(SEARCH(#REF!,K490)),IF(V490&lt;&gt;0,LOOKUP(9.99999999999999E+307,$AZ$5:AZ489+1),""),"")</f>
        <v/>
      </c>
      <c r="BA490" s="91" t="str">
        <f>IF(COUNT(SEARCH(#REF!,K490)),IF(Y490&lt;&gt;0,LOOKUP(9.99999999999999E+307,$BA$5:BA489+1),""),"")</f>
        <v/>
      </c>
      <c r="BB490" s="93" t="str">
        <f>IF(COUNT(SEARCH(#REF!,K490)),IF(AC490&lt;&gt;0,LOOKUP(9.99999999999999E+307,$BB$5:BB489+1),""),"")</f>
        <v/>
      </c>
      <c r="BC490" s="95" t="str">
        <f>IF(COUNT(SEARCH(#REF!,K490)),IF(AG490&lt;&gt;0,LOOKUP(9.99999999999999E+307,$BC$5:BC489+1),""),"")</f>
        <v/>
      </c>
    </row>
    <row r="491" spans="1:55" ht="14">
      <c r="A491" s="1"/>
      <c r="B491" s="38" t="str">
        <f>IF(stock_Item!B485&lt;&gt;"",stock_Item!B485,"")</f>
        <v/>
      </c>
      <c r="C491" s="18" t="str">
        <f t="array" ref="C491">IF(B491 &lt;&gt;"",IF(J491&lt;&gt;"","จัดซื้อร่วม ","วิธีเฉพาะเจาะจง "),"")</f>
        <v/>
      </c>
      <c r="D491" s="9" t="str">
        <f>IF(B491 &lt;&gt;"",INDEX(stock_Item!$A$3:$A$998,MATCH(B491,stock_Item!$B$3:$B$998,0)),"")</f>
        <v/>
      </c>
      <c r="E491" s="9" t="str">
        <f>IF(B491 &lt;&gt;"",INDEX(stock_Item!$C$1:$C$998,MATCH(D491,stock_Item!$A$1:$A$998,0)),"")</f>
        <v/>
      </c>
      <c r="F491" s="1"/>
      <c r="G491" s="7"/>
      <c r="H491" s="7"/>
      <c r="I491" s="7"/>
      <c r="J491" s="54"/>
      <c r="K491" s="57"/>
      <c r="L491" s="55"/>
      <c r="M491" s="56"/>
      <c r="N491" s="56"/>
      <c r="O491" s="41"/>
      <c r="P491" s="53" t="str">
        <f>IFERROR(IF(B491 &lt;&gt;"",LOOKUP(2,1/(company_qty!$K$3:$K$2003=D491),(company_qty!$N$3:$N$1004)),""),0)</f>
        <v/>
      </c>
      <c r="Q491" s="33" t="s">
        <v>30</v>
      </c>
      <c r="R491" s="53" t="str">
        <f t="shared" si="84"/>
        <v/>
      </c>
      <c r="S491" s="23" t="s">
        <v>30</v>
      </c>
      <c r="T491" s="39" t="str">
        <f t="array" ref="T491">IFERROR(IF(B491 &lt;&gt;"",LOOKUP(2,1/(company_qty!$A$3:$A$2002=D491),(company_qty!$D$3:$D$1003)),""),"ไม่เคยซื้อ")</f>
        <v/>
      </c>
      <c r="U491" s="34" t="str">
        <f t="shared" si="85"/>
        <v/>
      </c>
      <c r="V491" s="46">
        <f>IF(AND(B491&lt;&gt;"",S491&lt;&gt;0,COUNTIFS(stock_Item!$A$3:$A$1998,D491,stock_Item!$M$3:$M$1998,"P")),IF(S491&gt;=9,S491-S491*0.4,S491),0)</f>
        <v>0</v>
      </c>
      <c r="W491" s="44"/>
      <c r="X491" s="47" t="str">
        <f t="shared" si="86"/>
        <v/>
      </c>
      <c r="Y491" s="46" t="e">
        <f t="shared" si="94"/>
        <v>#VALUE!</v>
      </c>
      <c r="Z491" s="44"/>
      <c r="AA491" s="47" t="str">
        <f t="shared" si="87"/>
        <v/>
      </c>
      <c r="AB491" s="97" t="e">
        <f t="shared" si="95"/>
        <v>#VALUE!</v>
      </c>
      <c r="AC491" s="100" t="str">
        <f t="shared" si="88"/>
        <v/>
      </c>
      <c r="AD491" s="44"/>
      <c r="AE491" s="35"/>
      <c r="AF491" s="36"/>
      <c r="AG491" s="100" t="str">
        <f t="shared" si="89"/>
        <v/>
      </c>
      <c r="AH491" s="44"/>
      <c r="AI491" s="86"/>
      <c r="AJ491" s="77" t="str">
        <f t="shared" si="90"/>
        <v/>
      </c>
      <c r="AK491" s="84" t="str">
        <f t="shared" si="91"/>
        <v/>
      </c>
      <c r="AL491" s="1" t="str">
        <f t="shared" si="92"/>
        <v/>
      </c>
      <c r="AM491" s="85" t="str">
        <f t="shared" si="93"/>
        <v/>
      </c>
      <c r="AZ491" s="65" t="str">
        <f>IF(COUNT(SEARCH(#REF!,K491)),IF(V491&lt;&gt;0,LOOKUP(9.99999999999999E+307,$AZ$5:AZ490+1),""),"")</f>
        <v/>
      </c>
      <c r="BA491" s="91" t="str">
        <f>IF(COUNT(SEARCH(#REF!,K491)),IF(Y491&lt;&gt;0,LOOKUP(9.99999999999999E+307,$BA$5:BA490+1),""),"")</f>
        <v/>
      </c>
      <c r="BB491" s="93" t="str">
        <f>IF(COUNT(SEARCH(#REF!,K491)),IF(AC491&lt;&gt;0,LOOKUP(9.99999999999999E+307,$BB$5:BB490+1),""),"")</f>
        <v/>
      </c>
      <c r="BC491" s="95" t="str">
        <f>IF(COUNT(SEARCH(#REF!,K491)),IF(AG491&lt;&gt;0,LOOKUP(9.99999999999999E+307,$BC$5:BC490+1),""),"")</f>
        <v/>
      </c>
    </row>
    <row r="492" spans="1:55" ht="14">
      <c r="A492" s="1"/>
      <c r="B492" s="38" t="str">
        <f>IF(stock_Item!B486&lt;&gt;"",stock_Item!B486,"")</f>
        <v/>
      </c>
      <c r="C492" s="18" t="str">
        <f t="array" ref="C492">IF(B492 &lt;&gt;"",IF(J492&lt;&gt;"","จัดซื้อร่วม ","วิธีเฉพาะเจาะจง "),"")</f>
        <v/>
      </c>
      <c r="D492" s="9" t="str">
        <f>IF(B492 &lt;&gt;"",INDEX(stock_Item!$A$3:$A$998,MATCH(B492,stock_Item!$B$3:$B$998,0)),"")</f>
        <v/>
      </c>
      <c r="E492" s="9" t="str">
        <f>IF(B492 &lt;&gt;"",INDEX(stock_Item!$C$1:$C$998,MATCH(D492,stock_Item!$A$1:$A$998,0)),"")</f>
        <v/>
      </c>
      <c r="F492" s="1"/>
      <c r="G492" s="7"/>
      <c r="H492" s="7"/>
      <c r="I492" s="7"/>
      <c r="J492" s="54"/>
      <c r="K492" s="57"/>
      <c r="L492" s="55"/>
      <c r="M492" s="56"/>
      <c r="N492" s="56"/>
      <c r="O492" s="41"/>
      <c r="P492" s="53" t="str">
        <f>IFERROR(IF(B492 &lt;&gt;"",LOOKUP(2,1/(company_qty!$K$3:$K$2003=D492),(company_qty!$N$3:$N$1004)),""),0)</f>
        <v/>
      </c>
      <c r="Q492" s="33" t="s">
        <v>30</v>
      </c>
      <c r="R492" s="53" t="str">
        <f t="shared" si="84"/>
        <v/>
      </c>
      <c r="S492" s="23" t="s">
        <v>30</v>
      </c>
      <c r="T492" s="39" t="str">
        <f t="array" ref="T492">IFERROR(IF(B492 &lt;&gt;"",LOOKUP(2,1/(company_qty!$A$3:$A$2002=D492),(company_qty!$D$3:$D$1003)),""),"ไม่เคยซื้อ")</f>
        <v/>
      </c>
      <c r="U492" s="34" t="str">
        <f t="shared" si="85"/>
        <v/>
      </c>
      <c r="V492" s="46">
        <f>IF(AND(B492&lt;&gt;"",S492&lt;&gt;0,COUNTIFS(stock_Item!$A$3:$A$1998,D492,stock_Item!$M$3:$M$1998,"P")),IF(S492&gt;=9,S492-S492*0.4,S492),0)</f>
        <v>0</v>
      </c>
      <c r="W492" s="44"/>
      <c r="X492" s="47" t="str">
        <f t="shared" si="86"/>
        <v/>
      </c>
      <c r="Y492" s="46" t="e">
        <f t="shared" si="94"/>
        <v>#VALUE!</v>
      </c>
      <c r="Z492" s="44"/>
      <c r="AA492" s="47" t="str">
        <f t="shared" si="87"/>
        <v/>
      </c>
      <c r="AB492" s="97" t="e">
        <f t="shared" si="95"/>
        <v>#VALUE!</v>
      </c>
      <c r="AC492" s="100" t="str">
        <f t="shared" si="88"/>
        <v/>
      </c>
      <c r="AD492" s="44"/>
      <c r="AE492" s="35"/>
      <c r="AF492" s="36"/>
      <c r="AG492" s="100" t="str">
        <f t="shared" si="89"/>
        <v/>
      </c>
      <c r="AH492" s="44"/>
      <c r="AI492" s="86"/>
      <c r="AJ492" s="77" t="str">
        <f t="shared" si="90"/>
        <v/>
      </c>
      <c r="AK492" s="84" t="str">
        <f t="shared" si="91"/>
        <v/>
      </c>
      <c r="AL492" s="1" t="str">
        <f t="shared" si="92"/>
        <v/>
      </c>
      <c r="AM492" s="85" t="str">
        <f t="shared" si="93"/>
        <v/>
      </c>
      <c r="AZ492" s="65" t="str">
        <f>IF(COUNT(SEARCH(#REF!,K492)),IF(V492&lt;&gt;0,LOOKUP(9.99999999999999E+307,$AZ$5:AZ491+1),""),"")</f>
        <v/>
      </c>
      <c r="BA492" s="91" t="str">
        <f>IF(COUNT(SEARCH(#REF!,K492)),IF(Y492&lt;&gt;0,LOOKUP(9.99999999999999E+307,$BA$5:BA491+1),""),"")</f>
        <v/>
      </c>
      <c r="BB492" s="93" t="str">
        <f>IF(COUNT(SEARCH(#REF!,K492)),IF(AC492&lt;&gt;0,LOOKUP(9.99999999999999E+307,$BB$5:BB491+1),""),"")</f>
        <v/>
      </c>
      <c r="BC492" s="95" t="str">
        <f>IF(COUNT(SEARCH(#REF!,K492)),IF(AG492&lt;&gt;0,LOOKUP(9.99999999999999E+307,$BC$5:BC491+1),""),"")</f>
        <v/>
      </c>
    </row>
    <row r="493" spans="1:55" ht="14">
      <c r="A493" s="1"/>
      <c r="B493" s="38" t="str">
        <f>IF(stock_Item!B487&lt;&gt;"",stock_Item!B487,"")</f>
        <v/>
      </c>
      <c r="C493" s="18" t="str">
        <f t="array" ref="C493">IF(B493 &lt;&gt;"",IF(J493&lt;&gt;"","จัดซื้อร่วม ","วิธีเฉพาะเจาะจง "),"")</f>
        <v/>
      </c>
      <c r="D493" s="9" t="str">
        <f>IF(B493 &lt;&gt;"",INDEX(stock_Item!$A$3:$A$998,MATCH(B493,stock_Item!$B$3:$B$998,0)),"")</f>
        <v/>
      </c>
      <c r="E493" s="9" t="str">
        <f>IF(B493 &lt;&gt;"",INDEX(stock_Item!$C$1:$C$998,MATCH(D493,stock_Item!$A$1:$A$998,0)),"")</f>
        <v/>
      </c>
      <c r="F493" s="1"/>
      <c r="G493" s="7"/>
      <c r="H493" s="7"/>
      <c r="I493" s="7"/>
      <c r="J493" s="54"/>
      <c r="K493" s="57"/>
      <c r="L493" s="55"/>
      <c r="M493" s="56"/>
      <c r="N493" s="56"/>
      <c r="O493" s="41"/>
      <c r="P493" s="53" t="str">
        <f>IFERROR(IF(B493 &lt;&gt;"",LOOKUP(2,1/(company_qty!$K$3:$K$2003=D493),(company_qty!$N$3:$N$1004)),""),0)</f>
        <v/>
      </c>
      <c r="Q493" s="33" t="s">
        <v>30</v>
      </c>
      <c r="R493" s="53" t="str">
        <f t="shared" si="84"/>
        <v/>
      </c>
      <c r="S493" s="23" t="s">
        <v>30</v>
      </c>
      <c r="T493" s="39" t="str">
        <f t="array" ref="T493">IFERROR(IF(B493 &lt;&gt;"",LOOKUP(2,1/(company_qty!$A$3:$A$2002=D493),(company_qty!$D$3:$D$1003)),""),"ไม่เคยซื้อ")</f>
        <v/>
      </c>
      <c r="U493" s="34" t="str">
        <f t="shared" si="85"/>
        <v/>
      </c>
      <c r="V493" s="46">
        <f>IF(AND(B493&lt;&gt;"",S493&lt;&gt;0,COUNTIFS(stock_Item!$A$3:$A$1998,D493,stock_Item!$M$3:$M$1998,"P")),IF(S493&gt;=9,S493-S493*0.4,S493),0)</f>
        <v>0</v>
      </c>
      <c r="W493" s="44"/>
      <c r="X493" s="47" t="str">
        <f t="shared" si="86"/>
        <v/>
      </c>
      <c r="Y493" s="46" t="e">
        <f t="shared" si="94"/>
        <v>#VALUE!</v>
      </c>
      <c r="Z493" s="44"/>
      <c r="AA493" s="47" t="str">
        <f t="shared" si="87"/>
        <v/>
      </c>
      <c r="AB493" s="97" t="e">
        <f t="shared" si="95"/>
        <v>#VALUE!</v>
      </c>
      <c r="AC493" s="100" t="str">
        <f t="shared" si="88"/>
        <v/>
      </c>
      <c r="AD493" s="44"/>
      <c r="AE493" s="35"/>
      <c r="AF493" s="36"/>
      <c r="AG493" s="100" t="str">
        <f t="shared" si="89"/>
        <v/>
      </c>
      <c r="AH493" s="44"/>
      <c r="AI493" s="86"/>
      <c r="AJ493" s="77" t="str">
        <f t="shared" si="90"/>
        <v/>
      </c>
      <c r="AK493" s="84" t="str">
        <f t="shared" si="91"/>
        <v/>
      </c>
      <c r="AL493" s="1" t="str">
        <f t="shared" si="92"/>
        <v/>
      </c>
      <c r="AM493" s="85" t="str">
        <f t="shared" si="93"/>
        <v/>
      </c>
      <c r="AZ493" s="65" t="str">
        <f>IF(COUNT(SEARCH(#REF!,K493)),IF(V493&lt;&gt;0,LOOKUP(9.99999999999999E+307,$AZ$5:AZ492+1),""),"")</f>
        <v/>
      </c>
      <c r="BA493" s="91" t="str">
        <f>IF(COUNT(SEARCH(#REF!,K493)),IF(Y493&lt;&gt;0,LOOKUP(9.99999999999999E+307,$BA$5:BA492+1),""),"")</f>
        <v/>
      </c>
      <c r="BB493" s="93" t="str">
        <f>IF(COUNT(SEARCH(#REF!,K493)),IF(AC493&lt;&gt;0,LOOKUP(9.99999999999999E+307,$BB$5:BB492+1),""),"")</f>
        <v/>
      </c>
      <c r="BC493" s="95" t="str">
        <f>IF(COUNT(SEARCH(#REF!,K493)),IF(AG493&lt;&gt;0,LOOKUP(9.99999999999999E+307,$BC$5:BC492+1),""),"")</f>
        <v/>
      </c>
    </row>
    <row r="494" spans="1:55" ht="14">
      <c r="A494" s="1"/>
      <c r="B494" s="38" t="str">
        <f>IF(stock_Item!B488&lt;&gt;"",stock_Item!B488,"")</f>
        <v/>
      </c>
      <c r="C494" s="18" t="str">
        <f t="array" ref="C494">IF(B494 &lt;&gt;"",IF(J494&lt;&gt;"","จัดซื้อร่วม ","วิธีเฉพาะเจาะจง "),"")</f>
        <v/>
      </c>
      <c r="D494" s="9" t="str">
        <f>IF(B494 &lt;&gt;"",INDEX(stock_Item!$A$3:$A$998,MATCH(B494,stock_Item!$B$3:$B$998,0)),"")</f>
        <v/>
      </c>
      <c r="E494" s="9" t="str">
        <f>IF(B494 &lt;&gt;"",INDEX(stock_Item!$C$1:$C$998,MATCH(D494,stock_Item!$A$1:$A$998,0)),"")</f>
        <v/>
      </c>
      <c r="F494" s="1"/>
      <c r="G494" s="7"/>
      <c r="H494" s="7"/>
      <c r="I494" s="7"/>
      <c r="J494" s="54"/>
      <c r="K494" s="57"/>
      <c r="L494" s="55"/>
      <c r="M494" s="56"/>
      <c r="N494" s="56"/>
      <c r="O494" s="41"/>
      <c r="P494" s="53" t="str">
        <f>IFERROR(IF(B494 &lt;&gt;"",LOOKUP(2,1/(company_qty!$K$3:$K$2003=D494),(company_qty!$N$3:$N$1004)),""),0)</f>
        <v/>
      </c>
      <c r="Q494" s="33" t="s">
        <v>30</v>
      </c>
      <c r="R494" s="53" t="str">
        <f t="shared" si="84"/>
        <v/>
      </c>
      <c r="S494" s="23" t="s">
        <v>30</v>
      </c>
      <c r="T494" s="39" t="str">
        <f t="array" ref="T494">IFERROR(IF(B494 &lt;&gt;"",LOOKUP(2,1/(company_qty!$A$3:$A$2002=D494),(company_qty!$D$3:$D$1003)),""),"ไม่เคยซื้อ")</f>
        <v/>
      </c>
      <c r="U494" s="34" t="str">
        <f t="shared" si="85"/>
        <v/>
      </c>
      <c r="V494" s="46">
        <f>IF(AND(B494&lt;&gt;"",S494&lt;&gt;0,COUNTIFS(stock_Item!$A$3:$A$1998,D494,stock_Item!$M$3:$M$1998,"P")),IF(S494&gt;=9,S494-S494*0.4,S494),0)</f>
        <v>0</v>
      </c>
      <c r="W494" s="44"/>
      <c r="X494" s="47" t="str">
        <f t="shared" si="86"/>
        <v/>
      </c>
      <c r="Y494" s="46" t="e">
        <f t="shared" si="94"/>
        <v>#VALUE!</v>
      </c>
      <c r="Z494" s="44"/>
      <c r="AA494" s="47" t="str">
        <f t="shared" si="87"/>
        <v/>
      </c>
      <c r="AB494" s="97" t="e">
        <f t="shared" si="95"/>
        <v>#VALUE!</v>
      </c>
      <c r="AC494" s="100" t="str">
        <f t="shared" si="88"/>
        <v/>
      </c>
      <c r="AD494" s="44"/>
      <c r="AE494" s="35"/>
      <c r="AF494" s="36"/>
      <c r="AG494" s="100" t="str">
        <f t="shared" si="89"/>
        <v/>
      </c>
      <c r="AH494" s="44"/>
      <c r="AI494" s="86"/>
      <c r="AJ494" s="77" t="str">
        <f t="shared" si="90"/>
        <v/>
      </c>
      <c r="AK494" s="84" t="str">
        <f t="shared" si="91"/>
        <v/>
      </c>
      <c r="AL494" s="1" t="str">
        <f t="shared" si="92"/>
        <v/>
      </c>
      <c r="AM494" s="85" t="str">
        <f t="shared" si="93"/>
        <v/>
      </c>
      <c r="AZ494" s="65" t="str">
        <f>IF(COUNT(SEARCH(#REF!,K494)),IF(V494&lt;&gt;0,LOOKUP(9.99999999999999E+307,$AZ$5:AZ493+1),""),"")</f>
        <v/>
      </c>
      <c r="BA494" s="91" t="str">
        <f>IF(COUNT(SEARCH(#REF!,K494)),IF(Y494&lt;&gt;0,LOOKUP(9.99999999999999E+307,$BA$5:BA493+1),""),"")</f>
        <v/>
      </c>
      <c r="BB494" s="93" t="str">
        <f>IF(COUNT(SEARCH(#REF!,K494)),IF(AC494&lt;&gt;0,LOOKUP(9.99999999999999E+307,$BB$5:BB493+1),""),"")</f>
        <v/>
      </c>
      <c r="BC494" s="95" t="str">
        <f>IF(COUNT(SEARCH(#REF!,K494)),IF(AG494&lt;&gt;0,LOOKUP(9.99999999999999E+307,$BC$5:BC493+1),""),"")</f>
        <v/>
      </c>
    </row>
    <row r="495" spans="1:55" ht="14">
      <c r="A495" s="1"/>
      <c r="B495" s="38" t="str">
        <f>IF(stock_Item!B489&lt;&gt;"",stock_Item!B489,"")</f>
        <v/>
      </c>
      <c r="C495" s="18" t="str">
        <f t="array" ref="C495">IF(B495 &lt;&gt;"",IF(J495&lt;&gt;"","จัดซื้อร่วม ","วิธีเฉพาะเจาะจง "),"")</f>
        <v/>
      </c>
      <c r="D495" s="9" t="str">
        <f>IF(B495 &lt;&gt;"",INDEX(stock_Item!$A$3:$A$998,MATCH(B495,stock_Item!$B$3:$B$998,0)),"")</f>
        <v/>
      </c>
      <c r="E495" s="9" t="str">
        <f>IF(B495 &lt;&gt;"",INDEX(stock_Item!$C$1:$C$998,MATCH(D495,stock_Item!$A$1:$A$998,0)),"")</f>
        <v/>
      </c>
      <c r="F495" s="1"/>
      <c r="G495" s="7"/>
      <c r="H495" s="7"/>
      <c r="I495" s="7"/>
      <c r="J495" s="54"/>
      <c r="K495" s="57"/>
      <c r="L495" s="55"/>
      <c r="M495" s="56"/>
      <c r="N495" s="56"/>
      <c r="O495" s="41"/>
      <c r="P495" s="53" t="str">
        <f>IFERROR(IF(B495 &lt;&gt;"",LOOKUP(2,1/(company_qty!$K$3:$K$2003=D495),(company_qty!$N$3:$N$1004)),""),0)</f>
        <v/>
      </c>
      <c r="Q495" s="33" t="s">
        <v>30</v>
      </c>
      <c r="R495" s="53" t="str">
        <f t="shared" si="84"/>
        <v/>
      </c>
      <c r="S495" s="23" t="s">
        <v>30</v>
      </c>
      <c r="T495" s="39" t="str">
        <f t="array" ref="T495">IFERROR(IF(B495 &lt;&gt;"",LOOKUP(2,1/(company_qty!$A$3:$A$2002=D495),(company_qty!$D$3:$D$1003)),""),"ไม่เคยซื้อ")</f>
        <v/>
      </c>
      <c r="U495" s="34" t="str">
        <f t="shared" si="85"/>
        <v/>
      </c>
      <c r="V495" s="46">
        <f>IF(AND(B495&lt;&gt;"",S495&lt;&gt;0,COUNTIFS(stock_Item!$A$3:$A$1998,D495,stock_Item!$M$3:$M$1998,"P")),IF(S495&gt;=9,S495-S495*0.4,S495),0)</f>
        <v>0</v>
      </c>
      <c r="W495" s="44"/>
      <c r="X495" s="47" t="str">
        <f t="shared" si="86"/>
        <v/>
      </c>
      <c r="Y495" s="46" t="e">
        <f t="shared" si="94"/>
        <v>#VALUE!</v>
      </c>
      <c r="Z495" s="44"/>
      <c r="AA495" s="47" t="str">
        <f t="shared" si="87"/>
        <v/>
      </c>
      <c r="AB495" s="97" t="e">
        <f t="shared" si="95"/>
        <v>#VALUE!</v>
      </c>
      <c r="AC495" s="100" t="str">
        <f t="shared" si="88"/>
        <v/>
      </c>
      <c r="AD495" s="44"/>
      <c r="AE495" s="35"/>
      <c r="AF495" s="36"/>
      <c r="AG495" s="100" t="str">
        <f t="shared" si="89"/>
        <v/>
      </c>
      <c r="AH495" s="44"/>
      <c r="AI495" s="86"/>
      <c r="AJ495" s="77" t="str">
        <f t="shared" si="90"/>
        <v/>
      </c>
      <c r="AK495" s="84" t="str">
        <f t="shared" si="91"/>
        <v/>
      </c>
      <c r="AL495" s="1" t="str">
        <f t="shared" si="92"/>
        <v/>
      </c>
      <c r="AM495" s="85" t="str">
        <f t="shared" si="93"/>
        <v/>
      </c>
      <c r="AZ495" s="65" t="str">
        <f>IF(COUNT(SEARCH(#REF!,K495)),IF(V495&lt;&gt;0,LOOKUP(9.99999999999999E+307,$AZ$5:AZ494+1),""),"")</f>
        <v/>
      </c>
      <c r="BA495" s="91" t="str">
        <f>IF(COUNT(SEARCH(#REF!,K495)),IF(Y495&lt;&gt;0,LOOKUP(9.99999999999999E+307,$BA$5:BA494+1),""),"")</f>
        <v/>
      </c>
      <c r="BB495" s="93" t="str">
        <f>IF(COUNT(SEARCH(#REF!,K495)),IF(AC495&lt;&gt;0,LOOKUP(9.99999999999999E+307,$BB$5:BB494+1),""),"")</f>
        <v/>
      </c>
      <c r="BC495" s="95" t="str">
        <f>IF(COUNT(SEARCH(#REF!,K495)),IF(AG495&lt;&gt;0,LOOKUP(9.99999999999999E+307,$BC$5:BC494+1),""),"")</f>
        <v/>
      </c>
    </row>
    <row r="496" spans="1:55" ht="14">
      <c r="A496" s="1"/>
      <c r="B496" s="38" t="str">
        <f>IF(stock_Item!B490&lt;&gt;"",stock_Item!B490,"")</f>
        <v/>
      </c>
      <c r="C496" s="18" t="str">
        <f t="array" ref="C496">IF(B496 &lt;&gt;"",IF(J496&lt;&gt;"","จัดซื้อร่วม ","วิธีเฉพาะเจาะจง "),"")</f>
        <v/>
      </c>
      <c r="D496" s="9" t="str">
        <f>IF(B496 &lt;&gt;"",INDEX(stock_Item!$A$3:$A$998,MATCH(B496,stock_Item!$B$3:$B$998,0)),"")</f>
        <v/>
      </c>
      <c r="E496" s="9" t="str">
        <f>IF(B496 &lt;&gt;"",INDEX(stock_Item!$C$1:$C$998,MATCH(D496,stock_Item!$A$1:$A$998,0)),"")</f>
        <v/>
      </c>
      <c r="F496" s="1"/>
      <c r="G496" s="7"/>
      <c r="H496" s="7"/>
      <c r="I496" s="7"/>
      <c r="J496" s="54"/>
      <c r="K496" s="57"/>
      <c r="L496" s="55"/>
      <c r="M496" s="56"/>
      <c r="N496" s="56"/>
      <c r="O496" s="41"/>
      <c r="P496" s="53" t="str">
        <f>IFERROR(IF(B496 &lt;&gt;"",LOOKUP(2,1/(company_qty!$K$3:$K$2003=D496),(company_qty!$N$3:$N$1004)),""),0)</f>
        <v/>
      </c>
      <c r="Q496" s="33" t="s">
        <v>30</v>
      </c>
      <c r="R496" s="53" t="str">
        <f t="shared" si="84"/>
        <v/>
      </c>
      <c r="S496" s="23" t="s">
        <v>30</v>
      </c>
      <c r="T496" s="39" t="str">
        <f t="array" ref="T496">IFERROR(IF(B496 &lt;&gt;"",LOOKUP(2,1/(company_qty!$A$3:$A$2002=D496),(company_qty!$D$3:$D$1003)),""),"ไม่เคยซื้อ")</f>
        <v/>
      </c>
      <c r="U496" s="34" t="str">
        <f t="shared" si="85"/>
        <v/>
      </c>
      <c r="V496" s="46">
        <f>IF(AND(B496&lt;&gt;"",S496&lt;&gt;0,COUNTIFS(stock_Item!$A$3:$A$1998,D496,stock_Item!$M$3:$M$1998,"P")),IF(S496&gt;=9,S496-S496*0.4,S496),0)</f>
        <v>0</v>
      </c>
      <c r="W496" s="44"/>
      <c r="X496" s="47" t="str">
        <f t="shared" si="86"/>
        <v/>
      </c>
      <c r="Y496" s="46" t="e">
        <f t="shared" si="94"/>
        <v>#VALUE!</v>
      </c>
      <c r="Z496" s="44"/>
      <c r="AA496" s="47" t="str">
        <f t="shared" si="87"/>
        <v/>
      </c>
      <c r="AB496" s="97" t="e">
        <f t="shared" si="95"/>
        <v>#VALUE!</v>
      </c>
      <c r="AC496" s="100" t="str">
        <f t="shared" si="88"/>
        <v/>
      </c>
      <c r="AD496" s="44"/>
      <c r="AE496" s="35"/>
      <c r="AF496" s="36"/>
      <c r="AG496" s="100" t="str">
        <f t="shared" si="89"/>
        <v/>
      </c>
      <c r="AH496" s="44"/>
      <c r="AI496" s="86"/>
      <c r="AJ496" s="77" t="str">
        <f t="shared" si="90"/>
        <v/>
      </c>
      <c r="AK496" s="84" t="str">
        <f t="shared" si="91"/>
        <v/>
      </c>
      <c r="AL496" s="1" t="str">
        <f t="shared" si="92"/>
        <v/>
      </c>
      <c r="AM496" s="85" t="str">
        <f t="shared" si="93"/>
        <v/>
      </c>
      <c r="AZ496" s="65" t="str">
        <f>IF(COUNT(SEARCH(#REF!,K496)),IF(V496&lt;&gt;0,LOOKUP(9.99999999999999E+307,$AZ$5:AZ495+1),""),"")</f>
        <v/>
      </c>
      <c r="BA496" s="91" t="str">
        <f>IF(COUNT(SEARCH(#REF!,K496)),IF(Y496&lt;&gt;0,LOOKUP(9.99999999999999E+307,$BA$5:BA495+1),""),"")</f>
        <v/>
      </c>
      <c r="BB496" s="93" t="str">
        <f>IF(COUNT(SEARCH(#REF!,K496)),IF(AC496&lt;&gt;0,LOOKUP(9.99999999999999E+307,$BB$5:BB495+1),""),"")</f>
        <v/>
      </c>
      <c r="BC496" s="95" t="str">
        <f>IF(COUNT(SEARCH(#REF!,K496)),IF(AG496&lt;&gt;0,LOOKUP(9.99999999999999E+307,$BC$5:BC495+1),""),"")</f>
        <v/>
      </c>
    </row>
    <row r="497" spans="1:55" ht="14">
      <c r="A497" s="1"/>
      <c r="B497" s="38" t="str">
        <f>IF(stock_Item!B491&lt;&gt;"",stock_Item!B491,"")</f>
        <v/>
      </c>
      <c r="C497" s="18" t="str">
        <f t="array" ref="C497">IF(B497 &lt;&gt;"",IF(J497&lt;&gt;"","จัดซื้อร่วม ","วิธีเฉพาะเจาะจง "),"")</f>
        <v/>
      </c>
      <c r="D497" s="9" t="str">
        <f>IF(B497 &lt;&gt;"",INDEX(stock_Item!$A$3:$A$998,MATCH(B497,stock_Item!$B$3:$B$998,0)),"")</f>
        <v/>
      </c>
      <c r="E497" s="9" t="str">
        <f>IF(B497 &lt;&gt;"",INDEX(stock_Item!$C$1:$C$998,MATCH(D497,stock_Item!$A$1:$A$998,0)),"")</f>
        <v/>
      </c>
      <c r="F497" s="1"/>
      <c r="G497" s="7"/>
      <c r="H497" s="7"/>
      <c r="I497" s="7"/>
      <c r="J497" s="54"/>
      <c r="K497" s="57"/>
      <c r="L497" s="55"/>
      <c r="M497" s="56"/>
      <c r="N497" s="56"/>
      <c r="O497" s="41"/>
      <c r="P497" s="53" t="str">
        <f>IFERROR(IF(B497 &lt;&gt;"",LOOKUP(2,1/(company_qty!$K$3:$K$2003=D497),(company_qty!$N$3:$N$1004)),""),0)</f>
        <v/>
      </c>
      <c r="Q497" s="33" t="s">
        <v>30</v>
      </c>
      <c r="R497" s="53" t="str">
        <f t="shared" si="84"/>
        <v/>
      </c>
      <c r="S497" s="23" t="s">
        <v>30</v>
      </c>
      <c r="T497" s="39" t="str">
        <f t="array" ref="T497">IFERROR(IF(B497 &lt;&gt;"",LOOKUP(2,1/(company_qty!$A$3:$A$2002=D497),(company_qty!$D$3:$D$1003)),""),"ไม่เคยซื้อ")</f>
        <v/>
      </c>
      <c r="U497" s="34" t="str">
        <f t="shared" si="85"/>
        <v/>
      </c>
      <c r="V497" s="46">
        <f>IF(AND(B497&lt;&gt;"",S497&lt;&gt;0,COUNTIFS(stock_Item!$A$3:$A$1998,D497,stock_Item!$M$3:$M$1998,"P")),IF(S497&gt;=9,S497-S497*0.4,S497),0)</f>
        <v>0</v>
      </c>
      <c r="W497" s="44"/>
      <c r="X497" s="47" t="str">
        <f t="shared" si="86"/>
        <v/>
      </c>
      <c r="Y497" s="46" t="e">
        <f t="shared" si="94"/>
        <v>#VALUE!</v>
      </c>
      <c r="Z497" s="44"/>
      <c r="AA497" s="47" t="str">
        <f t="shared" si="87"/>
        <v/>
      </c>
      <c r="AB497" s="97" t="e">
        <f t="shared" si="95"/>
        <v>#VALUE!</v>
      </c>
      <c r="AC497" s="100" t="str">
        <f t="shared" si="88"/>
        <v/>
      </c>
      <c r="AD497" s="44"/>
      <c r="AE497" s="35"/>
      <c r="AF497" s="36"/>
      <c r="AG497" s="100" t="str">
        <f t="shared" si="89"/>
        <v/>
      </c>
      <c r="AH497" s="44"/>
      <c r="AI497" s="86"/>
      <c r="AJ497" s="77" t="str">
        <f t="shared" si="90"/>
        <v/>
      </c>
      <c r="AK497" s="84" t="str">
        <f t="shared" si="91"/>
        <v/>
      </c>
      <c r="AL497" s="1" t="str">
        <f t="shared" si="92"/>
        <v/>
      </c>
      <c r="AM497" s="85" t="str">
        <f t="shared" si="93"/>
        <v/>
      </c>
      <c r="AZ497" s="65" t="str">
        <f>IF(COUNT(SEARCH(#REF!,K497)),IF(V497&lt;&gt;0,LOOKUP(9.99999999999999E+307,$AZ$5:AZ496+1),""),"")</f>
        <v/>
      </c>
      <c r="BA497" s="91" t="str">
        <f>IF(COUNT(SEARCH(#REF!,K497)),IF(Y497&lt;&gt;0,LOOKUP(9.99999999999999E+307,$BA$5:BA496+1),""),"")</f>
        <v/>
      </c>
      <c r="BB497" s="93" t="str">
        <f>IF(COUNT(SEARCH(#REF!,K497)),IF(AC497&lt;&gt;0,LOOKUP(9.99999999999999E+307,$BB$5:BB496+1),""),"")</f>
        <v/>
      </c>
      <c r="BC497" s="95" t="str">
        <f>IF(COUNT(SEARCH(#REF!,K497)),IF(AG497&lt;&gt;0,LOOKUP(9.99999999999999E+307,$BC$5:BC496+1),""),"")</f>
        <v/>
      </c>
    </row>
    <row r="498" spans="1:55" ht="14">
      <c r="A498" s="1"/>
      <c r="B498" s="38" t="str">
        <f>IF(stock_Item!B492&lt;&gt;"",stock_Item!B492,"")</f>
        <v/>
      </c>
      <c r="C498" s="18" t="str">
        <f t="array" ref="C498">IF(B498 &lt;&gt;"",IF(J498&lt;&gt;"","จัดซื้อร่วม ","วิธีเฉพาะเจาะจง "),"")</f>
        <v/>
      </c>
      <c r="D498" s="9" t="str">
        <f>IF(B498 &lt;&gt;"",INDEX(stock_Item!$A$3:$A$998,MATCH(B498,stock_Item!$B$3:$B$998,0)),"")</f>
        <v/>
      </c>
      <c r="E498" s="9" t="str">
        <f>IF(B498 &lt;&gt;"",INDEX(stock_Item!$C$1:$C$998,MATCH(D498,stock_Item!$A$1:$A$998,0)),"")</f>
        <v/>
      </c>
      <c r="F498" s="1"/>
      <c r="G498" s="7"/>
      <c r="H498" s="7"/>
      <c r="I498" s="7"/>
      <c r="J498" s="54"/>
      <c r="K498" s="57"/>
      <c r="L498" s="55"/>
      <c r="M498" s="56"/>
      <c r="N498" s="56"/>
      <c r="O498" s="41"/>
      <c r="P498" s="53" t="str">
        <f>IFERROR(IF(B498 &lt;&gt;"",LOOKUP(2,1/(company_qty!$K$3:$K$2003=D498),(company_qty!$N$3:$N$1004)),""),0)</f>
        <v/>
      </c>
      <c r="Q498" s="33" t="s">
        <v>30</v>
      </c>
      <c r="R498" s="53" t="str">
        <f t="shared" si="84"/>
        <v/>
      </c>
      <c r="S498" s="23" t="s">
        <v>30</v>
      </c>
      <c r="T498" s="39" t="str">
        <f t="array" ref="T498">IFERROR(IF(B498 &lt;&gt;"",LOOKUP(2,1/(company_qty!$A$3:$A$2002=D498),(company_qty!$D$3:$D$1003)),""),"ไม่เคยซื้อ")</f>
        <v/>
      </c>
      <c r="U498" s="34" t="str">
        <f t="shared" si="85"/>
        <v/>
      </c>
      <c r="V498" s="46">
        <f>IF(AND(B498&lt;&gt;"",S498&lt;&gt;0,COUNTIFS(stock_Item!$A$3:$A$1998,D498,stock_Item!$M$3:$M$1998,"P")),IF(S498&gt;=9,S498-S498*0.4,S498),0)</f>
        <v>0</v>
      </c>
      <c r="W498" s="44"/>
      <c r="X498" s="47" t="str">
        <f t="shared" si="86"/>
        <v/>
      </c>
      <c r="Y498" s="46" t="e">
        <f t="shared" si="94"/>
        <v>#VALUE!</v>
      </c>
      <c r="Z498" s="44"/>
      <c r="AA498" s="47" t="str">
        <f t="shared" si="87"/>
        <v/>
      </c>
      <c r="AB498" s="97" t="e">
        <f t="shared" si="95"/>
        <v>#VALUE!</v>
      </c>
      <c r="AC498" s="100" t="str">
        <f t="shared" si="88"/>
        <v/>
      </c>
      <c r="AD498" s="44"/>
      <c r="AE498" s="35"/>
      <c r="AF498" s="36"/>
      <c r="AG498" s="100" t="str">
        <f t="shared" si="89"/>
        <v/>
      </c>
      <c r="AH498" s="44"/>
      <c r="AI498" s="86"/>
      <c r="AJ498" s="77" t="str">
        <f t="shared" si="90"/>
        <v/>
      </c>
      <c r="AK498" s="84" t="str">
        <f t="shared" si="91"/>
        <v/>
      </c>
      <c r="AL498" s="1" t="str">
        <f t="shared" si="92"/>
        <v/>
      </c>
      <c r="AM498" s="85" t="str">
        <f t="shared" si="93"/>
        <v/>
      </c>
      <c r="AZ498" s="65" t="str">
        <f>IF(COUNT(SEARCH(#REF!,K498)),IF(V498&lt;&gt;0,LOOKUP(9.99999999999999E+307,$AZ$5:AZ497+1),""),"")</f>
        <v/>
      </c>
      <c r="BA498" s="91" t="str">
        <f>IF(COUNT(SEARCH(#REF!,K498)),IF(Y498&lt;&gt;0,LOOKUP(9.99999999999999E+307,$BA$5:BA497+1),""),"")</f>
        <v/>
      </c>
      <c r="BB498" s="93" t="str">
        <f>IF(COUNT(SEARCH(#REF!,K498)),IF(AC498&lt;&gt;0,LOOKUP(9.99999999999999E+307,$BB$5:BB497+1),""),"")</f>
        <v/>
      </c>
      <c r="BC498" s="95" t="str">
        <f>IF(COUNT(SEARCH(#REF!,K498)),IF(AG498&lt;&gt;0,LOOKUP(9.99999999999999E+307,$BC$5:BC497+1),""),"")</f>
        <v/>
      </c>
    </row>
    <row r="499" spans="1:55" ht="14">
      <c r="A499" s="1"/>
      <c r="B499" s="38" t="str">
        <f>IF(stock_Item!B493&lt;&gt;"",stock_Item!B493,"")</f>
        <v/>
      </c>
      <c r="C499" s="18" t="str">
        <f t="array" ref="C499">IF(B499 &lt;&gt;"",IF(J499&lt;&gt;"","จัดซื้อร่วม ","วิธีเฉพาะเจาะจง "),"")</f>
        <v/>
      </c>
      <c r="D499" s="9" t="str">
        <f>IF(B499 &lt;&gt;"",INDEX(stock_Item!$A$3:$A$998,MATCH(B499,stock_Item!$B$3:$B$998,0)),"")</f>
        <v/>
      </c>
      <c r="E499" s="9" t="str">
        <f>IF(B499 &lt;&gt;"",INDEX(stock_Item!$C$1:$C$998,MATCH(D499,stock_Item!$A$1:$A$998,0)),"")</f>
        <v/>
      </c>
      <c r="F499" s="1"/>
      <c r="G499" s="7"/>
      <c r="H499" s="7"/>
      <c r="I499" s="7"/>
      <c r="J499" s="54"/>
      <c r="K499" s="57"/>
      <c r="L499" s="55"/>
      <c r="M499" s="56"/>
      <c r="N499" s="56"/>
      <c r="O499" s="41"/>
      <c r="P499" s="53" t="str">
        <f>IFERROR(IF(B499 &lt;&gt;"",LOOKUP(2,1/(company_qty!$K$3:$K$2003=D499),(company_qty!$N$3:$N$1004)),""),0)</f>
        <v/>
      </c>
      <c r="Q499" s="33" t="s">
        <v>30</v>
      </c>
      <c r="R499" s="53" t="str">
        <f t="shared" si="84"/>
        <v/>
      </c>
      <c r="S499" s="23" t="s">
        <v>30</v>
      </c>
      <c r="T499" s="39" t="str">
        <f t="array" ref="T499">IFERROR(IF(B499 &lt;&gt;"",LOOKUP(2,1/(company_qty!$A$3:$A$2002=D499),(company_qty!$D$3:$D$1003)),""),"ไม่เคยซื้อ")</f>
        <v/>
      </c>
      <c r="U499" s="34" t="str">
        <f t="shared" si="85"/>
        <v/>
      </c>
      <c r="V499" s="46">
        <f>IF(AND(B499&lt;&gt;"",S499&lt;&gt;0,COUNTIFS(stock_Item!$A$3:$A$1998,D499,stock_Item!$M$3:$M$1998,"P")),IF(S499&gt;=9,S499-S499*0.4,S499),0)</f>
        <v>0</v>
      </c>
      <c r="W499" s="44"/>
      <c r="X499" s="47" t="str">
        <f t="shared" si="86"/>
        <v/>
      </c>
      <c r="Y499" s="46" t="e">
        <f t="shared" si="94"/>
        <v>#VALUE!</v>
      </c>
      <c r="Z499" s="44"/>
      <c r="AA499" s="47" t="str">
        <f t="shared" si="87"/>
        <v/>
      </c>
      <c r="AB499" s="97" t="e">
        <f t="shared" si="95"/>
        <v>#VALUE!</v>
      </c>
      <c r="AC499" s="100" t="str">
        <f t="shared" si="88"/>
        <v/>
      </c>
      <c r="AD499" s="44"/>
      <c r="AE499" s="35"/>
      <c r="AF499" s="36"/>
      <c r="AG499" s="100" t="str">
        <f t="shared" si="89"/>
        <v/>
      </c>
      <c r="AH499" s="44"/>
      <c r="AI499" s="86"/>
      <c r="AJ499" s="77" t="str">
        <f t="shared" si="90"/>
        <v/>
      </c>
      <c r="AK499" s="84" t="str">
        <f t="shared" si="91"/>
        <v/>
      </c>
      <c r="AL499" s="1" t="str">
        <f t="shared" si="92"/>
        <v/>
      </c>
      <c r="AM499" s="85" t="str">
        <f t="shared" si="93"/>
        <v/>
      </c>
      <c r="AZ499" s="65" t="str">
        <f>IF(COUNT(SEARCH(#REF!,K499)),IF(V499&lt;&gt;0,LOOKUP(9.99999999999999E+307,$AZ$5:AZ498+1),""),"")</f>
        <v/>
      </c>
      <c r="BA499" s="91" t="str">
        <f>IF(COUNT(SEARCH(#REF!,K499)),IF(Y499&lt;&gt;0,LOOKUP(9.99999999999999E+307,$BA$5:BA498+1),""),"")</f>
        <v/>
      </c>
      <c r="BB499" s="93" t="str">
        <f>IF(COUNT(SEARCH(#REF!,K499)),IF(AC499&lt;&gt;0,LOOKUP(9.99999999999999E+307,$BB$5:BB498+1),""),"")</f>
        <v/>
      </c>
      <c r="BC499" s="95" t="str">
        <f>IF(COUNT(SEARCH(#REF!,K499)),IF(AG499&lt;&gt;0,LOOKUP(9.99999999999999E+307,$BC$5:BC498+1),""),"")</f>
        <v/>
      </c>
    </row>
    <row r="500" spans="1:55" ht="14">
      <c r="A500" s="1"/>
      <c r="B500" s="38" t="str">
        <f>IF(stock_Item!B494&lt;&gt;"",stock_Item!B494,"")</f>
        <v/>
      </c>
      <c r="C500" s="18" t="str">
        <f t="array" ref="C500">IF(B500 &lt;&gt;"",IF(J500&lt;&gt;"","จัดซื้อร่วม ","วิธีเฉพาะเจาะจง "),"")</f>
        <v/>
      </c>
      <c r="D500" s="9" t="str">
        <f>IF(B500 &lt;&gt;"",INDEX(stock_Item!$A$3:$A$998,MATCH(B500,stock_Item!$B$3:$B$998,0)),"")</f>
        <v/>
      </c>
      <c r="E500" s="9" t="str">
        <f>IF(B500 &lt;&gt;"",INDEX(stock_Item!$C$1:$C$998,MATCH(D500,stock_Item!$A$1:$A$998,0)),"")</f>
        <v/>
      </c>
      <c r="F500" s="1"/>
      <c r="G500" s="7"/>
      <c r="H500" s="7"/>
      <c r="I500" s="7"/>
      <c r="J500" s="54"/>
      <c r="K500" s="57"/>
      <c r="L500" s="55"/>
      <c r="M500" s="56"/>
      <c r="N500" s="56"/>
      <c r="O500" s="41"/>
      <c r="P500" s="53" t="str">
        <f>IFERROR(IF(B500 &lt;&gt;"",LOOKUP(2,1/(company_qty!$K$3:$K$2003=D500),(company_qty!$N$3:$N$1004)),""),0)</f>
        <v/>
      </c>
      <c r="Q500" s="33" t="s">
        <v>30</v>
      </c>
      <c r="R500" s="53" t="str">
        <f t="shared" si="84"/>
        <v/>
      </c>
      <c r="S500" s="23" t="s">
        <v>30</v>
      </c>
      <c r="T500" s="39" t="str">
        <f t="array" ref="T500">IFERROR(IF(B500 &lt;&gt;"",LOOKUP(2,1/(company_qty!$A$3:$A$2002=D500),(company_qty!$D$3:$D$1003)),""),"ไม่เคยซื้อ")</f>
        <v/>
      </c>
      <c r="U500" s="34" t="str">
        <f t="shared" si="85"/>
        <v/>
      </c>
      <c r="V500" s="46">
        <f>IF(AND(B500&lt;&gt;"",S500&lt;&gt;0,COUNTIFS(stock_Item!$A$3:$A$1998,D500,stock_Item!$M$3:$M$1998,"P")),IF(S500&gt;=9,S500-S500*0.4,S500),0)</f>
        <v>0</v>
      </c>
      <c r="W500" s="44"/>
      <c r="X500" s="47" t="str">
        <f t="shared" si="86"/>
        <v/>
      </c>
      <c r="Y500" s="46" t="e">
        <f t="shared" si="94"/>
        <v>#VALUE!</v>
      </c>
      <c r="Z500" s="44"/>
      <c r="AA500" s="47" t="str">
        <f t="shared" si="87"/>
        <v/>
      </c>
      <c r="AB500" s="97" t="e">
        <f t="shared" si="95"/>
        <v>#VALUE!</v>
      </c>
      <c r="AC500" s="100" t="str">
        <f t="shared" si="88"/>
        <v/>
      </c>
      <c r="AD500" s="44"/>
      <c r="AE500" s="35"/>
      <c r="AF500" s="36"/>
      <c r="AG500" s="100" t="str">
        <f t="shared" si="89"/>
        <v/>
      </c>
      <c r="AH500" s="44"/>
      <c r="AI500" s="86"/>
      <c r="AJ500" s="77" t="str">
        <f t="shared" si="90"/>
        <v/>
      </c>
      <c r="AK500" s="84" t="str">
        <f t="shared" si="91"/>
        <v/>
      </c>
      <c r="AL500" s="1" t="str">
        <f t="shared" si="92"/>
        <v/>
      </c>
      <c r="AM500" s="85" t="str">
        <f t="shared" si="93"/>
        <v/>
      </c>
      <c r="AZ500" s="65" t="str">
        <f>IF(COUNT(SEARCH(#REF!,K500)),IF(V500&lt;&gt;0,LOOKUP(9.99999999999999E+307,$AZ$5:AZ499+1),""),"")</f>
        <v/>
      </c>
      <c r="BA500" s="91" t="str">
        <f>IF(COUNT(SEARCH(#REF!,K500)),IF(Y500&lt;&gt;0,LOOKUP(9.99999999999999E+307,$BA$5:BA499+1),""),"")</f>
        <v/>
      </c>
      <c r="BB500" s="93" t="str">
        <f>IF(COUNT(SEARCH(#REF!,K500)),IF(AC500&lt;&gt;0,LOOKUP(9.99999999999999E+307,$BB$5:BB499+1),""),"")</f>
        <v/>
      </c>
      <c r="BC500" s="95" t="str">
        <f>IF(COUNT(SEARCH(#REF!,K500)),IF(AG500&lt;&gt;0,LOOKUP(9.99999999999999E+307,$BC$5:BC499+1),""),"")</f>
        <v/>
      </c>
    </row>
    <row r="501" spans="1:55">
      <c r="C501" s="16"/>
      <c r="G501"/>
      <c r="H501"/>
      <c r="I501"/>
      <c r="J501" s="21"/>
      <c r="L501"/>
      <c r="M501"/>
      <c r="N501"/>
      <c r="AZ501" s="89" t="str">
        <f>IF(COUNT(SEARCH(#REF!,K501)),LOOKUP(9.99999999999999E+307,$AZ$5:AZ500+1),"")</f>
        <v/>
      </c>
    </row>
    <row r="502" spans="1:55">
      <c r="C502" s="16"/>
      <c r="G502"/>
      <c r="H502"/>
      <c r="I502"/>
      <c r="J502" s="21"/>
      <c r="L502"/>
      <c r="M502"/>
      <c r="N502"/>
      <c r="AZ502" s="89" t="str">
        <f>IF(COUNT(SEARCH(#REF!,K502)),LOOKUP(9.99999999999999E+307,$AZ$5:AZ501+1),"")</f>
        <v/>
      </c>
    </row>
    <row r="503" spans="1:55">
      <c r="C503" s="16"/>
      <c r="G503"/>
      <c r="H503"/>
      <c r="I503"/>
      <c r="J503" s="21"/>
      <c r="L503"/>
      <c r="M503"/>
      <c r="N503"/>
      <c r="AZ503" s="89" t="str">
        <f>IF(COUNT(SEARCH(#REF!,K503)),LOOKUP(9.99999999999999E+307,$AZ$5:AZ502+1),"")</f>
        <v/>
      </c>
    </row>
    <row r="504" spans="1:55">
      <c r="C504" s="16"/>
      <c r="G504"/>
      <c r="H504"/>
      <c r="I504"/>
      <c r="J504" s="21"/>
      <c r="L504"/>
      <c r="M504"/>
      <c r="N504"/>
      <c r="AZ504" s="89" t="str">
        <f>IF(COUNT(SEARCH(#REF!,K504)),LOOKUP(9.99999999999999E+307,$AZ$5:AZ503+1),"")</f>
        <v/>
      </c>
    </row>
    <row r="505" spans="1:55">
      <c r="C505" s="16"/>
      <c r="G505"/>
      <c r="H505"/>
      <c r="I505"/>
      <c r="J505" s="21"/>
      <c r="L505"/>
      <c r="M505"/>
      <c r="N505"/>
      <c r="AZ505" s="89" t="str">
        <f>IF(COUNT(SEARCH(#REF!,K505)),LOOKUP(9.99999999999999E+307,$AZ$5:AZ504+1),"")</f>
        <v/>
      </c>
    </row>
    <row r="506" spans="1:55">
      <c r="C506" s="16"/>
      <c r="G506"/>
      <c r="H506"/>
      <c r="I506"/>
      <c r="J506" s="21"/>
      <c r="L506"/>
      <c r="M506"/>
      <c r="N506"/>
      <c r="AZ506" s="89" t="str">
        <f>IF(COUNT(SEARCH(#REF!,K506)),LOOKUP(9.99999999999999E+307,$AZ$5:AZ505+1),"")</f>
        <v/>
      </c>
    </row>
    <row r="507" spans="1:55">
      <c r="C507" s="16"/>
      <c r="G507"/>
      <c r="H507"/>
      <c r="I507"/>
      <c r="J507" s="21"/>
      <c r="L507"/>
      <c r="M507"/>
      <c r="N507"/>
      <c r="AZ507" s="89" t="str">
        <f>IF(COUNT(SEARCH(#REF!,K507)),LOOKUP(9.99999999999999E+307,$AZ$5:AZ506+1),"")</f>
        <v/>
      </c>
    </row>
    <row r="508" spans="1:55">
      <c r="C508" s="16"/>
      <c r="G508"/>
      <c r="H508"/>
      <c r="I508"/>
      <c r="J508" s="21"/>
      <c r="L508"/>
      <c r="M508"/>
      <c r="N508"/>
      <c r="AZ508" s="89" t="str">
        <f>IF(COUNT(SEARCH(#REF!,K508)),LOOKUP(9.99999999999999E+307,$AZ$5:AZ507+1),"")</f>
        <v/>
      </c>
    </row>
    <row r="509" spans="1:55">
      <c r="C509" s="16"/>
      <c r="G509"/>
      <c r="H509"/>
      <c r="I509"/>
      <c r="J509" s="21"/>
      <c r="L509"/>
      <c r="M509"/>
      <c r="N509"/>
      <c r="AZ509" s="89" t="str">
        <f>IF(COUNT(SEARCH(#REF!,K509)),LOOKUP(9.99999999999999E+307,$AZ$5:AZ508+1),"")</f>
        <v/>
      </c>
    </row>
    <row r="510" spans="1:55">
      <c r="C510" s="16"/>
      <c r="G510"/>
      <c r="H510"/>
      <c r="I510"/>
      <c r="J510" s="21"/>
      <c r="L510"/>
      <c r="M510"/>
      <c r="N510"/>
      <c r="AZ510" s="89" t="str">
        <f>IF(COUNT(SEARCH(#REF!,K510)),LOOKUP(9.99999999999999E+307,$AZ$5:AZ509+1),"")</f>
        <v/>
      </c>
    </row>
    <row r="511" spans="1:55">
      <c r="C511" s="16"/>
      <c r="G511"/>
      <c r="H511"/>
      <c r="I511"/>
      <c r="J511" s="21"/>
      <c r="L511"/>
      <c r="M511"/>
      <c r="N511"/>
      <c r="AZ511" s="89" t="str">
        <f>IF(COUNT(SEARCH(#REF!,K511)),LOOKUP(9.99999999999999E+307,$AZ$5:AZ510+1),"")</f>
        <v/>
      </c>
    </row>
    <row r="512" spans="1:55">
      <c r="C512" s="16"/>
      <c r="G512"/>
      <c r="H512"/>
      <c r="I512"/>
      <c r="J512" s="21"/>
      <c r="L512"/>
      <c r="M512"/>
      <c r="N512"/>
      <c r="AZ512" s="89" t="str">
        <f>IF(COUNT(SEARCH(#REF!,K512)),LOOKUP(9.99999999999999E+307,$AZ$5:AZ511+1),"")</f>
        <v/>
      </c>
    </row>
    <row r="513" spans="3:52">
      <c r="C513" s="16"/>
      <c r="G513"/>
      <c r="H513"/>
      <c r="I513"/>
      <c r="J513" s="21"/>
      <c r="L513"/>
      <c r="M513"/>
      <c r="N513"/>
      <c r="AZ513" s="89" t="str">
        <f>IF(COUNT(SEARCH(#REF!,K513)),LOOKUP(9.99999999999999E+307,$AZ$5:AZ512+1),"")</f>
        <v/>
      </c>
    </row>
    <row r="514" spans="3:52">
      <c r="C514" s="16"/>
      <c r="G514"/>
      <c r="H514"/>
      <c r="I514"/>
      <c r="J514" s="21"/>
      <c r="L514"/>
      <c r="M514"/>
      <c r="N514"/>
      <c r="AZ514" s="89" t="str">
        <f>IF(COUNT(SEARCH(#REF!,K514)),LOOKUP(9.99999999999999E+307,$AZ$5:AZ513+1),"")</f>
        <v/>
      </c>
    </row>
    <row r="515" spans="3:52">
      <c r="C515" s="16"/>
      <c r="G515"/>
      <c r="H515"/>
      <c r="I515"/>
      <c r="J515" s="21"/>
      <c r="L515"/>
      <c r="M515"/>
      <c r="N515"/>
      <c r="AZ515" s="89" t="str">
        <f>IF(COUNT(SEARCH(#REF!,K515)),LOOKUP(9.99999999999999E+307,$AZ$5:AZ514+1),"")</f>
        <v/>
      </c>
    </row>
    <row r="516" spans="3:52">
      <c r="C516" s="16"/>
      <c r="G516"/>
      <c r="H516"/>
      <c r="I516"/>
      <c r="J516" s="21"/>
      <c r="L516"/>
      <c r="M516"/>
      <c r="N516"/>
      <c r="AZ516" s="89" t="str">
        <f>IF(COUNT(SEARCH(#REF!,K516)),LOOKUP(9.99999999999999E+307,$AZ$5:AZ515+1),"")</f>
        <v/>
      </c>
    </row>
    <row r="517" spans="3:52">
      <c r="C517" s="16"/>
      <c r="G517"/>
      <c r="H517"/>
      <c r="I517"/>
      <c r="J517" s="21"/>
      <c r="L517"/>
      <c r="M517"/>
      <c r="N517"/>
      <c r="AZ517" s="89" t="str">
        <f>IF(COUNT(SEARCH(#REF!,K517)),LOOKUP(9.99999999999999E+307,$AZ$5:AZ516+1),"")</f>
        <v/>
      </c>
    </row>
    <row r="518" spans="3:52">
      <c r="C518" s="16"/>
      <c r="G518"/>
      <c r="H518"/>
      <c r="I518"/>
      <c r="J518" s="21"/>
      <c r="L518"/>
      <c r="M518"/>
      <c r="N518"/>
      <c r="AZ518" s="89" t="str">
        <f>IF(COUNT(SEARCH(#REF!,K518)),LOOKUP(9.99999999999999E+307,$AZ$5:AZ517+1),"")</f>
        <v/>
      </c>
    </row>
    <row r="519" spans="3:52">
      <c r="C519" s="16"/>
      <c r="G519"/>
      <c r="H519"/>
      <c r="I519"/>
      <c r="J519" s="21"/>
      <c r="L519"/>
      <c r="M519"/>
      <c r="N519"/>
      <c r="AZ519" s="89" t="str">
        <f>IF(COUNT(SEARCH(#REF!,K519)),LOOKUP(9.99999999999999E+307,$AZ$5:AZ518+1),"")</f>
        <v/>
      </c>
    </row>
    <row r="520" spans="3:52">
      <c r="C520" s="16"/>
      <c r="G520"/>
      <c r="H520"/>
      <c r="I520"/>
      <c r="J520" s="21"/>
      <c r="L520"/>
      <c r="M520"/>
      <c r="N520"/>
      <c r="AZ520" s="89" t="str">
        <f>IF(COUNT(SEARCH(#REF!,K520)),LOOKUP(9.99999999999999E+307,$AZ$5:AZ519+1),"")</f>
        <v/>
      </c>
    </row>
    <row r="521" spans="3:52">
      <c r="C521" s="16"/>
      <c r="G521"/>
      <c r="H521"/>
      <c r="I521"/>
      <c r="J521" s="21"/>
      <c r="L521"/>
      <c r="M521"/>
      <c r="N521"/>
      <c r="AZ521" s="89" t="str">
        <f>IF(COUNT(SEARCH(#REF!,K521)),LOOKUP(9.99999999999999E+307,$AZ$5:AZ520+1),"")</f>
        <v/>
      </c>
    </row>
    <row r="522" spans="3:52">
      <c r="C522" s="16"/>
      <c r="G522"/>
      <c r="H522"/>
      <c r="I522"/>
      <c r="J522" s="21"/>
      <c r="L522"/>
      <c r="M522"/>
      <c r="N522"/>
      <c r="AZ522" s="89" t="str">
        <f>IF(COUNT(SEARCH(#REF!,K522)),LOOKUP(9.99999999999999E+307,$AZ$5:AZ521+1),"")</f>
        <v/>
      </c>
    </row>
    <row r="523" spans="3:52">
      <c r="C523" s="16"/>
      <c r="G523"/>
      <c r="H523"/>
      <c r="I523"/>
      <c r="J523" s="21"/>
      <c r="L523"/>
      <c r="M523"/>
      <c r="N523"/>
      <c r="AZ523" s="89" t="str">
        <f>IF(COUNT(SEARCH(#REF!,K523)),LOOKUP(9.99999999999999E+307,$AZ$5:AZ522+1),"")</f>
        <v/>
      </c>
    </row>
    <row r="524" spans="3:52">
      <c r="C524" s="16"/>
      <c r="G524"/>
      <c r="H524"/>
      <c r="I524"/>
      <c r="J524" s="21"/>
      <c r="L524"/>
      <c r="M524"/>
      <c r="N524"/>
      <c r="AZ524" s="89" t="str">
        <f>IF(COUNT(SEARCH(#REF!,K524)),LOOKUP(9.99999999999999E+307,$AZ$5:AZ523+1),"")</f>
        <v/>
      </c>
    </row>
    <row r="525" spans="3:52">
      <c r="C525" s="16"/>
      <c r="G525"/>
      <c r="H525"/>
      <c r="I525"/>
      <c r="J525" s="21"/>
      <c r="L525"/>
      <c r="M525"/>
      <c r="N525"/>
      <c r="AZ525" s="89" t="str">
        <f>IF(COUNT(SEARCH(#REF!,K525)),LOOKUP(9.99999999999999E+307,$AZ$5:AZ524+1),"")</f>
        <v/>
      </c>
    </row>
    <row r="526" spans="3:52">
      <c r="C526" s="16"/>
      <c r="G526"/>
      <c r="H526"/>
      <c r="I526"/>
      <c r="J526" s="21"/>
      <c r="L526"/>
      <c r="M526"/>
      <c r="N526"/>
      <c r="AZ526" s="89" t="str">
        <f>IF(COUNT(SEARCH(#REF!,K526)),LOOKUP(9.99999999999999E+307,$AZ$5:AZ525+1),"")</f>
        <v/>
      </c>
    </row>
    <row r="527" spans="3:52">
      <c r="C527" s="16"/>
      <c r="G527"/>
      <c r="H527"/>
      <c r="I527"/>
      <c r="J527" s="21"/>
      <c r="L527"/>
      <c r="M527"/>
      <c r="N527"/>
      <c r="AZ527" s="89" t="str">
        <f>IF(COUNT(SEARCH(#REF!,K527)),LOOKUP(9.99999999999999E+307,$AZ$5:AZ526+1),"")</f>
        <v/>
      </c>
    </row>
    <row r="528" spans="3:52">
      <c r="C528" s="16"/>
      <c r="G528"/>
      <c r="H528"/>
      <c r="I528"/>
      <c r="J528" s="21"/>
      <c r="L528"/>
      <c r="M528"/>
      <c r="N528"/>
      <c r="AZ528" s="89" t="str">
        <f>IF(COUNT(SEARCH(#REF!,K528)),LOOKUP(9.99999999999999E+307,$AZ$5:AZ527+1),"")</f>
        <v/>
      </c>
    </row>
    <row r="529" spans="3:52">
      <c r="C529" s="16"/>
      <c r="G529"/>
      <c r="H529"/>
      <c r="I529"/>
      <c r="J529" s="21"/>
      <c r="L529"/>
      <c r="M529"/>
      <c r="N529"/>
      <c r="AZ529" s="89" t="str">
        <f>IF(COUNT(SEARCH(#REF!,K529)),LOOKUP(9.99999999999999E+307,$AZ$5:AZ528+1),"")</f>
        <v/>
      </c>
    </row>
    <row r="530" spans="3:52">
      <c r="C530" s="16"/>
      <c r="G530"/>
      <c r="H530"/>
      <c r="I530"/>
      <c r="J530" s="21"/>
      <c r="L530"/>
      <c r="M530"/>
      <c r="N530"/>
      <c r="AZ530" s="89" t="str">
        <f>IF(COUNT(SEARCH(#REF!,K530)),LOOKUP(9.99999999999999E+307,$AZ$5:AZ529+1),"")</f>
        <v/>
      </c>
    </row>
    <row r="531" spans="3:52">
      <c r="C531" s="16"/>
      <c r="G531"/>
      <c r="H531"/>
      <c r="I531"/>
      <c r="J531" s="21"/>
      <c r="L531"/>
      <c r="M531"/>
      <c r="N531"/>
      <c r="AZ531" s="89" t="str">
        <f>IF(COUNT(SEARCH(#REF!,K531)),LOOKUP(9.99999999999999E+307,$AZ$5:AZ530+1),"")</f>
        <v/>
      </c>
    </row>
    <row r="532" spans="3:52">
      <c r="C532" s="16"/>
      <c r="G532"/>
      <c r="H532"/>
      <c r="I532"/>
      <c r="J532" s="21"/>
      <c r="L532"/>
      <c r="M532"/>
      <c r="N532"/>
      <c r="AZ532" s="89" t="str">
        <f>IF(COUNT(SEARCH(#REF!,K532)),LOOKUP(9.99999999999999E+307,$AZ$5:AZ531+1),"")</f>
        <v/>
      </c>
    </row>
    <row r="533" spans="3:52">
      <c r="C533" s="16"/>
      <c r="G533"/>
      <c r="H533"/>
      <c r="I533"/>
      <c r="J533" s="21"/>
      <c r="L533"/>
      <c r="M533"/>
      <c r="N533"/>
      <c r="AZ533" s="89" t="str">
        <f>IF(COUNT(SEARCH(#REF!,K533)),LOOKUP(9.99999999999999E+307,$AZ$5:AZ532+1),"")</f>
        <v/>
      </c>
    </row>
    <row r="534" spans="3:52">
      <c r="C534" s="16"/>
      <c r="G534"/>
      <c r="H534"/>
      <c r="I534"/>
      <c r="J534" s="21"/>
      <c r="L534"/>
      <c r="M534"/>
      <c r="N534"/>
      <c r="AZ534" s="89" t="str">
        <f>IF(COUNT(SEARCH(#REF!,K534)),LOOKUP(9.99999999999999E+307,$AZ$5:AZ533+1),"")</f>
        <v/>
      </c>
    </row>
    <row r="535" spans="3:52">
      <c r="C535" s="16"/>
      <c r="G535"/>
      <c r="H535"/>
      <c r="I535"/>
      <c r="J535" s="21"/>
      <c r="L535"/>
      <c r="M535"/>
      <c r="N535"/>
      <c r="AZ535" s="89" t="str">
        <f>IF(COUNT(SEARCH(#REF!,K535)),LOOKUP(9.99999999999999E+307,$AZ$5:AZ534+1),"")</f>
        <v/>
      </c>
    </row>
    <row r="536" spans="3:52">
      <c r="C536" s="16"/>
      <c r="G536"/>
      <c r="H536"/>
      <c r="I536"/>
      <c r="J536" s="21"/>
      <c r="L536"/>
      <c r="M536"/>
      <c r="N536"/>
      <c r="AZ536" s="89" t="str">
        <f>IF(COUNT(SEARCH(#REF!,K536)),LOOKUP(9.99999999999999E+307,$AZ$5:AZ535+1),"")</f>
        <v/>
      </c>
    </row>
    <row r="537" spans="3:52">
      <c r="C537" s="16"/>
      <c r="G537"/>
      <c r="H537"/>
      <c r="I537"/>
      <c r="J537" s="21"/>
      <c r="L537"/>
      <c r="M537"/>
      <c r="N537"/>
      <c r="AZ537" s="89" t="str">
        <f>IF(COUNT(SEARCH(#REF!,K537)),LOOKUP(9.99999999999999E+307,$AZ$5:AZ536+1),"")</f>
        <v/>
      </c>
    </row>
    <row r="538" spans="3:52">
      <c r="C538" s="16"/>
      <c r="G538"/>
      <c r="H538"/>
      <c r="I538"/>
      <c r="J538" s="21"/>
      <c r="L538"/>
      <c r="M538"/>
      <c r="N538"/>
      <c r="AZ538" s="89" t="str">
        <f>IF(COUNT(SEARCH(#REF!,K538)),LOOKUP(9.99999999999999E+307,$AZ$5:AZ537+1),"")</f>
        <v/>
      </c>
    </row>
    <row r="539" spans="3:52">
      <c r="C539" s="16"/>
      <c r="G539"/>
      <c r="H539"/>
      <c r="I539"/>
      <c r="J539" s="21"/>
      <c r="L539"/>
      <c r="M539"/>
      <c r="N539"/>
      <c r="AZ539" s="89" t="str">
        <f>IF(COUNT(SEARCH(#REF!,K539)),LOOKUP(9.99999999999999E+307,$AZ$5:AZ538+1),"")</f>
        <v/>
      </c>
    </row>
    <row r="540" spans="3:52">
      <c r="C540" s="16"/>
      <c r="G540"/>
      <c r="H540"/>
      <c r="I540"/>
      <c r="J540" s="21"/>
      <c r="L540"/>
      <c r="M540"/>
      <c r="N540"/>
      <c r="AZ540" s="89" t="str">
        <f>IF(COUNT(SEARCH(#REF!,K540)),LOOKUP(9.99999999999999E+307,$AZ$5:AZ539+1),"")</f>
        <v/>
      </c>
    </row>
    <row r="541" spans="3:52">
      <c r="C541" s="16"/>
      <c r="G541"/>
      <c r="H541"/>
      <c r="I541"/>
      <c r="J541" s="21"/>
      <c r="L541"/>
      <c r="M541"/>
      <c r="N541"/>
      <c r="AZ541" s="89" t="str">
        <f>IF(COUNT(SEARCH(#REF!,K541)),LOOKUP(9.99999999999999E+307,$AZ$5:AZ540+1),"")</f>
        <v/>
      </c>
    </row>
    <row r="542" spans="3:52">
      <c r="C542" s="16"/>
      <c r="G542"/>
      <c r="H542"/>
      <c r="I542"/>
      <c r="J542" s="21"/>
      <c r="L542"/>
      <c r="M542"/>
      <c r="N542"/>
      <c r="AZ542" s="89" t="str">
        <f>IF(COUNT(SEARCH(#REF!,K542)),LOOKUP(9.99999999999999E+307,$AZ$5:AZ541+1),"")</f>
        <v/>
      </c>
    </row>
    <row r="543" spans="3:52">
      <c r="C543" s="16"/>
      <c r="G543"/>
      <c r="H543"/>
      <c r="I543"/>
      <c r="J543" s="21"/>
      <c r="L543"/>
      <c r="M543"/>
      <c r="N543"/>
      <c r="AZ543" s="89" t="str">
        <f>IF(COUNT(SEARCH(#REF!,K543)),LOOKUP(9.99999999999999E+307,$AZ$5:AZ542+1),"")</f>
        <v/>
      </c>
    </row>
    <row r="544" spans="3:52">
      <c r="C544" s="16"/>
      <c r="G544"/>
      <c r="H544"/>
      <c r="I544"/>
      <c r="J544" s="21"/>
      <c r="L544"/>
      <c r="M544"/>
      <c r="N544"/>
      <c r="AZ544" s="89" t="str">
        <f>IF(COUNT(SEARCH(#REF!,K544)),LOOKUP(9.99999999999999E+307,$AZ$5:AZ543+1),"")</f>
        <v/>
      </c>
    </row>
    <row r="545" spans="3:52">
      <c r="C545" s="16"/>
      <c r="G545"/>
      <c r="H545"/>
      <c r="I545"/>
      <c r="J545" s="21"/>
      <c r="L545"/>
      <c r="M545"/>
      <c r="N545"/>
      <c r="AZ545" s="89" t="str">
        <f>IF(COUNT(SEARCH(#REF!,K545)),LOOKUP(9.99999999999999E+307,$AZ$5:AZ544+1),"")</f>
        <v/>
      </c>
    </row>
    <row r="546" spans="3:52">
      <c r="C546" s="16"/>
      <c r="G546"/>
      <c r="H546"/>
      <c r="I546"/>
      <c r="J546" s="21"/>
      <c r="L546"/>
      <c r="M546"/>
      <c r="N546"/>
      <c r="AZ546" s="89" t="str">
        <f>IF(COUNT(SEARCH(#REF!,K546)),LOOKUP(9.99999999999999E+307,$AZ$5:AZ545+1),"")</f>
        <v/>
      </c>
    </row>
    <row r="547" spans="3:52">
      <c r="C547" s="16"/>
      <c r="G547"/>
      <c r="H547"/>
      <c r="I547"/>
      <c r="J547" s="21"/>
      <c r="L547"/>
      <c r="M547"/>
      <c r="N547"/>
      <c r="AZ547" s="89" t="str">
        <f>IF(COUNT(SEARCH(#REF!,K547)),LOOKUP(9.99999999999999E+307,$AZ$5:AZ546+1),"")</f>
        <v/>
      </c>
    </row>
    <row r="548" spans="3:52">
      <c r="C548" s="16"/>
      <c r="G548"/>
      <c r="H548"/>
      <c r="I548"/>
      <c r="J548" s="21"/>
      <c r="L548"/>
      <c r="M548"/>
      <c r="N548"/>
      <c r="AZ548" s="89" t="str">
        <f>IF(COUNT(SEARCH(#REF!,K548)),LOOKUP(9.99999999999999E+307,$AZ$5:AZ547+1),"")</f>
        <v/>
      </c>
    </row>
    <row r="549" spans="3:52">
      <c r="C549" s="16"/>
      <c r="G549"/>
      <c r="H549"/>
      <c r="I549"/>
      <c r="J549" s="21"/>
      <c r="L549"/>
      <c r="M549"/>
      <c r="N549"/>
      <c r="AZ549" s="89" t="str">
        <f>IF(COUNT(SEARCH(#REF!,K549)),LOOKUP(9.99999999999999E+307,$AZ$5:AZ548+1),"")</f>
        <v/>
      </c>
    </row>
    <row r="550" spans="3:52">
      <c r="C550" s="16"/>
      <c r="G550"/>
      <c r="H550"/>
      <c r="I550"/>
      <c r="J550" s="21"/>
      <c r="L550"/>
      <c r="M550"/>
      <c r="N550"/>
      <c r="AZ550" s="89" t="str">
        <f>IF(COUNT(SEARCH(#REF!,K550)),LOOKUP(9.99999999999999E+307,$AZ$5:AZ549+1),"")</f>
        <v/>
      </c>
    </row>
    <row r="551" spans="3:52">
      <c r="C551" s="16"/>
      <c r="G551"/>
      <c r="H551"/>
      <c r="I551"/>
      <c r="J551" s="21"/>
      <c r="L551"/>
      <c r="M551"/>
      <c r="N551"/>
      <c r="AZ551" s="89" t="str">
        <f>IF(COUNT(SEARCH(#REF!,K551)),LOOKUP(9.99999999999999E+307,$AZ$5:AZ550+1),"")</f>
        <v/>
      </c>
    </row>
    <row r="552" spans="3:52">
      <c r="C552" s="16"/>
      <c r="G552"/>
      <c r="H552"/>
      <c r="I552"/>
      <c r="J552" s="21"/>
      <c r="L552"/>
      <c r="M552"/>
      <c r="N552"/>
      <c r="AZ552" s="89" t="str">
        <f>IF(COUNT(SEARCH(#REF!,K552)),LOOKUP(9.99999999999999E+307,$AZ$5:AZ551+1),"")</f>
        <v/>
      </c>
    </row>
    <row r="553" spans="3:52">
      <c r="C553" s="16"/>
      <c r="G553"/>
      <c r="H553"/>
      <c r="I553"/>
      <c r="J553" s="21"/>
      <c r="L553"/>
      <c r="M553"/>
      <c r="N553"/>
      <c r="AZ553" s="89" t="str">
        <f>IF(COUNT(SEARCH(#REF!,K553)),LOOKUP(9.99999999999999E+307,$AZ$5:AZ552+1),"")</f>
        <v/>
      </c>
    </row>
    <row r="554" spans="3:52">
      <c r="C554" s="16"/>
      <c r="G554"/>
      <c r="H554"/>
      <c r="I554"/>
      <c r="J554" s="21"/>
      <c r="L554"/>
      <c r="M554"/>
      <c r="N554"/>
      <c r="AZ554" s="89" t="str">
        <f>IF(COUNT(SEARCH(#REF!,K554)),LOOKUP(9.99999999999999E+307,$AZ$5:AZ553+1),"")</f>
        <v/>
      </c>
    </row>
    <row r="555" spans="3:52">
      <c r="C555" s="16"/>
      <c r="G555"/>
      <c r="H555"/>
      <c r="I555"/>
      <c r="J555" s="21"/>
      <c r="L555"/>
      <c r="M555"/>
      <c r="N555"/>
      <c r="AZ555" s="89" t="str">
        <f>IF(COUNT(SEARCH(#REF!,K555)),LOOKUP(9.99999999999999E+307,$AZ$5:AZ554+1),"")</f>
        <v/>
      </c>
    </row>
    <row r="556" spans="3:52">
      <c r="C556" s="16"/>
      <c r="G556"/>
      <c r="H556"/>
      <c r="I556"/>
      <c r="J556" s="21"/>
      <c r="L556"/>
      <c r="M556"/>
      <c r="N556"/>
      <c r="AZ556" s="89" t="str">
        <f>IF(COUNT(SEARCH(#REF!,K556)),LOOKUP(9.99999999999999E+307,$AZ$5:AZ555+1),"")</f>
        <v/>
      </c>
    </row>
    <row r="557" spans="3:52">
      <c r="C557" s="16"/>
      <c r="G557"/>
      <c r="H557"/>
      <c r="I557"/>
      <c r="J557" s="21"/>
      <c r="L557"/>
      <c r="M557"/>
      <c r="N557"/>
      <c r="AZ557" s="89" t="str">
        <f>IF(COUNT(SEARCH(#REF!,K557)),LOOKUP(9.99999999999999E+307,$AZ$5:AZ556+1),"")</f>
        <v/>
      </c>
    </row>
    <row r="558" spans="3:52">
      <c r="C558" s="16"/>
      <c r="G558"/>
      <c r="H558"/>
      <c r="I558"/>
      <c r="J558" s="21"/>
      <c r="L558"/>
      <c r="M558"/>
      <c r="N558"/>
      <c r="AZ558" s="89" t="str">
        <f>IF(COUNT(SEARCH(#REF!,K558)),LOOKUP(9.99999999999999E+307,$AZ$5:AZ557+1),"")</f>
        <v/>
      </c>
    </row>
    <row r="559" spans="3:52">
      <c r="C559" s="16"/>
      <c r="G559"/>
      <c r="H559"/>
      <c r="I559"/>
      <c r="J559" s="21"/>
      <c r="L559"/>
      <c r="M559"/>
      <c r="N559"/>
      <c r="AZ559" s="89" t="str">
        <f>IF(COUNT(SEARCH(#REF!,K559)),LOOKUP(9.99999999999999E+307,$AZ$5:AZ558+1),"")</f>
        <v/>
      </c>
    </row>
    <row r="560" spans="3:52">
      <c r="AZ560" s="89" t="str">
        <f>IF(COUNT(SEARCH(#REF!,K560)),LOOKUP(9.99999999999999E+307,$AZ$5:AZ559+1),"")</f>
        <v/>
      </c>
    </row>
    <row r="561" spans="52:52">
      <c r="AZ561" s="89" t="str">
        <f>IF(COUNT(SEARCH(#REF!,K561)),LOOKUP(9.99999999999999E+307,$AZ$5:AZ560+1),"")</f>
        <v/>
      </c>
    </row>
    <row r="562" spans="52:52">
      <c r="AZ562" s="90"/>
    </row>
    <row r="563" spans="52:52">
      <c r="AZ563" s="90"/>
    </row>
    <row r="564" spans="52:52">
      <c r="AZ564" s="90"/>
    </row>
    <row r="565" spans="52:52">
      <c r="AZ565" s="90"/>
    </row>
    <row r="566" spans="52:52">
      <c r="AZ566" s="90"/>
    </row>
    <row r="567" spans="52:52">
      <c r="AZ567" s="90"/>
    </row>
    <row r="568" spans="52:52">
      <c r="AZ568" s="90"/>
    </row>
    <row r="569" spans="52:52">
      <c r="AZ569" s="90"/>
    </row>
    <row r="570" spans="52:52">
      <c r="AZ570" s="90"/>
    </row>
    <row r="571" spans="52:52">
      <c r="AZ571" s="90"/>
    </row>
    <row r="603" spans="33:33">
      <c r="AG603" s="31">
        <v>0</v>
      </c>
    </row>
    <row r="605" spans="33:33">
      <c r="AG605" s="31">
        <v>0</v>
      </c>
    </row>
    <row r="607" spans="33:33">
      <c r="AG607" s="31">
        <v>0</v>
      </c>
    </row>
    <row r="611" spans="33:33">
      <c r="AG611" s="31">
        <v>0</v>
      </c>
    </row>
    <row r="613" spans="33:33">
      <c r="AG613" s="31">
        <v>0</v>
      </c>
    </row>
    <row r="615" spans="33:33">
      <c r="AG615" s="31">
        <v>0</v>
      </c>
    </row>
    <row r="619" spans="33:33">
      <c r="AG619" s="31">
        <v>0</v>
      </c>
    </row>
    <row r="621" spans="33:33">
      <c r="AG621" s="31">
        <v>0</v>
      </c>
    </row>
    <row r="623" spans="33:33">
      <c r="AG623" s="31">
        <v>0</v>
      </c>
    </row>
    <row r="627" spans="33:33">
      <c r="AG627" s="31">
        <v>0</v>
      </c>
    </row>
    <row r="631" spans="33:33">
      <c r="AG631" s="31">
        <v>0</v>
      </c>
    </row>
    <row r="635" spans="33:33">
      <c r="AG635" s="31">
        <v>0</v>
      </c>
    </row>
    <row r="637" spans="33:33">
      <c r="AG637" s="31">
        <v>0</v>
      </c>
    </row>
    <row r="639" spans="33:33">
      <c r="AG639" s="31">
        <v>0</v>
      </c>
    </row>
    <row r="643" spans="33:33">
      <c r="AG643" s="31">
        <v>0</v>
      </c>
    </row>
    <row r="647" spans="33:33">
      <c r="AG647" s="31">
        <v>0</v>
      </c>
    </row>
    <row r="651" spans="33:33">
      <c r="AG651" s="31">
        <v>0</v>
      </c>
    </row>
    <row r="653" spans="33:33">
      <c r="AG653" s="31">
        <v>0</v>
      </c>
    </row>
    <row r="655" spans="33:33">
      <c r="AG655" s="31">
        <v>0</v>
      </c>
    </row>
    <row r="659" spans="33:33">
      <c r="AG659" s="31">
        <v>0</v>
      </c>
    </row>
    <row r="663" spans="33:33">
      <c r="AG663" s="31">
        <v>0</v>
      </c>
    </row>
    <row r="667" spans="33:33">
      <c r="AG667" s="31">
        <v>0</v>
      </c>
    </row>
    <row r="669" spans="33:33">
      <c r="AG669" s="31">
        <v>0</v>
      </c>
    </row>
    <row r="671" spans="33:33">
      <c r="AG671" s="31">
        <v>0</v>
      </c>
    </row>
    <row r="675" spans="33:33">
      <c r="AG675" s="31">
        <v>0</v>
      </c>
    </row>
    <row r="677" spans="33:33">
      <c r="AG677" s="31">
        <v>0</v>
      </c>
    </row>
    <row r="679" spans="33:33">
      <c r="AG679" s="31">
        <v>0</v>
      </c>
    </row>
    <row r="683" spans="33:33">
      <c r="AG683" s="31">
        <v>0</v>
      </c>
    </row>
    <row r="685" spans="33:33">
      <c r="AG685" s="31">
        <v>0</v>
      </c>
    </row>
    <row r="687" spans="33:33">
      <c r="AG687" s="31">
        <v>0</v>
      </c>
    </row>
    <row r="691" spans="33:33">
      <c r="AG691" s="31">
        <v>0</v>
      </c>
    </row>
    <row r="695" spans="33:33">
      <c r="AG695" s="31">
        <v>0</v>
      </c>
    </row>
    <row r="699" spans="33:33">
      <c r="AG699" s="31">
        <v>0</v>
      </c>
    </row>
    <row r="701" spans="33:33">
      <c r="AG701" s="31">
        <v>0</v>
      </c>
    </row>
    <row r="703" spans="33:33">
      <c r="AG703" s="31">
        <v>0</v>
      </c>
    </row>
    <row r="707" spans="33:33">
      <c r="AG707" s="31">
        <v>0</v>
      </c>
    </row>
    <row r="711" spans="33:33">
      <c r="AG711" s="31">
        <v>0</v>
      </c>
    </row>
    <row r="715" spans="33:33">
      <c r="AG715" s="31">
        <v>0</v>
      </c>
    </row>
    <row r="717" spans="33:33">
      <c r="AG717" s="31">
        <v>0</v>
      </c>
    </row>
    <row r="719" spans="33:33">
      <c r="AG719" s="31">
        <v>0</v>
      </c>
    </row>
    <row r="723" spans="33:33">
      <c r="AG723" s="31">
        <v>0</v>
      </c>
    </row>
    <row r="727" spans="33:33">
      <c r="AG727" s="31">
        <v>0</v>
      </c>
    </row>
    <row r="731" spans="33:33">
      <c r="AG731" s="31">
        <v>0</v>
      </c>
    </row>
    <row r="733" spans="33:33">
      <c r="AG733" s="31">
        <v>0</v>
      </c>
    </row>
    <row r="735" spans="33:33">
      <c r="AG735" s="31">
        <v>0</v>
      </c>
    </row>
    <row r="739" spans="33:33">
      <c r="AG739" s="31">
        <v>0</v>
      </c>
    </row>
    <row r="741" spans="33:33">
      <c r="AG741" s="31">
        <v>0</v>
      </c>
    </row>
    <row r="743" spans="33:33">
      <c r="AG743" s="31">
        <v>0</v>
      </c>
    </row>
    <row r="747" spans="33:33">
      <c r="AG747" s="31">
        <v>0</v>
      </c>
    </row>
    <row r="749" spans="33:33">
      <c r="AG749" s="31">
        <v>0</v>
      </c>
    </row>
    <row r="751" spans="33:33">
      <c r="AG751" s="31">
        <v>0</v>
      </c>
    </row>
    <row r="755" spans="33:33">
      <c r="AG755" s="31">
        <v>0</v>
      </c>
    </row>
    <row r="759" spans="33:33">
      <c r="AG759" s="31">
        <v>0</v>
      </c>
    </row>
    <row r="763" spans="33:33">
      <c r="AG763" s="31">
        <v>0</v>
      </c>
    </row>
    <row r="765" spans="33:33">
      <c r="AG765" s="31">
        <v>0</v>
      </c>
    </row>
    <row r="767" spans="33:33">
      <c r="AG767" s="31">
        <v>0</v>
      </c>
    </row>
    <row r="771" spans="33:33">
      <c r="AG771" s="31">
        <v>0</v>
      </c>
    </row>
    <row r="775" spans="33:33">
      <c r="AG775" s="31">
        <v>0</v>
      </c>
    </row>
    <row r="779" spans="33:33">
      <c r="AG779" s="31">
        <v>0</v>
      </c>
    </row>
    <row r="781" spans="33:33">
      <c r="AG781" s="31">
        <v>0</v>
      </c>
    </row>
    <row r="783" spans="33:33">
      <c r="AG783" s="31">
        <v>0</v>
      </c>
    </row>
    <row r="787" spans="33:33">
      <c r="AG787" s="31">
        <v>0</v>
      </c>
    </row>
    <row r="791" spans="33:33">
      <c r="AG791" s="31">
        <v>0</v>
      </c>
    </row>
    <row r="795" spans="33:33">
      <c r="AG795" s="31">
        <v>0</v>
      </c>
    </row>
    <row r="797" spans="33:33">
      <c r="AG797" s="31">
        <v>0</v>
      </c>
    </row>
    <row r="799" spans="33:33">
      <c r="AG799" s="31">
        <v>0</v>
      </c>
    </row>
    <row r="803" spans="33:33">
      <c r="AG803" s="31">
        <v>0</v>
      </c>
    </row>
    <row r="805" spans="33:33">
      <c r="AG805" s="31">
        <v>0</v>
      </c>
    </row>
    <row r="807" spans="33:33">
      <c r="AG807" s="31">
        <v>0</v>
      </c>
    </row>
    <row r="811" spans="33:33">
      <c r="AG811" s="31">
        <v>0</v>
      </c>
    </row>
    <row r="813" spans="33:33">
      <c r="AG813" s="31">
        <v>0</v>
      </c>
    </row>
    <row r="815" spans="33:33">
      <c r="AG815" s="31">
        <v>0</v>
      </c>
    </row>
    <row r="819" spans="33:33">
      <c r="AG819" s="31">
        <v>0</v>
      </c>
    </row>
    <row r="823" spans="33:33">
      <c r="AG823" s="31">
        <v>0</v>
      </c>
    </row>
    <row r="827" spans="33:33">
      <c r="AG827" s="31">
        <v>0</v>
      </c>
    </row>
    <row r="829" spans="33:33">
      <c r="AG829" s="31">
        <v>0</v>
      </c>
    </row>
    <row r="831" spans="33:33">
      <c r="AG831" s="31">
        <v>0</v>
      </c>
    </row>
    <row r="835" spans="33:33">
      <c r="AG835" s="31">
        <v>0</v>
      </c>
    </row>
    <row r="839" spans="33:33">
      <c r="AG839" s="31">
        <v>0</v>
      </c>
    </row>
    <row r="843" spans="33:33">
      <c r="AG843" s="31">
        <v>0</v>
      </c>
    </row>
    <row r="845" spans="33:33">
      <c r="AG845" s="31">
        <v>0</v>
      </c>
    </row>
    <row r="847" spans="33:33">
      <c r="AG847" s="31">
        <v>0</v>
      </c>
    </row>
    <row r="851" spans="33:33">
      <c r="AG851" s="31">
        <v>0</v>
      </c>
    </row>
    <row r="855" spans="33:33">
      <c r="AG855" s="31">
        <v>0</v>
      </c>
    </row>
    <row r="859" spans="33:33">
      <c r="AG859" s="31">
        <v>0</v>
      </c>
    </row>
    <row r="861" spans="33:33">
      <c r="AG861" s="31">
        <v>0</v>
      </c>
    </row>
    <row r="863" spans="33:33">
      <c r="AG863" s="31">
        <v>0</v>
      </c>
    </row>
    <row r="867" spans="33:33">
      <c r="AG867" s="31">
        <v>0</v>
      </c>
    </row>
    <row r="869" spans="33:33">
      <c r="AG869" s="31">
        <v>0</v>
      </c>
    </row>
    <row r="871" spans="33:33">
      <c r="AG871" s="31">
        <v>0</v>
      </c>
    </row>
    <row r="875" spans="33:33">
      <c r="AG875" s="31">
        <v>0</v>
      </c>
    </row>
    <row r="877" spans="33:33">
      <c r="AG877" s="31">
        <v>0</v>
      </c>
    </row>
    <row r="879" spans="33:33">
      <c r="AG879" s="31">
        <v>0</v>
      </c>
    </row>
    <row r="883" spans="33:33">
      <c r="AG883" s="31">
        <v>0</v>
      </c>
    </row>
    <row r="887" spans="33:33">
      <c r="AG887" s="31">
        <v>0</v>
      </c>
    </row>
    <row r="891" spans="33:33">
      <c r="AG891" s="31">
        <v>0</v>
      </c>
    </row>
    <row r="893" spans="33:33">
      <c r="AG893" s="31">
        <v>0</v>
      </c>
    </row>
    <row r="895" spans="33:33">
      <c r="AG895" s="31">
        <v>0</v>
      </c>
    </row>
    <row r="899" spans="33:33">
      <c r="AG899" s="31">
        <v>0</v>
      </c>
    </row>
    <row r="901" spans="33:33">
      <c r="AG901" s="31">
        <v>0</v>
      </c>
    </row>
    <row r="903" spans="33:33">
      <c r="AG903" s="31">
        <v>0</v>
      </c>
    </row>
    <row r="907" spans="33:33">
      <c r="AG907" s="31">
        <v>0</v>
      </c>
    </row>
    <row r="909" spans="33:33">
      <c r="AG909" s="31">
        <v>0</v>
      </c>
    </row>
    <row r="911" spans="33:33">
      <c r="AG911" s="31">
        <v>0</v>
      </c>
    </row>
    <row r="915" spans="33:33">
      <c r="AG915" s="31">
        <v>0</v>
      </c>
    </row>
    <row r="919" spans="33:33">
      <c r="AG919" s="31">
        <v>0</v>
      </c>
    </row>
    <row r="923" spans="33:33">
      <c r="AG923" s="31">
        <v>0</v>
      </c>
    </row>
    <row r="925" spans="33:33">
      <c r="AG925" s="31">
        <v>0</v>
      </c>
    </row>
    <row r="927" spans="33:33">
      <c r="AG927" s="31">
        <v>0</v>
      </c>
    </row>
    <row r="931" spans="33:33">
      <c r="AG931" s="31">
        <v>0</v>
      </c>
    </row>
    <row r="933" spans="33:33">
      <c r="AG933" s="31">
        <v>0</v>
      </c>
    </row>
    <row r="935" spans="33:33">
      <c r="AG935" s="31">
        <v>0</v>
      </c>
    </row>
    <row r="939" spans="33:33">
      <c r="AG939" s="31">
        <v>0</v>
      </c>
    </row>
    <row r="941" spans="33:33">
      <c r="AG941" s="31">
        <v>0</v>
      </c>
    </row>
    <row r="943" spans="33:33">
      <c r="AG943" s="31">
        <v>0</v>
      </c>
    </row>
    <row r="947" spans="33:33">
      <c r="AG947" s="31">
        <v>0</v>
      </c>
    </row>
    <row r="951" spans="33:33">
      <c r="AG951" s="31">
        <v>0</v>
      </c>
    </row>
    <row r="955" spans="33:33">
      <c r="AG955" s="31">
        <v>0</v>
      </c>
    </row>
    <row r="957" spans="33:33">
      <c r="AG957" s="31">
        <v>0</v>
      </c>
    </row>
    <row r="959" spans="33:33">
      <c r="AG959" s="31">
        <v>0</v>
      </c>
    </row>
    <row r="963" spans="33:33">
      <c r="AG963" s="31">
        <v>0</v>
      </c>
    </row>
    <row r="967" spans="33:33">
      <c r="AG967" s="31">
        <v>0</v>
      </c>
    </row>
    <row r="971" spans="33:33">
      <c r="AG971" s="31">
        <v>0</v>
      </c>
    </row>
    <row r="973" spans="33:33">
      <c r="AG973" s="31">
        <v>0</v>
      </c>
    </row>
    <row r="975" spans="33:33">
      <c r="AG975" s="31">
        <v>0</v>
      </c>
    </row>
    <row r="979" spans="33:33">
      <c r="AG979" s="31">
        <v>0</v>
      </c>
    </row>
    <row r="983" spans="33:33">
      <c r="AG983" s="31">
        <v>0</v>
      </c>
    </row>
    <row r="987" spans="33:33">
      <c r="AG987" s="31">
        <v>0</v>
      </c>
    </row>
    <row r="989" spans="33:33">
      <c r="AG989" s="31">
        <v>0</v>
      </c>
    </row>
    <row r="991" spans="33:33">
      <c r="AG991" s="31">
        <v>0</v>
      </c>
    </row>
    <row r="995" spans="33:33">
      <c r="AG995" s="31">
        <v>0</v>
      </c>
    </row>
    <row r="997" spans="33:33">
      <c r="AG997" s="31">
        <v>0</v>
      </c>
    </row>
    <row r="999" spans="33:33">
      <c r="AG999" s="31">
        <v>0</v>
      </c>
    </row>
    <row r="1003" spans="33:33">
      <c r="AG1003" s="31">
        <v>0</v>
      </c>
    </row>
    <row r="1005" spans="33:33">
      <c r="AG1005" s="31">
        <v>0</v>
      </c>
    </row>
    <row r="1007" spans="33:33">
      <c r="AG1007" s="31">
        <v>0</v>
      </c>
    </row>
    <row r="1011" spans="33:33">
      <c r="AG1011" s="31">
        <v>0</v>
      </c>
    </row>
    <row r="1015" spans="33:33">
      <c r="AG1015" s="31">
        <v>0</v>
      </c>
    </row>
    <row r="1019" spans="33:33">
      <c r="AG1019" s="31">
        <v>0</v>
      </c>
    </row>
    <row r="1021" spans="33:33">
      <c r="AG1021" s="31">
        <v>0</v>
      </c>
    </row>
    <row r="1023" spans="33:33">
      <c r="AG1023" s="31">
        <v>0</v>
      </c>
    </row>
    <row r="1027" spans="33:33">
      <c r="AG1027" s="31">
        <v>0</v>
      </c>
    </row>
    <row r="1031" spans="33:33">
      <c r="AG1031" s="31">
        <v>0</v>
      </c>
    </row>
    <row r="1035" spans="33:33">
      <c r="AG1035" s="31">
        <v>0</v>
      </c>
    </row>
    <row r="1037" spans="33:33">
      <c r="AG1037" s="31">
        <v>0</v>
      </c>
    </row>
    <row r="1039" spans="33:33">
      <c r="AG1039" s="31">
        <v>0</v>
      </c>
    </row>
    <row r="1043" spans="33:33">
      <c r="AG1043" s="31">
        <v>0</v>
      </c>
    </row>
    <row r="1047" spans="33:33">
      <c r="AG1047" s="31">
        <v>0</v>
      </c>
    </row>
    <row r="1051" spans="33:33">
      <c r="AG1051" s="31">
        <v>0</v>
      </c>
    </row>
    <row r="1053" spans="33:33">
      <c r="AG1053" s="31">
        <v>0</v>
      </c>
    </row>
    <row r="1055" spans="33:33">
      <c r="AG1055" s="31">
        <v>0</v>
      </c>
    </row>
    <row r="1059" spans="33:33">
      <c r="AG1059" s="31">
        <v>0</v>
      </c>
    </row>
    <row r="1061" spans="33:33">
      <c r="AG1061" s="31">
        <v>0</v>
      </c>
    </row>
    <row r="1063" spans="33:33">
      <c r="AG1063" s="31">
        <v>0</v>
      </c>
    </row>
    <row r="1067" spans="33:33">
      <c r="AG1067" s="31">
        <v>0</v>
      </c>
    </row>
    <row r="1069" spans="33:33">
      <c r="AG1069" s="31">
        <v>0</v>
      </c>
    </row>
    <row r="1071" spans="33:33">
      <c r="AG1071" s="31">
        <v>0</v>
      </c>
    </row>
    <row r="1075" spans="33:33">
      <c r="AG1075" s="31">
        <v>0</v>
      </c>
    </row>
    <row r="1079" spans="33:33">
      <c r="AG1079" s="31">
        <v>0</v>
      </c>
    </row>
    <row r="1083" spans="33:33">
      <c r="AG1083" s="31">
        <v>0</v>
      </c>
    </row>
    <row r="1085" spans="33:33">
      <c r="AG1085" s="31">
        <v>0</v>
      </c>
    </row>
    <row r="1087" spans="33:33">
      <c r="AG1087" s="31">
        <v>0</v>
      </c>
    </row>
    <row r="1091" spans="33:33">
      <c r="AG1091" s="31">
        <v>0</v>
      </c>
    </row>
    <row r="1095" spans="33:33">
      <c r="AG1095" s="31">
        <v>0</v>
      </c>
    </row>
    <row r="1099" spans="33:33">
      <c r="AG1099" s="31">
        <v>0</v>
      </c>
    </row>
    <row r="1101" spans="33:33">
      <c r="AG1101" s="31">
        <v>0</v>
      </c>
    </row>
    <row r="1103" spans="33:33">
      <c r="AG1103" s="31">
        <v>0</v>
      </c>
    </row>
    <row r="1107" spans="33:33">
      <c r="AG1107" s="31">
        <v>0</v>
      </c>
    </row>
    <row r="1111" spans="33:33">
      <c r="AG1111" s="31">
        <v>0</v>
      </c>
    </row>
    <row r="1115" spans="33:33">
      <c r="AG1115" s="31">
        <v>0</v>
      </c>
    </row>
    <row r="1117" spans="33:33">
      <c r="AG1117" s="31">
        <v>0</v>
      </c>
    </row>
    <row r="1119" spans="33:33">
      <c r="AG1119" s="31">
        <v>0</v>
      </c>
    </row>
    <row r="1123" spans="33:33">
      <c r="AG1123" s="31">
        <v>0</v>
      </c>
    </row>
    <row r="1125" spans="33:33">
      <c r="AG1125" s="31">
        <v>0</v>
      </c>
    </row>
    <row r="1127" spans="33:33">
      <c r="AG1127" s="31">
        <v>0</v>
      </c>
    </row>
    <row r="1131" spans="33:33">
      <c r="AG1131" s="31">
        <v>0</v>
      </c>
    </row>
    <row r="1133" spans="33:33">
      <c r="AG1133" s="31">
        <v>0</v>
      </c>
    </row>
    <row r="1135" spans="33:33">
      <c r="AG1135" s="31">
        <v>0</v>
      </c>
    </row>
    <row r="1139" spans="33:33">
      <c r="AG1139" s="31">
        <v>0</v>
      </c>
    </row>
    <row r="1143" spans="33:33">
      <c r="AG1143" s="31">
        <v>0</v>
      </c>
    </row>
    <row r="1147" spans="33:33">
      <c r="AG1147" s="31">
        <v>0</v>
      </c>
    </row>
    <row r="1149" spans="33:33">
      <c r="AG1149" s="31">
        <v>0</v>
      </c>
    </row>
    <row r="1151" spans="33:33">
      <c r="AG1151" s="31">
        <v>0</v>
      </c>
    </row>
    <row r="1155" spans="33:33">
      <c r="AG1155" s="31">
        <v>0</v>
      </c>
    </row>
    <row r="1159" spans="33:33">
      <c r="AG1159" s="31">
        <v>0</v>
      </c>
    </row>
    <row r="1163" spans="33:33">
      <c r="AG1163" s="31">
        <v>0</v>
      </c>
    </row>
    <row r="1165" spans="33:33">
      <c r="AG1165" s="31">
        <v>0</v>
      </c>
    </row>
    <row r="1167" spans="33:33">
      <c r="AG1167" s="31">
        <v>0</v>
      </c>
    </row>
    <row r="1171" spans="33:33">
      <c r="AG1171" s="31">
        <v>0</v>
      </c>
    </row>
    <row r="1175" spans="33:33">
      <c r="AG1175" s="31">
        <v>0</v>
      </c>
    </row>
    <row r="1179" spans="33:33">
      <c r="AG1179" s="31">
        <v>0</v>
      </c>
    </row>
    <row r="1181" spans="33:33">
      <c r="AG1181" s="31">
        <v>0</v>
      </c>
    </row>
    <row r="1183" spans="33:33">
      <c r="AG1183" s="31">
        <v>0</v>
      </c>
    </row>
    <row r="1187" spans="33:33">
      <c r="AG1187" s="31">
        <v>0</v>
      </c>
    </row>
    <row r="1189" spans="33:33">
      <c r="AG1189" s="31">
        <v>0</v>
      </c>
    </row>
    <row r="1191" spans="33:33">
      <c r="AG1191" s="31">
        <v>0</v>
      </c>
    </row>
    <row r="1195" spans="33:33">
      <c r="AG1195" s="31">
        <v>0</v>
      </c>
    </row>
  </sheetData>
  <mergeCells count="2">
    <mergeCell ref="AJ5:AK5"/>
    <mergeCell ref="AL5:AM5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37" r:id="rId4" name="Button 665">
              <controlPr defaultSize="0" print="0" autoFill="0" autoPict="0" macro="[0]!fill_zero_Z_Num">
                <anchor moveWithCells="1" sizeWithCells="1">
                  <from>
                    <xdr:col>22</xdr:col>
                    <xdr:colOff>450850</xdr:colOff>
                    <xdr:row>1</xdr:row>
                    <xdr:rowOff>38100</xdr:rowOff>
                  </from>
                  <to>
                    <xdr:col>26</xdr:col>
                    <xdr:colOff>76200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8" r:id="rId5" name="Button 666">
              <controlPr defaultSize="0" print="0" autoFill="0" autoPict="0" macro="[0]!fill_zero_AD_Num">
                <anchor moveWithCells="1" sizeWithCells="1">
                  <from>
                    <xdr:col>27</xdr:col>
                    <xdr:colOff>19050</xdr:colOff>
                    <xdr:row>1</xdr:row>
                    <xdr:rowOff>38100</xdr:rowOff>
                  </from>
                  <to>
                    <xdr:col>29</xdr:col>
                    <xdr:colOff>419100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H167"/>
  <sheetViews>
    <sheetView tabSelected="1" workbookViewId="0">
      <selection activeCell="H165" sqref="H165"/>
    </sheetView>
  </sheetViews>
  <sheetFormatPr defaultRowHeight="14"/>
  <cols>
    <col min="1" max="1" width="4.4140625" customWidth="1"/>
    <col min="2" max="2" width="42.25" customWidth="1"/>
    <col min="4" max="4" width="11.5" customWidth="1"/>
    <col min="6" max="6" width="8.75" customWidth="1"/>
    <col min="7" max="7" width="8" customWidth="1"/>
  </cols>
  <sheetData>
    <row r="2" spans="1:8">
      <c r="D2" s="101" t="s">
        <v>603</v>
      </c>
      <c r="E2" s="114">
        <f ca="1" xml:space="preserve"> TODAY()</f>
        <v>43341</v>
      </c>
      <c r="F2" s="114"/>
    </row>
    <row r="3" spans="1:8" ht="34.5">
      <c r="A3" s="102" t="s">
        <v>1</v>
      </c>
      <c r="B3" s="103" t="s">
        <v>29</v>
      </c>
      <c r="C3" s="96" t="s">
        <v>2</v>
      </c>
      <c r="D3" s="104" t="s">
        <v>0</v>
      </c>
      <c r="E3" s="104" t="s">
        <v>17</v>
      </c>
      <c r="F3" s="105" t="s">
        <v>557</v>
      </c>
      <c r="G3" s="106" t="s">
        <v>605</v>
      </c>
      <c r="H3" s="107" t="s">
        <v>606</v>
      </c>
    </row>
    <row r="4" spans="1:8" ht="28">
      <c r="A4" s="1">
        <v>1</v>
      </c>
      <c r="B4" s="38" t="s">
        <v>25</v>
      </c>
      <c r="C4" s="18" t="s">
        <v>24</v>
      </c>
      <c r="D4" s="9">
        <v>7065</v>
      </c>
      <c r="E4" s="9" t="s">
        <v>447</v>
      </c>
      <c r="F4" s="53">
        <v>1</v>
      </c>
    </row>
    <row r="5" spans="1:8" ht="21">
      <c r="A5" s="1">
        <v>2</v>
      </c>
      <c r="B5" s="38" t="s">
        <v>36</v>
      </c>
      <c r="C5" s="18" t="s">
        <v>24</v>
      </c>
      <c r="D5" s="9">
        <v>6401</v>
      </c>
      <c r="E5" s="9" t="s">
        <v>4</v>
      </c>
      <c r="F5" s="53">
        <v>1</v>
      </c>
    </row>
    <row r="6" spans="1:8" ht="21">
      <c r="A6" s="1">
        <v>3</v>
      </c>
      <c r="B6" s="38" t="s">
        <v>3</v>
      </c>
      <c r="C6" s="18" t="s">
        <v>24</v>
      </c>
      <c r="D6" s="9">
        <v>1253</v>
      </c>
      <c r="E6" s="9" t="s">
        <v>4</v>
      </c>
      <c r="F6" s="53">
        <v>1</v>
      </c>
    </row>
    <row r="7" spans="1:8" ht="21">
      <c r="A7" s="1">
        <v>4</v>
      </c>
      <c r="B7" s="38" t="s">
        <v>5</v>
      </c>
      <c r="C7" s="18" t="s">
        <v>24</v>
      </c>
      <c r="D7" s="9">
        <v>1201</v>
      </c>
      <c r="E7" s="9" t="s">
        <v>393</v>
      </c>
      <c r="F7" s="53">
        <v>1</v>
      </c>
    </row>
    <row r="8" spans="1:8" ht="21">
      <c r="A8" s="1">
        <v>5</v>
      </c>
      <c r="B8" s="38" t="s">
        <v>6</v>
      </c>
      <c r="C8" s="18" t="s">
        <v>24</v>
      </c>
      <c r="D8" s="9">
        <v>1200</v>
      </c>
      <c r="E8" s="9" t="s">
        <v>393</v>
      </c>
      <c r="F8" s="53">
        <v>4</v>
      </c>
    </row>
    <row r="9" spans="1:8" ht="21">
      <c r="A9" s="1">
        <v>6</v>
      </c>
      <c r="B9" s="38" t="s">
        <v>7</v>
      </c>
      <c r="C9" s="18" t="s">
        <v>24</v>
      </c>
      <c r="D9" s="9">
        <v>1199</v>
      </c>
      <c r="E9" s="9" t="s">
        <v>393</v>
      </c>
      <c r="F9" s="53">
        <v>5</v>
      </c>
    </row>
    <row r="10" spans="1:8" ht="21">
      <c r="A10" s="1">
        <v>7</v>
      </c>
      <c r="B10" s="38" t="s">
        <v>8</v>
      </c>
      <c r="C10" s="18" t="s">
        <v>24</v>
      </c>
      <c r="D10" s="9">
        <v>1167</v>
      </c>
      <c r="E10" s="9" t="s">
        <v>9</v>
      </c>
      <c r="F10" s="53">
        <v>3</v>
      </c>
    </row>
    <row r="11" spans="1:8" ht="21">
      <c r="A11" s="1">
        <v>8</v>
      </c>
      <c r="B11" s="38" t="s">
        <v>37</v>
      </c>
      <c r="C11" s="18" t="s">
        <v>24</v>
      </c>
      <c r="D11" s="9">
        <v>1259</v>
      </c>
      <c r="E11" s="9" t="s">
        <v>394</v>
      </c>
      <c r="F11" s="53">
        <v>1</v>
      </c>
    </row>
    <row r="12" spans="1:8" ht="21">
      <c r="A12" s="1">
        <v>9</v>
      </c>
      <c r="B12" s="38" t="s">
        <v>45</v>
      </c>
      <c r="C12" s="18" t="s">
        <v>24</v>
      </c>
      <c r="D12" s="9">
        <v>1258</v>
      </c>
      <c r="E12" s="9" t="s">
        <v>395</v>
      </c>
      <c r="F12" s="53">
        <v>1</v>
      </c>
    </row>
    <row r="13" spans="1:8" ht="21">
      <c r="A13" s="1">
        <v>10</v>
      </c>
      <c r="B13" s="38" t="s">
        <v>48</v>
      </c>
      <c r="C13" s="18" t="s">
        <v>24</v>
      </c>
      <c r="D13" s="9">
        <v>1263</v>
      </c>
      <c r="E13" s="9" t="s">
        <v>4</v>
      </c>
      <c r="F13" s="53">
        <v>7</v>
      </c>
    </row>
    <row r="14" spans="1:8" ht="21">
      <c r="A14" s="1">
        <v>11</v>
      </c>
      <c r="B14" s="38" t="s">
        <v>49</v>
      </c>
      <c r="C14" s="18" t="s">
        <v>24</v>
      </c>
      <c r="D14" s="9">
        <v>1202</v>
      </c>
      <c r="E14" s="9" t="s">
        <v>393</v>
      </c>
      <c r="F14" s="53">
        <v>5</v>
      </c>
    </row>
    <row r="15" spans="1:8" ht="21">
      <c r="A15" s="1">
        <v>12</v>
      </c>
      <c r="B15" s="38" t="s">
        <v>53</v>
      </c>
      <c r="C15" s="18" t="s">
        <v>24</v>
      </c>
      <c r="D15" s="9">
        <v>5807</v>
      </c>
      <c r="E15" s="9" t="s">
        <v>395</v>
      </c>
      <c r="F15" s="53">
        <v>2</v>
      </c>
    </row>
    <row r="16" spans="1:8" ht="21">
      <c r="A16" s="1">
        <v>13</v>
      </c>
      <c r="B16" s="38" t="s">
        <v>54</v>
      </c>
      <c r="C16" s="18" t="s">
        <v>24</v>
      </c>
      <c r="D16" s="9">
        <v>1252</v>
      </c>
      <c r="E16" s="9" t="s">
        <v>464</v>
      </c>
      <c r="F16" s="53">
        <v>1</v>
      </c>
    </row>
    <row r="17" spans="1:6" ht="21">
      <c r="A17" s="1">
        <v>14</v>
      </c>
      <c r="B17" s="38" t="s">
        <v>56</v>
      </c>
      <c r="C17" s="18" t="s">
        <v>24</v>
      </c>
      <c r="D17" s="9">
        <v>7211</v>
      </c>
      <c r="E17" s="9" t="s">
        <v>396</v>
      </c>
      <c r="F17" s="53">
        <v>4</v>
      </c>
    </row>
    <row r="18" spans="1:6" ht="21">
      <c r="A18" s="1">
        <v>15</v>
      </c>
      <c r="B18" s="38" t="s">
        <v>57</v>
      </c>
      <c r="C18" s="18" t="s">
        <v>24</v>
      </c>
      <c r="D18" s="9">
        <v>1198</v>
      </c>
      <c r="E18" s="9" t="s">
        <v>393</v>
      </c>
      <c r="F18" s="53">
        <v>3</v>
      </c>
    </row>
    <row r="19" spans="1:6" ht="21">
      <c r="A19" s="1">
        <v>16</v>
      </c>
      <c r="B19" s="38" t="s">
        <v>58</v>
      </c>
      <c r="C19" s="18" t="s">
        <v>24</v>
      </c>
      <c r="D19" s="9">
        <v>5347</v>
      </c>
      <c r="E19" s="9" t="s">
        <v>396</v>
      </c>
      <c r="F19" s="53">
        <v>3</v>
      </c>
    </row>
    <row r="20" spans="1:6" ht="21">
      <c r="A20" s="1">
        <v>17</v>
      </c>
      <c r="B20" s="38" t="s">
        <v>59</v>
      </c>
      <c r="C20" s="18" t="s">
        <v>24</v>
      </c>
      <c r="D20" s="9">
        <v>5344</v>
      </c>
      <c r="E20" s="9" t="s">
        <v>396</v>
      </c>
      <c r="F20" s="53">
        <v>4</v>
      </c>
    </row>
    <row r="21" spans="1:6" ht="21">
      <c r="A21" s="1">
        <v>18</v>
      </c>
      <c r="B21" s="38" t="s">
        <v>60</v>
      </c>
      <c r="C21" s="18" t="s">
        <v>24</v>
      </c>
      <c r="D21" s="9">
        <v>5345</v>
      </c>
      <c r="E21" s="9" t="s">
        <v>396</v>
      </c>
      <c r="F21" s="53">
        <v>1</v>
      </c>
    </row>
    <row r="22" spans="1:6" ht="21">
      <c r="A22" s="1">
        <v>19</v>
      </c>
      <c r="B22" s="38" t="s">
        <v>61</v>
      </c>
      <c r="C22" s="18" t="s">
        <v>24</v>
      </c>
      <c r="D22" s="9">
        <v>5348</v>
      </c>
      <c r="E22" s="9" t="s">
        <v>466</v>
      </c>
      <c r="F22" s="53">
        <v>1</v>
      </c>
    </row>
    <row r="23" spans="1:6" ht="21">
      <c r="A23" s="1">
        <v>20</v>
      </c>
      <c r="B23" s="38" t="s">
        <v>62</v>
      </c>
      <c r="C23" s="18" t="s">
        <v>24</v>
      </c>
      <c r="D23" s="9">
        <v>1370</v>
      </c>
      <c r="E23" s="9" t="s">
        <v>396</v>
      </c>
      <c r="F23" s="53">
        <v>1</v>
      </c>
    </row>
    <row r="24" spans="1:6" ht="21">
      <c r="A24" s="1">
        <v>21</v>
      </c>
      <c r="B24" s="38" t="s">
        <v>63</v>
      </c>
      <c r="C24" s="18" t="s">
        <v>24</v>
      </c>
      <c r="D24" s="9">
        <v>5462</v>
      </c>
      <c r="E24" s="9" t="s">
        <v>396</v>
      </c>
      <c r="F24" s="53">
        <v>1</v>
      </c>
    </row>
    <row r="25" spans="1:6" ht="21">
      <c r="A25" s="1">
        <v>22</v>
      </c>
      <c r="B25" s="38" t="s">
        <v>64</v>
      </c>
      <c r="C25" s="18" t="s">
        <v>24</v>
      </c>
      <c r="D25" s="9">
        <v>5461</v>
      </c>
      <c r="E25" s="9" t="s">
        <v>396</v>
      </c>
      <c r="F25" s="53">
        <v>6</v>
      </c>
    </row>
    <row r="26" spans="1:6" ht="21">
      <c r="A26" s="1">
        <v>23</v>
      </c>
      <c r="B26" s="38" t="s">
        <v>65</v>
      </c>
      <c r="C26" s="18" t="s">
        <v>24</v>
      </c>
      <c r="D26" s="9">
        <v>4744</v>
      </c>
      <c r="E26" s="9" t="s">
        <v>396</v>
      </c>
      <c r="F26" s="53">
        <v>7</v>
      </c>
    </row>
    <row r="27" spans="1:6" ht="21">
      <c r="A27" s="1">
        <v>24</v>
      </c>
      <c r="B27" s="38" t="s">
        <v>68</v>
      </c>
      <c r="C27" s="18" t="s">
        <v>24</v>
      </c>
      <c r="D27" s="9">
        <v>7210</v>
      </c>
      <c r="E27" s="9" t="s">
        <v>396</v>
      </c>
      <c r="F27" s="53">
        <v>1</v>
      </c>
    </row>
    <row r="28" spans="1:6" ht="21">
      <c r="A28" s="1">
        <v>25</v>
      </c>
      <c r="B28" s="38" t="s">
        <v>69</v>
      </c>
      <c r="C28" s="18" t="s">
        <v>24</v>
      </c>
      <c r="D28" s="9">
        <v>7058</v>
      </c>
      <c r="E28" s="9" t="s">
        <v>396</v>
      </c>
      <c r="F28" s="53">
        <v>4</v>
      </c>
    </row>
    <row r="29" spans="1:6" ht="21">
      <c r="A29" s="1">
        <v>26</v>
      </c>
      <c r="B29" s="38" t="s">
        <v>70</v>
      </c>
      <c r="C29" s="18" t="s">
        <v>24</v>
      </c>
      <c r="D29" s="9">
        <v>7059</v>
      </c>
      <c r="E29" s="9" t="s">
        <v>396</v>
      </c>
      <c r="F29" s="53">
        <v>1</v>
      </c>
    </row>
    <row r="30" spans="1:6" ht="21">
      <c r="A30" s="1">
        <v>27</v>
      </c>
      <c r="B30" s="38" t="s">
        <v>75</v>
      </c>
      <c r="C30" s="18" t="s">
        <v>24</v>
      </c>
      <c r="D30" s="9">
        <v>5346</v>
      </c>
      <c r="E30" s="9" t="s">
        <v>396</v>
      </c>
      <c r="F30" s="53">
        <v>1</v>
      </c>
    </row>
    <row r="31" spans="1:6" ht="21">
      <c r="A31" s="1">
        <v>28</v>
      </c>
      <c r="B31" s="38" t="s">
        <v>78</v>
      </c>
      <c r="C31" s="18" t="s">
        <v>24</v>
      </c>
      <c r="D31" s="9">
        <v>1154</v>
      </c>
      <c r="E31" s="9" t="s">
        <v>447</v>
      </c>
      <c r="F31" s="53">
        <v>3</v>
      </c>
    </row>
    <row r="32" spans="1:6" ht="21">
      <c r="A32" s="1">
        <v>29</v>
      </c>
      <c r="B32" s="38" t="s">
        <v>79</v>
      </c>
      <c r="C32" s="18" t="s">
        <v>24</v>
      </c>
      <c r="D32" s="9">
        <v>5947</v>
      </c>
      <c r="E32" s="9" t="s">
        <v>404</v>
      </c>
      <c r="F32" s="53">
        <v>1</v>
      </c>
    </row>
    <row r="33" spans="1:6" ht="21">
      <c r="A33" s="1">
        <v>30</v>
      </c>
      <c r="B33" s="38" t="s">
        <v>80</v>
      </c>
      <c r="C33" s="18" t="s">
        <v>24</v>
      </c>
      <c r="D33" s="9">
        <v>5948</v>
      </c>
      <c r="E33" s="9" t="s">
        <v>404</v>
      </c>
      <c r="F33" s="53">
        <v>1</v>
      </c>
    </row>
    <row r="34" spans="1:6" ht="21">
      <c r="A34" s="1">
        <v>31</v>
      </c>
      <c r="B34" s="38" t="s">
        <v>86</v>
      </c>
      <c r="C34" s="18" t="s">
        <v>24</v>
      </c>
      <c r="D34" s="9">
        <v>1168</v>
      </c>
      <c r="E34" s="9" t="s">
        <v>399</v>
      </c>
      <c r="F34" s="53">
        <v>3</v>
      </c>
    </row>
    <row r="35" spans="1:6" ht="21">
      <c r="A35" s="1">
        <v>32</v>
      </c>
      <c r="B35" s="38" t="s">
        <v>88</v>
      </c>
      <c r="C35" s="18" t="s">
        <v>24</v>
      </c>
      <c r="D35" s="9">
        <v>1192</v>
      </c>
      <c r="E35" s="9" t="s">
        <v>393</v>
      </c>
      <c r="F35" s="53">
        <v>20</v>
      </c>
    </row>
    <row r="36" spans="1:6" ht="21">
      <c r="A36" s="1">
        <v>33</v>
      </c>
      <c r="B36" s="38" t="s">
        <v>91</v>
      </c>
      <c r="C36" s="18" t="s">
        <v>24</v>
      </c>
      <c r="D36" s="9">
        <v>1281</v>
      </c>
      <c r="E36" s="9" t="s">
        <v>395</v>
      </c>
      <c r="F36" s="53">
        <v>4</v>
      </c>
    </row>
    <row r="37" spans="1:6" ht="21">
      <c r="A37" s="1">
        <v>34</v>
      </c>
      <c r="B37" s="38" t="s">
        <v>96</v>
      </c>
      <c r="C37" s="18" t="s">
        <v>24</v>
      </c>
      <c r="D37" s="9">
        <v>1165</v>
      </c>
      <c r="E37" s="9" t="s">
        <v>396</v>
      </c>
      <c r="F37" s="53">
        <v>3</v>
      </c>
    </row>
    <row r="38" spans="1:6" ht="21">
      <c r="A38" s="1">
        <v>35</v>
      </c>
      <c r="B38" s="38" t="s">
        <v>97</v>
      </c>
      <c r="C38" s="18" t="s">
        <v>24</v>
      </c>
      <c r="D38" s="9">
        <v>5939</v>
      </c>
      <c r="E38" s="9" t="s">
        <v>404</v>
      </c>
      <c r="F38" s="53">
        <v>2</v>
      </c>
    </row>
    <row r="39" spans="1:6" ht="21">
      <c r="A39" s="1">
        <v>36</v>
      </c>
      <c r="B39" s="38" t="s">
        <v>98</v>
      </c>
      <c r="C39" s="18" t="s">
        <v>24</v>
      </c>
      <c r="D39" s="9">
        <v>4743</v>
      </c>
      <c r="E39" s="9" t="s">
        <v>399</v>
      </c>
      <c r="F39" s="53">
        <v>6</v>
      </c>
    </row>
    <row r="40" spans="1:6" ht="21">
      <c r="A40" s="1">
        <v>37</v>
      </c>
      <c r="B40" s="38" t="s">
        <v>115</v>
      </c>
      <c r="C40" s="18" t="s">
        <v>24</v>
      </c>
      <c r="D40" s="9">
        <v>1298</v>
      </c>
      <c r="E40" s="9" t="s">
        <v>4</v>
      </c>
      <c r="F40" s="53">
        <v>2</v>
      </c>
    </row>
    <row r="41" spans="1:6" ht="21">
      <c r="A41" s="1">
        <v>38</v>
      </c>
      <c r="B41" s="38" t="s">
        <v>117</v>
      </c>
      <c r="C41" s="18" t="s">
        <v>24</v>
      </c>
      <c r="D41" s="9">
        <v>1297</v>
      </c>
      <c r="E41" s="9" t="s">
        <v>4</v>
      </c>
      <c r="F41" s="53">
        <v>2</v>
      </c>
    </row>
    <row r="42" spans="1:6" ht="21">
      <c r="A42" s="1">
        <v>39</v>
      </c>
      <c r="B42" s="38" t="s">
        <v>118</v>
      </c>
      <c r="C42" s="18" t="s">
        <v>24</v>
      </c>
      <c r="D42" s="9">
        <v>1299</v>
      </c>
      <c r="E42" s="9" t="s">
        <v>4</v>
      </c>
      <c r="F42" s="53">
        <v>2</v>
      </c>
    </row>
    <row r="43" spans="1:6" ht="21">
      <c r="A43" s="1">
        <v>40</v>
      </c>
      <c r="B43" s="38" t="s">
        <v>120</v>
      </c>
      <c r="C43" s="18" t="s">
        <v>24</v>
      </c>
      <c r="D43" s="9">
        <v>1310</v>
      </c>
      <c r="E43" s="9" t="s">
        <v>4</v>
      </c>
      <c r="F43" s="53">
        <v>2</v>
      </c>
    </row>
    <row r="44" spans="1:6" ht="21">
      <c r="A44" s="1">
        <v>41</v>
      </c>
      <c r="B44" s="38" t="s">
        <v>123</v>
      </c>
      <c r="C44" s="18" t="s">
        <v>24</v>
      </c>
      <c r="D44" s="9">
        <v>1300</v>
      </c>
      <c r="E44" s="9" t="s">
        <v>4</v>
      </c>
      <c r="F44" s="53">
        <v>2</v>
      </c>
    </row>
    <row r="45" spans="1:6" ht="21">
      <c r="A45" s="1">
        <v>42</v>
      </c>
      <c r="B45" s="38" t="s">
        <v>124</v>
      </c>
      <c r="C45" s="18" t="s">
        <v>24</v>
      </c>
      <c r="D45" s="9">
        <v>1301</v>
      </c>
      <c r="E45" s="9" t="s">
        <v>4</v>
      </c>
      <c r="F45" s="53">
        <v>2</v>
      </c>
    </row>
    <row r="46" spans="1:6" ht="21">
      <c r="A46" s="1">
        <v>43</v>
      </c>
      <c r="B46" s="38" t="s">
        <v>131</v>
      </c>
      <c r="C46" s="18" t="s">
        <v>24</v>
      </c>
      <c r="D46" s="9">
        <v>1326</v>
      </c>
      <c r="E46" s="9" t="s">
        <v>4</v>
      </c>
      <c r="F46" s="53">
        <v>2</v>
      </c>
    </row>
    <row r="47" spans="1:6" ht="21">
      <c r="A47" s="1">
        <v>44</v>
      </c>
      <c r="B47" s="38" t="s">
        <v>151</v>
      </c>
      <c r="C47" s="18" t="s">
        <v>24</v>
      </c>
      <c r="D47" s="9">
        <v>6091</v>
      </c>
      <c r="E47" s="9" t="s">
        <v>393</v>
      </c>
      <c r="F47" s="53">
        <v>1</v>
      </c>
    </row>
    <row r="48" spans="1:6" ht="21">
      <c r="A48" s="1">
        <v>45</v>
      </c>
      <c r="B48" s="38" t="s">
        <v>152</v>
      </c>
      <c r="C48" s="18" t="s">
        <v>24</v>
      </c>
      <c r="D48" s="9">
        <v>6092</v>
      </c>
      <c r="E48" s="9" t="s">
        <v>393</v>
      </c>
      <c r="F48" s="53">
        <v>1</v>
      </c>
    </row>
    <row r="49" spans="1:6" ht="21">
      <c r="A49" s="1">
        <v>46</v>
      </c>
      <c r="B49" s="38" t="s">
        <v>153</v>
      </c>
      <c r="C49" s="18" t="s">
        <v>24</v>
      </c>
      <c r="D49" s="9">
        <v>6090</v>
      </c>
      <c r="E49" s="9" t="s">
        <v>393</v>
      </c>
      <c r="F49" s="53">
        <v>1</v>
      </c>
    </row>
    <row r="50" spans="1:6" ht="21">
      <c r="A50" s="1">
        <v>47</v>
      </c>
      <c r="B50" s="38" t="s">
        <v>154</v>
      </c>
      <c r="C50" s="18" t="s">
        <v>24</v>
      </c>
      <c r="D50" s="9">
        <v>1328</v>
      </c>
      <c r="E50" s="9" t="s">
        <v>4</v>
      </c>
      <c r="F50" s="53">
        <v>1</v>
      </c>
    </row>
    <row r="51" spans="1:6" ht="21">
      <c r="A51" s="1">
        <v>48</v>
      </c>
      <c r="B51" s="38" t="s">
        <v>155</v>
      </c>
      <c r="C51" s="18" t="s">
        <v>24</v>
      </c>
      <c r="D51" s="9">
        <v>6053</v>
      </c>
      <c r="E51" s="9" t="s">
        <v>4</v>
      </c>
      <c r="F51" s="53">
        <v>1</v>
      </c>
    </row>
    <row r="52" spans="1:6" ht="21">
      <c r="A52" s="1">
        <v>49</v>
      </c>
      <c r="B52" s="38" t="s">
        <v>158</v>
      </c>
      <c r="C52" s="18" t="s">
        <v>24</v>
      </c>
      <c r="D52" s="9">
        <v>6684</v>
      </c>
      <c r="E52" s="9" t="s">
        <v>486</v>
      </c>
      <c r="F52" s="53">
        <v>7</v>
      </c>
    </row>
    <row r="53" spans="1:6" ht="21">
      <c r="A53" s="1">
        <v>50</v>
      </c>
      <c r="B53" s="38" t="s">
        <v>159</v>
      </c>
      <c r="C53" s="18" t="s">
        <v>24</v>
      </c>
      <c r="D53" s="9">
        <v>4735</v>
      </c>
      <c r="E53" s="9" t="s">
        <v>393</v>
      </c>
      <c r="F53" s="53">
        <v>10</v>
      </c>
    </row>
    <row r="54" spans="1:6" ht="21">
      <c r="A54" s="1">
        <v>51</v>
      </c>
      <c r="B54" s="38" t="s">
        <v>161</v>
      </c>
      <c r="C54" s="18" t="s">
        <v>24</v>
      </c>
      <c r="D54" s="9">
        <v>1250</v>
      </c>
      <c r="E54" s="9" t="s">
        <v>464</v>
      </c>
      <c r="F54" s="53">
        <v>15</v>
      </c>
    </row>
    <row r="55" spans="1:6" ht="21">
      <c r="A55" s="1">
        <v>52</v>
      </c>
      <c r="B55" s="38" t="s">
        <v>170</v>
      </c>
      <c r="C55" s="18" t="s">
        <v>24</v>
      </c>
      <c r="D55" s="9">
        <v>1197</v>
      </c>
      <c r="E55" s="9" t="s">
        <v>4</v>
      </c>
      <c r="F55" s="53">
        <v>7</v>
      </c>
    </row>
    <row r="56" spans="1:6" ht="21">
      <c r="A56" s="1">
        <v>53</v>
      </c>
      <c r="B56" s="38" t="s">
        <v>171</v>
      </c>
      <c r="C56" s="18" t="s">
        <v>24</v>
      </c>
      <c r="D56" s="9">
        <v>6687</v>
      </c>
      <c r="E56" s="9" t="s">
        <v>4</v>
      </c>
      <c r="F56" s="53">
        <v>8</v>
      </c>
    </row>
    <row r="57" spans="1:6" ht="21">
      <c r="A57" s="1">
        <v>54</v>
      </c>
      <c r="B57" s="38" t="s">
        <v>172</v>
      </c>
      <c r="C57" s="18" t="s">
        <v>24</v>
      </c>
      <c r="D57" s="9">
        <v>1196</v>
      </c>
      <c r="E57" s="9" t="s">
        <v>393</v>
      </c>
      <c r="F57" s="53">
        <v>30</v>
      </c>
    </row>
    <row r="58" spans="1:6" ht="21">
      <c r="A58" s="1">
        <v>55</v>
      </c>
      <c r="B58" s="38" t="s">
        <v>176</v>
      </c>
      <c r="C58" s="18" t="s">
        <v>24</v>
      </c>
      <c r="D58" s="9">
        <v>6087</v>
      </c>
      <c r="E58" s="9" t="s">
        <v>4</v>
      </c>
      <c r="F58" s="53">
        <v>1</v>
      </c>
    </row>
    <row r="59" spans="1:6" ht="21">
      <c r="A59" s="1">
        <v>56</v>
      </c>
      <c r="B59" s="38" t="s">
        <v>177</v>
      </c>
      <c r="C59" s="18" t="s">
        <v>24</v>
      </c>
      <c r="D59" s="9">
        <v>6088</v>
      </c>
      <c r="E59" s="9" t="s">
        <v>4</v>
      </c>
      <c r="F59" s="53">
        <v>4</v>
      </c>
    </row>
    <row r="60" spans="1:6" ht="21">
      <c r="A60" s="1">
        <v>57</v>
      </c>
      <c r="B60" s="38" t="s">
        <v>178</v>
      </c>
      <c r="C60" s="18" t="s">
        <v>24</v>
      </c>
      <c r="D60" s="9">
        <v>1331</v>
      </c>
      <c r="E60" s="9" t="s">
        <v>4</v>
      </c>
      <c r="F60" s="53">
        <v>5</v>
      </c>
    </row>
    <row r="61" spans="1:6" ht="21">
      <c r="A61" s="1">
        <v>58</v>
      </c>
      <c r="B61" s="38" t="s">
        <v>180</v>
      </c>
      <c r="C61" s="18" t="s">
        <v>24</v>
      </c>
      <c r="D61" s="9">
        <v>5931</v>
      </c>
      <c r="E61" s="9" t="s">
        <v>393</v>
      </c>
      <c r="F61" s="53">
        <v>2</v>
      </c>
    </row>
    <row r="62" spans="1:6" ht="21">
      <c r="A62" s="1">
        <v>59</v>
      </c>
      <c r="B62" s="38" t="s">
        <v>182</v>
      </c>
      <c r="C62" s="18" t="s">
        <v>24</v>
      </c>
      <c r="D62" s="9">
        <v>1189</v>
      </c>
      <c r="E62" s="9" t="s">
        <v>4</v>
      </c>
      <c r="F62" s="53">
        <v>1</v>
      </c>
    </row>
    <row r="63" spans="1:6" ht="21">
      <c r="A63" s="1">
        <v>60</v>
      </c>
      <c r="B63" s="38" t="s">
        <v>183</v>
      </c>
      <c r="C63" s="18" t="s">
        <v>24</v>
      </c>
      <c r="D63" s="9">
        <v>1178</v>
      </c>
      <c r="E63" s="9" t="s">
        <v>4</v>
      </c>
      <c r="F63" s="53">
        <v>4</v>
      </c>
    </row>
    <row r="64" spans="1:6" ht="21">
      <c r="A64" s="1">
        <v>61</v>
      </c>
      <c r="B64" s="38" t="s">
        <v>184</v>
      </c>
      <c r="C64" s="18" t="s">
        <v>24</v>
      </c>
      <c r="D64" s="9">
        <v>1332</v>
      </c>
      <c r="E64" s="9" t="s">
        <v>393</v>
      </c>
      <c r="F64" s="53">
        <v>5</v>
      </c>
    </row>
    <row r="65" spans="1:6" ht="21">
      <c r="A65" s="1">
        <v>62</v>
      </c>
      <c r="B65" s="38" t="s">
        <v>190</v>
      </c>
      <c r="C65" s="18" t="s">
        <v>24</v>
      </c>
      <c r="D65" s="9">
        <v>6323</v>
      </c>
      <c r="E65" s="9" t="s">
        <v>395</v>
      </c>
      <c r="F65" s="53">
        <v>4</v>
      </c>
    </row>
    <row r="66" spans="1:6" ht="21">
      <c r="A66" s="1">
        <v>63</v>
      </c>
      <c r="B66" s="38" t="s">
        <v>194</v>
      </c>
      <c r="C66" s="18" t="s">
        <v>24</v>
      </c>
      <c r="D66" s="9">
        <v>4993</v>
      </c>
      <c r="E66" s="9" t="s">
        <v>4</v>
      </c>
      <c r="F66" s="53">
        <v>1</v>
      </c>
    </row>
    <row r="67" spans="1:6" ht="21">
      <c r="A67" s="1">
        <v>64</v>
      </c>
      <c r="B67" s="38" t="s">
        <v>196</v>
      </c>
      <c r="C67" s="18" t="s">
        <v>24</v>
      </c>
      <c r="D67" s="9">
        <v>1175</v>
      </c>
      <c r="E67" s="9" t="s">
        <v>399</v>
      </c>
      <c r="F67" s="53">
        <v>7</v>
      </c>
    </row>
    <row r="68" spans="1:6" ht="21">
      <c r="A68" s="1">
        <v>65</v>
      </c>
      <c r="B68" s="38" t="s">
        <v>197</v>
      </c>
      <c r="C68" s="18" t="s">
        <v>24</v>
      </c>
      <c r="D68" s="9">
        <v>7063</v>
      </c>
      <c r="E68" s="9" t="s">
        <v>4</v>
      </c>
      <c r="F68" s="53">
        <v>2</v>
      </c>
    </row>
    <row r="69" spans="1:6" ht="21">
      <c r="A69" s="1">
        <v>66</v>
      </c>
      <c r="B69" s="38" t="s">
        <v>199</v>
      </c>
      <c r="C69" s="18" t="s">
        <v>24</v>
      </c>
      <c r="D69" s="9">
        <v>1194</v>
      </c>
      <c r="E69" s="9" t="s">
        <v>393</v>
      </c>
      <c r="F69" s="53">
        <v>4</v>
      </c>
    </row>
    <row r="70" spans="1:6" ht="21">
      <c r="A70" s="1">
        <v>67</v>
      </c>
      <c r="B70" s="38" t="s">
        <v>200</v>
      </c>
      <c r="C70" s="18" t="s">
        <v>24</v>
      </c>
      <c r="D70" s="9">
        <v>5811</v>
      </c>
      <c r="E70" s="9" t="s">
        <v>395</v>
      </c>
      <c r="F70" s="53">
        <v>1</v>
      </c>
    </row>
    <row r="71" spans="1:6" ht="21">
      <c r="A71" s="1">
        <v>68</v>
      </c>
      <c r="B71" s="38" t="s">
        <v>206</v>
      </c>
      <c r="C71" s="18" t="s">
        <v>24</v>
      </c>
      <c r="D71" s="9">
        <v>1338</v>
      </c>
      <c r="E71" s="9" t="s">
        <v>4</v>
      </c>
      <c r="F71" s="53">
        <v>5</v>
      </c>
    </row>
    <row r="72" spans="1:6" ht="21">
      <c r="A72" s="1">
        <v>69</v>
      </c>
      <c r="B72" s="38" t="s">
        <v>208</v>
      </c>
      <c r="C72" s="18" t="s">
        <v>24</v>
      </c>
      <c r="D72" s="9">
        <v>1337</v>
      </c>
      <c r="E72" s="9" t="s">
        <v>4</v>
      </c>
      <c r="F72" s="53">
        <v>2</v>
      </c>
    </row>
    <row r="73" spans="1:6" ht="21">
      <c r="A73" s="1">
        <v>70</v>
      </c>
      <c r="B73" s="38" t="s">
        <v>209</v>
      </c>
      <c r="C73" s="18" t="s">
        <v>24</v>
      </c>
      <c r="D73" s="9">
        <v>1340</v>
      </c>
      <c r="E73" s="9" t="s">
        <v>4</v>
      </c>
      <c r="F73" s="53">
        <v>3</v>
      </c>
    </row>
    <row r="74" spans="1:6" ht="21">
      <c r="A74" s="1">
        <v>71</v>
      </c>
      <c r="B74" s="38" t="s">
        <v>210</v>
      </c>
      <c r="C74" s="18" t="s">
        <v>24</v>
      </c>
      <c r="D74" s="9">
        <v>6501</v>
      </c>
      <c r="E74" s="9" t="s">
        <v>4</v>
      </c>
      <c r="F74" s="53">
        <v>11</v>
      </c>
    </row>
    <row r="75" spans="1:6" ht="21">
      <c r="A75" s="1">
        <v>72</v>
      </c>
      <c r="B75" s="38" t="s">
        <v>213</v>
      </c>
      <c r="C75" s="18" t="s">
        <v>24</v>
      </c>
      <c r="D75" s="9">
        <v>1163</v>
      </c>
      <c r="E75" s="9" t="s">
        <v>395</v>
      </c>
      <c r="F75" s="53">
        <v>6</v>
      </c>
    </row>
    <row r="76" spans="1:6" ht="21">
      <c r="A76" s="1">
        <v>73</v>
      </c>
      <c r="B76" s="38" t="s">
        <v>214</v>
      </c>
      <c r="C76" s="18" t="s">
        <v>24</v>
      </c>
      <c r="D76" s="9">
        <v>5990</v>
      </c>
      <c r="E76" s="9" t="s">
        <v>394</v>
      </c>
      <c r="F76" s="53">
        <v>10</v>
      </c>
    </row>
    <row r="77" spans="1:6" ht="21">
      <c r="A77" s="1">
        <v>74</v>
      </c>
      <c r="B77" s="38" t="s">
        <v>416</v>
      </c>
      <c r="C77" s="18" t="s">
        <v>24</v>
      </c>
      <c r="D77" s="9">
        <v>7885</v>
      </c>
      <c r="E77" s="9" t="s">
        <v>393</v>
      </c>
      <c r="F77" s="53">
        <v>1</v>
      </c>
    </row>
    <row r="78" spans="1:6" ht="21">
      <c r="A78" s="1">
        <v>75</v>
      </c>
      <c r="B78" s="38" t="s">
        <v>417</v>
      </c>
      <c r="C78" s="18" t="s">
        <v>24</v>
      </c>
      <c r="D78" s="9">
        <v>7884</v>
      </c>
      <c r="E78" s="9" t="s">
        <v>507</v>
      </c>
      <c r="F78" s="53">
        <v>1</v>
      </c>
    </row>
    <row r="79" spans="1:6" ht="21">
      <c r="A79" s="1">
        <v>76</v>
      </c>
      <c r="B79" s="38" t="s">
        <v>418</v>
      </c>
      <c r="C79" s="18" t="s">
        <v>24</v>
      </c>
      <c r="D79" s="9">
        <v>7886</v>
      </c>
      <c r="E79" s="9" t="s">
        <v>393</v>
      </c>
      <c r="F79" s="53">
        <v>1</v>
      </c>
    </row>
    <row r="80" spans="1:6" ht="21">
      <c r="A80" s="1">
        <v>77</v>
      </c>
      <c r="B80" s="38" t="s">
        <v>419</v>
      </c>
      <c r="C80" s="18" t="s">
        <v>24</v>
      </c>
      <c r="D80" s="9">
        <v>7887</v>
      </c>
      <c r="E80" s="9" t="s">
        <v>393</v>
      </c>
      <c r="F80" s="53">
        <v>1</v>
      </c>
    </row>
    <row r="81" spans="1:6" ht="21">
      <c r="A81" s="1">
        <v>78</v>
      </c>
      <c r="B81" s="38" t="s">
        <v>420</v>
      </c>
      <c r="C81" s="18" t="s">
        <v>24</v>
      </c>
      <c r="D81" s="9">
        <v>7888</v>
      </c>
      <c r="E81" s="9" t="s">
        <v>393</v>
      </c>
      <c r="F81" s="53">
        <v>1</v>
      </c>
    </row>
    <row r="82" spans="1:6" ht="21">
      <c r="A82" s="1">
        <v>79</v>
      </c>
      <c r="B82" s="38" t="s">
        <v>421</v>
      </c>
      <c r="C82" s="18" t="s">
        <v>24</v>
      </c>
      <c r="D82" s="9">
        <v>7882</v>
      </c>
      <c r="E82" s="9" t="s">
        <v>393</v>
      </c>
      <c r="F82" s="53">
        <v>1</v>
      </c>
    </row>
    <row r="83" spans="1:6" ht="21">
      <c r="A83" s="1">
        <v>80</v>
      </c>
      <c r="B83" s="38" t="s">
        <v>422</v>
      </c>
      <c r="C83" s="18" t="s">
        <v>24</v>
      </c>
      <c r="D83" s="9">
        <v>7883</v>
      </c>
      <c r="E83" s="9" t="s">
        <v>393</v>
      </c>
      <c r="F83" s="53">
        <v>1</v>
      </c>
    </row>
    <row r="84" spans="1:6" ht="21">
      <c r="A84" s="1">
        <v>81</v>
      </c>
      <c r="B84" s="38" t="s">
        <v>423</v>
      </c>
      <c r="C84" s="18" t="s">
        <v>24</v>
      </c>
      <c r="D84" s="9">
        <v>7905</v>
      </c>
      <c r="E84" s="9" t="s">
        <v>393</v>
      </c>
      <c r="F84" s="53">
        <v>2</v>
      </c>
    </row>
    <row r="85" spans="1:6" ht="21">
      <c r="A85" s="1">
        <v>82</v>
      </c>
      <c r="B85" s="38" t="s">
        <v>424</v>
      </c>
      <c r="C85" s="18" t="s">
        <v>24</v>
      </c>
      <c r="D85" s="9">
        <v>7904</v>
      </c>
      <c r="E85" s="9" t="s">
        <v>393</v>
      </c>
      <c r="F85" s="53">
        <v>2</v>
      </c>
    </row>
    <row r="86" spans="1:6" ht="21">
      <c r="A86" s="1">
        <v>83</v>
      </c>
      <c r="B86" s="38" t="s">
        <v>425</v>
      </c>
      <c r="C86" s="18" t="s">
        <v>24</v>
      </c>
      <c r="D86" s="9">
        <v>7906</v>
      </c>
      <c r="E86" s="9" t="s">
        <v>393</v>
      </c>
      <c r="F86" s="53">
        <v>2</v>
      </c>
    </row>
    <row r="87" spans="1:6" ht="21">
      <c r="A87" s="1">
        <v>84</v>
      </c>
      <c r="B87" s="38" t="s">
        <v>426</v>
      </c>
      <c r="C87" s="18" t="s">
        <v>24</v>
      </c>
      <c r="D87" s="9">
        <v>7907</v>
      </c>
      <c r="E87" s="9" t="s">
        <v>393</v>
      </c>
      <c r="F87" s="53">
        <v>2</v>
      </c>
    </row>
    <row r="88" spans="1:6" ht="21">
      <c r="A88" s="1">
        <v>85</v>
      </c>
      <c r="B88" s="38" t="s">
        <v>427</v>
      </c>
      <c r="C88" s="18" t="s">
        <v>24</v>
      </c>
      <c r="D88" s="9">
        <v>7909</v>
      </c>
      <c r="E88" s="9" t="s">
        <v>393</v>
      </c>
      <c r="F88" s="53">
        <v>2</v>
      </c>
    </row>
    <row r="89" spans="1:6" ht="21">
      <c r="A89" s="1">
        <v>86</v>
      </c>
      <c r="B89" s="38" t="s">
        <v>428</v>
      </c>
      <c r="C89" s="18" t="s">
        <v>24</v>
      </c>
      <c r="D89" s="9">
        <v>7913</v>
      </c>
      <c r="E89" s="9" t="s">
        <v>393</v>
      </c>
      <c r="F89" s="53">
        <v>2</v>
      </c>
    </row>
    <row r="90" spans="1:6" ht="21">
      <c r="A90" s="1">
        <v>87</v>
      </c>
      <c r="B90" s="38" t="s">
        <v>429</v>
      </c>
      <c r="C90" s="18" t="s">
        <v>24</v>
      </c>
      <c r="D90" s="9">
        <v>7912</v>
      </c>
      <c r="E90" s="9" t="s">
        <v>4</v>
      </c>
      <c r="F90" s="53">
        <v>2</v>
      </c>
    </row>
    <row r="91" spans="1:6" ht="21">
      <c r="A91" s="1">
        <v>88</v>
      </c>
      <c r="B91" s="38" t="s">
        <v>227</v>
      </c>
      <c r="C91" s="18" t="s">
        <v>24</v>
      </c>
      <c r="D91" s="9">
        <v>1219</v>
      </c>
      <c r="E91" s="9" t="s">
        <v>393</v>
      </c>
      <c r="F91" s="53">
        <v>5</v>
      </c>
    </row>
    <row r="92" spans="1:6" ht="21">
      <c r="A92" s="1">
        <v>89</v>
      </c>
      <c r="B92" s="38" t="s">
        <v>228</v>
      </c>
      <c r="C92" s="18" t="s">
        <v>24</v>
      </c>
      <c r="D92" s="9">
        <v>1155</v>
      </c>
      <c r="E92" s="9" t="s">
        <v>447</v>
      </c>
      <c r="F92" s="53">
        <v>2</v>
      </c>
    </row>
    <row r="93" spans="1:6" ht="21">
      <c r="A93" s="1">
        <v>90</v>
      </c>
      <c r="B93" s="38" t="s">
        <v>229</v>
      </c>
      <c r="C93" s="18" t="s">
        <v>24</v>
      </c>
      <c r="D93" s="9">
        <v>7318</v>
      </c>
      <c r="E93" s="9" t="s">
        <v>393</v>
      </c>
      <c r="F93" s="53">
        <v>4</v>
      </c>
    </row>
    <row r="94" spans="1:6" ht="21">
      <c r="A94" s="1">
        <v>91</v>
      </c>
      <c r="B94" s="38" t="s">
        <v>231</v>
      </c>
      <c r="C94" s="18" t="s">
        <v>24</v>
      </c>
      <c r="D94" s="9">
        <v>1248</v>
      </c>
      <c r="E94" s="9" t="s">
        <v>394</v>
      </c>
      <c r="F94" s="53">
        <v>6</v>
      </c>
    </row>
    <row r="95" spans="1:6" ht="21">
      <c r="A95" s="1">
        <v>92</v>
      </c>
      <c r="B95" s="38" t="s">
        <v>232</v>
      </c>
      <c r="C95" s="18" t="s">
        <v>24</v>
      </c>
      <c r="D95" s="9">
        <v>7580</v>
      </c>
      <c r="E95" s="9" t="s">
        <v>399</v>
      </c>
      <c r="F95" s="53">
        <v>1</v>
      </c>
    </row>
    <row r="96" spans="1:6" ht="21">
      <c r="A96" s="1">
        <v>93</v>
      </c>
      <c r="B96" s="38" t="s">
        <v>233</v>
      </c>
      <c r="C96" s="18" t="s">
        <v>24</v>
      </c>
      <c r="D96" s="9">
        <v>5957</v>
      </c>
      <c r="E96" s="9" t="s">
        <v>393</v>
      </c>
      <c r="F96" s="53">
        <v>3</v>
      </c>
    </row>
    <row r="97" spans="1:6" ht="21">
      <c r="A97" s="1">
        <v>94</v>
      </c>
      <c r="B97" s="38" t="s">
        <v>241</v>
      </c>
      <c r="C97" s="18" t="s">
        <v>24</v>
      </c>
      <c r="D97" s="9">
        <v>6399</v>
      </c>
      <c r="E97" s="9" t="s">
        <v>397</v>
      </c>
      <c r="F97" s="53">
        <v>10</v>
      </c>
    </row>
    <row r="98" spans="1:6" ht="21">
      <c r="A98" s="1">
        <v>95</v>
      </c>
      <c r="B98" s="38" t="s">
        <v>242</v>
      </c>
      <c r="C98" s="18" t="s">
        <v>24</v>
      </c>
      <c r="D98" s="9">
        <v>6398</v>
      </c>
      <c r="E98" s="9" t="s">
        <v>397</v>
      </c>
      <c r="F98" s="53">
        <v>10</v>
      </c>
    </row>
    <row r="99" spans="1:6" ht="21">
      <c r="A99" s="1">
        <v>96</v>
      </c>
      <c r="B99" s="38" t="s">
        <v>243</v>
      </c>
      <c r="C99" s="18" t="s">
        <v>24</v>
      </c>
      <c r="D99" s="9">
        <v>1345</v>
      </c>
      <c r="E99" s="9" t="s">
        <v>397</v>
      </c>
      <c r="F99" s="53">
        <v>13</v>
      </c>
    </row>
    <row r="100" spans="1:6" ht="21">
      <c r="A100" s="1">
        <v>97</v>
      </c>
      <c r="B100" s="38" t="s">
        <v>248</v>
      </c>
      <c r="C100" s="18" t="s">
        <v>24</v>
      </c>
      <c r="D100" s="9">
        <v>1350</v>
      </c>
      <c r="E100" s="9" t="s">
        <v>4</v>
      </c>
      <c r="F100" s="53">
        <v>5</v>
      </c>
    </row>
    <row r="101" spans="1:6" ht="21">
      <c r="A101" s="1">
        <v>98</v>
      </c>
      <c r="B101" s="38" t="s">
        <v>249</v>
      </c>
      <c r="C101" s="18" t="s">
        <v>24</v>
      </c>
      <c r="D101" s="9">
        <v>1351</v>
      </c>
      <c r="E101" s="9" t="s">
        <v>4</v>
      </c>
      <c r="F101" s="53">
        <v>8</v>
      </c>
    </row>
    <row r="102" spans="1:6" ht="21">
      <c r="A102" s="1">
        <v>99</v>
      </c>
      <c r="B102" s="38" t="s">
        <v>250</v>
      </c>
      <c r="C102" s="18" t="s">
        <v>24</v>
      </c>
      <c r="D102" s="9">
        <v>1349</v>
      </c>
      <c r="E102" s="9" t="s">
        <v>406</v>
      </c>
      <c r="F102" s="53">
        <v>4</v>
      </c>
    </row>
    <row r="103" spans="1:6" ht="21">
      <c r="A103" s="1">
        <v>100</v>
      </c>
      <c r="B103" s="38" t="s">
        <v>251</v>
      </c>
      <c r="C103" s="18" t="s">
        <v>24</v>
      </c>
      <c r="D103" s="9">
        <v>7036</v>
      </c>
      <c r="E103" s="9" t="s">
        <v>4</v>
      </c>
      <c r="F103" s="53">
        <v>27</v>
      </c>
    </row>
    <row r="104" spans="1:6" ht="21">
      <c r="A104" s="1">
        <v>101</v>
      </c>
      <c r="B104" s="38" t="s">
        <v>252</v>
      </c>
      <c r="C104" s="18" t="s">
        <v>24</v>
      </c>
      <c r="D104" s="9">
        <v>7037</v>
      </c>
      <c r="E104" s="9" t="s">
        <v>4</v>
      </c>
      <c r="F104" s="53">
        <v>35</v>
      </c>
    </row>
    <row r="105" spans="1:6" ht="21">
      <c r="A105" s="1">
        <v>102</v>
      </c>
      <c r="B105" s="38" t="s">
        <v>253</v>
      </c>
      <c r="C105" s="18" t="s">
        <v>24</v>
      </c>
      <c r="D105" s="9">
        <v>7038</v>
      </c>
      <c r="E105" s="9" t="s">
        <v>4</v>
      </c>
      <c r="F105" s="53">
        <v>24</v>
      </c>
    </row>
    <row r="106" spans="1:6" ht="21">
      <c r="A106" s="1">
        <v>103</v>
      </c>
      <c r="B106" s="38" t="s">
        <v>255</v>
      </c>
      <c r="C106" s="18" t="s">
        <v>24</v>
      </c>
      <c r="D106" s="9">
        <v>4998</v>
      </c>
      <c r="E106" s="9" t="s">
        <v>393</v>
      </c>
      <c r="F106" s="53">
        <v>1</v>
      </c>
    </row>
    <row r="107" spans="1:6" ht="21">
      <c r="A107" s="1">
        <v>104</v>
      </c>
      <c r="B107" s="38" t="s">
        <v>257</v>
      </c>
      <c r="C107" s="18" t="s">
        <v>24</v>
      </c>
      <c r="D107" s="9">
        <v>1226</v>
      </c>
      <c r="E107" s="9" t="s">
        <v>393</v>
      </c>
      <c r="F107" s="53">
        <v>3</v>
      </c>
    </row>
    <row r="108" spans="1:6" ht="21">
      <c r="A108" s="1">
        <v>105</v>
      </c>
      <c r="B108" s="38" t="s">
        <v>258</v>
      </c>
      <c r="C108" s="18" t="s">
        <v>24</v>
      </c>
      <c r="D108" s="9">
        <v>1227</v>
      </c>
      <c r="E108" s="9" t="s">
        <v>393</v>
      </c>
      <c r="F108" s="53">
        <v>3</v>
      </c>
    </row>
    <row r="109" spans="1:6" ht="21">
      <c r="A109" s="1">
        <v>106</v>
      </c>
      <c r="B109" s="38" t="s">
        <v>265</v>
      </c>
      <c r="C109" s="18" t="s">
        <v>24</v>
      </c>
      <c r="D109" s="9">
        <v>7784</v>
      </c>
      <c r="E109" s="9" t="s">
        <v>4</v>
      </c>
      <c r="F109" s="53">
        <v>2</v>
      </c>
    </row>
    <row r="110" spans="1:6" ht="21">
      <c r="A110" s="1">
        <v>107</v>
      </c>
      <c r="B110" s="38" t="s">
        <v>272</v>
      </c>
      <c r="C110" s="18" t="s">
        <v>24</v>
      </c>
      <c r="D110" s="9">
        <v>1176</v>
      </c>
      <c r="E110" s="9" t="s">
        <v>4</v>
      </c>
      <c r="F110" s="53">
        <v>2</v>
      </c>
    </row>
    <row r="111" spans="1:6" ht="21">
      <c r="A111" s="1">
        <v>108</v>
      </c>
      <c r="B111" s="38" t="s">
        <v>273</v>
      </c>
      <c r="C111" s="18" t="s">
        <v>24</v>
      </c>
      <c r="D111" s="9">
        <v>4589</v>
      </c>
      <c r="E111" s="9" t="s">
        <v>9</v>
      </c>
      <c r="F111" s="53">
        <v>3</v>
      </c>
    </row>
    <row r="112" spans="1:6" ht="21">
      <c r="A112" s="1">
        <v>109</v>
      </c>
      <c r="B112" s="38" t="s">
        <v>275</v>
      </c>
      <c r="C112" s="18" t="s">
        <v>24</v>
      </c>
      <c r="D112" s="9">
        <v>5460</v>
      </c>
      <c r="E112" s="9" t="s">
        <v>403</v>
      </c>
      <c r="F112" s="53">
        <v>2</v>
      </c>
    </row>
    <row r="113" spans="1:6" ht="21">
      <c r="A113" s="1">
        <v>110</v>
      </c>
      <c r="B113" s="38" t="s">
        <v>274</v>
      </c>
      <c r="C113" s="18" t="s">
        <v>24</v>
      </c>
      <c r="D113" s="9">
        <v>7096</v>
      </c>
      <c r="E113" s="9" t="s">
        <v>536</v>
      </c>
      <c r="F113" s="53">
        <v>2</v>
      </c>
    </row>
    <row r="114" spans="1:6" ht="21">
      <c r="A114" s="1">
        <v>111</v>
      </c>
      <c r="B114" s="38" t="s">
        <v>277</v>
      </c>
      <c r="C114" s="18" t="s">
        <v>24</v>
      </c>
      <c r="D114" s="9">
        <v>1185</v>
      </c>
      <c r="E114" s="9" t="s">
        <v>395</v>
      </c>
      <c r="F114" s="53">
        <v>1</v>
      </c>
    </row>
    <row r="115" spans="1:6" ht="21">
      <c r="A115" s="1">
        <v>112</v>
      </c>
      <c r="B115" s="38" t="s">
        <v>282</v>
      </c>
      <c r="C115" s="18" t="s">
        <v>24</v>
      </c>
      <c r="D115" s="9">
        <v>1166</v>
      </c>
      <c r="E115" s="9" t="s">
        <v>4</v>
      </c>
      <c r="F115" s="53">
        <v>2</v>
      </c>
    </row>
    <row r="116" spans="1:6" ht="21">
      <c r="A116" s="1">
        <v>113</v>
      </c>
      <c r="B116" s="38" t="s">
        <v>285</v>
      </c>
      <c r="C116" s="18" t="s">
        <v>24</v>
      </c>
      <c r="D116" s="9">
        <v>7834</v>
      </c>
      <c r="E116" s="9" t="s">
        <v>393</v>
      </c>
      <c r="F116" s="53">
        <v>1</v>
      </c>
    </row>
    <row r="117" spans="1:6" ht="21">
      <c r="A117" s="58">
        <v>114</v>
      </c>
      <c r="B117" s="59" t="s">
        <v>286</v>
      </c>
      <c r="C117" s="18" t="s">
        <v>24</v>
      </c>
      <c r="D117" s="9">
        <v>1282</v>
      </c>
      <c r="E117" s="9" t="s">
        <v>396</v>
      </c>
      <c r="F117" s="53">
        <v>7</v>
      </c>
    </row>
    <row r="118" spans="1:6" ht="21">
      <c r="A118" s="1">
        <v>115</v>
      </c>
      <c r="B118" s="38" t="s">
        <v>289</v>
      </c>
      <c r="C118" s="18" t="s">
        <v>24</v>
      </c>
      <c r="D118" s="9">
        <v>5986</v>
      </c>
      <c r="E118" s="9" t="s">
        <v>542</v>
      </c>
      <c r="F118" s="53">
        <v>1</v>
      </c>
    </row>
    <row r="119" spans="1:6" ht="21">
      <c r="A119" s="1">
        <v>116</v>
      </c>
      <c r="B119" s="38" t="s">
        <v>290</v>
      </c>
      <c r="C119" s="18" t="s">
        <v>24</v>
      </c>
      <c r="D119" s="9">
        <v>1244</v>
      </c>
      <c r="E119" s="9" t="s">
        <v>4</v>
      </c>
      <c r="F119" s="53">
        <v>1</v>
      </c>
    </row>
    <row r="120" spans="1:6" ht="21">
      <c r="A120" s="1">
        <v>117</v>
      </c>
      <c r="B120" s="38" t="s">
        <v>291</v>
      </c>
      <c r="C120" s="18" t="s">
        <v>24</v>
      </c>
      <c r="D120" s="9">
        <v>4734</v>
      </c>
      <c r="E120" s="9" t="s">
        <v>4</v>
      </c>
      <c r="F120" s="53">
        <v>1</v>
      </c>
    </row>
    <row r="121" spans="1:6" ht="21">
      <c r="A121" s="1">
        <v>118</v>
      </c>
      <c r="B121" s="38" t="s">
        <v>293</v>
      </c>
      <c r="C121" s="18" t="s">
        <v>24</v>
      </c>
      <c r="D121" s="9">
        <v>1247</v>
      </c>
      <c r="E121" s="9" t="s">
        <v>395</v>
      </c>
      <c r="F121" s="53">
        <v>1</v>
      </c>
    </row>
    <row r="122" spans="1:6" ht="21">
      <c r="A122" s="1">
        <v>119</v>
      </c>
      <c r="B122" s="38" t="s">
        <v>296</v>
      </c>
      <c r="C122" s="18" t="s">
        <v>24</v>
      </c>
      <c r="D122" s="9">
        <v>7573</v>
      </c>
      <c r="E122" s="9" t="s">
        <v>4</v>
      </c>
      <c r="F122" s="53">
        <v>1</v>
      </c>
    </row>
    <row r="123" spans="1:6" ht="21">
      <c r="A123" s="1">
        <v>120</v>
      </c>
      <c r="B123" s="38" t="s">
        <v>300</v>
      </c>
      <c r="C123" s="18" t="s">
        <v>24</v>
      </c>
      <c r="D123" s="9">
        <v>6690</v>
      </c>
      <c r="E123" s="9" t="s">
        <v>397</v>
      </c>
      <c r="F123" s="53">
        <v>1</v>
      </c>
    </row>
    <row r="124" spans="1:6" ht="21">
      <c r="A124" s="1">
        <v>121</v>
      </c>
      <c r="B124" s="38" t="s">
        <v>302</v>
      </c>
      <c r="C124" s="18" t="s">
        <v>24</v>
      </c>
      <c r="D124" s="9">
        <v>1254</v>
      </c>
      <c r="E124" s="9" t="s">
        <v>397</v>
      </c>
      <c r="F124" s="53">
        <v>73</v>
      </c>
    </row>
    <row r="125" spans="1:6" ht="21">
      <c r="A125" s="1">
        <v>122</v>
      </c>
      <c r="B125" s="38" t="s">
        <v>306</v>
      </c>
      <c r="C125" s="18" t="s">
        <v>24</v>
      </c>
      <c r="D125" s="9">
        <v>1211</v>
      </c>
      <c r="E125" s="9" t="s">
        <v>398</v>
      </c>
      <c r="F125" s="53">
        <v>3</v>
      </c>
    </row>
    <row r="126" spans="1:6" ht="21">
      <c r="A126" s="1">
        <v>123</v>
      </c>
      <c r="B126" s="38" t="s">
        <v>308</v>
      </c>
      <c r="C126" s="18" t="s">
        <v>24</v>
      </c>
      <c r="D126" s="9">
        <v>5959</v>
      </c>
      <c r="E126" s="9" t="s">
        <v>398</v>
      </c>
      <c r="F126" s="53">
        <v>5</v>
      </c>
    </row>
    <row r="127" spans="1:6" ht="21">
      <c r="A127" s="1">
        <v>124</v>
      </c>
      <c r="B127" s="38" t="s">
        <v>309</v>
      </c>
      <c r="C127" s="18" t="s">
        <v>24</v>
      </c>
      <c r="D127" s="9">
        <v>5961</v>
      </c>
      <c r="E127" s="9" t="s">
        <v>398</v>
      </c>
      <c r="F127" s="53">
        <v>5</v>
      </c>
    </row>
    <row r="128" spans="1:6" ht="21">
      <c r="A128" s="1">
        <v>125</v>
      </c>
      <c r="B128" s="38" t="s">
        <v>311</v>
      </c>
      <c r="C128" s="18" t="s">
        <v>24</v>
      </c>
      <c r="D128" s="9">
        <v>4608</v>
      </c>
      <c r="E128" s="9" t="s">
        <v>398</v>
      </c>
      <c r="F128" s="53">
        <v>20</v>
      </c>
    </row>
    <row r="129" spans="1:6" ht="21">
      <c r="A129" s="1">
        <v>126</v>
      </c>
      <c r="B129" s="38" t="s">
        <v>312</v>
      </c>
      <c r="C129" s="18" t="s">
        <v>24</v>
      </c>
      <c r="D129" s="9">
        <v>4684</v>
      </c>
      <c r="E129" s="9" t="s">
        <v>398</v>
      </c>
      <c r="F129" s="53">
        <v>10</v>
      </c>
    </row>
    <row r="130" spans="1:6" ht="21">
      <c r="A130" s="1">
        <v>127</v>
      </c>
      <c r="B130" s="38" t="s">
        <v>313</v>
      </c>
      <c r="C130" s="18" t="s">
        <v>24</v>
      </c>
      <c r="D130" s="9">
        <v>4683</v>
      </c>
      <c r="E130" s="9" t="s">
        <v>398</v>
      </c>
      <c r="F130" s="53">
        <v>25</v>
      </c>
    </row>
    <row r="131" spans="1:6" ht="21">
      <c r="A131" s="1">
        <v>128</v>
      </c>
      <c r="B131" s="38" t="s">
        <v>314</v>
      </c>
      <c r="C131" s="18" t="s">
        <v>24</v>
      </c>
      <c r="D131" s="9">
        <v>4686</v>
      </c>
      <c r="E131" s="9" t="s">
        <v>398</v>
      </c>
      <c r="F131" s="53">
        <v>15</v>
      </c>
    </row>
    <row r="132" spans="1:6" ht="21">
      <c r="A132" s="1">
        <v>129</v>
      </c>
      <c r="B132" s="38" t="s">
        <v>315</v>
      </c>
      <c r="C132" s="18" t="s">
        <v>24</v>
      </c>
      <c r="D132" s="9">
        <v>4685</v>
      </c>
      <c r="E132" s="9" t="s">
        <v>398</v>
      </c>
      <c r="F132" s="53">
        <v>20</v>
      </c>
    </row>
    <row r="133" spans="1:6" ht="21">
      <c r="A133" s="1">
        <v>130</v>
      </c>
      <c r="B133" s="38" t="s">
        <v>316</v>
      </c>
      <c r="C133" s="18" t="s">
        <v>24</v>
      </c>
      <c r="D133" s="9">
        <v>4598</v>
      </c>
      <c r="E133" s="9" t="s">
        <v>398</v>
      </c>
      <c r="F133" s="53">
        <v>10</v>
      </c>
    </row>
    <row r="134" spans="1:6" ht="21">
      <c r="A134" s="1">
        <v>131</v>
      </c>
      <c r="B134" s="38" t="s">
        <v>319</v>
      </c>
      <c r="C134" s="18" t="s">
        <v>24</v>
      </c>
      <c r="D134" s="9">
        <v>4682</v>
      </c>
      <c r="E134" s="9" t="s">
        <v>398</v>
      </c>
      <c r="F134" s="53">
        <v>6</v>
      </c>
    </row>
    <row r="135" spans="1:6" ht="21">
      <c r="A135" s="1">
        <v>132</v>
      </c>
      <c r="B135" s="38" t="s">
        <v>323</v>
      </c>
      <c r="C135" s="18" t="s">
        <v>24</v>
      </c>
      <c r="D135" s="9">
        <v>6694</v>
      </c>
      <c r="E135" s="9" t="s">
        <v>398</v>
      </c>
      <c r="F135" s="53">
        <v>6</v>
      </c>
    </row>
    <row r="136" spans="1:6" ht="21">
      <c r="A136" s="1">
        <v>133</v>
      </c>
      <c r="B136" s="38" t="s">
        <v>324</v>
      </c>
      <c r="C136" s="18" t="s">
        <v>24</v>
      </c>
      <c r="D136" s="9">
        <v>6695</v>
      </c>
      <c r="E136" s="9" t="s">
        <v>398</v>
      </c>
      <c r="F136" s="53">
        <v>11</v>
      </c>
    </row>
    <row r="137" spans="1:6" ht="21">
      <c r="A137" s="1">
        <v>134</v>
      </c>
      <c r="B137" s="38" t="s">
        <v>325</v>
      </c>
      <c r="C137" s="18" t="s">
        <v>24</v>
      </c>
      <c r="D137" s="9">
        <v>7304</v>
      </c>
      <c r="E137" s="9" t="s">
        <v>398</v>
      </c>
      <c r="F137" s="53">
        <v>10</v>
      </c>
    </row>
    <row r="138" spans="1:6" ht="21">
      <c r="A138" s="1">
        <v>135</v>
      </c>
      <c r="B138" s="38" t="s">
        <v>327</v>
      </c>
      <c r="C138" s="18" t="s">
        <v>24</v>
      </c>
      <c r="D138" s="9">
        <v>6777</v>
      </c>
      <c r="E138" s="9" t="s">
        <v>393</v>
      </c>
      <c r="F138" s="53">
        <v>10</v>
      </c>
    </row>
    <row r="139" spans="1:6" ht="21">
      <c r="A139" s="1">
        <v>136</v>
      </c>
      <c r="B139" s="38" t="s">
        <v>328</v>
      </c>
      <c r="C139" s="18" t="s">
        <v>24</v>
      </c>
      <c r="D139" s="9">
        <v>1366</v>
      </c>
      <c r="E139" s="9" t="s">
        <v>398</v>
      </c>
      <c r="F139" s="53">
        <v>10</v>
      </c>
    </row>
    <row r="140" spans="1:6" ht="21">
      <c r="A140" s="1">
        <v>137</v>
      </c>
      <c r="B140" s="38" t="s">
        <v>329</v>
      </c>
      <c r="C140" s="18" t="s">
        <v>24</v>
      </c>
      <c r="D140" s="9">
        <v>6778</v>
      </c>
      <c r="E140" s="9" t="s">
        <v>393</v>
      </c>
      <c r="F140" s="53">
        <v>10</v>
      </c>
    </row>
    <row r="141" spans="1:6" ht="21">
      <c r="A141" s="1">
        <v>138</v>
      </c>
      <c r="B141" s="38" t="s">
        <v>330</v>
      </c>
      <c r="C141" s="18" t="s">
        <v>24</v>
      </c>
      <c r="D141" s="9">
        <v>6780</v>
      </c>
      <c r="E141" s="9" t="s">
        <v>393</v>
      </c>
      <c r="F141" s="53">
        <v>15</v>
      </c>
    </row>
    <row r="142" spans="1:6" ht="21">
      <c r="A142" s="1">
        <v>139</v>
      </c>
      <c r="B142" s="38" t="s">
        <v>331</v>
      </c>
      <c r="C142" s="18" t="s">
        <v>24</v>
      </c>
      <c r="D142" s="9">
        <v>1365</v>
      </c>
      <c r="E142" s="9" t="s">
        <v>398</v>
      </c>
      <c r="F142" s="53">
        <v>20</v>
      </c>
    </row>
    <row r="143" spans="1:6" ht="21">
      <c r="A143" s="1">
        <v>140</v>
      </c>
      <c r="B143" s="38" t="s">
        <v>332</v>
      </c>
      <c r="C143" s="18" t="s">
        <v>24</v>
      </c>
      <c r="D143" s="9">
        <v>6781</v>
      </c>
      <c r="E143" s="9" t="s">
        <v>393</v>
      </c>
      <c r="F143" s="53">
        <v>20</v>
      </c>
    </row>
    <row r="144" spans="1:6" ht="21">
      <c r="A144" s="1">
        <v>141</v>
      </c>
      <c r="B144" s="38" t="s">
        <v>333</v>
      </c>
      <c r="C144" s="18" t="s">
        <v>24</v>
      </c>
      <c r="D144" s="9">
        <v>1362</v>
      </c>
      <c r="E144" s="9" t="s">
        <v>398</v>
      </c>
      <c r="F144" s="53">
        <v>10</v>
      </c>
    </row>
    <row r="145" spans="1:6" ht="21">
      <c r="A145" s="1">
        <v>142</v>
      </c>
      <c r="B145" s="38" t="s">
        <v>334</v>
      </c>
      <c r="C145" s="18" t="s">
        <v>24</v>
      </c>
      <c r="D145" s="9">
        <v>6102</v>
      </c>
      <c r="E145" s="9" t="s">
        <v>398</v>
      </c>
      <c r="F145" s="53">
        <v>10</v>
      </c>
    </row>
    <row r="146" spans="1:6" ht="21">
      <c r="A146" s="1">
        <v>143</v>
      </c>
      <c r="B146" s="38" t="s">
        <v>335</v>
      </c>
      <c r="C146" s="18" t="s">
        <v>24</v>
      </c>
      <c r="D146" s="9">
        <v>6103</v>
      </c>
      <c r="E146" s="9" t="s">
        <v>398</v>
      </c>
      <c r="F146" s="53">
        <v>10</v>
      </c>
    </row>
    <row r="147" spans="1:6" ht="21">
      <c r="A147" s="1">
        <v>144</v>
      </c>
      <c r="B147" s="38" t="s">
        <v>337</v>
      </c>
      <c r="C147" s="18" t="s">
        <v>24</v>
      </c>
      <c r="D147" s="9">
        <v>7327</v>
      </c>
      <c r="E147" s="9" t="s">
        <v>393</v>
      </c>
      <c r="F147" s="53">
        <v>1</v>
      </c>
    </row>
    <row r="148" spans="1:6" ht="21">
      <c r="A148" s="1">
        <v>145</v>
      </c>
      <c r="B148" s="38" t="s">
        <v>338</v>
      </c>
      <c r="C148" s="18" t="s">
        <v>24</v>
      </c>
      <c r="D148" s="9">
        <v>7325</v>
      </c>
      <c r="E148" s="9" t="s">
        <v>393</v>
      </c>
      <c r="F148" s="53">
        <v>1</v>
      </c>
    </row>
    <row r="149" spans="1:6" ht="21">
      <c r="A149" s="1">
        <v>146</v>
      </c>
      <c r="B149" s="38" t="s">
        <v>339</v>
      </c>
      <c r="C149" s="18" t="s">
        <v>24</v>
      </c>
      <c r="D149" s="9">
        <v>7326</v>
      </c>
      <c r="E149" s="9" t="s">
        <v>393</v>
      </c>
      <c r="F149" s="53">
        <v>1</v>
      </c>
    </row>
    <row r="150" spans="1:6" ht="21">
      <c r="A150" s="1">
        <v>147</v>
      </c>
      <c r="B150" s="38" t="s">
        <v>340</v>
      </c>
      <c r="C150" s="18" t="s">
        <v>24</v>
      </c>
      <c r="D150" s="9">
        <v>6702</v>
      </c>
      <c r="E150" s="9" t="s">
        <v>398</v>
      </c>
      <c r="F150" s="53">
        <v>44</v>
      </c>
    </row>
    <row r="151" spans="1:6" ht="21">
      <c r="A151" s="1">
        <v>148</v>
      </c>
      <c r="B151" s="38" t="s">
        <v>341</v>
      </c>
      <c r="C151" s="18" t="s">
        <v>24</v>
      </c>
      <c r="D151" s="9">
        <v>1363</v>
      </c>
      <c r="E151" s="9" t="s">
        <v>398</v>
      </c>
      <c r="F151" s="53">
        <v>19</v>
      </c>
    </row>
    <row r="152" spans="1:6" ht="21">
      <c r="A152" s="24">
        <v>149</v>
      </c>
      <c r="B152" s="38" t="s">
        <v>342</v>
      </c>
      <c r="C152" s="18" t="s">
        <v>24</v>
      </c>
      <c r="D152" s="9">
        <v>6703</v>
      </c>
      <c r="E152" s="9" t="s">
        <v>398</v>
      </c>
      <c r="F152" s="53">
        <v>10</v>
      </c>
    </row>
    <row r="153" spans="1:6" ht="21">
      <c r="A153" s="1">
        <v>150</v>
      </c>
      <c r="B153" s="38" t="s">
        <v>343</v>
      </c>
      <c r="C153" s="18" t="s">
        <v>24</v>
      </c>
      <c r="D153" s="9">
        <v>1364</v>
      </c>
      <c r="E153" s="9" t="s">
        <v>398</v>
      </c>
      <c r="F153" s="53">
        <v>40</v>
      </c>
    </row>
    <row r="154" spans="1:6" ht="21">
      <c r="A154" s="1">
        <v>151</v>
      </c>
      <c r="B154" s="38" t="s">
        <v>344</v>
      </c>
      <c r="C154" s="18" t="s">
        <v>24</v>
      </c>
      <c r="D154" s="9">
        <v>6704</v>
      </c>
      <c r="E154" s="9" t="s">
        <v>398</v>
      </c>
      <c r="F154" s="53">
        <v>55</v>
      </c>
    </row>
    <row r="155" spans="1:6" ht="21">
      <c r="A155" s="1">
        <v>152</v>
      </c>
      <c r="B155" s="38" t="s">
        <v>345</v>
      </c>
      <c r="C155" s="18" t="s">
        <v>24</v>
      </c>
      <c r="D155" s="9">
        <v>6705</v>
      </c>
      <c r="E155" s="9" t="s">
        <v>398</v>
      </c>
      <c r="F155" s="53">
        <v>40</v>
      </c>
    </row>
    <row r="156" spans="1:6" ht="21">
      <c r="A156" s="1">
        <v>153</v>
      </c>
      <c r="B156" s="38" t="s">
        <v>346</v>
      </c>
      <c r="C156" s="18" t="s">
        <v>24</v>
      </c>
      <c r="D156" s="9">
        <v>1367</v>
      </c>
      <c r="E156" s="9" t="s">
        <v>398</v>
      </c>
      <c r="F156" s="53">
        <v>30</v>
      </c>
    </row>
    <row r="157" spans="1:6" ht="21">
      <c r="A157" s="1">
        <v>154</v>
      </c>
      <c r="B157" s="38" t="s">
        <v>579</v>
      </c>
      <c r="C157" s="18" t="s">
        <v>24</v>
      </c>
      <c r="D157" s="9">
        <v>6783</v>
      </c>
      <c r="E157" s="9" t="s">
        <v>393</v>
      </c>
      <c r="F157" s="53">
        <v>5</v>
      </c>
    </row>
    <row r="158" spans="1:6" ht="21">
      <c r="A158" s="1">
        <v>155</v>
      </c>
      <c r="B158" s="38" t="s">
        <v>580</v>
      </c>
      <c r="C158" s="18" t="s">
        <v>24</v>
      </c>
      <c r="D158" s="9">
        <v>6782</v>
      </c>
      <c r="E158" s="9" t="s">
        <v>393</v>
      </c>
      <c r="F158" s="53">
        <v>10</v>
      </c>
    </row>
    <row r="159" spans="1:6" ht="21">
      <c r="A159" s="1">
        <v>156</v>
      </c>
      <c r="B159" s="38" t="s">
        <v>581</v>
      </c>
      <c r="C159" s="18" t="s">
        <v>24</v>
      </c>
      <c r="D159" s="9">
        <v>6784</v>
      </c>
      <c r="E159" s="9" t="s">
        <v>393</v>
      </c>
      <c r="F159" s="53">
        <v>9</v>
      </c>
    </row>
    <row r="160" spans="1:6" ht="21">
      <c r="A160" s="1">
        <v>157</v>
      </c>
      <c r="B160" s="38" t="s">
        <v>347</v>
      </c>
      <c r="C160" s="18" t="s">
        <v>24</v>
      </c>
      <c r="D160" s="9">
        <v>6790</v>
      </c>
      <c r="E160" s="9" t="s">
        <v>393</v>
      </c>
      <c r="F160" s="53">
        <v>15</v>
      </c>
    </row>
    <row r="161" spans="1:6" ht="21">
      <c r="A161" s="1">
        <v>158</v>
      </c>
      <c r="B161" s="38" t="s">
        <v>348</v>
      </c>
      <c r="C161" s="18" t="s">
        <v>24</v>
      </c>
      <c r="D161" s="9">
        <v>1368</v>
      </c>
      <c r="E161" s="9" t="s">
        <v>398</v>
      </c>
      <c r="F161" s="53">
        <v>10</v>
      </c>
    </row>
    <row r="162" spans="1:6" ht="21">
      <c r="A162" s="1">
        <v>159</v>
      </c>
      <c r="B162" s="38" t="s">
        <v>349</v>
      </c>
      <c r="C162" s="18" t="s">
        <v>24</v>
      </c>
      <c r="D162" s="9">
        <v>6791</v>
      </c>
      <c r="E162" s="9" t="s">
        <v>393</v>
      </c>
      <c r="F162" s="53">
        <v>15</v>
      </c>
    </row>
    <row r="163" spans="1:6" ht="21">
      <c r="A163" s="1">
        <v>160</v>
      </c>
      <c r="B163" s="38" t="s">
        <v>350</v>
      </c>
      <c r="C163" s="18" t="s">
        <v>24</v>
      </c>
      <c r="D163" s="9">
        <v>6786</v>
      </c>
      <c r="E163" s="9" t="s">
        <v>393</v>
      </c>
      <c r="F163" s="53">
        <v>20</v>
      </c>
    </row>
    <row r="164" spans="1:6" ht="21">
      <c r="A164" s="1">
        <v>161</v>
      </c>
      <c r="B164" s="38" t="s">
        <v>351</v>
      </c>
      <c r="C164" s="18" t="s">
        <v>24</v>
      </c>
      <c r="D164" s="9">
        <v>6787</v>
      </c>
      <c r="E164" s="9" t="s">
        <v>393</v>
      </c>
      <c r="F164" s="53">
        <v>25</v>
      </c>
    </row>
    <row r="165" spans="1:6" ht="21">
      <c r="A165" s="1">
        <v>162</v>
      </c>
      <c r="B165" s="38" t="s">
        <v>352</v>
      </c>
      <c r="C165" s="18" t="s">
        <v>24</v>
      </c>
      <c r="D165" s="9">
        <v>6788</v>
      </c>
      <c r="E165" s="9" t="s">
        <v>393</v>
      </c>
      <c r="F165" s="53">
        <v>25</v>
      </c>
    </row>
    <row r="166" spans="1:6" ht="21">
      <c r="A166" s="1">
        <v>163</v>
      </c>
      <c r="B166" s="38" t="s">
        <v>353</v>
      </c>
      <c r="C166" s="18" t="s">
        <v>24</v>
      </c>
      <c r="D166" s="9">
        <v>7581</v>
      </c>
      <c r="E166" s="9" t="s">
        <v>4</v>
      </c>
      <c r="F166" s="53">
        <v>1</v>
      </c>
    </row>
    <row r="167" spans="1:6">
      <c r="A167">
        <v>164</v>
      </c>
    </row>
  </sheetData>
  <mergeCells count="1">
    <mergeCell ref="E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"/>
  <sheetViews>
    <sheetView workbookViewId="0">
      <selection activeCell="M21" sqref="M21"/>
    </sheetView>
  </sheetViews>
  <sheetFormatPr defaultRowHeight="1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C3:I21"/>
  <sheetViews>
    <sheetView workbookViewId="0">
      <selection activeCell="I8" sqref="I8"/>
    </sheetView>
  </sheetViews>
  <sheetFormatPr defaultRowHeight="14"/>
  <sheetData>
    <row r="3" spans="3:9">
      <c r="C3" s="43"/>
      <c r="D3" s="43"/>
      <c r="E3" s="43"/>
      <c r="F3" s="43"/>
      <c r="G3" s="43"/>
    </row>
    <row r="4" spans="3:9">
      <c r="C4" s="43"/>
      <c r="D4" s="43"/>
      <c r="E4" s="43"/>
      <c r="F4" s="43"/>
      <c r="G4" s="43"/>
    </row>
    <row r="5" spans="3:9">
      <c r="C5" s="43"/>
      <c r="D5" s="43"/>
      <c r="E5" s="43"/>
      <c r="F5" s="43"/>
      <c r="G5" s="43"/>
    </row>
    <row r="6" spans="3:9">
      <c r="C6" s="43"/>
      <c r="D6" s="43"/>
      <c r="E6" s="43"/>
      <c r="F6" s="43"/>
      <c r="G6" s="43"/>
    </row>
    <row r="7" spans="3:9">
      <c r="C7" s="43"/>
      <c r="D7" s="43"/>
      <c r="E7" s="43"/>
      <c r="F7" s="43"/>
      <c r="G7" s="43"/>
      <c r="I7" t="str">
        <f>IF(B7 &lt;&gt;"",INDEX(#REF!,MATCH(D7,#REF!,0)),"")</f>
        <v/>
      </c>
    </row>
    <row r="8" spans="3:9">
      <c r="C8" s="43"/>
      <c r="D8" s="43"/>
      <c r="E8" s="43"/>
      <c r="F8" s="43"/>
      <c r="G8" s="43"/>
    </row>
    <row r="9" spans="3:9">
      <c r="C9" s="43"/>
      <c r="D9" s="43"/>
      <c r="E9" s="43"/>
      <c r="F9" s="43"/>
      <c r="G9" s="43"/>
    </row>
    <row r="10" spans="3:9">
      <c r="C10" s="43"/>
      <c r="D10" s="43"/>
      <c r="E10" s="43"/>
      <c r="F10" s="43"/>
      <c r="G10" s="43"/>
    </row>
    <row r="11" spans="3:9">
      <c r="C11" s="43"/>
      <c r="D11" s="43"/>
      <c r="E11" s="43"/>
      <c r="F11" s="43"/>
      <c r="G11" s="43"/>
    </row>
    <row r="12" spans="3:9">
      <c r="C12" s="43"/>
      <c r="D12" s="43"/>
      <c r="E12" s="43"/>
      <c r="F12" s="43"/>
      <c r="G12" s="43"/>
    </row>
    <row r="13" spans="3:9">
      <c r="C13" s="43"/>
      <c r="D13" s="43"/>
      <c r="E13" s="43"/>
      <c r="F13" s="43"/>
      <c r="G13" s="43"/>
    </row>
    <row r="14" spans="3:9">
      <c r="C14" s="43"/>
      <c r="D14" s="43"/>
      <c r="E14" s="43"/>
      <c r="F14" s="43"/>
      <c r="G14" s="43"/>
    </row>
    <row r="15" spans="3:9">
      <c r="C15" s="43"/>
      <c r="D15" s="43"/>
      <c r="E15" s="43"/>
      <c r="F15" s="43"/>
      <c r="G15" s="43"/>
    </row>
    <row r="16" spans="3:9">
      <c r="C16" s="43"/>
      <c r="D16" s="43"/>
      <c r="E16" s="43"/>
      <c r="F16" s="43"/>
      <c r="G16" s="43"/>
    </row>
    <row r="17" spans="3:7">
      <c r="C17" s="43"/>
      <c r="D17" s="43"/>
      <c r="E17" s="43"/>
      <c r="F17" s="43"/>
      <c r="G17" s="43"/>
    </row>
    <row r="18" spans="3:7">
      <c r="C18" s="43"/>
      <c r="D18" s="43"/>
      <c r="E18" s="43"/>
      <c r="F18" s="43"/>
      <c r="G18" s="43"/>
    </row>
    <row r="19" spans="3:7">
      <c r="C19" s="43"/>
      <c r="D19" s="43"/>
      <c r="E19" s="43"/>
      <c r="F19" s="43"/>
      <c r="G19" s="43"/>
    </row>
    <row r="20" spans="3:7">
      <c r="C20" s="43"/>
      <c r="D20" s="43"/>
      <c r="E20" s="43"/>
      <c r="F20" s="43"/>
      <c r="G20" s="43"/>
    </row>
    <row r="21" spans="3:7">
      <c r="C21" s="43"/>
      <c r="D21" s="43"/>
      <c r="E21" s="43"/>
      <c r="F21" s="43"/>
      <c r="G21" s="4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79FD8"/>
  </sheetPr>
  <dimension ref="A1:S444"/>
  <sheetViews>
    <sheetView topLeftCell="I1" workbookViewId="0">
      <selection activeCell="M5" sqref="M5"/>
    </sheetView>
  </sheetViews>
  <sheetFormatPr defaultRowHeight="14"/>
  <cols>
    <col min="1" max="1" width="10.25" customWidth="1"/>
    <col min="2" max="2" width="58.83203125" customWidth="1"/>
    <col min="3" max="3" width="12.08203125" customWidth="1"/>
    <col min="4" max="4" width="23" customWidth="1"/>
    <col min="5" max="5" width="11.25" customWidth="1"/>
    <col min="6" max="6" width="10.75" customWidth="1"/>
    <col min="7" max="7" width="12" customWidth="1"/>
    <col min="8" max="8" width="14.75" customWidth="1"/>
    <col min="9" max="9" width="18.83203125" customWidth="1"/>
    <col min="11" max="11" width="10.25" customWidth="1"/>
    <col min="12" max="12" width="58.83203125" customWidth="1"/>
    <col min="13" max="13" width="13.83203125" customWidth="1"/>
    <col min="14" max="14" width="12.08203125" customWidth="1"/>
    <col min="15" max="15" width="12.58203125" customWidth="1"/>
    <col min="16" max="16" width="19" customWidth="1"/>
    <col min="17" max="17" width="23" customWidth="1"/>
    <col min="18" max="18" width="16.5" customWidth="1"/>
    <col min="19" max="19" width="39.58203125" customWidth="1"/>
  </cols>
  <sheetData>
    <row r="1" spans="1:19" ht="57.75" customHeight="1">
      <c r="B1" s="42" t="s">
        <v>566</v>
      </c>
      <c r="L1" s="42" t="s">
        <v>567</v>
      </c>
    </row>
    <row r="2" spans="1:19">
      <c r="A2" t="s">
        <v>32</v>
      </c>
      <c r="B2" t="s">
        <v>33</v>
      </c>
      <c r="C2" t="s">
        <v>440</v>
      </c>
      <c r="D2" t="s">
        <v>551</v>
      </c>
      <c r="E2" t="s">
        <v>392</v>
      </c>
      <c r="F2" t="s">
        <v>441</v>
      </c>
      <c r="G2" t="s">
        <v>442</v>
      </c>
      <c r="H2" t="s">
        <v>443</v>
      </c>
      <c r="I2" t="s">
        <v>444</v>
      </c>
      <c r="K2" t="s">
        <v>32</v>
      </c>
      <c r="L2" t="s">
        <v>33</v>
      </c>
      <c r="M2" t="s">
        <v>559</v>
      </c>
      <c r="N2" t="s">
        <v>440</v>
      </c>
      <c r="O2" t="s">
        <v>560</v>
      </c>
      <c r="P2" t="s">
        <v>561</v>
      </c>
      <c r="Q2" s="16" t="s">
        <v>551</v>
      </c>
      <c r="R2" t="s">
        <v>552</v>
      </c>
      <c r="S2" t="s">
        <v>571</v>
      </c>
    </row>
    <row r="3" spans="1:19">
      <c r="A3">
        <v>7802</v>
      </c>
      <c r="B3" t="s">
        <v>10</v>
      </c>
      <c r="C3" t="s">
        <v>393</v>
      </c>
      <c r="E3">
        <v>1</v>
      </c>
      <c r="G3">
        <v>0</v>
      </c>
      <c r="I3" t="s">
        <v>445</v>
      </c>
      <c r="K3">
        <v>7802</v>
      </c>
      <c r="L3" t="s">
        <v>10</v>
      </c>
      <c r="M3" t="s">
        <v>563</v>
      </c>
      <c r="N3" t="s">
        <v>393</v>
      </c>
      <c r="O3">
        <v>50</v>
      </c>
      <c r="P3" t="s">
        <v>562</v>
      </c>
      <c r="R3">
        <v>7</v>
      </c>
      <c r="S3">
        <f>INDEX(Sheet1!$K$3:$K$1000,MATCH(K3,Sheet1!$D$3:$D$1000,0))</f>
        <v>0</v>
      </c>
    </row>
    <row r="4" spans="1:19">
      <c r="A4">
        <v>7806</v>
      </c>
      <c r="B4" t="s">
        <v>11</v>
      </c>
      <c r="C4" t="s">
        <v>393</v>
      </c>
      <c r="E4">
        <v>1</v>
      </c>
      <c r="G4">
        <v>2095</v>
      </c>
      <c r="I4" t="s">
        <v>445</v>
      </c>
      <c r="K4">
        <v>7806</v>
      </c>
      <c r="L4" t="s">
        <v>11</v>
      </c>
      <c r="N4" t="s">
        <v>393</v>
      </c>
      <c r="O4">
        <v>50</v>
      </c>
      <c r="P4" t="s">
        <v>562</v>
      </c>
      <c r="R4">
        <v>7</v>
      </c>
      <c r="S4">
        <f>INDEX(Sheet1!$K$3:$K$1000,MATCH(K4,Sheet1!$D$3:$D$1000,0))</f>
        <v>0</v>
      </c>
    </row>
    <row r="5" spans="1:19">
      <c r="A5">
        <v>7807</v>
      </c>
      <c r="B5" t="s">
        <v>12</v>
      </c>
      <c r="C5" t="s">
        <v>393</v>
      </c>
      <c r="E5">
        <v>1</v>
      </c>
      <c r="G5">
        <v>2095</v>
      </c>
      <c r="I5" t="s">
        <v>445</v>
      </c>
      <c r="K5">
        <v>7807</v>
      </c>
      <c r="L5" t="s">
        <v>12</v>
      </c>
      <c r="N5" t="s">
        <v>393</v>
      </c>
      <c r="O5">
        <v>50</v>
      </c>
      <c r="P5" t="s">
        <v>562</v>
      </c>
      <c r="R5">
        <v>7</v>
      </c>
      <c r="S5">
        <f>INDEX(Sheet1!$K$3:$K$1000,MATCH(K5,Sheet1!$D$3:$D$1000,0))</f>
        <v>0</v>
      </c>
    </row>
    <row r="6" spans="1:19">
      <c r="A6">
        <v>7803</v>
      </c>
      <c r="B6" t="s">
        <v>13</v>
      </c>
      <c r="C6" t="s">
        <v>393</v>
      </c>
      <c r="E6">
        <v>1</v>
      </c>
      <c r="G6">
        <v>0</v>
      </c>
      <c r="I6" t="s">
        <v>445</v>
      </c>
      <c r="K6">
        <v>7803</v>
      </c>
      <c r="L6" t="s">
        <v>13</v>
      </c>
      <c r="N6" t="s">
        <v>393</v>
      </c>
      <c r="O6">
        <v>50</v>
      </c>
      <c r="P6" t="s">
        <v>562</v>
      </c>
      <c r="R6">
        <v>7</v>
      </c>
      <c r="S6">
        <f>INDEX(Sheet1!$K$3:$K$1000,MATCH(K6,Sheet1!$D$3:$D$1000,0))</f>
        <v>0</v>
      </c>
    </row>
    <row r="7" spans="1:19">
      <c r="A7">
        <v>7804</v>
      </c>
      <c r="B7" t="s">
        <v>14</v>
      </c>
      <c r="C7" t="s">
        <v>393</v>
      </c>
      <c r="E7">
        <v>1</v>
      </c>
      <c r="G7">
        <v>0</v>
      </c>
      <c r="I7" t="s">
        <v>445</v>
      </c>
      <c r="K7">
        <v>7804</v>
      </c>
      <c r="L7" t="s">
        <v>14</v>
      </c>
      <c r="N7" t="s">
        <v>393</v>
      </c>
      <c r="O7">
        <v>50</v>
      </c>
      <c r="P7" t="s">
        <v>562</v>
      </c>
      <c r="R7">
        <v>7</v>
      </c>
      <c r="S7">
        <f>INDEX(Sheet1!$K$3:$K$1000,MATCH(K7,Sheet1!$D$3:$D$1000,0))</f>
        <v>0</v>
      </c>
    </row>
    <row r="8" spans="1:19">
      <c r="A8">
        <v>7805</v>
      </c>
      <c r="B8" t="s">
        <v>15</v>
      </c>
      <c r="C8" t="s">
        <v>393</v>
      </c>
      <c r="E8">
        <v>1</v>
      </c>
      <c r="G8">
        <v>0</v>
      </c>
      <c r="I8" t="s">
        <v>445</v>
      </c>
      <c r="K8">
        <v>7805</v>
      </c>
      <c r="L8" t="s">
        <v>15</v>
      </c>
      <c r="N8" t="s">
        <v>393</v>
      </c>
      <c r="O8">
        <v>50</v>
      </c>
      <c r="P8" t="s">
        <v>562</v>
      </c>
      <c r="R8">
        <v>7</v>
      </c>
      <c r="S8">
        <f>INDEX(Sheet1!$K$3:$K$1000,MATCH(K8,Sheet1!$D$3:$D$1000,0))</f>
        <v>0</v>
      </c>
    </row>
    <row r="9" spans="1:19">
      <c r="A9">
        <v>7307</v>
      </c>
      <c r="B9" t="s">
        <v>446</v>
      </c>
      <c r="C9" t="s">
        <v>447</v>
      </c>
      <c r="E9">
        <v>3</v>
      </c>
      <c r="I9" t="s">
        <v>445</v>
      </c>
      <c r="K9">
        <v>7307</v>
      </c>
      <c r="L9" t="s">
        <v>446</v>
      </c>
      <c r="N9" t="s">
        <v>447</v>
      </c>
      <c r="O9">
        <v>50</v>
      </c>
      <c r="P9" t="s">
        <v>562</v>
      </c>
      <c r="R9">
        <v>7</v>
      </c>
      <c r="S9">
        <f>INDEX(Sheet1!$K$3:$K$1000,MATCH(K9,Sheet1!$D$3:$D$1000,0))</f>
        <v>0</v>
      </c>
    </row>
    <row r="10" spans="1:19">
      <c r="A10">
        <v>7301</v>
      </c>
      <c r="B10" t="s">
        <v>34</v>
      </c>
      <c r="C10" t="s">
        <v>447</v>
      </c>
      <c r="E10">
        <v>4</v>
      </c>
      <c r="G10">
        <v>4494</v>
      </c>
      <c r="I10" t="s">
        <v>445</v>
      </c>
      <c r="K10">
        <v>7301</v>
      </c>
      <c r="L10" t="s">
        <v>34</v>
      </c>
      <c r="N10" t="s">
        <v>447</v>
      </c>
      <c r="O10">
        <v>50</v>
      </c>
      <c r="P10" t="s">
        <v>562</v>
      </c>
      <c r="R10">
        <v>7</v>
      </c>
      <c r="S10">
        <f>INDEX(Sheet1!$K$3:$K$1000,MATCH(K10,Sheet1!$D$3:$D$1000,0))</f>
        <v>0</v>
      </c>
    </row>
    <row r="11" spans="1:19">
      <c r="A11">
        <v>7065</v>
      </c>
      <c r="B11" t="s">
        <v>25</v>
      </c>
      <c r="C11" t="s">
        <v>447</v>
      </c>
      <c r="E11">
        <v>0</v>
      </c>
      <c r="G11">
        <v>15000</v>
      </c>
      <c r="I11" t="s">
        <v>445</v>
      </c>
      <c r="K11">
        <v>7065</v>
      </c>
      <c r="L11" t="s">
        <v>25</v>
      </c>
      <c r="N11" t="s">
        <v>447</v>
      </c>
      <c r="O11">
        <v>50</v>
      </c>
      <c r="P11" t="s">
        <v>562</v>
      </c>
      <c r="R11">
        <v>7</v>
      </c>
      <c r="S11">
        <f>INDEX(Sheet1!$K$3:$K$1000,MATCH(K11,Sheet1!$D$3:$D$1000,0))</f>
        <v>0</v>
      </c>
    </row>
    <row r="12" spans="1:19">
      <c r="A12">
        <v>7064</v>
      </c>
      <c r="B12" t="s">
        <v>26</v>
      </c>
      <c r="C12" t="s">
        <v>447</v>
      </c>
      <c r="E12">
        <v>3</v>
      </c>
      <c r="I12" t="s">
        <v>445</v>
      </c>
      <c r="K12">
        <v>7064</v>
      </c>
      <c r="L12" t="s">
        <v>26</v>
      </c>
      <c r="N12" t="s">
        <v>447</v>
      </c>
      <c r="O12">
        <v>50</v>
      </c>
      <c r="P12" t="s">
        <v>562</v>
      </c>
      <c r="R12">
        <v>7</v>
      </c>
      <c r="S12">
        <f>INDEX(Sheet1!$K$3:$K$1000,MATCH(K12,Sheet1!$D$3:$D$1000,0))</f>
        <v>0</v>
      </c>
    </row>
    <row r="13" spans="1:19">
      <c r="A13">
        <v>1153</v>
      </c>
      <c r="B13" t="s">
        <v>35</v>
      </c>
      <c r="C13" t="s">
        <v>447</v>
      </c>
      <c r="E13">
        <v>5</v>
      </c>
      <c r="G13">
        <v>0</v>
      </c>
      <c r="H13" t="s">
        <v>30</v>
      </c>
      <c r="I13" t="s">
        <v>445</v>
      </c>
      <c r="K13">
        <v>1153</v>
      </c>
      <c r="L13" t="s">
        <v>35</v>
      </c>
      <c r="M13" t="s">
        <v>30</v>
      </c>
      <c r="N13" t="s">
        <v>447</v>
      </c>
      <c r="O13">
        <v>50</v>
      </c>
      <c r="P13" t="s">
        <v>562</v>
      </c>
      <c r="R13">
        <v>7</v>
      </c>
      <c r="S13">
        <f>INDEX(Sheet1!$K$3:$K$1000,MATCH(K13,Sheet1!$D$3:$D$1000,0))</f>
        <v>0</v>
      </c>
    </row>
    <row r="14" spans="1:19">
      <c r="A14">
        <v>6401</v>
      </c>
      <c r="B14" t="s">
        <v>36</v>
      </c>
      <c r="C14" t="s">
        <v>4</v>
      </c>
      <c r="E14">
        <v>1</v>
      </c>
      <c r="G14">
        <v>2200</v>
      </c>
      <c r="H14" t="s">
        <v>448</v>
      </c>
      <c r="I14" t="s">
        <v>445</v>
      </c>
      <c r="K14">
        <v>6401</v>
      </c>
      <c r="L14" t="s">
        <v>36</v>
      </c>
      <c r="N14" t="s">
        <v>4</v>
      </c>
      <c r="O14">
        <v>50</v>
      </c>
      <c r="P14" t="s">
        <v>562</v>
      </c>
      <c r="R14">
        <v>7</v>
      </c>
      <c r="S14">
        <f>INDEX(Sheet1!$K$3:$K$1000,MATCH(K14,Sheet1!$D$3:$D$1000,0))</f>
        <v>0</v>
      </c>
    </row>
    <row r="15" spans="1:19">
      <c r="A15">
        <v>1253</v>
      </c>
      <c r="B15" t="s">
        <v>3</v>
      </c>
      <c r="C15" t="s">
        <v>4</v>
      </c>
      <c r="E15">
        <v>1</v>
      </c>
      <c r="F15">
        <v>1</v>
      </c>
      <c r="G15">
        <v>1050</v>
      </c>
      <c r="H15" t="s">
        <v>449</v>
      </c>
      <c r="I15" t="s">
        <v>445</v>
      </c>
      <c r="K15">
        <v>1253</v>
      </c>
      <c r="L15" t="s">
        <v>3</v>
      </c>
      <c r="M15" t="s">
        <v>563</v>
      </c>
      <c r="N15" t="s">
        <v>4</v>
      </c>
      <c r="O15">
        <v>50</v>
      </c>
      <c r="P15" t="s">
        <v>562</v>
      </c>
      <c r="R15">
        <v>7</v>
      </c>
      <c r="S15">
        <f>INDEX(Sheet1!$K$3:$K$1000,MATCH(K15,Sheet1!$D$3:$D$1000,0))</f>
        <v>0</v>
      </c>
    </row>
    <row r="16" spans="1:19">
      <c r="A16">
        <v>1201</v>
      </c>
      <c r="B16" t="s">
        <v>5</v>
      </c>
      <c r="C16" t="s">
        <v>393</v>
      </c>
      <c r="E16">
        <v>1</v>
      </c>
      <c r="G16">
        <v>2790.25</v>
      </c>
      <c r="H16" t="s">
        <v>450</v>
      </c>
      <c r="I16" t="s">
        <v>445</v>
      </c>
      <c r="K16">
        <v>1201</v>
      </c>
      <c r="L16" t="s">
        <v>5</v>
      </c>
      <c r="M16" t="s">
        <v>30</v>
      </c>
      <c r="N16" t="s">
        <v>393</v>
      </c>
      <c r="O16">
        <v>50</v>
      </c>
      <c r="P16" t="s">
        <v>562</v>
      </c>
      <c r="R16">
        <v>7</v>
      </c>
      <c r="S16">
        <f>INDEX(Sheet1!$K$3:$K$1000,MATCH(K16,Sheet1!$D$3:$D$1000,0))</f>
        <v>0</v>
      </c>
    </row>
    <row r="17" spans="1:19">
      <c r="A17">
        <v>1200</v>
      </c>
      <c r="B17" t="s">
        <v>6</v>
      </c>
      <c r="C17" t="s">
        <v>393</v>
      </c>
      <c r="E17">
        <v>6</v>
      </c>
      <c r="G17">
        <v>354.54545000000002</v>
      </c>
      <c r="H17" t="s">
        <v>450</v>
      </c>
      <c r="I17" t="s">
        <v>445</v>
      </c>
      <c r="K17">
        <v>1200</v>
      </c>
      <c r="L17" t="s">
        <v>6</v>
      </c>
      <c r="M17" t="s">
        <v>30</v>
      </c>
      <c r="N17" t="s">
        <v>393</v>
      </c>
      <c r="O17">
        <v>50</v>
      </c>
      <c r="P17" t="s">
        <v>562</v>
      </c>
      <c r="R17">
        <v>7</v>
      </c>
      <c r="S17">
        <f>INDEX(Sheet1!$K$3:$K$1000,MATCH(K17,Sheet1!$D$3:$D$1000,0))</f>
        <v>0</v>
      </c>
    </row>
    <row r="18" spans="1:19">
      <c r="A18">
        <v>1199</v>
      </c>
      <c r="B18" t="s">
        <v>7</v>
      </c>
      <c r="C18" t="s">
        <v>393</v>
      </c>
      <c r="E18">
        <v>6</v>
      </c>
      <c r="G18">
        <v>390</v>
      </c>
      <c r="H18" t="s">
        <v>450</v>
      </c>
      <c r="I18" t="s">
        <v>445</v>
      </c>
      <c r="K18">
        <v>1199</v>
      </c>
      <c r="L18" t="s">
        <v>7</v>
      </c>
      <c r="M18" t="s">
        <v>30</v>
      </c>
      <c r="N18" t="s">
        <v>393</v>
      </c>
      <c r="O18">
        <v>50</v>
      </c>
      <c r="P18" t="s">
        <v>562</v>
      </c>
      <c r="R18">
        <v>7</v>
      </c>
      <c r="S18">
        <f>INDEX(Sheet1!$K$3:$K$1000,MATCH(K18,Sheet1!$D$3:$D$1000,0))</f>
        <v>0</v>
      </c>
    </row>
    <row r="19" spans="1:19">
      <c r="A19">
        <v>1167</v>
      </c>
      <c r="B19" t="s">
        <v>8</v>
      </c>
      <c r="C19" t="s">
        <v>9</v>
      </c>
      <c r="D19">
        <v>13000</v>
      </c>
      <c r="E19">
        <v>6</v>
      </c>
      <c r="F19">
        <v>3</v>
      </c>
      <c r="G19">
        <v>10283.333329999999</v>
      </c>
      <c r="H19" t="s">
        <v>450</v>
      </c>
      <c r="I19" t="s">
        <v>445</v>
      </c>
      <c r="K19">
        <v>1167</v>
      </c>
      <c r="L19" t="s">
        <v>8</v>
      </c>
      <c r="M19" t="s">
        <v>563</v>
      </c>
      <c r="N19" t="s">
        <v>9</v>
      </c>
      <c r="O19">
        <v>50</v>
      </c>
      <c r="P19" t="s">
        <v>562</v>
      </c>
      <c r="Q19">
        <v>13000</v>
      </c>
      <c r="R19">
        <v>7</v>
      </c>
      <c r="S19">
        <f>INDEX(Sheet1!$K$3:$K$1000,MATCH(K19,Sheet1!$D$3:$D$1000,0))</f>
        <v>0</v>
      </c>
    </row>
    <row r="20" spans="1:19">
      <c r="A20">
        <v>1259</v>
      </c>
      <c r="B20" t="s">
        <v>37</v>
      </c>
      <c r="C20" t="s">
        <v>394</v>
      </c>
      <c r="E20">
        <v>1</v>
      </c>
      <c r="G20">
        <v>0</v>
      </c>
      <c r="H20" t="s">
        <v>30</v>
      </c>
      <c r="I20" t="s">
        <v>445</v>
      </c>
      <c r="K20">
        <v>1259</v>
      </c>
      <c r="L20" t="s">
        <v>37</v>
      </c>
      <c r="M20" t="s">
        <v>30</v>
      </c>
      <c r="N20" t="s">
        <v>394</v>
      </c>
      <c r="O20">
        <v>50</v>
      </c>
      <c r="P20" t="s">
        <v>562</v>
      </c>
      <c r="R20">
        <v>7</v>
      </c>
      <c r="S20">
        <f>INDEX(Sheet1!$K$3:$K$1000,MATCH(K20,Sheet1!$D$3:$D$1000,0))</f>
        <v>0</v>
      </c>
    </row>
    <row r="21" spans="1:19">
      <c r="A21">
        <v>7097</v>
      </c>
      <c r="B21" t="s">
        <v>38</v>
      </c>
      <c r="C21" t="s">
        <v>393</v>
      </c>
      <c r="G21">
        <v>0</v>
      </c>
      <c r="I21" t="s">
        <v>445</v>
      </c>
      <c r="K21">
        <v>7097</v>
      </c>
      <c r="L21" t="s">
        <v>38</v>
      </c>
      <c r="N21" t="s">
        <v>393</v>
      </c>
      <c r="O21">
        <v>50</v>
      </c>
      <c r="P21" t="s">
        <v>562</v>
      </c>
      <c r="R21">
        <v>7</v>
      </c>
      <c r="S21">
        <f>INDEX(Sheet1!$K$3:$K$1000,MATCH(K21,Sheet1!$D$3:$D$1000,0))</f>
        <v>0</v>
      </c>
    </row>
    <row r="22" spans="1:19">
      <c r="A22">
        <v>6670</v>
      </c>
      <c r="B22" t="s">
        <v>451</v>
      </c>
      <c r="C22" t="s">
        <v>393</v>
      </c>
      <c r="E22">
        <v>0</v>
      </c>
      <c r="G22">
        <v>0</v>
      </c>
      <c r="I22" t="s">
        <v>445</v>
      </c>
      <c r="K22">
        <v>6670</v>
      </c>
      <c r="L22" t="s">
        <v>451</v>
      </c>
      <c r="N22" t="s">
        <v>393</v>
      </c>
      <c r="O22">
        <v>50</v>
      </c>
      <c r="P22" t="s">
        <v>562</v>
      </c>
      <c r="R22">
        <v>7</v>
      </c>
      <c r="S22">
        <f>INDEX(Sheet1!$K$3:$K$1000,MATCH(K22,Sheet1!$D$3:$D$1000,0))</f>
        <v>0</v>
      </c>
    </row>
    <row r="23" spans="1:19">
      <c r="A23">
        <v>1260</v>
      </c>
      <c r="B23" t="s">
        <v>452</v>
      </c>
      <c r="C23" t="s">
        <v>394</v>
      </c>
      <c r="G23">
        <v>0</v>
      </c>
      <c r="H23" t="s">
        <v>30</v>
      </c>
      <c r="I23" t="s">
        <v>445</v>
      </c>
      <c r="K23">
        <v>1260</v>
      </c>
      <c r="L23" t="s">
        <v>452</v>
      </c>
      <c r="M23" t="s">
        <v>30</v>
      </c>
      <c r="N23" t="s">
        <v>394</v>
      </c>
      <c r="O23">
        <v>50</v>
      </c>
      <c r="P23" t="s">
        <v>562</v>
      </c>
      <c r="R23">
        <v>7</v>
      </c>
      <c r="S23">
        <f>INDEX(Sheet1!$K$3:$K$1000,MATCH(K23,Sheet1!$D$3:$D$1000,0))</f>
        <v>0</v>
      </c>
    </row>
    <row r="24" spans="1:19">
      <c r="A24">
        <v>5991</v>
      </c>
      <c r="B24" t="s">
        <v>453</v>
      </c>
      <c r="C24" t="s">
        <v>398</v>
      </c>
      <c r="E24">
        <v>10</v>
      </c>
      <c r="F24">
        <v>5</v>
      </c>
      <c r="G24">
        <v>0</v>
      </c>
      <c r="H24" t="s">
        <v>454</v>
      </c>
      <c r="I24" t="s">
        <v>445</v>
      </c>
      <c r="K24">
        <v>5991</v>
      </c>
      <c r="L24" t="s">
        <v>453</v>
      </c>
      <c r="N24" t="s">
        <v>398</v>
      </c>
      <c r="O24">
        <v>50</v>
      </c>
      <c r="P24" t="s">
        <v>562</v>
      </c>
      <c r="R24">
        <v>7</v>
      </c>
      <c r="S24">
        <f>INDEX(Sheet1!$K$3:$K$1000,MATCH(K24,Sheet1!$D$3:$D$1000,0))</f>
        <v>0</v>
      </c>
    </row>
    <row r="25" spans="1:19">
      <c r="A25">
        <v>6667</v>
      </c>
      <c r="B25" t="s">
        <v>455</v>
      </c>
      <c r="C25" t="s">
        <v>4</v>
      </c>
      <c r="E25">
        <v>0</v>
      </c>
      <c r="G25">
        <v>0</v>
      </c>
      <c r="I25" t="s">
        <v>445</v>
      </c>
      <c r="K25">
        <v>6667</v>
      </c>
      <c r="L25" t="s">
        <v>455</v>
      </c>
      <c r="N25" t="s">
        <v>4</v>
      </c>
      <c r="O25">
        <v>50</v>
      </c>
      <c r="P25" t="s">
        <v>562</v>
      </c>
      <c r="R25">
        <v>7</v>
      </c>
      <c r="S25">
        <f>INDEX(Sheet1!$K$3:$K$1000,MATCH(K25,Sheet1!$D$3:$D$1000,0))</f>
        <v>0</v>
      </c>
    </row>
    <row r="26" spans="1:19">
      <c r="A26">
        <v>6668</v>
      </c>
      <c r="B26" t="s">
        <v>39</v>
      </c>
      <c r="C26" t="s">
        <v>4</v>
      </c>
      <c r="E26">
        <v>1</v>
      </c>
      <c r="G26">
        <v>192.6</v>
      </c>
      <c r="I26" t="s">
        <v>445</v>
      </c>
      <c r="K26">
        <v>6668</v>
      </c>
      <c r="L26" t="s">
        <v>39</v>
      </c>
      <c r="N26" t="s">
        <v>4</v>
      </c>
      <c r="O26">
        <v>50</v>
      </c>
      <c r="P26" t="s">
        <v>562</v>
      </c>
      <c r="R26">
        <v>7</v>
      </c>
      <c r="S26">
        <f>INDEX(Sheet1!$K$3:$K$1000,MATCH(K26,Sheet1!$D$3:$D$1000,0))</f>
        <v>0</v>
      </c>
    </row>
    <row r="27" spans="1:19">
      <c r="A27">
        <v>6669</v>
      </c>
      <c r="B27" t="s">
        <v>40</v>
      </c>
      <c r="C27" t="s">
        <v>4</v>
      </c>
      <c r="E27">
        <v>0</v>
      </c>
      <c r="G27">
        <v>192.6</v>
      </c>
      <c r="I27" t="s">
        <v>445</v>
      </c>
      <c r="K27">
        <v>6669</v>
      </c>
      <c r="L27" t="s">
        <v>40</v>
      </c>
      <c r="N27" t="s">
        <v>4</v>
      </c>
      <c r="O27">
        <v>50</v>
      </c>
      <c r="P27" t="s">
        <v>562</v>
      </c>
      <c r="R27">
        <v>7</v>
      </c>
      <c r="S27">
        <f>INDEX(Sheet1!$K$3:$K$1000,MATCH(K27,Sheet1!$D$3:$D$1000,0))</f>
        <v>0</v>
      </c>
    </row>
    <row r="28" spans="1:19">
      <c r="A28">
        <v>6506</v>
      </c>
      <c r="B28" t="s">
        <v>41</v>
      </c>
      <c r="C28" t="s">
        <v>4</v>
      </c>
      <c r="E28">
        <v>1</v>
      </c>
      <c r="G28">
        <v>192.6</v>
      </c>
      <c r="I28" t="s">
        <v>445</v>
      </c>
      <c r="K28">
        <v>6506</v>
      </c>
      <c r="L28" t="s">
        <v>41</v>
      </c>
      <c r="N28" t="s">
        <v>4</v>
      </c>
      <c r="O28">
        <v>50</v>
      </c>
      <c r="P28" t="s">
        <v>562</v>
      </c>
      <c r="R28">
        <v>7</v>
      </c>
      <c r="S28">
        <f>INDEX(Sheet1!$K$3:$K$1000,MATCH(K28,Sheet1!$D$3:$D$1000,0))</f>
        <v>0</v>
      </c>
    </row>
    <row r="29" spans="1:19">
      <c r="A29">
        <v>6502</v>
      </c>
      <c r="B29" t="s">
        <v>42</v>
      </c>
      <c r="C29" t="s">
        <v>4</v>
      </c>
      <c r="E29">
        <v>0</v>
      </c>
      <c r="G29">
        <v>192.6</v>
      </c>
      <c r="I29" t="s">
        <v>445</v>
      </c>
      <c r="K29">
        <v>6502</v>
      </c>
      <c r="L29" t="s">
        <v>42</v>
      </c>
      <c r="N29" t="s">
        <v>4</v>
      </c>
      <c r="O29">
        <v>50</v>
      </c>
      <c r="P29" t="s">
        <v>562</v>
      </c>
      <c r="R29">
        <v>7</v>
      </c>
      <c r="S29">
        <f>INDEX(Sheet1!$K$3:$K$1000,MATCH(K29,Sheet1!$D$3:$D$1000,0))</f>
        <v>0</v>
      </c>
    </row>
    <row r="30" spans="1:19">
      <c r="A30">
        <v>6503</v>
      </c>
      <c r="B30" t="s">
        <v>43</v>
      </c>
      <c r="C30" t="s">
        <v>4</v>
      </c>
      <c r="E30">
        <v>1</v>
      </c>
      <c r="G30">
        <v>192.6</v>
      </c>
      <c r="I30" t="s">
        <v>445</v>
      </c>
      <c r="K30">
        <v>6503</v>
      </c>
      <c r="L30" t="s">
        <v>43</v>
      </c>
      <c r="N30" t="s">
        <v>4</v>
      </c>
      <c r="O30">
        <v>50</v>
      </c>
      <c r="P30" t="s">
        <v>562</v>
      </c>
      <c r="R30">
        <v>7</v>
      </c>
      <c r="S30">
        <f>INDEX(Sheet1!$K$3:$K$1000,MATCH(K30,Sheet1!$D$3:$D$1000,0))</f>
        <v>0</v>
      </c>
    </row>
    <row r="31" spans="1:19">
      <c r="A31">
        <v>6504</v>
      </c>
      <c r="B31" t="s">
        <v>44</v>
      </c>
      <c r="C31" t="s">
        <v>4</v>
      </c>
      <c r="E31">
        <v>0</v>
      </c>
      <c r="G31">
        <v>0</v>
      </c>
      <c r="I31" t="s">
        <v>445</v>
      </c>
      <c r="K31">
        <v>6504</v>
      </c>
      <c r="L31" t="s">
        <v>44</v>
      </c>
      <c r="N31" t="s">
        <v>4</v>
      </c>
      <c r="O31">
        <v>50</v>
      </c>
      <c r="P31" t="s">
        <v>562</v>
      </c>
      <c r="R31">
        <v>7</v>
      </c>
      <c r="S31">
        <f>INDEX(Sheet1!$K$3:$K$1000,MATCH(K31,Sheet1!$D$3:$D$1000,0))</f>
        <v>0</v>
      </c>
    </row>
    <row r="32" spans="1:19">
      <c r="A32">
        <v>6666</v>
      </c>
      <c r="B32" t="s">
        <v>456</v>
      </c>
      <c r="C32" t="s">
        <v>4</v>
      </c>
      <c r="E32">
        <v>0</v>
      </c>
      <c r="G32">
        <v>0</v>
      </c>
      <c r="I32" t="s">
        <v>445</v>
      </c>
      <c r="K32">
        <v>6666</v>
      </c>
      <c r="L32" t="s">
        <v>456</v>
      </c>
      <c r="N32" t="s">
        <v>4</v>
      </c>
      <c r="O32">
        <v>50</v>
      </c>
      <c r="P32" t="s">
        <v>562</v>
      </c>
      <c r="R32">
        <v>7</v>
      </c>
      <c r="S32">
        <f>INDEX(Sheet1!$K$3:$K$1000,MATCH(K32,Sheet1!$D$3:$D$1000,0))</f>
        <v>0</v>
      </c>
    </row>
    <row r="33" spans="1:19">
      <c r="A33">
        <v>1258</v>
      </c>
      <c r="B33" t="s">
        <v>45</v>
      </c>
      <c r="C33" t="s">
        <v>395</v>
      </c>
      <c r="D33">
        <v>1498</v>
      </c>
      <c r="E33">
        <v>20</v>
      </c>
      <c r="F33">
        <v>2</v>
      </c>
      <c r="G33">
        <v>1545.55556</v>
      </c>
      <c r="H33" t="s">
        <v>450</v>
      </c>
      <c r="I33" t="s">
        <v>445</v>
      </c>
      <c r="K33">
        <v>1258</v>
      </c>
      <c r="L33" t="s">
        <v>45</v>
      </c>
      <c r="M33" t="s">
        <v>563</v>
      </c>
      <c r="N33" t="s">
        <v>395</v>
      </c>
      <c r="O33">
        <v>50</v>
      </c>
      <c r="P33" t="s">
        <v>562</v>
      </c>
      <c r="Q33">
        <v>1498</v>
      </c>
      <c r="R33">
        <v>7</v>
      </c>
      <c r="S33">
        <f>INDEX(Sheet1!$K$3:$K$1000,MATCH(K33,Sheet1!$D$3:$D$1000,0))</f>
        <v>0</v>
      </c>
    </row>
    <row r="34" spans="1:19">
      <c r="A34">
        <v>5349</v>
      </c>
      <c r="B34" t="s">
        <v>46</v>
      </c>
      <c r="C34" t="s">
        <v>395</v>
      </c>
      <c r="F34">
        <v>2</v>
      </c>
      <c r="G34">
        <v>0</v>
      </c>
      <c r="H34" t="s">
        <v>450</v>
      </c>
      <c r="I34" t="s">
        <v>445</v>
      </c>
      <c r="K34">
        <v>5349</v>
      </c>
      <c r="L34" t="s">
        <v>46</v>
      </c>
      <c r="N34" t="s">
        <v>395</v>
      </c>
      <c r="O34">
        <v>50</v>
      </c>
      <c r="P34" t="s">
        <v>562</v>
      </c>
      <c r="R34">
        <v>7</v>
      </c>
      <c r="S34">
        <f>INDEX(Sheet1!$K$3:$K$1000,MATCH(K34,Sheet1!$D$3:$D$1000,0))</f>
        <v>0</v>
      </c>
    </row>
    <row r="35" spans="1:19">
      <c r="A35">
        <v>1238</v>
      </c>
      <c r="B35" t="s">
        <v>457</v>
      </c>
      <c r="C35" t="s">
        <v>393</v>
      </c>
      <c r="E35">
        <v>0</v>
      </c>
      <c r="G35">
        <v>0</v>
      </c>
      <c r="H35" t="s">
        <v>30</v>
      </c>
      <c r="I35" t="s">
        <v>445</v>
      </c>
      <c r="K35">
        <v>1238</v>
      </c>
      <c r="L35" t="s">
        <v>457</v>
      </c>
      <c r="M35" t="s">
        <v>30</v>
      </c>
      <c r="N35" t="s">
        <v>393</v>
      </c>
      <c r="O35">
        <v>50</v>
      </c>
      <c r="P35" t="s">
        <v>562</v>
      </c>
      <c r="R35">
        <v>7</v>
      </c>
      <c r="S35">
        <f>INDEX(Sheet1!$K$3:$K$1000,MATCH(K35,Sheet1!$D$3:$D$1000,0))</f>
        <v>0</v>
      </c>
    </row>
    <row r="36" spans="1:19">
      <c r="A36">
        <v>1236</v>
      </c>
      <c r="B36" t="s">
        <v>408</v>
      </c>
      <c r="C36" t="s">
        <v>393</v>
      </c>
      <c r="E36">
        <v>4</v>
      </c>
      <c r="G36">
        <v>0</v>
      </c>
      <c r="H36" t="s">
        <v>449</v>
      </c>
      <c r="I36" t="s">
        <v>445</v>
      </c>
      <c r="K36">
        <v>1236</v>
      </c>
      <c r="L36" t="s">
        <v>408</v>
      </c>
      <c r="M36" t="s">
        <v>30</v>
      </c>
      <c r="N36" t="s">
        <v>393</v>
      </c>
      <c r="O36">
        <v>50</v>
      </c>
      <c r="P36" t="s">
        <v>562</v>
      </c>
      <c r="R36">
        <v>7</v>
      </c>
      <c r="S36">
        <f>INDEX(Sheet1!$K$3:$K$1000,MATCH(K36,Sheet1!$D$3:$D$1000,0))</f>
        <v>0</v>
      </c>
    </row>
    <row r="37" spans="1:19">
      <c r="A37">
        <v>1235</v>
      </c>
      <c r="B37" t="s">
        <v>47</v>
      </c>
      <c r="C37" t="s">
        <v>393</v>
      </c>
      <c r="E37">
        <v>2</v>
      </c>
      <c r="G37">
        <v>2071</v>
      </c>
      <c r="H37" t="s">
        <v>30</v>
      </c>
      <c r="I37" t="s">
        <v>445</v>
      </c>
      <c r="K37">
        <v>1235</v>
      </c>
      <c r="L37" t="s">
        <v>47</v>
      </c>
      <c r="M37" t="s">
        <v>30</v>
      </c>
      <c r="N37" t="s">
        <v>393</v>
      </c>
      <c r="O37">
        <v>50</v>
      </c>
      <c r="P37" t="s">
        <v>562</v>
      </c>
      <c r="R37">
        <v>7</v>
      </c>
      <c r="S37">
        <f>INDEX(Sheet1!$K$3:$K$1000,MATCH(K37,Sheet1!$D$3:$D$1000,0))</f>
        <v>0</v>
      </c>
    </row>
    <row r="38" spans="1:19">
      <c r="A38">
        <v>1187</v>
      </c>
      <c r="B38" t="s">
        <v>458</v>
      </c>
      <c r="C38" t="s">
        <v>406</v>
      </c>
      <c r="E38">
        <v>0</v>
      </c>
      <c r="G38">
        <v>0</v>
      </c>
      <c r="H38" t="s">
        <v>30</v>
      </c>
      <c r="I38" t="s">
        <v>445</v>
      </c>
      <c r="K38">
        <v>1187</v>
      </c>
      <c r="L38" t="s">
        <v>458</v>
      </c>
      <c r="M38" t="s">
        <v>30</v>
      </c>
      <c r="N38" t="s">
        <v>406</v>
      </c>
      <c r="O38">
        <v>50</v>
      </c>
      <c r="P38" t="s">
        <v>562</v>
      </c>
      <c r="R38">
        <v>7</v>
      </c>
      <c r="S38">
        <f>INDEX(Sheet1!$K$3:$K$1000,MATCH(K38,Sheet1!$D$3:$D$1000,0))</f>
        <v>0</v>
      </c>
    </row>
    <row r="39" spans="1:19">
      <c r="A39">
        <v>1263</v>
      </c>
      <c r="B39" t="s">
        <v>48</v>
      </c>
      <c r="C39" t="s">
        <v>4</v>
      </c>
      <c r="E39">
        <v>12</v>
      </c>
      <c r="F39">
        <v>1</v>
      </c>
      <c r="G39">
        <v>120</v>
      </c>
      <c r="H39" t="s">
        <v>459</v>
      </c>
      <c r="I39" t="s">
        <v>445</v>
      </c>
      <c r="K39">
        <v>1263</v>
      </c>
      <c r="L39" t="s">
        <v>48</v>
      </c>
      <c r="M39" t="s">
        <v>30</v>
      </c>
      <c r="N39" t="s">
        <v>4</v>
      </c>
      <c r="O39">
        <v>50</v>
      </c>
      <c r="P39" t="s">
        <v>562</v>
      </c>
      <c r="R39">
        <v>7</v>
      </c>
      <c r="S39">
        <f>INDEX(Sheet1!$K$3:$K$1000,MATCH(K39,Sheet1!$D$3:$D$1000,0))</f>
        <v>0</v>
      </c>
    </row>
    <row r="40" spans="1:19">
      <c r="A40">
        <v>1202</v>
      </c>
      <c r="B40" t="s">
        <v>49</v>
      </c>
      <c r="C40" t="s">
        <v>393</v>
      </c>
      <c r="E40">
        <v>6</v>
      </c>
      <c r="G40">
        <v>390</v>
      </c>
      <c r="H40" t="s">
        <v>450</v>
      </c>
      <c r="I40" t="s">
        <v>445</v>
      </c>
      <c r="K40">
        <v>1202</v>
      </c>
      <c r="L40" t="s">
        <v>49</v>
      </c>
      <c r="M40" t="s">
        <v>30</v>
      </c>
      <c r="N40" t="s">
        <v>393</v>
      </c>
      <c r="O40">
        <v>50</v>
      </c>
      <c r="P40" t="s">
        <v>562</v>
      </c>
      <c r="R40">
        <v>7</v>
      </c>
      <c r="S40">
        <f>INDEX(Sheet1!$K$3:$K$1000,MATCH(K40,Sheet1!$D$3:$D$1000,0))</f>
        <v>0</v>
      </c>
    </row>
    <row r="41" spans="1:19">
      <c r="A41">
        <v>1220</v>
      </c>
      <c r="B41" t="s">
        <v>409</v>
      </c>
      <c r="C41" t="s">
        <v>460</v>
      </c>
      <c r="E41">
        <v>2</v>
      </c>
      <c r="G41">
        <v>0</v>
      </c>
      <c r="H41" t="s">
        <v>449</v>
      </c>
      <c r="I41" t="s">
        <v>445</v>
      </c>
      <c r="K41">
        <v>1220</v>
      </c>
      <c r="L41" t="s">
        <v>409</v>
      </c>
      <c r="M41" t="s">
        <v>30</v>
      </c>
      <c r="N41" t="s">
        <v>460</v>
      </c>
      <c r="O41">
        <v>50</v>
      </c>
      <c r="P41" t="s">
        <v>562</v>
      </c>
      <c r="R41">
        <v>7</v>
      </c>
      <c r="S41">
        <f>INDEX(Sheet1!$K$3:$K$1000,MATCH(K41,Sheet1!$D$3:$D$1000,0))</f>
        <v>0</v>
      </c>
    </row>
    <row r="42" spans="1:19">
      <c r="A42">
        <v>1264</v>
      </c>
      <c r="B42" t="s">
        <v>50</v>
      </c>
      <c r="C42" t="s">
        <v>395</v>
      </c>
      <c r="E42">
        <v>1</v>
      </c>
      <c r="F42">
        <v>1</v>
      </c>
      <c r="G42">
        <v>0</v>
      </c>
      <c r="H42" t="s">
        <v>461</v>
      </c>
      <c r="I42" t="s">
        <v>445</v>
      </c>
      <c r="K42">
        <v>1264</v>
      </c>
      <c r="L42" t="s">
        <v>50</v>
      </c>
      <c r="M42" t="s">
        <v>30</v>
      </c>
      <c r="N42" t="s">
        <v>395</v>
      </c>
      <c r="O42">
        <v>50</v>
      </c>
      <c r="P42" t="s">
        <v>562</v>
      </c>
      <c r="R42">
        <v>7</v>
      </c>
      <c r="S42">
        <f>INDEX(Sheet1!$K$3:$K$1000,MATCH(K42,Sheet1!$D$3:$D$1000,0))</f>
        <v>0</v>
      </c>
    </row>
    <row r="43" spans="1:19">
      <c r="A43">
        <v>5989</v>
      </c>
      <c r="B43" t="s">
        <v>462</v>
      </c>
      <c r="C43" t="s">
        <v>398</v>
      </c>
      <c r="E43">
        <v>3</v>
      </c>
      <c r="F43">
        <v>2</v>
      </c>
      <c r="G43">
        <v>0</v>
      </c>
      <c r="H43" t="s">
        <v>461</v>
      </c>
      <c r="I43" t="s">
        <v>445</v>
      </c>
      <c r="K43">
        <v>5989</v>
      </c>
      <c r="L43" t="s">
        <v>462</v>
      </c>
      <c r="N43" t="s">
        <v>398</v>
      </c>
      <c r="O43">
        <v>50</v>
      </c>
      <c r="P43" t="s">
        <v>562</v>
      </c>
      <c r="R43">
        <v>7</v>
      </c>
      <c r="S43">
        <f>INDEX(Sheet1!$K$3:$K$1000,MATCH(K43,Sheet1!$D$3:$D$1000,0))</f>
        <v>0</v>
      </c>
    </row>
    <row r="44" spans="1:19">
      <c r="A44">
        <v>7825</v>
      </c>
      <c r="B44" t="s">
        <v>51</v>
      </c>
      <c r="C44" t="s">
        <v>393</v>
      </c>
      <c r="E44">
        <v>2</v>
      </c>
      <c r="G44">
        <v>4408</v>
      </c>
      <c r="I44" t="s">
        <v>445</v>
      </c>
      <c r="K44">
        <v>7825</v>
      </c>
      <c r="L44" t="s">
        <v>51</v>
      </c>
      <c r="N44" t="s">
        <v>393</v>
      </c>
      <c r="O44">
        <v>50</v>
      </c>
      <c r="P44" t="s">
        <v>562</v>
      </c>
      <c r="R44">
        <v>7</v>
      </c>
      <c r="S44">
        <f>INDEX(Sheet1!$K$3:$K$1000,MATCH(K44,Sheet1!$D$3:$D$1000,0))</f>
        <v>0</v>
      </c>
    </row>
    <row r="45" spans="1:19">
      <c r="A45">
        <v>7815</v>
      </c>
      <c r="B45" t="s">
        <v>52</v>
      </c>
      <c r="C45" t="s">
        <v>393</v>
      </c>
      <c r="E45">
        <v>1</v>
      </c>
      <c r="G45">
        <v>18329</v>
      </c>
      <c r="I45" t="s">
        <v>445</v>
      </c>
      <c r="K45">
        <v>7815</v>
      </c>
      <c r="L45" t="s">
        <v>52</v>
      </c>
      <c r="N45" t="s">
        <v>393</v>
      </c>
      <c r="O45">
        <v>50</v>
      </c>
      <c r="P45" t="s">
        <v>562</v>
      </c>
      <c r="R45">
        <v>7</v>
      </c>
      <c r="S45">
        <f>INDEX(Sheet1!$K$3:$K$1000,MATCH(K45,Sheet1!$D$3:$D$1000,0))</f>
        <v>0</v>
      </c>
    </row>
    <row r="46" spans="1:19">
      <c r="A46">
        <v>5807</v>
      </c>
      <c r="B46" t="s">
        <v>53</v>
      </c>
      <c r="C46" t="s">
        <v>395</v>
      </c>
      <c r="E46">
        <v>1</v>
      </c>
      <c r="F46">
        <v>1</v>
      </c>
      <c r="G46">
        <v>265</v>
      </c>
      <c r="H46" t="s">
        <v>461</v>
      </c>
      <c r="I46" t="s">
        <v>445</v>
      </c>
      <c r="K46">
        <v>5807</v>
      </c>
      <c r="L46" t="s">
        <v>53</v>
      </c>
      <c r="N46" t="s">
        <v>395</v>
      </c>
      <c r="O46">
        <v>50</v>
      </c>
      <c r="P46" t="s">
        <v>562</v>
      </c>
      <c r="R46">
        <v>7</v>
      </c>
      <c r="S46">
        <f>INDEX(Sheet1!$K$3:$K$1000,MATCH(K46,Sheet1!$D$3:$D$1000,0))</f>
        <v>0</v>
      </c>
    </row>
    <row r="47" spans="1:19">
      <c r="A47">
        <v>6679</v>
      </c>
      <c r="B47" t="s">
        <v>463</v>
      </c>
      <c r="C47" t="s">
        <v>4</v>
      </c>
      <c r="E47">
        <v>0</v>
      </c>
      <c r="G47">
        <v>0</v>
      </c>
      <c r="I47" t="s">
        <v>445</v>
      </c>
      <c r="K47">
        <v>6679</v>
      </c>
      <c r="L47" t="s">
        <v>463</v>
      </c>
      <c r="N47" t="s">
        <v>4</v>
      </c>
      <c r="O47">
        <v>50</v>
      </c>
      <c r="P47" t="s">
        <v>562</v>
      </c>
      <c r="R47">
        <v>7</v>
      </c>
      <c r="S47">
        <f>INDEX(Sheet1!$K$3:$K$1000,MATCH(K47,Sheet1!$D$3:$D$1000,0))</f>
        <v>0</v>
      </c>
    </row>
    <row r="48" spans="1:19">
      <c r="A48">
        <v>1252</v>
      </c>
      <c r="B48" t="s">
        <v>54</v>
      </c>
      <c r="C48" t="s">
        <v>464</v>
      </c>
      <c r="E48">
        <v>1</v>
      </c>
      <c r="F48">
        <v>2</v>
      </c>
      <c r="G48">
        <v>350</v>
      </c>
      <c r="H48" t="s">
        <v>450</v>
      </c>
      <c r="I48" t="s">
        <v>445</v>
      </c>
      <c r="K48">
        <v>1252</v>
      </c>
      <c r="L48" t="s">
        <v>54</v>
      </c>
      <c r="M48" t="s">
        <v>30</v>
      </c>
      <c r="N48" t="s">
        <v>464</v>
      </c>
      <c r="O48">
        <v>50</v>
      </c>
      <c r="P48" t="s">
        <v>562</v>
      </c>
      <c r="R48">
        <v>7</v>
      </c>
      <c r="S48">
        <f>INDEX(Sheet1!$K$3:$K$1000,MATCH(K48,Sheet1!$D$3:$D$1000,0))</f>
        <v>0</v>
      </c>
    </row>
    <row r="49" spans="1:19">
      <c r="A49">
        <v>1270</v>
      </c>
      <c r="B49" t="s">
        <v>55</v>
      </c>
      <c r="C49" t="s">
        <v>395</v>
      </c>
      <c r="E49">
        <v>1</v>
      </c>
      <c r="F49">
        <v>1</v>
      </c>
      <c r="G49">
        <v>100</v>
      </c>
      <c r="H49" t="s">
        <v>454</v>
      </c>
      <c r="I49" t="s">
        <v>445</v>
      </c>
      <c r="K49">
        <v>1270</v>
      </c>
      <c r="L49" t="s">
        <v>55</v>
      </c>
      <c r="M49" t="s">
        <v>563</v>
      </c>
      <c r="N49" t="s">
        <v>395</v>
      </c>
      <c r="O49">
        <v>50</v>
      </c>
      <c r="P49" t="s">
        <v>562</v>
      </c>
      <c r="R49">
        <v>7</v>
      </c>
      <c r="S49">
        <f>INDEX(Sheet1!$K$3:$K$1000,MATCH(K49,Sheet1!$D$3:$D$1000,0))</f>
        <v>0</v>
      </c>
    </row>
    <row r="50" spans="1:19">
      <c r="A50">
        <v>1177</v>
      </c>
      <c r="B50" t="s">
        <v>465</v>
      </c>
      <c r="C50" t="s">
        <v>4</v>
      </c>
      <c r="E50">
        <v>1</v>
      </c>
      <c r="F50">
        <v>1</v>
      </c>
      <c r="G50">
        <v>0</v>
      </c>
      <c r="H50" t="s">
        <v>449</v>
      </c>
      <c r="I50" t="s">
        <v>445</v>
      </c>
      <c r="K50">
        <v>1177</v>
      </c>
      <c r="L50" t="s">
        <v>465</v>
      </c>
      <c r="M50" t="s">
        <v>30</v>
      </c>
      <c r="N50" t="s">
        <v>4</v>
      </c>
      <c r="O50">
        <v>50</v>
      </c>
      <c r="P50" t="s">
        <v>562</v>
      </c>
      <c r="R50">
        <v>7</v>
      </c>
      <c r="S50">
        <f>INDEX(Sheet1!$K$3:$K$1000,MATCH(K50,Sheet1!$D$3:$D$1000,0))</f>
        <v>0</v>
      </c>
    </row>
    <row r="51" spans="1:19">
      <c r="A51">
        <v>7211</v>
      </c>
      <c r="B51" t="s">
        <v>56</v>
      </c>
      <c r="C51" t="s">
        <v>396</v>
      </c>
      <c r="G51">
        <v>385</v>
      </c>
      <c r="I51" t="s">
        <v>445</v>
      </c>
      <c r="K51">
        <v>7211</v>
      </c>
      <c r="L51" t="s">
        <v>56</v>
      </c>
      <c r="M51" t="s">
        <v>563</v>
      </c>
      <c r="N51" t="s">
        <v>396</v>
      </c>
      <c r="O51">
        <v>50</v>
      </c>
      <c r="P51" t="s">
        <v>562</v>
      </c>
      <c r="R51">
        <v>7</v>
      </c>
      <c r="S51">
        <f>INDEX(Sheet1!$K$3:$K$1000,MATCH(K51,Sheet1!$D$3:$D$1000,0))</f>
        <v>0</v>
      </c>
    </row>
    <row r="52" spans="1:19">
      <c r="A52">
        <v>1198</v>
      </c>
      <c r="B52" t="s">
        <v>57</v>
      </c>
      <c r="C52" t="s">
        <v>393</v>
      </c>
      <c r="E52">
        <v>6</v>
      </c>
      <c r="G52">
        <v>0</v>
      </c>
      <c r="H52" t="s">
        <v>450</v>
      </c>
      <c r="I52" t="s">
        <v>445</v>
      </c>
      <c r="K52">
        <v>1198</v>
      </c>
      <c r="L52" t="s">
        <v>57</v>
      </c>
      <c r="M52" t="s">
        <v>30</v>
      </c>
      <c r="N52" t="s">
        <v>393</v>
      </c>
      <c r="O52">
        <v>50</v>
      </c>
      <c r="P52" t="s">
        <v>562</v>
      </c>
      <c r="R52">
        <v>7</v>
      </c>
      <c r="S52">
        <f>INDEX(Sheet1!$K$3:$K$1000,MATCH(K52,Sheet1!$D$3:$D$1000,0))</f>
        <v>0</v>
      </c>
    </row>
    <row r="53" spans="1:19">
      <c r="A53">
        <v>5347</v>
      </c>
      <c r="B53" t="s">
        <v>58</v>
      </c>
      <c r="C53" t="s">
        <v>396</v>
      </c>
      <c r="D53">
        <v>700</v>
      </c>
      <c r="E53">
        <v>2</v>
      </c>
      <c r="F53">
        <v>1</v>
      </c>
      <c r="G53">
        <v>700</v>
      </c>
      <c r="H53" t="s">
        <v>450</v>
      </c>
      <c r="I53" t="s">
        <v>445</v>
      </c>
      <c r="K53">
        <v>5347</v>
      </c>
      <c r="L53" t="s">
        <v>58</v>
      </c>
      <c r="M53" t="s">
        <v>563</v>
      </c>
      <c r="N53" t="s">
        <v>396</v>
      </c>
      <c r="O53">
        <v>50</v>
      </c>
      <c r="P53" t="s">
        <v>562</v>
      </c>
      <c r="Q53">
        <v>700</v>
      </c>
      <c r="R53">
        <v>7</v>
      </c>
      <c r="S53">
        <f>INDEX(Sheet1!$K$3:$K$1000,MATCH(K53,Sheet1!$D$3:$D$1000,0))</f>
        <v>0</v>
      </c>
    </row>
    <row r="54" spans="1:19">
      <c r="A54">
        <v>5344</v>
      </c>
      <c r="B54" t="s">
        <v>59</v>
      </c>
      <c r="C54" t="s">
        <v>396</v>
      </c>
      <c r="D54">
        <v>700</v>
      </c>
      <c r="E54">
        <v>3</v>
      </c>
      <c r="F54">
        <v>1</v>
      </c>
      <c r="G54">
        <v>957.5</v>
      </c>
      <c r="H54" t="s">
        <v>450</v>
      </c>
      <c r="I54" t="s">
        <v>445</v>
      </c>
      <c r="K54">
        <v>5344</v>
      </c>
      <c r="L54" t="s">
        <v>59</v>
      </c>
      <c r="M54" t="s">
        <v>563</v>
      </c>
      <c r="N54" t="s">
        <v>396</v>
      </c>
      <c r="O54">
        <v>50</v>
      </c>
      <c r="P54" t="s">
        <v>562</v>
      </c>
      <c r="Q54">
        <v>700</v>
      </c>
      <c r="R54">
        <v>7</v>
      </c>
      <c r="S54">
        <f>INDEX(Sheet1!$K$3:$K$1000,MATCH(K54,Sheet1!$D$3:$D$1000,0))</f>
        <v>0</v>
      </c>
    </row>
    <row r="55" spans="1:19">
      <c r="A55">
        <v>5345</v>
      </c>
      <c r="B55" t="s">
        <v>60</v>
      </c>
      <c r="C55" t="s">
        <v>396</v>
      </c>
      <c r="D55">
        <v>700</v>
      </c>
      <c r="E55">
        <v>4</v>
      </c>
      <c r="F55">
        <v>1</v>
      </c>
      <c r="G55">
        <v>700</v>
      </c>
      <c r="H55" t="s">
        <v>450</v>
      </c>
      <c r="I55" t="s">
        <v>445</v>
      </c>
      <c r="K55">
        <v>5345</v>
      </c>
      <c r="L55" t="s">
        <v>60</v>
      </c>
      <c r="M55" t="s">
        <v>563</v>
      </c>
      <c r="N55" t="s">
        <v>396</v>
      </c>
      <c r="O55">
        <v>50</v>
      </c>
      <c r="P55" t="s">
        <v>562</v>
      </c>
      <c r="Q55">
        <v>700</v>
      </c>
      <c r="R55">
        <v>7</v>
      </c>
      <c r="S55">
        <f>INDEX(Sheet1!$K$3:$K$1000,MATCH(K55,Sheet1!$D$3:$D$1000,0))</f>
        <v>0</v>
      </c>
    </row>
    <row r="56" spans="1:19">
      <c r="A56">
        <v>5348</v>
      </c>
      <c r="B56" t="s">
        <v>61</v>
      </c>
      <c r="C56" t="s">
        <v>466</v>
      </c>
      <c r="D56">
        <v>700</v>
      </c>
      <c r="E56">
        <v>1</v>
      </c>
      <c r="F56">
        <v>1</v>
      </c>
      <c r="G56">
        <v>700</v>
      </c>
      <c r="H56" t="s">
        <v>450</v>
      </c>
      <c r="I56" t="s">
        <v>445</v>
      </c>
      <c r="K56">
        <v>5348</v>
      </c>
      <c r="L56" t="s">
        <v>61</v>
      </c>
      <c r="M56" t="s">
        <v>563</v>
      </c>
      <c r="N56" t="s">
        <v>466</v>
      </c>
      <c r="O56">
        <v>50</v>
      </c>
      <c r="P56" t="s">
        <v>562</v>
      </c>
      <c r="Q56">
        <v>700</v>
      </c>
      <c r="R56">
        <v>7</v>
      </c>
      <c r="S56">
        <f>INDEX(Sheet1!$K$3:$K$1000,MATCH(K56,Sheet1!$D$3:$D$1000,0))</f>
        <v>0</v>
      </c>
    </row>
    <row r="57" spans="1:19">
      <c r="A57">
        <v>1370</v>
      </c>
      <c r="B57" t="s">
        <v>62</v>
      </c>
      <c r="C57" t="s">
        <v>396</v>
      </c>
      <c r="D57">
        <v>452.61</v>
      </c>
      <c r="E57">
        <v>10</v>
      </c>
      <c r="F57">
        <v>1</v>
      </c>
      <c r="G57">
        <v>452.61</v>
      </c>
      <c r="H57" t="s">
        <v>450</v>
      </c>
      <c r="I57" t="s">
        <v>445</v>
      </c>
      <c r="K57">
        <v>1370</v>
      </c>
      <c r="L57" t="s">
        <v>62</v>
      </c>
      <c r="M57" t="s">
        <v>563</v>
      </c>
      <c r="N57" t="s">
        <v>396</v>
      </c>
      <c r="O57">
        <v>50</v>
      </c>
      <c r="P57" t="s">
        <v>562</v>
      </c>
      <c r="Q57">
        <v>452.61</v>
      </c>
      <c r="R57">
        <v>7</v>
      </c>
      <c r="S57">
        <f>INDEX(Sheet1!$K$3:$K$1000,MATCH(K57,Sheet1!$D$3:$D$1000,0))</f>
        <v>0</v>
      </c>
    </row>
    <row r="58" spans="1:19">
      <c r="A58">
        <v>5462</v>
      </c>
      <c r="B58" t="s">
        <v>63</v>
      </c>
      <c r="C58" t="s">
        <v>396</v>
      </c>
      <c r="D58">
        <v>452.61</v>
      </c>
      <c r="E58">
        <v>12</v>
      </c>
      <c r="F58">
        <v>12</v>
      </c>
      <c r="G58">
        <v>452.61</v>
      </c>
      <c r="H58" t="s">
        <v>450</v>
      </c>
      <c r="I58" t="s">
        <v>445</v>
      </c>
      <c r="K58">
        <v>5462</v>
      </c>
      <c r="L58" t="s">
        <v>63</v>
      </c>
      <c r="M58" t="s">
        <v>563</v>
      </c>
      <c r="N58" t="s">
        <v>396</v>
      </c>
      <c r="O58">
        <v>50</v>
      </c>
      <c r="P58" t="s">
        <v>562</v>
      </c>
      <c r="Q58">
        <v>452.61</v>
      </c>
      <c r="R58">
        <v>7</v>
      </c>
      <c r="S58">
        <f>INDEX(Sheet1!$K$3:$K$1000,MATCH(K58,Sheet1!$D$3:$D$1000,0))</f>
        <v>0</v>
      </c>
    </row>
    <row r="59" spans="1:19">
      <c r="A59">
        <v>5461</v>
      </c>
      <c r="B59" t="s">
        <v>64</v>
      </c>
      <c r="C59" t="s">
        <v>396</v>
      </c>
      <c r="D59">
        <v>452.61</v>
      </c>
      <c r="E59">
        <v>5</v>
      </c>
      <c r="F59">
        <v>1</v>
      </c>
      <c r="G59">
        <v>452.61</v>
      </c>
      <c r="H59" t="s">
        <v>450</v>
      </c>
      <c r="I59" t="s">
        <v>445</v>
      </c>
      <c r="K59">
        <v>5461</v>
      </c>
      <c r="L59" t="s">
        <v>64</v>
      </c>
      <c r="M59" t="s">
        <v>563</v>
      </c>
      <c r="N59" t="s">
        <v>396</v>
      </c>
      <c r="O59">
        <v>50</v>
      </c>
      <c r="P59" t="s">
        <v>562</v>
      </c>
      <c r="Q59">
        <v>452.61</v>
      </c>
      <c r="R59">
        <v>7</v>
      </c>
      <c r="S59">
        <f>INDEX(Sheet1!$K$3:$K$1000,MATCH(K59,Sheet1!$D$3:$D$1000,0))</f>
        <v>0</v>
      </c>
    </row>
    <row r="60" spans="1:19">
      <c r="A60">
        <v>4744</v>
      </c>
      <c r="B60" t="s">
        <v>65</v>
      </c>
      <c r="C60" t="s">
        <v>396</v>
      </c>
      <c r="D60">
        <v>452.61</v>
      </c>
      <c r="E60">
        <v>6</v>
      </c>
      <c r="F60">
        <v>1</v>
      </c>
      <c r="G60">
        <v>452.61</v>
      </c>
      <c r="H60" t="s">
        <v>450</v>
      </c>
      <c r="I60" t="s">
        <v>445</v>
      </c>
      <c r="K60">
        <v>4744</v>
      </c>
      <c r="L60" t="s">
        <v>65</v>
      </c>
      <c r="M60" t="s">
        <v>563</v>
      </c>
      <c r="N60" t="s">
        <v>396</v>
      </c>
      <c r="O60">
        <v>50</v>
      </c>
      <c r="P60" t="s">
        <v>562</v>
      </c>
      <c r="Q60">
        <v>452.61</v>
      </c>
      <c r="R60">
        <v>7</v>
      </c>
      <c r="S60">
        <f>INDEX(Sheet1!$K$3:$K$1000,MATCH(K60,Sheet1!$D$3:$D$1000,0))</f>
        <v>0</v>
      </c>
    </row>
    <row r="61" spans="1:19">
      <c r="A61">
        <v>5464</v>
      </c>
      <c r="B61" t="s">
        <v>66</v>
      </c>
      <c r="C61" t="s">
        <v>396</v>
      </c>
      <c r="E61">
        <v>2</v>
      </c>
      <c r="F61">
        <v>1</v>
      </c>
      <c r="G61">
        <v>0</v>
      </c>
      <c r="H61" t="s">
        <v>450</v>
      </c>
      <c r="I61" t="s">
        <v>445</v>
      </c>
      <c r="K61">
        <v>5464</v>
      </c>
      <c r="L61" t="s">
        <v>66</v>
      </c>
      <c r="M61" t="s">
        <v>563</v>
      </c>
      <c r="N61" t="s">
        <v>396</v>
      </c>
      <c r="O61">
        <v>50</v>
      </c>
      <c r="P61" t="s">
        <v>562</v>
      </c>
      <c r="R61">
        <v>7</v>
      </c>
      <c r="S61">
        <f>INDEX(Sheet1!$K$3:$K$1000,MATCH(K61,Sheet1!$D$3:$D$1000,0))</f>
        <v>0</v>
      </c>
    </row>
    <row r="62" spans="1:19">
      <c r="A62">
        <v>4665</v>
      </c>
      <c r="B62" t="s">
        <v>67</v>
      </c>
      <c r="C62" t="s">
        <v>396</v>
      </c>
      <c r="E62">
        <v>4</v>
      </c>
      <c r="F62">
        <v>1</v>
      </c>
      <c r="G62">
        <v>0</v>
      </c>
      <c r="H62" t="s">
        <v>450</v>
      </c>
      <c r="I62" t="s">
        <v>445</v>
      </c>
      <c r="K62">
        <v>4665</v>
      </c>
      <c r="L62" t="s">
        <v>67</v>
      </c>
      <c r="M62" t="s">
        <v>563</v>
      </c>
      <c r="N62" t="s">
        <v>396</v>
      </c>
      <c r="O62">
        <v>50</v>
      </c>
      <c r="P62" t="s">
        <v>562</v>
      </c>
      <c r="R62">
        <v>7</v>
      </c>
      <c r="S62">
        <f>INDEX(Sheet1!$K$3:$K$1000,MATCH(K62,Sheet1!$D$3:$D$1000,0))</f>
        <v>0</v>
      </c>
    </row>
    <row r="63" spans="1:19">
      <c r="A63">
        <v>7210</v>
      </c>
      <c r="B63" t="s">
        <v>68</v>
      </c>
      <c r="C63" t="s">
        <v>396</v>
      </c>
      <c r="E63">
        <v>1</v>
      </c>
      <c r="G63">
        <v>445</v>
      </c>
      <c r="I63" t="s">
        <v>445</v>
      </c>
      <c r="K63">
        <v>7210</v>
      </c>
      <c r="L63" t="s">
        <v>68</v>
      </c>
      <c r="M63" t="s">
        <v>563</v>
      </c>
      <c r="N63" t="s">
        <v>396</v>
      </c>
      <c r="O63">
        <v>50</v>
      </c>
      <c r="P63" t="s">
        <v>562</v>
      </c>
      <c r="R63">
        <v>7</v>
      </c>
      <c r="S63">
        <f>INDEX(Sheet1!$K$3:$K$1000,MATCH(K63,Sheet1!$D$3:$D$1000,0))</f>
        <v>0</v>
      </c>
    </row>
    <row r="64" spans="1:19">
      <c r="A64">
        <v>7058</v>
      </c>
      <c r="B64" t="s">
        <v>69</v>
      </c>
      <c r="C64" t="s">
        <v>396</v>
      </c>
      <c r="E64">
        <v>4</v>
      </c>
      <c r="G64">
        <v>392.5</v>
      </c>
      <c r="I64" t="s">
        <v>445</v>
      </c>
      <c r="K64">
        <v>7058</v>
      </c>
      <c r="L64" t="s">
        <v>69</v>
      </c>
      <c r="M64" t="s">
        <v>563</v>
      </c>
      <c r="N64" t="s">
        <v>396</v>
      </c>
      <c r="O64">
        <v>50</v>
      </c>
      <c r="P64" t="s">
        <v>562</v>
      </c>
      <c r="R64">
        <v>7</v>
      </c>
      <c r="S64">
        <f>INDEX(Sheet1!$K$3:$K$1000,MATCH(K64,Sheet1!$D$3:$D$1000,0))</f>
        <v>0</v>
      </c>
    </row>
    <row r="65" spans="1:19">
      <c r="A65">
        <v>7059</v>
      </c>
      <c r="B65" t="s">
        <v>70</v>
      </c>
      <c r="C65" t="s">
        <v>396</v>
      </c>
      <c r="E65">
        <v>4</v>
      </c>
      <c r="G65">
        <v>400</v>
      </c>
      <c r="I65" t="s">
        <v>445</v>
      </c>
      <c r="K65">
        <v>7059</v>
      </c>
      <c r="L65" t="s">
        <v>70</v>
      </c>
      <c r="M65" t="s">
        <v>563</v>
      </c>
      <c r="N65" t="s">
        <v>396</v>
      </c>
      <c r="O65">
        <v>50</v>
      </c>
      <c r="P65" t="s">
        <v>562</v>
      </c>
      <c r="R65">
        <v>7</v>
      </c>
      <c r="S65">
        <f>INDEX(Sheet1!$K$3:$K$1000,MATCH(K65,Sheet1!$D$3:$D$1000,0))</f>
        <v>0</v>
      </c>
    </row>
    <row r="66" spans="1:19">
      <c r="A66">
        <v>7060</v>
      </c>
      <c r="B66" t="s">
        <v>71</v>
      </c>
      <c r="C66" t="s">
        <v>396</v>
      </c>
      <c r="E66">
        <v>3</v>
      </c>
      <c r="G66">
        <v>400</v>
      </c>
      <c r="I66" t="s">
        <v>445</v>
      </c>
      <c r="K66">
        <v>7060</v>
      </c>
      <c r="L66" t="s">
        <v>71</v>
      </c>
      <c r="M66" t="s">
        <v>563</v>
      </c>
      <c r="N66" t="s">
        <v>396</v>
      </c>
      <c r="O66">
        <v>50</v>
      </c>
      <c r="P66" t="s">
        <v>562</v>
      </c>
      <c r="R66">
        <v>7</v>
      </c>
      <c r="S66">
        <f>INDEX(Sheet1!$K$3:$K$1000,MATCH(K66,Sheet1!$D$3:$D$1000,0))</f>
        <v>0</v>
      </c>
    </row>
    <row r="67" spans="1:19">
      <c r="A67">
        <v>6934</v>
      </c>
      <c r="B67" t="s">
        <v>72</v>
      </c>
      <c r="C67" t="s">
        <v>397</v>
      </c>
      <c r="E67">
        <v>2</v>
      </c>
      <c r="G67">
        <v>0</v>
      </c>
      <c r="I67" t="s">
        <v>445</v>
      </c>
      <c r="K67">
        <v>6934</v>
      </c>
      <c r="L67" t="s">
        <v>72</v>
      </c>
      <c r="M67" t="s">
        <v>563</v>
      </c>
      <c r="N67" t="s">
        <v>397</v>
      </c>
      <c r="O67">
        <v>50</v>
      </c>
      <c r="P67" t="s">
        <v>562</v>
      </c>
      <c r="R67">
        <v>7</v>
      </c>
      <c r="S67">
        <f>INDEX(Sheet1!$K$3:$K$1000,MATCH(K67,Sheet1!$D$3:$D$1000,0))</f>
        <v>0</v>
      </c>
    </row>
    <row r="68" spans="1:19">
      <c r="A68">
        <v>4666</v>
      </c>
      <c r="B68" t="s">
        <v>73</v>
      </c>
      <c r="C68" t="s">
        <v>396</v>
      </c>
      <c r="E68">
        <v>3</v>
      </c>
      <c r="F68">
        <v>1</v>
      </c>
      <c r="G68">
        <v>0</v>
      </c>
      <c r="H68" t="s">
        <v>450</v>
      </c>
      <c r="I68" t="s">
        <v>445</v>
      </c>
      <c r="K68">
        <v>4666</v>
      </c>
      <c r="L68" t="s">
        <v>73</v>
      </c>
      <c r="M68" t="s">
        <v>563</v>
      </c>
      <c r="N68" t="s">
        <v>396</v>
      </c>
      <c r="O68">
        <v>50</v>
      </c>
      <c r="P68" t="s">
        <v>562</v>
      </c>
      <c r="R68">
        <v>7</v>
      </c>
      <c r="S68">
        <f>INDEX(Sheet1!$K$3:$K$1000,MATCH(K68,Sheet1!$D$3:$D$1000,0))</f>
        <v>0</v>
      </c>
    </row>
    <row r="69" spans="1:19">
      <c r="A69">
        <v>1164</v>
      </c>
      <c r="B69" t="s">
        <v>74</v>
      </c>
      <c r="C69" t="s">
        <v>397</v>
      </c>
      <c r="E69">
        <v>3</v>
      </c>
      <c r="F69">
        <v>1</v>
      </c>
      <c r="G69">
        <v>0</v>
      </c>
      <c r="H69" t="s">
        <v>450</v>
      </c>
      <c r="I69" t="s">
        <v>445</v>
      </c>
      <c r="K69">
        <v>1164</v>
      </c>
      <c r="L69" t="s">
        <v>74</v>
      </c>
      <c r="M69" t="s">
        <v>563</v>
      </c>
      <c r="N69" t="s">
        <v>397</v>
      </c>
      <c r="O69">
        <v>50</v>
      </c>
      <c r="P69" t="s">
        <v>562</v>
      </c>
      <c r="R69">
        <v>7</v>
      </c>
      <c r="S69">
        <f>INDEX(Sheet1!$K$3:$K$1000,MATCH(K69,Sheet1!$D$3:$D$1000,0))</f>
        <v>0</v>
      </c>
    </row>
    <row r="70" spans="1:19">
      <c r="A70">
        <v>5346</v>
      </c>
      <c r="B70" t="s">
        <v>75</v>
      </c>
      <c r="C70" t="s">
        <v>396</v>
      </c>
      <c r="E70">
        <v>3</v>
      </c>
      <c r="F70">
        <v>1</v>
      </c>
      <c r="G70">
        <v>700</v>
      </c>
      <c r="H70" t="s">
        <v>450</v>
      </c>
      <c r="I70" t="s">
        <v>445</v>
      </c>
      <c r="K70">
        <v>5346</v>
      </c>
      <c r="L70" t="s">
        <v>75</v>
      </c>
      <c r="M70" t="s">
        <v>563</v>
      </c>
      <c r="N70" t="s">
        <v>396</v>
      </c>
      <c r="O70">
        <v>50</v>
      </c>
      <c r="P70" t="s">
        <v>562</v>
      </c>
      <c r="R70">
        <v>7</v>
      </c>
      <c r="S70">
        <f>INDEX(Sheet1!$K$3:$K$1000,MATCH(K70,Sheet1!$D$3:$D$1000,0))</f>
        <v>0</v>
      </c>
    </row>
    <row r="71" spans="1:19">
      <c r="A71">
        <v>1170</v>
      </c>
      <c r="B71" t="s">
        <v>76</v>
      </c>
      <c r="C71" t="s">
        <v>396</v>
      </c>
      <c r="E71">
        <v>4</v>
      </c>
      <c r="F71">
        <v>1</v>
      </c>
      <c r="G71">
        <v>0</v>
      </c>
      <c r="H71" t="s">
        <v>450</v>
      </c>
      <c r="I71" t="s">
        <v>445</v>
      </c>
      <c r="K71">
        <v>1170</v>
      </c>
      <c r="L71" t="s">
        <v>76</v>
      </c>
      <c r="M71" t="s">
        <v>563</v>
      </c>
      <c r="N71" t="s">
        <v>396</v>
      </c>
      <c r="O71">
        <v>50</v>
      </c>
      <c r="P71" t="s">
        <v>562</v>
      </c>
      <c r="R71">
        <v>7</v>
      </c>
      <c r="S71">
        <f>INDEX(Sheet1!$K$3:$K$1000,MATCH(K71,Sheet1!$D$3:$D$1000,0))</f>
        <v>0</v>
      </c>
    </row>
    <row r="72" spans="1:19">
      <c r="A72">
        <v>5912</v>
      </c>
      <c r="B72" t="s">
        <v>77</v>
      </c>
      <c r="C72" t="s">
        <v>396</v>
      </c>
      <c r="E72">
        <v>2</v>
      </c>
      <c r="F72">
        <v>1</v>
      </c>
      <c r="G72">
        <v>0</v>
      </c>
      <c r="H72" t="s">
        <v>450</v>
      </c>
      <c r="I72" t="s">
        <v>445</v>
      </c>
      <c r="K72">
        <v>5912</v>
      </c>
      <c r="L72" t="s">
        <v>77</v>
      </c>
      <c r="M72" t="s">
        <v>563</v>
      </c>
      <c r="N72" t="s">
        <v>396</v>
      </c>
      <c r="O72">
        <v>50</v>
      </c>
      <c r="P72" t="s">
        <v>562</v>
      </c>
      <c r="R72">
        <v>7</v>
      </c>
      <c r="S72">
        <f>INDEX(Sheet1!$K$3:$K$1000,MATCH(K72,Sheet1!$D$3:$D$1000,0))</f>
        <v>0</v>
      </c>
    </row>
    <row r="73" spans="1:19">
      <c r="A73">
        <v>1154</v>
      </c>
      <c r="B73" t="s">
        <v>78</v>
      </c>
      <c r="C73" t="s">
        <v>447</v>
      </c>
      <c r="E73">
        <v>3</v>
      </c>
      <c r="G73">
        <v>3050</v>
      </c>
      <c r="H73" t="s">
        <v>467</v>
      </c>
      <c r="I73" t="s">
        <v>445</v>
      </c>
      <c r="K73">
        <v>1154</v>
      </c>
      <c r="L73" t="s">
        <v>78</v>
      </c>
      <c r="M73" t="s">
        <v>30</v>
      </c>
      <c r="N73" t="s">
        <v>447</v>
      </c>
      <c r="O73">
        <v>50</v>
      </c>
      <c r="P73" t="s">
        <v>562</v>
      </c>
      <c r="R73">
        <v>7</v>
      </c>
      <c r="S73">
        <f>INDEX(Sheet1!$K$3:$K$1000,MATCH(K73,Sheet1!$D$3:$D$1000,0))</f>
        <v>0</v>
      </c>
    </row>
    <row r="74" spans="1:19">
      <c r="A74">
        <v>5947</v>
      </c>
      <c r="B74" t="s">
        <v>79</v>
      </c>
      <c r="C74" t="s">
        <v>404</v>
      </c>
      <c r="E74">
        <v>2</v>
      </c>
      <c r="F74">
        <v>1</v>
      </c>
      <c r="G74">
        <v>780</v>
      </c>
      <c r="H74" t="s">
        <v>461</v>
      </c>
      <c r="I74" t="s">
        <v>445</v>
      </c>
      <c r="K74">
        <v>5947</v>
      </c>
      <c r="L74" t="s">
        <v>79</v>
      </c>
      <c r="N74" t="s">
        <v>404</v>
      </c>
      <c r="O74">
        <v>50</v>
      </c>
      <c r="P74" t="s">
        <v>562</v>
      </c>
      <c r="R74">
        <v>7</v>
      </c>
      <c r="S74">
        <f>INDEX(Sheet1!$K$3:$K$1000,MATCH(K74,Sheet1!$D$3:$D$1000,0))</f>
        <v>0</v>
      </c>
    </row>
    <row r="75" spans="1:19">
      <c r="A75">
        <v>5948</v>
      </c>
      <c r="B75" t="s">
        <v>80</v>
      </c>
      <c r="C75" t="s">
        <v>404</v>
      </c>
      <c r="E75">
        <v>2</v>
      </c>
      <c r="F75">
        <v>1</v>
      </c>
      <c r="G75">
        <v>546.66666999999995</v>
      </c>
      <c r="H75" t="s">
        <v>461</v>
      </c>
      <c r="I75" t="s">
        <v>445</v>
      </c>
      <c r="K75">
        <v>5948</v>
      </c>
      <c r="L75" t="s">
        <v>80</v>
      </c>
      <c r="N75" t="s">
        <v>404</v>
      </c>
      <c r="O75">
        <v>50</v>
      </c>
      <c r="P75" t="s">
        <v>562</v>
      </c>
      <c r="R75">
        <v>7</v>
      </c>
      <c r="S75">
        <f>INDEX(Sheet1!$K$3:$K$1000,MATCH(K75,Sheet1!$D$3:$D$1000,0))</f>
        <v>0</v>
      </c>
    </row>
    <row r="76" spans="1:19">
      <c r="A76">
        <v>6671</v>
      </c>
      <c r="B76" t="s">
        <v>81</v>
      </c>
      <c r="C76" t="s">
        <v>398</v>
      </c>
      <c r="E76">
        <v>1</v>
      </c>
      <c r="G76">
        <v>0</v>
      </c>
      <c r="I76" t="s">
        <v>445</v>
      </c>
      <c r="K76">
        <v>6671</v>
      </c>
      <c r="L76" t="s">
        <v>81</v>
      </c>
      <c r="N76" t="s">
        <v>398</v>
      </c>
      <c r="O76">
        <v>50</v>
      </c>
      <c r="P76" t="s">
        <v>562</v>
      </c>
      <c r="R76">
        <v>7</v>
      </c>
      <c r="S76">
        <f>INDEX(Sheet1!$K$3:$K$1000,MATCH(K76,Sheet1!$D$3:$D$1000,0))</f>
        <v>0</v>
      </c>
    </row>
    <row r="77" spans="1:19">
      <c r="A77">
        <v>7832</v>
      </c>
      <c r="B77" t="s">
        <v>468</v>
      </c>
      <c r="C77" t="s">
        <v>393</v>
      </c>
      <c r="E77">
        <v>2</v>
      </c>
      <c r="I77" t="s">
        <v>445</v>
      </c>
      <c r="K77">
        <v>7832</v>
      </c>
      <c r="L77" t="s">
        <v>468</v>
      </c>
      <c r="N77" t="s">
        <v>393</v>
      </c>
      <c r="O77">
        <v>50</v>
      </c>
      <c r="P77" t="s">
        <v>562</v>
      </c>
      <c r="R77">
        <v>7</v>
      </c>
      <c r="S77">
        <f>INDEX(Sheet1!$K$3:$K$1000,MATCH(K77,Sheet1!$D$3:$D$1000,0))</f>
        <v>0</v>
      </c>
    </row>
    <row r="78" spans="1:19">
      <c r="A78">
        <v>1271</v>
      </c>
      <c r="B78" t="s">
        <v>469</v>
      </c>
      <c r="C78" t="s">
        <v>395</v>
      </c>
      <c r="E78">
        <v>0</v>
      </c>
      <c r="F78">
        <v>0</v>
      </c>
      <c r="G78">
        <v>0</v>
      </c>
      <c r="H78" t="s">
        <v>467</v>
      </c>
      <c r="I78" t="s">
        <v>445</v>
      </c>
      <c r="K78">
        <v>1271</v>
      </c>
      <c r="L78" t="s">
        <v>469</v>
      </c>
      <c r="M78" t="s">
        <v>30</v>
      </c>
      <c r="N78" t="s">
        <v>395</v>
      </c>
      <c r="O78">
        <v>50</v>
      </c>
      <c r="P78" t="s">
        <v>562</v>
      </c>
      <c r="R78">
        <v>7</v>
      </c>
      <c r="S78">
        <f>INDEX(Sheet1!$K$3:$K$1000,MATCH(K78,Sheet1!$D$3:$D$1000,0))</f>
        <v>0</v>
      </c>
    </row>
    <row r="79" spans="1:19">
      <c r="A79">
        <v>1272</v>
      </c>
      <c r="B79" t="s">
        <v>470</v>
      </c>
      <c r="C79" t="s">
        <v>4</v>
      </c>
      <c r="G79">
        <v>0</v>
      </c>
      <c r="H79" t="s">
        <v>467</v>
      </c>
      <c r="I79" t="s">
        <v>445</v>
      </c>
      <c r="K79">
        <v>1272</v>
      </c>
      <c r="L79" t="s">
        <v>470</v>
      </c>
      <c r="M79" t="s">
        <v>30</v>
      </c>
      <c r="N79" t="s">
        <v>4</v>
      </c>
      <c r="O79">
        <v>50</v>
      </c>
      <c r="P79" t="s">
        <v>562</v>
      </c>
      <c r="R79">
        <v>7</v>
      </c>
      <c r="S79">
        <f>INDEX(Sheet1!$K$3:$K$1000,MATCH(K79,Sheet1!$D$3:$D$1000,0))</f>
        <v>0</v>
      </c>
    </row>
    <row r="80" spans="1:19">
      <c r="A80">
        <v>7544</v>
      </c>
      <c r="B80" t="s">
        <v>82</v>
      </c>
      <c r="C80" t="s">
        <v>4</v>
      </c>
      <c r="E80">
        <v>6</v>
      </c>
      <c r="G80">
        <v>990</v>
      </c>
      <c r="I80" t="s">
        <v>445</v>
      </c>
      <c r="K80">
        <v>7544</v>
      </c>
      <c r="L80" t="s">
        <v>82</v>
      </c>
      <c r="N80" t="s">
        <v>4</v>
      </c>
      <c r="O80">
        <v>50</v>
      </c>
      <c r="P80" t="s">
        <v>562</v>
      </c>
      <c r="R80">
        <v>7</v>
      </c>
      <c r="S80">
        <f>INDEX(Sheet1!$K$3:$K$1000,MATCH(K80,Sheet1!$D$3:$D$1000,0))</f>
        <v>0</v>
      </c>
    </row>
    <row r="81" spans="1:19">
      <c r="A81">
        <v>6022</v>
      </c>
      <c r="B81" t="s">
        <v>85</v>
      </c>
      <c r="C81" t="s">
        <v>4</v>
      </c>
      <c r="E81">
        <v>0</v>
      </c>
      <c r="F81">
        <v>0</v>
      </c>
      <c r="G81">
        <v>0</v>
      </c>
      <c r="H81" t="s">
        <v>449</v>
      </c>
      <c r="I81" t="s">
        <v>445</v>
      </c>
      <c r="K81">
        <v>6022</v>
      </c>
      <c r="L81" t="s">
        <v>85</v>
      </c>
      <c r="N81" t="s">
        <v>4</v>
      </c>
      <c r="O81">
        <v>50</v>
      </c>
      <c r="P81" t="s">
        <v>562</v>
      </c>
      <c r="R81">
        <v>7</v>
      </c>
      <c r="S81">
        <f>INDEX(Sheet1!$K$3:$K$1000,MATCH(K81,Sheet1!$D$3:$D$1000,0))</f>
        <v>0</v>
      </c>
    </row>
    <row r="82" spans="1:19">
      <c r="A82">
        <v>1168</v>
      </c>
      <c r="B82" t="s">
        <v>86</v>
      </c>
      <c r="C82" t="s">
        <v>399</v>
      </c>
      <c r="E82">
        <v>4</v>
      </c>
      <c r="F82">
        <v>2</v>
      </c>
      <c r="G82">
        <v>700</v>
      </c>
      <c r="H82" t="s">
        <v>450</v>
      </c>
      <c r="I82" t="s">
        <v>445</v>
      </c>
      <c r="K82">
        <v>1168</v>
      </c>
      <c r="L82" t="s">
        <v>86</v>
      </c>
      <c r="M82" t="s">
        <v>30</v>
      </c>
      <c r="N82" t="s">
        <v>399</v>
      </c>
      <c r="O82">
        <v>50</v>
      </c>
      <c r="P82" t="s">
        <v>562</v>
      </c>
      <c r="R82">
        <v>7</v>
      </c>
      <c r="S82">
        <f>INDEX(Sheet1!$K$3:$K$1000,MATCH(K82,Sheet1!$D$3:$D$1000,0))</f>
        <v>0</v>
      </c>
    </row>
    <row r="83" spans="1:19">
      <c r="A83">
        <v>1203</v>
      </c>
      <c r="B83" t="s">
        <v>87</v>
      </c>
      <c r="C83" t="s">
        <v>393</v>
      </c>
      <c r="E83">
        <v>10</v>
      </c>
      <c r="G83">
        <v>0</v>
      </c>
      <c r="H83" t="s">
        <v>450</v>
      </c>
      <c r="I83" t="s">
        <v>445</v>
      </c>
      <c r="K83">
        <v>1203</v>
      </c>
      <c r="L83" t="s">
        <v>87</v>
      </c>
      <c r="M83" t="s">
        <v>30</v>
      </c>
      <c r="N83" t="s">
        <v>393</v>
      </c>
      <c r="O83">
        <v>50</v>
      </c>
      <c r="P83" t="s">
        <v>562</v>
      </c>
      <c r="R83">
        <v>7</v>
      </c>
      <c r="S83">
        <f>INDEX(Sheet1!$K$3:$K$1000,MATCH(K83,Sheet1!$D$3:$D$1000,0))</f>
        <v>0</v>
      </c>
    </row>
    <row r="84" spans="1:19">
      <c r="A84">
        <v>1205</v>
      </c>
      <c r="B84" t="s">
        <v>410</v>
      </c>
      <c r="C84" t="s">
        <v>393</v>
      </c>
      <c r="E84">
        <v>1</v>
      </c>
      <c r="G84">
        <v>0</v>
      </c>
      <c r="H84" t="s">
        <v>461</v>
      </c>
      <c r="I84" t="s">
        <v>445</v>
      </c>
      <c r="K84">
        <v>1205</v>
      </c>
      <c r="L84" t="s">
        <v>410</v>
      </c>
      <c r="M84" t="s">
        <v>30</v>
      </c>
      <c r="N84" t="s">
        <v>393</v>
      </c>
      <c r="O84">
        <v>50</v>
      </c>
      <c r="P84" t="s">
        <v>562</v>
      </c>
      <c r="R84">
        <v>7</v>
      </c>
      <c r="S84">
        <f>INDEX(Sheet1!$K$3:$K$1000,MATCH(K84,Sheet1!$D$3:$D$1000,0))</f>
        <v>0</v>
      </c>
    </row>
    <row r="85" spans="1:19">
      <c r="A85">
        <v>1206</v>
      </c>
      <c r="B85" t="s">
        <v>471</v>
      </c>
      <c r="C85" t="s">
        <v>393</v>
      </c>
      <c r="E85">
        <v>1</v>
      </c>
      <c r="G85">
        <v>0</v>
      </c>
      <c r="H85" t="s">
        <v>30</v>
      </c>
      <c r="I85" t="s">
        <v>445</v>
      </c>
      <c r="K85">
        <v>1206</v>
      </c>
      <c r="L85" t="s">
        <v>471</v>
      </c>
      <c r="M85" t="s">
        <v>30</v>
      </c>
      <c r="N85" t="s">
        <v>393</v>
      </c>
      <c r="O85">
        <v>50</v>
      </c>
      <c r="P85" t="s">
        <v>562</v>
      </c>
      <c r="R85">
        <v>7</v>
      </c>
      <c r="S85">
        <f>INDEX(Sheet1!$K$3:$K$1000,MATCH(K85,Sheet1!$D$3:$D$1000,0))</f>
        <v>0</v>
      </c>
    </row>
    <row r="86" spans="1:19">
      <c r="A86">
        <v>1207</v>
      </c>
      <c r="B86" t="s">
        <v>411</v>
      </c>
      <c r="C86" t="s">
        <v>393</v>
      </c>
      <c r="E86">
        <v>1</v>
      </c>
      <c r="G86">
        <v>0</v>
      </c>
      <c r="H86" t="s">
        <v>461</v>
      </c>
      <c r="I86" t="s">
        <v>445</v>
      </c>
      <c r="K86">
        <v>1207</v>
      </c>
      <c r="L86" t="s">
        <v>411</v>
      </c>
      <c r="M86" t="s">
        <v>30</v>
      </c>
      <c r="N86" t="s">
        <v>393</v>
      </c>
      <c r="O86">
        <v>50</v>
      </c>
      <c r="P86" t="s">
        <v>562</v>
      </c>
      <c r="R86">
        <v>7</v>
      </c>
      <c r="S86">
        <f>INDEX(Sheet1!$K$3:$K$1000,MATCH(K86,Sheet1!$D$3:$D$1000,0))</f>
        <v>0</v>
      </c>
    </row>
    <row r="87" spans="1:19">
      <c r="A87">
        <v>1192</v>
      </c>
      <c r="B87" t="s">
        <v>88</v>
      </c>
      <c r="C87" t="s">
        <v>393</v>
      </c>
      <c r="E87">
        <v>50</v>
      </c>
      <c r="G87">
        <v>226</v>
      </c>
      <c r="H87" t="s">
        <v>467</v>
      </c>
      <c r="I87" t="s">
        <v>445</v>
      </c>
      <c r="K87">
        <v>1192</v>
      </c>
      <c r="L87" t="s">
        <v>88</v>
      </c>
      <c r="M87" t="s">
        <v>30</v>
      </c>
      <c r="N87" t="s">
        <v>393</v>
      </c>
      <c r="O87">
        <v>50</v>
      </c>
      <c r="P87" t="s">
        <v>562</v>
      </c>
      <c r="R87">
        <v>7</v>
      </c>
      <c r="S87">
        <f>INDEX(Sheet1!$K$3:$K$1000,MATCH(K87,Sheet1!$D$3:$D$1000,0))</f>
        <v>0</v>
      </c>
    </row>
    <row r="88" spans="1:19">
      <c r="A88">
        <v>1171</v>
      </c>
      <c r="B88" t="s">
        <v>472</v>
      </c>
      <c r="C88" t="s">
        <v>4</v>
      </c>
      <c r="E88">
        <v>0</v>
      </c>
      <c r="F88">
        <v>0</v>
      </c>
      <c r="G88">
        <v>0</v>
      </c>
      <c r="H88" t="s">
        <v>448</v>
      </c>
      <c r="I88" t="s">
        <v>445</v>
      </c>
      <c r="K88">
        <v>1171</v>
      </c>
      <c r="L88" t="s">
        <v>472</v>
      </c>
      <c r="M88" t="s">
        <v>30</v>
      </c>
      <c r="N88" t="s">
        <v>4</v>
      </c>
      <c r="O88">
        <v>50</v>
      </c>
      <c r="P88" t="s">
        <v>562</v>
      </c>
      <c r="R88">
        <v>7</v>
      </c>
      <c r="S88">
        <f>INDEX(Sheet1!$K$3:$K$1000,MATCH(K88,Sheet1!$D$3:$D$1000,0))</f>
        <v>0</v>
      </c>
    </row>
    <row r="89" spans="1:19">
      <c r="A89">
        <v>1277</v>
      </c>
      <c r="B89" t="s">
        <v>89</v>
      </c>
      <c r="C89" t="s">
        <v>4</v>
      </c>
      <c r="E89">
        <v>0</v>
      </c>
      <c r="F89">
        <v>1</v>
      </c>
      <c r="G89">
        <v>1676</v>
      </c>
      <c r="H89" t="s">
        <v>449</v>
      </c>
      <c r="I89" t="s">
        <v>445</v>
      </c>
      <c r="K89">
        <v>1277</v>
      </c>
      <c r="L89" t="s">
        <v>89</v>
      </c>
      <c r="M89" t="s">
        <v>30</v>
      </c>
      <c r="N89" t="s">
        <v>4</v>
      </c>
      <c r="O89">
        <v>50</v>
      </c>
      <c r="P89" t="s">
        <v>562</v>
      </c>
      <c r="R89">
        <v>7</v>
      </c>
      <c r="S89">
        <f>INDEX(Sheet1!$K$3:$K$1000,MATCH(K89,Sheet1!$D$3:$D$1000,0))</f>
        <v>0</v>
      </c>
    </row>
    <row r="90" spans="1:19">
      <c r="A90">
        <v>1278</v>
      </c>
      <c r="B90" t="s">
        <v>90</v>
      </c>
      <c r="C90" t="s">
        <v>4</v>
      </c>
      <c r="E90">
        <v>0</v>
      </c>
      <c r="F90">
        <v>1</v>
      </c>
      <c r="G90">
        <v>1286.6666700000001</v>
      </c>
      <c r="H90" t="s">
        <v>454</v>
      </c>
      <c r="I90" t="s">
        <v>445</v>
      </c>
      <c r="K90">
        <v>1278</v>
      </c>
      <c r="L90" t="s">
        <v>90</v>
      </c>
      <c r="M90" t="s">
        <v>30</v>
      </c>
      <c r="N90" t="s">
        <v>4</v>
      </c>
      <c r="O90">
        <v>50</v>
      </c>
      <c r="P90" t="s">
        <v>562</v>
      </c>
      <c r="R90">
        <v>7</v>
      </c>
      <c r="S90">
        <f>INDEX(Sheet1!$K$3:$K$1000,MATCH(K90,Sheet1!$D$3:$D$1000,0))</f>
        <v>0</v>
      </c>
    </row>
    <row r="91" spans="1:19">
      <c r="A91">
        <v>1279</v>
      </c>
      <c r="B91" t="s">
        <v>473</v>
      </c>
      <c r="C91" t="s">
        <v>393</v>
      </c>
      <c r="E91">
        <v>1</v>
      </c>
      <c r="G91">
        <v>0</v>
      </c>
      <c r="H91" t="s">
        <v>30</v>
      </c>
      <c r="I91" t="s">
        <v>445</v>
      </c>
      <c r="K91">
        <v>1279</v>
      </c>
      <c r="L91" t="s">
        <v>473</v>
      </c>
      <c r="M91" t="s">
        <v>30</v>
      </c>
      <c r="N91" t="s">
        <v>393</v>
      </c>
      <c r="O91">
        <v>50</v>
      </c>
      <c r="P91" t="s">
        <v>562</v>
      </c>
      <c r="R91">
        <v>7</v>
      </c>
      <c r="S91">
        <f>INDEX(Sheet1!$K$3:$K$1000,MATCH(K91,Sheet1!$D$3:$D$1000,0))</f>
        <v>0</v>
      </c>
    </row>
    <row r="92" spans="1:19">
      <c r="A92">
        <v>1283</v>
      </c>
      <c r="B92" t="s">
        <v>474</v>
      </c>
      <c r="C92" t="s">
        <v>393</v>
      </c>
      <c r="E92">
        <v>0</v>
      </c>
      <c r="F92">
        <v>0</v>
      </c>
      <c r="G92">
        <v>0</v>
      </c>
      <c r="H92" t="s">
        <v>454</v>
      </c>
      <c r="I92" t="s">
        <v>445</v>
      </c>
      <c r="K92">
        <v>1283</v>
      </c>
      <c r="L92" t="s">
        <v>474</v>
      </c>
      <c r="M92" t="s">
        <v>30</v>
      </c>
      <c r="N92" t="s">
        <v>393</v>
      </c>
      <c r="O92">
        <v>50</v>
      </c>
      <c r="P92" t="s">
        <v>562</v>
      </c>
      <c r="R92">
        <v>7</v>
      </c>
      <c r="S92">
        <f>INDEX(Sheet1!$K$3:$K$1000,MATCH(K92,Sheet1!$D$3:$D$1000,0))</f>
        <v>0</v>
      </c>
    </row>
    <row r="93" spans="1:19">
      <c r="A93">
        <v>1281</v>
      </c>
      <c r="B93" t="s">
        <v>91</v>
      </c>
      <c r="C93" t="s">
        <v>395</v>
      </c>
      <c r="E93">
        <v>3</v>
      </c>
      <c r="F93">
        <v>1</v>
      </c>
      <c r="G93">
        <v>850</v>
      </c>
      <c r="H93" t="s">
        <v>454</v>
      </c>
      <c r="I93" t="s">
        <v>445</v>
      </c>
      <c r="K93">
        <v>1281</v>
      </c>
      <c r="L93" t="s">
        <v>91</v>
      </c>
      <c r="M93" t="s">
        <v>30</v>
      </c>
      <c r="N93" t="s">
        <v>395</v>
      </c>
      <c r="O93">
        <v>50</v>
      </c>
      <c r="P93" t="s">
        <v>562</v>
      </c>
      <c r="R93">
        <v>7</v>
      </c>
      <c r="S93">
        <f>INDEX(Sheet1!$K$3:$K$1000,MATCH(K93,Sheet1!$D$3:$D$1000,0))</f>
        <v>0</v>
      </c>
    </row>
    <row r="94" spans="1:19">
      <c r="A94">
        <v>1284</v>
      </c>
      <c r="B94" t="s">
        <v>475</v>
      </c>
      <c r="C94" t="s">
        <v>393</v>
      </c>
      <c r="E94">
        <v>1</v>
      </c>
      <c r="G94">
        <v>0</v>
      </c>
      <c r="H94" t="s">
        <v>30</v>
      </c>
      <c r="I94" t="s">
        <v>445</v>
      </c>
      <c r="K94">
        <v>1284</v>
      </c>
      <c r="L94" t="s">
        <v>475</v>
      </c>
      <c r="M94" t="s">
        <v>30</v>
      </c>
      <c r="N94" t="s">
        <v>393</v>
      </c>
      <c r="O94">
        <v>50</v>
      </c>
      <c r="P94" t="s">
        <v>562</v>
      </c>
      <c r="R94">
        <v>7</v>
      </c>
      <c r="S94">
        <f>INDEX(Sheet1!$K$3:$K$1000,MATCH(K94,Sheet1!$D$3:$D$1000,0))</f>
        <v>0</v>
      </c>
    </row>
    <row r="95" spans="1:19">
      <c r="A95">
        <v>1285</v>
      </c>
      <c r="B95" t="s">
        <v>92</v>
      </c>
      <c r="C95" t="s">
        <v>395</v>
      </c>
      <c r="E95">
        <v>1</v>
      </c>
      <c r="F95">
        <v>1</v>
      </c>
      <c r="G95">
        <v>100</v>
      </c>
      <c r="H95" t="s">
        <v>454</v>
      </c>
      <c r="I95" t="s">
        <v>445</v>
      </c>
      <c r="K95">
        <v>1285</v>
      </c>
      <c r="L95" t="s">
        <v>92</v>
      </c>
      <c r="M95" t="s">
        <v>30</v>
      </c>
      <c r="N95" t="s">
        <v>395</v>
      </c>
      <c r="O95">
        <v>50</v>
      </c>
      <c r="P95" t="s">
        <v>562</v>
      </c>
      <c r="R95">
        <v>7</v>
      </c>
      <c r="S95">
        <f>INDEX(Sheet1!$K$3:$K$1000,MATCH(K95,Sheet1!$D$3:$D$1000,0))</f>
        <v>0</v>
      </c>
    </row>
    <row r="96" spans="1:19">
      <c r="A96">
        <v>4867</v>
      </c>
      <c r="B96" t="s">
        <v>93</v>
      </c>
      <c r="C96" t="s">
        <v>476</v>
      </c>
      <c r="E96">
        <v>1</v>
      </c>
      <c r="G96">
        <v>0</v>
      </c>
      <c r="H96" t="s">
        <v>449</v>
      </c>
      <c r="I96" t="s">
        <v>445</v>
      </c>
      <c r="K96">
        <v>4867</v>
      </c>
      <c r="L96" t="s">
        <v>93</v>
      </c>
      <c r="N96" t="s">
        <v>476</v>
      </c>
      <c r="O96">
        <v>50</v>
      </c>
      <c r="P96" t="s">
        <v>562</v>
      </c>
      <c r="R96">
        <v>7</v>
      </c>
      <c r="S96">
        <f>INDEX(Sheet1!$K$3:$K$1000,MATCH(K96,Sheet1!$D$3:$D$1000,0))</f>
        <v>0</v>
      </c>
    </row>
    <row r="97" spans="1:19">
      <c r="A97">
        <v>7819</v>
      </c>
      <c r="B97" t="s">
        <v>94</v>
      </c>
      <c r="C97" t="s">
        <v>393</v>
      </c>
      <c r="E97">
        <v>2</v>
      </c>
      <c r="G97">
        <v>1102</v>
      </c>
      <c r="I97" t="s">
        <v>445</v>
      </c>
      <c r="K97">
        <v>7819</v>
      </c>
      <c r="L97" t="s">
        <v>94</v>
      </c>
      <c r="N97" t="s">
        <v>393</v>
      </c>
      <c r="O97">
        <v>50</v>
      </c>
      <c r="P97" t="s">
        <v>562</v>
      </c>
      <c r="R97">
        <v>7</v>
      </c>
      <c r="S97">
        <f>INDEX(Sheet1!$K$3:$K$1000,MATCH(K97,Sheet1!$D$3:$D$1000,0))</f>
        <v>0</v>
      </c>
    </row>
    <row r="98" spans="1:19">
      <c r="A98">
        <v>7818</v>
      </c>
      <c r="B98" t="s">
        <v>95</v>
      </c>
      <c r="C98" t="s">
        <v>393</v>
      </c>
      <c r="E98">
        <v>2</v>
      </c>
      <c r="G98">
        <v>1102</v>
      </c>
      <c r="I98" t="s">
        <v>445</v>
      </c>
      <c r="K98">
        <v>7818</v>
      </c>
      <c r="L98" t="s">
        <v>95</v>
      </c>
      <c r="N98" t="s">
        <v>393</v>
      </c>
      <c r="O98">
        <v>50</v>
      </c>
      <c r="P98" t="s">
        <v>562</v>
      </c>
      <c r="R98">
        <v>7</v>
      </c>
      <c r="S98">
        <f>INDEX(Sheet1!$K$3:$K$1000,MATCH(K98,Sheet1!$D$3:$D$1000,0))</f>
        <v>0</v>
      </c>
    </row>
    <row r="99" spans="1:19">
      <c r="A99">
        <v>1165</v>
      </c>
      <c r="B99" t="s">
        <v>96</v>
      </c>
      <c r="C99" t="s">
        <v>396</v>
      </c>
      <c r="E99">
        <v>12</v>
      </c>
      <c r="F99">
        <v>4</v>
      </c>
      <c r="G99">
        <v>950</v>
      </c>
      <c r="H99" t="s">
        <v>450</v>
      </c>
      <c r="I99" t="s">
        <v>445</v>
      </c>
      <c r="K99">
        <v>1165</v>
      </c>
      <c r="L99" t="s">
        <v>96</v>
      </c>
      <c r="M99" t="s">
        <v>30</v>
      </c>
      <c r="N99" t="s">
        <v>396</v>
      </c>
      <c r="O99">
        <v>50</v>
      </c>
      <c r="P99" t="s">
        <v>562</v>
      </c>
      <c r="R99">
        <v>7</v>
      </c>
      <c r="S99">
        <f>INDEX(Sheet1!$K$3:$K$1000,MATCH(K99,Sheet1!$D$3:$D$1000,0))</f>
        <v>0</v>
      </c>
    </row>
    <row r="100" spans="1:19">
      <c r="A100">
        <v>5939</v>
      </c>
      <c r="B100" t="s">
        <v>97</v>
      </c>
      <c r="C100" t="s">
        <v>404</v>
      </c>
      <c r="E100">
        <v>2</v>
      </c>
      <c r="F100">
        <v>1</v>
      </c>
      <c r="G100">
        <v>900</v>
      </c>
      <c r="H100" t="s">
        <v>449</v>
      </c>
      <c r="I100" t="s">
        <v>445</v>
      </c>
      <c r="K100">
        <v>5939</v>
      </c>
      <c r="L100" t="s">
        <v>97</v>
      </c>
      <c r="N100" t="s">
        <v>404</v>
      </c>
      <c r="O100">
        <v>50</v>
      </c>
      <c r="P100" t="s">
        <v>562</v>
      </c>
      <c r="R100">
        <v>7</v>
      </c>
      <c r="S100">
        <f>INDEX(Sheet1!$K$3:$K$1000,MATCH(K100,Sheet1!$D$3:$D$1000,0))</f>
        <v>0</v>
      </c>
    </row>
    <row r="101" spans="1:19">
      <c r="A101">
        <v>4743</v>
      </c>
      <c r="B101" t="s">
        <v>98</v>
      </c>
      <c r="C101" t="s">
        <v>399</v>
      </c>
      <c r="E101">
        <v>12</v>
      </c>
      <c r="F101">
        <v>1</v>
      </c>
      <c r="G101">
        <v>1926</v>
      </c>
      <c r="H101" t="s">
        <v>450</v>
      </c>
      <c r="I101" t="s">
        <v>445</v>
      </c>
      <c r="K101">
        <v>4743</v>
      </c>
      <c r="L101" t="s">
        <v>98</v>
      </c>
      <c r="N101" t="s">
        <v>399</v>
      </c>
      <c r="O101">
        <v>50</v>
      </c>
      <c r="P101" t="s">
        <v>562</v>
      </c>
      <c r="R101">
        <v>7</v>
      </c>
      <c r="S101">
        <f>INDEX(Sheet1!$K$3:$K$1000,MATCH(K101,Sheet1!$D$3:$D$1000,0))</f>
        <v>0</v>
      </c>
    </row>
    <row r="102" spans="1:19">
      <c r="A102">
        <v>5941</v>
      </c>
      <c r="B102" t="s">
        <v>99</v>
      </c>
      <c r="C102" t="s">
        <v>4</v>
      </c>
      <c r="E102">
        <v>1</v>
      </c>
      <c r="F102">
        <v>1</v>
      </c>
      <c r="G102">
        <v>3910</v>
      </c>
      <c r="H102" t="s">
        <v>450</v>
      </c>
      <c r="I102" t="s">
        <v>445</v>
      </c>
      <c r="K102">
        <v>5941</v>
      </c>
      <c r="L102" t="s">
        <v>99</v>
      </c>
      <c r="N102" t="s">
        <v>4</v>
      </c>
      <c r="O102">
        <v>50</v>
      </c>
      <c r="P102" t="s">
        <v>562</v>
      </c>
      <c r="R102">
        <v>7</v>
      </c>
      <c r="S102">
        <f>INDEX(Sheet1!$K$3:$K$1000,MATCH(K102,Sheet1!$D$3:$D$1000,0))</f>
        <v>0</v>
      </c>
    </row>
    <row r="103" spans="1:19">
      <c r="A103">
        <v>6675</v>
      </c>
      <c r="B103" t="s">
        <v>477</v>
      </c>
      <c r="C103" t="s">
        <v>4</v>
      </c>
      <c r="E103">
        <v>2</v>
      </c>
      <c r="G103">
        <v>0</v>
      </c>
      <c r="I103" t="s">
        <v>445</v>
      </c>
      <c r="K103">
        <v>6675</v>
      </c>
      <c r="L103" t="s">
        <v>477</v>
      </c>
      <c r="N103" t="s">
        <v>4</v>
      </c>
      <c r="O103">
        <v>50</v>
      </c>
      <c r="P103" t="s">
        <v>562</v>
      </c>
      <c r="R103">
        <v>7</v>
      </c>
      <c r="S103">
        <f>INDEX(Sheet1!$K$3:$K$1000,MATCH(K103,Sheet1!$D$3:$D$1000,0))</f>
        <v>0</v>
      </c>
    </row>
    <row r="104" spans="1:19">
      <c r="A104">
        <v>6674</v>
      </c>
      <c r="B104" t="s">
        <v>100</v>
      </c>
      <c r="C104" t="s">
        <v>4</v>
      </c>
      <c r="E104">
        <v>2</v>
      </c>
      <c r="G104">
        <v>5860</v>
      </c>
      <c r="I104" t="s">
        <v>445</v>
      </c>
      <c r="K104">
        <v>6674</v>
      </c>
      <c r="L104" t="s">
        <v>100</v>
      </c>
      <c r="N104" t="s">
        <v>4</v>
      </c>
      <c r="O104">
        <v>50</v>
      </c>
      <c r="P104" t="s">
        <v>562</v>
      </c>
      <c r="R104">
        <v>7</v>
      </c>
      <c r="S104">
        <f>INDEX(Sheet1!$K$3:$K$1000,MATCH(K104,Sheet1!$D$3:$D$1000,0))</f>
        <v>0</v>
      </c>
    </row>
    <row r="105" spans="1:19">
      <c r="A105">
        <v>1257</v>
      </c>
      <c r="B105" t="s">
        <v>576</v>
      </c>
      <c r="C105" t="s">
        <v>4</v>
      </c>
      <c r="E105">
        <v>2</v>
      </c>
      <c r="F105">
        <v>1</v>
      </c>
      <c r="G105">
        <v>3050</v>
      </c>
      <c r="H105" t="s">
        <v>450</v>
      </c>
      <c r="I105" t="s">
        <v>445</v>
      </c>
      <c r="K105">
        <v>1257</v>
      </c>
      <c r="L105" t="s">
        <v>576</v>
      </c>
      <c r="M105" t="s">
        <v>30</v>
      </c>
      <c r="N105" t="s">
        <v>4</v>
      </c>
      <c r="O105">
        <v>50</v>
      </c>
      <c r="P105" t="s">
        <v>562</v>
      </c>
      <c r="R105">
        <v>7</v>
      </c>
      <c r="S105">
        <f>INDEX(Sheet1!$K$3:$K$1000,MATCH(K105,Sheet1!$D$3:$D$1000,0))</f>
        <v>0</v>
      </c>
    </row>
    <row r="106" spans="1:19">
      <c r="A106">
        <v>6086</v>
      </c>
      <c r="B106" t="s">
        <v>577</v>
      </c>
      <c r="C106" t="s">
        <v>4</v>
      </c>
      <c r="E106">
        <v>2</v>
      </c>
      <c r="F106">
        <v>1</v>
      </c>
      <c r="G106">
        <v>7050</v>
      </c>
      <c r="H106" t="s">
        <v>450</v>
      </c>
      <c r="I106" t="s">
        <v>445</v>
      </c>
      <c r="K106">
        <v>6086</v>
      </c>
      <c r="L106" t="s">
        <v>577</v>
      </c>
      <c r="N106" t="s">
        <v>4</v>
      </c>
      <c r="O106">
        <v>50</v>
      </c>
      <c r="P106" t="s">
        <v>562</v>
      </c>
      <c r="R106">
        <v>7</v>
      </c>
      <c r="S106">
        <f>INDEX(Sheet1!$K$3:$K$1000,MATCH(K106,Sheet1!$D$3:$D$1000,0))</f>
        <v>0</v>
      </c>
    </row>
    <row r="107" spans="1:19">
      <c r="A107">
        <v>6676</v>
      </c>
      <c r="B107" t="s">
        <v>578</v>
      </c>
      <c r="C107" t="s">
        <v>4</v>
      </c>
      <c r="E107">
        <v>1</v>
      </c>
      <c r="G107">
        <v>5250</v>
      </c>
      <c r="I107" t="s">
        <v>445</v>
      </c>
      <c r="K107">
        <v>6676</v>
      </c>
      <c r="L107" t="s">
        <v>578</v>
      </c>
      <c r="N107" t="s">
        <v>4</v>
      </c>
      <c r="O107">
        <v>50</v>
      </c>
      <c r="P107" t="s">
        <v>562</v>
      </c>
      <c r="R107">
        <v>7</v>
      </c>
      <c r="S107">
        <f>INDEX(Sheet1!$K$3:$K$1000,MATCH(K107,Sheet1!$D$3:$D$1000,0))</f>
        <v>0</v>
      </c>
    </row>
    <row r="108" spans="1:19">
      <c r="A108">
        <v>6944</v>
      </c>
      <c r="B108" t="s">
        <v>101</v>
      </c>
      <c r="C108" t="s">
        <v>399</v>
      </c>
      <c r="E108">
        <v>0</v>
      </c>
      <c r="G108">
        <v>2420</v>
      </c>
      <c r="I108" t="s">
        <v>445</v>
      </c>
      <c r="K108">
        <v>6944</v>
      </c>
      <c r="L108" t="s">
        <v>101</v>
      </c>
      <c r="N108" t="s">
        <v>399</v>
      </c>
      <c r="O108">
        <v>50</v>
      </c>
      <c r="P108" t="s">
        <v>562</v>
      </c>
      <c r="R108">
        <v>7</v>
      </c>
      <c r="S108">
        <f>INDEX(Sheet1!$K$3:$K$1000,MATCH(K108,Sheet1!$D$3:$D$1000,0))</f>
        <v>0</v>
      </c>
    </row>
    <row r="109" spans="1:19">
      <c r="A109">
        <v>6680</v>
      </c>
      <c r="B109" t="s">
        <v>478</v>
      </c>
      <c r="C109" t="s">
        <v>398</v>
      </c>
      <c r="E109">
        <v>0</v>
      </c>
      <c r="G109">
        <v>0</v>
      </c>
      <c r="I109" t="s">
        <v>445</v>
      </c>
      <c r="K109">
        <v>6680</v>
      </c>
      <c r="L109" t="s">
        <v>478</v>
      </c>
      <c r="N109" t="s">
        <v>398</v>
      </c>
      <c r="O109">
        <v>50</v>
      </c>
      <c r="P109" t="s">
        <v>562</v>
      </c>
      <c r="R109">
        <v>7</v>
      </c>
      <c r="S109">
        <f>INDEX(Sheet1!$K$3:$K$1000,MATCH(K109,Sheet1!$D$3:$D$1000,0))</f>
        <v>0</v>
      </c>
    </row>
    <row r="110" spans="1:19">
      <c r="A110">
        <v>1286</v>
      </c>
      <c r="B110" t="s">
        <v>102</v>
      </c>
      <c r="C110" t="s">
        <v>4</v>
      </c>
      <c r="E110">
        <v>1</v>
      </c>
      <c r="F110">
        <v>2</v>
      </c>
      <c r="G110">
        <v>380</v>
      </c>
      <c r="H110" t="s">
        <v>461</v>
      </c>
      <c r="I110" t="s">
        <v>445</v>
      </c>
      <c r="K110">
        <v>1286</v>
      </c>
      <c r="L110" t="s">
        <v>102</v>
      </c>
      <c r="M110" t="s">
        <v>30</v>
      </c>
      <c r="N110" t="s">
        <v>4</v>
      </c>
      <c r="O110">
        <v>50</v>
      </c>
      <c r="P110" t="s">
        <v>562</v>
      </c>
      <c r="R110">
        <v>7</v>
      </c>
      <c r="S110">
        <f>INDEX(Sheet1!$K$3:$K$1000,MATCH(K110,Sheet1!$D$3:$D$1000,0))</f>
        <v>0</v>
      </c>
    </row>
    <row r="111" spans="1:19">
      <c r="A111">
        <v>1287</v>
      </c>
      <c r="B111" t="s">
        <v>479</v>
      </c>
      <c r="C111" t="s">
        <v>393</v>
      </c>
      <c r="E111">
        <v>0</v>
      </c>
      <c r="G111">
        <v>0</v>
      </c>
      <c r="H111" t="s">
        <v>30</v>
      </c>
      <c r="I111" t="s">
        <v>445</v>
      </c>
      <c r="K111">
        <v>1287</v>
      </c>
      <c r="L111" t="s">
        <v>479</v>
      </c>
      <c r="M111" t="s">
        <v>30</v>
      </c>
      <c r="N111" t="s">
        <v>393</v>
      </c>
      <c r="O111">
        <v>50</v>
      </c>
      <c r="P111" t="s">
        <v>562</v>
      </c>
      <c r="R111">
        <v>7</v>
      </c>
      <c r="S111">
        <f>INDEX(Sheet1!$K$3:$K$1000,MATCH(K111,Sheet1!$D$3:$D$1000,0))</f>
        <v>0</v>
      </c>
    </row>
    <row r="112" spans="1:19">
      <c r="A112">
        <v>1289</v>
      </c>
      <c r="B112" t="s">
        <v>480</v>
      </c>
      <c r="C112" t="s">
        <v>398</v>
      </c>
      <c r="E112">
        <v>0</v>
      </c>
      <c r="G112">
        <v>0</v>
      </c>
      <c r="H112" t="s">
        <v>30</v>
      </c>
      <c r="I112" t="s">
        <v>445</v>
      </c>
      <c r="K112">
        <v>1289</v>
      </c>
      <c r="L112" t="s">
        <v>480</v>
      </c>
      <c r="M112" t="s">
        <v>30</v>
      </c>
      <c r="N112" t="s">
        <v>398</v>
      </c>
      <c r="O112">
        <v>50</v>
      </c>
      <c r="P112" t="s">
        <v>562</v>
      </c>
      <c r="R112">
        <v>7</v>
      </c>
      <c r="S112">
        <f>INDEX(Sheet1!$K$3:$K$1000,MATCH(K112,Sheet1!$D$3:$D$1000,0))</f>
        <v>0</v>
      </c>
    </row>
    <row r="113" spans="1:19">
      <c r="A113">
        <v>7796</v>
      </c>
      <c r="B113" t="s">
        <v>103</v>
      </c>
      <c r="C113" t="s">
        <v>393</v>
      </c>
      <c r="E113">
        <v>2</v>
      </c>
      <c r="G113">
        <v>2057</v>
      </c>
      <c r="I113" t="s">
        <v>445</v>
      </c>
      <c r="K113">
        <v>7796</v>
      </c>
      <c r="L113" t="s">
        <v>103</v>
      </c>
      <c r="N113" t="s">
        <v>393</v>
      </c>
      <c r="O113">
        <v>50</v>
      </c>
      <c r="P113" t="s">
        <v>562</v>
      </c>
      <c r="R113">
        <v>7</v>
      </c>
      <c r="S113">
        <f>INDEX(Sheet1!$K$3:$K$1000,MATCH(K113,Sheet1!$D$3:$D$1000,0))</f>
        <v>0</v>
      </c>
    </row>
    <row r="114" spans="1:19">
      <c r="A114">
        <v>7800</v>
      </c>
      <c r="B114" t="s">
        <v>104</v>
      </c>
      <c r="C114" t="s">
        <v>393</v>
      </c>
      <c r="E114">
        <v>2</v>
      </c>
      <c r="G114">
        <v>0</v>
      </c>
      <c r="I114" t="s">
        <v>445</v>
      </c>
      <c r="K114">
        <v>7800</v>
      </c>
      <c r="L114" t="s">
        <v>104</v>
      </c>
      <c r="N114" t="s">
        <v>393</v>
      </c>
      <c r="O114">
        <v>50</v>
      </c>
      <c r="P114" t="s">
        <v>562</v>
      </c>
      <c r="R114">
        <v>7</v>
      </c>
      <c r="S114">
        <f>INDEX(Sheet1!$K$3:$K$1000,MATCH(K114,Sheet1!$D$3:$D$1000,0))</f>
        <v>0</v>
      </c>
    </row>
    <row r="115" spans="1:19">
      <c r="A115">
        <v>7801</v>
      </c>
      <c r="B115" t="s">
        <v>105</v>
      </c>
      <c r="C115" t="s">
        <v>393</v>
      </c>
      <c r="E115">
        <v>2</v>
      </c>
      <c r="G115">
        <v>0</v>
      </c>
      <c r="I115" t="s">
        <v>445</v>
      </c>
      <c r="K115">
        <v>7801</v>
      </c>
      <c r="L115" t="s">
        <v>105</v>
      </c>
      <c r="N115" t="s">
        <v>393</v>
      </c>
      <c r="O115">
        <v>50</v>
      </c>
      <c r="P115" t="s">
        <v>562</v>
      </c>
      <c r="R115">
        <v>7</v>
      </c>
      <c r="S115">
        <f>INDEX(Sheet1!$K$3:$K$1000,MATCH(K115,Sheet1!$D$3:$D$1000,0))</f>
        <v>0</v>
      </c>
    </row>
    <row r="116" spans="1:19">
      <c r="A116">
        <v>7797</v>
      </c>
      <c r="B116" t="s">
        <v>106</v>
      </c>
      <c r="C116" t="s">
        <v>393</v>
      </c>
      <c r="E116">
        <v>2</v>
      </c>
      <c r="G116">
        <v>2057</v>
      </c>
      <c r="I116" t="s">
        <v>445</v>
      </c>
      <c r="K116">
        <v>7797</v>
      </c>
      <c r="L116" t="s">
        <v>106</v>
      </c>
      <c r="N116" t="s">
        <v>393</v>
      </c>
      <c r="O116">
        <v>50</v>
      </c>
      <c r="P116" t="s">
        <v>562</v>
      </c>
      <c r="R116">
        <v>7</v>
      </c>
      <c r="S116">
        <f>INDEX(Sheet1!$K$3:$K$1000,MATCH(K116,Sheet1!$D$3:$D$1000,0))</f>
        <v>0</v>
      </c>
    </row>
    <row r="117" spans="1:19">
      <c r="A117">
        <v>7798</v>
      </c>
      <c r="B117" t="s">
        <v>107</v>
      </c>
      <c r="C117" t="s">
        <v>393</v>
      </c>
      <c r="E117">
        <v>2</v>
      </c>
      <c r="G117">
        <v>2095</v>
      </c>
      <c r="I117" t="s">
        <v>445</v>
      </c>
      <c r="K117">
        <v>7798</v>
      </c>
      <c r="L117" t="s">
        <v>107</v>
      </c>
      <c r="N117" t="s">
        <v>393</v>
      </c>
      <c r="O117">
        <v>50</v>
      </c>
      <c r="P117" t="s">
        <v>562</v>
      </c>
      <c r="R117">
        <v>7</v>
      </c>
      <c r="S117">
        <f>INDEX(Sheet1!$K$3:$K$1000,MATCH(K117,Sheet1!$D$3:$D$1000,0))</f>
        <v>0</v>
      </c>
    </row>
    <row r="118" spans="1:19">
      <c r="A118">
        <v>7799</v>
      </c>
      <c r="B118" t="s">
        <v>108</v>
      </c>
      <c r="C118" t="s">
        <v>393</v>
      </c>
      <c r="E118">
        <v>2</v>
      </c>
      <c r="G118">
        <v>2095</v>
      </c>
      <c r="I118" t="s">
        <v>445</v>
      </c>
      <c r="K118">
        <v>7799</v>
      </c>
      <c r="L118" t="s">
        <v>108</v>
      </c>
      <c r="N118" t="s">
        <v>393</v>
      </c>
      <c r="O118">
        <v>50</v>
      </c>
      <c r="P118" t="s">
        <v>562</v>
      </c>
      <c r="R118">
        <v>7</v>
      </c>
      <c r="S118">
        <f>INDEX(Sheet1!$K$3:$K$1000,MATCH(K118,Sheet1!$D$3:$D$1000,0))</f>
        <v>0</v>
      </c>
    </row>
    <row r="119" spans="1:19">
      <c r="A119">
        <v>1160</v>
      </c>
      <c r="B119" t="s">
        <v>481</v>
      </c>
      <c r="C119" t="s">
        <v>4</v>
      </c>
      <c r="E119">
        <v>1</v>
      </c>
      <c r="G119">
        <v>0</v>
      </c>
      <c r="H119" t="s">
        <v>461</v>
      </c>
      <c r="I119" t="s">
        <v>445</v>
      </c>
      <c r="K119">
        <v>1160</v>
      </c>
      <c r="L119" t="s">
        <v>481</v>
      </c>
      <c r="M119" t="s">
        <v>30</v>
      </c>
      <c r="N119" t="s">
        <v>4</v>
      </c>
      <c r="O119">
        <v>50</v>
      </c>
      <c r="P119" t="s">
        <v>562</v>
      </c>
      <c r="R119">
        <v>7</v>
      </c>
      <c r="S119">
        <f>INDEX(Sheet1!$K$3:$K$1000,MATCH(K119,Sheet1!$D$3:$D$1000,0))</f>
        <v>0</v>
      </c>
    </row>
    <row r="120" spans="1:19">
      <c r="A120">
        <v>1291</v>
      </c>
      <c r="B120" t="s">
        <v>482</v>
      </c>
      <c r="C120" t="s">
        <v>393</v>
      </c>
      <c r="E120">
        <v>0</v>
      </c>
      <c r="G120">
        <v>0</v>
      </c>
      <c r="H120" t="s">
        <v>30</v>
      </c>
      <c r="I120" t="s">
        <v>445</v>
      </c>
      <c r="K120">
        <v>6174</v>
      </c>
      <c r="L120" t="s">
        <v>109</v>
      </c>
      <c r="N120" t="s">
        <v>4</v>
      </c>
      <c r="O120">
        <v>50</v>
      </c>
      <c r="P120" t="s">
        <v>562</v>
      </c>
      <c r="R120">
        <v>7</v>
      </c>
      <c r="S120">
        <f>INDEX(Sheet1!$K$3:$K$1000,MATCH(K120,Sheet1!$D$3:$D$1000,0))</f>
        <v>0</v>
      </c>
    </row>
    <row r="121" spans="1:19">
      <c r="A121">
        <v>6174</v>
      </c>
      <c r="B121" t="s">
        <v>109</v>
      </c>
      <c r="C121" t="s">
        <v>4</v>
      </c>
      <c r="E121">
        <v>1</v>
      </c>
      <c r="G121">
        <v>0</v>
      </c>
      <c r="H121" t="s">
        <v>461</v>
      </c>
      <c r="I121" t="s">
        <v>445</v>
      </c>
      <c r="K121">
        <v>6175</v>
      </c>
      <c r="L121" t="s">
        <v>110</v>
      </c>
      <c r="N121" t="s">
        <v>4</v>
      </c>
      <c r="O121">
        <v>50</v>
      </c>
      <c r="P121" t="s">
        <v>562</v>
      </c>
      <c r="R121">
        <v>7</v>
      </c>
      <c r="S121">
        <f>INDEX(Sheet1!$K$3:$K$1000,MATCH(K121,Sheet1!$D$3:$D$1000,0))</f>
        <v>0</v>
      </c>
    </row>
    <row r="122" spans="1:19">
      <c r="A122">
        <v>6175</v>
      </c>
      <c r="B122" t="s">
        <v>110</v>
      </c>
      <c r="C122" t="s">
        <v>4</v>
      </c>
      <c r="E122">
        <v>1</v>
      </c>
      <c r="G122">
        <v>0</v>
      </c>
      <c r="H122" t="s">
        <v>461</v>
      </c>
      <c r="I122" t="s">
        <v>445</v>
      </c>
      <c r="K122">
        <v>1291</v>
      </c>
      <c r="L122" t="s">
        <v>482</v>
      </c>
      <c r="M122" t="s">
        <v>30</v>
      </c>
      <c r="N122" t="s">
        <v>393</v>
      </c>
      <c r="O122">
        <v>50</v>
      </c>
      <c r="P122" t="s">
        <v>562</v>
      </c>
      <c r="R122">
        <v>7</v>
      </c>
      <c r="S122">
        <f>INDEX(Sheet1!$K$3:$K$1000,MATCH(K122,Sheet1!$D$3:$D$1000,0))</f>
        <v>0</v>
      </c>
    </row>
    <row r="123" spans="1:19">
      <c r="A123">
        <v>6692</v>
      </c>
      <c r="B123" t="s">
        <v>111</v>
      </c>
      <c r="C123" t="s">
        <v>398</v>
      </c>
      <c r="E123">
        <v>0</v>
      </c>
      <c r="G123">
        <v>0</v>
      </c>
      <c r="I123" t="s">
        <v>445</v>
      </c>
      <c r="K123">
        <v>6692</v>
      </c>
      <c r="L123" t="s">
        <v>111</v>
      </c>
      <c r="N123" t="s">
        <v>398</v>
      </c>
      <c r="O123">
        <v>50</v>
      </c>
      <c r="P123" t="s">
        <v>562</v>
      </c>
      <c r="R123">
        <v>7</v>
      </c>
      <c r="S123">
        <f>INDEX(Sheet1!$K$3:$K$1000,MATCH(K123,Sheet1!$D$3:$D$1000,0))</f>
        <v>0</v>
      </c>
    </row>
    <row r="124" spans="1:19">
      <c r="A124">
        <v>7820</v>
      </c>
      <c r="B124" t="s">
        <v>483</v>
      </c>
      <c r="C124" t="s">
        <v>399</v>
      </c>
      <c r="E124">
        <v>1</v>
      </c>
      <c r="I124" t="s">
        <v>445</v>
      </c>
      <c r="K124">
        <v>7820</v>
      </c>
      <c r="L124" t="s">
        <v>483</v>
      </c>
      <c r="N124" t="s">
        <v>399</v>
      </c>
      <c r="O124">
        <v>50</v>
      </c>
      <c r="P124" t="s">
        <v>562</v>
      </c>
      <c r="R124">
        <v>7</v>
      </c>
      <c r="S124">
        <f>INDEX(Sheet1!$K$3:$K$1000,MATCH(K124,Sheet1!$D$3:$D$1000,0))</f>
        <v>0</v>
      </c>
    </row>
    <row r="125" spans="1:19">
      <c r="A125">
        <v>1292</v>
      </c>
      <c r="B125" t="s">
        <v>484</v>
      </c>
      <c r="C125" t="s">
        <v>393</v>
      </c>
      <c r="E125">
        <v>0</v>
      </c>
      <c r="G125">
        <v>0</v>
      </c>
      <c r="H125" t="s">
        <v>30</v>
      </c>
      <c r="I125" t="s">
        <v>445</v>
      </c>
      <c r="K125">
        <v>1292</v>
      </c>
      <c r="L125" t="s">
        <v>484</v>
      </c>
      <c r="M125" t="s">
        <v>30</v>
      </c>
      <c r="N125" t="s">
        <v>393</v>
      </c>
      <c r="O125">
        <v>50</v>
      </c>
      <c r="P125" t="s">
        <v>562</v>
      </c>
      <c r="R125">
        <v>7</v>
      </c>
      <c r="S125">
        <f>INDEX(Sheet1!$K$3:$K$1000,MATCH(K125,Sheet1!$D$3:$D$1000,0))</f>
        <v>0</v>
      </c>
    </row>
    <row r="126" spans="1:19">
      <c r="A126">
        <v>6276</v>
      </c>
      <c r="B126" t="s">
        <v>112</v>
      </c>
      <c r="C126" t="s">
        <v>393</v>
      </c>
      <c r="E126">
        <v>1</v>
      </c>
      <c r="F126">
        <v>1</v>
      </c>
      <c r="G126">
        <v>0</v>
      </c>
      <c r="H126" t="s">
        <v>467</v>
      </c>
      <c r="I126" t="s">
        <v>445</v>
      </c>
      <c r="K126">
        <v>6276</v>
      </c>
      <c r="L126" t="s">
        <v>112</v>
      </c>
      <c r="N126" t="s">
        <v>393</v>
      </c>
      <c r="O126">
        <v>50</v>
      </c>
      <c r="P126" t="s">
        <v>562</v>
      </c>
      <c r="R126">
        <v>7</v>
      </c>
      <c r="S126">
        <f>INDEX(Sheet1!$K$3:$K$1000,MATCH(K126,Sheet1!$D$3:$D$1000,0))</f>
        <v>0</v>
      </c>
    </row>
    <row r="127" spans="1:19">
      <c r="A127">
        <v>1293</v>
      </c>
      <c r="B127" t="s">
        <v>113</v>
      </c>
      <c r="C127" t="s">
        <v>399</v>
      </c>
      <c r="E127">
        <v>2</v>
      </c>
      <c r="F127">
        <v>1</v>
      </c>
      <c r="G127">
        <v>1712</v>
      </c>
      <c r="H127" t="s">
        <v>454</v>
      </c>
      <c r="I127" t="s">
        <v>445</v>
      </c>
      <c r="K127">
        <v>1293</v>
      </c>
      <c r="L127" t="s">
        <v>113</v>
      </c>
      <c r="M127" t="s">
        <v>30</v>
      </c>
      <c r="N127" t="s">
        <v>399</v>
      </c>
      <c r="O127">
        <v>50</v>
      </c>
      <c r="P127" t="s">
        <v>562</v>
      </c>
      <c r="R127">
        <v>7</v>
      </c>
      <c r="S127">
        <f>INDEX(Sheet1!$K$3:$K$1000,MATCH(K127,Sheet1!$D$3:$D$1000,0))</f>
        <v>0</v>
      </c>
    </row>
    <row r="128" spans="1:19">
      <c r="A128">
        <v>6118</v>
      </c>
      <c r="B128" t="s">
        <v>114</v>
      </c>
      <c r="C128" t="s">
        <v>4</v>
      </c>
      <c r="E128">
        <v>0</v>
      </c>
      <c r="F128">
        <v>1</v>
      </c>
      <c r="G128">
        <v>299.60000000000002</v>
      </c>
      <c r="H128" t="s">
        <v>461</v>
      </c>
      <c r="I128" t="s">
        <v>445</v>
      </c>
      <c r="K128">
        <v>6118</v>
      </c>
      <c r="L128" t="s">
        <v>114</v>
      </c>
      <c r="N128" t="s">
        <v>4</v>
      </c>
      <c r="O128">
        <v>50</v>
      </c>
      <c r="P128" t="s">
        <v>562</v>
      </c>
      <c r="R128">
        <v>7</v>
      </c>
      <c r="S128">
        <f>INDEX(Sheet1!$K$3:$K$1000,MATCH(K128,Sheet1!$D$3:$D$1000,0))</f>
        <v>0</v>
      </c>
    </row>
    <row r="129" spans="1:19">
      <c r="A129">
        <v>1298</v>
      </c>
      <c r="B129" t="s">
        <v>115</v>
      </c>
      <c r="C129" t="s">
        <v>4</v>
      </c>
      <c r="E129">
        <v>0</v>
      </c>
      <c r="F129">
        <v>1</v>
      </c>
      <c r="G129">
        <v>299.60000000000002</v>
      </c>
      <c r="H129" t="s">
        <v>461</v>
      </c>
      <c r="I129" t="s">
        <v>445</v>
      </c>
      <c r="K129">
        <v>1298</v>
      </c>
      <c r="L129" t="s">
        <v>115</v>
      </c>
      <c r="M129" t="s">
        <v>30</v>
      </c>
      <c r="N129" t="s">
        <v>4</v>
      </c>
      <c r="O129">
        <v>50</v>
      </c>
      <c r="P129" t="s">
        <v>562</v>
      </c>
      <c r="R129">
        <v>7</v>
      </c>
      <c r="S129">
        <f>INDEX(Sheet1!$K$3:$K$1000,MATCH(K129,Sheet1!$D$3:$D$1000,0))</f>
        <v>0</v>
      </c>
    </row>
    <row r="130" spans="1:19">
      <c r="A130">
        <v>1297</v>
      </c>
      <c r="B130" t="s">
        <v>117</v>
      </c>
      <c r="C130" t="s">
        <v>4</v>
      </c>
      <c r="E130">
        <v>0</v>
      </c>
      <c r="F130">
        <v>1</v>
      </c>
      <c r="G130">
        <v>299.60000000000002</v>
      </c>
      <c r="H130" t="s">
        <v>461</v>
      </c>
      <c r="I130" t="s">
        <v>445</v>
      </c>
      <c r="K130">
        <v>1297</v>
      </c>
      <c r="L130" t="s">
        <v>117</v>
      </c>
      <c r="M130" t="s">
        <v>30</v>
      </c>
      <c r="N130" t="s">
        <v>4</v>
      </c>
      <c r="O130">
        <v>50</v>
      </c>
      <c r="P130" t="s">
        <v>562</v>
      </c>
      <c r="R130">
        <v>7</v>
      </c>
      <c r="S130">
        <f>INDEX(Sheet1!$K$3:$K$1000,MATCH(K130,Sheet1!$D$3:$D$1000,0))</f>
        <v>0</v>
      </c>
    </row>
    <row r="131" spans="1:19">
      <c r="A131">
        <v>1299</v>
      </c>
      <c r="B131" t="s">
        <v>118</v>
      </c>
      <c r="C131" t="s">
        <v>4</v>
      </c>
      <c r="E131">
        <v>0</v>
      </c>
      <c r="F131">
        <v>1</v>
      </c>
      <c r="G131">
        <v>299.60000000000002</v>
      </c>
      <c r="H131" t="s">
        <v>461</v>
      </c>
      <c r="I131" t="s">
        <v>445</v>
      </c>
      <c r="K131">
        <v>1299</v>
      </c>
      <c r="L131" t="s">
        <v>118</v>
      </c>
      <c r="M131" t="s">
        <v>30</v>
      </c>
      <c r="N131" t="s">
        <v>4</v>
      </c>
      <c r="O131">
        <v>50</v>
      </c>
      <c r="P131" t="s">
        <v>562</v>
      </c>
      <c r="R131">
        <v>7</v>
      </c>
      <c r="S131">
        <f>INDEX(Sheet1!$K$3:$K$1000,MATCH(K131,Sheet1!$D$3:$D$1000,0))</f>
        <v>0</v>
      </c>
    </row>
    <row r="132" spans="1:19">
      <c r="A132">
        <v>5803</v>
      </c>
      <c r="B132" t="s">
        <v>119</v>
      </c>
      <c r="C132" t="s">
        <v>4</v>
      </c>
      <c r="E132">
        <v>3</v>
      </c>
      <c r="F132">
        <v>1</v>
      </c>
      <c r="G132">
        <v>299.60000000000002</v>
      </c>
      <c r="H132" t="s">
        <v>461</v>
      </c>
      <c r="I132" t="s">
        <v>445</v>
      </c>
      <c r="K132">
        <v>5803</v>
      </c>
      <c r="L132" t="s">
        <v>119</v>
      </c>
      <c r="N132" t="s">
        <v>4</v>
      </c>
      <c r="O132">
        <v>50</v>
      </c>
      <c r="P132" t="s">
        <v>562</v>
      </c>
      <c r="R132">
        <v>7</v>
      </c>
      <c r="S132">
        <f>INDEX(Sheet1!$K$3:$K$1000,MATCH(K132,Sheet1!$D$3:$D$1000,0))</f>
        <v>0</v>
      </c>
    </row>
    <row r="133" spans="1:19">
      <c r="A133">
        <v>1310</v>
      </c>
      <c r="B133" t="s">
        <v>120</v>
      </c>
      <c r="C133" t="s">
        <v>4</v>
      </c>
      <c r="E133">
        <v>2</v>
      </c>
      <c r="F133">
        <v>1</v>
      </c>
      <c r="G133">
        <v>358.45</v>
      </c>
      <c r="H133" t="s">
        <v>461</v>
      </c>
      <c r="I133" t="s">
        <v>445</v>
      </c>
      <c r="K133">
        <v>1310</v>
      </c>
      <c r="L133" t="s">
        <v>120</v>
      </c>
      <c r="M133" t="s">
        <v>30</v>
      </c>
      <c r="N133" t="s">
        <v>4</v>
      </c>
      <c r="O133">
        <v>50</v>
      </c>
      <c r="P133" t="s">
        <v>562</v>
      </c>
      <c r="R133">
        <v>7</v>
      </c>
      <c r="S133">
        <f>INDEX(Sheet1!$K$3:$K$1000,MATCH(K133,Sheet1!$D$3:$D$1000,0))</f>
        <v>0</v>
      </c>
    </row>
    <row r="134" spans="1:19">
      <c r="A134">
        <v>1304</v>
      </c>
      <c r="B134" t="s">
        <v>121</v>
      </c>
      <c r="C134" t="s">
        <v>4</v>
      </c>
      <c r="E134">
        <v>0</v>
      </c>
      <c r="F134">
        <v>1</v>
      </c>
      <c r="G134">
        <v>0</v>
      </c>
      <c r="H134" t="s">
        <v>461</v>
      </c>
      <c r="I134" t="s">
        <v>445</v>
      </c>
      <c r="K134">
        <v>1304</v>
      </c>
      <c r="L134" t="s">
        <v>121</v>
      </c>
      <c r="M134" t="s">
        <v>30</v>
      </c>
      <c r="N134" t="s">
        <v>4</v>
      </c>
      <c r="O134">
        <v>50</v>
      </c>
      <c r="P134" t="s">
        <v>562</v>
      </c>
      <c r="R134">
        <v>7</v>
      </c>
      <c r="S134">
        <f>INDEX(Sheet1!$K$3:$K$1000,MATCH(K134,Sheet1!$D$3:$D$1000,0))</f>
        <v>0</v>
      </c>
    </row>
    <row r="135" spans="1:19">
      <c r="A135">
        <v>1295</v>
      </c>
      <c r="B135" t="s">
        <v>122</v>
      </c>
      <c r="C135" t="s">
        <v>4</v>
      </c>
      <c r="E135">
        <v>0</v>
      </c>
      <c r="F135">
        <v>1</v>
      </c>
      <c r="G135">
        <v>0</v>
      </c>
      <c r="H135" t="s">
        <v>461</v>
      </c>
      <c r="I135" t="s">
        <v>445</v>
      </c>
      <c r="K135">
        <v>1295</v>
      </c>
      <c r="L135" t="s">
        <v>122</v>
      </c>
      <c r="M135" t="s">
        <v>30</v>
      </c>
      <c r="N135" t="s">
        <v>4</v>
      </c>
      <c r="O135">
        <v>50</v>
      </c>
      <c r="P135" t="s">
        <v>562</v>
      </c>
      <c r="R135">
        <v>7</v>
      </c>
      <c r="S135">
        <f>INDEX(Sheet1!$K$3:$K$1000,MATCH(K135,Sheet1!$D$3:$D$1000,0))</f>
        <v>0</v>
      </c>
    </row>
    <row r="136" spans="1:19">
      <c r="A136">
        <v>1300</v>
      </c>
      <c r="B136" t="s">
        <v>123</v>
      </c>
      <c r="C136" t="s">
        <v>4</v>
      </c>
      <c r="E136">
        <v>0</v>
      </c>
      <c r="F136">
        <v>1</v>
      </c>
      <c r="G136">
        <v>299.60000000000002</v>
      </c>
      <c r="H136" t="s">
        <v>461</v>
      </c>
      <c r="I136" t="s">
        <v>445</v>
      </c>
      <c r="K136">
        <v>1300</v>
      </c>
      <c r="L136" t="s">
        <v>123</v>
      </c>
      <c r="M136" t="s">
        <v>30</v>
      </c>
      <c r="N136" t="s">
        <v>4</v>
      </c>
      <c r="O136">
        <v>50</v>
      </c>
      <c r="P136" t="s">
        <v>562</v>
      </c>
      <c r="R136">
        <v>7</v>
      </c>
      <c r="S136">
        <f>INDEX(Sheet1!$K$3:$K$1000,MATCH(K136,Sheet1!$D$3:$D$1000,0))</f>
        <v>0</v>
      </c>
    </row>
    <row r="137" spans="1:19">
      <c r="A137">
        <v>1301</v>
      </c>
      <c r="B137" t="s">
        <v>124</v>
      </c>
      <c r="C137" t="s">
        <v>4</v>
      </c>
      <c r="E137">
        <v>0</v>
      </c>
      <c r="F137">
        <v>1</v>
      </c>
      <c r="G137">
        <v>299.60000000000002</v>
      </c>
      <c r="H137" t="s">
        <v>461</v>
      </c>
      <c r="I137" t="s">
        <v>445</v>
      </c>
      <c r="K137">
        <v>1301</v>
      </c>
      <c r="L137" t="s">
        <v>124</v>
      </c>
      <c r="M137" t="s">
        <v>30</v>
      </c>
      <c r="N137" t="s">
        <v>4</v>
      </c>
      <c r="O137">
        <v>50</v>
      </c>
      <c r="P137" t="s">
        <v>562</v>
      </c>
      <c r="R137">
        <v>7</v>
      </c>
      <c r="S137">
        <f>INDEX(Sheet1!$K$3:$K$1000,MATCH(K137,Sheet1!$D$3:$D$1000,0))</f>
        <v>0</v>
      </c>
    </row>
    <row r="138" spans="1:19">
      <c r="A138">
        <v>1302</v>
      </c>
      <c r="B138" t="s">
        <v>125</v>
      </c>
      <c r="C138" t="s">
        <v>4</v>
      </c>
      <c r="E138">
        <v>0</v>
      </c>
      <c r="F138">
        <v>1</v>
      </c>
      <c r="G138">
        <v>0</v>
      </c>
      <c r="H138" t="s">
        <v>461</v>
      </c>
      <c r="I138" t="s">
        <v>445</v>
      </c>
      <c r="K138">
        <v>1302</v>
      </c>
      <c r="L138" t="s">
        <v>125</v>
      </c>
      <c r="M138" t="s">
        <v>30</v>
      </c>
      <c r="N138" t="s">
        <v>4</v>
      </c>
      <c r="O138">
        <v>50</v>
      </c>
      <c r="P138" t="s">
        <v>562</v>
      </c>
      <c r="R138">
        <v>7</v>
      </c>
      <c r="S138">
        <f>INDEX(Sheet1!$K$3:$K$1000,MATCH(K138,Sheet1!$D$3:$D$1000,0))</f>
        <v>0</v>
      </c>
    </row>
    <row r="139" spans="1:19">
      <c r="A139">
        <v>1303</v>
      </c>
      <c r="B139" t="s">
        <v>126</v>
      </c>
      <c r="C139" t="s">
        <v>4</v>
      </c>
      <c r="E139">
        <v>0</v>
      </c>
      <c r="F139">
        <v>1</v>
      </c>
      <c r="G139">
        <v>0</v>
      </c>
      <c r="H139" t="s">
        <v>461</v>
      </c>
      <c r="I139" t="s">
        <v>445</v>
      </c>
      <c r="K139">
        <v>1303</v>
      </c>
      <c r="L139" t="s">
        <v>126</v>
      </c>
      <c r="M139" t="s">
        <v>30</v>
      </c>
      <c r="N139" t="s">
        <v>4</v>
      </c>
      <c r="O139">
        <v>50</v>
      </c>
      <c r="P139" t="s">
        <v>562</v>
      </c>
      <c r="R139">
        <v>7</v>
      </c>
      <c r="S139">
        <f>INDEX(Sheet1!$K$3:$K$1000,MATCH(K139,Sheet1!$D$3:$D$1000,0))</f>
        <v>0</v>
      </c>
    </row>
    <row r="140" spans="1:19">
      <c r="A140">
        <v>1305</v>
      </c>
      <c r="B140" t="s">
        <v>127</v>
      </c>
      <c r="C140" t="s">
        <v>4</v>
      </c>
      <c r="E140">
        <v>0</v>
      </c>
      <c r="F140">
        <v>1</v>
      </c>
      <c r="G140">
        <v>0</v>
      </c>
      <c r="H140" t="s">
        <v>461</v>
      </c>
      <c r="I140" t="s">
        <v>445</v>
      </c>
      <c r="K140">
        <v>1305</v>
      </c>
      <c r="L140" t="s">
        <v>127</v>
      </c>
      <c r="M140" t="s">
        <v>30</v>
      </c>
      <c r="N140" t="s">
        <v>4</v>
      </c>
      <c r="O140">
        <v>50</v>
      </c>
      <c r="P140" t="s">
        <v>562</v>
      </c>
      <c r="R140">
        <v>7</v>
      </c>
      <c r="S140">
        <f>INDEX(Sheet1!$K$3:$K$1000,MATCH(K140,Sheet1!$D$3:$D$1000,0))</f>
        <v>0</v>
      </c>
    </row>
    <row r="141" spans="1:19">
      <c r="A141">
        <v>1307</v>
      </c>
      <c r="B141" t="s">
        <v>128</v>
      </c>
      <c r="C141" t="s">
        <v>4</v>
      </c>
      <c r="E141">
        <v>0</v>
      </c>
      <c r="F141">
        <v>1</v>
      </c>
      <c r="G141">
        <v>0</v>
      </c>
      <c r="H141" t="s">
        <v>461</v>
      </c>
      <c r="I141" t="s">
        <v>445</v>
      </c>
      <c r="K141">
        <v>1307</v>
      </c>
      <c r="L141" t="s">
        <v>128</v>
      </c>
      <c r="M141" t="s">
        <v>30</v>
      </c>
      <c r="N141" t="s">
        <v>4</v>
      </c>
      <c r="O141">
        <v>50</v>
      </c>
      <c r="P141" t="s">
        <v>562</v>
      </c>
      <c r="R141">
        <v>7</v>
      </c>
      <c r="S141">
        <f>INDEX(Sheet1!$K$3:$K$1000,MATCH(K141,Sheet1!$D$3:$D$1000,0))</f>
        <v>0</v>
      </c>
    </row>
    <row r="142" spans="1:19">
      <c r="A142">
        <v>1294</v>
      </c>
      <c r="B142" t="s">
        <v>130</v>
      </c>
      <c r="C142" t="s">
        <v>4</v>
      </c>
      <c r="E142">
        <v>0</v>
      </c>
      <c r="F142">
        <v>1</v>
      </c>
      <c r="G142">
        <v>0</v>
      </c>
      <c r="H142" t="s">
        <v>461</v>
      </c>
      <c r="I142" t="s">
        <v>445</v>
      </c>
      <c r="K142">
        <v>1306</v>
      </c>
      <c r="L142" t="s">
        <v>129</v>
      </c>
      <c r="M142" t="s">
        <v>30</v>
      </c>
      <c r="N142" t="s">
        <v>4</v>
      </c>
      <c r="O142">
        <v>50</v>
      </c>
      <c r="P142" t="s">
        <v>562</v>
      </c>
      <c r="R142">
        <v>7</v>
      </c>
      <c r="S142">
        <f>INDEX(Sheet1!$K$3:$K$1000,MATCH(K142,Sheet1!$D$3:$D$1000,0))</f>
        <v>0</v>
      </c>
    </row>
    <row r="143" spans="1:19">
      <c r="A143">
        <v>1306</v>
      </c>
      <c r="B143" t="s">
        <v>129</v>
      </c>
      <c r="C143" t="s">
        <v>4</v>
      </c>
      <c r="E143">
        <v>0</v>
      </c>
      <c r="F143">
        <v>1</v>
      </c>
      <c r="G143">
        <v>0</v>
      </c>
      <c r="H143" t="s">
        <v>461</v>
      </c>
      <c r="I143" t="s">
        <v>445</v>
      </c>
      <c r="K143">
        <v>1294</v>
      </c>
      <c r="L143" t="s">
        <v>130</v>
      </c>
      <c r="M143" t="s">
        <v>30</v>
      </c>
      <c r="N143" t="s">
        <v>4</v>
      </c>
      <c r="O143">
        <v>50</v>
      </c>
      <c r="P143" t="s">
        <v>562</v>
      </c>
      <c r="R143">
        <v>7</v>
      </c>
      <c r="S143">
        <f>INDEX(Sheet1!$K$3:$K$1000,MATCH(K143,Sheet1!$D$3:$D$1000,0))</f>
        <v>0</v>
      </c>
    </row>
    <row r="144" spans="1:19">
      <c r="A144">
        <v>1326</v>
      </c>
      <c r="B144" t="s">
        <v>131</v>
      </c>
      <c r="C144" t="s">
        <v>4</v>
      </c>
      <c r="E144">
        <v>3</v>
      </c>
      <c r="F144">
        <v>1</v>
      </c>
      <c r="G144">
        <v>0</v>
      </c>
      <c r="H144" t="s">
        <v>461</v>
      </c>
      <c r="I144" t="s">
        <v>445</v>
      </c>
      <c r="K144">
        <v>1326</v>
      </c>
      <c r="L144" t="s">
        <v>131</v>
      </c>
      <c r="M144" t="s">
        <v>30</v>
      </c>
      <c r="N144" t="s">
        <v>4</v>
      </c>
      <c r="O144">
        <v>50</v>
      </c>
      <c r="P144" t="s">
        <v>562</v>
      </c>
      <c r="R144">
        <v>7</v>
      </c>
      <c r="S144">
        <f>INDEX(Sheet1!$K$3:$K$1000,MATCH(K144,Sheet1!$D$3:$D$1000,0))</f>
        <v>0</v>
      </c>
    </row>
    <row r="145" spans="1:19">
      <c r="A145">
        <v>1327</v>
      </c>
      <c r="B145" t="s">
        <v>132</v>
      </c>
      <c r="C145" t="s">
        <v>4</v>
      </c>
      <c r="E145">
        <v>2</v>
      </c>
      <c r="F145">
        <v>1</v>
      </c>
      <c r="G145">
        <v>0</v>
      </c>
      <c r="H145" t="s">
        <v>461</v>
      </c>
      <c r="I145" t="s">
        <v>445</v>
      </c>
      <c r="K145">
        <v>1327</v>
      </c>
      <c r="L145" t="s">
        <v>132</v>
      </c>
      <c r="M145" t="s">
        <v>30</v>
      </c>
      <c r="N145" t="s">
        <v>4</v>
      </c>
      <c r="O145">
        <v>50</v>
      </c>
      <c r="P145" t="s">
        <v>562</v>
      </c>
      <c r="R145">
        <v>7</v>
      </c>
      <c r="S145">
        <f>INDEX(Sheet1!$K$3:$K$1000,MATCH(K145,Sheet1!$D$3:$D$1000,0))</f>
        <v>0</v>
      </c>
    </row>
    <row r="146" spans="1:19">
      <c r="A146">
        <v>1312</v>
      </c>
      <c r="B146" t="s">
        <v>133</v>
      </c>
      <c r="C146" t="s">
        <v>4</v>
      </c>
      <c r="E146">
        <v>0</v>
      </c>
      <c r="F146">
        <v>1</v>
      </c>
      <c r="G146">
        <v>0</v>
      </c>
      <c r="H146" t="s">
        <v>461</v>
      </c>
      <c r="I146" t="s">
        <v>445</v>
      </c>
      <c r="K146">
        <v>1312</v>
      </c>
      <c r="L146" t="s">
        <v>133</v>
      </c>
      <c r="M146" t="s">
        <v>30</v>
      </c>
      <c r="N146" t="s">
        <v>4</v>
      </c>
      <c r="O146">
        <v>50</v>
      </c>
      <c r="P146" t="s">
        <v>562</v>
      </c>
      <c r="R146">
        <v>7</v>
      </c>
      <c r="S146">
        <f>INDEX(Sheet1!$K$3:$K$1000,MATCH(K146,Sheet1!$D$3:$D$1000,0))</f>
        <v>0</v>
      </c>
    </row>
    <row r="147" spans="1:19">
      <c r="A147">
        <v>1313</v>
      </c>
      <c r="B147" t="s">
        <v>134</v>
      </c>
      <c r="C147" t="s">
        <v>4</v>
      </c>
      <c r="E147">
        <v>0</v>
      </c>
      <c r="F147">
        <v>1</v>
      </c>
      <c r="G147">
        <v>0</v>
      </c>
      <c r="H147" t="s">
        <v>461</v>
      </c>
      <c r="I147" t="s">
        <v>445</v>
      </c>
      <c r="K147">
        <v>1313</v>
      </c>
      <c r="L147" t="s">
        <v>134</v>
      </c>
      <c r="M147" t="s">
        <v>30</v>
      </c>
      <c r="N147" t="s">
        <v>4</v>
      </c>
      <c r="O147">
        <v>50</v>
      </c>
      <c r="P147" t="s">
        <v>562</v>
      </c>
      <c r="R147">
        <v>7</v>
      </c>
      <c r="S147">
        <f>INDEX(Sheet1!$K$3:$K$1000,MATCH(K147,Sheet1!$D$3:$D$1000,0))</f>
        <v>0</v>
      </c>
    </row>
    <row r="148" spans="1:19">
      <c r="A148">
        <v>1314</v>
      </c>
      <c r="B148" t="s">
        <v>135</v>
      </c>
      <c r="C148" t="s">
        <v>4</v>
      </c>
      <c r="E148">
        <v>0</v>
      </c>
      <c r="F148">
        <v>1</v>
      </c>
      <c r="G148">
        <v>0</v>
      </c>
      <c r="H148" t="s">
        <v>461</v>
      </c>
      <c r="I148" t="s">
        <v>445</v>
      </c>
      <c r="K148">
        <v>1314</v>
      </c>
      <c r="L148" t="s">
        <v>135</v>
      </c>
      <c r="M148" t="s">
        <v>30</v>
      </c>
      <c r="N148" t="s">
        <v>4</v>
      </c>
      <c r="O148">
        <v>50</v>
      </c>
      <c r="P148" t="s">
        <v>562</v>
      </c>
      <c r="R148">
        <v>7</v>
      </c>
      <c r="S148">
        <f>INDEX(Sheet1!$K$3:$K$1000,MATCH(K148,Sheet1!$D$3:$D$1000,0))</f>
        <v>0</v>
      </c>
    </row>
    <row r="149" spans="1:19">
      <c r="A149">
        <v>1315</v>
      </c>
      <c r="B149" t="s">
        <v>136</v>
      </c>
      <c r="C149" t="s">
        <v>4</v>
      </c>
      <c r="E149">
        <v>0</v>
      </c>
      <c r="F149">
        <v>1</v>
      </c>
      <c r="G149">
        <v>0</v>
      </c>
      <c r="H149" t="s">
        <v>461</v>
      </c>
      <c r="I149" t="s">
        <v>445</v>
      </c>
      <c r="K149">
        <v>1315</v>
      </c>
      <c r="L149" t="s">
        <v>136</v>
      </c>
      <c r="M149" t="s">
        <v>30</v>
      </c>
      <c r="N149" t="s">
        <v>4</v>
      </c>
      <c r="O149">
        <v>50</v>
      </c>
      <c r="P149" t="s">
        <v>562</v>
      </c>
      <c r="R149">
        <v>7</v>
      </c>
      <c r="S149">
        <f>INDEX(Sheet1!$K$3:$K$1000,MATCH(K149,Sheet1!$D$3:$D$1000,0))</f>
        <v>0</v>
      </c>
    </row>
    <row r="150" spans="1:19">
      <c r="A150">
        <v>1316</v>
      </c>
      <c r="B150" t="s">
        <v>137</v>
      </c>
      <c r="C150" t="s">
        <v>4</v>
      </c>
      <c r="E150">
        <v>0</v>
      </c>
      <c r="F150">
        <v>1</v>
      </c>
      <c r="G150">
        <v>0</v>
      </c>
      <c r="H150" t="s">
        <v>461</v>
      </c>
      <c r="I150" t="s">
        <v>445</v>
      </c>
      <c r="K150">
        <v>1316</v>
      </c>
      <c r="L150" t="s">
        <v>137</v>
      </c>
      <c r="M150" t="s">
        <v>30</v>
      </c>
      <c r="N150" t="s">
        <v>4</v>
      </c>
      <c r="O150">
        <v>50</v>
      </c>
      <c r="P150" t="s">
        <v>562</v>
      </c>
      <c r="R150">
        <v>7</v>
      </c>
      <c r="S150">
        <f>INDEX(Sheet1!$K$3:$K$1000,MATCH(K150,Sheet1!$D$3:$D$1000,0))</f>
        <v>0</v>
      </c>
    </row>
    <row r="151" spans="1:19">
      <c r="A151">
        <v>1317</v>
      </c>
      <c r="B151" t="s">
        <v>138</v>
      </c>
      <c r="C151" t="s">
        <v>4</v>
      </c>
      <c r="E151">
        <v>0</v>
      </c>
      <c r="F151">
        <v>1</v>
      </c>
      <c r="G151">
        <v>0</v>
      </c>
      <c r="H151" t="s">
        <v>461</v>
      </c>
      <c r="I151" t="s">
        <v>445</v>
      </c>
      <c r="K151">
        <v>1317</v>
      </c>
      <c r="L151" t="s">
        <v>138</v>
      </c>
      <c r="M151" t="s">
        <v>30</v>
      </c>
      <c r="N151" t="s">
        <v>4</v>
      </c>
      <c r="O151">
        <v>50</v>
      </c>
      <c r="P151" t="s">
        <v>562</v>
      </c>
      <c r="R151">
        <v>7</v>
      </c>
      <c r="S151">
        <f>INDEX(Sheet1!$K$3:$K$1000,MATCH(K151,Sheet1!$D$3:$D$1000,0))</f>
        <v>0</v>
      </c>
    </row>
    <row r="152" spans="1:19">
      <c r="A152">
        <v>1318</v>
      </c>
      <c r="B152" t="s">
        <v>139</v>
      </c>
      <c r="C152" t="s">
        <v>4</v>
      </c>
      <c r="E152">
        <v>0</v>
      </c>
      <c r="F152">
        <v>1</v>
      </c>
      <c r="G152">
        <v>0</v>
      </c>
      <c r="H152" t="s">
        <v>461</v>
      </c>
      <c r="I152" t="s">
        <v>445</v>
      </c>
      <c r="K152">
        <v>1318</v>
      </c>
      <c r="L152" t="s">
        <v>139</v>
      </c>
      <c r="M152" t="s">
        <v>30</v>
      </c>
      <c r="N152" t="s">
        <v>4</v>
      </c>
      <c r="O152">
        <v>50</v>
      </c>
      <c r="P152" t="s">
        <v>562</v>
      </c>
      <c r="R152">
        <v>7</v>
      </c>
      <c r="S152">
        <f>INDEX(Sheet1!$K$3:$K$1000,MATCH(K152,Sheet1!$D$3:$D$1000,0))</f>
        <v>0</v>
      </c>
    </row>
    <row r="153" spans="1:19">
      <c r="A153">
        <v>1319</v>
      </c>
      <c r="B153" t="s">
        <v>140</v>
      </c>
      <c r="C153" t="s">
        <v>4</v>
      </c>
      <c r="E153">
        <v>0</v>
      </c>
      <c r="F153">
        <v>1</v>
      </c>
      <c r="G153">
        <v>0</v>
      </c>
      <c r="H153" t="s">
        <v>461</v>
      </c>
      <c r="I153" t="s">
        <v>445</v>
      </c>
      <c r="K153">
        <v>1319</v>
      </c>
      <c r="L153" t="s">
        <v>140</v>
      </c>
      <c r="M153" t="s">
        <v>30</v>
      </c>
      <c r="N153" t="s">
        <v>4</v>
      </c>
      <c r="O153">
        <v>50</v>
      </c>
      <c r="P153" t="s">
        <v>562</v>
      </c>
      <c r="R153">
        <v>7</v>
      </c>
      <c r="S153">
        <f>INDEX(Sheet1!$K$3:$K$1000,MATCH(K153,Sheet1!$D$3:$D$1000,0))</f>
        <v>0</v>
      </c>
    </row>
    <row r="154" spans="1:19">
      <c r="A154">
        <v>1320</v>
      </c>
      <c r="B154" t="s">
        <v>141</v>
      </c>
      <c r="C154" t="s">
        <v>4</v>
      </c>
      <c r="E154">
        <v>0</v>
      </c>
      <c r="F154">
        <v>1</v>
      </c>
      <c r="G154">
        <v>0</v>
      </c>
      <c r="H154" t="s">
        <v>461</v>
      </c>
      <c r="I154" t="s">
        <v>445</v>
      </c>
      <c r="K154">
        <v>1320</v>
      </c>
      <c r="L154" t="s">
        <v>141</v>
      </c>
      <c r="M154" t="s">
        <v>30</v>
      </c>
      <c r="N154" t="s">
        <v>4</v>
      </c>
      <c r="O154">
        <v>50</v>
      </c>
      <c r="P154" t="s">
        <v>562</v>
      </c>
      <c r="R154">
        <v>7</v>
      </c>
      <c r="S154">
        <f>INDEX(Sheet1!$K$3:$K$1000,MATCH(K154,Sheet1!$D$3:$D$1000,0))</f>
        <v>0</v>
      </c>
    </row>
    <row r="155" spans="1:19">
      <c r="A155">
        <v>1321</v>
      </c>
      <c r="B155" t="s">
        <v>142</v>
      </c>
      <c r="C155" t="s">
        <v>4</v>
      </c>
      <c r="E155">
        <v>0</v>
      </c>
      <c r="F155">
        <v>1</v>
      </c>
      <c r="G155">
        <v>0</v>
      </c>
      <c r="H155" t="s">
        <v>461</v>
      </c>
      <c r="I155" t="s">
        <v>445</v>
      </c>
      <c r="K155">
        <v>1321</v>
      </c>
      <c r="L155" t="s">
        <v>142</v>
      </c>
      <c r="M155" t="s">
        <v>30</v>
      </c>
      <c r="N155" t="s">
        <v>4</v>
      </c>
      <c r="O155">
        <v>50</v>
      </c>
      <c r="P155" t="s">
        <v>562</v>
      </c>
      <c r="R155">
        <v>7</v>
      </c>
      <c r="S155">
        <f>INDEX(Sheet1!$K$3:$K$1000,MATCH(K155,Sheet1!$D$3:$D$1000,0))</f>
        <v>0</v>
      </c>
    </row>
    <row r="156" spans="1:19">
      <c r="A156">
        <v>1322</v>
      </c>
      <c r="B156" t="s">
        <v>143</v>
      </c>
      <c r="C156" t="s">
        <v>4</v>
      </c>
      <c r="E156">
        <v>0</v>
      </c>
      <c r="F156">
        <v>1</v>
      </c>
      <c r="G156">
        <v>0</v>
      </c>
      <c r="H156" t="s">
        <v>461</v>
      </c>
      <c r="I156" t="s">
        <v>445</v>
      </c>
      <c r="K156">
        <v>1322</v>
      </c>
      <c r="L156" t="s">
        <v>143</v>
      </c>
      <c r="M156" t="s">
        <v>30</v>
      </c>
      <c r="N156" t="s">
        <v>4</v>
      </c>
      <c r="O156">
        <v>50</v>
      </c>
      <c r="P156" t="s">
        <v>562</v>
      </c>
      <c r="R156">
        <v>7</v>
      </c>
      <c r="S156">
        <f>INDEX(Sheet1!$K$3:$K$1000,MATCH(K156,Sheet1!$D$3:$D$1000,0))</f>
        <v>0</v>
      </c>
    </row>
    <row r="157" spans="1:19">
      <c r="A157">
        <v>1324</v>
      </c>
      <c r="B157" t="s">
        <v>144</v>
      </c>
      <c r="C157" t="s">
        <v>4</v>
      </c>
      <c r="E157">
        <v>0</v>
      </c>
      <c r="F157">
        <v>1</v>
      </c>
      <c r="G157">
        <v>0</v>
      </c>
      <c r="H157" t="s">
        <v>461</v>
      </c>
      <c r="I157" t="s">
        <v>445</v>
      </c>
      <c r="K157">
        <v>1324</v>
      </c>
      <c r="L157" t="s">
        <v>144</v>
      </c>
      <c r="M157" t="s">
        <v>30</v>
      </c>
      <c r="N157" t="s">
        <v>4</v>
      </c>
      <c r="O157">
        <v>50</v>
      </c>
      <c r="P157" t="s">
        <v>562</v>
      </c>
      <c r="R157">
        <v>7</v>
      </c>
      <c r="S157">
        <f>INDEX(Sheet1!$K$3:$K$1000,MATCH(K157,Sheet1!$D$3:$D$1000,0))</f>
        <v>0</v>
      </c>
    </row>
    <row r="158" spans="1:19">
      <c r="A158">
        <v>1311</v>
      </c>
      <c r="B158" t="s">
        <v>146</v>
      </c>
      <c r="C158" t="s">
        <v>4</v>
      </c>
      <c r="E158">
        <v>0</v>
      </c>
      <c r="F158">
        <v>1</v>
      </c>
      <c r="G158">
        <v>0</v>
      </c>
      <c r="H158" t="s">
        <v>461</v>
      </c>
      <c r="I158" t="s">
        <v>445</v>
      </c>
      <c r="K158">
        <v>1325</v>
      </c>
      <c r="L158" t="s">
        <v>145</v>
      </c>
      <c r="M158" t="s">
        <v>30</v>
      </c>
      <c r="N158" t="s">
        <v>4</v>
      </c>
      <c r="O158">
        <v>50</v>
      </c>
      <c r="P158" t="s">
        <v>562</v>
      </c>
      <c r="R158">
        <v>7</v>
      </c>
      <c r="S158">
        <f>INDEX(Sheet1!$K$3:$K$1000,MATCH(K158,Sheet1!$D$3:$D$1000,0))</f>
        <v>0</v>
      </c>
    </row>
    <row r="159" spans="1:19">
      <c r="A159">
        <v>1325</v>
      </c>
      <c r="B159" t="s">
        <v>145</v>
      </c>
      <c r="C159" t="s">
        <v>4</v>
      </c>
      <c r="E159">
        <v>0</v>
      </c>
      <c r="F159">
        <v>1</v>
      </c>
      <c r="G159">
        <v>0</v>
      </c>
      <c r="H159" t="s">
        <v>461</v>
      </c>
      <c r="I159" t="s">
        <v>445</v>
      </c>
      <c r="K159">
        <v>1311</v>
      </c>
      <c r="L159" t="s">
        <v>146</v>
      </c>
      <c r="M159" t="s">
        <v>30</v>
      </c>
      <c r="N159" t="s">
        <v>4</v>
      </c>
      <c r="O159">
        <v>50</v>
      </c>
      <c r="P159" t="s">
        <v>562</v>
      </c>
      <c r="R159">
        <v>7</v>
      </c>
      <c r="S159">
        <f>INDEX(Sheet1!$K$3:$K$1000,MATCH(K159,Sheet1!$D$3:$D$1000,0))</f>
        <v>0</v>
      </c>
    </row>
    <row r="160" spans="1:19">
      <c r="A160">
        <v>5794</v>
      </c>
      <c r="B160" t="s">
        <v>147</v>
      </c>
      <c r="C160" t="s">
        <v>4</v>
      </c>
      <c r="E160">
        <v>1</v>
      </c>
      <c r="F160">
        <v>1</v>
      </c>
      <c r="G160">
        <v>0</v>
      </c>
      <c r="H160" t="s">
        <v>461</v>
      </c>
      <c r="I160" t="s">
        <v>445</v>
      </c>
      <c r="K160">
        <v>5794</v>
      </c>
      <c r="L160" t="s">
        <v>147</v>
      </c>
      <c r="N160" t="s">
        <v>4</v>
      </c>
      <c r="O160">
        <v>50</v>
      </c>
      <c r="P160" t="s">
        <v>562</v>
      </c>
      <c r="R160">
        <v>7</v>
      </c>
      <c r="S160">
        <f>INDEX(Sheet1!$K$3:$K$1000,MATCH(K160,Sheet1!$D$3:$D$1000,0))</f>
        <v>0</v>
      </c>
    </row>
    <row r="161" spans="1:19">
      <c r="A161">
        <v>5801</v>
      </c>
      <c r="B161" t="s">
        <v>148</v>
      </c>
      <c r="C161" t="s">
        <v>4</v>
      </c>
      <c r="E161">
        <v>1</v>
      </c>
      <c r="F161">
        <v>1</v>
      </c>
      <c r="G161">
        <v>0</v>
      </c>
      <c r="H161" t="s">
        <v>461</v>
      </c>
      <c r="I161" t="s">
        <v>445</v>
      </c>
      <c r="K161">
        <v>5801</v>
      </c>
      <c r="L161" t="s">
        <v>148</v>
      </c>
      <c r="N161" t="s">
        <v>4</v>
      </c>
      <c r="O161">
        <v>50</v>
      </c>
      <c r="P161" t="s">
        <v>562</v>
      </c>
      <c r="R161">
        <v>7</v>
      </c>
      <c r="S161">
        <f>INDEX(Sheet1!$K$3:$K$1000,MATCH(K161,Sheet1!$D$3:$D$1000,0))</f>
        <v>0</v>
      </c>
    </row>
    <row r="162" spans="1:19">
      <c r="A162">
        <v>7816</v>
      </c>
      <c r="B162" t="s">
        <v>149</v>
      </c>
      <c r="C162" t="s">
        <v>393</v>
      </c>
      <c r="E162">
        <v>1</v>
      </c>
      <c r="G162">
        <v>1556</v>
      </c>
      <c r="I162" t="s">
        <v>445</v>
      </c>
      <c r="K162">
        <v>7816</v>
      </c>
      <c r="L162" t="s">
        <v>149</v>
      </c>
      <c r="N162" t="s">
        <v>393</v>
      </c>
      <c r="O162">
        <v>50</v>
      </c>
      <c r="P162" t="s">
        <v>562</v>
      </c>
      <c r="R162">
        <v>7</v>
      </c>
      <c r="S162">
        <f>INDEX(Sheet1!$K$3:$K$1000,MATCH(K162,Sheet1!$D$3:$D$1000,0))</f>
        <v>0</v>
      </c>
    </row>
    <row r="163" spans="1:19">
      <c r="A163">
        <v>4616</v>
      </c>
      <c r="B163" t="s">
        <v>150</v>
      </c>
      <c r="C163" t="s">
        <v>398</v>
      </c>
      <c r="E163">
        <v>1</v>
      </c>
      <c r="G163">
        <v>0</v>
      </c>
      <c r="H163" t="s">
        <v>449</v>
      </c>
      <c r="I163" t="s">
        <v>445</v>
      </c>
      <c r="K163">
        <v>4616</v>
      </c>
      <c r="L163" t="s">
        <v>150</v>
      </c>
      <c r="N163" t="s">
        <v>398</v>
      </c>
      <c r="O163">
        <v>50</v>
      </c>
      <c r="P163" t="s">
        <v>562</v>
      </c>
      <c r="R163">
        <v>7</v>
      </c>
      <c r="S163">
        <f>INDEX(Sheet1!$K$3:$K$1000,MATCH(K163,Sheet1!$D$3:$D$1000,0))</f>
        <v>0</v>
      </c>
    </row>
    <row r="164" spans="1:19">
      <c r="A164">
        <v>7788</v>
      </c>
      <c r="B164" t="s">
        <v>485</v>
      </c>
      <c r="C164" t="s">
        <v>393</v>
      </c>
      <c r="I164" t="s">
        <v>445</v>
      </c>
      <c r="K164">
        <v>7788</v>
      </c>
      <c r="L164" t="s">
        <v>485</v>
      </c>
      <c r="N164" t="s">
        <v>393</v>
      </c>
      <c r="O164">
        <v>50</v>
      </c>
      <c r="P164" t="s">
        <v>562</v>
      </c>
      <c r="R164">
        <v>7</v>
      </c>
      <c r="S164">
        <f>INDEX(Sheet1!$K$3:$K$1000,MATCH(K164,Sheet1!$D$3:$D$1000,0))</f>
        <v>0</v>
      </c>
    </row>
    <row r="165" spans="1:19">
      <c r="A165">
        <v>6091</v>
      </c>
      <c r="B165" t="s">
        <v>151</v>
      </c>
      <c r="C165" t="s">
        <v>393</v>
      </c>
      <c r="E165">
        <v>1</v>
      </c>
      <c r="F165">
        <v>1</v>
      </c>
      <c r="G165">
        <v>283.55</v>
      </c>
      <c r="H165" t="s">
        <v>461</v>
      </c>
      <c r="I165" t="s">
        <v>445</v>
      </c>
      <c r="K165">
        <v>6091</v>
      </c>
      <c r="L165" t="s">
        <v>151</v>
      </c>
      <c r="N165" t="s">
        <v>393</v>
      </c>
      <c r="O165">
        <v>50</v>
      </c>
      <c r="P165" t="s">
        <v>562</v>
      </c>
      <c r="R165">
        <v>7</v>
      </c>
      <c r="S165">
        <f>INDEX(Sheet1!$K$3:$K$1000,MATCH(K165,Sheet1!$D$3:$D$1000,0))</f>
        <v>0</v>
      </c>
    </row>
    <row r="166" spans="1:19">
      <c r="A166">
        <v>6092</v>
      </c>
      <c r="B166" t="s">
        <v>152</v>
      </c>
      <c r="C166" t="s">
        <v>393</v>
      </c>
      <c r="E166">
        <v>1</v>
      </c>
      <c r="F166">
        <v>1</v>
      </c>
      <c r="G166">
        <v>283.55</v>
      </c>
      <c r="H166" t="s">
        <v>461</v>
      </c>
      <c r="I166" t="s">
        <v>445</v>
      </c>
      <c r="K166">
        <v>6092</v>
      </c>
      <c r="L166" t="s">
        <v>152</v>
      </c>
      <c r="N166" t="s">
        <v>393</v>
      </c>
      <c r="O166">
        <v>50</v>
      </c>
      <c r="P166" t="s">
        <v>562</v>
      </c>
      <c r="R166">
        <v>7</v>
      </c>
      <c r="S166">
        <f>INDEX(Sheet1!$K$3:$K$1000,MATCH(K166,Sheet1!$D$3:$D$1000,0))</f>
        <v>0</v>
      </c>
    </row>
    <row r="167" spans="1:19">
      <c r="A167">
        <v>6090</v>
      </c>
      <c r="B167" t="s">
        <v>153</v>
      </c>
      <c r="C167" t="s">
        <v>393</v>
      </c>
      <c r="E167">
        <v>1</v>
      </c>
      <c r="F167">
        <v>1</v>
      </c>
      <c r="G167">
        <v>283.55</v>
      </c>
      <c r="H167" t="s">
        <v>461</v>
      </c>
      <c r="I167" t="s">
        <v>445</v>
      </c>
      <c r="K167">
        <v>6090</v>
      </c>
      <c r="L167" t="s">
        <v>153</v>
      </c>
      <c r="N167" t="s">
        <v>393</v>
      </c>
      <c r="O167">
        <v>50</v>
      </c>
      <c r="P167" t="s">
        <v>562</v>
      </c>
      <c r="R167">
        <v>7</v>
      </c>
      <c r="S167">
        <f>INDEX(Sheet1!$K$3:$K$1000,MATCH(K167,Sheet1!$D$3:$D$1000,0))</f>
        <v>0</v>
      </c>
    </row>
    <row r="168" spans="1:19">
      <c r="A168">
        <v>1328</v>
      </c>
      <c r="B168" t="s">
        <v>154</v>
      </c>
      <c r="C168" t="s">
        <v>4</v>
      </c>
      <c r="E168">
        <v>0</v>
      </c>
      <c r="F168">
        <v>1</v>
      </c>
      <c r="G168">
        <v>342.4</v>
      </c>
      <c r="H168" t="s">
        <v>461</v>
      </c>
      <c r="I168" t="s">
        <v>445</v>
      </c>
      <c r="K168">
        <v>1328</v>
      </c>
      <c r="L168" t="s">
        <v>154</v>
      </c>
      <c r="M168" t="s">
        <v>30</v>
      </c>
      <c r="N168" t="s">
        <v>4</v>
      </c>
      <c r="O168">
        <v>50</v>
      </c>
      <c r="P168" t="s">
        <v>562</v>
      </c>
      <c r="R168">
        <v>7</v>
      </c>
      <c r="S168">
        <f>INDEX(Sheet1!$K$3:$K$1000,MATCH(K168,Sheet1!$D$3:$D$1000,0))</f>
        <v>0</v>
      </c>
    </row>
    <row r="169" spans="1:19">
      <c r="A169">
        <v>6053</v>
      </c>
      <c r="B169" t="s">
        <v>155</v>
      </c>
      <c r="C169" t="s">
        <v>4</v>
      </c>
      <c r="E169">
        <v>1</v>
      </c>
      <c r="F169">
        <v>1</v>
      </c>
      <c r="G169">
        <v>342.4</v>
      </c>
      <c r="H169" t="s">
        <v>461</v>
      </c>
      <c r="I169" t="s">
        <v>445</v>
      </c>
      <c r="K169">
        <v>6053</v>
      </c>
      <c r="L169" t="s">
        <v>155</v>
      </c>
      <c r="N169" t="s">
        <v>4</v>
      </c>
      <c r="O169">
        <v>50</v>
      </c>
      <c r="P169" t="s">
        <v>562</v>
      </c>
      <c r="R169">
        <v>7</v>
      </c>
      <c r="S169">
        <f>INDEX(Sheet1!$K$3:$K$1000,MATCH(K169,Sheet1!$D$3:$D$1000,0))</f>
        <v>0</v>
      </c>
    </row>
    <row r="170" spans="1:19">
      <c r="A170">
        <v>1329</v>
      </c>
      <c r="B170" t="s">
        <v>156</v>
      </c>
      <c r="C170" t="s">
        <v>4</v>
      </c>
      <c r="E170">
        <v>1</v>
      </c>
      <c r="F170">
        <v>1</v>
      </c>
      <c r="G170">
        <v>283.55</v>
      </c>
      <c r="H170" t="s">
        <v>461</v>
      </c>
      <c r="I170" t="s">
        <v>445</v>
      </c>
      <c r="K170">
        <v>1329</v>
      </c>
      <c r="L170" t="s">
        <v>156</v>
      </c>
      <c r="M170" t="s">
        <v>30</v>
      </c>
      <c r="N170" t="s">
        <v>4</v>
      </c>
      <c r="O170">
        <v>50</v>
      </c>
      <c r="P170" t="s">
        <v>562</v>
      </c>
      <c r="R170">
        <v>7</v>
      </c>
      <c r="S170">
        <f>INDEX(Sheet1!$K$3:$K$1000,MATCH(K170,Sheet1!$D$3:$D$1000,0))</f>
        <v>0</v>
      </c>
    </row>
    <row r="171" spans="1:19">
      <c r="A171">
        <v>6039</v>
      </c>
      <c r="B171" t="s">
        <v>157</v>
      </c>
      <c r="C171" t="s">
        <v>4</v>
      </c>
      <c r="E171">
        <v>1</v>
      </c>
      <c r="F171">
        <v>1</v>
      </c>
      <c r="G171">
        <v>0</v>
      </c>
      <c r="H171" t="s">
        <v>461</v>
      </c>
      <c r="I171" t="s">
        <v>445</v>
      </c>
      <c r="K171">
        <v>6039</v>
      </c>
      <c r="L171" t="s">
        <v>157</v>
      </c>
      <c r="N171" t="s">
        <v>4</v>
      </c>
      <c r="O171">
        <v>50</v>
      </c>
      <c r="P171" t="s">
        <v>562</v>
      </c>
      <c r="R171">
        <v>7</v>
      </c>
      <c r="S171">
        <f>INDEX(Sheet1!$K$3:$K$1000,MATCH(K171,Sheet1!$D$3:$D$1000,0))</f>
        <v>0</v>
      </c>
    </row>
    <row r="172" spans="1:19">
      <c r="A172">
        <v>6684</v>
      </c>
      <c r="B172" t="s">
        <v>158</v>
      </c>
      <c r="C172" t="s">
        <v>486</v>
      </c>
      <c r="E172">
        <v>2</v>
      </c>
      <c r="G172">
        <v>0</v>
      </c>
      <c r="I172" t="s">
        <v>445</v>
      </c>
      <c r="K172">
        <v>6684</v>
      </c>
      <c r="L172" t="s">
        <v>158</v>
      </c>
      <c r="N172" t="s">
        <v>486</v>
      </c>
      <c r="O172">
        <v>50</v>
      </c>
      <c r="P172" t="s">
        <v>562</v>
      </c>
      <c r="R172">
        <v>7</v>
      </c>
      <c r="S172">
        <f>INDEX(Sheet1!$K$3:$K$1000,MATCH(K172,Sheet1!$D$3:$D$1000,0))</f>
        <v>0</v>
      </c>
    </row>
    <row r="173" spans="1:19">
      <c r="A173">
        <v>4735</v>
      </c>
      <c r="B173" t="s">
        <v>159</v>
      </c>
      <c r="C173" t="s">
        <v>393</v>
      </c>
      <c r="E173">
        <v>4</v>
      </c>
      <c r="F173">
        <v>1</v>
      </c>
      <c r="G173">
        <v>360</v>
      </c>
      <c r="H173" t="s">
        <v>450</v>
      </c>
      <c r="I173" t="s">
        <v>445</v>
      </c>
      <c r="K173">
        <v>4735</v>
      </c>
      <c r="L173" t="s">
        <v>159</v>
      </c>
      <c r="N173" t="s">
        <v>393</v>
      </c>
      <c r="O173">
        <v>50</v>
      </c>
      <c r="P173" t="s">
        <v>562</v>
      </c>
      <c r="R173">
        <v>7</v>
      </c>
      <c r="S173">
        <f>INDEX(Sheet1!$K$3:$K$1000,MATCH(K173,Sheet1!$D$3:$D$1000,0))</f>
        <v>0</v>
      </c>
    </row>
    <row r="174" spans="1:19">
      <c r="A174">
        <v>1251</v>
      </c>
      <c r="B174" t="s">
        <v>160</v>
      </c>
      <c r="C174" t="s">
        <v>393</v>
      </c>
      <c r="E174">
        <v>2</v>
      </c>
      <c r="F174">
        <v>1</v>
      </c>
      <c r="G174">
        <v>0</v>
      </c>
      <c r="H174" t="s">
        <v>450</v>
      </c>
      <c r="I174" t="s">
        <v>445</v>
      </c>
      <c r="K174">
        <v>1251</v>
      </c>
      <c r="L174" t="s">
        <v>160</v>
      </c>
      <c r="M174" t="s">
        <v>30</v>
      </c>
      <c r="N174" t="s">
        <v>393</v>
      </c>
      <c r="O174">
        <v>50</v>
      </c>
      <c r="P174" t="s">
        <v>562</v>
      </c>
      <c r="R174">
        <v>7</v>
      </c>
      <c r="S174">
        <f>INDEX(Sheet1!$K$3:$K$1000,MATCH(K174,Sheet1!$D$3:$D$1000,0))</f>
        <v>0</v>
      </c>
    </row>
    <row r="175" spans="1:19">
      <c r="A175">
        <v>1250</v>
      </c>
      <c r="B175" t="s">
        <v>161</v>
      </c>
      <c r="C175" t="s">
        <v>464</v>
      </c>
      <c r="E175">
        <v>4</v>
      </c>
      <c r="F175">
        <v>1</v>
      </c>
      <c r="G175">
        <v>219.34782999999999</v>
      </c>
      <c r="H175" t="s">
        <v>450</v>
      </c>
      <c r="I175" t="s">
        <v>445</v>
      </c>
      <c r="K175">
        <v>1250</v>
      </c>
      <c r="L175" t="s">
        <v>161</v>
      </c>
      <c r="M175" t="s">
        <v>30</v>
      </c>
      <c r="N175" t="s">
        <v>464</v>
      </c>
      <c r="O175">
        <v>50</v>
      </c>
      <c r="P175" t="s">
        <v>562</v>
      </c>
      <c r="R175">
        <v>7</v>
      </c>
      <c r="S175">
        <f>INDEX(Sheet1!$K$3:$K$1000,MATCH(K175,Sheet1!$D$3:$D$1000,0))</f>
        <v>0</v>
      </c>
    </row>
    <row r="176" spans="1:19">
      <c r="A176">
        <v>1156</v>
      </c>
      <c r="B176" t="s">
        <v>412</v>
      </c>
      <c r="C176" t="s">
        <v>447</v>
      </c>
      <c r="E176">
        <v>0</v>
      </c>
      <c r="G176">
        <v>0</v>
      </c>
      <c r="H176" t="s">
        <v>467</v>
      </c>
      <c r="I176" t="s">
        <v>445</v>
      </c>
      <c r="K176">
        <v>1156</v>
      </c>
      <c r="L176" t="s">
        <v>412</v>
      </c>
      <c r="M176" t="s">
        <v>30</v>
      </c>
      <c r="N176" t="s">
        <v>447</v>
      </c>
      <c r="O176">
        <v>50</v>
      </c>
      <c r="P176" t="s">
        <v>562</v>
      </c>
      <c r="R176">
        <v>7</v>
      </c>
      <c r="S176">
        <f>INDEX(Sheet1!$K$3:$K$1000,MATCH(K176,Sheet1!$D$3:$D$1000,0))</f>
        <v>0</v>
      </c>
    </row>
    <row r="177" spans="1:19">
      <c r="A177">
        <v>7809</v>
      </c>
      <c r="B177" t="s">
        <v>162</v>
      </c>
      <c r="C177" t="s">
        <v>393</v>
      </c>
      <c r="E177">
        <v>1</v>
      </c>
      <c r="G177">
        <v>2095</v>
      </c>
      <c r="I177" t="s">
        <v>445</v>
      </c>
      <c r="K177">
        <v>7809</v>
      </c>
      <c r="L177" t="s">
        <v>162</v>
      </c>
      <c r="N177" t="s">
        <v>393</v>
      </c>
      <c r="O177">
        <v>50</v>
      </c>
      <c r="P177" t="s">
        <v>562</v>
      </c>
      <c r="R177">
        <v>7</v>
      </c>
      <c r="S177">
        <f>INDEX(Sheet1!$K$3:$K$1000,MATCH(K177,Sheet1!$D$3:$D$1000,0))</f>
        <v>0</v>
      </c>
    </row>
    <row r="178" spans="1:19">
      <c r="A178">
        <v>7812</v>
      </c>
      <c r="B178" t="s">
        <v>163</v>
      </c>
      <c r="C178" t="s">
        <v>393</v>
      </c>
      <c r="E178">
        <v>1</v>
      </c>
      <c r="G178">
        <v>2095</v>
      </c>
      <c r="I178" t="s">
        <v>445</v>
      </c>
      <c r="K178">
        <v>7812</v>
      </c>
      <c r="L178" t="s">
        <v>163</v>
      </c>
      <c r="N178" t="s">
        <v>393</v>
      </c>
      <c r="O178">
        <v>50</v>
      </c>
      <c r="P178" t="s">
        <v>562</v>
      </c>
      <c r="R178">
        <v>7</v>
      </c>
      <c r="S178">
        <f>INDEX(Sheet1!$K$3:$K$1000,MATCH(K178,Sheet1!$D$3:$D$1000,0))</f>
        <v>0</v>
      </c>
    </row>
    <row r="179" spans="1:19">
      <c r="A179">
        <v>7813</v>
      </c>
      <c r="B179" t="s">
        <v>164</v>
      </c>
      <c r="C179" t="s">
        <v>393</v>
      </c>
      <c r="E179">
        <v>1</v>
      </c>
      <c r="G179">
        <v>2095</v>
      </c>
      <c r="I179" t="s">
        <v>445</v>
      </c>
      <c r="K179">
        <v>7813</v>
      </c>
      <c r="L179" t="s">
        <v>164</v>
      </c>
      <c r="N179" t="s">
        <v>393</v>
      </c>
      <c r="O179">
        <v>50</v>
      </c>
      <c r="P179" t="s">
        <v>562</v>
      </c>
      <c r="R179">
        <v>7</v>
      </c>
      <c r="S179">
        <f>INDEX(Sheet1!$K$3:$K$1000,MATCH(K179,Sheet1!$D$3:$D$1000,0))</f>
        <v>0</v>
      </c>
    </row>
    <row r="180" spans="1:19">
      <c r="A180">
        <v>7810</v>
      </c>
      <c r="B180" t="s">
        <v>165</v>
      </c>
      <c r="C180" t="s">
        <v>393</v>
      </c>
      <c r="E180">
        <v>1</v>
      </c>
      <c r="G180">
        <v>2095</v>
      </c>
      <c r="I180" t="s">
        <v>445</v>
      </c>
      <c r="K180">
        <v>7810</v>
      </c>
      <c r="L180" t="s">
        <v>165</v>
      </c>
      <c r="N180" t="s">
        <v>393</v>
      </c>
      <c r="O180">
        <v>50</v>
      </c>
      <c r="P180" t="s">
        <v>562</v>
      </c>
      <c r="R180">
        <v>7</v>
      </c>
      <c r="S180">
        <f>INDEX(Sheet1!$K$3:$K$1000,MATCH(K180,Sheet1!$D$3:$D$1000,0))</f>
        <v>0</v>
      </c>
    </row>
    <row r="181" spans="1:19">
      <c r="A181">
        <v>7811</v>
      </c>
      <c r="B181" t="s">
        <v>166</v>
      </c>
      <c r="C181" t="s">
        <v>393</v>
      </c>
      <c r="E181">
        <v>1</v>
      </c>
      <c r="G181">
        <v>2095</v>
      </c>
      <c r="I181" t="s">
        <v>445</v>
      </c>
      <c r="K181">
        <v>7811</v>
      </c>
      <c r="L181" t="s">
        <v>166</v>
      </c>
      <c r="N181" t="s">
        <v>393</v>
      </c>
      <c r="O181">
        <v>50</v>
      </c>
      <c r="P181" t="s">
        <v>562</v>
      </c>
      <c r="R181">
        <v>7</v>
      </c>
      <c r="S181">
        <f>INDEX(Sheet1!$K$3:$K$1000,MATCH(K181,Sheet1!$D$3:$D$1000,0))</f>
        <v>0</v>
      </c>
    </row>
    <row r="182" spans="1:19">
      <c r="A182">
        <v>1237</v>
      </c>
      <c r="B182" t="s">
        <v>167</v>
      </c>
      <c r="C182" t="s">
        <v>393</v>
      </c>
      <c r="E182">
        <v>2</v>
      </c>
      <c r="G182">
        <v>2107</v>
      </c>
      <c r="H182" t="s">
        <v>30</v>
      </c>
      <c r="I182" t="s">
        <v>445</v>
      </c>
      <c r="K182">
        <v>1237</v>
      </c>
      <c r="L182" t="s">
        <v>167</v>
      </c>
      <c r="M182" t="s">
        <v>30</v>
      </c>
      <c r="N182" t="s">
        <v>393</v>
      </c>
      <c r="O182">
        <v>50</v>
      </c>
      <c r="P182" t="s">
        <v>562</v>
      </c>
      <c r="R182">
        <v>7</v>
      </c>
      <c r="S182">
        <f>INDEX(Sheet1!$K$3:$K$1000,MATCH(K182,Sheet1!$D$3:$D$1000,0))</f>
        <v>0</v>
      </c>
    </row>
    <row r="183" spans="1:19">
      <c r="A183">
        <v>6686</v>
      </c>
      <c r="B183" t="s">
        <v>487</v>
      </c>
      <c r="C183" t="s">
        <v>393</v>
      </c>
      <c r="E183">
        <v>0</v>
      </c>
      <c r="G183">
        <v>0</v>
      </c>
      <c r="I183" t="s">
        <v>445</v>
      </c>
      <c r="K183">
        <v>6686</v>
      </c>
      <c r="L183" t="s">
        <v>487</v>
      </c>
      <c r="N183" t="s">
        <v>393</v>
      </c>
      <c r="O183">
        <v>50</v>
      </c>
      <c r="P183" t="s">
        <v>562</v>
      </c>
      <c r="R183">
        <v>7</v>
      </c>
      <c r="S183">
        <f>INDEX(Sheet1!$K$3:$K$1000,MATCH(K183,Sheet1!$D$3:$D$1000,0))</f>
        <v>0</v>
      </c>
    </row>
    <row r="184" spans="1:19">
      <c r="A184">
        <v>6685</v>
      </c>
      <c r="B184" t="s">
        <v>488</v>
      </c>
      <c r="C184" t="s">
        <v>393</v>
      </c>
      <c r="E184">
        <v>1</v>
      </c>
      <c r="G184">
        <v>0</v>
      </c>
      <c r="I184" t="s">
        <v>445</v>
      </c>
      <c r="K184">
        <v>6685</v>
      </c>
      <c r="L184" t="s">
        <v>488</v>
      </c>
      <c r="N184" t="s">
        <v>393</v>
      </c>
      <c r="O184">
        <v>50</v>
      </c>
      <c r="P184" t="s">
        <v>562</v>
      </c>
      <c r="R184">
        <v>7</v>
      </c>
      <c r="S184">
        <f>INDEX(Sheet1!$K$3:$K$1000,MATCH(K184,Sheet1!$D$3:$D$1000,0))</f>
        <v>0</v>
      </c>
    </row>
    <row r="185" spans="1:19">
      <c r="A185">
        <v>1216</v>
      </c>
      <c r="B185" t="s">
        <v>168</v>
      </c>
      <c r="C185" t="s">
        <v>393</v>
      </c>
      <c r="E185">
        <v>1</v>
      </c>
      <c r="G185">
        <v>3800</v>
      </c>
      <c r="H185" t="s">
        <v>454</v>
      </c>
      <c r="I185" t="s">
        <v>445</v>
      </c>
      <c r="K185">
        <v>1216</v>
      </c>
      <c r="L185" t="s">
        <v>168</v>
      </c>
      <c r="M185" t="s">
        <v>30</v>
      </c>
      <c r="N185" t="s">
        <v>393</v>
      </c>
      <c r="O185">
        <v>50</v>
      </c>
      <c r="P185" t="s">
        <v>562</v>
      </c>
      <c r="R185">
        <v>7</v>
      </c>
      <c r="S185">
        <f>INDEX(Sheet1!$K$3:$K$1000,MATCH(K185,Sheet1!$D$3:$D$1000,0))</f>
        <v>0</v>
      </c>
    </row>
    <row r="186" spans="1:19">
      <c r="A186">
        <v>1215</v>
      </c>
      <c r="B186" t="s">
        <v>169</v>
      </c>
      <c r="C186" t="s">
        <v>393</v>
      </c>
      <c r="E186">
        <v>5</v>
      </c>
      <c r="G186">
        <v>380</v>
      </c>
      <c r="H186" t="s">
        <v>30</v>
      </c>
      <c r="I186" t="s">
        <v>445</v>
      </c>
      <c r="K186">
        <v>1215</v>
      </c>
      <c r="L186" t="s">
        <v>169</v>
      </c>
      <c r="M186" t="s">
        <v>30</v>
      </c>
      <c r="N186" t="s">
        <v>393</v>
      </c>
      <c r="O186">
        <v>50</v>
      </c>
      <c r="P186" t="s">
        <v>562</v>
      </c>
      <c r="R186">
        <v>7</v>
      </c>
      <c r="S186">
        <f>INDEX(Sheet1!$K$3:$K$1000,MATCH(K186,Sheet1!$D$3:$D$1000,0))</f>
        <v>0</v>
      </c>
    </row>
    <row r="187" spans="1:19">
      <c r="A187">
        <v>1197</v>
      </c>
      <c r="B187" t="s">
        <v>170</v>
      </c>
      <c r="C187" t="s">
        <v>4</v>
      </c>
      <c r="E187">
        <v>12</v>
      </c>
      <c r="G187">
        <v>204.25926000000001</v>
      </c>
      <c r="H187" t="s">
        <v>467</v>
      </c>
      <c r="I187" t="s">
        <v>445</v>
      </c>
      <c r="K187">
        <v>1197</v>
      </c>
      <c r="L187" t="s">
        <v>170</v>
      </c>
      <c r="M187" t="s">
        <v>30</v>
      </c>
      <c r="N187" t="s">
        <v>4</v>
      </c>
      <c r="O187">
        <v>50</v>
      </c>
      <c r="P187" t="s">
        <v>562</v>
      </c>
      <c r="R187">
        <v>7</v>
      </c>
      <c r="S187">
        <f>INDEX(Sheet1!$K$3:$K$1000,MATCH(K187,Sheet1!$D$3:$D$1000,0))</f>
        <v>0</v>
      </c>
    </row>
    <row r="188" spans="1:19">
      <c r="A188">
        <v>6687</v>
      </c>
      <c r="B188" t="s">
        <v>171</v>
      </c>
      <c r="C188" t="s">
        <v>4</v>
      </c>
      <c r="E188">
        <v>2</v>
      </c>
      <c r="G188">
        <v>320</v>
      </c>
      <c r="I188" t="s">
        <v>445</v>
      </c>
      <c r="K188">
        <v>6687</v>
      </c>
      <c r="L188" t="s">
        <v>171</v>
      </c>
      <c r="N188" t="s">
        <v>4</v>
      </c>
      <c r="O188">
        <v>50</v>
      </c>
      <c r="P188" t="s">
        <v>562</v>
      </c>
      <c r="R188">
        <v>7</v>
      </c>
      <c r="S188">
        <f>INDEX(Sheet1!$K$3:$K$1000,MATCH(K188,Sheet1!$D$3:$D$1000,0))</f>
        <v>0</v>
      </c>
    </row>
    <row r="189" spans="1:19">
      <c r="A189">
        <v>1196</v>
      </c>
      <c r="B189" t="s">
        <v>172</v>
      </c>
      <c r="C189" t="s">
        <v>393</v>
      </c>
      <c r="E189">
        <v>50</v>
      </c>
      <c r="G189">
        <v>100</v>
      </c>
      <c r="H189" t="s">
        <v>467</v>
      </c>
      <c r="I189" t="s">
        <v>445</v>
      </c>
      <c r="K189">
        <v>1196</v>
      </c>
      <c r="L189" t="s">
        <v>172</v>
      </c>
      <c r="M189" t="s">
        <v>30</v>
      </c>
      <c r="N189" t="s">
        <v>393</v>
      </c>
      <c r="O189">
        <v>50</v>
      </c>
      <c r="P189" t="s">
        <v>562</v>
      </c>
      <c r="R189">
        <v>7</v>
      </c>
      <c r="S189">
        <f>INDEX(Sheet1!$K$3:$K$1000,MATCH(K189,Sheet1!$D$3:$D$1000,0))</f>
        <v>0</v>
      </c>
    </row>
    <row r="190" spans="1:19">
      <c r="A190">
        <v>6130</v>
      </c>
      <c r="B190" t="s">
        <v>27</v>
      </c>
      <c r="C190" t="s">
        <v>4</v>
      </c>
      <c r="E190">
        <v>1</v>
      </c>
      <c r="F190">
        <v>1</v>
      </c>
      <c r="G190">
        <v>0</v>
      </c>
      <c r="H190" t="s">
        <v>461</v>
      </c>
      <c r="I190" t="s">
        <v>445</v>
      </c>
      <c r="K190">
        <v>6130</v>
      </c>
      <c r="L190" t="s">
        <v>27</v>
      </c>
      <c r="N190" t="s">
        <v>4</v>
      </c>
      <c r="O190">
        <v>50</v>
      </c>
      <c r="P190" t="s">
        <v>562</v>
      </c>
      <c r="R190">
        <v>7</v>
      </c>
      <c r="S190">
        <f>INDEX(Sheet1!$K$3:$K$1000,MATCH(K190,Sheet1!$D$3:$D$1000,0))</f>
        <v>0</v>
      </c>
    </row>
    <row r="191" spans="1:19">
      <c r="A191">
        <v>6129</v>
      </c>
      <c r="B191" t="s">
        <v>28</v>
      </c>
      <c r="C191" t="s">
        <v>4</v>
      </c>
      <c r="E191">
        <v>1</v>
      </c>
      <c r="F191">
        <v>1</v>
      </c>
      <c r="G191">
        <v>0</v>
      </c>
      <c r="H191" t="s">
        <v>461</v>
      </c>
      <c r="I191" t="s">
        <v>445</v>
      </c>
      <c r="K191">
        <v>6129</v>
      </c>
      <c r="L191" t="s">
        <v>28</v>
      </c>
      <c r="N191" t="s">
        <v>4</v>
      </c>
      <c r="O191">
        <v>50</v>
      </c>
      <c r="P191" t="s">
        <v>562</v>
      </c>
      <c r="R191">
        <v>7</v>
      </c>
      <c r="S191">
        <f>INDEX(Sheet1!$K$3:$K$1000,MATCH(K191,Sheet1!$D$3:$D$1000,0))</f>
        <v>0</v>
      </c>
    </row>
    <row r="192" spans="1:19">
      <c r="A192">
        <v>6020</v>
      </c>
      <c r="B192" t="s">
        <v>489</v>
      </c>
      <c r="C192" t="s">
        <v>4</v>
      </c>
      <c r="E192">
        <v>1</v>
      </c>
      <c r="F192">
        <v>1</v>
      </c>
      <c r="G192">
        <v>0</v>
      </c>
      <c r="H192" t="s">
        <v>461</v>
      </c>
      <c r="I192" t="s">
        <v>445</v>
      </c>
      <c r="K192">
        <v>6020</v>
      </c>
      <c r="L192" t="s">
        <v>489</v>
      </c>
      <c r="N192" t="s">
        <v>4</v>
      </c>
      <c r="O192">
        <v>50</v>
      </c>
      <c r="P192" t="s">
        <v>562</v>
      </c>
      <c r="R192">
        <v>7</v>
      </c>
      <c r="S192">
        <f>INDEX(Sheet1!$K$3:$K$1000,MATCH(K192,Sheet1!$D$3:$D$1000,0))</f>
        <v>0</v>
      </c>
    </row>
    <row r="193" spans="1:19">
      <c r="A193">
        <v>6021</v>
      </c>
      <c r="B193" t="s">
        <v>490</v>
      </c>
      <c r="C193" t="s">
        <v>4</v>
      </c>
      <c r="E193">
        <v>1</v>
      </c>
      <c r="F193">
        <v>1</v>
      </c>
      <c r="G193">
        <v>0</v>
      </c>
      <c r="H193" t="s">
        <v>461</v>
      </c>
      <c r="I193" t="s">
        <v>445</v>
      </c>
      <c r="K193">
        <v>6021</v>
      </c>
      <c r="L193" t="s">
        <v>490</v>
      </c>
      <c r="N193" t="s">
        <v>4</v>
      </c>
      <c r="O193">
        <v>50</v>
      </c>
      <c r="P193" t="s">
        <v>562</v>
      </c>
      <c r="R193">
        <v>7</v>
      </c>
      <c r="S193">
        <f>INDEX(Sheet1!$K$3:$K$1000,MATCH(K193,Sheet1!$D$3:$D$1000,0))</f>
        <v>0</v>
      </c>
    </row>
    <row r="194" spans="1:19">
      <c r="A194">
        <v>7789</v>
      </c>
      <c r="B194" t="s">
        <v>173</v>
      </c>
      <c r="C194" t="s">
        <v>393</v>
      </c>
      <c r="E194">
        <v>1</v>
      </c>
      <c r="G194">
        <v>1573</v>
      </c>
      <c r="I194" t="s">
        <v>445</v>
      </c>
      <c r="K194">
        <v>7789</v>
      </c>
      <c r="L194" t="s">
        <v>173</v>
      </c>
      <c r="N194" t="s">
        <v>393</v>
      </c>
      <c r="O194">
        <v>50</v>
      </c>
      <c r="P194" t="s">
        <v>562</v>
      </c>
      <c r="R194">
        <v>7</v>
      </c>
      <c r="S194">
        <f>INDEX(Sheet1!$K$3:$K$1000,MATCH(K194,Sheet1!$D$3:$D$1000,0))</f>
        <v>0</v>
      </c>
    </row>
    <row r="195" spans="1:19">
      <c r="A195">
        <v>7790</v>
      </c>
      <c r="B195" t="s">
        <v>174</v>
      </c>
      <c r="C195" t="s">
        <v>393</v>
      </c>
      <c r="E195">
        <v>1</v>
      </c>
      <c r="G195">
        <v>1573</v>
      </c>
      <c r="I195" t="s">
        <v>445</v>
      </c>
      <c r="K195">
        <v>7790</v>
      </c>
      <c r="L195" t="s">
        <v>174</v>
      </c>
      <c r="N195" t="s">
        <v>393</v>
      </c>
      <c r="O195">
        <v>50</v>
      </c>
      <c r="P195" t="s">
        <v>562</v>
      </c>
      <c r="R195">
        <v>7</v>
      </c>
      <c r="S195">
        <f>INDEX(Sheet1!$K$3:$K$1000,MATCH(K195,Sheet1!$D$3:$D$1000,0))</f>
        <v>0</v>
      </c>
    </row>
    <row r="196" spans="1:19">
      <c r="A196">
        <v>7786</v>
      </c>
      <c r="B196" t="s">
        <v>175</v>
      </c>
      <c r="C196" t="s">
        <v>393</v>
      </c>
      <c r="E196">
        <v>1</v>
      </c>
      <c r="G196">
        <v>1556</v>
      </c>
      <c r="I196" t="s">
        <v>445</v>
      </c>
      <c r="K196">
        <v>7786</v>
      </c>
      <c r="L196" t="s">
        <v>175</v>
      </c>
      <c r="N196" t="s">
        <v>393</v>
      </c>
      <c r="O196">
        <v>50</v>
      </c>
      <c r="P196" t="s">
        <v>562</v>
      </c>
      <c r="R196">
        <v>7</v>
      </c>
      <c r="S196">
        <f>INDEX(Sheet1!$K$3:$K$1000,MATCH(K196,Sheet1!$D$3:$D$1000,0))</f>
        <v>0</v>
      </c>
    </row>
    <row r="197" spans="1:19">
      <c r="A197">
        <v>6087</v>
      </c>
      <c r="B197" t="s">
        <v>176</v>
      </c>
      <c r="C197" t="s">
        <v>4</v>
      </c>
      <c r="E197">
        <v>2</v>
      </c>
      <c r="F197">
        <v>1</v>
      </c>
      <c r="G197">
        <v>46.666670000000003</v>
      </c>
      <c r="H197" t="s">
        <v>461</v>
      </c>
      <c r="I197" t="s">
        <v>445</v>
      </c>
      <c r="K197">
        <v>6087</v>
      </c>
      <c r="L197" t="s">
        <v>176</v>
      </c>
      <c r="N197" t="s">
        <v>4</v>
      </c>
      <c r="O197">
        <v>50</v>
      </c>
      <c r="P197" t="s">
        <v>562</v>
      </c>
      <c r="R197">
        <v>7</v>
      </c>
      <c r="S197">
        <f>INDEX(Sheet1!$K$3:$K$1000,MATCH(K197,Sheet1!$D$3:$D$1000,0))</f>
        <v>0</v>
      </c>
    </row>
    <row r="198" spans="1:19">
      <c r="A198">
        <v>6088</v>
      </c>
      <c r="B198" t="s">
        <v>177</v>
      </c>
      <c r="C198" t="s">
        <v>4</v>
      </c>
      <c r="E198">
        <v>1</v>
      </c>
      <c r="F198">
        <v>1</v>
      </c>
      <c r="G198">
        <v>213.96429000000001</v>
      </c>
      <c r="H198" t="s">
        <v>461</v>
      </c>
      <c r="I198" t="s">
        <v>445</v>
      </c>
      <c r="K198">
        <v>6088</v>
      </c>
      <c r="L198" t="s">
        <v>177</v>
      </c>
      <c r="N198" t="s">
        <v>4</v>
      </c>
      <c r="O198">
        <v>50</v>
      </c>
      <c r="P198" t="s">
        <v>562</v>
      </c>
      <c r="R198">
        <v>7</v>
      </c>
      <c r="S198">
        <f>INDEX(Sheet1!$K$3:$K$1000,MATCH(K198,Sheet1!$D$3:$D$1000,0))</f>
        <v>0</v>
      </c>
    </row>
    <row r="199" spans="1:19">
      <c r="A199">
        <v>1331</v>
      </c>
      <c r="B199" t="s">
        <v>178</v>
      </c>
      <c r="C199" t="s">
        <v>4</v>
      </c>
      <c r="E199">
        <v>3</v>
      </c>
      <c r="F199">
        <v>1</v>
      </c>
      <c r="G199">
        <v>192.21875</v>
      </c>
      <c r="H199" t="s">
        <v>461</v>
      </c>
      <c r="I199" t="s">
        <v>445</v>
      </c>
      <c r="K199">
        <v>1331</v>
      </c>
      <c r="L199" t="s">
        <v>178</v>
      </c>
      <c r="M199" t="s">
        <v>30</v>
      </c>
      <c r="N199" t="s">
        <v>4</v>
      </c>
      <c r="O199">
        <v>50</v>
      </c>
      <c r="P199" t="s">
        <v>562</v>
      </c>
      <c r="R199">
        <v>7</v>
      </c>
      <c r="S199">
        <f>INDEX(Sheet1!$K$3:$K$1000,MATCH(K199,Sheet1!$D$3:$D$1000,0))</f>
        <v>0</v>
      </c>
    </row>
    <row r="200" spans="1:19">
      <c r="A200">
        <v>7791</v>
      </c>
      <c r="B200" t="s">
        <v>179</v>
      </c>
      <c r="C200" t="s">
        <v>393</v>
      </c>
      <c r="E200">
        <v>1</v>
      </c>
      <c r="G200">
        <v>1609</v>
      </c>
      <c r="I200" t="s">
        <v>445</v>
      </c>
      <c r="K200">
        <v>7791</v>
      </c>
      <c r="L200" t="s">
        <v>179</v>
      </c>
      <c r="N200" t="s">
        <v>393</v>
      </c>
      <c r="O200">
        <v>50</v>
      </c>
      <c r="P200" t="s">
        <v>562</v>
      </c>
      <c r="R200">
        <v>7</v>
      </c>
      <c r="S200">
        <f>INDEX(Sheet1!$K$3:$K$1000,MATCH(K200,Sheet1!$D$3:$D$1000,0))</f>
        <v>0</v>
      </c>
    </row>
    <row r="201" spans="1:19">
      <c r="A201">
        <v>5931</v>
      </c>
      <c r="B201" t="s">
        <v>180</v>
      </c>
      <c r="C201" t="s">
        <v>393</v>
      </c>
      <c r="E201">
        <v>2</v>
      </c>
      <c r="G201">
        <v>1572</v>
      </c>
      <c r="I201" t="s">
        <v>445</v>
      </c>
      <c r="K201">
        <v>5931</v>
      </c>
      <c r="L201" t="s">
        <v>180</v>
      </c>
      <c r="N201" t="s">
        <v>393</v>
      </c>
      <c r="O201">
        <v>50</v>
      </c>
      <c r="P201" t="s">
        <v>562</v>
      </c>
      <c r="R201">
        <v>7</v>
      </c>
      <c r="S201">
        <f>INDEX(Sheet1!$K$3:$K$1000,MATCH(K201,Sheet1!$D$3:$D$1000,0))</f>
        <v>0</v>
      </c>
    </row>
    <row r="202" spans="1:19">
      <c r="A202">
        <v>1218</v>
      </c>
      <c r="B202" t="s">
        <v>181</v>
      </c>
      <c r="C202" t="s">
        <v>393</v>
      </c>
      <c r="E202">
        <v>1</v>
      </c>
      <c r="G202">
        <v>1650</v>
      </c>
      <c r="H202" t="s">
        <v>30</v>
      </c>
      <c r="I202" t="s">
        <v>445</v>
      </c>
      <c r="K202">
        <v>1218</v>
      </c>
      <c r="L202" t="s">
        <v>181</v>
      </c>
      <c r="M202" t="s">
        <v>30</v>
      </c>
      <c r="N202" t="s">
        <v>393</v>
      </c>
      <c r="O202">
        <v>50</v>
      </c>
      <c r="P202" t="s">
        <v>562</v>
      </c>
      <c r="R202">
        <v>7</v>
      </c>
      <c r="S202">
        <f>INDEX(Sheet1!$K$3:$K$1000,MATCH(K202,Sheet1!$D$3:$D$1000,0))</f>
        <v>0</v>
      </c>
    </row>
    <row r="203" spans="1:19">
      <c r="A203">
        <v>1189</v>
      </c>
      <c r="B203" t="s">
        <v>182</v>
      </c>
      <c r="C203" t="s">
        <v>4</v>
      </c>
      <c r="E203">
        <v>2</v>
      </c>
      <c r="F203">
        <v>1</v>
      </c>
      <c r="G203">
        <v>0</v>
      </c>
      <c r="H203" t="s">
        <v>448</v>
      </c>
      <c r="I203" t="s">
        <v>445</v>
      </c>
      <c r="K203">
        <v>1189</v>
      </c>
      <c r="L203" t="s">
        <v>182</v>
      </c>
      <c r="M203" t="s">
        <v>30</v>
      </c>
      <c r="N203" t="s">
        <v>4</v>
      </c>
      <c r="O203">
        <v>50</v>
      </c>
      <c r="P203" t="s">
        <v>562</v>
      </c>
      <c r="R203">
        <v>7</v>
      </c>
      <c r="S203">
        <f>INDEX(Sheet1!$K$3:$K$1000,MATCH(K203,Sheet1!$D$3:$D$1000,0))</f>
        <v>0</v>
      </c>
    </row>
    <row r="204" spans="1:19">
      <c r="A204">
        <v>1178</v>
      </c>
      <c r="B204" t="s">
        <v>183</v>
      </c>
      <c r="C204" t="s">
        <v>4</v>
      </c>
      <c r="E204">
        <v>2</v>
      </c>
      <c r="F204">
        <v>1</v>
      </c>
      <c r="G204">
        <v>1576</v>
      </c>
      <c r="H204" t="s">
        <v>448</v>
      </c>
      <c r="I204" t="s">
        <v>445</v>
      </c>
      <c r="K204">
        <v>1178</v>
      </c>
      <c r="L204" t="s">
        <v>183</v>
      </c>
      <c r="M204" t="s">
        <v>30</v>
      </c>
      <c r="N204" t="s">
        <v>4</v>
      </c>
      <c r="O204">
        <v>50</v>
      </c>
      <c r="P204" t="s">
        <v>562</v>
      </c>
      <c r="R204">
        <v>7</v>
      </c>
      <c r="S204">
        <f>INDEX(Sheet1!$K$3:$K$1000,MATCH(K204,Sheet1!$D$3:$D$1000,0))</f>
        <v>0</v>
      </c>
    </row>
    <row r="205" spans="1:19">
      <c r="A205">
        <v>1332</v>
      </c>
      <c r="B205" t="s">
        <v>184</v>
      </c>
      <c r="C205" t="s">
        <v>393</v>
      </c>
      <c r="E205">
        <v>5</v>
      </c>
      <c r="G205">
        <v>348</v>
      </c>
      <c r="H205" t="s">
        <v>30</v>
      </c>
      <c r="I205" t="s">
        <v>445</v>
      </c>
      <c r="K205">
        <v>1332</v>
      </c>
      <c r="L205" t="s">
        <v>184</v>
      </c>
      <c r="M205" t="s">
        <v>30</v>
      </c>
      <c r="N205" t="s">
        <v>393</v>
      </c>
      <c r="O205">
        <v>50</v>
      </c>
      <c r="P205" t="s">
        <v>562</v>
      </c>
      <c r="R205">
        <v>7</v>
      </c>
      <c r="S205">
        <f>INDEX(Sheet1!$K$3:$K$1000,MATCH(K205,Sheet1!$D$3:$D$1000,0))</f>
        <v>0</v>
      </c>
    </row>
    <row r="206" spans="1:19">
      <c r="A206">
        <v>1333</v>
      </c>
      <c r="B206" t="s">
        <v>491</v>
      </c>
      <c r="C206" t="s">
        <v>393</v>
      </c>
      <c r="E206">
        <v>0</v>
      </c>
      <c r="G206">
        <v>0</v>
      </c>
      <c r="H206" t="s">
        <v>30</v>
      </c>
      <c r="I206" t="s">
        <v>445</v>
      </c>
      <c r="K206">
        <v>1333</v>
      </c>
      <c r="L206" t="s">
        <v>491</v>
      </c>
      <c r="M206" t="s">
        <v>30</v>
      </c>
      <c r="N206" t="s">
        <v>393</v>
      </c>
      <c r="O206">
        <v>50</v>
      </c>
      <c r="P206" t="s">
        <v>562</v>
      </c>
      <c r="R206">
        <v>7</v>
      </c>
      <c r="S206">
        <f>INDEX(Sheet1!$K$3:$K$1000,MATCH(K206,Sheet1!$D$3:$D$1000,0))</f>
        <v>0</v>
      </c>
    </row>
    <row r="207" spans="1:19">
      <c r="A207">
        <v>1195</v>
      </c>
      <c r="B207" t="s">
        <v>413</v>
      </c>
      <c r="C207" t="s">
        <v>393</v>
      </c>
      <c r="G207">
        <v>0</v>
      </c>
      <c r="H207" t="s">
        <v>467</v>
      </c>
      <c r="I207" t="s">
        <v>445</v>
      </c>
      <c r="K207">
        <v>1195</v>
      </c>
      <c r="L207" t="s">
        <v>413</v>
      </c>
      <c r="M207" t="s">
        <v>30</v>
      </c>
      <c r="N207" t="s">
        <v>393</v>
      </c>
      <c r="O207">
        <v>50</v>
      </c>
      <c r="P207" t="s">
        <v>562</v>
      </c>
      <c r="R207">
        <v>7</v>
      </c>
      <c r="S207">
        <f>INDEX(Sheet1!$K$3:$K$1000,MATCH(K207,Sheet1!$D$3:$D$1000,0))</f>
        <v>0</v>
      </c>
    </row>
    <row r="208" spans="1:19">
      <c r="A208">
        <v>7785</v>
      </c>
      <c r="B208" t="s">
        <v>185</v>
      </c>
      <c r="C208" t="s">
        <v>393</v>
      </c>
      <c r="E208">
        <v>1</v>
      </c>
      <c r="G208">
        <v>1778</v>
      </c>
      <c r="I208" t="s">
        <v>445</v>
      </c>
      <c r="K208">
        <v>7785</v>
      </c>
      <c r="L208" t="s">
        <v>185</v>
      </c>
      <c r="N208" t="s">
        <v>393</v>
      </c>
      <c r="O208">
        <v>50</v>
      </c>
      <c r="P208" t="s">
        <v>562</v>
      </c>
      <c r="R208">
        <v>7</v>
      </c>
      <c r="S208">
        <f>INDEX(Sheet1!$K$3:$K$1000,MATCH(K208,Sheet1!$D$3:$D$1000,0))</f>
        <v>0</v>
      </c>
    </row>
    <row r="209" spans="1:19">
      <c r="A209">
        <v>7794</v>
      </c>
      <c r="B209" t="s">
        <v>186</v>
      </c>
      <c r="C209" t="s">
        <v>393</v>
      </c>
      <c r="E209">
        <v>1</v>
      </c>
      <c r="G209">
        <v>1049</v>
      </c>
      <c r="I209" t="s">
        <v>445</v>
      </c>
      <c r="K209">
        <v>7794</v>
      </c>
      <c r="L209" t="s">
        <v>186</v>
      </c>
      <c r="N209" t="s">
        <v>393</v>
      </c>
      <c r="O209">
        <v>50</v>
      </c>
      <c r="P209" t="s">
        <v>562</v>
      </c>
      <c r="R209">
        <v>7</v>
      </c>
      <c r="S209">
        <f>INDEX(Sheet1!$K$3:$K$1000,MATCH(K209,Sheet1!$D$3:$D$1000,0))</f>
        <v>0</v>
      </c>
    </row>
    <row r="210" spans="1:19">
      <c r="A210">
        <v>7817</v>
      </c>
      <c r="B210" t="s">
        <v>187</v>
      </c>
      <c r="C210" t="s">
        <v>393</v>
      </c>
      <c r="E210">
        <v>1</v>
      </c>
      <c r="G210">
        <v>1342</v>
      </c>
      <c r="I210" t="s">
        <v>445</v>
      </c>
      <c r="K210">
        <v>7817</v>
      </c>
      <c r="L210" t="s">
        <v>187</v>
      </c>
      <c r="N210" t="s">
        <v>393</v>
      </c>
      <c r="O210">
        <v>50</v>
      </c>
      <c r="P210" t="s">
        <v>562</v>
      </c>
      <c r="R210">
        <v>7</v>
      </c>
      <c r="S210">
        <f>INDEX(Sheet1!$K$3:$K$1000,MATCH(K210,Sheet1!$D$3:$D$1000,0))</f>
        <v>0</v>
      </c>
    </row>
    <row r="211" spans="1:19">
      <c r="A211">
        <v>7814</v>
      </c>
      <c r="B211" t="s">
        <v>188</v>
      </c>
      <c r="C211" t="s">
        <v>393</v>
      </c>
      <c r="E211">
        <v>1</v>
      </c>
      <c r="G211">
        <v>729</v>
      </c>
      <c r="I211" t="s">
        <v>445</v>
      </c>
      <c r="K211">
        <v>7814</v>
      </c>
      <c r="L211" t="s">
        <v>188</v>
      </c>
      <c r="N211" t="s">
        <v>393</v>
      </c>
      <c r="O211">
        <v>50</v>
      </c>
      <c r="P211" t="s">
        <v>562</v>
      </c>
      <c r="R211">
        <v>7</v>
      </c>
      <c r="S211">
        <f>INDEX(Sheet1!$K$3:$K$1000,MATCH(K211,Sheet1!$D$3:$D$1000,0))</f>
        <v>0</v>
      </c>
    </row>
    <row r="212" spans="1:19">
      <c r="A212">
        <v>1193</v>
      </c>
      <c r="B212" t="s">
        <v>492</v>
      </c>
      <c r="C212" t="s">
        <v>393</v>
      </c>
      <c r="E212">
        <v>1</v>
      </c>
      <c r="G212">
        <v>0</v>
      </c>
      <c r="H212" t="s">
        <v>30</v>
      </c>
      <c r="I212" t="s">
        <v>445</v>
      </c>
      <c r="K212">
        <v>1193</v>
      </c>
      <c r="L212" t="s">
        <v>492</v>
      </c>
      <c r="M212" t="s">
        <v>30</v>
      </c>
      <c r="N212" t="s">
        <v>393</v>
      </c>
      <c r="O212">
        <v>50</v>
      </c>
      <c r="P212" t="s">
        <v>562</v>
      </c>
      <c r="R212">
        <v>7</v>
      </c>
      <c r="S212">
        <f>INDEX(Sheet1!$K$3:$K$1000,MATCH(K212,Sheet1!$D$3:$D$1000,0))</f>
        <v>0</v>
      </c>
    </row>
    <row r="213" spans="1:19">
      <c r="A213">
        <v>1334</v>
      </c>
      <c r="B213" t="s">
        <v>189</v>
      </c>
      <c r="C213" t="s">
        <v>395</v>
      </c>
      <c r="F213">
        <v>2</v>
      </c>
      <c r="G213">
        <v>0</v>
      </c>
      <c r="H213" t="s">
        <v>459</v>
      </c>
      <c r="I213" t="s">
        <v>445</v>
      </c>
      <c r="K213">
        <v>1334</v>
      </c>
      <c r="L213" t="s">
        <v>189</v>
      </c>
      <c r="M213" t="s">
        <v>30</v>
      </c>
      <c r="N213" t="s">
        <v>395</v>
      </c>
      <c r="O213">
        <v>50</v>
      </c>
      <c r="P213" t="s">
        <v>562</v>
      </c>
      <c r="R213">
        <v>7</v>
      </c>
      <c r="S213">
        <f>INDEX(Sheet1!$K$3:$K$1000,MATCH(K213,Sheet1!$D$3:$D$1000,0))</f>
        <v>0</v>
      </c>
    </row>
    <row r="214" spans="1:19">
      <c r="A214">
        <v>6323</v>
      </c>
      <c r="B214" t="s">
        <v>190</v>
      </c>
      <c r="C214" t="s">
        <v>395</v>
      </c>
      <c r="E214">
        <v>3</v>
      </c>
      <c r="G214">
        <v>101.81818</v>
      </c>
      <c r="H214" t="s">
        <v>459</v>
      </c>
      <c r="I214" t="s">
        <v>445</v>
      </c>
      <c r="K214">
        <v>6323</v>
      </c>
      <c r="L214" t="s">
        <v>190</v>
      </c>
      <c r="M214" t="s">
        <v>563</v>
      </c>
      <c r="N214" t="s">
        <v>395</v>
      </c>
      <c r="O214">
        <v>50</v>
      </c>
      <c r="P214" t="s">
        <v>562</v>
      </c>
      <c r="R214">
        <v>7</v>
      </c>
      <c r="S214">
        <f>INDEX(Sheet1!$K$3:$K$1000,MATCH(K214,Sheet1!$D$3:$D$1000,0))</f>
        <v>0</v>
      </c>
    </row>
    <row r="215" spans="1:19">
      <c r="A215">
        <v>1180</v>
      </c>
      <c r="B215" t="s">
        <v>191</v>
      </c>
      <c r="C215" t="s">
        <v>4</v>
      </c>
      <c r="E215">
        <v>1</v>
      </c>
      <c r="F215">
        <v>1</v>
      </c>
      <c r="G215">
        <v>0</v>
      </c>
      <c r="H215" t="s">
        <v>448</v>
      </c>
      <c r="I215" t="s">
        <v>445</v>
      </c>
      <c r="K215">
        <v>1180</v>
      </c>
      <c r="L215" t="s">
        <v>191</v>
      </c>
      <c r="M215" t="s">
        <v>30</v>
      </c>
      <c r="N215" t="s">
        <v>4</v>
      </c>
      <c r="O215">
        <v>50</v>
      </c>
      <c r="P215" t="s">
        <v>562</v>
      </c>
      <c r="R215">
        <v>7</v>
      </c>
      <c r="S215">
        <f>INDEX(Sheet1!$K$3:$K$1000,MATCH(K215,Sheet1!$D$3:$D$1000,0))</f>
        <v>0</v>
      </c>
    </row>
    <row r="216" spans="1:19">
      <c r="A216">
        <v>4995</v>
      </c>
      <c r="B216" t="s">
        <v>192</v>
      </c>
      <c r="C216" t="s">
        <v>395</v>
      </c>
      <c r="E216">
        <v>1</v>
      </c>
      <c r="F216">
        <v>1</v>
      </c>
      <c r="G216">
        <v>0</v>
      </c>
      <c r="H216" t="s">
        <v>448</v>
      </c>
      <c r="I216" t="s">
        <v>445</v>
      </c>
      <c r="K216">
        <v>4995</v>
      </c>
      <c r="L216" t="s">
        <v>192</v>
      </c>
      <c r="N216" t="s">
        <v>395</v>
      </c>
      <c r="O216">
        <v>50</v>
      </c>
      <c r="P216" t="s">
        <v>562</v>
      </c>
      <c r="R216">
        <v>7</v>
      </c>
      <c r="S216">
        <f>INDEX(Sheet1!$K$3:$K$1000,MATCH(K216,Sheet1!$D$3:$D$1000,0))</f>
        <v>0</v>
      </c>
    </row>
    <row r="217" spans="1:19">
      <c r="A217">
        <v>6436</v>
      </c>
      <c r="B217" t="s">
        <v>193</v>
      </c>
      <c r="C217" t="s">
        <v>4</v>
      </c>
      <c r="E217">
        <v>1</v>
      </c>
      <c r="G217">
        <v>930</v>
      </c>
      <c r="H217" t="s">
        <v>448</v>
      </c>
      <c r="I217" t="s">
        <v>445</v>
      </c>
      <c r="K217">
        <v>6436</v>
      </c>
      <c r="L217" t="s">
        <v>193</v>
      </c>
      <c r="M217" t="s">
        <v>563</v>
      </c>
      <c r="N217" t="s">
        <v>4</v>
      </c>
      <c r="O217">
        <v>50</v>
      </c>
      <c r="P217" t="s">
        <v>562</v>
      </c>
      <c r="R217">
        <v>7</v>
      </c>
      <c r="S217">
        <f>INDEX(Sheet1!$K$3:$K$1000,MATCH(K217,Sheet1!$D$3:$D$1000,0))</f>
        <v>0</v>
      </c>
    </row>
    <row r="218" spans="1:19">
      <c r="A218">
        <v>4993</v>
      </c>
      <c r="B218" t="s">
        <v>194</v>
      </c>
      <c r="C218" t="s">
        <v>4</v>
      </c>
      <c r="E218">
        <v>1</v>
      </c>
      <c r="F218">
        <v>1</v>
      </c>
      <c r="G218">
        <v>1520</v>
      </c>
      <c r="H218" t="s">
        <v>448</v>
      </c>
      <c r="I218" t="s">
        <v>445</v>
      </c>
      <c r="K218">
        <v>4993</v>
      </c>
      <c r="L218" t="s">
        <v>194</v>
      </c>
      <c r="M218" t="s">
        <v>563</v>
      </c>
      <c r="N218" t="s">
        <v>4</v>
      </c>
      <c r="O218">
        <v>50</v>
      </c>
      <c r="P218" t="s">
        <v>562</v>
      </c>
      <c r="R218">
        <v>7</v>
      </c>
      <c r="S218">
        <f>INDEX(Sheet1!$K$3:$K$1000,MATCH(K218,Sheet1!$D$3:$D$1000,0))</f>
        <v>0</v>
      </c>
    </row>
    <row r="219" spans="1:19">
      <c r="A219">
        <v>1335</v>
      </c>
      <c r="B219" t="s">
        <v>493</v>
      </c>
      <c r="C219" t="s">
        <v>396</v>
      </c>
      <c r="E219">
        <v>1</v>
      </c>
      <c r="F219">
        <v>1</v>
      </c>
      <c r="G219">
        <v>0</v>
      </c>
      <c r="H219" t="s">
        <v>461</v>
      </c>
      <c r="I219" t="s">
        <v>445</v>
      </c>
      <c r="K219">
        <v>1335</v>
      </c>
      <c r="L219" t="s">
        <v>493</v>
      </c>
      <c r="M219" t="s">
        <v>30</v>
      </c>
      <c r="N219" t="s">
        <v>396</v>
      </c>
      <c r="O219">
        <v>50</v>
      </c>
      <c r="P219" t="s">
        <v>562</v>
      </c>
      <c r="R219">
        <v>7</v>
      </c>
      <c r="S219">
        <f>INDEX(Sheet1!$K$3:$K$1000,MATCH(K219,Sheet1!$D$3:$D$1000,0))</f>
        <v>0</v>
      </c>
    </row>
    <row r="220" spans="1:19">
      <c r="A220">
        <v>7831</v>
      </c>
      <c r="B220" t="s">
        <v>195</v>
      </c>
      <c r="C220" t="s">
        <v>4</v>
      </c>
      <c r="E220">
        <v>2</v>
      </c>
      <c r="G220">
        <v>1540.8</v>
      </c>
      <c r="I220" t="s">
        <v>445</v>
      </c>
      <c r="K220">
        <v>7831</v>
      </c>
      <c r="L220" t="s">
        <v>195</v>
      </c>
      <c r="N220" t="s">
        <v>4</v>
      </c>
      <c r="O220">
        <v>50</v>
      </c>
      <c r="P220" t="s">
        <v>562</v>
      </c>
      <c r="R220">
        <v>7</v>
      </c>
      <c r="S220">
        <f>INDEX(Sheet1!$K$3:$K$1000,MATCH(K220,Sheet1!$D$3:$D$1000,0))</f>
        <v>0</v>
      </c>
    </row>
    <row r="221" spans="1:19">
      <c r="A221">
        <v>1175</v>
      </c>
      <c r="B221" t="s">
        <v>196</v>
      </c>
      <c r="C221" t="s">
        <v>399</v>
      </c>
      <c r="E221">
        <v>11</v>
      </c>
      <c r="F221">
        <v>2</v>
      </c>
      <c r="G221">
        <v>890</v>
      </c>
      <c r="H221" t="s">
        <v>448</v>
      </c>
      <c r="I221" t="s">
        <v>445</v>
      </c>
      <c r="K221">
        <v>1175</v>
      </c>
      <c r="L221" t="s">
        <v>196</v>
      </c>
      <c r="M221" t="s">
        <v>30</v>
      </c>
      <c r="N221" t="s">
        <v>399</v>
      </c>
      <c r="O221">
        <v>50</v>
      </c>
      <c r="P221" t="s">
        <v>562</v>
      </c>
      <c r="R221">
        <v>7</v>
      </c>
      <c r="S221">
        <f>INDEX(Sheet1!$K$3:$K$1000,MATCH(K221,Sheet1!$D$3:$D$1000,0))</f>
        <v>0</v>
      </c>
    </row>
    <row r="222" spans="1:19">
      <c r="A222">
        <v>7063</v>
      </c>
      <c r="B222" t="s">
        <v>197</v>
      </c>
      <c r="C222" t="s">
        <v>4</v>
      </c>
      <c r="E222">
        <v>2</v>
      </c>
      <c r="G222">
        <v>300</v>
      </c>
      <c r="I222" t="s">
        <v>445</v>
      </c>
      <c r="K222">
        <v>7063</v>
      </c>
      <c r="L222" t="s">
        <v>197</v>
      </c>
      <c r="N222" t="s">
        <v>4</v>
      </c>
      <c r="O222">
        <v>50</v>
      </c>
      <c r="P222" t="s">
        <v>562</v>
      </c>
      <c r="R222">
        <v>7</v>
      </c>
      <c r="S222">
        <f>INDEX(Sheet1!$K$3:$K$1000,MATCH(K222,Sheet1!$D$3:$D$1000,0))</f>
        <v>0</v>
      </c>
    </row>
    <row r="223" spans="1:19">
      <c r="A223">
        <v>1330</v>
      </c>
      <c r="B223" t="s">
        <v>494</v>
      </c>
      <c r="C223" t="s">
        <v>4</v>
      </c>
      <c r="E223">
        <v>0</v>
      </c>
      <c r="G223">
        <v>0</v>
      </c>
      <c r="H223" t="s">
        <v>448</v>
      </c>
      <c r="I223" t="s">
        <v>445</v>
      </c>
      <c r="K223">
        <v>1330</v>
      </c>
      <c r="L223" t="s">
        <v>494</v>
      </c>
      <c r="M223" t="s">
        <v>30</v>
      </c>
      <c r="N223" t="s">
        <v>4</v>
      </c>
      <c r="O223">
        <v>50</v>
      </c>
      <c r="P223" t="s">
        <v>562</v>
      </c>
      <c r="R223">
        <v>7</v>
      </c>
      <c r="S223">
        <f>INDEX(Sheet1!$K$3:$K$1000,MATCH(K223,Sheet1!$D$3:$D$1000,0))</f>
        <v>0</v>
      </c>
    </row>
    <row r="224" spans="1:19">
      <c r="A224">
        <v>1336</v>
      </c>
      <c r="B224" t="s">
        <v>495</v>
      </c>
      <c r="C224" t="s">
        <v>4</v>
      </c>
      <c r="E224">
        <v>1</v>
      </c>
      <c r="G224">
        <v>0</v>
      </c>
      <c r="H224" t="s">
        <v>448</v>
      </c>
      <c r="I224" t="s">
        <v>445</v>
      </c>
      <c r="K224">
        <v>1336</v>
      </c>
      <c r="L224" t="s">
        <v>495</v>
      </c>
      <c r="M224" t="s">
        <v>30</v>
      </c>
      <c r="N224" t="s">
        <v>4</v>
      </c>
      <c r="O224">
        <v>50</v>
      </c>
      <c r="P224" t="s">
        <v>562</v>
      </c>
      <c r="R224">
        <v>7</v>
      </c>
      <c r="S224">
        <f>INDEX(Sheet1!$K$3:$K$1000,MATCH(K224,Sheet1!$D$3:$D$1000,0))</f>
        <v>0</v>
      </c>
    </row>
    <row r="225" spans="1:19">
      <c r="A225">
        <v>6673</v>
      </c>
      <c r="B225" t="s">
        <v>198</v>
      </c>
      <c r="C225" t="s">
        <v>393</v>
      </c>
      <c r="E225">
        <v>1</v>
      </c>
      <c r="G225">
        <v>1342</v>
      </c>
      <c r="I225" t="s">
        <v>445</v>
      </c>
      <c r="K225">
        <v>6673</v>
      </c>
      <c r="L225" t="s">
        <v>198</v>
      </c>
      <c r="N225" t="s">
        <v>393</v>
      </c>
      <c r="O225">
        <v>50</v>
      </c>
      <c r="P225" t="s">
        <v>562</v>
      </c>
      <c r="R225">
        <v>7</v>
      </c>
      <c r="S225">
        <f>INDEX(Sheet1!$K$3:$K$1000,MATCH(K225,Sheet1!$D$3:$D$1000,0))</f>
        <v>0</v>
      </c>
    </row>
    <row r="226" spans="1:19">
      <c r="A226">
        <v>1221</v>
      </c>
      <c r="B226" t="s">
        <v>496</v>
      </c>
      <c r="C226" t="s">
        <v>393</v>
      </c>
      <c r="E226">
        <v>2</v>
      </c>
      <c r="G226">
        <v>0</v>
      </c>
      <c r="H226" t="s">
        <v>30</v>
      </c>
      <c r="I226" t="s">
        <v>445</v>
      </c>
      <c r="K226">
        <v>1221</v>
      </c>
      <c r="L226" t="s">
        <v>496</v>
      </c>
      <c r="M226" t="s">
        <v>30</v>
      </c>
      <c r="N226" t="s">
        <v>393</v>
      </c>
      <c r="O226">
        <v>50</v>
      </c>
      <c r="P226" t="s">
        <v>562</v>
      </c>
      <c r="R226">
        <v>7</v>
      </c>
      <c r="S226">
        <f>INDEX(Sheet1!$K$3:$K$1000,MATCH(K226,Sheet1!$D$3:$D$1000,0))</f>
        <v>0</v>
      </c>
    </row>
    <row r="227" spans="1:19">
      <c r="A227">
        <v>1194</v>
      </c>
      <c r="B227" t="s">
        <v>199</v>
      </c>
      <c r="C227" t="s">
        <v>393</v>
      </c>
      <c r="E227">
        <v>2</v>
      </c>
      <c r="G227">
        <v>1772.8</v>
      </c>
      <c r="H227" t="s">
        <v>30</v>
      </c>
      <c r="I227" t="s">
        <v>445</v>
      </c>
      <c r="K227">
        <v>1194</v>
      </c>
      <c r="L227" t="s">
        <v>199</v>
      </c>
      <c r="M227" t="s">
        <v>30</v>
      </c>
      <c r="N227" t="s">
        <v>393</v>
      </c>
      <c r="O227">
        <v>50</v>
      </c>
      <c r="P227" t="s">
        <v>562</v>
      </c>
      <c r="R227">
        <v>7</v>
      </c>
      <c r="S227">
        <f>INDEX(Sheet1!$K$3:$K$1000,MATCH(K227,Sheet1!$D$3:$D$1000,0))</f>
        <v>0</v>
      </c>
    </row>
    <row r="228" spans="1:19">
      <c r="A228">
        <v>5811</v>
      </c>
      <c r="B228" t="s">
        <v>200</v>
      </c>
      <c r="C228" t="s">
        <v>395</v>
      </c>
      <c r="E228">
        <v>1</v>
      </c>
      <c r="F228">
        <v>1</v>
      </c>
      <c r="G228">
        <v>150</v>
      </c>
      <c r="H228" t="s">
        <v>461</v>
      </c>
      <c r="I228" t="s">
        <v>445</v>
      </c>
      <c r="K228">
        <v>5811</v>
      </c>
      <c r="L228" t="s">
        <v>200</v>
      </c>
      <c r="N228" t="s">
        <v>395</v>
      </c>
      <c r="O228">
        <v>50</v>
      </c>
      <c r="P228" t="s">
        <v>562</v>
      </c>
      <c r="R228">
        <v>7</v>
      </c>
      <c r="S228">
        <f>INDEX(Sheet1!$K$3:$K$1000,MATCH(K228,Sheet1!$D$3:$D$1000,0))</f>
        <v>0</v>
      </c>
    </row>
    <row r="229" spans="1:19">
      <c r="A229">
        <v>7824</v>
      </c>
      <c r="B229" t="s">
        <v>201</v>
      </c>
      <c r="C229" t="s">
        <v>393</v>
      </c>
      <c r="E229">
        <v>2</v>
      </c>
      <c r="G229">
        <v>1463</v>
      </c>
      <c r="I229" t="s">
        <v>445</v>
      </c>
      <c r="K229">
        <v>7824</v>
      </c>
      <c r="L229" t="s">
        <v>201</v>
      </c>
      <c r="N229" t="s">
        <v>393</v>
      </c>
      <c r="O229">
        <v>50</v>
      </c>
      <c r="P229" t="s">
        <v>562</v>
      </c>
      <c r="R229">
        <v>7</v>
      </c>
      <c r="S229">
        <f>INDEX(Sheet1!$K$3:$K$1000,MATCH(K229,Sheet1!$D$3:$D$1000,0))</f>
        <v>0</v>
      </c>
    </row>
    <row r="230" spans="1:19">
      <c r="A230">
        <v>7823</v>
      </c>
      <c r="B230" t="s">
        <v>202</v>
      </c>
      <c r="C230" t="s">
        <v>393</v>
      </c>
      <c r="G230">
        <v>1463</v>
      </c>
      <c r="I230" t="s">
        <v>445</v>
      </c>
      <c r="K230">
        <v>7823</v>
      </c>
      <c r="L230" t="s">
        <v>202</v>
      </c>
      <c r="N230" t="s">
        <v>393</v>
      </c>
      <c r="O230">
        <v>50</v>
      </c>
      <c r="P230" t="s">
        <v>562</v>
      </c>
      <c r="R230">
        <v>7</v>
      </c>
      <c r="S230">
        <f>INDEX(Sheet1!$K$3:$K$1000,MATCH(K230,Sheet1!$D$3:$D$1000,0))</f>
        <v>0</v>
      </c>
    </row>
    <row r="231" spans="1:19">
      <c r="A231">
        <v>6178</v>
      </c>
      <c r="B231" t="s">
        <v>203</v>
      </c>
      <c r="C231" t="s">
        <v>4</v>
      </c>
      <c r="E231">
        <v>1</v>
      </c>
      <c r="G231">
        <v>0</v>
      </c>
      <c r="H231" t="s">
        <v>454</v>
      </c>
      <c r="I231" t="s">
        <v>445</v>
      </c>
      <c r="K231">
        <v>6178</v>
      </c>
      <c r="L231" t="s">
        <v>203</v>
      </c>
      <c r="N231" t="s">
        <v>4</v>
      </c>
      <c r="O231">
        <v>50</v>
      </c>
      <c r="P231" t="s">
        <v>562</v>
      </c>
      <c r="R231">
        <v>7</v>
      </c>
      <c r="S231">
        <f>INDEX(Sheet1!$K$3:$K$1000,MATCH(K231,Sheet1!$D$3:$D$1000,0))</f>
        <v>0</v>
      </c>
    </row>
    <row r="232" spans="1:19">
      <c r="A232">
        <v>6177</v>
      </c>
      <c r="B232" t="s">
        <v>204</v>
      </c>
      <c r="C232" t="s">
        <v>4</v>
      </c>
      <c r="E232">
        <v>1</v>
      </c>
      <c r="G232">
        <v>0</v>
      </c>
      <c r="H232" t="s">
        <v>454</v>
      </c>
      <c r="I232" t="s">
        <v>445</v>
      </c>
      <c r="K232">
        <v>6177</v>
      </c>
      <c r="L232" t="s">
        <v>204</v>
      </c>
      <c r="N232" t="s">
        <v>4</v>
      </c>
      <c r="O232">
        <v>50</v>
      </c>
      <c r="P232" t="s">
        <v>562</v>
      </c>
      <c r="R232">
        <v>7</v>
      </c>
      <c r="S232">
        <f>INDEX(Sheet1!$K$3:$K$1000,MATCH(K232,Sheet1!$D$3:$D$1000,0))</f>
        <v>0</v>
      </c>
    </row>
    <row r="233" spans="1:19">
      <c r="A233">
        <v>1208</v>
      </c>
      <c r="B233" t="s">
        <v>497</v>
      </c>
      <c r="C233" t="s">
        <v>393</v>
      </c>
      <c r="E233">
        <v>1</v>
      </c>
      <c r="G233">
        <v>0</v>
      </c>
      <c r="H233" t="s">
        <v>30</v>
      </c>
      <c r="I233" t="s">
        <v>445</v>
      </c>
      <c r="K233">
        <v>1208</v>
      </c>
      <c r="L233" t="s">
        <v>497</v>
      </c>
      <c r="M233" t="s">
        <v>30</v>
      </c>
      <c r="N233" t="s">
        <v>393</v>
      </c>
      <c r="O233">
        <v>50</v>
      </c>
      <c r="P233" t="s">
        <v>562</v>
      </c>
      <c r="R233">
        <v>7</v>
      </c>
      <c r="S233">
        <f>INDEX(Sheet1!$K$3:$K$1000,MATCH(K233,Sheet1!$D$3:$D$1000,0))</f>
        <v>0</v>
      </c>
    </row>
    <row r="234" spans="1:19">
      <c r="A234">
        <v>6688</v>
      </c>
      <c r="B234" t="s">
        <v>205</v>
      </c>
      <c r="C234" t="s">
        <v>4</v>
      </c>
      <c r="E234">
        <v>2</v>
      </c>
      <c r="G234">
        <v>0</v>
      </c>
      <c r="I234" t="s">
        <v>445</v>
      </c>
      <c r="K234">
        <v>6688</v>
      </c>
      <c r="L234" t="s">
        <v>205</v>
      </c>
      <c r="M234" t="s">
        <v>563</v>
      </c>
      <c r="N234" t="s">
        <v>4</v>
      </c>
      <c r="O234">
        <v>50</v>
      </c>
      <c r="P234" t="s">
        <v>562</v>
      </c>
      <c r="R234">
        <v>7</v>
      </c>
      <c r="S234">
        <f>INDEX(Sheet1!$K$3:$K$1000,MATCH(K234,Sheet1!$D$3:$D$1000,0))</f>
        <v>0</v>
      </c>
    </row>
    <row r="235" spans="1:19">
      <c r="A235">
        <v>6689</v>
      </c>
      <c r="B235" t="s">
        <v>498</v>
      </c>
      <c r="C235" t="s">
        <v>4</v>
      </c>
      <c r="E235">
        <v>1</v>
      </c>
      <c r="G235">
        <v>0</v>
      </c>
      <c r="I235" t="s">
        <v>445</v>
      </c>
      <c r="K235">
        <v>6689</v>
      </c>
      <c r="L235" t="s">
        <v>498</v>
      </c>
      <c r="M235" t="s">
        <v>563</v>
      </c>
      <c r="N235" t="s">
        <v>4</v>
      </c>
      <c r="O235">
        <v>50</v>
      </c>
      <c r="P235" t="s">
        <v>562</v>
      </c>
      <c r="R235">
        <v>7</v>
      </c>
      <c r="S235">
        <f>INDEX(Sheet1!$K$3:$K$1000,MATCH(K235,Sheet1!$D$3:$D$1000,0))</f>
        <v>0</v>
      </c>
    </row>
    <row r="236" spans="1:19">
      <c r="A236">
        <v>1338</v>
      </c>
      <c r="B236" t="s">
        <v>206</v>
      </c>
      <c r="C236" t="s">
        <v>4</v>
      </c>
      <c r="E236">
        <v>5</v>
      </c>
      <c r="F236">
        <v>2</v>
      </c>
      <c r="G236">
        <v>135</v>
      </c>
      <c r="H236" t="s">
        <v>454</v>
      </c>
      <c r="I236" t="s">
        <v>445</v>
      </c>
      <c r="K236">
        <v>1338</v>
      </c>
      <c r="L236" t="s">
        <v>206</v>
      </c>
      <c r="M236" t="s">
        <v>30</v>
      </c>
      <c r="N236" t="s">
        <v>4</v>
      </c>
      <c r="O236">
        <v>50</v>
      </c>
      <c r="P236" t="s">
        <v>562</v>
      </c>
      <c r="R236">
        <v>7</v>
      </c>
      <c r="S236">
        <f>INDEX(Sheet1!$K$3:$K$1000,MATCH(K236,Sheet1!$D$3:$D$1000,0))</f>
        <v>0</v>
      </c>
    </row>
    <row r="237" spans="1:19">
      <c r="A237">
        <v>1209</v>
      </c>
      <c r="B237" t="s">
        <v>499</v>
      </c>
      <c r="C237" t="s">
        <v>393</v>
      </c>
      <c r="E237">
        <v>0</v>
      </c>
      <c r="G237">
        <v>0</v>
      </c>
      <c r="H237" t="s">
        <v>30</v>
      </c>
      <c r="I237" t="s">
        <v>445</v>
      </c>
      <c r="K237">
        <v>1209</v>
      </c>
      <c r="L237" t="s">
        <v>499</v>
      </c>
      <c r="M237" t="s">
        <v>30</v>
      </c>
      <c r="N237" t="s">
        <v>393</v>
      </c>
      <c r="O237">
        <v>50</v>
      </c>
      <c r="P237" t="s">
        <v>562</v>
      </c>
      <c r="R237">
        <v>7</v>
      </c>
      <c r="S237">
        <f>INDEX(Sheet1!$K$3:$K$1000,MATCH(K237,Sheet1!$D$3:$D$1000,0))</f>
        <v>0</v>
      </c>
    </row>
    <row r="238" spans="1:19">
      <c r="A238">
        <v>6664</v>
      </c>
      <c r="B238" t="s">
        <v>500</v>
      </c>
      <c r="C238" t="s">
        <v>398</v>
      </c>
      <c r="E238">
        <v>1</v>
      </c>
      <c r="G238">
        <v>0</v>
      </c>
      <c r="I238" t="s">
        <v>445</v>
      </c>
      <c r="K238">
        <v>6664</v>
      </c>
      <c r="L238" t="s">
        <v>500</v>
      </c>
      <c r="N238" t="s">
        <v>398</v>
      </c>
      <c r="O238">
        <v>50</v>
      </c>
      <c r="P238" t="s">
        <v>562</v>
      </c>
      <c r="R238">
        <v>7</v>
      </c>
      <c r="S238">
        <f>INDEX(Sheet1!$K$3:$K$1000,MATCH(K238,Sheet1!$D$3:$D$1000,0))</f>
        <v>0</v>
      </c>
    </row>
    <row r="239" spans="1:19">
      <c r="A239">
        <v>6665</v>
      </c>
      <c r="B239" t="s">
        <v>501</v>
      </c>
      <c r="C239" t="s">
        <v>398</v>
      </c>
      <c r="E239">
        <v>1</v>
      </c>
      <c r="G239">
        <v>0</v>
      </c>
      <c r="I239" t="s">
        <v>445</v>
      </c>
      <c r="K239">
        <v>6665</v>
      </c>
      <c r="L239" t="s">
        <v>501</v>
      </c>
      <c r="N239" t="s">
        <v>398</v>
      </c>
      <c r="O239">
        <v>50</v>
      </c>
      <c r="P239" t="s">
        <v>562</v>
      </c>
      <c r="R239">
        <v>7</v>
      </c>
      <c r="S239">
        <f>INDEX(Sheet1!$K$3:$K$1000,MATCH(K239,Sheet1!$D$3:$D$1000,0))</f>
        <v>0</v>
      </c>
    </row>
    <row r="240" spans="1:19">
      <c r="A240">
        <v>5987</v>
      </c>
      <c r="B240" t="s">
        <v>207</v>
      </c>
      <c r="C240" t="s">
        <v>398</v>
      </c>
      <c r="E240">
        <v>1</v>
      </c>
      <c r="F240">
        <v>1</v>
      </c>
      <c r="G240">
        <v>0</v>
      </c>
      <c r="H240" t="s">
        <v>454</v>
      </c>
      <c r="I240" t="s">
        <v>445</v>
      </c>
      <c r="K240">
        <v>5987</v>
      </c>
      <c r="L240" t="s">
        <v>207</v>
      </c>
      <c r="N240" t="s">
        <v>398</v>
      </c>
      <c r="O240">
        <v>50</v>
      </c>
      <c r="P240" t="s">
        <v>562</v>
      </c>
      <c r="R240">
        <v>7</v>
      </c>
      <c r="S240">
        <f>INDEX(Sheet1!$K$3:$K$1000,MATCH(K240,Sheet1!$D$3:$D$1000,0))</f>
        <v>0</v>
      </c>
    </row>
    <row r="241" spans="1:19">
      <c r="A241">
        <v>1337</v>
      </c>
      <c r="B241" t="s">
        <v>208</v>
      </c>
      <c r="C241" t="s">
        <v>4</v>
      </c>
      <c r="E241">
        <v>1</v>
      </c>
      <c r="F241">
        <v>1</v>
      </c>
      <c r="G241">
        <v>663.4</v>
      </c>
      <c r="H241" t="s">
        <v>461</v>
      </c>
      <c r="I241" t="s">
        <v>445</v>
      </c>
      <c r="K241">
        <v>1337</v>
      </c>
      <c r="L241" t="s">
        <v>208</v>
      </c>
      <c r="M241" t="s">
        <v>30</v>
      </c>
      <c r="N241" t="s">
        <v>4</v>
      </c>
      <c r="O241">
        <v>50</v>
      </c>
      <c r="P241" t="s">
        <v>562</v>
      </c>
      <c r="R241">
        <v>7</v>
      </c>
      <c r="S241">
        <f>INDEX(Sheet1!$K$3:$K$1000,MATCH(K241,Sheet1!$D$3:$D$1000,0))</f>
        <v>0</v>
      </c>
    </row>
    <row r="242" spans="1:19">
      <c r="A242">
        <v>1340</v>
      </c>
      <c r="B242" t="s">
        <v>209</v>
      </c>
      <c r="C242" t="s">
        <v>4</v>
      </c>
      <c r="E242">
        <v>1</v>
      </c>
      <c r="F242">
        <v>1</v>
      </c>
      <c r="G242">
        <v>354</v>
      </c>
      <c r="H242" t="s">
        <v>450</v>
      </c>
      <c r="I242" t="s">
        <v>445</v>
      </c>
      <c r="K242">
        <v>1340</v>
      </c>
      <c r="L242" t="s">
        <v>209</v>
      </c>
      <c r="M242" t="s">
        <v>30</v>
      </c>
      <c r="N242" t="s">
        <v>4</v>
      </c>
      <c r="O242">
        <v>50</v>
      </c>
      <c r="P242" t="s">
        <v>562</v>
      </c>
      <c r="R242">
        <v>7</v>
      </c>
      <c r="S242">
        <f>INDEX(Sheet1!$K$3:$K$1000,MATCH(K242,Sheet1!$D$3:$D$1000,0))</f>
        <v>0</v>
      </c>
    </row>
    <row r="243" spans="1:19">
      <c r="A243">
        <v>6501</v>
      </c>
      <c r="B243" t="s">
        <v>210</v>
      </c>
      <c r="C243" t="s">
        <v>4</v>
      </c>
      <c r="E243">
        <v>5</v>
      </c>
      <c r="G243">
        <v>284.62</v>
      </c>
      <c r="H243" t="s">
        <v>450</v>
      </c>
      <c r="I243" t="s">
        <v>445</v>
      </c>
      <c r="K243">
        <v>6501</v>
      </c>
      <c r="L243" t="s">
        <v>210</v>
      </c>
      <c r="N243" t="s">
        <v>4</v>
      </c>
      <c r="O243">
        <v>50</v>
      </c>
      <c r="P243" t="s">
        <v>562</v>
      </c>
      <c r="R243">
        <v>7</v>
      </c>
      <c r="S243">
        <f>INDEX(Sheet1!$K$3:$K$1000,MATCH(K243,Sheet1!$D$3:$D$1000,0))</f>
        <v>0</v>
      </c>
    </row>
    <row r="244" spans="1:19">
      <c r="A244">
        <v>7795</v>
      </c>
      <c r="B244" t="s">
        <v>211</v>
      </c>
      <c r="C244" t="s">
        <v>393</v>
      </c>
      <c r="E244">
        <v>2</v>
      </c>
      <c r="G244">
        <v>2095</v>
      </c>
      <c r="I244" t="s">
        <v>445</v>
      </c>
      <c r="K244">
        <v>7795</v>
      </c>
      <c r="L244" t="s">
        <v>211</v>
      </c>
      <c r="N244" t="s">
        <v>393</v>
      </c>
      <c r="O244">
        <v>50</v>
      </c>
      <c r="P244" t="s">
        <v>562</v>
      </c>
      <c r="R244">
        <v>7</v>
      </c>
      <c r="S244">
        <f>INDEX(Sheet1!$K$3:$K$1000,MATCH(K244,Sheet1!$D$3:$D$1000,0))</f>
        <v>0</v>
      </c>
    </row>
    <row r="245" spans="1:19">
      <c r="A245">
        <v>1212</v>
      </c>
      <c r="B245" t="s">
        <v>414</v>
      </c>
      <c r="C245" t="s">
        <v>393</v>
      </c>
      <c r="E245">
        <v>2</v>
      </c>
      <c r="G245">
        <v>0</v>
      </c>
      <c r="H245" t="s">
        <v>459</v>
      </c>
      <c r="I245" t="s">
        <v>445</v>
      </c>
      <c r="K245">
        <v>1212</v>
      </c>
      <c r="L245" t="s">
        <v>414</v>
      </c>
      <c r="M245" t="s">
        <v>30</v>
      </c>
      <c r="N245" t="s">
        <v>393</v>
      </c>
      <c r="O245">
        <v>50</v>
      </c>
      <c r="P245" t="s">
        <v>562</v>
      </c>
      <c r="R245">
        <v>7</v>
      </c>
      <c r="S245">
        <f>INDEX(Sheet1!$K$3:$K$1000,MATCH(K245,Sheet1!$D$3:$D$1000,0))</f>
        <v>0</v>
      </c>
    </row>
    <row r="246" spans="1:19">
      <c r="A246">
        <v>1240</v>
      </c>
      <c r="B246" t="s">
        <v>212</v>
      </c>
      <c r="C246" t="s">
        <v>393</v>
      </c>
      <c r="G246">
        <v>0</v>
      </c>
      <c r="H246" t="s">
        <v>502</v>
      </c>
      <c r="I246" t="s">
        <v>445</v>
      </c>
      <c r="K246">
        <v>1240</v>
      </c>
      <c r="L246" t="s">
        <v>212</v>
      </c>
      <c r="M246" t="s">
        <v>30</v>
      </c>
      <c r="N246" t="s">
        <v>393</v>
      </c>
      <c r="O246">
        <v>11</v>
      </c>
      <c r="P246" t="s">
        <v>564</v>
      </c>
      <c r="R246">
        <v>7</v>
      </c>
      <c r="S246">
        <f>INDEX(Sheet1!$K$3:$K$1000,MATCH(K246,Sheet1!$D$3:$D$1000,0))</f>
        <v>0</v>
      </c>
    </row>
    <row r="247" spans="1:19">
      <c r="A247">
        <v>1163</v>
      </c>
      <c r="B247" t="s">
        <v>213</v>
      </c>
      <c r="C247" t="s">
        <v>395</v>
      </c>
      <c r="E247">
        <v>20</v>
      </c>
      <c r="F247">
        <v>3</v>
      </c>
      <c r="G247">
        <v>1123.5</v>
      </c>
      <c r="H247" t="s">
        <v>454</v>
      </c>
      <c r="I247" t="s">
        <v>445</v>
      </c>
      <c r="K247">
        <v>1163</v>
      </c>
      <c r="L247" t="s">
        <v>213</v>
      </c>
      <c r="M247" t="s">
        <v>563</v>
      </c>
      <c r="N247" t="s">
        <v>395</v>
      </c>
      <c r="O247">
        <v>50</v>
      </c>
      <c r="P247" t="s">
        <v>562</v>
      </c>
      <c r="R247">
        <v>7</v>
      </c>
      <c r="S247">
        <f>INDEX(Sheet1!$K$3:$K$1000,MATCH(K247,Sheet1!$D$3:$D$1000,0))</f>
        <v>0</v>
      </c>
    </row>
    <row r="248" spans="1:19">
      <c r="A248">
        <v>5992</v>
      </c>
      <c r="B248" t="s">
        <v>503</v>
      </c>
      <c r="C248" t="s">
        <v>398</v>
      </c>
      <c r="E248">
        <v>0</v>
      </c>
      <c r="F248">
        <v>1</v>
      </c>
      <c r="G248">
        <v>0</v>
      </c>
      <c r="H248" t="s">
        <v>454</v>
      </c>
      <c r="I248" t="s">
        <v>445</v>
      </c>
      <c r="K248">
        <v>5992</v>
      </c>
      <c r="L248" t="s">
        <v>503</v>
      </c>
      <c r="N248" t="s">
        <v>398</v>
      </c>
      <c r="O248">
        <v>50</v>
      </c>
      <c r="P248" t="s">
        <v>562</v>
      </c>
      <c r="R248">
        <v>7</v>
      </c>
      <c r="S248">
        <f>INDEX(Sheet1!$K$3:$K$1000,MATCH(K248,Sheet1!$D$3:$D$1000,0))</f>
        <v>0</v>
      </c>
    </row>
    <row r="249" spans="1:19">
      <c r="A249">
        <v>7783</v>
      </c>
      <c r="B249" t="s">
        <v>504</v>
      </c>
      <c r="C249" t="s">
        <v>393</v>
      </c>
      <c r="I249" t="s">
        <v>445</v>
      </c>
      <c r="K249">
        <v>7783</v>
      </c>
      <c r="L249" t="s">
        <v>504</v>
      </c>
      <c r="N249" t="s">
        <v>393</v>
      </c>
      <c r="O249">
        <v>50</v>
      </c>
      <c r="P249" t="s">
        <v>562</v>
      </c>
      <c r="R249">
        <v>7</v>
      </c>
      <c r="S249">
        <f>INDEX(Sheet1!$K$3:$K$1000,MATCH(K249,Sheet1!$D$3:$D$1000,0))</f>
        <v>0</v>
      </c>
    </row>
    <row r="250" spans="1:19">
      <c r="A250">
        <v>1179</v>
      </c>
      <c r="B250" t="s">
        <v>505</v>
      </c>
      <c r="C250" t="s">
        <v>4</v>
      </c>
      <c r="E250">
        <v>0</v>
      </c>
      <c r="F250">
        <v>1</v>
      </c>
      <c r="G250">
        <v>0</v>
      </c>
      <c r="H250" t="s">
        <v>448</v>
      </c>
      <c r="I250" t="s">
        <v>445</v>
      </c>
      <c r="K250">
        <v>1179</v>
      </c>
      <c r="L250" t="s">
        <v>505</v>
      </c>
      <c r="M250" t="s">
        <v>30</v>
      </c>
      <c r="N250" t="s">
        <v>4</v>
      </c>
      <c r="O250">
        <v>50</v>
      </c>
      <c r="P250" t="s">
        <v>562</v>
      </c>
      <c r="R250">
        <v>7</v>
      </c>
      <c r="S250">
        <f>INDEX(Sheet1!$K$3:$K$1000,MATCH(K250,Sheet1!$D$3:$D$1000,0))</f>
        <v>0</v>
      </c>
    </row>
    <row r="251" spans="1:19">
      <c r="A251">
        <v>6093</v>
      </c>
      <c r="B251" t="s">
        <v>506</v>
      </c>
      <c r="C251" t="s">
        <v>394</v>
      </c>
      <c r="E251">
        <v>0</v>
      </c>
      <c r="G251">
        <v>100</v>
      </c>
      <c r="I251" t="s">
        <v>445</v>
      </c>
      <c r="K251">
        <v>6093</v>
      </c>
      <c r="L251" t="s">
        <v>506</v>
      </c>
      <c r="N251" t="s">
        <v>394</v>
      </c>
      <c r="O251">
        <v>50</v>
      </c>
      <c r="P251" t="s">
        <v>562</v>
      </c>
      <c r="R251">
        <v>7</v>
      </c>
      <c r="S251">
        <f>INDEX(Sheet1!$K$3:$K$1000,MATCH(K251,Sheet1!$D$3:$D$1000,0))</f>
        <v>0</v>
      </c>
    </row>
    <row r="252" spans="1:19">
      <c r="A252">
        <v>1190</v>
      </c>
      <c r="B252" t="s">
        <v>415</v>
      </c>
      <c r="C252" t="s">
        <v>393</v>
      </c>
      <c r="E252">
        <v>0</v>
      </c>
      <c r="G252">
        <v>0</v>
      </c>
      <c r="H252" t="s">
        <v>450</v>
      </c>
      <c r="I252" t="s">
        <v>445</v>
      </c>
      <c r="K252">
        <v>1190</v>
      </c>
      <c r="L252" t="s">
        <v>415</v>
      </c>
      <c r="M252" t="s">
        <v>30</v>
      </c>
      <c r="N252" t="s">
        <v>393</v>
      </c>
      <c r="O252">
        <v>50</v>
      </c>
      <c r="P252" t="s">
        <v>562</v>
      </c>
      <c r="R252">
        <v>7</v>
      </c>
      <c r="S252">
        <f>INDEX(Sheet1!$K$3:$K$1000,MATCH(K252,Sheet1!$D$3:$D$1000,0))</f>
        <v>0</v>
      </c>
    </row>
    <row r="253" spans="1:19">
      <c r="A253">
        <v>5990</v>
      </c>
      <c r="B253" t="s">
        <v>214</v>
      </c>
      <c r="C253" t="s">
        <v>394</v>
      </c>
      <c r="E253">
        <v>10</v>
      </c>
      <c r="F253">
        <v>10</v>
      </c>
      <c r="G253">
        <v>800</v>
      </c>
      <c r="I253" t="s">
        <v>445</v>
      </c>
      <c r="K253">
        <v>5990</v>
      </c>
      <c r="L253" t="s">
        <v>214</v>
      </c>
      <c r="N253" t="s">
        <v>394</v>
      </c>
      <c r="O253">
        <v>50</v>
      </c>
      <c r="P253" t="s">
        <v>562</v>
      </c>
      <c r="R253">
        <v>7</v>
      </c>
      <c r="S253">
        <f>INDEX(Sheet1!$K$3:$K$1000,MATCH(K253,Sheet1!$D$3:$D$1000,0))</f>
        <v>0</v>
      </c>
    </row>
    <row r="254" spans="1:19">
      <c r="A254">
        <v>7885</v>
      </c>
      <c r="B254" t="s">
        <v>416</v>
      </c>
      <c r="C254" t="s">
        <v>393</v>
      </c>
      <c r="G254">
        <v>850</v>
      </c>
      <c r="I254" t="s">
        <v>445</v>
      </c>
      <c r="K254">
        <v>7885</v>
      </c>
      <c r="L254" t="s">
        <v>416</v>
      </c>
      <c r="N254" t="s">
        <v>393</v>
      </c>
      <c r="O254">
        <v>50</v>
      </c>
      <c r="P254" t="s">
        <v>562</v>
      </c>
      <c r="R254">
        <v>7</v>
      </c>
      <c r="S254">
        <f>INDEX(Sheet1!$K$3:$K$1000,MATCH(K254,Sheet1!$D$3:$D$1000,0))</f>
        <v>0</v>
      </c>
    </row>
    <row r="255" spans="1:19">
      <c r="A255">
        <v>7884</v>
      </c>
      <c r="B255" t="s">
        <v>417</v>
      </c>
      <c r="C255" t="s">
        <v>507</v>
      </c>
      <c r="G255">
        <v>850</v>
      </c>
      <c r="I255" t="s">
        <v>445</v>
      </c>
      <c r="K255">
        <v>7884</v>
      </c>
      <c r="L255" t="s">
        <v>417</v>
      </c>
      <c r="N255" t="s">
        <v>507</v>
      </c>
      <c r="O255">
        <v>50</v>
      </c>
      <c r="P255" t="s">
        <v>562</v>
      </c>
      <c r="R255">
        <v>7</v>
      </c>
      <c r="S255">
        <f>INDEX(Sheet1!$K$3:$K$1000,MATCH(K255,Sheet1!$D$3:$D$1000,0))</f>
        <v>0</v>
      </c>
    </row>
    <row r="256" spans="1:19">
      <c r="A256">
        <v>7886</v>
      </c>
      <c r="B256" t="s">
        <v>418</v>
      </c>
      <c r="C256" t="s">
        <v>393</v>
      </c>
      <c r="G256">
        <v>850</v>
      </c>
      <c r="I256" t="s">
        <v>445</v>
      </c>
      <c r="K256">
        <v>7886</v>
      </c>
      <c r="L256" t="s">
        <v>418</v>
      </c>
      <c r="N256" t="s">
        <v>393</v>
      </c>
      <c r="O256">
        <v>50</v>
      </c>
      <c r="P256" t="s">
        <v>562</v>
      </c>
      <c r="R256">
        <v>7</v>
      </c>
      <c r="S256">
        <f>INDEX(Sheet1!$K$3:$K$1000,MATCH(K256,Sheet1!$D$3:$D$1000,0))</f>
        <v>0</v>
      </c>
    </row>
    <row r="257" spans="1:19">
      <c r="A257">
        <v>7887</v>
      </c>
      <c r="B257" t="s">
        <v>419</v>
      </c>
      <c r="C257" t="s">
        <v>393</v>
      </c>
      <c r="G257">
        <v>850</v>
      </c>
      <c r="I257" t="s">
        <v>445</v>
      </c>
      <c r="K257">
        <v>7887</v>
      </c>
      <c r="L257" t="s">
        <v>419</v>
      </c>
      <c r="N257" t="s">
        <v>393</v>
      </c>
      <c r="O257">
        <v>50</v>
      </c>
      <c r="P257" t="s">
        <v>562</v>
      </c>
      <c r="R257">
        <v>7</v>
      </c>
      <c r="S257">
        <f>INDEX(Sheet1!$K$3:$K$1000,MATCH(K257,Sheet1!$D$3:$D$1000,0))</f>
        <v>0</v>
      </c>
    </row>
    <row r="258" spans="1:19">
      <c r="A258">
        <v>7888</v>
      </c>
      <c r="B258" t="s">
        <v>420</v>
      </c>
      <c r="C258" t="s">
        <v>393</v>
      </c>
      <c r="G258">
        <v>850</v>
      </c>
      <c r="I258" t="s">
        <v>445</v>
      </c>
      <c r="K258">
        <v>7888</v>
      </c>
      <c r="L258" t="s">
        <v>420</v>
      </c>
      <c r="N258" t="s">
        <v>393</v>
      </c>
      <c r="O258">
        <v>50</v>
      </c>
      <c r="P258" t="s">
        <v>562</v>
      </c>
      <c r="R258">
        <v>7</v>
      </c>
      <c r="S258">
        <f>INDEX(Sheet1!$K$3:$K$1000,MATCH(K258,Sheet1!$D$3:$D$1000,0))</f>
        <v>0</v>
      </c>
    </row>
    <row r="259" spans="1:19">
      <c r="A259">
        <v>7882</v>
      </c>
      <c r="B259" t="s">
        <v>421</v>
      </c>
      <c r="C259" t="s">
        <v>393</v>
      </c>
      <c r="G259">
        <v>850</v>
      </c>
      <c r="I259" t="s">
        <v>445</v>
      </c>
      <c r="K259">
        <v>7882</v>
      </c>
      <c r="L259" t="s">
        <v>421</v>
      </c>
      <c r="N259" t="s">
        <v>393</v>
      </c>
      <c r="O259">
        <v>50</v>
      </c>
      <c r="P259" t="s">
        <v>562</v>
      </c>
      <c r="R259">
        <v>7</v>
      </c>
      <c r="S259">
        <f>INDEX(Sheet1!$K$3:$K$1000,MATCH(K259,Sheet1!$D$3:$D$1000,0))</f>
        <v>0</v>
      </c>
    </row>
    <row r="260" spans="1:19">
      <c r="A260">
        <v>7883</v>
      </c>
      <c r="B260" t="s">
        <v>422</v>
      </c>
      <c r="C260" t="s">
        <v>393</v>
      </c>
      <c r="G260">
        <v>850</v>
      </c>
      <c r="I260" t="s">
        <v>445</v>
      </c>
      <c r="K260">
        <v>7883</v>
      </c>
      <c r="L260" t="s">
        <v>422</v>
      </c>
      <c r="N260" t="s">
        <v>393</v>
      </c>
      <c r="O260">
        <v>50</v>
      </c>
      <c r="P260" t="s">
        <v>562</v>
      </c>
      <c r="R260">
        <v>7</v>
      </c>
      <c r="S260">
        <f>INDEX(Sheet1!$K$3:$K$1000,MATCH(K260,Sheet1!$D$3:$D$1000,0))</f>
        <v>0</v>
      </c>
    </row>
    <row r="261" spans="1:19">
      <c r="A261">
        <v>1261</v>
      </c>
      <c r="B261" t="s">
        <v>508</v>
      </c>
      <c r="C261" t="s">
        <v>394</v>
      </c>
      <c r="E261">
        <v>1</v>
      </c>
      <c r="G261">
        <v>0</v>
      </c>
      <c r="H261" t="s">
        <v>30</v>
      </c>
      <c r="I261" t="s">
        <v>445</v>
      </c>
      <c r="K261">
        <v>1261</v>
      </c>
      <c r="L261" t="s">
        <v>508</v>
      </c>
      <c r="M261" t="s">
        <v>30</v>
      </c>
      <c r="N261" t="s">
        <v>394</v>
      </c>
      <c r="O261">
        <v>50</v>
      </c>
      <c r="P261" t="s">
        <v>562</v>
      </c>
      <c r="R261">
        <v>7</v>
      </c>
      <c r="S261">
        <f>INDEX(Sheet1!$K$3:$K$1000,MATCH(K261,Sheet1!$D$3:$D$1000,0))</f>
        <v>0</v>
      </c>
    </row>
    <row r="262" spans="1:19">
      <c r="A262">
        <v>5908</v>
      </c>
      <c r="B262" t="s">
        <v>215</v>
      </c>
      <c r="C262" t="s">
        <v>393</v>
      </c>
      <c r="E262">
        <v>1</v>
      </c>
      <c r="F262">
        <v>1</v>
      </c>
      <c r="G262">
        <v>0</v>
      </c>
      <c r="H262" t="s">
        <v>454</v>
      </c>
      <c r="I262" t="s">
        <v>445</v>
      </c>
      <c r="K262">
        <v>5908</v>
      </c>
      <c r="L262" t="s">
        <v>215</v>
      </c>
      <c r="N262" t="s">
        <v>393</v>
      </c>
      <c r="O262">
        <v>50</v>
      </c>
      <c r="P262" t="s">
        <v>562</v>
      </c>
      <c r="R262">
        <v>7</v>
      </c>
      <c r="S262">
        <f>INDEX(Sheet1!$K$3:$K$1000,MATCH(K262,Sheet1!$D$3:$D$1000,0))</f>
        <v>0</v>
      </c>
    </row>
    <row r="263" spans="1:19">
      <c r="A263">
        <v>5877</v>
      </c>
      <c r="B263" t="s">
        <v>216</v>
      </c>
      <c r="C263" t="s">
        <v>393</v>
      </c>
      <c r="E263">
        <v>1</v>
      </c>
      <c r="F263">
        <v>1</v>
      </c>
      <c r="G263">
        <v>0</v>
      </c>
      <c r="H263" t="s">
        <v>454</v>
      </c>
      <c r="I263" t="s">
        <v>445</v>
      </c>
      <c r="K263">
        <v>5877</v>
      </c>
      <c r="L263" t="s">
        <v>216</v>
      </c>
      <c r="N263" t="s">
        <v>393</v>
      </c>
      <c r="O263">
        <v>50</v>
      </c>
      <c r="P263" t="s">
        <v>562</v>
      </c>
      <c r="R263">
        <v>7</v>
      </c>
      <c r="S263">
        <f>INDEX(Sheet1!$K$3:$K$1000,MATCH(K263,Sheet1!$D$3:$D$1000,0))</f>
        <v>0</v>
      </c>
    </row>
    <row r="264" spans="1:19">
      <c r="A264">
        <v>7905</v>
      </c>
      <c r="B264" t="s">
        <v>423</v>
      </c>
      <c r="C264" t="s">
        <v>393</v>
      </c>
      <c r="E264">
        <v>1</v>
      </c>
      <c r="F264">
        <v>1</v>
      </c>
      <c r="G264">
        <v>250</v>
      </c>
      <c r="I264" t="s">
        <v>445</v>
      </c>
      <c r="K264">
        <v>7905</v>
      </c>
      <c r="L264" t="s">
        <v>423</v>
      </c>
      <c r="N264" t="s">
        <v>393</v>
      </c>
      <c r="O264">
        <v>50</v>
      </c>
      <c r="P264" t="s">
        <v>562</v>
      </c>
      <c r="R264">
        <v>7</v>
      </c>
      <c r="S264">
        <f>INDEX(Sheet1!$K$3:$K$1000,MATCH(K264,Sheet1!$D$3:$D$1000,0))</f>
        <v>0</v>
      </c>
    </row>
    <row r="265" spans="1:19">
      <c r="A265">
        <v>7904</v>
      </c>
      <c r="B265" t="s">
        <v>424</v>
      </c>
      <c r="C265" t="s">
        <v>393</v>
      </c>
      <c r="E265">
        <v>1</v>
      </c>
      <c r="F265">
        <v>1</v>
      </c>
      <c r="G265">
        <v>250</v>
      </c>
      <c r="I265" t="s">
        <v>445</v>
      </c>
      <c r="K265">
        <v>7904</v>
      </c>
      <c r="L265" t="s">
        <v>424</v>
      </c>
      <c r="N265" t="s">
        <v>393</v>
      </c>
      <c r="O265">
        <v>50</v>
      </c>
      <c r="P265" t="s">
        <v>562</v>
      </c>
      <c r="R265">
        <v>7</v>
      </c>
      <c r="S265">
        <f>INDEX(Sheet1!$K$3:$K$1000,MATCH(K265,Sheet1!$D$3:$D$1000,0))</f>
        <v>0</v>
      </c>
    </row>
    <row r="266" spans="1:19">
      <c r="A266">
        <v>7906</v>
      </c>
      <c r="B266" t="s">
        <v>425</v>
      </c>
      <c r="C266" t="s">
        <v>393</v>
      </c>
      <c r="E266">
        <v>1</v>
      </c>
      <c r="F266">
        <v>1</v>
      </c>
      <c r="G266">
        <v>250</v>
      </c>
      <c r="I266" t="s">
        <v>445</v>
      </c>
      <c r="K266">
        <v>7906</v>
      </c>
      <c r="L266" t="s">
        <v>425</v>
      </c>
      <c r="N266" t="s">
        <v>393</v>
      </c>
      <c r="O266">
        <v>50</v>
      </c>
      <c r="P266" t="s">
        <v>562</v>
      </c>
      <c r="R266">
        <v>7</v>
      </c>
      <c r="S266">
        <f>INDEX(Sheet1!$K$3:$K$1000,MATCH(K266,Sheet1!$D$3:$D$1000,0))</f>
        <v>0</v>
      </c>
    </row>
    <row r="267" spans="1:19">
      <c r="A267">
        <v>5909</v>
      </c>
      <c r="B267" t="s">
        <v>217</v>
      </c>
      <c r="C267" t="s">
        <v>393</v>
      </c>
      <c r="E267">
        <v>1</v>
      </c>
      <c r="F267">
        <v>1</v>
      </c>
      <c r="G267">
        <v>0</v>
      </c>
      <c r="H267" t="s">
        <v>454</v>
      </c>
      <c r="I267" t="s">
        <v>445</v>
      </c>
      <c r="K267">
        <v>5909</v>
      </c>
      <c r="L267" t="s">
        <v>217</v>
      </c>
      <c r="N267" t="s">
        <v>393</v>
      </c>
      <c r="O267">
        <v>50</v>
      </c>
      <c r="P267" t="s">
        <v>562</v>
      </c>
      <c r="R267">
        <v>7</v>
      </c>
      <c r="S267">
        <f>INDEX(Sheet1!$K$3:$K$1000,MATCH(K267,Sheet1!$D$3:$D$1000,0))</f>
        <v>0</v>
      </c>
    </row>
    <row r="268" spans="1:19">
      <c r="A268">
        <v>5878</v>
      </c>
      <c r="B268" t="s">
        <v>218</v>
      </c>
      <c r="C268" t="s">
        <v>393</v>
      </c>
      <c r="E268">
        <v>1</v>
      </c>
      <c r="F268">
        <v>1</v>
      </c>
      <c r="G268">
        <v>0</v>
      </c>
      <c r="H268" t="s">
        <v>454</v>
      </c>
      <c r="I268" t="s">
        <v>445</v>
      </c>
      <c r="K268">
        <v>5878</v>
      </c>
      <c r="L268" t="s">
        <v>218</v>
      </c>
      <c r="N268" t="s">
        <v>393</v>
      </c>
      <c r="O268">
        <v>50</v>
      </c>
      <c r="P268" t="s">
        <v>562</v>
      </c>
      <c r="R268">
        <v>7</v>
      </c>
      <c r="S268">
        <f>INDEX(Sheet1!$K$3:$K$1000,MATCH(K268,Sheet1!$D$3:$D$1000,0))</f>
        <v>0</v>
      </c>
    </row>
    <row r="269" spans="1:19">
      <c r="A269">
        <v>5879</v>
      </c>
      <c r="B269" t="s">
        <v>219</v>
      </c>
      <c r="C269" t="s">
        <v>393</v>
      </c>
      <c r="E269">
        <v>1</v>
      </c>
      <c r="F269">
        <v>1</v>
      </c>
      <c r="G269">
        <v>0</v>
      </c>
      <c r="H269" t="s">
        <v>454</v>
      </c>
      <c r="I269" t="s">
        <v>445</v>
      </c>
      <c r="K269">
        <v>5879</v>
      </c>
      <c r="L269" t="s">
        <v>219</v>
      </c>
      <c r="N269" t="s">
        <v>393</v>
      </c>
      <c r="O269">
        <v>50</v>
      </c>
      <c r="P269" t="s">
        <v>562</v>
      </c>
      <c r="R269">
        <v>7</v>
      </c>
      <c r="S269">
        <f>INDEX(Sheet1!$K$3:$K$1000,MATCH(K269,Sheet1!$D$3:$D$1000,0))</f>
        <v>0</v>
      </c>
    </row>
    <row r="270" spans="1:19">
      <c r="A270">
        <v>7907</v>
      </c>
      <c r="B270" t="s">
        <v>426</v>
      </c>
      <c r="C270" t="s">
        <v>393</v>
      </c>
      <c r="E270">
        <v>1</v>
      </c>
      <c r="F270">
        <v>1</v>
      </c>
      <c r="G270">
        <v>250</v>
      </c>
      <c r="I270" t="s">
        <v>445</v>
      </c>
      <c r="K270">
        <v>7907</v>
      </c>
      <c r="L270" t="s">
        <v>426</v>
      </c>
      <c r="N270" t="s">
        <v>393</v>
      </c>
      <c r="O270">
        <v>50</v>
      </c>
      <c r="P270" t="s">
        <v>562</v>
      </c>
      <c r="R270">
        <v>7</v>
      </c>
      <c r="S270">
        <f>INDEX(Sheet1!$K$3:$K$1000,MATCH(K270,Sheet1!$D$3:$D$1000,0))</f>
        <v>0</v>
      </c>
    </row>
    <row r="271" spans="1:19">
      <c r="A271">
        <v>5882</v>
      </c>
      <c r="B271" t="s">
        <v>220</v>
      </c>
      <c r="C271" t="s">
        <v>393</v>
      </c>
      <c r="E271">
        <v>1</v>
      </c>
      <c r="F271">
        <v>1</v>
      </c>
      <c r="G271">
        <v>0</v>
      </c>
      <c r="H271" t="s">
        <v>454</v>
      </c>
      <c r="I271" t="s">
        <v>445</v>
      </c>
      <c r="K271">
        <v>5882</v>
      </c>
      <c r="L271" t="s">
        <v>220</v>
      </c>
      <c r="N271" t="s">
        <v>393</v>
      </c>
      <c r="O271">
        <v>50</v>
      </c>
      <c r="P271" t="s">
        <v>562</v>
      </c>
      <c r="R271">
        <v>7</v>
      </c>
      <c r="S271">
        <f>INDEX(Sheet1!$K$3:$K$1000,MATCH(K271,Sheet1!$D$3:$D$1000,0))</f>
        <v>0</v>
      </c>
    </row>
    <row r="272" spans="1:19">
      <c r="A272">
        <v>5883</v>
      </c>
      <c r="B272" t="s">
        <v>221</v>
      </c>
      <c r="C272" t="s">
        <v>393</v>
      </c>
      <c r="E272">
        <v>1</v>
      </c>
      <c r="F272">
        <v>1</v>
      </c>
      <c r="G272">
        <v>0</v>
      </c>
      <c r="H272" t="s">
        <v>454</v>
      </c>
      <c r="I272" t="s">
        <v>445</v>
      </c>
      <c r="K272">
        <v>5883</v>
      </c>
      <c r="L272" t="s">
        <v>221</v>
      </c>
      <c r="N272" t="s">
        <v>393</v>
      </c>
      <c r="O272">
        <v>50</v>
      </c>
      <c r="P272" t="s">
        <v>562</v>
      </c>
      <c r="R272">
        <v>7</v>
      </c>
      <c r="S272">
        <f>INDEX(Sheet1!$K$3:$K$1000,MATCH(K272,Sheet1!$D$3:$D$1000,0))</f>
        <v>0</v>
      </c>
    </row>
    <row r="273" spans="1:19">
      <c r="A273">
        <v>7909</v>
      </c>
      <c r="B273" t="s">
        <v>427</v>
      </c>
      <c r="C273" t="s">
        <v>393</v>
      </c>
      <c r="E273">
        <v>1</v>
      </c>
      <c r="F273">
        <v>1</v>
      </c>
      <c r="G273">
        <v>250</v>
      </c>
      <c r="I273" t="s">
        <v>445</v>
      </c>
      <c r="K273">
        <v>7909</v>
      </c>
      <c r="L273" t="s">
        <v>427</v>
      </c>
      <c r="N273" t="s">
        <v>393</v>
      </c>
      <c r="O273">
        <v>50</v>
      </c>
      <c r="P273" t="s">
        <v>562</v>
      </c>
      <c r="R273">
        <v>7</v>
      </c>
      <c r="S273">
        <f>INDEX(Sheet1!$K$3:$K$1000,MATCH(K273,Sheet1!$D$3:$D$1000,0))</f>
        <v>0</v>
      </c>
    </row>
    <row r="274" spans="1:19">
      <c r="A274">
        <v>7913</v>
      </c>
      <c r="B274" t="s">
        <v>428</v>
      </c>
      <c r="C274" t="s">
        <v>393</v>
      </c>
      <c r="G274">
        <v>250</v>
      </c>
      <c r="I274" t="s">
        <v>445</v>
      </c>
      <c r="K274">
        <v>7913</v>
      </c>
      <c r="L274" t="s">
        <v>428</v>
      </c>
      <c r="N274" t="s">
        <v>393</v>
      </c>
      <c r="O274">
        <v>50</v>
      </c>
      <c r="P274" t="s">
        <v>562</v>
      </c>
      <c r="R274">
        <v>7</v>
      </c>
      <c r="S274">
        <f>INDEX(Sheet1!$K$3:$K$1000,MATCH(K274,Sheet1!$D$3:$D$1000,0))</f>
        <v>0</v>
      </c>
    </row>
    <row r="275" spans="1:19">
      <c r="A275">
        <v>5885</v>
      </c>
      <c r="B275" t="s">
        <v>222</v>
      </c>
      <c r="C275" t="s">
        <v>393</v>
      </c>
      <c r="E275">
        <v>1</v>
      </c>
      <c r="F275">
        <v>1</v>
      </c>
      <c r="G275">
        <v>0</v>
      </c>
      <c r="H275" t="s">
        <v>454</v>
      </c>
      <c r="I275" t="s">
        <v>445</v>
      </c>
      <c r="K275">
        <v>5885</v>
      </c>
      <c r="L275" t="s">
        <v>222</v>
      </c>
      <c r="N275" t="s">
        <v>393</v>
      </c>
      <c r="O275">
        <v>50</v>
      </c>
      <c r="P275" t="s">
        <v>562</v>
      </c>
      <c r="R275">
        <v>7</v>
      </c>
      <c r="S275">
        <f>INDEX(Sheet1!$K$3:$K$1000,MATCH(K275,Sheet1!$D$3:$D$1000,0))</f>
        <v>0</v>
      </c>
    </row>
    <row r="276" spans="1:19">
      <c r="A276">
        <v>5886</v>
      </c>
      <c r="B276" t="s">
        <v>223</v>
      </c>
      <c r="C276" t="s">
        <v>393</v>
      </c>
      <c r="E276">
        <v>1</v>
      </c>
      <c r="F276">
        <v>1</v>
      </c>
      <c r="G276">
        <v>0</v>
      </c>
      <c r="H276" t="s">
        <v>454</v>
      </c>
      <c r="I276" t="s">
        <v>445</v>
      </c>
      <c r="K276">
        <v>5886</v>
      </c>
      <c r="L276" t="s">
        <v>223</v>
      </c>
      <c r="N276" t="s">
        <v>393</v>
      </c>
      <c r="O276">
        <v>50</v>
      </c>
      <c r="P276" t="s">
        <v>562</v>
      </c>
      <c r="R276">
        <v>7</v>
      </c>
      <c r="S276">
        <f>INDEX(Sheet1!$K$3:$K$1000,MATCH(K276,Sheet1!$D$3:$D$1000,0))</f>
        <v>0</v>
      </c>
    </row>
    <row r="277" spans="1:19">
      <c r="A277">
        <v>7908</v>
      </c>
      <c r="B277" t="s">
        <v>509</v>
      </c>
      <c r="C277" t="s">
        <v>393</v>
      </c>
      <c r="E277">
        <v>1</v>
      </c>
      <c r="F277">
        <v>1</v>
      </c>
      <c r="I277" t="s">
        <v>445</v>
      </c>
      <c r="K277">
        <v>7908</v>
      </c>
      <c r="L277" t="s">
        <v>509</v>
      </c>
      <c r="N277" t="s">
        <v>393</v>
      </c>
      <c r="O277">
        <v>50</v>
      </c>
      <c r="P277" t="s">
        <v>562</v>
      </c>
      <c r="R277">
        <v>7</v>
      </c>
      <c r="S277">
        <f>INDEX(Sheet1!$K$3:$K$1000,MATCH(K277,Sheet1!$D$3:$D$1000,0))</f>
        <v>0</v>
      </c>
    </row>
    <row r="278" spans="1:19">
      <c r="A278">
        <v>5880</v>
      </c>
      <c r="B278" t="s">
        <v>224</v>
      </c>
      <c r="C278" t="s">
        <v>393</v>
      </c>
      <c r="E278">
        <v>1</v>
      </c>
      <c r="F278">
        <v>1</v>
      </c>
      <c r="G278">
        <v>0</v>
      </c>
      <c r="H278" t="s">
        <v>454</v>
      </c>
      <c r="I278" t="s">
        <v>445</v>
      </c>
      <c r="K278">
        <v>5880</v>
      </c>
      <c r="L278" t="s">
        <v>224</v>
      </c>
      <c r="N278" t="s">
        <v>393</v>
      </c>
      <c r="O278">
        <v>50</v>
      </c>
      <c r="P278" t="s">
        <v>562</v>
      </c>
      <c r="R278">
        <v>7</v>
      </c>
      <c r="S278">
        <f>INDEX(Sheet1!$K$3:$K$1000,MATCH(K278,Sheet1!$D$3:$D$1000,0))</f>
        <v>0</v>
      </c>
    </row>
    <row r="279" spans="1:19">
      <c r="A279">
        <v>7912</v>
      </c>
      <c r="B279" t="s">
        <v>429</v>
      </c>
      <c r="C279" t="s">
        <v>4</v>
      </c>
      <c r="G279">
        <v>250</v>
      </c>
      <c r="I279" t="s">
        <v>445</v>
      </c>
      <c r="K279">
        <v>7912</v>
      </c>
      <c r="L279" t="s">
        <v>429</v>
      </c>
      <c r="N279" t="s">
        <v>4</v>
      </c>
      <c r="O279">
        <v>50</v>
      </c>
      <c r="P279" t="s">
        <v>562</v>
      </c>
      <c r="R279">
        <v>7</v>
      </c>
      <c r="S279">
        <f>INDEX(Sheet1!$K$3:$K$1000,MATCH(K279,Sheet1!$D$3:$D$1000,0))</f>
        <v>0</v>
      </c>
    </row>
    <row r="280" spans="1:19">
      <c r="A280">
        <v>5876</v>
      </c>
      <c r="B280" t="s">
        <v>225</v>
      </c>
      <c r="C280" t="s">
        <v>393</v>
      </c>
      <c r="E280">
        <v>5</v>
      </c>
      <c r="F280">
        <v>1</v>
      </c>
      <c r="G280">
        <v>0</v>
      </c>
      <c r="H280" t="s">
        <v>454</v>
      </c>
      <c r="I280" t="s">
        <v>445</v>
      </c>
      <c r="K280">
        <v>5876</v>
      </c>
      <c r="L280" t="s">
        <v>225</v>
      </c>
      <c r="N280" t="s">
        <v>393</v>
      </c>
      <c r="O280">
        <v>50</v>
      </c>
      <c r="P280" t="s">
        <v>562</v>
      </c>
      <c r="R280">
        <v>7</v>
      </c>
      <c r="S280">
        <f>INDEX(Sheet1!$K$3:$K$1000,MATCH(K280,Sheet1!$D$3:$D$1000,0))</f>
        <v>0</v>
      </c>
    </row>
    <row r="281" spans="1:19">
      <c r="A281">
        <v>1186</v>
      </c>
      <c r="B281" t="s">
        <v>226</v>
      </c>
      <c r="C281" t="s">
        <v>401</v>
      </c>
      <c r="E281">
        <v>4</v>
      </c>
      <c r="F281">
        <v>1</v>
      </c>
      <c r="G281">
        <v>1400</v>
      </c>
      <c r="H281" t="s">
        <v>448</v>
      </c>
      <c r="I281" t="s">
        <v>445</v>
      </c>
      <c r="K281">
        <v>1186</v>
      </c>
      <c r="L281" t="s">
        <v>226</v>
      </c>
      <c r="M281" t="s">
        <v>30</v>
      </c>
      <c r="N281" t="s">
        <v>401</v>
      </c>
      <c r="O281">
        <v>50</v>
      </c>
      <c r="P281" t="s">
        <v>562</v>
      </c>
      <c r="R281">
        <v>7</v>
      </c>
      <c r="S281">
        <f>INDEX(Sheet1!$K$3:$K$1000,MATCH(K281,Sheet1!$D$3:$D$1000,0))</f>
        <v>0</v>
      </c>
    </row>
    <row r="282" spans="1:19">
      <c r="A282">
        <v>1219</v>
      </c>
      <c r="B282" t="s">
        <v>227</v>
      </c>
      <c r="C282" t="s">
        <v>393</v>
      </c>
      <c r="E282">
        <v>10</v>
      </c>
      <c r="G282">
        <v>1967</v>
      </c>
      <c r="H282" t="s">
        <v>449</v>
      </c>
      <c r="I282" t="s">
        <v>445</v>
      </c>
      <c r="K282">
        <v>1219</v>
      </c>
      <c r="L282" t="s">
        <v>227</v>
      </c>
      <c r="M282" t="s">
        <v>30</v>
      </c>
      <c r="N282" t="s">
        <v>393</v>
      </c>
      <c r="O282">
        <v>50</v>
      </c>
      <c r="P282" t="s">
        <v>562</v>
      </c>
      <c r="R282">
        <v>7</v>
      </c>
      <c r="S282">
        <f>INDEX(Sheet1!$K$3:$K$1000,MATCH(K282,Sheet1!$D$3:$D$1000,0))</f>
        <v>0</v>
      </c>
    </row>
    <row r="283" spans="1:19">
      <c r="A283">
        <v>6709</v>
      </c>
      <c r="B283" t="s">
        <v>510</v>
      </c>
      <c r="C283" t="s">
        <v>398</v>
      </c>
      <c r="E283">
        <v>0</v>
      </c>
      <c r="G283">
        <v>0</v>
      </c>
      <c r="I283" t="s">
        <v>445</v>
      </c>
      <c r="K283">
        <v>6709</v>
      </c>
      <c r="L283" t="s">
        <v>510</v>
      </c>
      <c r="N283" t="s">
        <v>398</v>
      </c>
      <c r="O283">
        <v>50</v>
      </c>
      <c r="P283" t="s">
        <v>562</v>
      </c>
      <c r="R283">
        <v>7</v>
      </c>
      <c r="S283">
        <f>INDEX(Sheet1!$K$3:$K$1000,MATCH(K283,Sheet1!$D$3:$D$1000,0))</f>
        <v>0</v>
      </c>
    </row>
    <row r="284" spans="1:19">
      <c r="A284">
        <v>1155</v>
      </c>
      <c r="B284" t="s">
        <v>228</v>
      </c>
      <c r="C284" t="s">
        <v>447</v>
      </c>
      <c r="E284">
        <v>2</v>
      </c>
      <c r="G284">
        <v>0</v>
      </c>
      <c r="H284" t="s">
        <v>467</v>
      </c>
      <c r="I284" t="s">
        <v>445</v>
      </c>
      <c r="K284">
        <v>1155</v>
      </c>
      <c r="L284" t="s">
        <v>228</v>
      </c>
      <c r="M284" t="s">
        <v>30</v>
      </c>
      <c r="N284" t="s">
        <v>447</v>
      </c>
      <c r="O284">
        <v>50</v>
      </c>
      <c r="P284" t="s">
        <v>562</v>
      </c>
      <c r="R284">
        <v>7</v>
      </c>
      <c r="S284">
        <f>INDEX(Sheet1!$K$3:$K$1000,MATCH(K284,Sheet1!$D$3:$D$1000,0))</f>
        <v>0</v>
      </c>
    </row>
    <row r="285" spans="1:19">
      <c r="A285">
        <v>7318</v>
      </c>
      <c r="B285" t="s">
        <v>229</v>
      </c>
      <c r="C285" t="s">
        <v>393</v>
      </c>
      <c r="E285">
        <v>3</v>
      </c>
      <c r="G285">
        <v>700</v>
      </c>
      <c r="I285" t="s">
        <v>445</v>
      </c>
      <c r="K285">
        <v>7318</v>
      </c>
      <c r="L285" t="s">
        <v>229</v>
      </c>
      <c r="N285" t="s">
        <v>393</v>
      </c>
      <c r="O285">
        <v>50</v>
      </c>
      <c r="P285" t="s">
        <v>562</v>
      </c>
      <c r="R285">
        <v>7</v>
      </c>
      <c r="S285">
        <f>INDEX(Sheet1!$K$3:$K$1000,MATCH(K285,Sheet1!$D$3:$D$1000,0))</f>
        <v>0</v>
      </c>
    </row>
    <row r="286" spans="1:19">
      <c r="A286">
        <v>7792</v>
      </c>
      <c r="B286" t="s">
        <v>230</v>
      </c>
      <c r="C286" t="s">
        <v>393</v>
      </c>
      <c r="E286">
        <v>1</v>
      </c>
      <c r="G286">
        <v>1778</v>
      </c>
      <c r="I286" t="s">
        <v>445</v>
      </c>
      <c r="K286">
        <v>7792</v>
      </c>
      <c r="L286" t="s">
        <v>230</v>
      </c>
      <c r="N286" t="s">
        <v>393</v>
      </c>
      <c r="O286">
        <v>50</v>
      </c>
      <c r="P286" t="s">
        <v>562</v>
      </c>
      <c r="R286">
        <v>7</v>
      </c>
      <c r="S286">
        <f>INDEX(Sheet1!$K$3:$K$1000,MATCH(K286,Sheet1!$D$3:$D$1000,0))</f>
        <v>0</v>
      </c>
    </row>
    <row r="287" spans="1:19">
      <c r="A287">
        <v>1248</v>
      </c>
      <c r="B287" t="s">
        <v>231</v>
      </c>
      <c r="C287" t="s">
        <v>394</v>
      </c>
      <c r="E287">
        <v>20</v>
      </c>
      <c r="G287">
        <v>690.38462000000004</v>
      </c>
      <c r="H287" t="s">
        <v>449</v>
      </c>
      <c r="I287" t="s">
        <v>445</v>
      </c>
      <c r="K287">
        <v>1248</v>
      </c>
      <c r="L287" t="s">
        <v>231</v>
      </c>
      <c r="M287" t="s">
        <v>30</v>
      </c>
      <c r="N287" t="s">
        <v>394</v>
      </c>
      <c r="O287">
        <v>50</v>
      </c>
      <c r="P287" t="s">
        <v>562</v>
      </c>
      <c r="R287">
        <v>7</v>
      </c>
      <c r="S287">
        <f>INDEX(Sheet1!$K$3:$K$1000,MATCH(K287,Sheet1!$D$3:$D$1000,0))</f>
        <v>0</v>
      </c>
    </row>
    <row r="288" spans="1:19">
      <c r="A288">
        <v>7580</v>
      </c>
      <c r="B288" t="s">
        <v>232</v>
      </c>
      <c r="C288" t="s">
        <v>399</v>
      </c>
      <c r="E288">
        <v>1</v>
      </c>
      <c r="G288">
        <v>2247</v>
      </c>
      <c r="I288" t="s">
        <v>445</v>
      </c>
      <c r="K288">
        <v>7580</v>
      </c>
      <c r="L288" t="s">
        <v>232</v>
      </c>
      <c r="N288" t="s">
        <v>399</v>
      </c>
      <c r="O288">
        <v>50</v>
      </c>
      <c r="P288" t="s">
        <v>562</v>
      </c>
      <c r="R288">
        <v>7</v>
      </c>
      <c r="S288">
        <f>INDEX(Sheet1!$K$3:$K$1000,MATCH(K288,Sheet1!$D$3:$D$1000,0))</f>
        <v>0</v>
      </c>
    </row>
    <row r="289" spans="1:19">
      <c r="A289">
        <v>1343</v>
      </c>
      <c r="B289" t="s">
        <v>234</v>
      </c>
      <c r="C289" t="s">
        <v>395</v>
      </c>
      <c r="E289">
        <v>1</v>
      </c>
      <c r="F289">
        <v>1</v>
      </c>
      <c r="G289">
        <v>170</v>
      </c>
      <c r="H289" t="s">
        <v>459</v>
      </c>
      <c r="I289" t="s">
        <v>445</v>
      </c>
      <c r="K289">
        <v>5957</v>
      </c>
      <c r="L289" t="s">
        <v>233</v>
      </c>
      <c r="N289" t="s">
        <v>393</v>
      </c>
      <c r="O289">
        <v>50</v>
      </c>
      <c r="P289" t="s">
        <v>562</v>
      </c>
      <c r="R289">
        <v>7</v>
      </c>
      <c r="S289">
        <f>INDEX(Sheet1!$K$3:$K$1000,MATCH(K289,Sheet1!$D$3:$D$1000,0))</f>
        <v>0</v>
      </c>
    </row>
    <row r="290" spans="1:19">
      <c r="A290">
        <v>5957</v>
      </c>
      <c r="B290" t="s">
        <v>233</v>
      </c>
      <c r="C290" t="s">
        <v>393</v>
      </c>
      <c r="E290">
        <v>1</v>
      </c>
      <c r="F290">
        <v>3</v>
      </c>
      <c r="G290">
        <v>900</v>
      </c>
      <c r="I290" t="s">
        <v>445</v>
      </c>
      <c r="K290">
        <v>1343</v>
      </c>
      <c r="L290" t="s">
        <v>234</v>
      </c>
      <c r="M290" t="s">
        <v>30</v>
      </c>
      <c r="N290" t="s">
        <v>395</v>
      </c>
      <c r="O290">
        <v>50</v>
      </c>
      <c r="P290" t="s">
        <v>562</v>
      </c>
      <c r="R290">
        <v>7</v>
      </c>
      <c r="S290">
        <f>INDEX(Sheet1!$K$3:$K$1000,MATCH(K290,Sheet1!$D$3:$D$1000,0))</f>
        <v>0</v>
      </c>
    </row>
    <row r="291" spans="1:19">
      <c r="A291">
        <v>1169</v>
      </c>
      <c r="B291" t="s">
        <v>235</v>
      </c>
      <c r="C291" t="s">
        <v>399</v>
      </c>
      <c r="E291">
        <v>1</v>
      </c>
      <c r="F291">
        <v>1</v>
      </c>
      <c r="G291">
        <v>890</v>
      </c>
      <c r="H291" t="s">
        <v>448</v>
      </c>
      <c r="I291" t="s">
        <v>445</v>
      </c>
      <c r="K291">
        <v>1169</v>
      </c>
      <c r="L291" t="s">
        <v>235</v>
      </c>
      <c r="M291" t="s">
        <v>30</v>
      </c>
      <c r="N291" t="s">
        <v>399</v>
      </c>
      <c r="O291">
        <v>50</v>
      </c>
      <c r="P291" t="s">
        <v>562</v>
      </c>
      <c r="R291">
        <v>7</v>
      </c>
      <c r="S291">
        <f>INDEX(Sheet1!$K$3:$K$1000,MATCH(K291,Sheet1!$D$3:$D$1000,0))</f>
        <v>0</v>
      </c>
    </row>
    <row r="292" spans="1:19">
      <c r="A292">
        <v>4999</v>
      </c>
      <c r="B292" t="s">
        <v>236</v>
      </c>
      <c r="C292" t="s">
        <v>394</v>
      </c>
      <c r="E292">
        <v>20</v>
      </c>
      <c r="G292">
        <v>150</v>
      </c>
      <c r="H292" t="s">
        <v>467</v>
      </c>
      <c r="I292" t="s">
        <v>445</v>
      </c>
      <c r="K292">
        <v>4999</v>
      </c>
      <c r="L292" t="s">
        <v>236</v>
      </c>
      <c r="N292" t="s">
        <v>394</v>
      </c>
      <c r="O292">
        <v>50</v>
      </c>
      <c r="P292" t="s">
        <v>562</v>
      </c>
      <c r="R292">
        <v>7</v>
      </c>
      <c r="S292">
        <f>INDEX(Sheet1!$K$3:$K$1000,MATCH(K292,Sheet1!$D$3:$D$1000,0))</f>
        <v>0</v>
      </c>
    </row>
    <row r="293" spans="1:19">
      <c r="A293">
        <v>1242</v>
      </c>
      <c r="B293" t="s">
        <v>237</v>
      </c>
      <c r="C293" t="s">
        <v>393</v>
      </c>
      <c r="E293">
        <v>1</v>
      </c>
      <c r="G293">
        <v>2222</v>
      </c>
      <c r="H293" t="s">
        <v>30</v>
      </c>
      <c r="I293" t="s">
        <v>445</v>
      </c>
      <c r="K293">
        <v>1242</v>
      </c>
      <c r="L293" t="s">
        <v>237</v>
      </c>
      <c r="M293" t="s">
        <v>30</v>
      </c>
      <c r="N293" t="s">
        <v>393</v>
      </c>
      <c r="O293">
        <v>50</v>
      </c>
      <c r="P293" t="s">
        <v>562</v>
      </c>
      <c r="R293">
        <v>7</v>
      </c>
      <c r="S293">
        <f>INDEX(Sheet1!$K$3:$K$1000,MATCH(K293,Sheet1!$D$3:$D$1000,0))</f>
        <v>0</v>
      </c>
    </row>
    <row r="294" spans="1:19">
      <c r="A294">
        <v>1214</v>
      </c>
      <c r="B294" t="s">
        <v>511</v>
      </c>
      <c r="C294" t="s">
        <v>393</v>
      </c>
      <c r="E294">
        <v>1</v>
      </c>
      <c r="G294">
        <v>0</v>
      </c>
      <c r="H294" t="s">
        <v>30</v>
      </c>
      <c r="I294" t="s">
        <v>445</v>
      </c>
      <c r="K294">
        <v>1214</v>
      </c>
      <c r="L294" t="s">
        <v>511</v>
      </c>
      <c r="M294" t="s">
        <v>30</v>
      </c>
      <c r="N294" t="s">
        <v>393</v>
      </c>
      <c r="O294">
        <v>50</v>
      </c>
      <c r="P294" t="s">
        <v>562</v>
      </c>
      <c r="R294">
        <v>7</v>
      </c>
      <c r="S294">
        <f>INDEX(Sheet1!$K$3:$K$1000,MATCH(K294,Sheet1!$D$3:$D$1000,0))</f>
        <v>0</v>
      </c>
    </row>
    <row r="295" spans="1:19">
      <c r="A295">
        <v>7579</v>
      </c>
      <c r="B295" t="s">
        <v>238</v>
      </c>
      <c r="C295" t="s">
        <v>4</v>
      </c>
      <c r="E295">
        <v>0</v>
      </c>
      <c r="G295">
        <v>1890</v>
      </c>
      <c r="I295" t="s">
        <v>445</v>
      </c>
      <c r="K295">
        <v>7579</v>
      </c>
      <c r="L295" t="s">
        <v>238</v>
      </c>
      <c r="N295" t="s">
        <v>4</v>
      </c>
      <c r="O295">
        <v>50</v>
      </c>
      <c r="P295" t="s">
        <v>562</v>
      </c>
      <c r="R295">
        <v>7</v>
      </c>
      <c r="S295">
        <f>INDEX(Sheet1!$K$3:$K$1000,MATCH(K295,Sheet1!$D$3:$D$1000,0))</f>
        <v>0</v>
      </c>
    </row>
    <row r="296" spans="1:19">
      <c r="A296">
        <v>6710</v>
      </c>
      <c r="B296" t="s">
        <v>239</v>
      </c>
      <c r="C296" t="s">
        <v>395</v>
      </c>
      <c r="E296">
        <v>0</v>
      </c>
      <c r="G296">
        <v>390</v>
      </c>
      <c r="I296" t="s">
        <v>445</v>
      </c>
      <c r="K296">
        <v>6710</v>
      </c>
      <c r="L296" t="s">
        <v>239</v>
      </c>
      <c r="N296" t="s">
        <v>395</v>
      </c>
      <c r="O296">
        <v>50</v>
      </c>
      <c r="P296" t="s">
        <v>562</v>
      </c>
      <c r="R296">
        <v>7</v>
      </c>
      <c r="S296">
        <f>INDEX(Sheet1!$K$3:$K$1000,MATCH(K296,Sheet1!$D$3:$D$1000,0))</f>
        <v>0</v>
      </c>
    </row>
    <row r="297" spans="1:19">
      <c r="A297">
        <v>1342</v>
      </c>
      <c r="B297" t="s">
        <v>512</v>
      </c>
      <c r="C297" t="s">
        <v>513</v>
      </c>
      <c r="E297">
        <v>1</v>
      </c>
      <c r="F297">
        <v>1</v>
      </c>
      <c r="G297">
        <v>0</v>
      </c>
      <c r="H297" t="s">
        <v>448</v>
      </c>
      <c r="I297" t="s">
        <v>445</v>
      </c>
      <c r="K297">
        <v>1342</v>
      </c>
      <c r="L297" t="s">
        <v>512</v>
      </c>
      <c r="M297" t="s">
        <v>30</v>
      </c>
      <c r="N297" t="s">
        <v>513</v>
      </c>
      <c r="O297">
        <v>50</v>
      </c>
      <c r="P297" t="s">
        <v>562</v>
      </c>
      <c r="R297">
        <v>7</v>
      </c>
      <c r="S297">
        <f>INDEX(Sheet1!$K$3:$K$1000,MATCH(K297,Sheet1!$D$3:$D$1000,0))</f>
        <v>0</v>
      </c>
    </row>
    <row r="298" spans="1:19">
      <c r="A298">
        <v>6181</v>
      </c>
      <c r="B298" t="s">
        <v>240</v>
      </c>
      <c r="C298" t="s">
        <v>4</v>
      </c>
      <c r="E298">
        <v>0</v>
      </c>
      <c r="G298">
        <v>2490</v>
      </c>
      <c r="H298" t="s">
        <v>461</v>
      </c>
      <c r="I298" t="s">
        <v>445</v>
      </c>
      <c r="K298">
        <v>6181</v>
      </c>
      <c r="L298" t="s">
        <v>240</v>
      </c>
      <c r="N298" t="s">
        <v>4</v>
      </c>
      <c r="O298">
        <v>50</v>
      </c>
      <c r="P298" t="s">
        <v>562</v>
      </c>
      <c r="R298">
        <v>7</v>
      </c>
      <c r="S298">
        <f>INDEX(Sheet1!$K$3:$K$1000,MATCH(K298,Sheet1!$D$3:$D$1000,0))</f>
        <v>0</v>
      </c>
    </row>
    <row r="299" spans="1:19">
      <c r="A299">
        <v>1191</v>
      </c>
      <c r="B299" t="s">
        <v>430</v>
      </c>
      <c r="C299" t="s">
        <v>393</v>
      </c>
      <c r="E299">
        <v>1</v>
      </c>
      <c r="G299">
        <v>0</v>
      </c>
      <c r="H299" t="s">
        <v>448</v>
      </c>
      <c r="I299" t="s">
        <v>445</v>
      </c>
      <c r="K299">
        <v>1191</v>
      </c>
      <c r="L299" t="s">
        <v>430</v>
      </c>
      <c r="M299" t="s">
        <v>30</v>
      </c>
      <c r="N299" t="s">
        <v>393</v>
      </c>
      <c r="O299">
        <v>50</v>
      </c>
      <c r="P299" t="s">
        <v>562</v>
      </c>
      <c r="R299">
        <v>7</v>
      </c>
      <c r="S299">
        <f>INDEX(Sheet1!$K$3:$K$1000,MATCH(K299,Sheet1!$D$3:$D$1000,0))</f>
        <v>0</v>
      </c>
    </row>
    <row r="300" spans="1:19">
      <c r="A300">
        <v>6399</v>
      </c>
      <c r="B300" t="s">
        <v>241</v>
      </c>
      <c r="C300" t="s">
        <v>397</v>
      </c>
      <c r="E300">
        <v>2</v>
      </c>
      <c r="G300">
        <v>0</v>
      </c>
      <c r="H300" t="s">
        <v>450</v>
      </c>
      <c r="I300" t="s">
        <v>445</v>
      </c>
      <c r="K300">
        <v>6399</v>
      </c>
      <c r="L300" t="s">
        <v>241</v>
      </c>
      <c r="M300" t="s">
        <v>563</v>
      </c>
      <c r="N300" t="s">
        <v>397</v>
      </c>
      <c r="O300">
        <v>50</v>
      </c>
      <c r="P300" t="s">
        <v>562</v>
      </c>
      <c r="R300">
        <v>7</v>
      </c>
      <c r="S300">
        <f>INDEX(Sheet1!$K$3:$K$1000,MATCH(K300,Sheet1!$D$3:$D$1000,0))</f>
        <v>0</v>
      </c>
    </row>
    <row r="301" spans="1:19">
      <c r="A301">
        <v>6398</v>
      </c>
      <c r="B301" t="s">
        <v>242</v>
      </c>
      <c r="C301" t="s">
        <v>397</v>
      </c>
      <c r="E301">
        <v>2</v>
      </c>
      <c r="G301">
        <v>0</v>
      </c>
      <c r="H301" t="s">
        <v>450</v>
      </c>
      <c r="I301" t="s">
        <v>445</v>
      </c>
      <c r="K301">
        <v>6398</v>
      </c>
      <c r="L301" t="s">
        <v>242</v>
      </c>
      <c r="M301" t="s">
        <v>563</v>
      </c>
      <c r="N301" t="s">
        <v>397</v>
      </c>
      <c r="O301">
        <v>50</v>
      </c>
      <c r="P301" t="s">
        <v>562</v>
      </c>
      <c r="R301">
        <v>7</v>
      </c>
      <c r="S301">
        <f>INDEX(Sheet1!$K$3:$K$1000,MATCH(K301,Sheet1!$D$3:$D$1000,0))</f>
        <v>0</v>
      </c>
    </row>
    <row r="302" spans="1:19">
      <c r="A302">
        <v>1345</v>
      </c>
      <c r="B302" t="s">
        <v>243</v>
      </c>
      <c r="C302" t="s">
        <v>397</v>
      </c>
      <c r="E302">
        <v>2</v>
      </c>
      <c r="F302">
        <v>3</v>
      </c>
      <c r="G302">
        <v>40</v>
      </c>
      <c r="H302" t="s">
        <v>450</v>
      </c>
      <c r="I302" t="s">
        <v>445</v>
      </c>
      <c r="K302">
        <v>1345</v>
      </c>
      <c r="L302" t="s">
        <v>243</v>
      </c>
      <c r="M302" t="s">
        <v>563</v>
      </c>
      <c r="N302" t="s">
        <v>397</v>
      </c>
      <c r="O302">
        <v>50</v>
      </c>
      <c r="P302" t="s">
        <v>562</v>
      </c>
      <c r="R302">
        <v>7</v>
      </c>
      <c r="S302">
        <f>INDEX(Sheet1!$K$3:$K$1000,MATCH(K302,Sheet1!$D$3:$D$1000,0))</f>
        <v>0</v>
      </c>
    </row>
    <row r="303" spans="1:19">
      <c r="A303">
        <v>7793</v>
      </c>
      <c r="B303" t="s">
        <v>244</v>
      </c>
      <c r="C303" t="s">
        <v>393</v>
      </c>
      <c r="E303">
        <v>1</v>
      </c>
      <c r="G303">
        <v>0</v>
      </c>
      <c r="I303" t="s">
        <v>445</v>
      </c>
      <c r="K303">
        <v>7793</v>
      </c>
      <c r="L303" t="s">
        <v>244</v>
      </c>
      <c r="N303" t="s">
        <v>393</v>
      </c>
      <c r="O303">
        <v>50</v>
      </c>
      <c r="P303" t="s">
        <v>562</v>
      </c>
      <c r="R303">
        <v>7</v>
      </c>
      <c r="S303">
        <f>INDEX(Sheet1!$K$3:$K$1000,MATCH(K303,Sheet1!$D$3:$D$1000,0))</f>
        <v>0</v>
      </c>
    </row>
    <row r="304" spans="1:19">
      <c r="A304">
        <v>1346</v>
      </c>
      <c r="B304" t="s">
        <v>245</v>
      </c>
      <c r="C304" t="s">
        <v>395</v>
      </c>
      <c r="E304">
        <v>1</v>
      </c>
      <c r="F304">
        <v>1</v>
      </c>
      <c r="G304">
        <v>50</v>
      </c>
      <c r="H304" t="s">
        <v>450</v>
      </c>
      <c r="I304" t="s">
        <v>445</v>
      </c>
      <c r="K304">
        <v>1346</v>
      </c>
      <c r="L304" t="s">
        <v>245</v>
      </c>
      <c r="M304" t="s">
        <v>563</v>
      </c>
      <c r="N304" t="s">
        <v>395</v>
      </c>
      <c r="O304">
        <v>50</v>
      </c>
      <c r="P304" t="s">
        <v>562</v>
      </c>
      <c r="R304">
        <v>7</v>
      </c>
      <c r="S304">
        <f>INDEX(Sheet1!$K$3:$K$1000,MATCH(K304,Sheet1!$D$3:$D$1000,0))</f>
        <v>0</v>
      </c>
    </row>
    <row r="305" spans="1:19">
      <c r="A305">
        <v>5857</v>
      </c>
      <c r="B305" t="s">
        <v>246</v>
      </c>
      <c r="C305" t="s">
        <v>399</v>
      </c>
      <c r="E305">
        <v>1</v>
      </c>
      <c r="F305">
        <v>1</v>
      </c>
      <c r="G305">
        <v>1180</v>
      </c>
      <c r="H305" t="s">
        <v>450</v>
      </c>
      <c r="I305" t="s">
        <v>445</v>
      </c>
      <c r="K305">
        <v>5857</v>
      </c>
      <c r="L305" t="s">
        <v>246</v>
      </c>
      <c r="M305" t="s">
        <v>563</v>
      </c>
      <c r="N305" t="s">
        <v>399</v>
      </c>
      <c r="O305">
        <v>50</v>
      </c>
      <c r="P305" t="s">
        <v>562</v>
      </c>
      <c r="R305">
        <v>7</v>
      </c>
      <c r="S305">
        <f>INDEX(Sheet1!$K$3:$K$1000,MATCH(K305,Sheet1!$D$3:$D$1000,0))</f>
        <v>0</v>
      </c>
    </row>
    <row r="306" spans="1:19">
      <c r="A306">
        <v>5984</v>
      </c>
      <c r="B306" t="s">
        <v>247</v>
      </c>
      <c r="C306" t="s">
        <v>398</v>
      </c>
      <c r="E306">
        <v>1</v>
      </c>
      <c r="F306">
        <v>1</v>
      </c>
      <c r="G306">
        <v>0</v>
      </c>
      <c r="I306" t="s">
        <v>445</v>
      </c>
      <c r="K306">
        <v>5984</v>
      </c>
      <c r="L306" t="s">
        <v>247</v>
      </c>
      <c r="N306" t="s">
        <v>398</v>
      </c>
      <c r="O306">
        <v>50</v>
      </c>
      <c r="P306" t="s">
        <v>562</v>
      </c>
      <c r="R306">
        <v>7</v>
      </c>
      <c r="S306">
        <f>INDEX(Sheet1!$K$3:$K$1000,MATCH(K306,Sheet1!$D$3:$D$1000,0))</f>
        <v>0</v>
      </c>
    </row>
    <row r="307" spans="1:19">
      <c r="A307">
        <v>7902</v>
      </c>
      <c r="B307" t="s">
        <v>431</v>
      </c>
      <c r="C307" t="s">
        <v>393</v>
      </c>
      <c r="G307">
        <v>4187</v>
      </c>
      <c r="I307" t="s">
        <v>445</v>
      </c>
      <c r="K307">
        <v>7902</v>
      </c>
      <c r="L307" t="s">
        <v>431</v>
      </c>
      <c r="N307" t="s">
        <v>393</v>
      </c>
      <c r="O307">
        <v>50</v>
      </c>
      <c r="P307" t="s">
        <v>562</v>
      </c>
      <c r="R307">
        <v>7</v>
      </c>
      <c r="S307">
        <f>INDEX(Sheet1!$K$3:$K$1000,MATCH(K307,Sheet1!$D$3:$D$1000,0))</f>
        <v>0</v>
      </c>
    </row>
    <row r="308" spans="1:19">
      <c r="A308">
        <v>1290</v>
      </c>
      <c r="B308" t="s">
        <v>514</v>
      </c>
      <c r="C308" t="s">
        <v>393</v>
      </c>
      <c r="E308">
        <v>0</v>
      </c>
      <c r="F308">
        <v>1</v>
      </c>
      <c r="G308">
        <v>0</v>
      </c>
      <c r="H308" t="s">
        <v>30</v>
      </c>
      <c r="I308" t="s">
        <v>445</v>
      </c>
      <c r="K308">
        <v>1290</v>
      </c>
      <c r="L308" t="s">
        <v>514</v>
      </c>
      <c r="M308" t="s">
        <v>30</v>
      </c>
      <c r="N308" t="s">
        <v>393</v>
      </c>
      <c r="O308">
        <v>50</v>
      </c>
      <c r="P308" t="s">
        <v>562</v>
      </c>
      <c r="R308">
        <v>7</v>
      </c>
      <c r="S308">
        <f>INDEX(Sheet1!$K$3:$K$1000,MATCH(K308,Sheet1!$D$3:$D$1000,0))</f>
        <v>0</v>
      </c>
    </row>
    <row r="309" spans="1:19">
      <c r="A309">
        <v>1350</v>
      </c>
      <c r="B309" t="s">
        <v>248</v>
      </c>
      <c r="C309" t="s">
        <v>4</v>
      </c>
      <c r="E309">
        <v>4</v>
      </c>
      <c r="F309">
        <v>2</v>
      </c>
      <c r="G309">
        <v>280</v>
      </c>
      <c r="H309" t="s">
        <v>450</v>
      </c>
      <c r="I309" t="s">
        <v>445</v>
      </c>
      <c r="K309">
        <v>1350</v>
      </c>
      <c r="L309" t="s">
        <v>248</v>
      </c>
      <c r="M309" t="s">
        <v>30</v>
      </c>
      <c r="N309" t="s">
        <v>4</v>
      </c>
      <c r="O309">
        <v>50</v>
      </c>
      <c r="P309" t="s">
        <v>562</v>
      </c>
      <c r="R309">
        <v>7</v>
      </c>
      <c r="S309">
        <f>INDEX(Sheet1!$K$3:$K$1000,MATCH(K309,Sheet1!$D$3:$D$1000,0))</f>
        <v>0</v>
      </c>
    </row>
    <row r="310" spans="1:19">
      <c r="A310">
        <v>1351</v>
      </c>
      <c r="B310" t="s">
        <v>249</v>
      </c>
      <c r="C310" t="s">
        <v>4</v>
      </c>
      <c r="E310">
        <v>4</v>
      </c>
      <c r="F310">
        <v>1</v>
      </c>
      <c r="G310">
        <v>336.66667000000001</v>
      </c>
      <c r="H310" t="s">
        <v>450</v>
      </c>
      <c r="I310" t="s">
        <v>445</v>
      </c>
      <c r="K310">
        <v>1351</v>
      </c>
      <c r="L310" t="s">
        <v>249</v>
      </c>
      <c r="M310" t="s">
        <v>30</v>
      </c>
      <c r="N310" t="s">
        <v>4</v>
      </c>
      <c r="O310">
        <v>50</v>
      </c>
      <c r="P310" t="s">
        <v>562</v>
      </c>
      <c r="R310">
        <v>7</v>
      </c>
      <c r="S310">
        <f>INDEX(Sheet1!$K$3:$K$1000,MATCH(K310,Sheet1!$D$3:$D$1000,0))</f>
        <v>0</v>
      </c>
    </row>
    <row r="311" spans="1:19">
      <c r="A311">
        <v>1349</v>
      </c>
      <c r="B311" t="s">
        <v>250</v>
      </c>
      <c r="C311" t="s">
        <v>406</v>
      </c>
      <c r="E311">
        <v>10</v>
      </c>
      <c r="G311">
        <v>0</v>
      </c>
      <c r="H311" t="s">
        <v>467</v>
      </c>
      <c r="I311" t="s">
        <v>445</v>
      </c>
      <c r="K311">
        <v>1349</v>
      </c>
      <c r="L311" t="s">
        <v>250</v>
      </c>
      <c r="M311" t="s">
        <v>30</v>
      </c>
      <c r="N311" t="s">
        <v>406</v>
      </c>
      <c r="O311">
        <v>50</v>
      </c>
      <c r="P311" t="s">
        <v>562</v>
      </c>
      <c r="R311">
        <v>7</v>
      </c>
      <c r="S311">
        <f>INDEX(Sheet1!$K$3:$K$1000,MATCH(K311,Sheet1!$D$3:$D$1000,0))</f>
        <v>0</v>
      </c>
    </row>
    <row r="312" spans="1:19">
      <c r="A312">
        <v>7036</v>
      </c>
      <c r="B312" t="s">
        <v>251</v>
      </c>
      <c r="C312" t="s">
        <v>4</v>
      </c>
      <c r="E312">
        <v>25</v>
      </c>
      <c r="G312">
        <v>214</v>
      </c>
      <c r="I312" t="s">
        <v>445</v>
      </c>
      <c r="K312">
        <v>7036</v>
      </c>
      <c r="L312" t="s">
        <v>251</v>
      </c>
      <c r="M312" t="s">
        <v>563</v>
      </c>
      <c r="N312" t="s">
        <v>4</v>
      </c>
      <c r="O312">
        <v>50</v>
      </c>
      <c r="P312" t="s">
        <v>562</v>
      </c>
      <c r="R312">
        <v>7</v>
      </c>
      <c r="S312">
        <f>INDEX(Sheet1!$K$3:$K$1000,MATCH(K312,Sheet1!$D$3:$D$1000,0))</f>
        <v>0</v>
      </c>
    </row>
    <row r="313" spans="1:19">
      <c r="A313">
        <v>7037</v>
      </c>
      <c r="B313" t="s">
        <v>252</v>
      </c>
      <c r="C313" t="s">
        <v>4</v>
      </c>
      <c r="E313">
        <v>30</v>
      </c>
      <c r="G313">
        <v>214</v>
      </c>
      <c r="I313" t="s">
        <v>445</v>
      </c>
      <c r="K313">
        <v>7037</v>
      </c>
      <c r="L313" t="s">
        <v>252</v>
      </c>
      <c r="M313" t="s">
        <v>563</v>
      </c>
      <c r="N313" t="s">
        <v>4</v>
      </c>
      <c r="O313">
        <v>50</v>
      </c>
      <c r="P313" t="s">
        <v>562</v>
      </c>
      <c r="R313">
        <v>7</v>
      </c>
      <c r="S313">
        <f>INDEX(Sheet1!$K$3:$K$1000,MATCH(K313,Sheet1!$D$3:$D$1000,0))</f>
        <v>0</v>
      </c>
    </row>
    <row r="314" spans="1:19">
      <c r="A314">
        <v>7038</v>
      </c>
      <c r="B314" t="s">
        <v>253</v>
      </c>
      <c r="C314" t="s">
        <v>4</v>
      </c>
      <c r="E314">
        <v>20</v>
      </c>
      <c r="G314">
        <v>214</v>
      </c>
      <c r="I314" t="s">
        <v>445</v>
      </c>
      <c r="K314">
        <v>7038</v>
      </c>
      <c r="L314" t="s">
        <v>253</v>
      </c>
      <c r="M314" t="s">
        <v>563</v>
      </c>
      <c r="N314" t="s">
        <v>4</v>
      </c>
      <c r="O314">
        <v>50</v>
      </c>
      <c r="P314" t="s">
        <v>562</v>
      </c>
      <c r="R314">
        <v>7</v>
      </c>
      <c r="S314">
        <f>INDEX(Sheet1!$K$3:$K$1000,MATCH(K314,Sheet1!$D$3:$D$1000,0))</f>
        <v>0</v>
      </c>
    </row>
    <row r="315" spans="1:19">
      <c r="A315">
        <v>6712</v>
      </c>
      <c r="B315" t="s">
        <v>254</v>
      </c>
      <c r="C315" t="s">
        <v>4</v>
      </c>
      <c r="E315">
        <v>1</v>
      </c>
      <c r="G315">
        <v>1241.2</v>
      </c>
      <c r="I315" t="s">
        <v>445</v>
      </c>
      <c r="K315">
        <v>6712</v>
      </c>
      <c r="L315" t="s">
        <v>254</v>
      </c>
      <c r="N315" t="s">
        <v>4</v>
      </c>
      <c r="O315">
        <v>50</v>
      </c>
      <c r="P315" t="s">
        <v>562</v>
      </c>
      <c r="R315">
        <v>7</v>
      </c>
      <c r="S315">
        <f>INDEX(Sheet1!$K$3:$K$1000,MATCH(K315,Sheet1!$D$3:$D$1000,0))</f>
        <v>0</v>
      </c>
    </row>
    <row r="316" spans="1:19">
      <c r="A316">
        <v>1234</v>
      </c>
      <c r="B316" t="s">
        <v>407</v>
      </c>
      <c r="C316" t="s">
        <v>393</v>
      </c>
      <c r="E316">
        <v>1</v>
      </c>
      <c r="G316">
        <v>11058</v>
      </c>
      <c r="H316" t="s">
        <v>449</v>
      </c>
      <c r="I316" t="s">
        <v>445</v>
      </c>
      <c r="K316">
        <v>1234</v>
      </c>
      <c r="L316" t="s">
        <v>407</v>
      </c>
      <c r="M316" t="s">
        <v>30</v>
      </c>
      <c r="N316" t="s">
        <v>393</v>
      </c>
      <c r="O316">
        <v>50</v>
      </c>
      <c r="P316" t="s">
        <v>562</v>
      </c>
      <c r="R316">
        <v>7</v>
      </c>
      <c r="S316">
        <f>INDEX(Sheet1!$K$3:$K$1000,MATCH(K316,Sheet1!$D$3:$D$1000,0))</f>
        <v>0</v>
      </c>
    </row>
    <row r="317" spans="1:19">
      <c r="A317">
        <v>4998</v>
      </c>
      <c r="B317" t="s">
        <v>255</v>
      </c>
      <c r="C317" t="s">
        <v>393</v>
      </c>
      <c r="E317">
        <v>1</v>
      </c>
      <c r="G317">
        <v>6065</v>
      </c>
      <c r="H317" t="s">
        <v>449</v>
      </c>
      <c r="I317" t="s">
        <v>445</v>
      </c>
      <c r="K317">
        <v>4998</v>
      </c>
      <c r="L317" t="s">
        <v>255</v>
      </c>
      <c r="N317" t="s">
        <v>393</v>
      </c>
      <c r="O317">
        <v>50</v>
      </c>
      <c r="P317" t="s">
        <v>562</v>
      </c>
      <c r="R317">
        <v>7</v>
      </c>
      <c r="S317">
        <f>INDEX(Sheet1!$K$3:$K$1000,MATCH(K317,Sheet1!$D$3:$D$1000,0))</f>
        <v>0</v>
      </c>
    </row>
    <row r="318" spans="1:19">
      <c r="A318">
        <v>1352</v>
      </c>
      <c r="B318" t="s">
        <v>432</v>
      </c>
      <c r="C318" t="s">
        <v>393</v>
      </c>
      <c r="E318">
        <v>0</v>
      </c>
      <c r="G318">
        <v>0</v>
      </c>
      <c r="H318" t="s">
        <v>448</v>
      </c>
      <c r="I318" t="s">
        <v>445</v>
      </c>
      <c r="K318">
        <v>1352</v>
      </c>
      <c r="L318" t="s">
        <v>432</v>
      </c>
      <c r="M318" t="s">
        <v>30</v>
      </c>
      <c r="N318" t="s">
        <v>393</v>
      </c>
      <c r="O318">
        <v>50</v>
      </c>
      <c r="P318" t="s">
        <v>562</v>
      </c>
      <c r="R318">
        <v>7</v>
      </c>
      <c r="S318">
        <f>INDEX(Sheet1!$K$3:$K$1000,MATCH(K318,Sheet1!$D$3:$D$1000,0))</f>
        <v>0</v>
      </c>
    </row>
    <row r="319" spans="1:19">
      <c r="A319">
        <v>6094</v>
      </c>
      <c r="B319" t="s">
        <v>515</v>
      </c>
      <c r="C319" t="s">
        <v>393</v>
      </c>
      <c r="E319">
        <v>1</v>
      </c>
      <c r="G319">
        <v>0</v>
      </c>
      <c r="I319" t="s">
        <v>445</v>
      </c>
      <c r="K319">
        <v>6094</v>
      </c>
      <c r="L319" t="s">
        <v>515</v>
      </c>
      <c r="N319" t="s">
        <v>393</v>
      </c>
      <c r="O319">
        <v>50</v>
      </c>
      <c r="P319" t="s">
        <v>562</v>
      </c>
      <c r="R319">
        <v>7</v>
      </c>
      <c r="S319">
        <f>INDEX(Sheet1!$K$3:$K$1000,MATCH(K319,Sheet1!$D$3:$D$1000,0))</f>
        <v>0</v>
      </c>
    </row>
    <row r="320" spans="1:19">
      <c r="A320">
        <v>1223</v>
      </c>
      <c r="B320" t="s">
        <v>516</v>
      </c>
      <c r="C320" t="s">
        <v>460</v>
      </c>
      <c r="E320">
        <v>1</v>
      </c>
      <c r="G320">
        <v>0</v>
      </c>
      <c r="H320" t="s">
        <v>30</v>
      </c>
      <c r="I320" t="s">
        <v>445</v>
      </c>
      <c r="K320">
        <v>1223</v>
      </c>
      <c r="L320" t="s">
        <v>516</v>
      </c>
      <c r="M320" t="s">
        <v>30</v>
      </c>
      <c r="N320" t="s">
        <v>460</v>
      </c>
      <c r="O320">
        <v>50</v>
      </c>
      <c r="P320" t="s">
        <v>562</v>
      </c>
      <c r="R320">
        <v>7</v>
      </c>
      <c r="S320">
        <f>INDEX(Sheet1!$K$3:$K$1000,MATCH(K320,Sheet1!$D$3:$D$1000,0))</f>
        <v>0</v>
      </c>
    </row>
    <row r="321" spans="1:19">
      <c r="A321">
        <v>1224</v>
      </c>
      <c r="B321" t="s">
        <v>517</v>
      </c>
      <c r="C321" t="s">
        <v>393</v>
      </c>
      <c r="E321">
        <v>1</v>
      </c>
      <c r="G321">
        <v>0</v>
      </c>
      <c r="H321" t="s">
        <v>30</v>
      </c>
      <c r="I321" t="s">
        <v>445</v>
      </c>
      <c r="K321">
        <v>1224</v>
      </c>
      <c r="L321" t="s">
        <v>517</v>
      </c>
      <c r="M321" t="s">
        <v>30</v>
      </c>
      <c r="N321" t="s">
        <v>393</v>
      </c>
      <c r="O321">
        <v>50</v>
      </c>
      <c r="P321" t="s">
        <v>562</v>
      </c>
      <c r="R321">
        <v>7</v>
      </c>
      <c r="S321">
        <f>INDEX(Sheet1!$K$3:$K$1000,MATCH(K321,Sheet1!$D$3:$D$1000,0))</f>
        <v>0</v>
      </c>
    </row>
    <row r="322" spans="1:19">
      <c r="A322">
        <v>1225</v>
      </c>
      <c r="B322" t="s">
        <v>518</v>
      </c>
      <c r="C322" t="s">
        <v>393</v>
      </c>
      <c r="E322">
        <v>1</v>
      </c>
      <c r="G322">
        <v>0</v>
      </c>
      <c r="H322" t="s">
        <v>30</v>
      </c>
      <c r="I322" t="s">
        <v>445</v>
      </c>
      <c r="K322">
        <v>1225</v>
      </c>
      <c r="L322" t="s">
        <v>518</v>
      </c>
      <c r="M322" t="s">
        <v>30</v>
      </c>
      <c r="N322" t="s">
        <v>393</v>
      </c>
      <c r="O322">
        <v>50</v>
      </c>
      <c r="P322" t="s">
        <v>562</v>
      </c>
      <c r="R322">
        <v>7</v>
      </c>
      <c r="S322">
        <f>INDEX(Sheet1!$K$3:$K$1000,MATCH(K322,Sheet1!$D$3:$D$1000,0))</f>
        <v>0</v>
      </c>
    </row>
    <row r="323" spans="1:19">
      <c r="A323">
        <v>1226</v>
      </c>
      <c r="B323" t="s">
        <v>257</v>
      </c>
      <c r="C323" t="s">
        <v>393</v>
      </c>
      <c r="E323">
        <v>1</v>
      </c>
      <c r="G323">
        <v>2800</v>
      </c>
      <c r="H323" t="s">
        <v>30</v>
      </c>
      <c r="I323" t="s">
        <v>445</v>
      </c>
      <c r="K323">
        <v>1230</v>
      </c>
      <c r="L323" t="s">
        <v>519</v>
      </c>
      <c r="M323" t="s">
        <v>30</v>
      </c>
      <c r="N323" t="s">
        <v>393</v>
      </c>
      <c r="O323">
        <v>50</v>
      </c>
      <c r="P323" t="s">
        <v>562</v>
      </c>
      <c r="R323">
        <v>7</v>
      </c>
      <c r="S323">
        <f>INDEX(Sheet1!$K$3:$K$1000,MATCH(K323,Sheet1!$D$3:$D$1000,0))</f>
        <v>0</v>
      </c>
    </row>
    <row r="324" spans="1:19">
      <c r="A324">
        <v>1230</v>
      </c>
      <c r="B324" t="s">
        <v>519</v>
      </c>
      <c r="C324" t="s">
        <v>393</v>
      </c>
      <c r="E324">
        <v>1</v>
      </c>
      <c r="G324">
        <v>0</v>
      </c>
      <c r="H324" t="s">
        <v>30</v>
      </c>
      <c r="I324" t="s">
        <v>445</v>
      </c>
      <c r="K324">
        <v>1226</v>
      </c>
      <c r="L324" t="s">
        <v>257</v>
      </c>
      <c r="M324" t="s">
        <v>30</v>
      </c>
      <c r="N324" t="s">
        <v>393</v>
      </c>
      <c r="O324">
        <v>50</v>
      </c>
      <c r="P324" t="s">
        <v>562</v>
      </c>
      <c r="R324">
        <v>7</v>
      </c>
      <c r="S324">
        <f>INDEX(Sheet1!$K$3:$K$1000,MATCH(K324,Sheet1!$D$3:$D$1000,0))</f>
        <v>0</v>
      </c>
    </row>
    <row r="325" spans="1:19">
      <c r="A325">
        <v>1227</v>
      </c>
      <c r="B325" t="s">
        <v>258</v>
      </c>
      <c r="C325" t="s">
        <v>393</v>
      </c>
      <c r="E325">
        <v>1</v>
      </c>
      <c r="G325">
        <v>2800</v>
      </c>
      <c r="H325" t="s">
        <v>30</v>
      </c>
      <c r="I325" t="s">
        <v>445</v>
      </c>
      <c r="K325">
        <v>1229</v>
      </c>
      <c r="L325" t="s">
        <v>520</v>
      </c>
      <c r="M325" t="s">
        <v>30</v>
      </c>
      <c r="N325" t="s">
        <v>393</v>
      </c>
      <c r="O325">
        <v>50</v>
      </c>
      <c r="P325" t="s">
        <v>562</v>
      </c>
      <c r="R325">
        <v>7</v>
      </c>
      <c r="S325">
        <f>INDEX(Sheet1!$K$3:$K$1000,MATCH(K325,Sheet1!$D$3:$D$1000,0))</f>
        <v>0</v>
      </c>
    </row>
    <row r="326" spans="1:19">
      <c r="A326">
        <v>1229</v>
      </c>
      <c r="B326" t="s">
        <v>520</v>
      </c>
      <c r="C326" t="s">
        <v>393</v>
      </c>
      <c r="E326">
        <v>1</v>
      </c>
      <c r="G326">
        <v>0</v>
      </c>
      <c r="H326" t="s">
        <v>30</v>
      </c>
      <c r="I326" t="s">
        <v>445</v>
      </c>
      <c r="K326">
        <v>1227</v>
      </c>
      <c r="L326" t="s">
        <v>258</v>
      </c>
      <c r="M326" t="s">
        <v>30</v>
      </c>
      <c r="N326" t="s">
        <v>393</v>
      </c>
      <c r="O326">
        <v>50</v>
      </c>
      <c r="P326" t="s">
        <v>562</v>
      </c>
      <c r="R326">
        <v>7</v>
      </c>
      <c r="S326">
        <f>INDEX(Sheet1!$K$3:$K$1000,MATCH(K326,Sheet1!$D$3:$D$1000,0))</f>
        <v>0</v>
      </c>
    </row>
    <row r="327" spans="1:19">
      <c r="A327">
        <v>1228</v>
      </c>
      <c r="B327" t="s">
        <v>433</v>
      </c>
      <c r="C327" t="s">
        <v>393</v>
      </c>
      <c r="E327">
        <v>1</v>
      </c>
      <c r="G327">
        <v>0</v>
      </c>
      <c r="H327" t="s">
        <v>449</v>
      </c>
      <c r="I327" t="s">
        <v>445</v>
      </c>
      <c r="K327">
        <v>1228</v>
      </c>
      <c r="L327" t="s">
        <v>433</v>
      </c>
      <c r="M327" t="s">
        <v>30</v>
      </c>
      <c r="N327" t="s">
        <v>393</v>
      </c>
      <c r="O327">
        <v>50</v>
      </c>
      <c r="P327" t="s">
        <v>562</v>
      </c>
      <c r="R327">
        <v>7</v>
      </c>
      <c r="S327">
        <f>INDEX(Sheet1!$K$3:$K$1000,MATCH(K327,Sheet1!$D$3:$D$1000,0))</f>
        <v>0</v>
      </c>
    </row>
    <row r="328" spans="1:19">
      <c r="A328">
        <v>1232</v>
      </c>
      <c r="B328" t="s">
        <v>521</v>
      </c>
      <c r="C328" t="s">
        <v>393</v>
      </c>
      <c r="E328">
        <v>1</v>
      </c>
      <c r="G328">
        <v>0</v>
      </c>
      <c r="H328" t="s">
        <v>30</v>
      </c>
      <c r="I328" t="s">
        <v>445</v>
      </c>
      <c r="K328">
        <v>1232</v>
      </c>
      <c r="L328" t="s">
        <v>521</v>
      </c>
      <c r="M328" t="s">
        <v>30</v>
      </c>
      <c r="N328" t="s">
        <v>393</v>
      </c>
      <c r="O328">
        <v>50</v>
      </c>
      <c r="P328" t="s">
        <v>562</v>
      </c>
      <c r="R328">
        <v>7</v>
      </c>
      <c r="S328">
        <f>INDEX(Sheet1!$K$3:$K$1000,MATCH(K328,Sheet1!$D$3:$D$1000,0))</f>
        <v>0</v>
      </c>
    </row>
    <row r="329" spans="1:19">
      <c r="A329">
        <v>1233</v>
      </c>
      <c r="B329" t="s">
        <v>522</v>
      </c>
      <c r="C329" t="s">
        <v>393</v>
      </c>
      <c r="E329">
        <v>1</v>
      </c>
      <c r="G329">
        <v>0</v>
      </c>
      <c r="H329" t="s">
        <v>30</v>
      </c>
      <c r="I329" t="s">
        <v>445</v>
      </c>
      <c r="K329">
        <v>1233</v>
      </c>
      <c r="L329" t="s">
        <v>522</v>
      </c>
      <c r="M329" t="s">
        <v>30</v>
      </c>
      <c r="N329" t="s">
        <v>393</v>
      </c>
      <c r="O329">
        <v>50</v>
      </c>
      <c r="P329" t="s">
        <v>562</v>
      </c>
      <c r="R329">
        <v>7</v>
      </c>
      <c r="S329">
        <f>INDEX(Sheet1!$K$3:$K$1000,MATCH(K329,Sheet1!$D$3:$D$1000,0))</f>
        <v>0</v>
      </c>
    </row>
    <row r="330" spans="1:19">
      <c r="A330">
        <v>1231</v>
      </c>
      <c r="B330" t="s">
        <v>523</v>
      </c>
      <c r="C330" t="s">
        <v>393</v>
      </c>
      <c r="E330">
        <v>1</v>
      </c>
      <c r="G330">
        <v>0</v>
      </c>
      <c r="H330" t="s">
        <v>30</v>
      </c>
      <c r="I330" t="s">
        <v>445</v>
      </c>
      <c r="K330">
        <v>1231</v>
      </c>
      <c r="L330" t="s">
        <v>523</v>
      </c>
      <c r="M330" t="s">
        <v>30</v>
      </c>
      <c r="N330" t="s">
        <v>393</v>
      </c>
      <c r="O330">
        <v>50</v>
      </c>
      <c r="P330" t="s">
        <v>562</v>
      </c>
      <c r="R330">
        <v>7</v>
      </c>
      <c r="S330">
        <f>INDEX(Sheet1!$K$3:$K$1000,MATCH(K330,Sheet1!$D$3:$D$1000,0))</f>
        <v>0</v>
      </c>
    </row>
    <row r="331" spans="1:19">
      <c r="A331">
        <v>1359</v>
      </c>
      <c r="B331" t="s">
        <v>524</v>
      </c>
      <c r="C331" t="s">
        <v>525</v>
      </c>
      <c r="E331">
        <v>1</v>
      </c>
      <c r="G331">
        <v>0</v>
      </c>
      <c r="H331" t="s">
        <v>30</v>
      </c>
      <c r="I331" t="s">
        <v>445</v>
      </c>
      <c r="K331">
        <v>1359</v>
      </c>
      <c r="L331" t="s">
        <v>524</v>
      </c>
      <c r="M331" t="s">
        <v>30</v>
      </c>
      <c r="N331" t="s">
        <v>525</v>
      </c>
      <c r="O331">
        <v>10</v>
      </c>
      <c r="P331" t="s">
        <v>565</v>
      </c>
      <c r="R331">
        <v>7</v>
      </c>
      <c r="S331">
        <f>INDEX(Sheet1!$K$3:$K$1000,MATCH(K331,Sheet1!$D$3:$D$1000,0))</f>
        <v>0</v>
      </c>
    </row>
    <row r="332" spans="1:19">
      <c r="A332">
        <v>1360</v>
      </c>
      <c r="B332" t="s">
        <v>526</v>
      </c>
      <c r="C332" t="s">
        <v>525</v>
      </c>
      <c r="E332">
        <v>1</v>
      </c>
      <c r="G332">
        <v>0</v>
      </c>
      <c r="H332" t="s">
        <v>30</v>
      </c>
      <c r="I332" t="s">
        <v>445</v>
      </c>
      <c r="K332">
        <v>1360</v>
      </c>
      <c r="L332" t="s">
        <v>526</v>
      </c>
      <c r="M332" t="s">
        <v>30</v>
      </c>
      <c r="N332" t="s">
        <v>525</v>
      </c>
      <c r="O332">
        <v>10</v>
      </c>
      <c r="P332" t="s">
        <v>565</v>
      </c>
      <c r="R332">
        <v>7</v>
      </c>
      <c r="S332">
        <f>INDEX(Sheet1!$K$3:$K$1000,MATCH(K332,Sheet1!$D$3:$D$1000,0))</f>
        <v>0</v>
      </c>
    </row>
    <row r="333" spans="1:19">
      <c r="A333">
        <v>6631</v>
      </c>
      <c r="B333" t="s">
        <v>259</v>
      </c>
      <c r="C333" t="s">
        <v>399</v>
      </c>
      <c r="G333">
        <v>0</v>
      </c>
      <c r="I333" t="s">
        <v>445</v>
      </c>
      <c r="K333">
        <v>6631</v>
      </c>
      <c r="L333" t="s">
        <v>259</v>
      </c>
      <c r="N333" t="s">
        <v>399</v>
      </c>
      <c r="O333">
        <v>50</v>
      </c>
      <c r="P333" t="s">
        <v>562</v>
      </c>
      <c r="R333">
        <v>7</v>
      </c>
      <c r="S333">
        <f>INDEX(Sheet1!$K$3:$K$1000,MATCH(K333,Sheet1!$D$3:$D$1000,0))</f>
        <v>0</v>
      </c>
    </row>
    <row r="334" spans="1:19">
      <c r="A334">
        <v>6632</v>
      </c>
      <c r="B334" t="s">
        <v>260</v>
      </c>
      <c r="C334" t="s">
        <v>399</v>
      </c>
      <c r="G334">
        <v>0</v>
      </c>
      <c r="I334" t="s">
        <v>445</v>
      </c>
      <c r="K334">
        <v>6632</v>
      </c>
      <c r="L334" t="s">
        <v>260</v>
      </c>
      <c r="N334" t="s">
        <v>399</v>
      </c>
      <c r="O334">
        <v>50</v>
      </c>
      <c r="P334" t="s">
        <v>562</v>
      </c>
      <c r="R334">
        <v>7</v>
      </c>
      <c r="S334">
        <f>INDEX(Sheet1!$K$3:$K$1000,MATCH(K334,Sheet1!$D$3:$D$1000,0))</f>
        <v>0</v>
      </c>
    </row>
    <row r="335" spans="1:19">
      <c r="A335">
        <v>7784</v>
      </c>
      <c r="B335" t="s">
        <v>265</v>
      </c>
      <c r="C335" t="s">
        <v>4</v>
      </c>
      <c r="E335">
        <v>3</v>
      </c>
      <c r="G335">
        <v>1700</v>
      </c>
      <c r="I335" t="s">
        <v>445</v>
      </c>
      <c r="K335">
        <v>7784</v>
      </c>
      <c r="L335" t="s">
        <v>265</v>
      </c>
      <c r="N335" t="s">
        <v>4</v>
      </c>
      <c r="O335">
        <v>50</v>
      </c>
      <c r="P335" t="s">
        <v>562</v>
      </c>
      <c r="R335">
        <v>7</v>
      </c>
      <c r="S335">
        <f>INDEX(Sheet1!$K$3:$K$1000,MATCH(K335,Sheet1!$D$3:$D$1000,0))</f>
        <v>0</v>
      </c>
    </row>
    <row r="336" spans="1:19">
      <c r="A336">
        <v>5343</v>
      </c>
      <c r="B336" t="s">
        <v>268</v>
      </c>
      <c r="C336" t="s">
        <v>396</v>
      </c>
      <c r="E336">
        <v>1</v>
      </c>
      <c r="F336">
        <v>1</v>
      </c>
      <c r="G336">
        <v>0</v>
      </c>
      <c r="H336" t="s">
        <v>448</v>
      </c>
      <c r="I336" t="s">
        <v>445</v>
      </c>
      <c r="K336">
        <v>1184</v>
      </c>
      <c r="L336" t="s">
        <v>266</v>
      </c>
      <c r="M336" t="s">
        <v>30</v>
      </c>
      <c r="N336" t="s">
        <v>395</v>
      </c>
      <c r="O336">
        <v>50</v>
      </c>
      <c r="P336" t="s">
        <v>562</v>
      </c>
      <c r="R336">
        <v>7</v>
      </c>
      <c r="S336">
        <f>INDEX(Sheet1!$K$3:$K$1000,MATCH(K336,Sheet1!$D$3:$D$1000,0))</f>
        <v>0</v>
      </c>
    </row>
    <row r="337" spans="1:19">
      <c r="A337">
        <v>1184</v>
      </c>
      <c r="B337" t="s">
        <v>266</v>
      </c>
      <c r="C337" t="s">
        <v>395</v>
      </c>
      <c r="E337">
        <v>0</v>
      </c>
      <c r="F337">
        <v>1</v>
      </c>
      <c r="G337">
        <v>0</v>
      </c>
      <c r="H337" t="s">
        <v>448</v>
      </c>
      <c r="I337" t="s">
        <v>445</v>
      </c>
      <c r="K337">
        <v>5342</v>
      </c>
      <c r="L337" t="s">
        <v>267</v>
      </c>
      <c r="N337" t="s">
        <v>396</v>
      </c>
      <c r="O337">
        <v>50</v>
      </c>
      <c r="P337" t="s">
        <v>562</v>
      </c>
      <c r="R337">
        <v>7</v>
      </c>
      <c r="S337">
        <f>INDEX(Sheet1!$K$3:$K$1000,MATCH(K337,Sheet1!$D$3:$D$1000,0))</f>
        <v>0</v>
      </c>
    </row>
    <row r="338" spans="1:19">
      <c r="A338">
        <v>5342</v>
      </c>
      <c r="B338" t="s">
        <v>267</v>
      </c>
      <c r="C338" t="s">
        <v>396</v>
      </c>
      <c r="E338">
        <v>0</v>
      </c>
      <c r="F338">
        <v>1</v>
      </c>
      <c r="G338">
        <v>0</v>
      </c>
      <c r="H338" t="s">
        <v>448</v>
      </c>
      <c r="I338" t="s">
        <v>445</v>
      </c>
      <c r="K338">
        <v>5343</v>
      </c>
      <c r="L338" t="s">
        <v>268</v>
      </c>
      <c r="N338" t="s">
        <v>396</v>
      </c>
      <c r="O338">
        <v>50</v>
      </c>
      <c r="P338" t="s">
        <v>562</v>
      </c>
      <c r="R338">
        <v>7</v>
      </c>
      <c r="S338">
        <f>INDEX(Sheet1!$K$3:$K$1000,MATCH(K338,Sheet1!$D$3:$D$1000,0))</f>
        <v>0</v>
      </c>
    </row>
    <row r="339" spans="1:19">
      <c r="A339">
        <v>1353</v>
      </c>
      <c r="B339" t="s">
        <v>269</v>
      </c>
      <c r="C339" t="s">
        <v>402</v>
      </c>
      <c r="E339">
        <v>1</v>
      </c>
      <c r="G339">
        <v>250</v>
      </c>
      <c r="H339" t="s">
        <v>30</v>
      </c>
      <c r="I339" t="s">
        <v>445</v>
      </c>
      <c r="K339">
        <v>1353</v>
      </c>
      <c r="L339" t="s">
        <v>269</v>
      </c>
      <c r="M339" t="s">
        <v>30</v>
      </c>
      <c r="N339" t="s">
        <v>402</v>
      </c>
      <c r="O339">
        <v>50</v>
      </c>
      <c r="P339" t="s">
        <v>562</v>
      </c>
      <c r="R339">
        <v>7</v>
      </c>
      <c r="S339">
        <f>INDEX(Sheet1!$K$3:$K$1000,MATCH(K339,Sheet1!$D$3:$D$1000,0))</f>
        <v>0</v>
      </c>
    </row>
    <row r="340" spans="1:19">
      <c r="A340">
        <v>1354</v>
      </c>
      <c r="B340" t="s">
        <v>527</v>
      </c>
      <c r="C340" t="s">
        <v>528</v>
      </c>
      <c r="E340">
        <v>1</v>
      </c>
      <c r="G340">
        <v>0</v>
      </c>
      <c r="H340" t="s">
        <v>30</v>
      </c>
      <c r="I340" t="s">
        <v>445</v>
      </c>
      <c r="K340">
        <v>1354</v>
      </c>
      <c r="L340" t="s">
        <v>527</v>
      </c>
      <c r="M340" t="s">
        <v>30</v>
      </c>
      <c r="N340" t="s">
        <v>528</v>
      </c>
      <c r="O340">
        <v>50</v>
      </c>
      <c r="P340" t="s">
        <v>562</v>
      </c>
      <c r="R340">
        <v>7</v>
      </c>
      <c r="S340">
        <f>INDEX(Sheet1!$K$3:$K$1000,MATCH(K340,Sheet1!$D$3:$D$1000,0))</f>
        <v>0</v>
      </c>
    </row>
    <row r="341" spans="1:19">
      <c r="A341">
        <v>5566</v>
      </c>
      <c r="B341" t="s">
        <v>270</v>
      </c>
      <c r="C341" t="s">
        <v>529</v>
      </c>
      <c r="G341">
        <v>0</v>
      </c>
      <c r="H341" t="s">
        <v>467</v>
      </c>
      <c r="I341" t="s">
        <v>445</v>
      </c>
      <c r="K341">
        <v>5566</v>
      </c>
      <c r="L341" t="s">
        <v>270</v>
      </c>
      <c r="N341" t="s">
        <v>529</v>
      </c>
      <c r="O341">
        <v>50</v>
      </c>
      <c r="P341" t="s">
        <v>562</v>
      </c>
      <c r="R341">
        <v>7</v>
      </c>
      <c r="S341">
        <f>INDEX(Sheet1!$K$3:$K$1000,MATCH(K341,Sheet1!$D$3:$D$1000,0))</f>
        <v>0</v>
      </c>
    </row>
    <row r="342" spans="1:19">
      <c r="A342">
        <v>1182</v>
      </c>
      <c r="B342" t="s">
        <v>530</v>
      </c>
      <c r="C342" t="s">
        <v>393</v>
      </c>
      <c r="E342">
        <v>1</v>
      </c>
      <c r="G342">
        <v>0</v>
      </c>
      <c r="H342" t="s">
        <v>30</v>
      </c>
      <c r="I342" t="s">
        <v>445</v>
      </c>
      <c r="K342">
        <v>1182</v>
      </c>
      <c r="L342" t="s">
        <v>530</v>
      </c>
      <c r="M342" t="s">
        <v>30</v>
      </c>
      <c r="N342" t="s">
        <v>393</v>
      </c>
      <c r="O342">
        <v>50</v>
      </c>
      <c r="P342" t="s">
        <v>562</v>
      </c>
      <c r="R342">
        <v>7</v>
      </c>
      <c r="S342">
        <f>INDEX(Sheet1!$K$3:$K$1000,MATCH(K342,Sheet1!$D$3:$D$1000,0))</f>
        <v>0</v>
      </c>
    </row>
    <row r="343" spans="1:19">
      <c r="A343">
        <v>6099</v>
      </c>
      <c r="B343" t="s">
        <v>531</v>
      </c>
      <c r="C343" t="s">
        <v>393</v>
      </c>
      <c r="G343">
        <v>0</v>
      </c>
      <c r="I343" t="s">
        <v>445</v>
      </c>
      <c r="K343">
        <v>6099</v>
      </c>
      <c r="L343" t="s">
        <v>531</v>
      </c>
      <c r="N343" t="s">
        <v>393</v>
      </c>
      <c r="O343">
        <v>50</v>
      </c>
      <c r="P343" t="s">
        <v>562</v>
      </c>
      <c r="R343">
        <v>7</v>
      </c>
      <c r="S343">
        <f>INDEX(Sheet1!$K$3:$K$1000,MATCH(K343,Sheet1!$D$3:$D$1000,0))</f>
        <v>0</v>
      </c>
    </row>
    <row r="344" spans="1:19">
      <c r="A344">
        <v>6100</v>
      </c>
      <c r="B344" t="s">
        <v>532</v>
      </c>
      <c r="C344" t="s">
        <v>393</v>
      </c>
      <c r="E344">
        <v>1</v>
      </c>
      <c r="G344">
        <v>0</v>
      </c>
      <c r="I344" t="s">
        <v>445</v>
      </c>
      <c r="K344">
        <v>6100</v>
      </c>
      <c r="L344" t="s">
        <v>532</v>
      </c>
      <c r="N344" t="s">
        <v>393</v>
      </c>
      <c r="O344">
        <v>50</v>
      </c>
      <c r="P344" t="s">
        <v>562</v>
      </c>
      <c r="R344">
        <v>7</v>
      </c>
      <c r="S344">
        <f>INDEX(Sheet1!$K$3:$K$1000,MATCH(K344,Sheet1!$D$3:$D$1000,0))</f>
        <v>0</v>
      </c>
    </row>
    <row r="345" spans="1:19">
      <c r="A345">
        <v>6101</v>
      </c>
      <c r="B345" t="s">
        <v>533</v>
      </c>
      <c r="C345" t="s">
        <v>393</v>
      </c>
      <c r="E345">
        <v>1</v>
      </c>
      <c r="G345">
        <v>0</v>
      </c>
      <c r="I345" t="s">
        <v>445</v>
      </c>
      <c r="K345">
        <v>6101</v>
      </c>
      <c r="L345" t="s">
        <v>533</v>
      </c>
      <c r="N345" t="s">
        <v>393</v>
      </c>
      <c r="O345">
        <v>50</v>
      </c>
      <c r="P345" t="s">
        <v>562</v>
      </c>
      <c r="R345">
        <v>7</v>
      </c>
      <c r="S345">
        <f>INDEX(Sheet1!$K$3:$K$1000,MATCH(K345,Sheet1!$D$3:$D$1000,0))</f>
        <v>0</v>
      </c>
    </row>
    <row r="346" spans="1:19">
      <c r="A346">
        <v>1181</v>
      </c>
      <c r="B346" t="s">
        <v>534</v>
      </c>
      <c r="C346" t="s">
        <v>393</v>
      </c>
      <c r="E346">
        <v>0</v>
      </c>
      <c r="G346">
        <v>0</v>
      </c>
      <c r="H346" t="s">
        <v>30</v>
      </c>
      <c r="I346" t="s">
        <v>445</v>
      </c>
      <c r="K346">
        <v>1181</v>
      </c>
      <c r="L346" t="s">
        <v>534</v>
      </c>
      <c r="M346" t="s">
        <v>30</v>
      </c>
      <c r="N346" t="s">
        <v>393</v>
      </c>
      <c r="O346">
        <v>50</v>
      </c>
      <c r="P346" t="s">
        <v>562</v>
      </c>
      <c r="R346">
        <v>7</v>
      </c>
      <c r="S346">
        <f>INDEX(Sheet1!$K$3:$K$1000,MATCH(K346,Sheet1!$D$3:$D$1000,0))</f>
        <v>0</v>
      </c>
    </row>
    <row r="347" spans="1:19">
      <c r="A347">
        <v>1361</v>
      </c>
      <c r="B347" t="s">
        <v>271</v>
      </c>
      <c r="C347" t="s">
        <v>394</v>
      </c>
      <c r="E347">
        <v>0</v>
      </c>
      <c r="G347">
        <v>0</v>
      </c>
      <c r="H347" t="s">
        <v>467</v>
      </c>
      <c r="I347" t="s">
        <v>445</v>
      </c>
      <c r="K347">
        <v>1361</v>
      </c>
      <c r="L347" t="s">
        <v>271</v>
      </c>
      <c r="M347" t="s">
        <v>30</v>
      </c>
      <c r="N347" t="s">
        <v>394</v>
      </c>
      <c r="O347">
        <v>50</v>
      </c>
      <c r="P347" t="s">
        <v>562</v>
      </c>
      <c r="R347">
        <v>7</v>
      </c>
      <c r="S347">
        <f>INDEX(Sheet1!$K$3:$K$1000,MATCH(K347,Sheet1!$D$3:$D$1000,0))</f>
        <v>0</v>
      </c>
    </row>
    <row r="348" spans="1:19">
      <c r="A348">
        <v>1356</v>
      </c>
      <c r="B348" t="s">
        <v>535</v>
      </c>
      <c r="C348" t="s">
        <v>393</v>
      </c>
      <c r="E348">
        <v>0</v>
      </c>
      <c r="G348">
        <v>0</v>
      </c>
      <c r="H348" t="s">
        <v>30</v>
      </c>
      <c r="I348" t="s">
        <v>445</v>
      </c>
      <c r="K348">
        <v>1356</v>
      </c>
      <c r="L348" t="s">
        <v>535</v>
      </c>
      <c r="M348" t="s">
        <v>30</v>
      </c>
      <c r="N348" t="s">
        <v>393</v>
      </c>
      <c r="O348">
        <v>50</v>
      </c>
      <c r="P348" t="s">
        <v>562</v>
      </c>
      <c r="R348">
        <v>7</v>
      </c>
      <c r="S348">
        <f>INDEX(Sheet1!$K$3:$K$1000,MATCH(K348,Sheet1!$D$3:$D$1000,0))</f>
        <v>0</v>
      </c>
    </row>
    <row r="349" spans="1:19">
      <c r="A349">
        <v>1176</v>
      </c>
      <c r="B349" t="s">
        <v>272</v>
      </c>
      <c r="C349" t="s">
        <v>4</v>
      </c>
      <c r="E349">
        <v>3</v>
      </c>
      <c r="F349">
        <v>1</v>
      </c>
      <c r="G349">
        <v>740</v>
      </c>
      <c r="H349" t="s">
        <v>448</v>
      </c>
      <c r="I349" t="s">
        <v>445</v>
      </c>
      <c r="K349">
        <v>1176</v>
      </c>
      <c r="L349" t="s">
        <v>272</v>
      </c>
      <c r="M349" t="s">
        <v>563</v>
      </c>
      <c r="N349" t="s">
        <v>4</v>
      </c>
      <c r="O349">
        <v>50</v>
      </c>
      <c r="P349" t="s">
        <v>562</v>
      </c>
      <c r="R349">
        <v>7</v>
      </c>
      <c r="S349">
        <f>INDEX(Sheet1!$K$3:$K$1000,MATCH(K349,Sheet1!$D$3:$D$1000,0))</f>
        <v>0</v>
      </c>
    </row>
    <row r="350" spans="1:19">
      <c r="A350">
        <v>4589</v>
      </c>
      <c r="B350" t="s">
        <v>273</v>
      </c>
      <c r="C350" t="s">
        <v>9</v>
      </c>
      <c r="F350">
        <v>2</v>
      </c>
      <c r="G350">
        <v>420</v>
      </c>
      <c r="H350" t="s">
        <v>467</v>
      </c>
      <c r="I350" t="s">
        <v>445</v>
      </c>
      <c r="K350">
        <v>4589</v>
      </c>
      <c r="L350" t="s">
        <v>273</v>
      </c>
      <c r="M350" t="s">
        <v>563</v>
      </c>
      <c r="N350" t="s">
        <v>9</v>
      </c>
      <c r="O350">
        <v>50</v>
      </c>
      <c r="P350" t="s">
        <v>562</v>
      </c>
      <c r="R350">
        <v>7</v>
      </c>
      <c r="S350">
        <f>INDEX(Sheet1!$K$3:$K$1000,MATCH(K350,Sheet1!$D$3:$D$1000,0))</f>
        <v>0</v>
      </c>
    </row>
    <row r="351" spans="1:19">
      <c r="A351">
        <v>5460</v>
      </c>
      <c r="B351" t="s">
        <v>275</v>
      </c>
      <c r="C351" t="s">
        <v>403</v>
      </c>
      <c r="E351">
        <v>10</v>
      </c>
      <c r="F351">
        <v>1</v>
      </c>
      <c r="G351">
        <v>866.66666999999995</v>
      </c>
      <c r="H351" t="s">
        <v>467</v>
      </c>
      <c r="I351" t="s">
        <v>445</v>
      </c>
      <c r="K351">
        <v>7096</v>
      </c>
      <c r="L351" t="s">
        <v>274</v>
      </c>
      <c r="M351" t="s">
        <v>563</v>
      </c>
      <c r="N351" t="s">
        <v>536</v>
      </c>
      <c r="O351">
        <v>50</v>
      </c>
      <c r="P351" t="s">
        <v>562</v>
      </c>
      <c r="R351">
        <v>7</v>
      </c>
      <c r="S351">
        <f>INDEX(Sheet1!$K$3:$K$1000,MATCH(K351,Sheet1!$D$3:$D$1000,0))</f>
        <v>0</v>
      </c>
    </row>
    <row r="352" spans="1:19">
      <c r="A352">
        <v>7096</v>
      </c>
      <c r="B352" t="s">
        <v>274</v>
      </c>
      <c r="C352" t="s">
        <v>536</v>
      </c>
      <c r="E352">
        <v>10</v>
      </c>
      <c r="G352">
        <v>418.21778</v>
      </c>
      <c r="I352" t="s">
        <v>445</v>
      </c>
      <c r="K352">
        <v>5460</v>
      </c>
      <c r="L352" t="s">
        <v>275</v>
      </c>
      <c r="M352" t="s">
        <v>563</v>
      </c>
      <c r="N352" t="s">
        <v>403</v>
      </c>
      <c r="O352">
        <v>50</v>
      </c>
      <c r="P352" t="s">
        <v>562</v>
      </c>
      <c r="R352">
        <v>7</v>
      </c>
      <c r="S352">
        <f>INDEX(Sheet1!$K$3:$K$1000,MATCH(K352,Sheet1!$D$3:$D$1000,0))</f>
        <v>0</v>
      </c>
    </row>
    <row r="353" spans="1:19">
      <c r="A353">
        <v>5911</v>
      </c>
      <c r="B353" t="s">
        <v>276</v>
      </c>
      <c r="C353" t="s">
        <v>399</v>
      </c>
      <c r="E353">
        <v>0</v>
      </c>
      <c r="G353">
        <v>0</v>
      </c>
      <c r="H353" t="s">
        <v>450</v>
      </c>
      <c r="I353" t="s">
        <v>445</v>
      </c>
      <c r="K353">
        <v>5911</v>
      </c>
      <c r="L353" t="s">
        <v>276</v>
      </c>
      <c r="N353" t="s">
        <v>399</v>
      </c>
      <c r="O353">
        <v>50</v>
      </c>
      <c r="P353" t="s">
        <v>562</v>
      </c>
      <c r="R353">
        <v>7</v>
      </c>
      <c r="S353">
        <f>INDEX(Sheet1!$K$3:$K$1000,MATCH(K353,Sheet1!$D$3:$D$1000,0))</f>
        <v>0</v>
      </c>
    </row>
    <row r="354" spans="1:19">
      <c r="A354">
        <v>1185</v>
      </c>
      <c r="B354" t="s">
        <v>277</v>
      </c>
      <c r="C354" t="s">
        <v>395</v>
      </c>
      <c r="E354">
        <v>1</v>
      </c>
      <c r="F354">
        <v>1</v>
      </c>
      <c r="G354">
        <v>1240</v>
      </c>
      <c r="H354" t="s">
        <v>449</v>
      </c>
      <c r="I354" t="s">
        <v>445</v>
      </c>
      <c r="K354">
        <v>1185</v>
      </c>
      <c r="L354" t="s">
        <v>277</v>
      </c>
      <c r="M354" t="s">
        <v>30</v>
      </c>
      <c r="N354" t="s">
        <v>395</v>
      </c>
      <c r="O354">
        <v>50</v>
      </c>
      <c r="P354" t="s">
        <v>562</v>
      </c>
      <c r="R354">
        <v>7</v>
      </c>
      <c r="S354">
        <f>INDEX(Sheet1!$K$3:$K$1000,MATCH(K354,Sheet1!$D$3:$D$1000,0))</f>
        <v>0</v>
      </c>
    </row>
    <row r="355" spans="1:19">
      <c r="A355">
        <v>1357</v>
      </c>
      <c r="B355" t="s">
        <v>434</v>
      </c>
      <c r="C355" t="s">
        <v>394</v>
      </c>
      <c r="E355">
        <v>0</v>
      </c>
      <c r="G355">
        <v>0</v>
      </c>
      <c r="H355" t="s">
        <v>454</v>
      </c>
      <c r="I355" t="s">
        <v>445</v>
      </c>
      <c r="K355">
        <v>1357</v>
      </c>
      <c r="L355" t="s">
        <v>434</v>
      </c>
      <c r="M355" t="s">
        <v>30</v>
      </c>
      <c r="N355" t="s">
        <v>394</v>
      </c>
      <c r="O355">
        <v>50</v>
      </c>
      <c r="P355" t="s">
        <v>562</v>
      </c>
      <c r="R355">
        <v>7</v>
      </c>
      <c r="S355">
        <f>INDEX(Sheet1!$K$3:$K$1000,MATCH(K355,Sheet1!$D$3:$D$1000,0))</f>
        <v>0</v>
      </c>
    </row>
    <row r="356" spans="1:19">
      <c r="A356">
        <v>5400</v>
      </c>
      <c r="B356" t="s">
        <v>278</v>
      </c>
      <c r="C356" t="s">
        <v>399</v>
      </c>
      <c r="E356">
        <v>0</v>
      </c>
      <c r="G356">
        <v>0</v>
      </c>
      <c r="H356" t="s">
        <v>467</v>
      </c>
      <c r="I356" t="s">
        <v>445</v>
      </c>
      <c r="K356">
        <v>5400</v>
      </c>
      <c r="L356" t="s">
        <v>278</v>
      </c>
      <c r="N356" t="s">
        <v>399</v>
      </c>
      <c r="O356">
        <v>50</v>
      </c>
      <c r="P356" t="s">
        <v>562</v>
      </c>
      <c r="R356">
        <v>7</v>
      </c>
      <c r="S356">
        <f>INDEX(Sheet1!$K$3:$K$1000,MATCH(K356,Sheet1!$D$3:$D$1000,0))</f>
        <v>0</v>
      </c>
    </row>
    <row r="357" spans="1:19">
      <c r="A357">
        <v>5401</v>
      </c>
      <c r="B357" t="s">
        <v>279</v>
      </c>
      <c r="C357" t="s">
        <v>399</v>
      </c>
      <c r="E357">
        <v>0</v>
      </c>
      <c r="G357">
        <v>0</v>
      </c>
      <c r="H357" t="s">
        <v>467</v>
      </c>
      <c r="I357" t="s">
        <v>445</v>
      </c>
      <c r="K357">
        <v>5401</v>
      </c>
      <c r="L357" t="s">
        <v>279</v>
      </c>
      <c r="N357" t="s">
        <v>399</v>
      </c>
      <c r="O357">
        <v>50</v>
      </c>
      <c r="P357" t="s">
        <v>562</v>
      </c>
      <c r="R357">
        <v>7</v>
      </c>
      <c r="S357">
        <f>INDEX(Sheet1!$K$3:$K$1000,MATCH(K357,Sheet1!$D$3:$D$1000,0))</f>
        <v>0</v>
      </c>
    </row>
    <row r="358" spans="1:19">
      <c r="A358">
        <v>5397</v>
      </c>
      <c r="B358" t="s">
        <v>537</v>
      </c>
      <c r="C358" t="s">
        <v>538</v>
      </c>
      <c r="G358">
        <v>0</v>
      </c>
      <c r="I358" t="s">
        <v>445</v>
      </c>
      <c r="K358">
        <v>5399</v>
      </c>
      <c r="L358" t="s">
        <v>280</v>
      </c>
      <c r="N358" t="s">
        <v>399</v>
      </c>
      <c r="O358">
        <v>50</v>
      </c>
      <c r="P358" t="s">
        <v>562</v>
      </c>
      <c r="R358">
        <v>7</v>
      </c>
      <c r="S358">
        <f>INDEX(Sheet1!$K$3:$K$1000,MATCH(K358,Sheet1!$D$3:$D$1000,0))</f>
        <v>0</v>
      </c>
    </row>
    <row r="359" spans="1:19">
      <c r="A359">
        <v>5399</v>
      </c>
      <c r="B359" t="s">
        <v>280</v>
      </c>
      <c r="C359" t="s">
        <v>399</v>
      </c>
      <c r="E359">
        <v>0</v>
      </c>
      <c r="G359">
        <v>0</v>
      </c>
      <c r="H359" t="s">
        <v>467</v>
      </c>
      <c r="I359" t="s">
        <v>445</v>
      </c>
      <c r="K359">
        <v>5397</v>
      </c>
      <c r="L359" t="s">
        <v>537</v>
      </c>
      <c r="N359" t="s">
        <v>538</v>
      </c>
      <c r="O359">
        <v>50</v>
      </c>
      <c r="P359" t="s">
        <v>562</v>
      </c>
      <c r="R359">
        <v>7</v>
      </c>
      <c r="S359">
        <f>INDEX(Sheet1!$K$3:$K$1000,MATCH(K359,Sheet1!$D$3:$D$1000,0))</f>
        <v>0</v>
      </c>
    </row>
    <row r="360" spans="1:19">
      <c r="A360">
        <v>5396</v>
      </c>
      <c r="B360" t="s">
        <v>281</v>
      </c>
      <c r="C360" t="s">
        <v>399</v>
      </c>
      <c r="E360">
        <v>0</v>
      </c>
      <c r="G360">
        <v>0</v>
      </c>
      <c r="H360" t="s">
        <v>467</v>
      </c>
      <c r="I360" t="s">
        <v>445</v>
      </c>
      <c r="K360">
        <v>5396</v>
      </c>
      <c r="L360" t="s">
        <v>281</v>
      </c>
      <c r="N360" t="s">
        <v>399</v>
      </c>
      <c r="O360">
        <v>50</v>
      </c>
      <c r="P360" t="s">
        <v>562</v>
      </c>
      <c r="R360">
        <v>7</v>
      </c>
      <c r="S360">
        <f>INDEX(Sheet1!$K$3:$K$1000,MATCH(K360,Sheet1!$D$3:$D$1000,0))</f>
        <v>0</v>
      </c>
    </row>
    <row r="361" spans="1:19">
      <c r="A361">
        <v>1188</v>
      </c>
      <c r="B361" t="s">
        <v>539</v>
      </c>
      <c r="C361" t="s">
        <v>4</v>
      </c>
      <c r="F361">
        <v>1</v>
      </c>
      <c r="G361">
        <v>0</v>
      </c>
      <c r="H361" t="s">
        <v>448</v>
      </c>
      <c r="I361" t="s">
        <v>445</v>
      </c>
      <c r="K361">
        <v>1188</v>
      </c>
      <c r="L361" t="s">
        <v>539</v>
      </c>
      <c r="M361" t="s">
        <v>30</v>
      </c>
      <c r="N361" t="s">
        <v>4</v>
      </c>
      <c r="O361">
        <v>50</v>
      </c>
      <c r="P361" t="s">
        <v>562</v>
      </c>
      <c r="R361">
        <v>7</v>
      </c>
      <c r="S361">
        <f>INDEX(Sheet1!$K$3:$K$1000,MATCH(K361,Sheet1!$D$3:$D$1000,0))</f>
        <v>0</v>
      </c>
    </row>
    <row r="362" spans="1:19">
      <c r="A362">
        <v>1355</v>
      </c>
      <c r="B362" t="s">
        <v>540</v>
      </c>
      <c r="C362" t="s">
        <v>393</v>
      </c>
      <c r="E362">
        <v>1</v>
      </c>
      <c r="G362">
        <v>0</v>
      </c>
      <c r="H362" t="s">
        <v>30</v>
      </c>
      <c r="I362" t="s">
        <v>445</v>
      </c>
      <c r="K362">
        <v>1355</v>
      </c>
      <c r="L362" t="s">
        <v>540</v>
      </c>
      <c r="M362" t="s">
        <v>30</v>
      </c>
      <c r="N362" t="s">
        <v>393</v>
      </c>
      <c r="O362">
        <v>50</v>
      </c>
      <c r="P362" t="s">
        <v>562</v>
      </c>
      <c r="R362">
        <v>7</v>
      </c>
      <c r="S362">
        <f>INDEX(Sheet1!$K$3:$K$1000,MATCH(K362,Sheet1!$D$3:$D$1000,0))</f>
        <v>0</v>
      </c>
    </row>
    <row r="363" spans="1:19">
      <c r="A363">
        <v>1166</v>
      </c>
      <c r="B363" t="s">
        <v>282</v>
      </c>
      <c r="C363" t="s">
        <v>4</v>
      </c>
      <c r="E363">
        <v>25</v>
      </c>
      <c r="G363">
        <v>87.222219999999993</v>
      </c>
      <c r="H363" t="s">
        <v>448</v>
      </c>
      <c r="I363" t="s">
        <v>445</v>
      </c>
      <c r="K363">
        <v>1166</v>
      </c>
      <c r="L363" t="s">
        <v>282</v>
      </c>
      <c r="M363" t="s">
        <v>30</v>
      </c>
      <c r="N363" t="s">
        <v>4</v>
      </c>
      <c r="O363">
        <v>50</v>
      </c>
      <c r="P363" t="s">
        <v>562</v>
      </c>
      <c r="R363">
        <v>7</v>
      </c>
      <c r="S363">
        <f>INDEX(Sheet1!$K$3:$K$1000,MATCH(K363,Sheet1!$D$3:$D$1000,0))</f>
        <v>0</v>
      </c>
    </row>
    <row r="364" spans="1:19">
      <c r="A364">
        <v>7839</v>
      </c>
      <c r="B364" t="s">
        <v>284</v>
      </c>
      <c r="C364" t="s">
        <v>393</v>
      </c>
      <c r="E364">
        <v>1</v>
      </c>
      <c r="G364">
        <v>6955</v>
      </c>
      <c r="I364" t="s">
        <v>445</v>
      </c>
      <c r="K364">
        <v>7839</v>
      </c>
      <c r="L364" t="s">
        <v>284</v>
      </c>
      <c r="M364" t="s">
        <v>563</v>
      </c>
      <c r="N364" t="s">
        <v>393</v>
      </c>
      <c r="O364">
        <v>50</v>
      </c>
      <c r="P364" t="s">
        <v>562</v>
      </c>
      <c r="R364">
        <v>7</v>
      </c>
      <c r="S364">
        <f>INDEX(Sheet1!$K$3:$K$1000,MATCH(K364,Sheet1!$D$3:$D$1000,0))</f>
        <v>0</v>
      </c>
    </row>
    <row r="365" spans="1:19">
      <c r="A365">
        <v>7834</v>
      </c>
      <c r="B365" t="s">
        <v>285</v>
      </c>
      <c r="C365" t="s">
        <v>393</v>
      </c>
      <c r="E365">
        <v>1</v>
      </c>
      <c r="G365">
        <v>6955</v>
      </c>
      <c r="I365" t="s">
        <v>445</v>
      </c>
      <c r="K365">
        <v>7834</v>
      </c>
      <c r="L365" t="s">
        <v>285</v>
      </c>
      <c r="M365" t="s">
        <v>563</v>
      </c>
      <c r="N365" t="s">
        <v>393</v>
      </c>
      <c r="O365">
        <v>50</v>
      </c>
      <c r="P365" t="s">
        <v>562</v>
      </c>
      <c r="R365">
        <v>7</v>
      </c>
      <c r="S365">
        <f>INDEX(Sheet1!$K$3:$K$1000,MATCH(K365,Sheet1!$D$3:$D$1000,0))</f>
        <v>0</v>
      </c>
    </row>
    <row r="366" spans="1:19">
      <c r="A366">
        <v>1282</v>
      </c>
      <c r="B366" t="s">
        <v>286</v>
      </c>
      <c r="C366" t="s">
        <v>396</v>
      </c>
      <c r="E366">
        <v>15</v>
      </c>
      <c r="F366">
        <v>3</v>
      </c>
      <c r="G366">
        <v>850.65</v>
      </c>
      <c r="H366" t="s">
        <v>454</v>
      </c>
      <c r="I366" t="s">
        <v>445</v>
      </c>
      <c r="K366">
        <v>1282</v>
      </c>
      <c r="L366" t="s">
        <v>286</v>
      </c>
      <c r="M366" t="s">
        <v>563</v>
      </c>
      <c r="N366" t="s">
        <v>396</v>
      </c>
      <c r="O366">
        <v>50</v>
      </c>
      <c r="P366" t="s">
        <v>562</v>
      </c>
      <c r="R366">
        <v>7</v>
      </c>
      <c r="S366">
        <f>INDEX(Sheet1!$K$3:$K$1000,MATCH(K366,Sheet1!$D$3:$D$1000,0))</f>
        <v>0</v>
      </c>
    </row>
    <row r="367" spans="1:19">
      <c r="A367">
        <v>7891</v>
      </c>
      <c r="B367" t="s">
        <v>541</v>
      </c>
      <c r="C367" t="s">
        <v>4</v>
      </c>
      <c r="E367">
        <v>3</v>
      </c>
      <c r="I367" t="s">
        <v>445</v>
      </c>
      <c r="K367">
        <v>7891</v>
      </c>
      <c r="L367" t="s">
        <v>541</v>
      </c>
      <c r="N367" t="s">
        <v>4</v>
      </c>
      <c r="O367">
        <v>50</v>
      </c>
      <c r="P367" t="s">
        <v>562</v>
      </c>
      <c r="R367">
        <v>7</v>
      </c>
      <c r="S367">
        <f>INDEX(Sheet1!$K$3:$K$1000,MATCH(K367,Sheet1!$D$3:$D$1000,0))</f>
        <v>0</v>
      </c>
    </row>
    <row r="368" spans="1:19">
      <c r="A368">
        <v>5395</v>
      </c>
      <c r="B368" t="s">
        <v>287</v>
      </c>
      <c r="C368" t="s">
        <v>399</v>
      </c>
      <c r="G368">
        <v>0</v>
      </c>
      <c r="H368" t="s">
        <v>467</v>
      </c>
      <c r="I368" t="s">
        <v>445</v>
      </c>
      <c r="K368">
        <v>5395</v>
      </c>
      <c r="L368" t="s">
        <v>287</v>
      </c>
      <c r="N368" t="s">
        <v>399</v>
      </c>
      <c r="O368">
        <v>50</v>
      </c>
      <c r="P368" t="s">
        <v>562</v>
      </c>
      <c r="R368">
        <v>7</v>
      </c>
      <c r="S368">
        <f>INDEX(Sheet1!$K$3:$K$1000,MATCH(K368,Sheet1!$D$3:$D$1000,0))</f>
        <v>0</v>
      </c>
    </row>
    <row r="369" spans="1:19">
      <c r="A369">
        <v>6733</v>
      </c>
      <c r="B369" t="s">
        <v>288</v>
      </c>
      <c r="C369" t="s">
        <v>395</v>
      </c>
      <c r="E369">
        <v>1</v>
      </c>
      <c r="G369">
        <v>4718.7</v>
      </c>
      <c r="I369" t="s">
        <v>445</v>
      </c>
      <c r="K369">
        <v>6733</v>
      </c>
      <c r="L369" t="s">
        <v>288</v>
      </c>
      <c r="N369" t="s">
        <v>395</v>
      </c>
      <c r="O369">
        <v>50</v>
      </c>
      <c r="P369" t="s">
        <v>562</v>
      </c>
      <c r="R369">
        <v>7</v>
      </c>
      <c r="S369">
        <f>INDEX(Sheet1!$K$3:$K$1000,MATCH(K369,Sheet1!$D$3:$D$1000,0))</f>
        <v>0</v>
      </c>
    </row>
    <row r="370" spans="1:19">
      <c r="A370">
        <v>5986</v>
      </c>
      <c r="B370" t="s">
        <v>289</v>
      </c>
      <c r="C370" t="s">
        <v>542</v>
      </c>
      <c r="E370">
        <v>4</v>
      </c>
      <c r="F370">
        <v>1</v>
      </c>
      <c r="G370">
        <v>193.33332999999999</v>
      </c>
      <c r="H370" t="s">
        <v>454</v>
      </c>
      <c r="I370" t="s">
        <v>445</v>
      </c>
      <c r="K370">
        <v>5986</v>
      </c>
      <c r="L370" t="s">
        <v>289</v>
      </c>
      <c r="N370" t="s">
        <v>542</v>
      </c>
      <c r="O370">
        <v>50</v>
      </c>
      <c r="P370" t="s">
        <v>562</v>
      </c>
      <c r="R370">
        <v>7</v>
      </c>
      <c r="S370">
        <f>INDEX(Sheet1!$K$3:$K$1000,MATCH(K370,Sheet1!$D$3:$D$1000,0))</f>
        <v>0</v>
      </c>
    </row>
    <row r="371" spans="1:19">
      <c r="A371">
        <v>1244</v>
      </c>
      <c r="B371" t="s">
        <v>290</v>
      </c>
      <c r="C371" t="s">
        <v>4</v>
      </c>
      <c r="E371">
        <v>90</v>
      </c>
      <c r="F371">
        <v>10</v>
      </c>
      <c r="G371">
        <v>415.57576</v>
      </c>
      <c r="H371" t="s">
        <v>449</v>
      </c>
      <c r="I371" t="s">
        <v>445</v>
      </c>
      <c r="K371">
        <v>1244</v>
      </c>
      <c r="L371" t="s">
        <v>290</v>
      </c>
      <c r="M371" t="s">
        <v>563</v>
      </c>
      <c r="N371" t="s">
        <v>4</v>
      </c>
      <c r="O371">
        <v>50</v>
      </c>
      <c r="P371" t="s">
        <v>562</v>
      </c>
      <c r="R371">
        <v>7</v>
      </c>
      <c r="S371">
        <f>INDEX(Sheet1!$K$3:$K$1000,MATCH(K371,Sheet1!$D$3:$D$1000,0))</f>
        <v>0</v>
      </c>
    </row>
    <row r="372" spans="1:19">
      <c r="A372">
        <v>4734</v>
      </c>
      <c r="B372" t="s">
        <v>291</v>
      </c>
      <c r="C372" t="s">
        <v>4</v>
      </c>
      <c r="E372">
        <v>1</v>
      </c>
      <c r="F372">
        <v>1</v>
      </c>
      <c r="G372">
        <v>696</v>
      </c>
      <c r="H372" t="s">
        <v>449</v>
      </c>
      <c r="I372" t="s">
        <v>445</v>
      </c>
      <c r="K372">
        <v>4734</v>
      </c>
      <c r="L372" t="s">
        <v>291</v>
      </c>
      <c r="M372" t="s">
        <v>563</v>
      </c>
      <c r="N372" t="s">
        <v>4</v>
      </c>
      <c r="O372">
        <v>50</v>
      </c>
      <c r="P372" t="s">
        <v>562</v>
      </c>
      <c r="R372">
        <v>7</v>
      </c>
      <c r="S372">
        <f>INDEX(Sheet1!$K$3:$K$1000,MATCH(K372,Sheet1!$D$3:$D$1000,0))</f>
        <v>0</v>
      </c>
    </row>
    <row r="373" spans="1:19">
      <c r="A373">
        <v>1245</v>
      </c>
      <c r="B373" t="s">
        <v>292</v>
      </c>
      <c r="C373" t="s">
        <v>4</v>
      </c>
      <c r="E373">
        <v>1</v>
      </c>
      <c r="F373">
        <v>1</v>
      </c>
      <c r="G373">
        <v>580</v>
      </c>
      <c r="H373" t="s">
        <v>449</v>
      </c>
      <c r="I373" t="s">
        <v>445</v>
      </c>
      <c r="K373">
        <v>1245</v>
      </c>
      <c r="L373" t="s">
        <v>292</v>
      </c>
      <c r="M373" t="s">
        <v>30</v>
      </c>
      <c r="N373" t="s">
        <v>4</v>
      </c>
      <c r="O373">
        <v>50</v>
      </c>
      <c r="P373" t="s">
        <v>562</v>
      </c>
      <c r="R373">
        <v>7</v>
      </c>
      <c r="S373">
        <f>INDEX(Sheet1!$K$3:$K$1000,MATCH(K373,Sheet1!$D$3:$D$1000,0))</f>
        <v>0</v>
      </c>
    </row>
    <row r="374" spans="1:19">
      <c r="A374">
        <v>1247</v>
      </c>
      <c r="B374" t="s">
        <v>293</v>
      </c>
      <c r="C374" t="s">
        <v>395</v>
      </c>
      <c r="E374">
        <v>5</v>
      </c>
      <c r="F374">
        <v>2</v>
      </c>
      <c r="G374">
        <v>500</v>
      </c>
      <c r="H374" t="s">
        <v>449</v>
      </c>
      <c r="I374" t="s">
        <v>445</v>
      </c>
      <c r="K374">
        <v>1247</v>
      </c>
      <c r="L374" t="s">
        <v>293</v>
      </c>
      <c r="M374" t="s">
        <v>30</v>
      </c>
      <c r="N374" t="s">
        <v>395</v>
      </c>
      <c r="O374">
        <v>50</v>
      </c>
      <c r="P374" t="s">
        <v>562</v>
      </c>
      <c r="R374">
        <v>7</v>
      </c>
      <c r="S374">
        <f>INDEX(Sheet1!$K$3:$K$1000,MATCH(K374,Sheet1!$D$3:$D$1000,0))</f>
        <v>0</v>
      </c>
    </row>
    <row r="375" spans="1:19">
      <c r="A375">
        <v>1246</v>
      </c>
      <c r="B375" t="s">
        <v>294</v>
      </c>
      <c r="C375" t="s">
        <v>395</v>
      </c>
      <c r="E375">
        <v>1</v>
      </c>
      <c r="F375">
        <v>1</v>
      </c>
      <c r="G375">
        <v>1290</v>
      </c>
      <c r="H375" t="s">
        <v>449</v>
      </c>
      <c r="I375" t="s">
        <v>445</v>
      </c>
      <c r="K375">
        <v>1246</v>
      </c>
      <c r="L375" t="s">
        <v>294</v>
      </c>
      <c r="M375" t="s">
        <v>30</v>
      </c>
      <c r="N375" t="s">
        <v>395</v>
      </c>
      <c r="O375">
        <v>50</v>
      </c>
      <c r="P375" t="s">
        <v>562</v>
      </c>
      <c r="R375">
        <v>7</v>
      </c>
      <c r="S375">
        <f>INDEX(Sheet1!$K$3:$K$1000,MATCH(K375,Sheet1!$D$3:$D$1000,0))</f>
        <v>0</v>
      </c>
    </row>
    <row r="376" spans="1:19">
      <c r="A376">
        <v>7514</v>
      </c>
      <c r="B376" t="s">
        <v>543</v>
      </c>
      <c r="C376" t="s">
        <v>399</v>
      </c>
      <c r="I376" t="s">
        <v>445</v>
      </c>
      <c r="K376">
        <v>7514</v>
      </c>
      <c r="L376" t="s">
        <v>543</v>
      </c>
      <c r="M376" t="s">
        <v>563</v>
      </c>
      <c r="N376" t="s">
        <v>399</v>
      </c>
      <c r="O376">
        <v>50</v>
      </c>
      <c r="P376" t="s">
        <v>562</v>
      </c>
      <c r="R376">
        <v>7</v>
      </c>
      <c r="S376">
        <f>INDEX(Sheet1!$K$3:$K$1000,MATCH(K376,Sheet1!$D$3:$D$1000,0))</f>
        <v>0</v>
      </c>
    </row>
    <row r="377" spans="1:19">
      <c r="A377">
        <v>7573</v>
      </c>
      <c r="B377" t="s">
        <v>296</v>
      </c>
      <c r="C377" t="s">
        <v>4</v>
      </c>
      <c r="E377">
        <v>1</v>
      </c>
      <c r="G377">
        <v>3156.5</v>
      </c>
      <c r="I377" t="s">
        <v>445</v>
      </c>
      <c r="K377">
        <v>7573</v>
      </c>
      <c r="L377" t="s">
        <v>296</v>
      </c>
      <c r="M377" t="s">
        <v>563</v>
      </c>
      <c r="N377" t="s">
        <v>4</v>
      </c>
      <c r="O377">
        <v>50</v>
      </c>
      <c r="P377" t="s">
        <v>562</v>
      </c>
      <c r="R377">
        <v>7</v>
      </c>
      <c r="S377">
        <f>INDEX(Sheet1!$K$3:$K$1000,MATCH(K377,Sheet1!$D$3:$D$1000,0))</f>
        <v>0</v>
      </c>
    </row>
    <row r="378" spans="1:19">
      <c r="A378">
        <v>1174</v>
      </c>
      <c r="B378" t="s">
        <v>297</v>
      </c>
      <c r="C378" t="s">
        <v>399</v>
      </c>
      <c r="E378">
        <v>1</v>
      </c>
      <c r="F378">
        <v>1</v>
      </c>
      <c r="G378">
        <v>3100</v>
      </c>
      <c r="H378" t="s">
        <v>448</v>
      </c>
      <c r="I378" t="s">
        <v>445</v>
      </c>
      <c r="K378">
        <v>1174</v>
      </c>
      <c r="L378" t="s">
        <v>297</v>
      </c>
      <c r="M378" t="s">
        <v>563</v>
      </c>
      <c r="N378" t="s">
        <v>399</v>
      </c>
      <c r="O378">
        <v>50</v>
      </c>
      <c r="P378" t="s">
        <v>562</v>
      </c>
      <c r="R378">
        <v>7</v>
      </c>
      <c r="S378">
        <f>INDEX(Sheet1!$K$3:$K$1000,MATCH(K378,Sheet1!$D$3:$D$1000,0))</f>
        <v>0</v>
      </c>
    </row>
    <row r="379" spans="1:19">
      <c r="A379">
        <v>5858</v>
      </c>
      <c r="B379" t="s">
        <v>298</v>
      </c>
      <c r="C379" t="s">
        <v>4</v>
      </c>
      <c r="E379">
        <v>0</v>
      </c>
      <c r="F379">
        <v>1</v>
      </c>
      <c r="G379">
        <v>1680</v>
      </c>
      <c r="H379" t="s">
        <v>448</v>
      </c>
      <c r="I379" t="s">
        <v>445</v>
      </c>
      <c r="K379">
        <v>5858</v>
      </c>
      <c r="L379" t="s">
        <v>298</v>
      </c>
      <c r="N379" t="s">
        <v>4</v>
      </c>
      <c r="O379">
        <v>50</v>
      </c>
      <c r="P379" t="s">
        <v>562</v>
      </c>
      <c r="R379">
        <v>7</v>
      </c>
      <c r="S379">
        <f>INDEX(Sheet1!$K$3:$K$1000,MATCH(K379,Sheet1!$D$3:$D$1000,0))</f>
        <v>0</v>
      </c>
    </row>
    <row r="380" spans="1:19">
      <c r="A380">
        <v>1275</v>
      </c>
      <c r="B380" t="s">
        <v>299</v>
      </c>
      <c r="C380" t="s">
        <v>399</v>
      </c>
      <c r="E380">
        <v>12</v>
      </c>
      <c r="F380">
        <v>1</v>
      </c>
      <c r="G380">
        <v>1401</v>
      </c>
      <c r="H380" t="s">
        <v>448</v>
      </c>
      <c r="I380" t="s">
        <v>445</v>
      </c>
      <c r="K380">
        <v>1275</v>
      </c>
      <c r="L380" t="s">
        <v>299</v>
      </c>
      <c r="M380" t="s">
        <v>563</v>
      </c>
      <c r="N380" t="s">
        <v>399</v>
      </c>
      <c r="O380">
        <v>50</v>
      </c>
      <c r="P380" t="s">
        <v>562</v>
      </c>
      <c r="R380">
        <v>7</v>
      </c>
      <c r="S380">
        <f>INDEX(Sheet1!$K$3:$K$1000,MATCH(K380,Sheet1!$D$3:$D$1000,0))</f>
        <v>0</v>
      </c>
    </row>
    <row r="381" spans="1:19">
      <c r="A381">
        <v>6690</v>
      </c>
      <c r="B381" t="s">
        <v>300</v>
      </c>
      <c r="C381" t="s">
        <v>397</v>
      </c>
      <c r="E381">
        <v>10</v>
      </c>
      <c r="G381">
        <v>251.45</v>
      </c>
      <c r="I381" t="s">
        <v>445</v>
      </c>
      <c r="K381">
        <v>6690</v>
      </c>
      <c r="L381" t="s">
        <v>300</v>
      </c>
      <c r="M381" t="s">
        <v>563</v>
      </c>
      <c r="N381" t="s">
        <v>397</v>
      </c>
      <c r="O381">
        <v>50</v>
      </c>
      <c r="P381" t="s">
        <v>562</v>
      </c>
      <c r="R381">
        <v>7</v>
      </c>
      <c r="S381">
        <f>INDEX(Sheet1!$K$3:$K$1000,MATCH(K381,Sheet1!$D$3:$D$1000,0))</f>
        <v>0</v>
      </c>
    </row>
    <row r="382" spans="1:19">
      <c r="A382">
        <v>1172</v>
      </c>
      <c r="B382" t="s">
        <v>301</v>
      </c>
      <c r="C382" t="s">
        <v>397</v>
      </c>
      <c r="E382">
        <v>15</v>
      </c>
      <c r="F382">
        <v>3</v>
      </c>
      <c r="G382">
        <v>148.72999999999999</v>
      </c>
      <c r="H382" t="s">
        <v>448</v>
      </c>
      <c r="I382" t="s">
        <v>445</v>
      </c>
      <c r="K382">
        <v>1172</v>
      </c>
      <c r="L382" t="s">
        <v>301</v>
      </c>
      <c r="M382" t="s">
        <v>563</v>
      </c>
      <c r="N382" t="s">
        <v>397</v>
      </c>
      <c r="O382">
        <v>50</v>
      </c>
      <c r="P382" t="s">
        <v>562</v>
      </c>
      <c r="R382">
        <v>7</v>
      </c>
      <c r="S382">
        <f>INDEX(Sheet1!$K$3:$K$1000,MATCH(K382,Sheet1!$D$3:$D$1000,0))</f>
        <v>0</v>
      </c>
    </row>
    <row r="383" spans="1:19">
      <c r="A383">
        <v>1254</v>
      </c>
      <c r="B383" t="s">
        <v>302</v>
      </c>
      <c r="C383" t="s">
        <v>397</v>
      </c>
      <c r="E383">
        <v>120</v>
      </c>
      <c r="F383">
        <v>10</v>
      </c>
      <c r="G383">
        <v>67</v>
      </c>
      <c r="H383" t="s">
        <v>467</v>
      </c>
      <c r="I383" t="s">
        <v>445</v>
      </c>
      <c r="K383">
        <v>1254</v>
      </c>
      <c r="L383" t="s">
        <v>302</v>
      </c>
      <c r="M383" t="s">
        <v>563</v>
      </c>
      <c r="N383" t="s">
        <v>397</v>
      </c>
      <c r="O383">
        <v>50</v>
      </c>
      <c r="P383" t="s">
        <v>562</v>
      </c>
      <c r="R383">
        <v>7</v>
      </c>
      <c r="S383">
        <f>INDEX(Sheet1!$K$3:$K$1000,MATCH(K383,Sheet1!$D$3:$D$1000,0))</f>
        <v>0</v>
      </c>
    </row>
    <row r="384" spans="1:19">
      <c r="A384">
        <v>1358</v>
      </c>
      <c r="B384" t="s">
        <v>303</v>
      </c>
      <c r="C384" t="s">
        <v>402</v>
      </c>
      <c r="E384">
        <v>2</v>
      </c>
      <c r="G384">
        <v>0</v>
      </c>
      <c r="H384" t="s">
        <v>467</v>
      </c>
      <c r="I384" t="s">
        <v>445</v>
      </c>
      <c r="K384">
        <v>1358</v>
      </c>
      <c r="L384" t="s">
        <v>303</v>
      </c>
      <c r="M384" t="s">
        <v>30</v>
      </c>
      <c r="N384" t="s">
        <v>402</v>
      </c>
      <c r="O384">
        <v>50</v>
      </c>
      <c r="P384" t="s">
        <v>562</v>
      </c>
      <c r="R384">
        <v>7</v>
      </c>
      <c r="S384">
        <f>INDEX(Sheet1!$K$3:$K$1000,MATCH(K384,Sheet1!$D$3:$D$1000,0))</f>
        <v>0</v>
      </c>
    </row>
    <row r="385" spans="1:19">
      <c r="A385">
        <v>5988</v>
      </c>
      <c r="B385" t="s">
        <v>305</v>
      </c>
      <c r="C385" t="s">
        <v>4</v>
      </c>
      <c r="E385">
        <v>5</v>
      </c>
      <c r="F385">
        <v>1</v>
      </c>
      <c r="G385">
        <v>1123.5</v>
      </c>
      <c r="H385" t="s">
        <v>450</v>
      </c>
      <c r="I385" t="s">
        <v>445</v>
      </c>
      <c r="K385">
        <v>5988</v>
      </c>
      <c r="L385" t="s">
        <v>305</v>
      </c>
      <c r="N385" t="s">
        <v>4</v>
      </c>
      <c r="O385">
        <v>50</v>
      </c>
      <c r="P385" t="s">
        <v>562</v>
      </c>
      <c r="R385">
        <v>7</v>
      </c>
      <c r="S385">
        <f>INDEX(Sheet1!$K$3:$K$1000,MATCH(K385,Sheet1!$D$3:$D$1000,0))</f>
        <v>0</v>
      </c>
    </row>
    <row r="386" spans="1:19">
      <c r="A386">
        <v>1211</v>
      </c>
      <c r="B386" t="s">
        <v>306</v>
      </c>
      <c r="C386" t="s">
        <v>398</v>
      </c>
      <c r="E386">
        <v>12</v>
      </c>
      <c r="F386">
        <v>3</v>
      </c>
      <c r="G386">
        <v>1240.0476200000001</v>
      </c>
      <c r="H386" t="s">
        <v>459</v>
      </c>
      <c r="I386" t="s">
        <v>445</v>
      </c>
      <c r="K386">
        <v>1211</v>
      </c>
      <c r="L386" t="s">
        <v>306</v>
      </c>
      <c r="M386" t="s">
        <v>563</v>
      </c>
      <c r="N386" t="s">
        <v>398</v>
      </c>
      <c r="O386">
        <v>50</v>
      </c>
      <c r="P386" t="s">
        <v>562</v>
      </c>
      <c r="R386">
        <v>7</v>
      </c>
      <c r="S386">
        <f>INDEX(Sheet1!$K$3:$K$1000,MATCH(K386,Sheet1!$D$3:$D$1000,0))</f>
        <v>0</v>
      </c>
    </row>
    <row r="387" spans="1:19">
      <c r="A387">
        <v>7829</v>
      </c>
      <c r="B387" t="s">
        <v>307</v>
      </c>
      <c r="C387" t="s">
        <v>398</v>
      </c>
      <c r="E387">
        <v>3</v>
      </c>
      <c r="G387">
        <v>2060</v>
      </c>
      <c r="I387" t="s">
        <v>445</v>
      </c>
      <c r="K387">
        <v>7829</v>
      </c>
      <c r="L387" t="s">
        <v>307</v>
      </c>
      <c r="M387" t="s">
        <v>563</v>
      </c>
      <c r="N387" t="s">
        <v>398</v>
      </c>
      <c r="O387">
        <v>50</v>
      </c>
      <c r="P387" t="s">
        <v>562</v>
      </c>
      <c r="R387">
        <v>7</v>
      </c>
      <c r="S387">
        <f>INDEX(Sheet1!$K$3:$K$1000,MATCH(K387,Sheet1!$D$3:$D$1000,0))</f>
        <v>0</v>
      </c>
    </row>
    <row r="388" spans="1:19">
      <c r="A388">
        <v>7890</v>
      </c>
      <c r="B388" t="s">
        <v>544</v>
      </c>
      <c r="C388" t="s">
        <v>447</v>
      </c>
      <c r="E388">
        <v>3</v>
      </c>
      <c r="G388">
        <v>2060</v>
      </c>
      <c r="I388" t="s">
        <v>445</v>
      </c>
      <c r="K388">
        <v>7890</v>
      </c>
      <c r="L388" t="s">
        <v>544</v>
      </c>
      <c r="M388" t="s">
        <v>563</v>
      </c>
      <c r="N388" t="s">
        <v>447</v>
      </c>
      <c r="O388">
        <v>50</v>
      </c>
      <c r="P388" t="s">
        <v>562</v>
      </c>
      <c r="R388">
        <v>7</v>
      </c>
      <c r="S388">
        <f>INDEX(Sheet1!$K$3:$K$1000,MATCH(K388,Sheet1!$D$3:$D$1000,0))</f>
        <v>0</v>
      </c>
    </row>
    <row r="389" spans="1:19">
      <c r="A389">
        <v>1274</v>
      </c>
      <c r="B389" t="s">
        <v>545</v>
      </c>
      <c r="C389" t="s">
        <v>393</v>
      </c>
      <c r="E389">
        <v>0</v>
      </c>
      <c r="G389">
        <v>0</v>
      </c>
      <c r="H389" t="s">
        <v>30</v>
      </c>
      <c r="I389" t="s">
        <v>445</v>
      </c>
      <c r="K389">
        <v>1274</v>
      </c>
      <c r="L389" t="s">
        <v>545</v>
      </c>
      <c r="M389" t="s">
        <v>30</v>
      </c>
      <c r="N389" t="s">
        <v>393</v>
      </c>
      <c r="O389">
        <v>50</v>
      </c>
      <c r="P389" t="s">
        <v>562</v>
      </c>
      <c r="R389">
        <v>7</v>
      </c>
      <c r="S389">
        <f>INDEX(Sheet1!$K$3:$K$1000,MATCH(K389,Sheet1!$D$3:$D$1000,0))</f>
        <v>0</v>
      </c>
    </row>
    <row r="390" spans="1:19">
      <c r="A390">
        <v>1157</v>
      </c>
      <c r="B390" t="s">
        <v>435</v>
      </c>
      <c r="C390" t="s">
        <v>447</v>
      </c>
      <c r="E390">
        <v>8</v>
      </c>
      <c r="G390">
        <v>0</v>
      </c>
      <c r="H390" t="s">
        <v>467</v>
      </c>
      <c r="I390" t="s">
        <v>445</v>
      </c>
      <c r="K390">
        <v>1157</v>
      </c>
      <c r="L390" t="s">
        <v>435</v>
      </c>
      <c r="M390" t="s">
        <v>30</v>
      </c>
      <c r="N390" t="s">
        <v>447</v>
      </c>
      <c r="O390">
        <v>50</v>
      </c>
      <c r="P390" t="s">
        <v>562</v>
      </c>
      <c r="R390">
        <v>7</v>
      </c>
      <c r="S390">
        <f>INDEX(Sheet1!$K$3:$K$1000,MATCH(K390,Sheet1!$D$3:$D$1000,0))</f>
        <v>0</v>
      </c>
    </row>
    <row r="391" spans="1:19">
      <c r="A391">
        <v>5959</v>
      </c>
      <c r="B391" t="s">
        <v>308</v>
      </c>
      <c r="C391" t="s">
        <v>398</v>
      </c>
      <c r="E391">
        <v>2</v>
      </c>
      <c r="F391">
        <v>10</v>
      </c>
      <c r="G391">
        <v>180</v>
      </c>
      <c r="I391" t="s">
        <v>445</v>
      </c>
      <c r="K391">
        <v>5959</v>
      </c>
      <c r="L391" t="s">
        <v>308</v>
      </c>
      <c r="N391" t="s">
        <v>398</v>
      </c>
      <c r="O391">
        <v>50</v>
      </c>
      <c r="P391" t="s">
        <v>562</v>
      </c>
      <c r="R391">
        <v>7</v>
      </c>
      <c r="S391">
        <f>INDEX(Sheet1!$K$3:$K$1000,MATCH(K391,Sheet1!$D$3:$D$1000,0))</f>
        <v>0</v>
      </c>
    </row>
    <row r="392" spans="1:19">
      <c r="A392">
        <v>5961</v>
      </c>
      <c r="B392" t="s">
        <v>309</v>
      </c>
      <c r="C392" t="s">
        <v>398</v>
      </c>
      <c r="E392">
        <v>2</v>
      </c>
      <c r="F392">
        <v>10</v>
      </c>
      <c r="G392">
        <v>180</v>
      </c>
      <c r="I392" t="s">
        <v>445</v>
      </c>
      <c r="K392">
        <v>5961</v>
      </c>
      <c r="L392" t="s">
        <v>309</v>
      </c>
      <c r="N392" t="s">
        <v>398</v>
      </c>
      <c r="O392">
        <v>50</v>
      </c>
      <c r="P392" t="s">
        <v>562</v>
      </c>
      <c r="R392">
        <v>7</v>
      </c>
      <c r="S392">
        <f>INDEX(Sheet1!$K$3:$K$1000,MATCH(K392,Sheet1!$D$3:$D$1000,0))</f>
        <v>0</v>
      </c>
    </row>
    <row r="393" spans="1:19">
      <c r="A393">
        <v>4610</v>
      </c>
      <c r="B393" t="s">
        <v>310</v>
      </c>
      <c r="C393" t="s">
        <v>398</v>
      </c>
      <c r="E393">
        <v>20</v>
      </c>
      <c r="G393">
        <v>0</v>
      </c>
      <c r="H393" t="s">
        <v>450</v>
      </c>
      <c r="I393" t="s">
        <v>445</v>
      </c>
      <c r="K393">
        <v>4610</v>
      </c>
      <c r="L393" t="s">
        <v>310</v>
      </c>
      <c r="M393" t="s">
        <v>563</v>
      </c>
      <c r="N393" t="s">
        <v>398</v>
      </c>
      <c r="O393">
        <v>50</v>
      </c>
      <c r="P393" t="s">
        <v>562</v>
      </c>
      <c r="R393">
        <v>7</v>
      </c>
      <c r="S393">
        <f>INDEX(Sheet1!$K$3:$K$1000,MATCH(K393,Sheet1!$D$3:$D$1000,0))</f>
        <v>0</v>
      </c>
    </row>
    <row r="394" spans="1:19">
      <c r="A394">
        <v>4608</v>
      </c>
      <c r="B394" t="s">
        <v>311</v>
      </c>
      <c r="C394" t="s">
        <v>398</v>
      </c>
      <c r="E394">
        <v>20</v>
      </c>
      <c r="G394">
        <v>0</v>
      </c>
      <c r="H394" t="s">
        <v>450</v>
      </c>
      <c r="I394" t="s">
        <v>445</v>
      </c>
      <c r="K394">
        <v>4608</v>
      </c>
      <c r="L394" t="s">
        <v>311</v>
      </c>
      <c r="M394" t="s">
        <v>563</v>
      </c>
      <c r="N394" t="s">
        <v>398</v>
      </c>
      <c r="O394">
        <v>50</v>
      </c>
      <c r="P394" t="s">
        <v>562</v>
      </c>
      <c r="R394">
        <v>7</v>
      </c>
      <c r="S394">
        <f>INDEX(Sheet1!$K$3:$K$1000,MATCH(K394,Sheet1!$D$3:$D$1000,0))</f>
        <v>0</v>
      </c>
    </row>
    <row r="395" spans="1:19">
      <c r="A395">
        <v>4684</v>
      </c>
      <c r="B395" t="s">
        <v>312</v>
      </c>
      <c r="C395" t="s">
        <v>398</v>
      </c>
      <c r="E395">
        <v>20</v>
      </c>
      <c r="G395">
        <v>52</v>
      </c>
      <c r="H395" t="s">
        <v>450</v>
      </c>
      <c r="I395" t="s">
        <v>445</v>
      </c>
      <c r="K395">
        <v>4684</v>
      </c>
      <c r="L395" t="s">
        <v>312</v>
      </c>
      <c r="M395" t="s">
        <v>563</v>
      </c>
      <c r="N395" t="s">
        <v>398</v>
      </c>
      <c r="O395">
        <v>50</v>
      </c>
      <c r="P395" t="s">
        <v>562</v>
      </c>
      <c r="R395">
        <v>7</v>
      </c>
      <c r="S395">
        <f>INDEX(Sheet1!$K$3:$K$1000,MATCH(K395,Sheet1!$D$3:$D$1000,0))</f>
        <v>0</v>
      </c>
    </row>
    <row r="396" spans="1:19">
      <c r="A396">
        <v>4683</v>
      </c>
      <c r="B396" t="s">
        <v>313</v>
      </c>
      <c r="C396" t="s">
        <v>398</v>
      </c>
      <c r="E396">
        <v>20</v>
      </c>
      <c r="G396">
        <v>52</v>
      </c>
      <c r="H396" t="s">
        <v>450</v>
      </c>
      <c r="I396" t="s">
        <v>445</v>
      </c>
      <c r="K396">
        <v>4683</v>
      </c>
      <c r="L396" t="s">
        <v>313</v>
      </c>
      <c r="M396" t="s">
        <v>563</v>
      </c>
      <c r="N396" t="s">
        <v>398</v>
      </c>
      <c r="O396">
        <v>50</v>
      </c>
      <c r="P396" t="s">
        <v>562</v>
      </c>
      <c r="R396">
        <v>7</v>
      </c>
      <c r="S396">
        <f>INDEX(Sheet1!$K$3:$K$1000,MATCH(K396,Sheet1!$D$3:$D$1000,0))</f>
        <v>0</v>
      </c>
    </row>
    <row r="397" spans="1:19">
      <c r="A397">
        <v>4686</v>
      </c>
      <c r="B397" t="s">
        <v>314</v>
      </c>
      <c r="C397" t="s">
        <v>398</v>
      </c>
      <c r="E397">
        <v>20</v>
      </c>
      <c r="G397">
        <v>0</v>
      </c>
      <c r="H397" t="s">
        <v>450</v>
      </c>
      <c r="I397" t="s">
        <v>445</v>
      </c>
      <c r="K397">
        <v>4686</v>
      </c>
      <c r="L397" t="s">
        <v>314</v>
      </c>
      <c r="M397" t="s">
        <v>563</v>
      </c>
      <c r="N397" t="s">
        <v>398</v>
      </c>
      <c r="O397">
        <v>50</v>
      </c>
      <c r="P397" t="s">
        <v>562</v>
      </c>
      <c r="R397">
        <v>7</v>
      </c>
      <c r="S397">
        <f>INDEX(Sheet1!$K$3:$K$1000,MATCH(K397,Sheet1!$D$3:$D$1000,0))</f>
        <v>0</v>
      </c>
    </row>
    <row r="398" spans="1:19">
      <c r="A398">
        <v>4685</v>
      </c>
      <c r="B398" t="s">
        <v>315</v>
      </c>
      <c r="C398" t="s">
        <v>398</v>
      </c>
      <c r="E398">
        <v>20</v>
      </c>
      <c r="G398">
        <v>52</v>
      </c>
      <c r="H398" t="s">
        <v>450</v>
      </c>
      <c r="I398" t="s">
        <v>445</v>
      </c>
      <c r="K398">
        <v>4685</v>
      </c>
      <c r="L398" t="s">
        <v>315</v>
      </c>
      <c r="M398" t="s">
        <v>563</v>
      </c>
      <c r="N398" t="s">
        <v>398</v>
      </c>
      <c r="O398">
        <v>50</v>
      </c>
      <c r="P398" t="s">
        <v>562</v>
      </c>
      <c r="R398">
        <v>7</v>
      </c>
      <c r="S398">
        <f>INDEX(Sheet1!$K$3:$K$1000,MATCH(K398,Sheet1!$D$3:$D$1000,0))</f>
        <v>0</v>
      </c>
    </row>
    <row r="399" spans="1:19">
      <c r="A399">
        <v>4598</v>
      </c>
      <c r="B399" t="s">
        <v>316</v>
      </c>
      <c r="C399" t="s">
        <v>398</v>
      </c>
      <c r="E399">
        <v>20</v>
      </c>
      <c r="G399">
        <v>0</v>
      </c>
      <c r="H399" t="s">
        <v>450</v>
      </c>
      <c r="I399" t="s">
        <v>445</v>
      </c>
      <c r="K399">
        <v>4598</v>
      </c>
      <c r="L399" t="s">
        <v>316</v>
      </c>
      <c r="M399" t="s">
        <v>563</v>
      </c>
      <c r="N399" t="s">
        <v>398</v>
      </c>
      <c r="O399">
        <v>50</v>
      </c>
      <c r="P399" t="s">
        <v>562</v>
      </c>
      <c r="R399">
        <v>7</v>
      </c>
      <c r="S399">
        <f>INDEX(Sheet1!$K$3:$K$1000,MATCH(K399,Sheet1!$D$3:$D$1000,0))</f>
        <v>0</v>
      </c>
    </row>
    <row r="400" spans="1:19">
      <c r="A400">
        <v>4600</v>
      </c>
      <c r="B400" t="s">
        <v>317</v>
      </c>
      <c r="C400" t="s">
        <v>398</v>
      </c>
      <c r="E400">
        <v>20</v>
      </c>
      <c r="G400">
        <v>0</v>
      </c>
      <c r="H400" t="s">
        <v>450</v>
      </c>
      <c r="I400" t="s">
        <v>445</v>
      </c>
      <c r="K400">
        <v>4600</v>
      </c>
      <c r="L400" t="s">
        <v>317</v>
      </c>
      <c r="M400" t="s">
        <v>563</v>
      </c>
      <c r="N400" t="s">
        <v>398</v>
      </c>
      <c r="O400">
        <v>50</v>
      </c>
      <c r="P400" t="s">
        <v>562</v>
      </c>
      <c r="R400">
        <v>7</v>
      </c>
      <c r="S400">
        <f>INDEX(Sheet1!$K$3:$K$1000,MATCH(K400,Sheet1!$D$3:$D$1000,0))</f>
        <v>0</v>
      </c>
    </row>
    <row r="401" spans="1:19">
      <c r="A401">
        <v>7781</v>
      </c>
      <c r="B401" t="s">
        <v>318</v>
      </c>
      <c r="C401" t="s">
        <v>399</v>
      </c>
      <c r="E401">
        <v>0</v>
      </c>
      <c r="G401">
        <v>4080</v>
      </c>
      <c r="I401" t="s">
        <v>445</v>
      </c>
      <c r="K401">
        <v>7781</v>
      </c>
      <c r="L401" t="s">
        <v>318</v>
      </c>
      <c r="N401" t="s">
        <v>399</v>
      </c>
      <c r="O401">
        <v>50</v>
      </c>
      <c r="P401" t="s">
        <v>562</v>
      </c>
      <c r="R401">
        <v>7</v>
      </c>
      <c r="S401">
        <f>INDEX(Sheet1!$K$3:$K$1000,MATCH(K401,Sheet1!$D$3:$D$1000,0))</f>
        <v>0</v>
      </c>
    </row>
    <row r="402" spans="1:19">
      <c r="A402">
        <v>6698</v>
      </c>
      <c r="B402" t="s">
        <v>546</v>
      </c>
      <c r="C402" t="s">
        <v>398</v>
      </c>
      <c r="E402">
        <v>0</v>
      </c>
      <c r="G402">
        <v>0</v>
      </c>
      <c r="I402" t="s">
        <v>445</v>
      </c>
      <c r="K402">
        <v>6698</v>
      </c>
      <c r="L402" t="s">
        <v>546</v>
      </c>
      <c r="M402" t="s">
        <v>563</v>
      </c>
      <c r="N402" t="s">
        <v>398</v>
      </c>
      <c r="O402">
        <v>50</v>
      </c>
      <c r="P402" t="s">
        <v>562</v>
      </c>
      <c r="R402">
        <v>7</v>
      </c>
      <c r="S402">
        <f>INDEX(Sheet1!$K$3:$K$1000,MATCH(K402,Sheet1!$D$3:$D$1000,0))</f>
        <v>0</v>
      </c>
    </row>
    <row r="403" spans="1:19">
      <c r="A403">
        <v>6696</v>
      </c>
      <c r="B403" t="s">
        <v>547</v>
      </c>
      <c r="C403" t="s">
        <v>398</v>
      </c>
      <c r="E403">
        <v>0</v>
      </c>
      <c r="G403">
        <v>0</v>
      </c>
      <c r="I403" t="s">
        <v>445</v>
      </c>
      <c r="K403">
        <v>6696</v>
      </c>
      <c r="L403" t="s">
        <v>547</v>
      </c>
      <c r="M403" t="s">
        <v>563</v>
      </c>
      <c r="N403" t="s">
        <v>398</v>
      </c>
      <c r="O403">
        <v>50</v>
      </c>
      <c r="P403" t="s">
        <v>562</v>
      </c>
      <c r="R403">
        <v>7</v>
      </c>
      <c r="S403">
        <f>INDEX(Sheet1!$K$3:$K$1000,MATCH(K403,Sheet1!$D$3:$D$1000,0))</f>
        <v>0</v>
      </c>
    </row>
    <row r="404" spans="1:19">
      <c r="A404">
        <v>1341</v>
      </c>
      <c r="B404" t="s">
        <v>548</v>
      </c>
      <c r="C404" t="s">
        <v>4</v>
      </c>
      <c r="G404">
        <v>0</v>
      </c>
      <c r="H404" t="s">
        <v>450</v>
      </c>
      <c r="I404" t="s">
        <v>445</v>
      </c>
      <c r="K404">
        <v>1341</v>
      </c>
      <c r="L404" t="s">
        <v>548</v>
      </c>
      <c r="M404" t="s">
        <v>30</v>
      </c>
      <c r="N404" t="s">
        <v>4</v>
      </c>
      <c r="O404">
        <v>50</v>
      </c>
      <c r="P404" t="s">
        <v>562</v>
      </c>
      <c r="R404">
        <v>7</v>
      </c>
      <c r="S404">
        <f>INDEX(Sheet1!$K$3:$K$1000,MATCH(K404,Sheet1!$D$3:$D$1000,0))</f>
        <v>0</v>
      </c>
    </row>
    <row r="405" spans="1:19">
      <c r="A405">
        <v>4682</v>
      </c>
      <c r="B405" t="s">
        <v>319</v>
      </c>
      <c r="C405" t="s">
        <v>398</v>
      </c>
      <c r="E405">
        <v>5</v>
      </c>
      <c r="G405">
        <v>0</v>
      </c>
      <c r="I405" t="s">
        <v>445</v>
      </c>
      <c r="K405">
        <v>4682</v>
      </c>
      <c r="L405" t="s">
        <v>319</v>
      </c>
      <c r="M405" t="s">
        <v>563</v>
      </c>
      <c r="N405" t="s">
        <v>398</v>
      </c>
      <c r="O405">
        <v>50</v>
      </c>
      <c r="P405" t="s">
        <v>562</v>
      </c>
      <c r="R405">
        <v>7</v>
      </c>
      <c r="S405">
        <f>INDEX(Sheet1!$K$3:$K$1000,MATCH(K405,Sheet1!$D$3:$D$1000,0))</f>
        <v>0</v>
      </c>
    </row>
    <row r="406" spans="1:19">
      <c r="A406">
        <v>7303</v>
      </c>
      <c r="B406" t="s">
        <v>320</v>
      </c>
      <c r="C406" t="s">
        <v>398</v>
      </c>
      <c r="E406">
        <v>10</v>
      </c>
      <c r="G406">
        <v>49</v>
      </c>
      <c r="I406" t="s">
        <v>445</v>
      </c>
      <c r="K406">
        <v>7303</v>
      </c>
      <c r="L406" t="s">
        <v>320</v>
      </c>
      <c r="M406" t="s">
        <v>563</v>
      </c>
      <c r="N406" t="s">
        <v>398</v>
      </c>
      <c r="O406">
        <v>50</v>
      </c>
      <c r="P406" t="s">
        <v>562</v>
      </c>
      <c r="R406">
        <v>7</v>
      </c>
      <c r="S406">
        <f>INDEX(Sheet1!$K$3:$K$1000,MATCH(K406,Sheet1!$D$3:$D$1000,0))</f>
        <v>0</v>
      </c>
    </row>
    <row r="407" spans="1:19">
      <c r="A407">
        <v>7302</v>
      </c>
      <c r="B407" t="s">
        <v>321</v>
      </c>
      <c r="C407" t="s">
        <v>398</v>
      </c>
      <c r="E407">
        <v>10</v>
      </c>
      <c r="G407">
        <v>49</v>
      </c>
      <c r="I407" t="s">
        <v>445</v>
      </c>
      <c r="K407">
        <v>7302</v>
      </c>
      <c r="L407" t="s">
        <v>321</v>
      </c>
      <c r="M407" t="s">
        <v>563</v>
      </c>
      <c r="N407" t="s">
        <v>398</v>
      </c>
      <c r="O407">
        <v>50</v>
      </c>
      <c r="P407" t="s">
        <v>562</v>
      </c>
      <c r="R407">
        <v>7</v>
      </c>
      <c r="S407">
        <f>INDEX(Sheet1!$K$3:$K$1000,MATCH(K407,Sheet1!$D$3:$D$1000,0))</f>
        <v>0</v>
      </c>
    </row>
    <row r="408" spans="1:19">
      <c r="A408">
        <v>6693</v>
      </c>
      <c r="B408" t="s">
        <v>322</v>
      </c>
      <c r="C408" t="s">
        <v>398</v>
      </c>
      <c r="E408">
        <v>10</v>
      </c>
      <c r="G408">
        <v>434.5</v>
      </c>
      <c r="I408" t="s">
        <v>445</v>
      </c>
      <c r="K408">
        <v>6693</v>
      </c>
      <c r="L408" t="s">
        <v>322</v>
      </c>
      <c r="M408" t="s">
        <v>563</v>
      </c>
      <c r="N408" t="s">
        <v>398</v>
      </c>
      <c r="O408">
        <v>50</v>
      </c>
      <c r="P408" t="s">
        <v>562</v>
      </c>
      <c r="R408">
        <v>7</v>
      </c>
      <c r="S408">
        <f>INDEX(Sheet1!$K$3:$K$1000,MATCH(K408,Sheet1!$D$3:$D$1000,0))</f>
        <v>0</v>
      </c>
    </row>
    <row r="409" spans="1:19">
      <c r="A409">
        <v>6694</v>
      </c>
      <c r="B409" t="s">
        <v>323</v>
      </c>
      <c r="C409" t="s">
        <v>398</v>
      </c>
      <c r="E409">
        <v>10</v>
      </c>
      <c r="G409">
        <v>0</v>
      </c>
      <c r="I409" t="s">
        <v>445</v>
      </c>
      <c r="K409">
        <v>6694</v>
      </c>
      <c r="L409" t="s">
        <v>323</v>
      </c>
      <c r="M409" t="s">
        <v>563</v>
      </c>
      <c r="N409" t="s">
        <v>398</v>
      </c>
      <c r="O409">
        <v>50</v>
      </c>
      <c r="P409" t="s">
        <v>562</v>
      </c>
      <c r="R409">
        <v>7</v>
      </c>
      <c r="S409">
        <f>INDEX(Sheet1!$K$3:$K$1000,MATCH(K409,Sheet1!$D$3:$D$1000,0))</f>
        <v>0</v>
      </c>
    </row>
    <row r="410" spans="1:19">
      <c r="A410">
        <v>6695</v>
      </c>
      <c r="B410" t="s">
        <v>324</v>
      </c>
      <c r="C410" t="s">
        <v>398</v>
      </c>
      <c r="E410">
        <v>10</v>
      </c>
      <c r="G410">
        <v>0</v>
      </c>
      <c r="I410" t="s">
        <v>445</v>
      </c>
      <c r="K410">
        <v>6695</v>
      </c>
      <c r="L410" t="s">
        <v>324</v>
      </c>
      <c r="M410" t="s">
        <v>563</v>
      </c>
      <c r="N410" t="s">
        <v>398</v>
      </c>
      <c r="O410">
        <v>50</v>
      </c>
      <c r="P410" t="s">
        <v>562</v>
      </c>
      <c r="R410">
        <v>7</v>
      </c>
      <c r="S410">
        <f>INDEX(Sheet1!$K$3:$K$1000,MATCH(K410,Sheet1!$D$3:$D$1000,0))</f>
        <v>0</v>
      </c>
    </row>
    <row r="411" spans="1:19">
      <c r="A411">
        <v>7304</v>
      </c>
      <c r="B411" t="s">
        <v>325</v>
      </c>
      <c r="C411" t="s">
        <v>398</v>
      </c>
      <c r="E411">
        <v>8</v>
      </c>
      <c r="G411">
        <v>49</v>
      </c>
      <c r="I411" t="s">
        <v>445</v>
      </c>
      <c r="K411">
        <v>7304</v>
      </c>
      <c r="L411" t="s">
        <v>325</v>
      </c>
      <c r="M411" t="s">
        <v>563</v>
      </c>
      <c r="N411" t="s">
        <v>398</v>
      </c>
      <c r="O411">
        <v>50</v>
      </c>
      <c r="P411" t="s">
        <v>562</v>
      </c>
      <c r="R411">
        <v>7</v>
      </c>
      <c r="S411">
        <f>INDEX(Sheet1!$K$3:$K$1000,MATCH(K411,Sheet1!$D$3:$D$1000,0))</f>
        <v>0</v>
      </c>
    </row>
    <row r="412" spans="1:19">
      <c r="A412">
        <v>7305</v>
      </c>
      <c r="B412" t="s">
        <v>326</v>
      </c>
      <c r="C412" t="s">
        <v>398</v>
      </c>
      <c r="E412">
        <v>8</v>
      </c>
      <c r="G412">
        <v>49</v>
      </c>
      <c r="I412" t="s">
        <v>445</v>
      </c>
      <c r="K412">
        <v>7305</v>
      </c>
      <c r="L412" t="s">
        <v>326</v>
      </c>
      <c r="M412" t="s">
        <v>563</v>
      </c>
      <c r="N412" t="s">
        <v>398</v>
      </c>
      <c r="O412">
        <v>50</v>
      </c>
      <c r="P412" t="s">
        <v>562</v>
      </c>
      <c r="R412">
        <v>7</v>
      </c>
      <c r="S412">
        <f>INDEX(Sheet1!$K$3:$K$1000,MATCH(K412,Sheet1!$D$3:$D$1000,0))</f>
        <v>0</v>
      </c>
    </row>
    <row r="413" spans="1:19">
      <c r="A413">
        <v>6701</v>
      </c>
      <c r="B413" t="s">
        <v>549</v>
      </c>
      <c r="C413" t="s">
        <v>398</v>
      </c>
      <c r="G413">
        <v>0</v>
      </c>
      <c r="I413" t="s">
        <v>445</v>
      </c>
      <c r="K413">
        <v>6701</v>
      </c>
      <c r="L413" t="s">
        <v>549</v>
      </c>
      <c r="N413" t="s">
        <v>398</v>
      </c>
      <c r="O413">
        <v>50</v>
      </c>
      <c r="P413" t="s">
        <v>562</v>
      </c>
      <c r="R413">
        <v>7</v>
      </c>
      <c r="S413">
        <f>INDEX(Sheet1!$K$3:$K$1000,MATCH(K413,Sheet1!$D$3:$D$1000,0))</f>
        <v>0</v>
      </c>
    </row>
    <row r="414" spans="1:19">
      <c r="A414">
        <v>6777</v>
      </c>
      <c r="B414" t="s">
        <v>327</v>
      </c>
      <c r="C414" t="s">
        <v>393</v>
      </c>
      <c r="E414">
        <v>5</v>
      </c>
      <c r="G414">
        <v>80</v>
      </c>
      <c r="I414" t="s">
        <v>445</v>
      </c>
      <c r="K414">
        <v>6777</v>
      </c>
      <c r="L414" t="s">
        <v>327</v>
      </c>
      <c r="M414" t="s">
        <v>563</v>
      </c>
      <c r="N414" t="s">
        <v>393</v>
      </c>
      <c r="O414">
        <v>50</v>
      </c>
      <c r="P414" t="s">
        <v>562</v>
      </c>
      <c r="R414">
        <v>7</v>
      </c>
      <c r="S414">
        <f>INDEX(Sheet1!$K$3:$K$1000,MATCH(K414,Sheet1!$D$3:$D$1000,0))</f>
        <v>0</v>
      </c>
    </row>
    <row r="415" spans="1:19">
      <c r="A415">
        <v>1366</v>
      </c>
      <c r="B415" t="s">
        <v>328</v>
      </c>
      <c r="C415" t="s">
        <v>398</v>
      </c>
      <c r="E415">
        <v>5</v>
      </c>
      <c r="G415">
        <v>80</v>
      </c>
      <c r="H415" t="s">
        <v>450</v>
      </c>
      <c r="I415" t="s">
        <v>445</v>
      </c>
      <c r="K415">
        <v>1366</v>
      </c>
      <c r="L415" t="s">
        <v>328</v>
      </c>
      <c r="M415" t="s">
        <v>563</v>
      </c>
      <c r="N415" t="s">
        <v>398</v>
      </c>
      <c r="O415">
        <v>50</v>
      </c>
      <c r="P415" t="s">
        <v>562</v>
      </c>
      <c r="R415">
        <v>7</v>
      </c>
      <c r="S415">
        <f>INDEX(Sheet1!$K$3:$K$1000,MATCH(K415,Sheet1!$D$3:$D$1000,0))</f>
        <v>0</v>
      </c>
    </row>
    <row r="416" spans="1:19">
      <c r="A416">
        <v>6778</v>
      </c>
      <c r="B416" t="s">
        <v>329</v>
      </c>
      <c r="C416" t="s">
        <v>393</v>
      </c>
      <c r="E416">
        <v>5</v>
      </c>
      <c r="G416">
        <v>80</v>
      </c>
      <c r="I416" t="s">
        <v>445</v>
      </c>
      <c r="K416">
        <v>6778</v>
      </c>
      <c r="L416" t="s">
        <v>329</v>
      </c>
      <c r="M416" t="s">
        <v>563</v>
      </c>
      <c r="N416" t="s">
        <v>393</v>
      </c>
      <c r="O416">
        <v>50</v>
      </c>
      <c r="P416" t="s">
        <v>562</v>
      </c>
      <c r="R416">
        <v>7</v>
      </c>
      <c r="S416">
        <f>INDEX(Sheet1!$K$3:$K$1000,MATCH(K416,Sheet1!$D$3:$D$1000,0))</f>
        <v>0</v>
      </c>
    </row>
    <row r="417" spans="1:19">
      <c r="A417">
        <v>6780</v>
      </c>
      <c r="B417" t="s">
        <v>330</v>
      </c>
      <c r="C417" t="s">
        <v>393</v>
      </c>
      <c r="E417">
        <v>20</v>
      </c>
      <c r="G417">
        <v>61.4</v>
      </c>
      <c r="I417" t="s">
        <v>445</v>
      </c>
      <c r="K417">
        <v>6780</v>
      </c>
      <c r="L417" t="s">
        <v>330</v>
      </c>
      <c r="M417" t="s">
        <v>563</v>
      </c>
      <c r="N417" t="s">
        <v>393</v>
      </c>
      <c r="O417">
        <v>50</v>
      </c>
      <c r="P417" t="s">
        <v>562</v>
      </c>
      <c r="R417">
        <v>7</v>
      </c>
      <c r="S417">
        <f>INDEX(Sheet1!$K$3:$K$1000,MATCH(K417,Sheet1!$D$3:$D$1000,0))</f>
        <v>0</v>
      </c>
    </row>
    <row r="418" spans="1:19">
      <c r="A418">
        <v>1365</v>
      </c>
      <c r="B418" t="s">
        <v>331</v>
      </c>
      <c r="C418" t="s">
        <v>398</v>
      </c>
      <c r="E418">
        <v>20</v>
      </c>
      <c r="G418">
        <v>49</v>
      </c>
      <c r="H418" t="s">
        <v>450</v>
      </c>
      <c r="I418" t="s">
        <v>445</v>
      </c>
      <c r="K418">
        <v>1365</v>
      </c>
      <c r="L418" t="s">
        <v>331</v>
      </c>
      <c r="M418" t="s">
        <v>563</v>
      </c>
      <c r="N418" t="s">
        <v>398</v>
      </c>
      <c r="O418">
        <v>50</v>
      </c>
      <c r="P418" t="s">
        <v>562</v>
      </c>
      <c r="R418">
        <v>7</v>
      </c>
      <c r="S418">
        <f>INDEX(Sheet1!$K$3:$K$1000,MATCH(K418,Sheet1!$D$3:$D$1000,0))</f>
        <v>0</v>
      </c>
    </row>
    <row r="419" spans="1:19">
      <c r="A419">
        <v>6781</v>
      </c>
      <c r="B419" t="s">
        <v>332</v>
      </c>
      <c r="C419" t="s">
        <v>393</v>
      </c>
      <c r="E419">
        <v>20</v>
      </c>
      <c r="G419">
        <v>43.857140000000001</v>
      </c>
      <c r="I419" t="s">
        <v>445</v>
      </c>
      <c r="K419">
        <v>6781</v>
      </c>
      <c r="L419" t="s">
        <v>332</v>
      </c>
      <c r="M419" t="s">
        <v>563</v>
      </c>
      <c r="N419" t="s">
        <v>393</v>
      </c>
      <c r="O419">
        <v>50</v>
      </c>
      <c r="P419" t="s">
        <v>562</v>
      </c>
      <c r="R419">
        <v>7</v>
      </c>
      <c r="S419">
        <f>INDEX(Sheet1!$K$3:$K$1000,MATCH(K419,Sheet1!$D$3:$D$1000,0))</f>
        <v>0</v>
      </c>
    </row>
    <row r="420" spans="1:19">
      <c r="A420">
        <v>1362</v>
      </c>
      <c r="B420" t="s">
        <v>333</v>
      </c>
      <c r="C420" t="s">
        <v>398</v>
      </c>
      <c r="E420">
        <v>5</v>
      </c>
      <c r="G420">
        <v>0</v>
      </c>
      <c r="H420" t="s">
        <v>448</v>
      </c>
      <c r="I420" t="s">
        <v>445</v>
      </c>
      <c r="K420">
        <v>1362</v>
      </c>
      <c r="L420" t="s">
        <v>333</v>
      </c>
      <c r="M420" t="s">
        <v>30</v>
      </c>
      <c r="N420" t="s">
        <v>398</v>
      </c>
      <c r="O420">
        <v>50</v>
      </c>
      <c r="P420" t="s">
        <v>562</v>
      </c>
      <c r="R420">
        <v>7</v>
      </c>
      <c r="S420">
        <f>INDEX(Sheet1!$K$3:$K$1000,MATCH(K420,Sheet1!$D$3:$D$1000,0))</f>
        <v>0</v>
      </c>
    </row>
    <row r="421" spans="1:19">
      <c r="A421">
        <v>6102</v>
      </c>
      <c r="B421" t="s">
        <v>334</v>
      </c>
      <c r="C421" t="s">
        <v>398</v>
      </c>
      <c r="E421">
        <v>3</v>
      </c>
      <c r="G421">
        <v>0</v>
      </c>
      <c r="H421" t="s">
        <v>448</v>
      </c>
      <c r="I421" t="s">
        <v>445</v>
      </c>
      <c r="K421">
        <v>6102</v>
      </c>
      <c r="L421" t="s">
        <v>334</v>
      </c>
      <c r="N421" t="s">
        <v>398</v>
      </c>
      <c r="O421">
        <v>50</v>
      </c>
      <c r="P421" t="s">
        <v>562</v>
      </c>
      <c r="R421">
        <v>7</v>
      </c>
      <c r="S421">
        <f>INDEX(Sheet1!$K$3:$K$1000,MATCH(K421,Sheet1!$D$3:$D$1000,0))</f>
        <v>0</v>
      </c>
    </row>
    <row r="422" spans="1:19">
      <c r="A422">
        <v>6103</v>
      </c>
      <c r="B422" t="s">
        <v>335</v>
      </c>
      <c r="C422" t="s">
        <v>398</v>
      </c>
      <c r="E422">
        <v>5</v>
      </c>
      <c r="G422">
        <v>0</v>
      </c>
      <c r="H422" t="s">
        <v>448</v>
      </c>
      <c r="I422" t="s">
        <v>445</v>
      </c>
      <c r="K422">
        <v>6103</v>
      </c>
      <c r="L422" t="s">
        <v>335</v>
      </c>
      <c r="N422" t="s">
        <v>398</v>
      </c>
      <c r="O422">
        <v>50</v>
      </c>
      <c r="P422" t="s">
        <v>562</v>
      </c>
      <c r="R422">
        <v>7</v>
      </c>
      <c r="S422">
        <f>INDEX(Sheet1!$K$3:$K$1000,MATCH(K422,Sheet1!$D$3:$D$1000,0))</f>
        <v>0</v>
      </c>
    </row>
    <row r="423" spans="1:19">
      <c r="A423">
        <v>4565</v>
      </c>
      <c r="B423" t="s">
        <v>336</v>
      </c>
      <c r="C423" t="s">
        <v>398</v>
      </c>
      <c r="E423">
        <v>3</v>
      </c>
      <c r="G423">
        <v>0</v>
      </c>
      <c r="H423" t="s">
        <v>448</v>
      </c>
      <c r="I423" t="s">
        <v>445</v>
      </c>
      <c r="K423">
        <v>4565</v>
      </c>
      <c r="L423" t="s">
        <v>336</v>
      </c>
      <c r="N423" t="s">
        <v>398</v>
      </c>
      <c r="O423">
        <v>50</v>
      </c>
      <c r="P423" t="s">
        <v>562</v>
      </c>
      <c r="R423">
        <v>7</v>
      </c>
      <c r="S423">
        <f>INDEX(Sheet1!$K$3:$K$1000,MATCH(K423,Sheet1!$D$3:$D$1000,0))</f>
        <v>0</v>
      </c>
    </row>
    <row r="424" spans="1:19">
      <c r="A424">
        <v>7327</v>
      </c>
      <c r="B424" t="s">
        <v>337</v>
      </c>
      <c r="C424" t="s">
        <v>393</v>
      </c>
      <c r="E424">
        <v>1</v>
      </c>
      <c r="G424">
        <v>495</v>
      </c>
      <c r="I424" t="s">
        <v>445</v>
      </c>
      <c r="K424">
        <v>7327</v>
      </c>
      <c r="L424" t="s">
        <v>337</v>
      </c>
      <c r="N424" t="s">
        <v>393</v>
      </c>
      <c r="O424">
        <v>50</v>
      </c>
      <c r="P424" t="s">
        <v>562</v>
      </c>
      <c r="R424">
        <v>7</v>
      </c>
      <c r="S424">
        <f>INDEX(Sheet1!$K$3:$K$1000,MATCH(K424,Sheet1!$D$3:$D$1000,0))</f>
        <v>0</v>
      </c>
    </row>
    <row r="425" spans="1:19">
      <c r="A425">
        <v>7325</v>
      </c>
      <c r="B425" t="s">
        <v>338</v>
      </c>
      <c r="C425" t="s">
        <v>393</v>
      </c>
      <c r="E425">
        <v>3</v>
      </c>
      <c r="G425">
        <v>492</v>
      </c>
      <c r="I425" t="s">
        <v>445</v>
      </c>
      <c r="K425">
        <v>7325</v>
      </c>
      <c r="L425" t="s">
        <v>338</v>
      </c>
      <c r="N425" t="s">
        <v>393</v>
      </c>
      <c r="O425">
        <v>50</v>
      </c>
      <c r="P425" t="s">
        <v>562</v>
      </c>
      <c r="R425">
        <v>7</v>
      </c>
      <c r="S425">
        <f>INDEX(Sheet1!$K$3:$K$1000,MATCH(K425,Sheet1!$D$3:$D$1000,0))</f>
        <v>0</v>
      </c>
    </row>
    <row r="426" spans="1:19">
      <c r="A426">
        <v>7326</v>
      </c>
      <c r="B426" t="s">
        <v>339</v>
      </c>
      <c r="C426" t="s">
        <v>393</v>
      </c>
      <c r="E426">
        <v>3</v>
      </c>
      <c r="G426">
        <v>492</v>
      </c>
      <c r="I426" t="s">
        <v>445</v>
      </c>
      <c r="K426">
        <v>7326</v>
      </c>
      <c r="L426" t="s">
        <v>339</v>
      </c>
      <c r="N426" t="s">
        <v>393</v>
      </c>
      <c r="O426">
        <v>50</v>
      </c>
      <c r="P426" t="s">
        <v>562</v>
      </c>
      <c r="R426">
        <v>7</v>
      </c>
      <c r="S426">
        <f>INDEX(Sheet1!$K$3:$K$1000,MATCH(K426,Sheet1!$D$3:$D$1000,0))</f>
        <v>0</v>
      </c>
    </row>
    <row r="427" spans="1:19">
      <c r="A427">
        <v>6702</v>
      </c>
      <c r="B427" t="s">
        <v>340</v>
      </c>
      <c r="C427" t="s">
        <v>398</v>
      </c>
      <c r="E427">
        <v>20</v>
      </c>
      <c r="G427">
        <v>90</v>
      </c>
      <c r="I427" t="s">
        <v>445</v>
      </c>
      <c r="K427">
        <v>6702</v>
      </c>
      <c r="L427" t="s">
        <v>340</v>
      </c>
      <c r="M427" t="s">
        <v>563</v>
      </c>
      <c r="N427" t="s">
        <v>398</v>
      </c>
      <c r="O427">
        <v>50</v>
      </c>
      <c r="P427" t="s">
        <v>562</v>
      </c>
      <c r="R427">
        <v>7</v>
      </c>
      <c r="S427">
        <f>INDEX(Sheet1!$K$3:$K$1000,MATCH(K427,Sheet1!$D$3:$D$1000,0))</f>
        <v>0</v>
      </c>
    </row>
    <row r="428" spans="1:19">
      <c r="A428">
        <v>1363</v>
      </c>
      <c r="B428" t="s">
        <v>341</v>
      </c>
      <c r="C428" t="s">
        <v>398</v>
      </c>
      <c r="E428">
        <v>20</v>
      </c>
      <c r="G428">
        <v>90</v>
      </c>
      <c r="H428" t="s">
        <v>450</v>
      </c>
      <c r="I428" t="s">
        <v>445</v>
      </c>
      <c r="K428">
        <v>1363</v>
      </c>
      <c r="L428" t="s">
        <v>341</v>
      </c>
      <c r="M428" t="s">
        <v>563</v>
      </c>
      <c r="N428" t="s">
        <v>398</v>
      </c>
      <c r="O428">
        <v>50</v>
      </c>
      <c r="P428" t="s">
        <v>562</v>
      </c>
      <c r="R428">
        <v>7</v>
      </c>
      <c r="S428">
        <f>INDEX(Sheet1!$K$3:$K$1000,MATCH(K428,Sheet1!$D$3:$D$1000,0))</f>
        <v>0</v>
      </c>
    </row>
    <row r="429" spans="1:19">
      <c r="A429">
        <v>6703</v>
      </c>
      <c r="B429" t="s">
        <v>342</v>
      </c>
      <c r="C429" t="s">
        <v>398</v>
      </c>
      <c r="E429">
        <v>20</v>
      </c>
      <c r="G429">
        <v>90</v>
      </c>
      <c r="I429" t="s">
        <v>445</v>
      </c>
      <c r="K429">
        <v>6703</v>
      </c>
      <c r="L429" t="s">
        <v>342</v>
      </c>
      <c r="M429" t="s">
        <v>563</v>
      </c>
      <c r="N429" t="s">
        <v>398</v>
      </c>
      <c r="O429">
        <v>50</v>
      </c>
      <c r="P429" t="s">
        <v>562</v>
      </c>
      <c r="R429">
        <v>7</v>
      </c>
      <c r="S429">
        <f>INDEX(Sheet1!$K$3:$K$1000,MATCH(K429,Sheet1!$D$3:$D$1000,0))</f>
        <v>0</v>
      </c>
    </row>
    <row r="430" spans="1:19">
      <c r="A430">
        <v>1364</v>
      </c>
      <c r="B430" t="s">
        <v>343</v>
      </c>
      <c r="C430" t="s">
        <v>398</v>
      </c>
      <c r="E430">
        <v>20</v>
      </c>
      <c r="G430">
        <v>90</v>
      </c>
      <c r="H430" t="s">
        <v>450</v>
      </c>
      <c r="I430" t="s">
        <v>445</v>
      </c>
      <c r="K430">
        <v>1364</v>
      </c>
      <c r="L430" t="s">
        <v>343</v>
      </c>
      <c r="M430" t="s">
        <v>563</v>
      </c>
      <c r="N430" t="s">
        <v>398</v>
      </c>
      <c r="O430">
        <v>50</v>
      </c>
      <c r="P430" t="s">
        <v>562</v>
      </c>
      <c r="R430">
        <v>7</v>
      </c>
      <c r="S430">
        <f>INDEX(Sheet1!$K$3:$K$1000,MATCH(K430,Sheet1!$D$3:$D$1000,0))</f>
        <v>0</v>
      </c>
    </row>
    <row r="431" spans="1:19">
      <c r="A431">
        <v>6704</v>
      </c>
      <c r="B431" t="s">
        <v>344</v>
      </c>
      <c r="C431" t="s">
        <v>398</v>
      </c>
      <c r="E431">
        <v>20</v>
      </c>
      <c r="G431">
        <v>90</v>
      </c>
      <c r="I431" t="s">
        <v>445</v>
      </c>
      <c r="K431">
        <v>6704</v>
      </c>
      <c r="L431" t="s">
        <v>344</v>
      </c>
      <c r="M431" t="s">
        <v>563</v>
      </c>
      <c r="N431" t="s">
        <v>398</v>
      </c>
      <c r="O431">
        <v>50</v>
      </c>
      <c r="P431" t="s">
        <v>562</v>
      </c>
      <c r="R431">
        <v>7</v>
      </c>
      <c r="S431">
        <f>INDEX(Sheet1!$K$3:$K$1000,MATCH(K431,Sheet1!$D$3:$D$1000,0))</f>
        <v>0</v>
      </c>
    </row>
    <row r="432" spans="1:19">
      <c r="A432">
        <v>6705</v>
      </c>
      <c r="B432" t="s">
        <v>345</v>
      </c>
      <c r="C432" t="s">
        <v>398</v>
      </c>
      <c r="E432">
        <v>20</v>
      </c>
      <c r="G432">
        <v>90</v>
      </c>
      <c r="I432" t="s">
        <v>445</v>
      </c>
      <c r="K432">
        <v>6705</v>
      </c>
      <c r="L432" t="s">
        <v>345</v>
      </c>
      <c r="M432" t="s">
        <v>563</v>
      </c>
      <c r="N432" t="s">
        <v>398</v>
      </c>
      <c r="O432">
        <v>50</v>
      </c>
      <c r="P432" t="s">
        <v>562</v>
      </c>
      <c r="R432">
        <v>7</v>
      </c>
      <c r="S432">
        <f>INDEX(Sheet1!$K$3:$K$1000,MATCH(K432,Sheet1!$D$3:$D$1000,0))</f>
        <v>0</v>
      </c>
    </row>
    <row r="433" spans="1:19">
      <c r="A433">
        <v>1367</v>
      </c>
      <c r="B433" t="s">
        <v>346</v>
      </c>
      <c r="C433" t="s">
        <v>398</v>
      </c>
      <c r="E433">
        <v>20</v>
      </c>
      <c r="G433">
        <v>0</v>
      </c>
      <c r="H433" t="s">
        <v>450</v>
      </c>
      <c r="I433" t="s">
        <v>445</v>
      </c>
      <c r="K433">
        <v>1367</v>
      </c>
      <c r="L433" t="s">
        <v>346</v>
      </c>
      <c r="M433" t="s">
        <v>563</v>
      </c>
      <c r="N433" t="s">
        <v>398</v>
      </c>
      <c r="O433">
        <v>50</v>
      </c>
      <c r="P433" t="s">
        <v>562</v>
      </c>
      <c r="R433">
        <v>7</v>
      </c>
      <c r="S433">
        <f>INDEX(Sheet1!$K$3:$K$1000,MATCH(K433,Sheet1!$D$3:$D$1000,0))</f>
        <v>0</v>
      </c>
    </row>
    <row r="434" spans="1:19">
      <c r="A434">
        <v>6707</v>
      </c>
      <c r="B434" t="s">
        <v>550</v>
      </c>
      <c r="C434" t="s">
        <v>398</v>
      </c>
      <c r="G434">
        <v>0</v>
      </c>
      <c r="I434" t="s">
        <v>445</v>
      </c>
      <c r="K434">
        <v>6707</v>
      </c>
      <c r="L434" t="s">
        <v>550</v>
      </c>
      <c r="N434" t="s">
        <v>398</v>
      </c>
      <c r="O434">
        <v>50</v>
      </c>
      <c r="P434" t="s">
        <v>562</v>
      </c>
      <c r="R434">
        <v>7</v>
      </c>
      <c r="S434">
        <f>INDEX(Sheet1!$K$3:$K$1000,MATCH(K434,Sheet1!$D$3:$D$1000,0))</f>
        <v>0</v>
      </c>
    </row>
    <row r="435" spans="1:19">
      <c r="A435">
        <v>6783</v>
      </c>
      <c r="B435" t="s">
        <v>579</v>
      </c>
      <c r="C435" t="s">
        <v>393</v>
      </c>
      <c r="E435">
        <v>20</v>
      </c>
      <c r="G435">
        <v>75</v>
      </c>
      <c r="I435" t="s">
        <v>445</v>
      </c>
      <c r="K435">
        <v>6783</v>
      </c>
      <c r="L435" t="s">
        <v>579</v>
      </c>
      <c r="N435" t="s">
        <v>393</v>
      </c>
      <c r="O435">
        <v>50</v>
      </c>
      <c r="P435" t="s">
        <v>562</v>
      </c>
      <c r="R435">
        <v>7</v>
      </c>
      <c r="S435">
        <f>INDEX(Sheet1!$K$3:$K$1000,MATCH(K435,Sheet1!$D$3:$D$1000,0))</f>
        <v>0</v>
      </c>
    </row>
    <row r="436" spans="1:19">
      <c r="A436">
        <v>6782</v>
      </c>
      <c r="B436" t="s">
        <v>580</v>
      </c>
      <c r="C436" t="s">
        <v>393</v>
      </c>
      <c r="E436">
        <v>20</v>
      </c>
      <c r="G436">
        <v>75</v>
      </c>
      <c r="I436" t="s">
        <v>445</v>
      </c>
      <c r="K436">
        <v>6782</v>
      </c>
      <c r="L436" t="s">
        <v>580</v>
      </c>
      <c r="N436" t="s">
        <v>393</v>
      </c>
      <c r="O436">
        <v>50</v>
      </c>
      <c r="P436" t="s">
        <v>562</v>
      </c>
      <c r="R436">
        <v>7</v>
      </c>
      <c r="S436">
        <f>INDEX(Sheet1!$K$3:$K$1000,MATCH(K436,Sheet1!$D$3:$D$1000,0))</f>
        <v>0</v>
      </c>
    </row>
    <row r="437" spans="1:19">
      <c r="A437">
        <v>6784</v>
      </c>
      <c r="B437" t="s">
        <v>581</v>
      </c>
      <c r="C437" t="s">
        <v>393</v>
      </c>
      <c r="E437">
        <v>20</v>
      </c>
      <c r="G437">
        <v>60.416670000000003</v>
      </c>
      <c r="I437" t="s">
        <v>445</v>
      </c>
      <c r="K437">
        <v>6784</v>
      </c>
      <c r="L437" t="s">
        <v>581</v>
      </c>
      <c r="N437" t="s">
        <v>393</v>
      </c>
      <c r="O437">
        <v>50</v>
      </c>
      <c r="P437" t="s">
        <v>562</v>
      </c>
      <c r="R437">
        <v>7</v>
      </c>
      <c r="S437">
        <f>INDEX(Sheet1!$K$3:$K$1000,MATCH(K437,Sheet1!$D$3:$D$1000,0))</f>
        <v>0</v>
      </c>
    </row>
    <row r="438" spans="1:19">
      <c r="A438">
        <v>6790</v>
      </c>
      <c r="B438" t="s">
        <v>347</v>
      </c>
      <c r="C438" t="s">
        <v>393</v>
      </c>
      <c r="E438">
        <v>20</v>
      </c>
      <c r="G438">
        <v>75</v>
      </c>
      <c r="I438" t="s">
        <v>445</v>
      </c>
      <c r="K438">
        <v>6790</v>
      </c>
      <c r="L438" t="s">
        <v>347</v>
      </c>
      <c r="N438" t="s">
        <v>393</v>
      </c>
      <c r="O438">
        <v>50</v>
      </c>
      <c r="P438" t="s">
        <v>562</v>
      </c>
      <c r="R438">
        <v>7</v>
      </c>
      <c r="S438">
        <f>INDEX(Sheet1!$K$3:$K$1000,MATCH(K438,Sheet1!$D$3:$D$1000,0))</f>
        <v>0</v>
      </c>
    </row>
    <row r="439" spans="1:19">
      <c r="A439">
        <v>1368</v>
      </c>
      <c r="B439" t="s">
        <v>348</v>
      </c>
      <c r="C439" t="s">
        <v>398</v>
      </c>
      <c r="E439">
        <v>20</v>
      </c>
      <c r="G439">
        <v>40</v>
      </c>
      <c r="H439" t="s">
        <v>450</v>
      </c>
      <c r="I439" t="s">
        <v>445</v>
      </c>
      <c r="K439">
        <v>1368</v>
      </c>
      <c r="L439" t="s">
        <v>348</v>
      </c>
      <c r="M439" t="s">
        <v>30</v>
      </c>
      <c r="N439" t="s">
        <v>398</v>
      </c>
      <c r="O439">
        <v>50</v>
      </c>
      <c r="P439" t="s">
        <v>562</v>
      </c>
      <c r="R439">
        <v>7</v>
      </c>
      <c r="S439">
        <f>INDEX(Sheet1!$K$3:$K$1000,MATCH(K439,Sheet1!$D$3:$D$1000,0))</f>
        <v>0</v>
      </c>
    </row>
    <row r="440" spans="1:19">
      <c r="A440">
        <v>6791</v>
      </c>
      <c r="B440" t="s">
        <v>349</v>
      </c>
      <c r="C440" t="s">
        <v>393</v>
      </c>
      <c r="E440">
        <v>20</v>
      </c>
      <c r="G440">
        <v>75</v>
      </c>
      <c r="I440" t="s">
        <v>445</v>
      </c>
      <c r="K440">
        <v>6791</v>
      </c>
      <c r="L440" t="s">
        <v>349</v>
      </c>
      <c r="N440" t="s">
        <v>393</v>
      </c>
      <c r="O440">
        <v>50</v>
      </c>
      <c r="P440" t="s">
        <v>562</v>
      </c>
      <c r="R440">
        <v>7</v>
      </c>
      <c r="S440">
        <f>INDEX(Sheet1!$K$3:$K$1000,MATCH(K440,Sheet1!$D$3:$D$1000,0))</f>
        <v>0</v>
      </c>
    </row>
    <row r="441" spans="1:19">
      <c r="A441">
        <v>6786</v>
      </c>
      <c r="B441" t="s">
        <v>350</v>
      </c>
      <c r="C441" t="s">
        <v>393</v>
      </c>
      <c r="E441">
        <v>20</v>
      </c>
      <c r="G441">
        <v>73.571430000000007</v>
      </c>
      <c r="I441" t="s">
        <v>445</v>
      </c>
      <c r="K441">
        <v>6786</v>
      </c>
      <c r="L441" t="s">
        <v>350</v>
      </c>
      <c r="N441" t="s">
        <v>393</v>
      </c>
      <c r="O441">
        <v>50</v>
      </c>
      <c r="P441" t="s">
        <v>562</v>
      </c>
      <c r="R441">
        <v>7</v>
      </c>
      <c r="S441">
        <f>INDEX(Sheet1!$K$3:$K$1000,MATCH(K441,Sheet1!$D$3:$D$1000,0))</f>
        <v>0</v>
      </c>
    </row>
    <row r="442" spans="1:19">
      <c r="A442">
        <v>6787</v>
      </c>
      <c r="B442" t="s">
        <v>351</v>
      </c>
      <c r="C442" t="s">
        <v>393</v>
      </c>
      <c r="E442">
        <v>20</v>
      </c>
      <c r="G442">
        <v>75</v>
      </c>
      <c r="I442" t="s">
        <v>445</v>
      </c>
      <c r="K442">
        <v>6787</v>
      </c>
      <c r="L442" t="s">
        <v>351</v>
      </c>
      <c r="N442" t="s">
        <v>393</v>
      </c>
      <c r="O442">
        <v>50</v>
      </c>
      <c r="P442" t="s">
        <v>562</v>
      </c>
      <c r="R442">
        <v>7</v>
      </c>
      <c r="S442">
        <f>INDEX(Sheet1!$K$3:$K$1000,MATCH(K442,Sheet1!$D$3:$D$1000,0))</f>
        <v>0</v>
      </c>
    </row>
    <row r="443" spans="1:19">
      <c r="A443">
        <v>6788</v>
      </c>
      <c r="B443" t="s">
        <v>352</v>
      </c>
      <c r="C443" t="s">
        <v>393</v>
      </c>
      <c r="E443">
        <v>20</v>
      </c>
      <c r="G443">
        <v>70</v>
      </c>
      <c r="I443" t="s">
        <v>445</v>
      </c>
      <c r="K443">
        <v>6788</v>
      </c>
      <c r="L443" t="s">
        <v>352</v>
      </c>
      <c r="N443" t="s">
        <v>393</v>
      </c>
      <c r="O443">
        <v>50</v>
      </c>
      <c r="P443" t="s">
        <v>562</v>
      </c>
      <c r="R443">
        <v>7</v>
      </c>
      <c r="S443">
        <f>INDEX(Sheet1!$K$3:$K$1000,MATCH(K443,Sheet1!$D$3:$D$1000,0))</f>
        <v>0</v>
      </c>
    </row>
    <row r="444" spans="1:19">
      <c r="A444">
        <v>7581</v>
      </c>
      <c r="B444" t="s">
        <v>353</v>
      </c>
      <c r="C444" t="s">
        <v>4</v>
      </c>
      <c r="E444">
        <v>1</v>
      </c>
      <c r="G444">
        <v>1649.94</v>
      </c>
      <c r="I444" t="s">
        <v>445</v>
      </c>
      <c r="K444">
        <v>7581</v>
      </c>
      <c r="L444" t="s">
        <v>353</v>
      </c>
      <c r="N444" t="s">
        <v>4</v>
      </c>
      <c r="O444">
        <v>50</v>
      </c>
      <c r="P444" t="s">
        <v>562</v>
      </c>
      <c r="R444">
        <v>7</v>
      </c>
      <c r="S444">
        <f>INDEX(Sheet1!$K$3:$K$1000,MATCH(K444,Sheet1!$D$3:$D$1000,0))</f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79FD8"/>
  </sheetPr>
  <dimension ref="A2:N360"/>
  <sheetViews>
    <sheetView topLeftCell="E1" workbookViewId="0">
      <selection activeCell="G26" sqref="G26"/>
    </sheetView>
  </sheetViews>
  <sheetFormatPr defaultRowHeight="14"/>
  <cols>
    <col min="1" max="1" width="10.25" bestFit="1" customWidth="1"/>
    <col min="2" max="2" width="58.83203125" bestFit="1" customWidth="1"/>
    <col min="3" max="3" width="18.83203125" bestFit="1" customWidth="1"/>
    <col min="4" max="4" width="13.25" bestFit="1" customWidth="1"/>
    <col min="5" max="5" width="22.75" bestFit="1" customWidth="1"/>
    <col min="6" max="6" width="26.75" bestFit="1" customWidth="1"/>
    <col min="7" max="7" width="23.83203125" bestFit="1" customWidth="1"/>
    <col min="8" max="8" width="16.25" bestFit="1" customWidth="1"/>
    <col min="9" max="9" width="25.75" bestFit="1" customWidth="1"/>
    <col min="10" max="10" width="3.5" customWidth="1"/>
    <col min="11" max="11" width="10.25" bestFit="1" customWidth="1"/>
    <col min="12" max="12" width="58.83203125" bestFit="1" customWidth="1"/>
    <col min="13" max="13" width="18.5" bestFit="1" customWidth="1"/>
    <col min="14" max="14" width="15.75" bestFit="1" customWidth="1"/>
  </cols>
  <sheetData>
    <row r="2" spans="1:14">
      <c r="A2" t="s">
        <v>32</v>
      </c>
      <c r="B2" t="s">
        <v>33</v>
      </c>
      <c r="C2" t="s">
        <v>444</v>
      </c>
      <c r="D2" t="s">
        <v>572</v>
      </c>
      <c r="E2" t="s">
        <v>573</v>
      </c>
      <c r="F2" t="s">
        <v>355</v>
      </c>
      <c r="G2" t="s">
        <v>373</v>
      </c>
      <c r="H2" t="s">
        <v>374</v>
      </c>
      <c r="I2" t="s">
        <v>375</v>
      </c>
      <c r="K2" t="s">
        <v>32</v>
      </c>
      <c r="L2" t="s">
        <v>33</v>
      </c>
      <c r="M2" t="s">
        <v>553</v>
      </c>
      <c r="N2" t="s">
        <v>554</v>
      </c>
    </row>
    <row r="3" spans="1:14">
      <c r="A3">
        <v>7802</v>
      </c>
      <c r="B3" t="s">
        <v>10</v>
      </c>
      <c r="C3" t="s">
        <v>445</v>
      </c>
      <c r="D3">
        <v>0</v>
      </c>
      <c r="E3" t="s">
        <v>4</v>
      </c>
      <c r="F3" t="s">
        <v>356</v>
      </c>
      <c r="G3" t="s">
        <v>30</v>
      </c>
      <c r="H3" t="s">
        <v>30</v>
      </c>
      <c r="I3" t="s">
        <v>30</v>
      </c>
      <c r="K3">
        <v>7802</v>
      </c>
      <c r="L3" t="s">
        <v>10</v>
      </c>
      <c r="M3" t="s">
        <v>393</v>
      </c>
      <c r="N3">
        <v>0</v>
      </c>
    </row>
    <row r="4" spans="1:14">
      <c r="A4">
        <v>7806</v>
      </c>
      <c r="B4" t="s">
        <v>11</v>
      </c>
      <c r="C4" t="s">
        <v>445</v>
      </c>
      <c r="D4">
        <v>2095</v>
      </c>
      <c r="E4" t="s">
        <v>4</v>
      </c>
      <c r="F4" t="s">
        <v>356</v>
      </c>
      <c r="G4" t="s">
        <v>30</v>
      </c>
      <c r="H4" t="s">
        <v>30</v>
      </c>
      <c r="I4" t="s">
        <v>30</v>
      </c>
      <c r="K4">
        <v>7806</v>
      </c>
      <c r="L4" t="s">
        <v>11</v>
      </c>
      <c r="M4" t="s">
        <v>393</v>
      </c>
      <c r="N4">
        <v>0</v>
      </c>
    </row>
    <row r="5" spans="1:14">
      <c r="A5">
        <v>7807</v>
      </c>
      <c r="B5" t="s">
        <v>12</v>
      </c>
      <c r="C5" t="s">
        <v>445</v>
      </c>
      <c r="D5">
        <v>2095</v>
      </c>
      <c r="E5" t="s">
        <v>4</v>
      </c>
      <c r="F5" t="s">
        <v>356</v>
      </c>
      <c r="G5" t="s">
        <v>30</v>
      </c>
      <c r="H5" t="s">
        <v>30</v>
      </c>
      <c r="I5" t="s">
        <v>30</v>
      </c>
      <c r="K5">
        <v>7807</v>
      </c>
      <c r="L5" t="s">
        <v>12</v>
      </c>
      <c r="M5" t="s">
        <v>393</v>
      </c>
      <c r="N5">
        <v>0</v>
      </c>
    </row>
    <row r="6" spans="1:14">
      <c r="A6">
        <v>7803</v>
      </c>
      <c r="B6" t="s">
        <v>13</v>
      </c>
      <c r="C6" t="s">
        <v>445</v>
      </c>
      <c r="D6">
        <v>0</v>
      </c>
      <c r="E6" t="s">
        <v>4</v>
      </c>
      <c r="F6" t="s">
        <v>356</v>
      </c>
      <c r="G6" t="s">
        <v>30</v>
      </c>
      <c r="H6" t="s">
        <v>30</v>
      </c>
      <c r="I6" t="s">
        <v>30</v>
      </c>
      <c r="K6">
        <v>7803</v>
      </c>
      <c r="L6" t="s">
        <v>13</v>
      </c>
      <c r="M6" t="s">
        <v>393</v>
      </c>
      <c r="N6">
        <v>0</v>
      </c>
    </row>
    <row r="7" spans="1:14">
      <c r="A7">
        <v>7804</v>
      </c>
      <c r="B7" t="s">
        <v>14</v>
      </c>
      <c r="C7" t="s">
        <v>445</v>
      </c>
      <c r="D7">
        <v>0</v>
      </c>
      <c r="E7" t="s">
        <v>4</v>
      </c>
      <c r="F7" t="s">
        <v>356</v>
      </c>
      <c r="G7" t="s">
        <v>30</v>
      </c>
      <c r="H7" t="s">
        <v>30</v>
      </c>
      <c r="I7" t="s">
        <v>30</v>
      </c>
      <c r="K7">
        <v>7804</v>
      </c>
      <c r="L7" t="s">
        <v>14</v>
      </c>
      <c r="M7" t="s">
        <v>393</v>
      </c>
      <c r="N7">
        <v>0</v>
      </c>
    </row>
    <row r="8" spans="1:14">
      <c r="A8">
        <v>7805</v>
      </c>
      <c r="B8" t="s">
        <v>15</v>
      </c>
      <c r="C8" t="s">
        <v>445</v>
      </c>
      <c r="D8">
        <v>0</v>
      </c>
      <c r="E8" t="s">
        <v>4</v>
      </c>
      <c r="F8" t="s">
        <v>356</v>
      </c>
      <c r="G8" t="s">
        <v>30</v>
      </c>
      <c r="H8" t="s">
        <v>30</v>
      </c>
      <c r="I8" t="s">
        <v>30</v>
      </c>
      <c r="K8">
        <v>7805</v>
      </c>
      <c r="L8" t="s">
        <v>15</v>
      </c>
      <c r="M8" t="s">
        <v>393</v>
      </c>
      <c r="N8">
        <v>0</v>
      </c>
    </row>
    <row r="9" spans="1:14">
      <c r="A9">
        <v>7301</v>
      </c>
      <c r="B9" t="s">
        <v>34</v>
      </c>
      <c r="C9" t="s">
        <v>445</v>
      </c>
      <c r="D9">
        <v>4494</v>
      </c>
      <c r="E9" t="s">
        <v>4</v>
      </c>
      <c r="F9" t="s">
        <v>357</v>
      </c>
      <c r="K9">
        <v>7301</v>
      </c>
      <c r="L9" t="s">
        <v>34</v>
      </c>
      <c r="M9" t="s">
        <v>447</v>
      </c>
      <c r="N9">
        <v>0</v>
      </c>
    </row>
    <row r="10" spans="1:14">
      <c r="A10">
        <v>7065</v>
      </c>
      <c r="B10" t="s">
        <v>25</v>
      </c>
      <c r="C10" t="s">
        <v>445</v>
      </c>
      <c r="D10">
        <v>15000</v>
      </c>
      <c r="E10" t="s">
        <v>4</v>
      </c>
      <c r="F10" t="s">
        <v>597</v>
      </c>
      <c r="G10" t="s">
        <v>598</v>
      </c>
      <c r="H10" t="s">
        <v>30</v>
      </c>
      <c r="I10" t="s">
        <v>599</v>
      </c>
      <c r="K10">
        <v>7065</v>
      </c>
      <c r="L10" t="s">
        <v>25</v>
      </c>
      <c r="M10" t="s">
        <v>447</v>
      </c>
      <c r="N10">
        <v>1</v>
      </c>
    </row>
    <row r="11" spans="1:14">
      <c r="A11">
        <v>1153</v>
      </c>
      <c r="B11" t="s">
        <v>35</v>
      </c>
      <c r="C11" t="s">
        <v>445</v>
      </c>
      <c r="D11">
        <v>5900</v>
      </c>
      <c r="E11" t="s">
        <v>4</v>
      </c>
      <c r="F11" t="s">
        <v>16</v>
      </c>
      <c r="G11" t="s">
        <v>30</v>
      </c>
      <c r="H11" t="s">
        <v>30</v>
      </c>
      <c r="I11" t="s">
        <v>30</v>
      </c>
      <c r="K11">
        <v>1153</v>
      </c>
      <c r="L11" t="s">
        <v>35</v>
      </c>
      <c r="M11" t="s">
        <v>447</v>
      </c>
      <c r="N11">
        <v>0</v>
      </c>
    </row>
    <row r="12" spans="1:14">
      <c r="A12">
        <v>6401</v>
      </c>
      <c r="B12" t="s">
        <v>36</v>
      </c>
      <c r="C12" t="s">
        <v>445</v>
      </c>
      <c r="D12">
        <v>2200</v>
      </c>
      <c r="E12" t="s">
        <v>4</v>
      </c>
      <c r="F12" t="s">
        <v>359</v>
      </c>
      <c r="G12" t="s">
        <v>378</v>
      </c>
      <c r="H12" t="s">
        <v>30</v>
      </c>
      <c r="I12" t="s">
        <v>379</v>
      </c>
      <c r="K12">
        <v>6401</v>
      </c>
      <c r="L12" t="s">
        <v>36</v>
      </c>
      <c r="M12" t="s">
        <v>4</v>
      </c>
      <c r="N12">
        <v>1</v>
      </c>
    </row>
    <row r="13" spans="1:14">
      <c r="A13">
        <v>1253</v>
      </c>
      <c r="B13" t="s">
        <v>3</v>
      </c>
      <c r="C13" t="s">
        <v>445</v>
      </c>
      <c r="D13">
        <v>1050</v>
      </c>
      <c r="E13" t="s">
        <v>4</v>
      </c>
      <c r="F13" t="s">
        <v>356</v>
      </c>
      <c r="G13" t="s">
        <v>30</v>
      </c>
      <c r="H13" t="s">
        <v>30</v>
      </c>
      <c r="I13" t="s">
        <v>30</v>
      </c>
      <c r="K13">
        <v>1253</v>
      </c>
      <c r="L13" t="s">
        <v>3</v>
      </c>
      <c r="M13" t="s">
        <v>4</v>
      </c>
      <c r="N13">
        <v>1</v>
      </c>
    </row>
    <row r="14" spans="1:14">
      <c r="A14">
        <v>1201</v>
      </c>
      <c r="B14" t="s">
        <v>5</v>
      </c>
      <c r="C14" t="s">
        <v>445</v>
      </c>
      <c r="D14">
        <v>2791</v>
      </c>
      <c r="E14" t="s">
        <v>393</v>
      </c>
      <c r="F14" t="s">
        <v>356</v>
      </c>
      <c r="G14" t="s">
        <v>30</v>
      </c>
      <c r="H14" t="s">
        <v>30</v>
      </c>
      <c r="I14" t="s">
        <v>30</v>
      </c>
      <c r="K14">
        <v>1201</v>
      </c>
      <c r="L14" t="s">
        <v>5</v>
      </c>
      <c r="M14" t="s">
        <v>393</v>
      </c>
      <c r="N14">
        <v>1</v>
      </c>
    </row>
    <row r="15" spans="1:14">
      <c r="A15">
        <v>1200</v>
      </c>
      <c r="B15" t="s">
        <v>6</v>
      </c>
      <c r="C15" t="s">
        <v>445</v>
      </c>
      <c r="D15">
        <v>0</v>
      </c>
      <c r="E15" t="s">
        <v>393</v>
      </c>
      <c r="F15" t="s">
        <v>360</v>
      </c>
      <c r="G15" t="s">
        <v>380</v>
      </c>
      <c r="H15" t="s">
        <v>389</v>
      </c>
      <c r="I15" t="s">
        <v>381</v>
      </c>
      <c r="K15">
        <v>1200</v>
      </c>
      <c r="L15" t="s">
        <v>6</v>
      </c>
      <c r="M15" t="s">
        <v>393</v>
      </c>
      <c r="N15">
        <v>4</v>
      </c>
    </row>
    <row r="16" spans="1:14">
      <c r="A16">
        <v>1199</v>
      </c>
      <c r="B16" t="s">
        <v>7</v>
      </c>
      <c r="C16" t="s">
        <v>445</v>
      </c>
      <c r="D16">
        <v>390</v>
      </c>
      <c r="E16" t="s">
        <v>393</v>
      </c>
      <c r="F16" t="s">
        <v>360</v>
      </c>
      <c r="G16" t="s">
        <v>380</v>
      </c>
      <c r="H16" t="s">
        <v>389</v>
      </c>
      <c r="I16" t="s">
        <v>381</v>
      </c>
      <c r="K16">
        <v>1199</v>
      </c>
      <c r="L16" t="s">
        <v>7</v>
      </c>
      <c r="M16" t="s">
        <v>393</v>
      </c>
      <c r="N16">
        <v>5</v>
      </c>
    </row>
    <row r="17" spans="1:14">
      <c r="A17">
        <v>1167</v>
      </c>
      <c r="B17" t="s">
        <v>8</v>
      </c>
      <c r="C17" t="s">
        <v>445</v>
      </c>
      <c r="D17">
        <v>9500</v>
      </c>
      <c r="E17" t="s">
        <v>9</v>
      </c>
      <c r="F17" t="s">
        <v>365</v>
      </c>
      <c r="G17" t="s">
        <v>386</v>
      </c>
      <c r="H17" t="s">
        <v>387</v>
      </c>
      <c r="I17" t="s">
        <v>388</v>
      </c>
      <c r="K17">
        <v>1167</v>
      </c>
      <c r="L17" t="s">
        <v>8</v>
      </c>
      <c r="M17" t="s">
        <v>9</v>
      </c>
      <c r="N17">
        <v>3</v>
      </c>
    </row>
    <row r="18" spans="1:14">
      <c r="A18">
        <v>1259</v>
      </c>
      <c r="B18" t="s">
        <v>37</v>
      </c>
      <c r="C18" t="s">
        <v>445</v>
      </c>
      <c r="D18">
        <v>180</v>
      </c>
      <c r="E18" t="s">
        <v>394</v>
      </c>
      <c r="F18" t="s">
        <v>360</v>
      </c>
      <c r="G18" t="s">
        <v>380</v>
      </c>
      <c r="H18" t="s">
        <v>389</v>
      </c>
      <c r="I18" t="s">
        <v>381</v>
      </c>
      <c r="K18">
        <v>1259</v>
      </c>
      <c r="L18" t="s">
        <v>37</v>
      </c>
      <c r="M18" t="s">
        <v>394</v>
      </c>
      <c r="N18">
        <v>1</v>
      </c>
    </row>
    <row r="19" spans="1:14">
      <c r="A19">
        <v>7097</v>
      </c>
      <c r="B19" t="s">
        <v>38</v>
      </c>
      <c r="C19" t="s">
        <v>445</v>
      </c>
      <c r="D19">
        <v>0</v>
      </c>
      <c r="E19" t="s">
        <v>393</v>
      </c>
      <c r="F19" t="s">
        <v>356</v>
      </c>
      <c r="G19" t="s">
        <v>30</v>
      </c>
      <c r="H19" t="s">
        <v>30</v>
      </c>
      <c r="I19" t="s">
        <v>30</v>
      </c>
      <c r="K19">
        <v>7097</v>
      </c>
      <c r="L19" t="s">
        <v>38</v>
      </c>
      <c r="M19" t="s">
        <v>393</v>
      </c>
      <c r="N19">
        <v>0</v>
      </c>
    </row>
    <row r="20" spans="1:14">
      <c r="A20">
        <v>6668</v>
      </c>
      <c r="B20" t="s">
        <v>39</v>
      </c>
      <c r="C20" t="s">
        <v>445</v>
      </c>
      <c r="D20">
        <v>192.6</v>
      </c>
      <c r="E20" t="s">
        <v>4</v>
      </c>
      <c r="F20" t="s">
        <v>362</v>
      </c>
      <c r="G20" t="s">
        <v>600</v>
      </c>
      <c r="H20" t="s">
        <v>601</v>
      </c>
      <c r="I20" t="s">
        <v>602</v>
      </c>
      <c r="K20">
        <v>6668</v>
      </c>
      <c r="L20" t="s">
        <v>39</v>
      </c>
      <c r="M20" t="s">
        <v>4</v>
      </c>
      <c r="N20">
        <v>0</v>
      </c>
    </row>
    <row r="21" spans="1:14">
      <c r="A21">
        <v>6669</v>
      </c>
      <c r="B21" t="s">
        <v>40</v>
      </c>
      <c r="C21" t="s">
        <v>445</v>
      </c>
      <c r="D21">
        <v>192.6</v>
      </c>
      <c r="E21" t="s">
        <v>4</v>
      </c>
      <c r="F21" t="s">
        <v>362</v>
      </c>
      <c r="G21" t="s">
        <v>600</v>
      </c>
      <c r="H21" t="s">
        <v>601</v>
      </c>
      <c r="I21" t="s">
        <v>602</v>
      </c>
      <c r="K21">
        <v>6669</v>
      </c>
      <c r="L21" t="s">
        <v>40</v>
      </c>
      <c r="M21" t="s">
        <v>4</v>
      </c>
      <c r="N21">
        <v>0</v>
      </c>
    </row>
    <row r="22" spans="1:14">
      <c r="A22">
        <v>6506</v>
      </c>
      <c r="B22" t="s">
        <v>41</v>
      </c>
      <c r="C22" t="s">
        <v>445</v>
      </c>
      <c r="D22">
        <v>192.6</v>
      </c>
      <c r="E22" t="s">
        <v>4</v>
      </c>
      <c r="F22" t="s">
        <v>362</v>
      </c>
      <c r="G22" t="s">
        <v>600</v>
      </c>
      <c r="H22" t="s">
        <v>601</v>
      </c>
      <c r="I22" t="s">
        <v>602</v>
      </c>
      <c r="K22">
        <v>6506</v>
      </c>
      <c r="L22" t="s">
        <v>41</v>
      </c>
      <c r="M22" t="s">
        <v>400</v>
      </c>
      <c r="N22">
        <v>0</v>
      </c>
    </row>
    <row r="23" spans="1:14">
      <c r="A23">
        <v>6502</v>
      </c>
      <c r="B23" t="s">
        <v>42</v>
      </c>
      <c r="C23" t="s">
        <v>445</v>
      </c>
      <c r="D23">
        <v>192.6</v>
      </c>
      <c r="E23" t="s">
        <v>4</v>
      </c>
      <c r="F23" t="s">
        <v>362</v>
      </c>
      <c r="G23" t="s">
        <v>600</v>
      </c>
      <c r="H23" t="s">
        <v>601</v>
      </c>
      <c r="I23" t="s">
        <v>602</v>
      </c>
      <c r="K23">
        <v>6502</v>
      </c>
      <c r="L23" t="s">
        <v>42</v>
      </c>
      <c r="M23" t="s">
        <v>4</v>
      </c>
      <c r="N23">
        <v>0</v>
      </c>
    </row>
    <row r="24" spans="1:14">
      <c r="A24">
        <v>6503</v>
      </c>
      <c r="B24" t="s">
        <v>43</v>
      </c>
      <c r="C24" t="s">
        <v>445</v>
      </c>
      <c r="D24">
        <v>192.6</v>
      </c>
      <c r="E24" t="s">
        <v>4</v>
      </c>
      <c r="F24" t="s">
        <v>362</v>
      </c>
      <c r="G24" t="s">
        <v>600</v>
      </c>
      <c r="H24" t="s">
        <v>601</v>
      </c>
      <c r="I24" t="s">
        <v>602</v>
      </c>
      <c r="K24">
        <v>6503</v>
      </c>
      <c r="L24" t="s">
        <v>43</v>
      </c>
      <c r="M24" t="s">
        <v>4</v>
      </c>
      <c r="N24">
        <v>0</v>
      </c>
    </row>
    <row r="25" spans="1:14">
      <c r="A25">
        <v>6504</v>
      </c>
      <c r="B25" t="s">
        <v>44</v>
      </c>
      <c r="C25" t="s">
        <v>445</v>
      </c>
      <c r="D25">
        <v>192.6</v>
      </c>
      <c r="E25" t="s">
        <v>4</v>
      </c>
      <c r="F25" t="s">
        <v>362</v>
      </c>
      <c r="G25" t="s">
        <v>600</v>
      </c>
      <c r="H25" t="s">
        <v>601</v>
      </c>
      <c r="I25" t="s">
        <v>602</v>
      </c>
      <c r="K25">
        <v>6504</v>
      </c>
      <c r="L25" t="s">
        <v>44</v>
      </c>
      <c r="M25" t="s">
        <v>400</v>
      </c>
      <c r="N25">
        <v>0</v>
      </c>
    </row>
    <row r="26" spans="1:14">
      <c r="A26">
        <v>1258</v>
      </c>
      <c r="B26" t="s">
        <v>45</v>
      </c>
      <c r="C26" t="s">
        <v>445</v>
      </c>
      <c r="D26">
        <v>1498</v>
      </c>
      <c r="E26" t="s">
        <v>395</v>
      </c>
      <c r="F26" t="s">
        <v>362</v>
      </c>
      <c r="G26" t="s">
        <v>600</v>
      </c>
      <c r="H26" t="s">
        <v>601</v>
      </c>
      <c r="I26" t="s">
        <v>602</v>
      </c>
      <c r="K26">
        <v>1258</v>
      </c>
      <c r="L26" t="s">
        <v>45</v>
      </c>
      <c r="M26" t="s">
        <v>395</v>
      </c>
      <c r="N26">
        <v>1</v>
      </c>
    </row>
    <row r="27" spans="1:14">
      <c r="A27">
        <v>5349</v>
      </c>
      <c r="B27" t="s">
        <v>46</v>
      </c>
      <c r="C27" t="s">
        <v>445</v>
      </c>
      <c r="D27">
        <v>1524.75</v>
      </c>
      <c r="E27" t="s">
        <v>395</v>
      </c>
      <c r="F27" t="s">
        <v>362</v>
      </c>
      <c r="G27" t="s">
        <v>600</v>
      </c>
      <c r="H27" t="s">
        <v>601</v>
      </c>
      <c r="I27" t="s">
        <v>602</v>
      </c>
      <c r="K27">
        <v>5349</v>
      </c>
      <c r="L27" t="s">
        <v>46</v>
      </c>
      <c r="M27" t="s">
        <v>395</v>
      </c>
      <c r="N27">
        <v>0</v>
      </c>
    </row>
    <row r="28" spans="1:14">
      <c r="A28">
        <v>1236</v>
      </c>
      <c r="B28" t="s">
        <v>408</v>
      </c>
      <c r="C28" t="s">
        <v>445</v>
      </c>
      <c r="D28">
        <v>1200</v>
      </c>
      <c r="E28" t="s">
        <v>393</v>
      </c>
      <c r="F28" t="s">
        <v>574</v>
      </c>
      <c r="K28">
        <v>1235</v>
      </c>
      <c r="L28" t="s">
        <v>47</v>
      </c>
      <c r="M28" t="s">
        <v>393</v>
      </c>
      <c r="N28">
        <v>0</v>
      </c>
    </row>
    <row r="29" spans="1:14">
      <c r="A29">
        <v>1235</v>
      </c>
      <c r="B29" t="s">
        <v>47</v>
      </c>
      <c r="C29" t="s">
        <v>445</v>
      </c>
      <c r="D29">
        <v>2071</v>
      </c>
      <c r="E29" t="s">
        <v>393</v>
      </c>
      <c r="F29" t="s">
        <v>356</v>
      </c>
      <c r="G29" t="s">
        <v>30</v>
      </c>
      <c r="H29" t="s">
        <v>30</v>
      </c>
      <c r="I29" t="s">
        <v>30</v>
      </c>
      <c r="K29">
        <v>1263</v>
      </c>
      <c r="L29" t="s">
        <v>48</v>
      </c>
      <c r="M29" t="s">
        <v>4</v>
      </c>
      <c r="N29">
        <v>7</v>
      </c>
    </row>
    <row r="30" spans="1:14">
      <c r="A30">
        <v>1263</v>
      </c>
      <c r="B30" t="s">
        <v>48</v>
      </c>
      <c r="C30" t="s">
        <v>445</v>
      </c>
      <c r="D30">
        <v>120</v>
      </c>
      <c r="E30" t="s">
        <v>4</v>
      </c>
      <c r="F30" t="s">
        <v>360</v>
      </c>
      <c r="G30" t="s">
        <v>380</v>
      </c>
      <c r="H30" t="s">
        <v>389</v>
      </c>
      <c r="I30" t="s">
        <v>381</v>
      </c>
      <c r="K30">
        <v>1202</v>
      </c>
      <c r="L30" t="s">
        <v>49</v>
      </c>
      <c r="M30" t="s">
        <v>393</v>
      </c>
      <c r="N30">
        <v>5</v>
      </c>
    </row>
    <row r="31" spans="1:14">
      <c r="A31">
        <v>1202</v>
      </c>
      <c r="B31" t="s">
        <v>49</v>
      </c>
      <c r="C31" t="s">
        <v>445</v>
      </c>
      <c r="D31">
        <v>390</v>
      </c>
      <c r="E31" t="s">
        <v>393</v>
      </c>
      <c r="F31" t="s">
        <v>360</v>
      </c>
      <c r="G31" t="s">
        <v>380</v>
      </c>
      <c r="H31" t="s">
        <v>389</v>
      </c>
      <c r="I31" t="s">
        <v>381</v>
      </c>
      <c r="K31">
        <v>1264</v>
      </c>
      <c r="L31" t="s">
        <v>50</v>
      </c>
      <c r="M31" t="s">
        <v>395</v>
      </c>
      <c r="N31">
        <v>0</v>
      </c>
    </row>
    <row r="32" spans="1:14">
      <c r="A32">
        <v>1220</v>
      </c>
      <c r="B32" t="s">
        <v>409</v>
      </c>
      <c r="C32" t="s">
        <v>445</v>
      </c>
      <c r="D32">
        <v>3200</v>
      </c>
      <c r="E32" t="s">
        <v>460</v>
      </c>
      <c r="F32" t="s">
        <v>574</v>
      </c>
      <c r="K32">
        <v>7825</v>
      </c>
      <c r="L32" t="s">
        <v>51</v>
      </c>
      <c r="M32" t="s">
        <v>393</v>
      </c>
      <c r="N32">
        <v>0</v>
      </c>
    </row>
    <row r="33" spans="1:14">
      <c r="A33">
        <v>1264</v>
      </c>
      <c r="B33" t="s">
        <v>50</v>
      </c>
      <c r="C33" t="s">
        <v>445</v>
      </c>
      <c r="D33">
        <v>60</v>
      </c>
      <c r="E33" t="s">
        <v>395</v>
      </c>
      <c r="F33" t="s">
        <v>359</v>
      </c>
      <c r="G33" t="s">
        <v>378</v>
      </c>
      <c r="H33" t="s">
        <v>30</v>
      </c>
      <c r="I33" t="s">
        <v>379</v>
      </c>
      <c r="K33">
        <v>7815</v>
      </c>
      <c r="L33" t="s">
        <v>52</v>
      </c>
      <c r="M33" t="s">
        <v>393</v>
      </c>
      <c r="N33">
        <v>0</v>
      </c>
    </row>
    <row r="34" spans="1:14">
      <c r="A34">
        <v>7825</v>
      </c>
      <c r="B34" t="s">
        <v>51</v>
      </c>
      <c r="C34" t="s">
        <v>445</v>
      </c>
      <c r="D34">
        <v>4408</v>
      </c>
      <c r="E34" t="s">
        <v>393</v>
      </c>
      <c r="F34" t="s">
        <v>356</v>
      </c>
      <c r="G34" t="s">
        <v>30</v>
      </c>
      <c r="H34" t="s">
        <v>30</v>
      </c>
      <c r="I34" t="s">
        <v>30</v>
      </c>
      <c r="K34">
        <v>5807</v>
      </c>
      <c r="L34" t="s">
        <v>53</v>
      </c>
      <c r="M34" t="s">
        <v>395</v>
      </c>
      <c r="N34">
        <v>2</v>
      </c>
    </row>
    <row r="35" spans="1:14">
      <c r="A35">
        <v>7815</v>
      </c>
      <c r="B35" t="s">
        <v>52</v>
      </c>
      <c r="C35" t="s">
        <v>445</v>
      </c>
      <c r="D35">
        <v>18329</v>
      </c>
      <c r="E35" t="s">
        <v>4</v>
      </c>
      <c r="F35" t="s">
        <v>356</v>
      </c>
      <c r="G35" t="s">
        <v>30</v>
      </c>
      <c r="H35" t="s">
        <v>30</v>
      </c>
      <c r="I35" t="s">
        <v>30</v>
      </c>
      <c r="K35">
        <v>1252</v>
      </c>
      <c r="L35" t="s">
        <v>54</v>
      </c>
      <c r="M35" t="s">
        <v>464</v>
      </c>
      <c r="N35">
        <v>1</v>
      </c>
    </row>
    <row r="36" spans="1:14">
      <c r="A36">
        <v>5807</v>
      </c>
      <c r="B36" t="s">
        <v>53</v>
      </c>
      <c r="C36" t="s">
        <v>445</v>
      </c>
      <c r="D36">
        <v>280</v>
      </c>
      <c r="E36" t="s">
        <v>395</v>
      </c>
      <c r="F36" t="s">
        <v>359</v>
      </c>
      <c r="G36" t="s">
        <v>378</v>
      </c>
      <c r="H36" t="s">
        <v>30</v>
      </c>
      <c r="I36" t="s">
        <v>379</v>
      </c>
      <c r="K36">
        <v>1270</v>
      </c>
      <c r="L36" t="s">
        <v>55</v>
      </c>
      <c r="M36" t="s">
        <v>395</v>
      </c>
      <c r="N36">
        <v>0</v>
      </c>
    </row>
    <row r="37" spans="1:14">
      <c r="A37">
        <v>1252</v>
      </c>
      <c r="B37" t="s">
        <v>54</v>
      </c>
      <c r="C37" t="s">
        <v>445</v>
      </c>
      <c r="D37">
        <v>350</v>
      </c>
      <c r="E37" t="s">
        <v>464</v>
      </c>
      <c r="F37" t="s">
        <v>360</v>
      </c>
      <c r="G37" t="s">
        <v>380</v>
      </c>
      <c r="H37" t="s">
        <v>389</v>
      </c>
      <c r="I37" t="s">
        <v>381</v>
      </c>
      <c r="K37">
        <v>7211</v>
      </c>
      <c r="L37" t="s">
        <v>56</v>
      </c>
      <c r="M37" t="s">
        <v>396</v>
      </c>
      <c r="N37">
        <v>4</v>
      </c>
    </row>
    <row r="38" spans="1:14">
      <c r="A38">
        <v>1270</v>
      </c>
      <c r="B38" t="s">
        <v>55</v>
      </c>
      <c r="C38" t="s">
        <v>445</v>
      </c>
      <c r="D38">
        <v>100</v>
      </c>
      <c r="E38" t="s">
        <v>395</v>
      </c>
      <c r="F38" t="s">
        <v>359</v>
      </c>
      <c r="G38" t="s">
        <v>378</v>
      </c>
      <c r="H38" t="s">
        <v>30</v>
      </c>
      <c r="I38" t="s">
        <v>379</v>
      </c>
      <c r="K38">
        <v>1198</v>
      </c>
      <c r="L38" t="s">
        <v>57</v>
      </c>
      <c r="M38" t="s">
        <v>393</v>
      </c>
      <c r="N38">
        <v>3</v>
      </c>
    </row>
    <row r="39" spans="1:14">
      <c r="A39">
        <v>7211</v>
      </c>
      <c r="B39" t="s">
        <v>56</v>
      </c>
      <c r="C39" t="s">
        <v>445</v>
      </c>
      <c r="D39">
        <v>385</v>
      </c>
      <c r="E39" t="s">
        <v>4</v>
      </c>
      <c r="F39" t="s">
        <v>364</v>
      </c>
      <c r="G39" t="s">
        <v>384</v>
      </c>
      <c r="H39" t="s">
        <v>30</v>
      </c>
      <c r="I39" t="s">
        <v>385</v>
      </c>
      <c r="K39">
        <v>5347</v>
      </c>
      <c r="L39" t="s">
        <v>58</v>
      </c>
      <c r="M39" t="s">
        <v>396</v>
      </c>
      <c r="N39">
        <v>3</v>
      </c>
    </row>
    <row r="40" spans="1:14">
      <c r="A40">
        <v>1198</v>
      </c>
      <c r="B40" t="s">
        <v>57</v>
      </c>
      <c r="C40" t="s">
        <v>445</v>
      </c>
      <c r="D40">
        <v>0</v>
      </c>
      <c r="E40" t="s">
        <v>393</v>
      </c>
      <c r="F40" t="s">
        <v>364</v>
      </c>
      <c r="G40" t="s">
        <v>384</v>
      </c>
      <c r="H40" t="s">
        <v>30</v>
      </c>
      <c r="I40" t="s">
        <v>385</v>
      </c>
      <c r="K40">
        <v>5344</v>
      </c>
      <c r="L40" t="s">
        <v>59</v>
      </c>
      <c r="M40" t="s">
        <v>396</v>
      </c>
      <c r="N40">
        <v>4</v>
      </c>
    </row>
    <row r="41" spans="1:14">
      <c r="A41">
        <v>5347</v>
      </c>
      <c r="B41" t="s">
        <v>58</v>
      </c>
      <c r="C41" t="s">
        <v>445</v>
      </c>
      <c r="D41">
        <v>700</v>
      </c>
      <c r="E41" t="s">
        <v>396</v>
      </c>
      <c r="F41" t="s">
        <v>363</v>
      </c>
      <c r="G41" t="s">
        <v>30</v>
      </c>
      <c r="H41" t="s">
        <v>31</v>
      </c>
      <c r="I41" t="s">
        <v>390</v>
      </c>
      <c r="K41">
        <v>5345</v>
      </c>
      <c r="L41" t="s">
        <v>60</v>
      </c>
      <c r="M41" t="s">
        <v>396</v>
      </c>
      <c r="N41">
        <v>1</v>
      </c>
    </row>
    <row r="42" spans="1:14">
      <c r="A42">
        <v>5344</v>
      </c>
      <c r="B42" t="s">
        <v>59</v>
      </c>
      <c r="C42" t="s">
        <v>445</v>
      </c>
      <c r="D42">
        <v>700</v>
      </c>
      <c r="E42" t="s">
        <v>396</v>
      </c>
      <c r="F42" t="s">
        <v>363</v>
      </c>
      <c r="G42" t="s">
        <v>30</v>
      </c>
      <c r="H42" t="s">
        <v>31</v>
      </c>
      <c r="I42" t="s">
        <v>390</v>
      </c>
      <c r="K42">
        <v>5348</v>
      </c>
      <c r="L42" t="s">
        <v>61</v>
      </c>
      <c r="M42" t="s">
        <v>396</v>
      </c>
      <c r="N42">
        <v>1</v>
      </c>
    </row>
    <row r="43" spans="1:14">
      <c r="A43">
        <v>5345</v>
      </c>
      <c r="B43" t="s">
        <v>60</v>
      </c>
      <c r="C43" t="s">
        <v>445</v>
      </c>
      <c r="D43">
        <v>700</v>
      </c>
      <c r="E43" t="s">
        <v>396</v>
      </c>
      <c r="F43" t="s">
        <v>363</v>
      </c>
      <c r="G43" t="s">
        <v>30</v>
      </c>
      <c r="H43" t="s">
        <v>31</v>
      </c>
      <c r="I43" t="s">
        <v>390</v>
      </c>
      <c r="K43">
        <v>1370</v>
      </c>
      <c r="L43" t="s">
        <v>62</v>
      </c>
      <c r="M43" t="s">
        <v>396</v>
      </c>
      <c r="N43">
        <v>1</v>
      </c>
    </row>
    <row r="44" spans="1:14">
      <c r="A44">
        <v>5348</v>
      </c>
      <c r="B44" t="s">
        <v>61</v>
      </c>
      <c r="C44" t="s">
        <v>445</v>
      </c>
      <c r="D44">
        <v>700</v>
      </c>
      <c r="E44" t="s">
        <v>396</v>
      </c>
      <c r="F44" t="s">
        <v>363</v>
      </c>
      <c r="G44" t="s">
        <v>30</v>
      </c>
      <c r="H44" t="s">
        <v>31</v>
      </c>
      <c r="I44" t="s">
        <v>390</v>
      </c>
      <c r="K44">
        <v>5462</v>
      </c>
      <c r="L44" t="s">
        <v>63</v>
      </c>
      <c r="M44" t="s">
        <v>396</v>
      </c>
      <c r="N44">
        <v>1</v>
      </c>
    </row>
    <row r="45" spans="1:14">
      <c r="A45">
        <v>1370</v>
      </c>
      <c r="B45" t="s">
        <v>62</v>
      </c>
      <c r="C45" t="s">
        <v>445</v>
      </c>
      <c r="D45">
        <v>452.61</v>
      </c>
      <c r="E45" t="s">
        <v>396</v>
      </c>
      <c r="F45" t="s">
        <v>362</v>
      </c>
      <c r="G45" t="s">
        <v>600</v>
      </c>
      <c r="H45" t="s">
        <v>601</v>
      </c>
      <c r="I45" t="s">
        <v>602</v>
      </c>
      <c r="K45">
        <v>5461</v>
      </c>
      <c r="L45" t="s">
        <v>64</v>
      </c>
      <c r="M45" t="s">
        <v>396</v>
      </c>
      <c r="N45">
        <v>6</v>
      </c>
    </row>
    <row r="46" spans="1:14">
      <c r="A46">
        <v>5462</v>
      </c>
      <c r="B46" t="s">
        <v>63</v>
      </c>
      <c r="C46" t="s">
        <v>445</v>
      </c>
      <c r="D46">
        <v>452.61</v>
      </c>
      <c r="E46" t="s">
        <v>396</v>
      </c>
      <c r="F46" t="s">
        <v>362</v>
      </c>
      <c r="G46" t="s">
        <v>600</v>
      </c>
      <c r="H46" t="s">
        <v>601</v>
      </c>
      <c r="I46" t="s">
        <v>602</v>
      </c>
      <c r="K46">
        <v>4744</v>
      </c>
      <c r="L46" t="s">
        <v>65</v>
      </c>
      <c r="M46" t="s">
        <v>396</v>
      </c>
      <c r="N46">
        <v>7</v>
      </c>
    </row>
    <row r="47" spans="1:14">
      <c r="A47">
        <v>5461</v>
      </c>
      <c r="B47" t="s">
        <v>64</v>
      </c>
      <c r="C47" t="s">
        <v>445</v>
      </c>
      <c r="D47">
        <v>452.61</v>
      </c>
      <c r="E47" t="s">
        <v>396</v>
      </c>
      <c r="F47" t="s">
        <v>362</v>
      </c>
      <c r="G47" t="s">
        <v>600</v>
      </c>
      <c r="H47" t="s">
        <v>601</v>
      </c>
      <c r="I47" t="s">
        <v>602</v>
      </c>
      <c r="K47">
        <v>5464</v>
      </c>
      <c r="L47" t="s">
        <v>66</v>
      </c>
      <c r="M47" t="s">
        <v>396</v>
      </c>
      <c r="N47">
        <v>0</v>
      </c>
    </row>
    <row r="48" spans="1:14">
      <c r="A48">
        <v>4744</v>
      </c>
      <c r="B48" t="s">
        <v>65</v>
      </c>
      <c r="C48" t="s">
        <v>445</v>
      </c>
      <c r="D48">
        <v>452.61</v>
      </c>
      <c r="E48" t="s">
        <v>396</v>
      </c>
      <c r="F48" t="s">
        <v>362</v>
      </c>
      <c r="G48" t="s">
        <v>600</v>
      </c>
      <c r="H48" t="s">
        <v>601</v>
      </c>
      <c r="I48" t="s">
        <v>602</v>
      </c>
      <c r="K48">
        <v>4665</v>
      </c>
      <c r="L48" t="s">
        <v>67</v>
      </c>
      <c r="M48" t="s">
        <v>396</v>
      </c>
      <c r="N48">
        <v>0</v>
      </c>
    </row>
    <row r="49" spans="1:14">
      <c r="A49">
        <v>5464</v>
      </c>
      <c r="B49" t="s">
        <v>66</v>
      </c>
      <c r="C49" t="s">
        <v>445</v>
      </c>
      <c r="D49">
        <v>1540.8</v>
      </c>
      <c r="E49" t="s">
        <v>396</v>
      </c>
      <c r="F49" t="s">
        <v>362</v>
      </c>
      <c r="G49" t="s">
        <v>600</v>
      </c>
      <c r="H49" t="s">
        <v>601</v>
      </c>
      <c r="I49" t="s">
        <v>602</v>
      </c>
      <c r="K49">
        <v>7210</v>
      </c>
      <c r="L49" t="s">
        <v>68</v>
      </c>
      <c r="M49" t="s">
        <v>396</v>
      </c>
      <c r="N49">
        <v>1</v>
      </c>
    </row>
    <row r="50" spans="1:14">
      <c r="A50">
        <v>4665</v>
      </c>
      <c r="B50" t="s">
        <v>67</v>
      </c>
      <c r="C50" t="s">
        <v>445</v>
      </c>
      <c r="D50">
        <v>1540.8</v>
      </c>
      <c r="E50" t="s">
        <v>396</v>
      </c>
      <c r="F50" t="s">
        <v>362</v>
      </c>
      <c r="G50" t="s">
        <v>600</v>
      </c>
      <c r="H50" t="s">
        <v>601</v>
      </c>
      <c r="I50" t="s">
        <v>602</v>
      </c>
      <c r="K50">
        <v>7058</v>
      </c>
      <c r="L50" t="s">
        <v>69</v>
      </c>
      <c r="M50" t="s">
        <v>396</v>
      </c>
      <c r="N50">
        <v>4</v>
      </c>
    </row>
    <row r="51" spans="1:14">
      <c r="A51">
        <v>7210</v>
      </c>
      <c r="B51" t="s">
        <v>68</v>
      </c>
      <c r="C51" t="s">
        <v>445</v>
      </c>
      <c r="D51">
        <v>400</v>
      </c>
      <c r="E51" t="s">
        <v>396</v>
      </c>
      <c r="F51" t="s">
        <v>364</v>
      </c>
      <c r="G51" t="s">
        <v>384</v>
      </c>
      <c r="H51" t="s">
        <v>30</v>
      </c>
      <c r="I51" t="s">
        <v>385</v>
      </c>
      <c r="K51">
        <v>7059</v>
      </c>
      <c r="L51" t="s">
        <v>70</v>
      </c>
      <c r="M51" t="s">
        <v>396</v>
      </c>
      <c r="N51">
        <v>1</v>
      </c>
    </row>
    <row r="52" spans="1:14">
      <c r="A52">
        <v>7058</v>
      </c>
      <c r="B52" t="s">
        <v>69</v>
      </c>
      <c r="C52" t="s">
        <v>445</v>
      </c>
      <c r="D52">
        <v>400</v>
      </c>
      <c r="E52" t="s">
        <v>396</v>
      </c>
      <c r="F52" t="s">
        <v>364</v>
      </c>
      <c r="G52" t="s">
        <v>384</v>
      </c>
      <c r="H52" t="s">
        <v>30</v>
      </c>
      <c r="I52" t="s">
        <v>385</v>
      </c>
      <c r="K52">
        <v>7060</v>
      </c>
      <c r="L52" t="s">
        <v>71</v>
      </c>
      <c r="M52" t="s">
        <v>396</v>
      </c>
      <c r="N52">
        <v>0</v>
      </c>
    </row>
    <row r="53" spans="1:14">
      <c r="A53">
        <v>7059</v>
      </c>
      <c r="B53" t="s">
        <v>70</v>
      </c>
      <c r="C53" t="s">
        <v>445</v>
      </c>
      <c r="D53">
        <v>400</v>
      </c>
      <c r="E53" t="s">
        <v>396</v>
      </c>
      <c r="F53" t="s">
        <v>364</v>
      </c>
      <c r="G53" t="s">
        <v>384</v>
      </c>
      <c r="H53" t="s">
        <v>30</v>
      </c>
      <c r="I53" t="s">
        <v>385</v>
      </c>
      <c r="K53">
        <v>6934</v>
      </c>
      <c r="L53" t="s">
        <v>72</v>
      </c>
      <c r="M53" t="s">
        <v>397</v>
      </c>
      <c r="N53">
        <v>0</v>
      </c>
    </row>
    <row r="54" spans="1:14">
      <c r="A54">
        <v>7060</v>
      </c>
      <c r="B54" t="s">
        <v>71</v>
      </c>
      <c r="C54" t="s">
        <v>445</v>
      </c>
      <c r="D54">
        <v>400</v>
      </c>
      <c r="E54" t="s">
        <v>396</v>
      </c>
      <c r="F54" t="s">
        <v>364</v>
      </c>
      <c r="G54" t="s">
        <v>384</v>
      </c>
      <c r="H54" t="s">
        <v>30</v>
      </c>
      <c r="I54" t="s">
        <v>385</v>
      </c>
      <c r="K54">
        <v>4666</v>
      </c>
      <c r="L54" t="s">
        <v>73</v>
      </c>
      <c r="M54" t="s">
        <v>396</v>
      </c>
      <c r="N54">
        <v>0</v>
      </c>
    </row>
    <row r="55" spans="1:14">
      <c r="A55">
        <v>6934</v>
      </c>
      <c r="B55" t="s">
        <v>72</v>
      </c>
      <c r="C55" t="s">
        <v>445</v>
      </c>
      <c r="D55">
        <v>1142.76</v>
      </c>
      <c r="E55" t="s">
        <v>397</v>
      </c>
      <c r="F55" t="s">
        <v>362</v>
      </c>
      <c r="G55" t="s">
        <v>600</v>
      </c>
      <c r="H55" t="s">
        <v>601</v>
      </c>
      <c r="I55" t="s">
        <v>602</v>
      </c>
      <c r="K55">
        <v>1164</v>
      </c>
      <c r="L55" t="s">
        <v>74</v>
      </c>
      <c r="M55" t="s">
        <v>396</v>
      </c>
      <c r="N55">
        <v>0</v>
      </c>
    </row>
    <row r="56" spans="1:14">
      <c r="A56">
        <v>4666</v>
      </c>
      <c r="B56" t="s">
        <v>73</v>
      </c>
      <c r="C56" t="s">
        <v>445</v>
      </c>
      <c r="D56">
        <v>420</v>
      </c>
      <c r="E56" t="s">
        <v>396</v>
      </c>
      <c r="F56" t="s">
        <v>363</v>
      </c>
      <c r="G56" t="s">
        <v>30</v>
      </c>
      <c r="H56" t="s">
        <v>31</v>
      </c>
      <c r="I56" t="s">
        <v>390</v>
      </c>
      <c r="K56">
        <v>5346</v>
      </c>
      <c r="L56" t="s">
        <v>75</v>
      </c>
      <c r="M56" t="s">
        <v>396</v>
      </c>
      <c r="N56">
        <v>1</v>
      </c>
    </row>
    <row r="57" spans="1:14">
      <c r="A57">
        <v>1164</v>
      </c>
      <c r="B57" t="s">
        <v>74</v>
      </c>
      <c r="C57" t="s">
        <v>445</v>
      </c>
      <c r="D57">
        <v>1142.76</v>
      </c>
      <c r="E57" t="s">
        <v>397</v>
      </c>
      <c r="F57" t="s">
        <v>362</v>
      </c>
      <c r="G57" t="s">
        <v>600</v>
      </c>
      <c r="H57" t="s">
        <v>601</v>
      </c>
      <c r="I57" t="s">
        <v>602</v>
      </c>
      <c r="K57">
        <v>1170</v>
      </c>
      <c r="L57" t="s">
        <v>76</v>
      </c>
      <c r="M57" t="s">
        <v>396</v>
      </c>
      <c r="N57">
        <v>0</v>
      </c>
    </row>
    <row r="58" spans="1:14">
      <c r="A58">
        <v>5346</v>
      </c>
      <c r="B58" t="s">
        <v>75</v>
      </c>
      <c r="C58" t="s">
        <v>445</v>
      </c>
      <c r="D58">
        <v>700</v>
      </c>
      <c r="E58" t="s">
        <v>396</v>
      </c>
      <c r="F58" t="s">
        <v>363</v>
      </c>
      <c r="G58" t="s">
        <v>30</v>
      </c>
      <c r="H58" t="s">
        <v>31</v>
      </c>
      <c r="I58" t="s">
        <v>390</v>
      </c>
      <c r="K58">
        <v>5912</v>
      </c>
      <c r="L58" t="s">
        <v>77</v>
      </c>
      <c r="M58" t="s">
        <v>396</v>
      </c>
      <c r="N58">
        <v>0</v>
      </c>
    </row>
    <row r="59" spans="1:14">
      <c r="A59">
        <v>1170</v>
      </c>
      <c r="B59" t="s">
        <v>76</v>
      </c>
      <c r="C59" t="s">
        <v>445</v>
      </c>
      <c r="D59">
        <v>1540.8</v>
      </c>
      <c r="E59" t="s">
        <v>396</v>
      </c>
      <c r="F59" t="s">
        <v>362</v>
      </c>
      <c r="G59" t="s">
        <v>600</v>
      </c>
      <c r="H59" t="s">
        <v>601</v>
      </c>
      <c r="I59" t="s">
        <v>602</v>
      </c>
      <c r="K59">
        <v>1154</v>
      </c>
      <c r="L59" t="s">
        <v>78</v>
      </c>
      <c r="M59" t="s">
        <v>447</v>
      </c>
      <c r="N59">
        <v>3</v>
      </c>
    </row>
    <row r="60" spans="1:14">
      <c r="A60">
        <v>5912</v>
      </c>
      <c r="B60" t="s">
        <v>77</v>
      </c>
      <c r="C60" t="s">
        <v>445</v>
      </c>
      <c r="D60">
        <v>1540.8</v>
      </c>
      <c r="E60" t="s">
        <v>396</v>
      </c>
      <c r="F60" t="s">
        <v>362</v>
      </c>
      <c r="G60" t="s">
        <v>600</v>
      </c>
      <c r="H60" t="s">
        <v>601</v>
      </c>
      <c r="I60" t="s">
        <v>602</v>
      </c>
      <c r="K60">
        <v>5947</v>
      </c>
      <c r="L60" t="s">
        <v>79</v>
      </c>
      <c r="M60" t="s">
        <v>404</v>
      </c>
      <c r="N60">
        <v>1</v>
      </c>
    </row>
    <row r="61" spans="1:14">
      <c r="A61">
        <v>1154</v>
      </c>
      <c r="B61" t="s">
        <v>78</v>
      </c>
      <c r="C61" t="s">
        <v>445</v>
      </c>
      <c r="D61">
        <v>2800</v>
      </c>
      <c r="E61" t="s">
        <v>4</v>
      </c>
      <c r="F61" t="s">
        <v>358</v>
      </c>
      <c r="G61" t="s">
        <v>376</v>
      </c>
      <c r="H61" t="s">
        <v>30</v>
      </c>
      <c r="I61" t="s">
        <v>377</v>
      </c>
      <c r="K61">
        <v>5948</v>
      </c>
      <c r="L61" t="s">
        <v>80</v>
      </c>
      <c r="M61" t="s">
        <v>404</v>
      </c>
      <c r="N61">
        <v>1</v>
      </c>
    </row>
    <row r="62" spans="1:14">
      <c r="A62">
        <v>5947</v>
      </c>
      <c r="B62" t="s">
        <v>79</v>
      </c>
      <c r="C62" t="s">
        <v>445</v>
      </c>
      <c r="D62">
        <v>780</v>
      </c>
      <c r="E62" t="s">
        <v>4</v>
      </c>
      <c r="F62" t="s">
        <v>356</v>
      </c>
      <c r="G62" t="s">
        <v>30</v>
      </c>
      <c r="H62" t="s">
        <v>30</v>
      </c>
      <c r="I62" t="s">
        <v>30</v>
      </c>
      <c r="K62">
        <v>6671</v>
      </c>
      <c r="L62" t="s">
        <v>81</v>
      </c>
      <c r="M62" t="s">
        <v>398</v>
      </c>
      <c r="N62">
        <v>0</v>
      </c>
    </row>
    <row r="63" spans="1:14">
      <c r="A63">
        <v>5948</v>
      </c>
      <c r="B63" t="s">
        <v>80</v>
      </c>
      <c r="C63" t="s">
        <v>445</v>
      </c>
      <c r="D63">
        <v>560</v>
      </c>
      <c r="E63" t="s">
        <v>4</v>
      </c>
      <c r="F63" t="s">
        <v>356</v>
      </c>
      <c r="G63" t="s">
        <v>30</v>
      </c>
      <c r="H63" t="s">
        <v>30</v>
      </c>
      <c r="I63" t="s">
        <v>30</v>
      </c>
      <c r="K63">
        <v>7544</v>
      </c>
      <c r="L63" t="s">
        <v>82</v>
      </c>
      <c r="M63" t="s">
        <v>4</v>
      </c>
      <c r="N63">
        <v>0</v>
      </c>
    </row>
    <row r="64" spans="1:14">
      <c r="A64">
        <v>6671</v>
      </c>
      <c r="B64" t="s">
        <v>81</v>
      </c>
      <c r="C64" t="s">
        <v>445</v>
      </c>
      <c r="D64">
        <v>3990</v>
      </c>
      <c r="E64" t="s">
        <v>398</v>
      </c>
      <c r="F64" t="s">
        <v>356</v>
      </c>
      <c r="G64" t="s">
        <v>30</v>
      </c>
      <c r="H64" t="s">
        <v>30</v>
      </c>
      <c r="I64" t="s">
        <v>30</v>
      </c>
      <c r="K64">
        <v>1348</v>
      </c>
      <c r="L64" t="s">
        <v>83</v>
      </c>
      <c r="M64" t="s">
        <v>4</v>
      </c>
      <c r="N64">
        <v>0</v>
      </c>
    </row>
    <row r="65" spans="1:14">
      <c r="A65">
        <v>7544</v>
      </c>
      <c r="B65" t="s">
        <v>82</v>
      </c>
      <c r="C65" t="s">
        <v>445</v>
      </c>
      <c r="D65">
        <v>990</v>
      </c>
      <c r="E65" t="s">
        <v>4</v>
      </c>
      <c r="F65" t="s">
        <v>356</v>
      </c>
      <c r="G65" t="s">
        <v>30</v>
      </c>
      <c r="H65" t="s">
        <v>30</v>
      </c>
      <c r="I65" t="s">
        <v>30</v>
      </c>
      <c r="K65">
        <v>1347</v>
      </c>
      <c r="L65" t="s">
        <v>84</v>
      </c>
      <c r="M65" t="s">
        <v>4</v>
      </c>
      <c r="N65">
        <v>0</v>
      </c>
    </row>
    <row r="66" spans="1:14">
      <c r="A66">
        <v>1168</v>
      </c>
      <c r="B66" t="s">
        <v>86</v>
      </c>
      <c r="C66" t="s">
        <v>445</v>
      </c>
      <c r="D66">
        <v>700</v>
      </c>
      <c r="E66" t="s">
        <v>399</v>
      </c>
      <c r="F66" t="s">
        <v>361</v>
      </c>
      <c r="G66" t="s">
        <v>382</v>
      </c>
      <c r="H66" t="s">
        <v>30</v>
      </c>
      <c r="I66" t="s">
        <v>383</v>
      </c>
      <c r="K66">
        <v>6022</v>
      </c>
      <c r="L66" t="s">
        <v>85</v>
      </c>
      <c r="M66" t="s">
        <v>4</v>
      </c>
      <c r="N66">
        <v>0</v>
      </c>
    </row>
    <row r="67" spans="1:14">
      <c r="A67">
        <v>1203</v>
      </c>
      <c r="B67" t="s">
        <v>87</v>
      </c>
      <c r="C67" t="s">
        <v>445</v>
      </c>
      <c r="D67">
        <v>45</v>
      </c>
      <c r="E67" t="s">
        <v>393</v>
      </c>
      <c r="F67" t="s">
        <v>360</v>
      </c>
      <c r="G67" t="s">
        <v>380</v>
      </c>
      <c r="H67" t="s">
        <v>389</v>
      </c>
      <c r="I67" t="s">
        <v>381</v>
      </c>
      <c r="K67">
        <v>1168</v>
      </c>
      <c r="L67" t="s">
        <v>86</v>
      </c>
      <c r="M67" t="s">
        <v>399</v>
      </c>
      <c r="N67">
        <v>3</v>
      </c>
    </row>
    <row r="68" spans="1:14">
      <c r="A68">
        <v>1205</v>
      </c>
      <c r="B68" t="s">
        <v>410</v>
      </c>
      <c r="C68" t="s">
        <v>445</v>
      </c>
      <c r="D68">
        <v>890</v>
      </c>
      <c r="E68" t="s">
        <v>393</v>
      </c>
      <c r="F68" t="s">
        <v>574</v>
      </c>
      <c r="K68">
        <v>1203</v>
      </c>
      <c r="L68" t="s">
        <v>87</v>
      </c>
      <c r="M68" t="s">
        <v>393</v>
      </c>
      <c r="N68">
        <v>0</v>
      </c>
    </row>
    <row r="69" spans="1:14">
      <c r="A69">
        <v>1207</v>
      </c>
      <c r="B69" t="s">
        <v>411</v>
      </c>
      <c r="C69" t="s">
        <v>445</v>
      </c>
      <c r="D69">
        <v>890</v>
      </c>
      <c r="E69" t="s">
        <v>393</v>
      </c>
      <c r="F69" t="s">
        <v>574</v>
      </c>
      <c r="K69">
        <v>1192</v>
      </c>
      <c r="L69" t="s">
        <v>88</v>
      </c>
      <c r="M69" t="s">
        <v>393</v>
      </c>
      <c r="N69">
        <v>20</v>
      </c>
    </row>
    <row r="70" spans="1:14">
      <c r="A70">
        <v>1192</v>
      </c>
      <c r="B70" t="s">
        <v>88</v>
      </c>
      <c r="C70" t="s">
        <v>445</v>
      </c>
      <c r="D70">
        <v>250</v>
      </c>
      <c r="E70" t="s">
        <v>393</v>
      </c>
      <c r="F70" t="s">
        <v>360</v>
      </c>
      <c r="G70" t="s">
        <v>380</v>
      </c>
      <c r="H70" t="s">
        <v>389</v>
      </c>
      <c r="I70" t="s">
        <v>381</v>
      </c>
      <c r="K70">
        <v>1277</v>
      </c>
      <c r="L70" t="s">
        <v>89</v>
      </c>
      <c r="M70" t="s">
        <v>4</v>
      </c>
      <c r="N70">
        <v>0</v>
      </c>
    </row>
    <row r="71" spans="1:14">
      <c r="A71">
        <v>1277</v>
      </c>
      <c r="B71" t="s">
        <v>89</v>
      </c>
      <c r="C71" t="s">
        <v>445</v>
      </c>
      <c r="D71">
        <v>1670</v>
      </c>
      <c r="E71" t="s">
        <v>4</v>
      </c>
      <c r="F71" t="s">
        <v>359</v>
      </c>
      <c r="G71" t="s">
        <v>378</v>
      </c>
      <c r="H71" t="s">
        <v>30</v>
      </c>
      <c r="I71" t="s">
        <v>379</v>
      </c>
      <c r="K71">
        <v>1278</v>
      </c>
      <c r="L71" t="s">
        <v>90</v>
      </c>
      <c r="M71" t="s">
        <v>4</v>
      </c>
      <c r="N71">
        <v>0</v>
      </c>
    </row>
    <row r="72" spans="1:14">
      <c r="A72">
        <v>1278</v>
      </c>
      <c r="B72" t="s">
        <v>90</v>
      </c>
      <c r="C72" t="s">
        <v>445</v>
      </c>
      <c r="D72">
        <v>1280</v>
      </c>
      <c r="E72" t="s">
        <v>4</v>
      </c>
      <c r="F72" t="s">
        <v>359</v>
      </c>
      <c r="G72" t="s">
        <v>378</v>
      </c>
      <c r="H72" t="s">
        <v>30</v>
      </c>
      <c r="I72" t="s">
        <v>379</v>
      </c>
      <c r="K72">
        <v>1281</v>
      </c>
      <c r="L72" t="s">
        <v>91</v>
      </c>
      <c r="M72" t="s">
        <v>395</v>
      </c>
      <c r="N72">
        <v>4</v>
      </c>
    </row>
    <row r="73" spans="1:14">
      <c r="A73">
        <v>1281</v>
      </c>
      <c r="B73" t="s">
        <v>91</v>
      </c>
      <c r="C73" t="s">
        <v>445</v>
      </c>
      <c r="D73">
        <v>850</v>
      </c>
      <c r="E73" t="s">
        <v>395</v>
      </c>
      <c r="F73" t="s">
        <v>360</v>
      </c>
      <c r="G73" t="s">
        <v>380</v>
      </c>
      <c r="H73" t="s">
        <v>389</v>
      </c>
      <c r="I73" t="s">
        <v>381</v>
      </c>
      <c r="K73">
        <v>1285</v>
      </c>
      <c r="L73" t="s">
        <v>92</v>
      </c>
      <c r="M73" t="s">
        <v>395</v>
      </c>
      <c r="N73">
        <v>0</v>
      </c>
    </row>
    <row r="74" spans="1:14">
      <c r="A74">
        <v>1285</v>
      </c>
      <c r="B74" t="s">
        <v>92</v>
      </c>
      <c r="C74" t="s">
        <v>445</v>
      </c>
      <c r="D74">
        <v>100</v>
      </c>
      <c r="E74" t="s">
        <v>395</v>
      </c>
      <c r="F74" t="s">
        <v>359</v>
      </c>
      <c r="G74" t="s">
        <v>378</v>
      </c>
      <c r="H74" t="s">
        <v>30</v>
      </c>
      <c r="I74" t="s">
        <v>379</v>
      </c>
      <c r="K74">
        <v>4867</v>
      </c>
      <c r="L74" t="s">
        <v>93</v>
      </c>
      <c r="M74" t="s">
        <v>393</v>
      </c>
      <c r="N74">
        <v>0</v>
      </c>
    </row>
    <row r="75" spans="1:14">
      <c r="A75">
        <v>4867</v>
      </c>
      <c r="B75" t="s">
        <v>93</v>
      </c>
      <c r="C75" t="s">
        <v>445</v>
      </c>
      <c r="D75">
        <v>2860</v>
      </c>
      <c r="E75" t="s">
        <v>393</v>
      </c>
      <c r="F75" t="s">
        <v>356</v>
      </c>
      <c r="G75" t="s">
        <v>30</v>
      </c>
      <c r="H75" t="s">
        <v>30</v>
      </c>
      <c r="I75" t="s">
        <v>30</v>
      </c>
      <c r="K75">
        <v>7819</v>
      </c>
      <c r="L75" t="s">
        <v>94</v>
      </c>
      <c r="M75" t="s">
        <v>393</v>
      </c>
      <c r="N75">
        <v>0</v>
      </c>
    </row>
    <row r="76" spans="1:14">
      <c r="A76">
        <v>7819</v>
      </c>
      <c r="B76" t="s">
        <v>94</v>
      </c>
      <c r="C76" t="s">
        <v>445</v>
      </c>
      <c r="D76">
        <v>1102</v>
      </c>
      <c r="E76" t="s">
        <v>4</v>
      </c>
      <c r="F76" t="s">
        <v>356</v>
      </c>
      <c r="G76" t="s">
        <v>30</v>
      </c>
      <c r="H76" t="s">
        <v>30</v>
      </c>
      <c r="I76" t="s">
        <v>30</v>
      </c>
      <c r="K76">
        <v>7818</v>
      </c>
      <c r="L76" t="s">
        <v>95</v>
      </c>
      <c r="M76" t="s">
        <v>393</v>
      </c>
      <c r="N76">
        <v>0</v>
      </c>
    </row>
    <row r="77" spans="1:14">
      <c r="A77">
        <v>7818</v>
      </c>
      <c r="B77" t="s">
        <v>95</v>
      </c>
      <c r="C77" t="s">
        <v>445</v>
      </c>
      <c r="D77">
        <v>1102</v>
      </c>
      <c r="E77" t="s">
        <v>4</v>
      </c>
      <c r="F77" t="s">
        <v>356</v>
      </c>
      <c r="G77" t="s">
        <v>30</v>
      </c>
      <c r="H77" t="s">
        <v>30</v>
      </c>
      <c r="I77" t="s">
        <v>30</v>
      </c>
      <c r="K77">
        <v>1165</v>
      </c>
      <c r="L77" t="s">
        <v>96</v>
      </c>
      <c r="M77" t="s">
        <v>396</v>
      </c>
      <c r="N77">
        <v>3</v>
      </c>
    </row>
    <row r="78" spans="1:14">
      <c r="A78">
        <v>1165</v>
      </c>
      <c r="B78" t="s">
        <v>96</v>
      </c>
      <c r="C78" t="s">
        <v>445</v>
      </c>
      <c r="D78">
        <v>950</v>
      </c>
      <c r="E78" t="s">
        <v>396</v>
      </c>
      <c r="F78" t="s">
        <v>365</v>
      </c>
      <c r="G78" t="s">
        <v>386</v>
      </c>
      <c r="H78" t="s">
        <v>387</v>
      </c>
      <c r="I78" t="s">
        <v>388</v>
      </c>
      <c r="K78">
        <v>5939</v>
      </c>
      <c r="L78" t="s">
        <v>97</v>
      </c>
      <c r="M78" t="s">
        <v>404</v>
      </c>
      <c r="N78">
        <v>2</v>
      </c>
    </row>
    <row r="79" spans="1:14">
      <c r="A79">
        <v>5939</v>
      </c>
      <c r="B79" t="s">
        <v>97</v>
      </c>
      <c r="C79" t="s">
        <v>445</v>
      </c>
      <c r="D79">
        <v>1040</v>
      </c>
      <c r="E79" t="s">
        <v>4</v>
      </c>
      <c r="F79" t="s">
        <v>356</v>
      </c>
      <c r="G79" t="s">
        <v>30</v>
      </c>
      <c r="H79" t="s">
        <v>30</v>
      </c>
      <c r="I79" t="s">
        <v>30</v>
      </c>
      <c r="K79">
        <v>4743</v>
      </c>
      <c r="L79" t="s">
        <v>98</v>
      </c>
      <c r="M79" t="s">
        <v>399</v>
      </c>
      <c r="N79">
        <v>6</v>
      </c>
    </row>
    <row r="80" spans="1:14">
      <c r="A80">
        <v>4743</v>
      </c>
      <c r="B80" t="s">
        <v>98</v>
      </c>
      <c r="C80" t="s">
        <v>445</v>
      </c>
      <c r="D80">
        <v>1926</v>
      </c>
      <c r="E80" t="s">
        <v>399</v>
      </c>
      <c r="F80" t="s">
        <v>362</v>
      </c>
      <c r="G80" t="s">
        <v>600</v>
      </c>
      <c r="H80" t="s">
        <v>601</v>
      </c>
      <c r="I80" t="s">
        <v>602</v>
      </c>
      <c r="K80">
        <v>5941</v>
      </c>
      <c r="L80" t="s">
        <v>99</v>
      </c>
      <c r="M80" t="s">
        <v>4</v>
      </c>
      <c r="N80">
        <v>0</v>
      </c>
    </row>
    <row r="81" spans="1:14">
      <c r="A81">
        <v>5941</v>
      </c>
      <c r="B81" t="s">
        <v>99</v>
      </c>
      <c r="C81" t="s">
        <v>445</v>
      </c>
      <c r="D81">
        <v>3910</v>
      </c>
      <c r="E81" t="s">
        <v>4</v>
      </c>
      <c r="F81" t="s">
        <v>356</v>
      </c>
      <c r="G81" t="s">
        <v>30</v>
      </c>
      <c r="H81" t="s">
        <v>30</v>
      </c>
      <c r="I81" t="s">
        <v>30</v>
      </c>
      <c r="K81">
        <v>6674</v>
      </c>
      <c r="L81" t="s">
        <v>100</v>
      </c>
      <c r="M81" t="s">
        <v>4</v>
      </c>
      <c r="N81">
        <v>0</v>
      </c>
    </row>
    <row r="82" spans="1:14">
      <c r="A82">
        <v>6674</v>
      </c>
      <c r="B82" t="s">
        <v>100</v>
      </c>
      <c r="C82" t="s">
        <v>445</v>
      </c>
      <c r="D82">
        <v>5860</v>
      </c>
      <c r="E82" t="s">
        <v>4</v>
      </c>
      <c r="F82" t="s">
        <v>356</v>
      </c>
      <c r="G82" t="s">
        <v>30</v>
      </c>
      <c r="H82" t="s">
        <v>30</v>
      </c>
      <c r="I82" t="s">
        <v>30</v>
      </c>
      <c r="K82">
        <v>1257</v>
      </c>
      <c r="L82" t="s">
        <v>576</v>
      </c>
      <c r="M82" t="s">
        <v>4</v>
      </c>
      <c r="N82">
        <v>0</v>
      </c>
    </row>
    <row r="83" spans="1:14">
      <c r="A83">
        <v>1257</v>
      </c>
      <c r="B83" t="s">
        <v>576</v>
      </c>
      <c r="C83" t="s">
        <v>445</v>
      </c>
      <c r="D83">
        <v>3050</v>
      </c>
      <c r="E83" t="s">
        <v>4</v>
      </c>
      <c r="F83" t="s">
        <v>356</v>
      </c>
      <c r="G83" t="s">
        <v>30</v>
      </c>
      <c r="H83" t="s">
        <v>30</v>
      </c>
      <c r="I83" t="s">
        <v>30</v>
      </c>
      <c r="K83">
        <v>6086</v>
      </c>
      <c r="L83" t="s">
        <v>577</v>
      </c>
      <c r="M83" t="s">
        <v>395</v>
      </c>
      <c r="N83">
        <v>0</v>
      </c>
    </row>
    <row r="84" spans="1:14">
      <c r="A84">
        <v>6086</v>
      </c>
      <c r="B84" t="s">
        <v>577</v>
      </c>
      <c r="C84" t="s">
        <v>445</v>
      </c>
      <c r="D84">
        <v>7050</v>
      </c>
      <c r="E84" t="s">
        <v>4</v>
      </c>
      <c r="F84" t="s">
        <v>356</v>
      </c>
      <c r="G84" t="s">
        <v>30</v>
      </c>
      <c r="H84" t="s">
        <v>30</v>
      </c>
      <c r="I84" t="s">
        <v>30</v>
      </c>
      <c r="K84">
        <v>6676</v>
      </c>
      <c r="L84" t="s">
        <v>578</v>
      </c>
      <c r="M84" t="s">
        <v>4</v>
      </c>
      <c r="N84">
        <v>0</v>
      </c>
    </row>
    <row r="85" spans="1:14">
      <c r="A85">
        <v>6676</v>
      </c>
      <c r="B85" t="s">
        <v>578</v>
      </c>
      <c r="C85" t="s">
        <v>445</v>
      </c>
      <c r="D85">
        <v>5250</v>
      </c>
      <c r="E85" t="s">
        <v>4</v>
      </c>
      <c r="F85" t="s">
        <v>356</v>
      </c>
      <c r="G85" t="s">
        <v>30</v>
      </c>
      <c r="H85" t="s">
        <v>30</v>
      </c>
      <c r="I85" t="s">
        <v>30</v>
      </c>
      <c r="K85">
        <v>6944</v>
      </c>
      <c r="L85" t="s">
        <v>101</v>
      </c>
      <c r="M85" t="s">
        <v>399</v>
      </c>
      <c r="N85">
        <v>0</v>
      </c>
    </row>
    <row r="86" spans="1:14">
      <c r="A86">
        <v>6944</v>
      </c>
      <c r="B86" t="s">
        <v>101</v>
      </c>
      <c r="C86" t="s">
        <v>445</v>
      </c>
      <c r="D86">
        <v>2420</v>
      </c>
      <c r="E86" t="s">
        <v>399</v>
      </c>
      <c r="F86" t="s">
        <v>356</v>
      </c>
      <c r="G86" t="s">
        <v>30</v>
      </c>
      <c r="H86" t="s">
        <v>30</v>
      </c>
      <c r="I86" t="s">
        <v>30</v>
      </c>
      <c r="K86">
        <v>1286</v>
      </c>
      <c r="L86" t="s">
        <v>102</v>
      </c>
      <c r="M86" t="s">
        <v>4</v>
      </c>
      <c r="N86">
        <v>0</v>
      </c>
    </row>
    <row r="87" spans="1:14">
      <c r="A87">
        <v>1286</v>
      </c>
      <c r="B87" t="s">
        <v>102</v>
      </c>
      <c r="C87" t="s">
        <v>445</v>
      </c>
      <c r="D87">
        <v>380</v>
      </c>
      <c r="E87" t="s">
        <v>4</v>
      </c>
      <c r="F87" t="s">
        <v>360</v>
      </c>
      <c r="G87" t="s">
        <v>380</v>
      </c>
      <c r="H87" t="s">
        <v>389</v>
      </c>
      <c r="I87" t="s">
        <v>381</v>
      </c>
      <c r="K87">
        <v>7796</v>
      </c>
      <c r="L87" t="s">
        <v>103</v>
      </c>
      <c r="M87" t="s">
        <v>393</v>
      </c>
      <c r="N87">
        <v>0</v>
      </c>
    </row>
    <row r="88" spans="1:14">
      <c r="A88">
        <v>7796</v>
      </c>
      <c r="B88" t="s">
        <v>103</v>
      </c>
      <c r="C88" t="s">
        <v>445</v>
      </c>
      <c r="D88">
        <v>2000</v>
      </c>
      <c r="E88" t="s">
        <v>4</v>
      </c>
      <c r="F88" t="s">
        <v>356</v>
      </c>
      <c r="G88" t="s">
        <v>30</v>
      </c>
      <c r="H88" t="s">
        <v>30</v>
      </c>
      <c r="I88" t="s">
        <v>30</v>
      </c>
      <c r="K88">
        <v>7800</v>
      </c>
      <c r="L88" t="s">
        <v>104</v>
      </c>
      <c r="M88" t="s">
        <v>393</v>
      </c>
      <c r="N88">
        <v>0</v>
      </c>
    </row>
    <row r="89" spans="1:14">
      <c r="A89">
        <v>7800</v>
      </c>
      <c r="B89" t="s">
        <v>104</v>
      </c>
      <c r="C89" t="s">
        <v>445</v>
      </c>
      <c r="D89">
        <v>0</v>
      </c>
      <c r="E89" t="s">
        <v>4</v>
      </c>
      <c r="F89" t="s">
        <v>356</v>
      </c>
      <c r="G89" t="s">
        <v>30</v>
      </c>
      <c r="H89" t="s">
        <v>30</v>
      </c>
      <c r="I89" t="s">
        <v>30</v>
      </c>
      <c r="K89">
        <v>7801</v>
      </c>
      <c r="L89" t="s">
        <v>105</v>
      </c>
      <c r="M89" t="s">
        <v>393</v>
      </c>
      <c r="N89">
        <v>0</v>
      </c>
    </row>
    <row r="90" spans="1:14">
      <c r="A90">
        <v>7801</v>
      </c>
      <c r="B90" t="s">
        <v>105</v>
      </c>
      <c r="C90" t="s">
        <v>445</v>
      </c>
      <c r="D90">
        <v>0</v>
      </c>
      <c r="E90" t="s">
        <v>4</v>
      </c>
      <c r="F90" t="s">
        <v>356</v>
      </c>
      <c r="G90" t="s">
        <v>30</v>
      </c>
      <c r="H90" t="s">
        <v>30</v>
      </c>
      <c r="I90" t="s">
        <v>30</v>
      </c>
      <c r="K90">
        <v>7797</v>
      </c>
      <c r="L90" t="s">
        <v>106</v>
      </c>
      <c r="M90" t="s">
        <v>393</v>
      </c>
      <c r="N90">
        <v>0</v>
      </c>
    </row>
    <row r="91" spans="1:14">
      <c r="A91">
        <v>7797</v>
      </c>
      <c r="B91" t="s">
        <v>106</v>
      </c>
      <c r="C91" t="s">
        <v>445</v>
      </c>
      <c r="D91">
        <v>2000</v>
      </c>
      <c r="E91" t="s">
        <v>4</v>
      </c>
      <c r="F91" t="s">
        <v>356</v>
      </c>
      <c r="G91" t="s">
        <v>30</v>
      </c>
      <c r="H91" t="s">
        <v>30</v>
      </c>
      <c r="I91" t="s">
        <v>30</v>
      </c>
      <c r="K91">
        <v>7798</v>
      </c>
      <c r="L91" t="s">
        <v>107</v>
      </c>
      <c r="M91" t="s">
        <v>393</v>
      </c>
      <c r="N91">
        <v>0</v>
      </c>
    </row>
    <row r="92" spans="1:14">
      <c r="A92">
        <v>7798</v>
      </c>
      <c r="B92" t="s">
        <v>107</v>
      </c>
      <c r="C92" t="s">
        <v>445</v>
      </c>
      <c r="D92">
        <v>2095</v>
      </c>
      <c r="E92" t="s">
        <v>4</v>
      </c>
      <c r="F92" t="s">
        <v>356</v>
      </c>
      <c r="G92" t="s">
        <v>30</v>
      </c>
      <c r="H92" t="s">
        <v>30</v>
      </c>
      <c r="I92" t="s">
        <v>30</v>
      </c>
      <c r="K92">
        <v>7799</v>
      </c>
      <c r="L92" t="s">
        <v>108</v>
      </c>
      <c r="M92" t="s">
        <v>393</v>
      </c>
      <c r="N92">
        <v>0</v>
      </c>
    </row>
    <row r="93" spans="1:14">
      <c r="A93">
        <v>7799</v>
      </c>
      <c r="B93" t="s">
        <v>108</v>
      </c>
      <c r="C93" t="s">
        <v>445</v>
      </c>
      <c r="D93">
        <v>2095</v>
      </c>
      <c r="E93" t="s">
        <v>4</v>
      </c>
      <c r="F93" t="s">
        <v>356</v>
      </c>
      <c r="G93" t="s">
        <v>30</v>
      </c>
      <c r="H93" t="s">
        <v>30</v>
      </c>
      <c r="I93" t="s">
        <v>30</v>
      </c>
      <c r="K93">
        <v>6174</v>
      </c>
      <c r="L93" t="s">
        <v>109</v>
      </c>
      <c r="M93" t="s">
        <v>4</v>
      </c>
      <c r="N93">
        <v>0</v>
      </c>
    </row>
    <row r="94" spans="1:14">
      <c r="A94">
        <v>6174</v>
      </c>
      <c r="B94" t="s">
        <v>109</v>
      </c>
      <c r="C94" t="s">
        <v>445</v>
      </c>
      <c r="D94">
        <v>299.60000000000002</v>
      </c>
      <c r="E94" t="s">
        <v>4</v>
      </c>
      <c r="F94" t="s">
        <v>362</v>
      </c>
      <c r="G94" t="s">
        <v>600</v>
      </c>
      <c r="H94" t="s">
        <v>601</v>
      </c>
      <c r="I94" t="s">
        <v>602</v>
      </c>
      <c r="K94">
        <v>6175</v>
      </c>
      <c r="L94" t="s">
        <v>110</v>
      </c>
      <c r="M94" t="s">
        <v>4</v>
      </c>
      <c r="N94">
        <v>0</v>
      </c>
    </row>
    <row r="95" spans="1:14">
      <c r="A95">
        <v>6175</v>
      </c>
      <c r="B95" t="s">
        <v>110</v>
      </c>
      <c r="C95" t="s">
        <v>445</v>
      </c>
      <c r="D95">
        <v>299.60000000000002</v>
      </c>
      <c r="E95" t="s">
        <v>4</v>
      </c>
      <c r="F95" t="s">
        <v>362</v>
      </c>
      <c r="G95" t="s">
        <v>600</v>
      </c>
      <c r="H95" t="s">
        <v>601</v>
      </c>
      <c r="I95" t="s">
        <v>602</v>
      </c>
      <c r="K95">
        <v>6692</v>
      </c>
      <c r="L95" t="s">
        <v>111</v>
      </c>
      <c r="M95" t="s">
        <v>398</v>
      </c>
      <c r="N95">
        <v>0</v>
      </c>
    </row>
    <row r="96" spans="1:14">
      <c r="A96">
        <v>6692</v>
      </c>
      <c r="B96" t="s">
        <v>111</v>
      </c>
      <c r="C96" t="s">
        <v>445</v>
      </c>
      <c r="D96">
        <v>3570</v>
      </c>
      <c r="E96" t="s">
        <v>398</v>
      </c>
      <c r="F96" t="s">
        <v>356</v>
      </c>
      <c r="G96" t="s">
        <v>30</v>
      </c>
      <c r="H96" t="s">
        <v>30</v>
      </c>
      <c r="I96" t="s">
        <v>30</v>
      </c>
      <c r="K96">
        <v>6276</v>
      </c>
      <c r="L96" t="s">
        <v>112</v>
      </c>
      <c r="M96" t="s">
        <v>400</v>
      </c>
      <c r="N96">
        <v>0</v>
      </c>
    </row>
    <row r="97" spans="1:14">
      <c r="A97">
        <v>6276</v>
      </c>
      <c r="B97" t="s">
        <v>112</v>
      </c>
      <c r="C97" t="s">
        <v>445</v>
      </c>
      <c r="D97">
        <v>3300</v>
      </c>
      <c r="E97" t="s">
        <v>400</v>
      </c>
      <c r="F97" t="s">
        <v>364</v>
      </c>
      <c r="G97" t="s">
        <v>384</v>
      </c>
      <c r="H97" t="s">
        <v>30</v>
      </c>
      <c r="I97" t="s">
        <v>385</v>
      </c>
      <c r="K97">
        <v>1293</v>
      </c>
      <c r="L97" t="s">
        <v>113</v>
      </c>
      <c r="M97" t="s">
        <v>399</v>
      </c>
      <c r="N97">
        <v>0</v>
      </c>
    </row>
    <row r="98" spans="1:14">
      <c r="A98">
        <v>1293</v>
      </c>
      <c r="B98" t="s">
        <v>113</v>
      </c>
      <c r="C98" t="s">
        <v>445</v>
      </c>
      <c r="D98">
        <v>1712</v>
      </c>
      <c r="E98" t="s">
        <v>399</v>
      </c>
      <c r="F98" t="s">
        <v>362</v>
      </c>
      <c r="G98" t="s">
        <v>600</v>
      </c>
      <c r="H98" t="s">
        <v>601</v>
      </c>
      <c r="I98" t="s">
        <v>602</v>
      </c>
      <c r="K98">
        <v>6118</v>
      </c>
      <c r="L98" t="s">
        <v>114</v>
      </c>
      <c r="M98" t="s">
        <v>4</v>
      </c>
      <c r="N98">
        <v>0</v>
      </c>
    </row>
    <row r="99" spans="1:14">
      <c r="A99">
        <v>6118</v>
      </c>
      <c r="B99" t="s">
        <v>114</v>
      </c>
      <c r="C99" t="s">
        <v>445</v>
      </c>
      <c r="D99">
        <v>299.60000000000002</v>
      </c>
      <c r="E99" t="s">
        <v>4</v>
      </c>
      <c r="F99" t="s">
        <v>362</v>
      </c>
      <c r="G99" t="s">
        <v>600</v>
      </c>
      <c r="H99" t="s">
        <v>601</v>
      </c>
      <c r="I99" t="s">
        <v>602</v>
      </c>
      <c r="K99">
        <v>1298</v>
      </c>
      <c r="L99" t="s">
        <v>115</v>
      </c>
      <c r="M99" t="s">
        <v>4</v>
      </c>
      <c r="N99">
        <v>2</v>
      </c>
    </row>
    <row r="100" spans="1:14">
      <c r="A100">
        <v>1298</v>
      </c>
      <c r="B100" t="s">
        <v>115</v>
      </c>
      <c r="C100" t="s">
        <v>445</v>
      </c>
      <c r="D100">
        <v>299.60000000000002</v>
      </c>
      <c r="E100" t="s">
        <v>4</v>
      </c>
      <c r="F100" t="s">
        <v>362</v>
      </c>
      <c r="G100" t="s">
        <v>600</v>
      </c>
      <c r="H100" t="s">
        <v>601</v>
      </c>
      <c r="I100" t="s">
        <v>602</v>
      </c>
      <c r="K100">
        <v>5812</v>
      </c>
      <c r="L100" t="s">
        <v>116</v>
      </c>
      <c r="M100" t="s">
        <v>4</v>
      </c>
      <c r="N100">
        <v>0</v>
      </c>
    </row>
    <row r="101" spans="1:14">
      <c r="A101">
        <v>1297</v>
      </c>
      <c r="B101" t="s">
        <v>117</v>
      </c>
      <c r="C101" t="s">
        <v>445</v>
      </c>
      <c r="D101">
        <v>299.60000000000002</v>
      </c>
      <c r="E101" t="s">
        <v>4</v>
      </c>
      <c r="F101" t="s">
        <v>362</v>
      </c>
      <c r="G101" t="s">
        <v>600</v>
      </c>
      <c r="H101" t="s">
        <v>601</v>
      </c>
      <c r="I101" t="s">
        <v>602</v>
      </c>
      <c r="K101">
        <v>1297</v>
      </c>
      <c r="L101" t="s">
        <v>117</v>
      </c>
      <c r="M101" t="s">
        <v>4</v>
      </c>
      <c r="N101">
        <v>2</v>
      </c>
    </row>
    <row r="102" spans="1:14">
      <c r="A102">
        <v>1299</v>
      </c>
      <c r="B102" t="s">
        <v>118</v>
      </c>
      <c r="C102" t="s">
        <v>445</v>
      </c>
      <c r="D102">
        <v>299.60000000000002</v>
      </c>
      <c r="E102" t="s">
        <v>4</v>
      </c>
      <c r="F102" t="s">
        <v>362</v>
      </c>
      <c r="G102" t="s">
        <v>600</v>
      </c>
      <c r="H102" t="s">
        <v>601</v>
      </c>
      <c r="I102" t="s">
        <v>602</v>
      </c>
      <c r="K102">
        <v>1299</v>
      </c>
      <c r="L102" t="s">
        <v>118</v>
      </c>
      <c r="M102" t="s">
        <v>4</v>
      </c>
      <c r="N102">
        <v>2</v>
      </c>
    </row>
    <row r="103" spans="1:14">
      <c r="A103">
        <v>5803</v>
      </c>
      <c r="B103" t="s">
        <v>119</v>
      </c>
      <c r="C103" t="s">
        <v>445</v>
      </c>
      <c r="D103">
        <v>299.60000000000002</v>
      </c>
      <c r="E103" t="s">
        <v>4</v>
      </c>
      <c r="F103" t="s">
        <v>362</v>
      </c>
      <c r="G103" t="s">
        <v>600</v>
      </c>
      <c r="H103" t="s">
        <v>601</v>
      </c>
      <c r="I103" t="s">
        <v>602</v>
      </c>
      <c r="K103">
        <v>5803</v>
      </c>
      <c r="L103" t="s">
        <v>119</v>
      </c>
      <c r="M103" t="s">
        <v>4</v>
      </c>
      <c r="N103">
        <v>0</v>
      </c>
    </row>
    <row r="104" spans="1:14">
      <c r="A104">
        <v>1310</v>
      </c>
      <c r="B104" t="s">
        <v>120</v>
      </c>
      <c r="C104" t="s">
        <v>445</v>
      </c>
      <c r="D104">
        <v>358.45</v>
      </c>
      <c r="E104" t="s">
        <v>4</v>
      </c>
      <c r="F104" t="s">
        <v>362</v>
      </c>
      <c r="G104" t="s">
        <v>600</v>
      </c>
      <c r="H104" t="s">
        <v>601</v>
      </c>
      <c r="I104" t="s">
        <v>602</v>
      </c>
      <c r="K104">
        <v>1310</v>
      </c>
      <c r="L104" t="s">
        <v>120</v>
      </c>
      <c r="M104" t="s">
        <v>4</v>
      </c>
      <c r="N104">
        <v>2</v>
      </c>
    </row>
    <row r="105" spans="1:14">
      <c r="A105">
        <v>1304</v>
      </c>
      <c r="B105" t="s">
        <v>121</v>
      </c>
      <c r="C105" t="s">
        <v>445</v>
      </c>
      <c r="D105">
        <v>358.45</v>
      </c>
      <c r="E105" t="s">
        <v>4</v>
      </c>
      <c r="F105" t="s">
        <v>362</v>
      </c>
      <c r="G105" t="s">
        <v>600</v>
      </c>
      <c r="H105" t="s">
        <v>601</v>
      </c>
      <c r="I105" t="s">
        <v>602</v>
      </c>
      <c r="K105">
        <v>1304</v>
      </c>
      <c r="L105" t="s">
        <v>121</v>
      </c>
      <c r="M105" t="s">
        <v>4</v>
      </c>
      <c r="N105">
        <v>0</v>
      </c>
    </row>
    <row r="106" spans="1:14">
      <c r="A106">
        <v>1295</v>
      </c>
      <c r="B106" t="s">
        <v>122</v>
      </c>
      <c r="C106" t="s">
        <v>445</v>
      </c>
      <c r="D106">
        <v>299.60000000000002</v>
      </c>
      <c r="E106" t="s">
        <v>4</v>
      </c>
      <c r="F106" t="s">
        <v>362</v>
      </c>
      <c r="G106" t="s">
        <v>600</v>
      </c>
      <c r="H106" t="s">
        <v>601</v>
      </c>
      <c r="I106" t="s">
        <v>602</v>
      </c>
      <c r="K106">
        <v>1295</v>
      </c>
      <c r="L106" t="s">
        <v>122</v>
      </c>
      <c r="M106" t="s">
        <v>4</v>
      </c>
      <c r="N106">
        <v>0</v>
      </c>
    </row>
    <row r="107" spans="1:14">
      <c r="A107">
        <v>1300</v>
      </c>
      <c r="B107" t="s">
        <v>123</v>
      </c>
      <c r="C107" t="s">
        <v>445</v>
      </c>
      <c r="D107">
        <v>299.60000000000002</v>
      </c>
      <c r="E107" t="s">
        <v>4</v>
      </c>
      <c r="F107" t="s">
        <v>362</v>
      </c>
      <c r="G107" t="s">
        <v>600</v>
      </c>
      <c r="H107" t="s">
        <v>601</v>
      </c>
      <c r="I107" t="s">
        <v>602</v>
      </c>
      <c r="K107">
        <v>1300</v>
      </c>
      <c r="L107" t="s">
        <v>123</v>
      </c>
      <c r="M107" t="s">
        <v>4</v>
      </c>
      <c r="N107">
        <v>2</v>
      </c>
    </row>
    <row r="108" spans="1:14">
      <c r="A108">
        <v>1301</v>
      </c>
      <c r="B108" t="s">
        <v>124</v>
      </c>
      <c r="C108" t="s">
        <v>445</v>
      </c>
      <c r="D108">
        <v>299.60000000000002</v>
      </c>
      <c r="E108" t="s">
        <v>4</v>
      </c>
      <c r="F108" t="s">
        <v>362</v>
      </c>
      <c r="G108" t="s">
        <v>600</v>
      </c>
      <c r="H108" t="s">
        <v>601</v>
      </c>
      <c r="I108" t="s">
        <v>602</v>
      </c>
      <c r="K108">
        <v>1301</v>
      </c>
      <c r="L108" t="s">
        <v>124</v>
      </c>
      <c r="M108" t="s">
        <v>4</v>
      </c>
      <c r="N108">
        <v>2</v>
      </c>
    </row>
    <row r="109" spans="1:14">
      <c r="A109">
        <v>1302</v>
      </c>
      <c r="B109" t="s">
        <v>125</v>
      </c>
      <c r="C109" t="s">
        <v>445</v>
      </c>
      <c r="D109">
        <v>358.45</v>
      </c>
      <c r="E109" t="s">
        <v>4</v>
      </c>
      <c r="F109" t="s">
        <v>362</v>
      </c>
      <c r="G109" t="s">
        <v>600</v>
      </c>
      <c r="H109" t="s">
        <v>601</v>
      </c>
      <c r="I109" t="s">
        <v>602</v>
      </c>
      <c r="K109">
        <v>1302</v>
      </c>
      <c r="L109" t="s">
        <v>125</v>
      </c>
      <c r="M109" t="s">
        <v>4</v>
      </c>
      <c r="N109">
        <v>0</v>
      </c>
    </row>
    <row r="110" spans="1:14">
      <c r="A110">
        <v>1303</v>
      </c>
      <c r="B110" t="s">
        <v>126</v>
      </c>
      <c r="C110" t="s">
        <v>445</v>
      </c>
      <c r="D110">
        <v>358.45</v>
      </c>
      <c r="E110" t="s">
        <v>4</v>
      </c>
      <c r="F110" t="s">
        <v>362</v>
      </c>
      <c r="G110" t="s">
        <v>600</v>
      </c>
      <c r="H110" t="s">
        <v>601</v>
      </c>
      <c r="I110" t="s">
        <v>602</v>
      </c>
      <c r="K110">
        <v>1303</v>
      </c>
      <c r="L110" t="s">
        <v>126</v>
      </c>
      <c r="M110" t="s">
        <v>4</v>
      </c>
      <c r="N110">
        <v>0</v>
      </c>
    </row>
    <row r="111" spans="1:14">
      <c r="A111">
        <v>1305</v>
      </c>
      <c r="B111" t="s">
        <v>127</v>
      </c>
      <c r="C111" t="s">
        <v>445</v>
      </c>
      <c r="D111">
        <v>358.45</v>
      </c>
      <c r="E111" t="s">
        <v>4</v>
      </c>
      <c r="F111" t="s">
        <v>362</v>
      </c>
      <c r="G111" t="s">
        <v>600</v>
      </c>
      <c r="H111" t="s">
        <v>601</v>
      </c>
      <c r="I111" t="s">
        <v>602</v>
      </c>
      <c r="K111">
        <v>1305</v>
      </c>
      <c r="L111" t="s">
        <v>127</v>
      </c>
      <c r="M111" t="s">
        <v>4</v>
      </c>
      <c r="N111">
        <v>0</v>
      </c>
    </row>
    <row r="112" spans="1:14">
      <c r="A112">
        <v>1307</v>
      </c>
      <c r="B112" t="s">
        <v>128</v>
      </c>
      <c r="C112" t="s">
        <v>445</v>
      </c>
      <c r="D112">
        <v>358.45</v>
      </c>
      <c r="E112" t="s">
        <v>4</v>
      </c>
      <c r="F112" t="s">
        <v>362</v>
      </c>
      <c r="G112" t="s">
        <v>600</v>
      </c>
      <c r="H112" t="s">
        <v>601</v>
      </c>
      <c r="I112" t="s">
        <v>602</v>
      </c>
      <c r="K112">
        <v>1307</v>
      </c>
      <c r="L112" t="s">
        <v>128</v>
      </c>
      <c r="M112" t="s">
        <v>4</v>
      </c>
      <c r="N112">
        <v>0</v>
      </c>
    </row>
    <row r="113" spans="1:14">
      <c r="A113">
        <v>1306</v>
      </c>
      <c r="B113" t="s">
        <v>129</v>
      </c>
      <c r="C113" t="s">
        <v>445</v>
      </c>
      <c r="D113">
        <v>358.45</v>
      </c>
      <c r="E113" t="s">
        <v>4</v>
      </c>
      <c r="F113" t="s">
        <v>362</v>
      </c>
      <c r="G113" t="s">
        <v>600</v>
      </c>
      <c r="H113" t="s">
        <v>601</v>
      </c>
      <c r="I113" t="s">
        <v>602</v>
      </c>
      <c r="K113">
        <v>1306</v>
      </c>
      <c r="L113" t="s">
        <v>129</v>
      </c>
      <c r="M113" t="s">
        <v>4</v>
      </c>
      <c r="N113">
        <v>0</v>
      </c>
    </row>
    <row r="114" spans="1:14">
      <c r="A114">
        <v>1294</v>
      </c>
      <c r="B114" t="s">
        <v>130</v>
      </c>
      <c r="C114" t="s">
        <v>445</v>
      </c>
      <c r="D114">
        <v>299.60000000000002</v>
      </c>
      <c r="E114" t="s">
        <v>4</v>
      </c>
      <c r="F114" t="s">
        <v>362</v>
      </c>
      <c r="G114" t="s">
        <v>600</v>
      </c>
      <c r="H114" t="s">
        <v>601</v>
      </c>
      <c r="I114" t="s">
        <v>602</v>
      </c>
      <c r="K114">
        <v>1294</v>
      </c>
      <c r="L114" t="s">
        <v>130</v>
      </c>
      <c r="M114" t="s">
        <v>4</v>
      </c>
      <c r="N114">
        <v>0</v>
      </c>
    </row>
    <row r="115" spans="1:14">
      <c r="A115">
        <v>1326</v>
      </c>
      <c r="B115" t="s">
        <v>131</v>
      </c>
      <c r="C115" t="s">
        <v>445</v>
      </c>
      <c r="D115">
        <v>299.60000000000002</v>
      </c>
      <c r="E115" t="s">
        <v>4</v>
      </c>
      <c r="F115" t="s">
        <v>362</v>
      </c>
      <c r="G115" t="s">
        <v>600</v>
      </c>
      <c r="H115" t="s">
        <v>601</v>
      </c>
      <c r="I115" t="s">
        <v>602</v>
      </c>
      <c r="K115">
        <v>1326</v>
      </c>
      <c r="L115" t="s">
        <v>131</v>
      </c>
      <c r="M115" t="s">
        <v>4</v>
      </c>
      <c r="N115">
        <v>2</v>
      </c>
    </row>
    <row r="116" spans="1:14">
      <c r="A116">
        <v>1327</v>
      </c>
      <c r="B116" t="s">
        <v>132</v>
      </c>
      <c r="C116" t="s">
        <v>445</v>
      </c>
      <c r="D116">
        <v>358.45</v>
      </c>
      <c r="E116" t="s">
        <v>4</v>
      </c>
      <c r="F116" t="s">
        <v>362</v>
      </c>
      <c r="G116" t="s">
        <v>600</v>
      </c>
      <c r="H116" t="s">
        <v>601</v>
      </c>
      <c r="I116" t="s">
        <v>602</v>
      </c>
      <c r="K116">
        <v>1327</v>
      </c>
      <c r="L116" t="s">
        <v>132</v>
      </c>
      <c r="M116" t="s">
        <v>4</v>
      </c>
      <c r="N116">
        <v>0</v>
      </c>
    </row>
    <row r="117" spans="1:14">
      <c r="A117">
        <v>1312</v>
      </c>
      <c r="B117" t="s">
        <v>133</v>
      </c>
      <c r="C117" t="s">
        <v>445</v>
      </c>
      <c r="D117">
        <v>299.60000000000002</v>
      </c>
      <c r="E117" t="s">
        <v>4</v>
      </c>
      <c r="F117" t="s">
        <v>362</v>
      </c>
      <c r="G117" t="s">
        <v>600</v>
      </c>
      <c r="H117" t="s">
        <v>601</v>
      </c>
      <c r="I117" t="s">
        <v>602</v>
      </c>
      <c r="K117">
        <v>1312</v>
      </c>
      <c r="L117" t="s">
        <v>133</v>
      </c>
      <c r="M117" t="s">
        <v>4</v>
      </c>
      <c r="N117">
        <v>0</v>
      </c>
    </row>
    <row r="118" spans="1:14">
      <c r="A118">
        <v>1313</v>
      </c>
      <c r="B118" t="s">
        <v>134</v>
      </c>
      <c r="C118" t="s">
        <v>445</v>
      </c>
      <c r="D118">
        <v>299.60000000000002</v>
      </c>
      <c r="E118" t="s">
        <v>4</v>
      </c>
      <c r="F118" t="s">
        <v>362</v>
      </c>
      <c r="G118" t="s">
        <v>600</v>
      </c>
      <c r="H118" t="s">
        <v>601</v>
      </c>
      <c r="I118" t="s">
        <v>602</v>
      </c>
      <c r="K118">
        <v>1313</v>
      </c>
      <c r="L118" t="s">
        <v>134</v>
      </c>
      <c r="M118" t="s">
        <v>4</v>
      </c>
      <c r="N118">
        <v>0</v>
      </c>
    </row>
    <row r="119" spans="1:14">
      <c r="A119">
        <v>1314</v>
      </c>
      <c r="B119" t="s">
        <v>135</v>
      </c>
      <c r="C119" t="s">
        <v>445</v>
      </c>
      <c r="D119">
        <v>299.60000000000002</v>
      </c>
      <c r="E119" t="s">
        <v>4</v>
      </c>
      <c r="F119" t="s">
        <v>362</v>
      </c>
      <c r="G119" t="s">
        <v>600</v>
      </c>
      <c r="H119" t="s">
        <v>601</v>
      </c>
      <c r="I119" t="s">
        <v>602</v>
      </c>
      <c r="K119">
        <v>1314</v>
      </c>
      <c r="L119" t="s">
        <v>135</v>
      </c>
      <c r="M119" t="s">
        <v>4</v>
      </c>
      <c r="N119">
        <v>0</v>
      </c>
    </row>
    <row r="120" spans="1:14">
      <c r="A120">
        <v>1315</v>
      </c>
      <c r="B120" t="s">
        <v>136</v>
      </c>
      <c r="C120" t="s">
        <v>445</v>
      </c>
      <c r="D120">
        <v>299.60000000000002</v>
      </c>
      <c r="E120" t="s">
        <v>4</v>
      </c>
      <c r="F120" t="s">
        <v>362</v>
      </c>
      <c r="G120" t="s">
        <v>600</v>
      </c>
      <c r="H120" t="s">
        <v>601</v>
      </c>
      <c r="I120" t="s">
        <v>602</v>
      </c>
      <c r="K120">
        <v>1315</v>
      </c>
      <c r="L120" t="s">
        <v>136</v>
      </c>
      <c r="M120" t="s">
        <v>4</v>
      </c>
      <c r="N120">
        <v>0</v>
      </c>
    </row>
    <row r="121" spans="1:14">
      <c r="A121">
        <v>1316</v>
      </c>
      <c r="B121" t="s">
        <v>137</v>
      </c>
      <c r="C121" t="s">
        <v>445</v>
      </c>
      <c r="D121">
        <v>299.60000000000002</v>
      </c>
      <c r="E121" t="s">
        <v>4</v>
      </c>
      <c r="F121" t="s">
        <v>362</v>
      </c>
      <c r="G121" t="s">
        <v>600</v>
      </c>
      <c r="H121" t="s">
        <v>601</v>
      </c>
      <c r="I121" t="s">
        <v>602</v>
      </c>
      <c r="K121">
        <v>1316</v>
      </c>
      <c r="L121" t="s">
        <v>137</v>
      </c>
      <c r="M121" t="s">
        <v>4</v>
      </c>
      <c r="N121">
        <v>0</v>
      </c>
    </row>
    <row r="122" spans="1:14">
      <c r="A122">
        <v>1317</v>
      </c>
      <c r="B122" t="s">
        <v>138</v>
      </c>
      <c r="C122" t="s">
        <v>445</v>
      </c>
      <c r="D122">
        <v>299.60000000000002</v>
      </c>
      <c r="E122" t="s">
        <v>4</v>
      </c>
      <c r="F122" t="s">
        <v>362</v>
      </c>
      <c r="G122" t="s">
        <v>600</v>
      </c>
      <c r="H122" t="s">
        <v>601</v>
      </c>
      <c r="I122" t="s">
        <v>602</v>
      </c>
      <c r="K122">
        <v>1317</v>
      </c>
      <c r="L122" t="s">
        <v>138</v>
      </c>
      <c r="M122" t="s">
        <v>4</v>
      </c>
      <c r="N122">
        <v>0</v>
      </c>
    </row>
    <row r="123" spans="1:14">
      <c r="A123">
        <v>1318</v>
      </c>
      <c r="B123" t="s">
        <v>139</v>
      </c>
      <c r="C123" t="s">
        <v>445</v>
      </c>
      <c r="D123">
        <v>299.60000000000002</v>
      </c>
      <c r="E123" t="s">
        <v>4</v>
      </c>
      <c r="F123" t="s">
        <v>362</v>
      </c>
      <c r="G123" t="s">
        <v>600</v>
      </c>
      <c r="H123" t="s">
        <v>601</v>
      </c>
      <c r="I123" t="s">
        <v>602</v>
      </c>
      <c r="K123">
        <v>1318</v>
      </c>
      <c r="L123" t="s">
        <v>139</v>
      </c>
      <c r="M123" t="s">
        <v>4</v>
      </c>
      <c r="N123">
        <v>0</v>
      </c>
    </row>
    <row r="124" spans="1:14">
      <c r="A124">
        <v>1319</v>
      </c>
      <c r="B124" t="s">
        <v>140</v>
      </c>
      <c r="C124" t="s">
        <v>445</v>
      </c>
      <c r="D124">
        <v>358.45</v>
      </c>
      <c r="E124" t="s">
        <v>4</v>
      </c>
      <c r="F124" t="s">
        <v>362</v>
      </c>
      <c r="G124" t="s">
        <v>600</v>
      </c>
      <c r="H124" t="s">
        <v>601</v>
      </c>
      <c r="I124" t="s">
        <v>602</v>
      </c>
      <c r="K124">
        <v>1319</v>
      </c>
      <c r="L124" t="s">
        <v>140</v>
      </c>
      <c r="M124" t="s">
        <v>4</v>
      </c>
      <c r="N124">
        <v>0</v>
      </c>
    </row>
    <row r="125" spans="1:14">
      <c r="A125">
        <v>1320</v>
      </c>
      <c r="B125" t="s">
        <v>141</v>
      </c>
      <c r="C125" t="s">
        <v>445</v>
      </c>
      <c r="D125">
        <v>358.45</v>
      </c>
      <c r="E125" t="s">
        <v>4</v>
      </c>
      <c r="F125" t="s">
        <v>362</v>
      </c>
      <c r="G125" t="s">
        <v>600</v>
      </c>
      <c r="H125" t="s">
        <v>601</v>
      </c>
      <c r="I125" t="s">
        <v>602</v>
      </c>
      <c r="K125">
        <v>1320</v>
      </c>
      <c r="L125" t="s">
        <v>141</v>
      </c>
      <c r="M125" t="s">
        <v>4</v>
      </c>
      <c r="N125">
        <v>0</v>
      </c>
    </row>
    <row r="126" spans="1:14">
      <c r="A126">
        <v>1321</v>
      </c>
      <c r="B126" t="s">
        <v>142</v>
      </c>
      <c r="C126" t="s">
        <v>445</v>
      </c>
      <c r="D126">
        <v>358.45</v>
      </c>
      <c r="E126" t="s">
        <v>4</v>
      </c>
      <c r="F126" t="s">
        <v>362</v>
      </c>
      <c r="G126" t="s">
        <v>600</v>
      </c>
      <c r="H126" t="s">
        <v>601</v>
      </c>
      <c r="I126" t="s">
        <v>602</v>
      </c>
      <c r="K126">
        <v>1321</v>
      </c>
      <c r="L126" t="s">
        <v>142</v>
      </c>
      <c r="M126" t="s">
        <v>4</v>
      </c>
      <c r="N126">
        <v>0</v>
      </c>
    </row>
    <row r="127" spans="1:14">
      <c r="A127">
        <v>1322</v>
      </c>
      <c r="B127" t="s">
        <v>143</v>
      </c>
      <c r="C127" t="s">
        <v>445</v>
      </c>
      <c r="D127">
        <v>358.45</v>
      </c>
      <c r="E127" t="s">
        <v>4</v>
      </c>
      <c r="F127" t="s">
        <v>362</v>
      </c>
      <c r="G127" t="s">
        <v>600</v>
      </c>
      <c r="H127" t="s">
        <v>601</v>
      </c>
      <c r="I127" t="s">
        <v>602</v>
      </c>
      <c r="K127">
        <v>1322</v>
      </c>
      <c r="L127" t="s">
        <v>143</v>
      </c>
      <c r="M127" t="s">
        <v>4</v>
      </c>
      <c r="N127">
        <v>0</v>
      </c>
    </row>
    <row r="128" spans="1:14">
      <c r="A128">
        <v>1324</v>
      </c>
      <c r="B128" t="s">
        <v>144</v>
      </c>
      <c r="C128" t="s">
        <v>445</v>
      </c>
      <c r="D128">
        <v>358.45</v>
      </c>
      <c r="E128" t="s">
        <v>4</v>
      </c>
      <c r="F128" t="s">
        <v>362</v>
      </c>
      <c r="G128" t="s">
        <v>600</v>
      </c>
      <c r="H128" t="s">
        <v>601</v>
      </c>
      <c r="I128" t="s">
        <v>602</v>
      </c>
      <c r="K128">
        <v>1324</v>
      </c>
      <c r="L128" t="s">
        <v>144</v>
      </c>
      <c r="M128" t="s">
        <v>4</v>
      </c>
      <c r="N128">
        <v>0</v>
      </c>
    </row>
    <row r="129" spans="1:14">
      <c r="A129">
        <v>1325</v>
      </c>
      <c r="B129" t="s">
        <v>145</v>
      </c>
      <c r="C129" t="s">
        <v>445</v>
      </c>
      <c r="D129">
        <v>358.45</v>
      </c>
      <c r="E129" t="s">
        <v>4</v>
      </c>
      <c r="F129" t="s">
        <v>362</v>
      </c>
      <c r="G129" t="s">
        <v>600</v>
      </c>
      <c r="H129" t="s">
        <v>601</v>
      </c>
      <c r="I129" t="s">
        <v>602</v>
      </c>
      <c r="K129">
        <v>1325</v>
      </c>
      <c r="L129" t="s">
        <v>145</v>
      </c>
      <c r="M129" t="s">
        <v>4</v>
      </c>
      <c r="N129">
        <v>0</v>
      </c>
    </row>
    <row r="130" spans="1:14">
      <c r="A130">
        <v>1311</v>
      </c>
      <c r="B130" t="s">
        <v>146</v>
      </c>
      <c r="C130" t="s">
        <v>445</v>
      </c>
      <c r="D130">
        <v>299.60000000000002</v>
      </c>
      <c r="E130" t="s">
        <v>4</v>
      </c>
      <c r="F130" t="s">
        <v>362</v>
      </c>
      <c r="G130" t="s">
        <v>600</v>
      </c>
      <c r="H130" t="s">
        <v>601</v>
      </c>
      <c r="I130" t="s">
        <v>602</v>
      </c>
      <c r="K130">
        <v>1311</v>
      </c>
      <c r="L130" t="s">
        <v>146</v>
      </c>
      <c r="M130" t="s">
        <v>4</v>
      </c>
      <c r="N130">
        <v>0</v>
      </c>
    </row>
    <row r="131" spans="1:14">
      <c r="A131">
        <v>5794</v>
      </c>
      <c r="B131" t="s">
        <v>147</v>
      </c>
      <c r="C131" t="s">
        <v>445</v>
      </c>
      <c r="D131">
        <v>210</v>
      </c>
      <c r="E131" t="s">
        <v>4</v>
      </c>
      <c r="F131" t="s">
        <v>360</v>
      </c>
      <c r="G131" t="s">
        <v>380</v>
      </c>
      <c r="H131" t="s">
        <v>389</v>
      </c>
      <c r="I131" t="s">
        <v>381</v>
      </c>
      <c r="K131">
        <v>5794</v>
      </c>
      <c r="L131" t="s">
        <v>147</v>
      </c>
      <c r="M131" t="s">
        <v>4</v>
      </c>
      <c r="N131">
        <v>0</v>
      </c>
    </row>
    <row r="132" spans="1:14">
      <c r="A132">
        <v>5801</v>
      </c>
      <c r="B132" t="s">
        <v>148</v>
      </c>
      <c r="C132" t="s">
        <v>445</v>
      </c>
      <c r="D132">
        <v>210</v>
      </c>
      <c r="E132" t="s">
        <v>4</v>
      </c>
      <c r="F132" t="s">
        <v>360</v>
      </c>
      <c r="G132" t="s">
        <v>380</v>
      </c>
      <c r="H132" t="s">
        <v>389</v>
      </c>
      <c r="I132" t="s">
        <v>381</v>
      </c>
      <c r="K132">
        <v>5801</v>
      </c>
      <c r="L132" t="s">
        <v>148</v>
      </c>
      <c r="M132" t="s">
        <v>4</v>
      </c>
      <c r="N132">
        <v>0</v>
      </c>
    </row>
    <row r="133" spans="1:14">
      <c r="A133">
        <v>7816</v>
      </c>
      <c r="B133" t="s">
        <v>149</v>
      </c>
      <c r="C133" t="s">
        <v>445</v>
      </c>
      <c r="D133">
        <v>1556</v>
      </c>
      <c r="E133" t="s">
        <v>4</v>
      </c>
      <c r="F133" t="s">
        <v>356</v>
      </c>
      <c r="G133" t="s">
        <v>30</v>
      </c>
      <c r="H133" t="s">
        <v>30</v>
      </c>
      <c r="I133" t="s">
        <v>30</v>
      </c>
      <c r="K133">
        <v>7816</v>
      </c>
      <c r="L133" t="s">
        <v>149</v>
      </c>
      <c r="M133" t="s">
        <v>393</v>
      </c>
      <c r="N133">
        <v>0</v>
      </c>
    </row>
    <row r="134" spans="1:14">
      <c r="A134">
        <v>4616</v>
      </c>
      <c r="B134" t="s">
        <v>150</v>
      </c>
      <c r="C134" t="s">
        <v>445</v>
      </c>
      <c r="D134">
        <v>950</v>
      </c>
      <c r="E134" t="s">
        <v>398</v>
      </c>
      <c r="F134" t="s">
        <v>359</v>
      </c>
      <c r="G134" t="s">
        <v>378</v>
      </c>
      <c r="H134" t="s">
        <v>30</v>
      </c>
      <c r="I134" t="s">
        <v>379</v>
      </c>
      <c r="K134">
        <v>4616</v>
      </c>
      <c r="L134" t="s">
        <v>150</v>
      </c>
      <c r="M134" t="s">
        <v>398</v>
      </c>
      <c r="N134">
        <v>0</v>
      </c>
    </row>
    <row r="135" spans="1:14">
      <c r="A135">
        <v>6091</v>
      </c>
      <c r="B135" t="s">
        <v>151</v>
      </c>
      <c r="C135" t="s">
        <v>445</v>
      </c>
      <c r="D135">
        <v>283.55</v>
      </c>
      <c r="E135" t="s">
        <v>4</v>
      </c>
      <c r="F135" t="s">
        <v>362</v>
      </c>
      <c r="G135" t="s">
        <v>600</v>
      </c>
      <c r="H135" t="s">
        <v>601</v>
      </c>
      <c r="I135" t="s">
        <v>602</v>
      </c>
      <c r="K135">
        <v>6091</v>
      </c>
      <c r="L135" t="s">
        <v>151</v>
      </c>
      <c r="M135" t="s">
        <v>4</v>
      </c>
      <c r="N135">
        <v>1</v>
      </c>
    </row>
    <row r="136" spans="1:14">
      <c r="A136">
        <v>6092</v>
      </c>
      <c r="B136" t="s">
        <v>152</v>
      </c>
      <c r="C136" t="s">
        <v>445</v>
      </c>
      <c r="D136">
        <v>283.55</v>
      </c>
      <c r="E136" t="s">
        <v>4</v>
      </c>
      <c r="F136" t="s">
        <v>362</v>
      </c>
      <c r="G136" t="s">
        <v>600</v>
      </c>
      <c r="H136" t="s">
        <v>601</v>
      </c>
      <c r="I136" t="s">
        <v>602</v>
      </c>
      <c r="K136">
        <v>6092</v>
      </c>
      <c r="L136" t="s">
        <v>152</v>
      </c>
      <c r="M136" t="s">
        <v>4</v>
      </c>
      <c r="N136">
        <v>1</v>
      </c>
    </row>
    <row r="137" spans="1:14">
      <c r="A137">
        <v>6090</v>
      </c>
      <c r="B137" t="s">
        <v>153</v>
      </c>
      <c r="C137" t="s">
        <v>445</v>
      </c>
      <c r="D137">
        <v>283.55</v>
      </c>
      <c r="E137" t="s">
        <v>4</v>
      </c>
      <c r="F137" t="s">
        <v>362</v>
      </c>
      <c r="G137" t="s">
        <v>600</v>
      </c>
      <c r="H137" t="s">
        <v>601</v>
      </c>
      <c r="I137" t="s">
        <v>602</v>
      </c>
      <c r="K137">
        <v>6090</v>
      </c>
      <c r="L137" t="s">
        <v>153</v>
      </c>
      <c r="M137" t="s">
        <v>4</v>
      </c>
      <c r="N137">
        <v>1</v>
      </c>
    </row>
    <row r="138" spans="1:14">
      <c r="A138">
        <v>1328</v>
      </c>
      <c r="B138" t="s">
        <v>154</v>
      </c>
      <c r="C138" t="s">
        <v>445</v>
      </c>
      <c r="D138">
        <v>342.4</v>
      </c>
      <c r="E138" t="s">
        <v>4</v>
      </c>
      <c r="F138" t="s">
        <v>362</v>
      </c>
      <c r="G138" t="s">
        <v>600</v>
      </c>
      <c r="H138" t="s">
        <v>601</v>
      </c>
      <c r="I138" t="s">
        <v>602</v>
      </c>
      <c r="K138">
        <v>1328</v>
      </c>
      <c r="L138" t="s">
        <v>154</v>
      </c>
      <c r="M138" t="s">
        <v>4</v>
      </c>
      <c r="N138">
        <v>1</v>
      </c>
    </row>
    <row r="139" spans="1:14">
      <c r="A139">
        <v>6053</v>
      </c>
      <c r="B139" t="s">
        <v>155</v>
      </c>
      <c r="C139" t="s">
        <v>445</v>
      </c>
      <c r="D139">
        <v>342.4</v>
      </c>
      <c r="E139" t="s">
        <v>4</v>
      </c>
      <c r="F139" t="s">
        <v>362</v>
      </c>
      <c r="G139" t="s">
        <v>600</v>
      </c>
      <c r="H139" t="s">
        <v>601</v>
      </c>
      <c r="I139" t="s">
        <v>602</v>
      </c>
      <c r="K139">
        <v>6053</v>
      </c>
      <c r="L139" t="s">
        <v>155</v>
      </c>
      <c r="M139" t="s">
        <v>4</v>
      </c>
      <c r="N139">
        <v>1</v>
      </c>
    </row>
    <row r="140" spans="1:14">
      <c r="A140">
        <v>1329</v>
      </c>
      <c r="B140" t="s">
        <v>156</v>
      </c>
      <c r="C140" t="s">
        <v>445</v>
      </c>
      <c r="D140">
        <v>283.55</v>
      </c>
      <c r="E140" t="s">
        <v>4</v>
      </c>
      <c r="F140" t="s">
        <v>362</v>
      </c>
      <c r="G140" t="s">
        <v>600</v>
      </c>
      <c r="H140" t="s">
        <v>601</v>
      </c>
      <c r="I140" t="s">
        <v>602</v>
      </c>
      <c r="K140">
        <v>1329</v>
      </c>
      <c r="L140" t="s">
        <v>156</v>
      </c>
      <c r="M140" t="s">
        <v>4</v>
      </c>
      <c r="N140">
        <v>0</v>
      </c>
    </row>
    <row r="141" spans="1:14">
      <c r="A141">
        <v>6039</v>
      </c>
      <c r="B141" t="s">
        <v>157</v>
      </c>
      <c r="C141" t="s">
        <v>445</v>
      </c>
      <c r="D141">
        <v>283.55</v>
      </c>
      <c r="E141" t="s">
        <v>4</v>
      </c>
      <c r="F141" t="s">
        <v>362</v>
      </c>
      <c r="G141" t="s">
        <v>600</v>
      </c>
      <c r="H141" t="s">
        <v>601</v>
      </c>
      <c r="I141" t="s">
        <v>602</v>
      </c>
      <c r="K141">
        <v>6039</v>
      </c>
      <c r="L141" t="s">
        <v>157</v>
      </c>
      <c r="M141" t="s">
        <v>4</v>
      </c>
      <c r="N141">
        <v>0</v>
      </c>
    </row>
    <row r="142" spans="1:14">
      <c r="A142">
        <v>6684</v>
      </c>
      <c r="B142" t="s">
        <v>158</v>
      </c>
      <c r="C142" t="s">
        <v>445</v>
      </c>
      <c r="D142">
        <v>100</v>
      </c>
      <c r="E142" t="s">
        <v>4</v>
      </c>
      <c r="F142" t="s">
        <v>360</v>
      </c>
      <c r="G142" t="s">
        <v>380</v>
      </c>
      <c r="H142" t="s">
        <v>389</v>
      </c>
      <c r="I142" t="s">
        <v>381</v>
      </c>
      <c r="K142">
        <v>6684</v>
      </c>
      <c r="L142" t="s">
        <v>158</v>
      </c>
      <c r="M142" t="s">
        <v>4</v>
      </c>
      <c r="N142">
        <v>7</v>
      </c>
    </row>
    <row r="143" spans="1:14">
      <c r="A143">
        <v>4735</v>
      </c>
      <c r="B143" t="s">
        <v>159</v>
      </c>
      <c r="C143" t="s">
        <v>445</v>
      </c>
      <c r="D143">
        <v>350</v>
      </c>
      <c r="E143" t="s">
        <v>393</v>
      </c>
      <c r="F143" t="s">
        <v>360</v>
      </c>
      <c r="G143" t="s">
        <v>380</v>
      </c>
      <c r="H143" t="s">
        <v>389</v>
      </c>
      <c r="I143" t="s">
        <v>381</v>
      </c>
      <c r="K143">
        <v>4735</v>
      </c>
      <c r="L143" t="s">
        <v>159</v>
      </c>
      <c r="M143" t="s">
        <v>393</v>
      </c>
      <c r="N143">
        <v>10</v>
      </c>
    </row>
    <row r="144" spans="1:14">
      <c r="A144">
        <v>1251</v>
      </c>
      <c r="B144" t="s">
        <v>160</v>
      </c>
      <c r="C144" t="s">
        <v>445</v>
      </c>
      <c r="D144">
        <v>110</v>
      </c>
      <c r="E144" t="s">
        <v>393</v>
      </c>
      <c r="F144" t="s">
        <v>360</v>
      </c>
      <c r="G144" t="s">
        <v>380</v>
      </c>
      <c r="H144" t="s">
        <v>389</v>
      </c>
      <c r="I144" t="s">
        <v>381</v>
      </c>
      <c r="K144">
        <v>1251</v>
      </c>
      <c r="L144" t="s">
        <v>160</v>
      </c>
      <c r="M144" t="s">
        <v>393</v>
      </c>
      <c r="N144">
        <v>0</v>
      </c>
    </row>
    <row r="145" spans="1:14">
      <c r="A145">
        <v>1250</v>
      </c>
      <c r="B145" t="s">
        <v>161</v>
      </c>
      <c r="C145" t="s">
        <v>445</v>
      </c>
      <c r="D145">
        <v>450</v>
      </c>
      <c r="E145" t="s">
        <v>4</v>
      </c>
      <c r="F145" t="s">
        <v>368</v>
      </c>
      <c r="G145" t="s">
        <v>30</v>
      </c>
      <c r="H145" t="s">
        <v>30</v>
      </c>
      <c r="I145" t="s">
        <v>30</v>
      </c>
      <c r="K145">
        <v>1250</v>
      </c>
      <c r="L145" t="s">
        <v>161</v>
      </c>
      <c r="M145" t="s">
        <v>398</v>
      </c>
      <c r="N145">
        <v>15</v>
      </c>
    </row>
    <row r="146" spans="1:14">
      <c r="A146">
        <v>1156</v>
      </c>
      <c r="B146" t="s">
        <v>412</v>
      </c>
      <c r="C146" t="s">
        <v>445</v>
      </c>
      <c r="D146">
        <v>13500</v>
      </c>
      <c r="E146" t="s">
        <v>4</v>
      </c>
      <c r="F146" t="s">
        <v>574</v>
      </c>
      <c r="K146">
        <v>7809</v>
      </c>
      <c r="L146" t="s">
        <v>162</v>
      </c>
      <c r="M146" t="s">
        <v>393</v>
      </c>
      <c r="N146">
        <v>0</v>
      </c>
    </row>
    <row r="147" spans="1:14">
      <c r="A147">
        <v>7809</v>
      </c>
      <c r="B147" t="s">
        <v>162</v>
      </c>
      <c r="C147" t="s">
        <v>445</v>
      </c>
      <c r="D147">
        <v>2095</v>
      </c>
      <c r="E147" t="s">
        <v>4</v>
      </c>
      <c r="F147" t="s">
        <v>356</v>
      </c>
      <c r="G147" t="s">
        <v>30</v>
      </c>
      <c r="H147" t="s">
        <v>30</v>
      </c>
      <c r="I147" t="s">
        <v>30</v>
      </c>
      <c r="K147">
        <v>7812</v>
      </c>
      <c r="L147" t="s">
        <v>163</v>
      </c>
      <c r="M147" t="s">
        <v>393</v>
      </c>
      <c r="N147">
        <v>0</v>
      </c>
    </row>
    <row r="148" spans="1:14">
      <c r="A148">
        <v>7812</v>
      </c>
      <c r="B148" t="s">
        <v>163</v>
      </c>
      <c r="C148" t="s">
        <v>445</v>
      </c>
      <c r="D148">
        <v>2095</v>
      </c>
      <c r="E148" t="s">
        <v>4</v>
      </c>
      <c r="F148" t="s">
        <v>356</v>
      </c>
      <c r="G148" t="s">
        <v>30</v>
      </c>
      <c r="H148" t="s">
        <v>30</v>
      </c>
      <c r="I148" t="s">
        <v>30</v>
      </c>
      <c r="K148">
        <v>7813</v>
      </c>
      <c r="L148" t="s">
        <v>164</v>
      </c>
      <c r="M148" t="s">
        <v>393</v>
      </c>
      <c r="N148">
        <v>0</v>
      </c>
    </row>
    <row r="149" spans="1:14">
      <c r="A149">
        <v>7813</v>
      </c>
      <c r="B149" t="s">
        <v>164</v>
      </c>
      <c r="C149" t="s">
        <v>445</v>
      </c>
      <c r="D149">
        <v>2095</v>
      </c>
      <c r="E149" t="s">
        <v>4</v>
      </c>
      <c r="F149" t="s">
        <v>356</v>
      </c>
      <c r="G149" t="s">
        <v>30</v>
      </c>
      <c r="H149" t="s">
        <v>30</v>
      </c>
      <c r="I149" t="s">
        <v>30</v>
      </c>
      <c r="K149">
        <v>7810</v>
      </c>
      <c r="L149" t="s">
        <v>165</v>
      </c>
      <c r="M149" t="s">
        <v>393</v>
      </c>
      <c r="N149">
        <v>0</v>
      </c>
    </row>
    <row r="150" spans="1:14">
      <c r="A150">
        <v>7810</v>
      </c>
      <c r="B150" t="s">
        <v>165</v>
      </c>
      <c r="C150" t="s">
        <v>445</v>
      </c>
      <c r="D150">
        <v>2095</v>
      </c>
      <c r="E150" t="s">
        <v>4</v>
      </c>
      <c r="F150" t="s">
        <v>356</v>
      </c>
      <c r="G150" t="s">
        <v>30</v>
      </c>
      <c r="H150" t="s">
        <v>30</v>
      </c>
      <c r="I150" t="s">
        <v>30</v>
      </c>
      <c r="K150">
        <v>7811</v>
      </c>
      <c r="L150" t="s">
        <v>166</v>
      </c>
      <c r="M150" t="s">
        <v>393</v>
      </c>
      <c r="N150">
        <v>0</v>
      </c>
    </row>
    <row r="151" spans="1:14">
      <c r="A151">
        <v>7811</v>
      </c>
      <c r="B151" t="s">
        <v>166</v>
      </c>
      <c r="C151" t="s">
        <v>445</v>
      </c>
      <c r="D151">
        <v>2095</v>
      </c>
      <c r="E151" t="s">
        <v>4</v>
      </c>
      <c r="F151" t="s">
        <v>356</v>
      </c>
      <c r="G151" t="s">
        <v>30</v>
      </c>
      <c r="H151" t="s">
        <v>30</v>
      </c>
      <c r="I151" t="s">
        <v>30</v>
      </c>
      <c r="K151">
        <v>1237</v>
      </c>
      <c r="L151" t="s">
        <v>167</v>
      </c>
      <c r="M151" t="s">
        <v>393</v>
      </c>
      <c r="N151">
        <v>0</v>
      </c>
    </row>
    <row r="152" spans="1:14">
      <c r="A152">
        <v>1237</v>
      </c>
      <c r="B152" t="s">
        <v>167</v>
      </c>
      <c r="C152" t="s">
        <v>445</v>
      </c>
      <c r="D152">
        <v>2160</v>
      </c>
      <c r="E152" t="s">
        <v>393</v>
      </c>
      <c r="F152" t="s">
        <v>356</v>
      </c>
      <c r="G152" t="s">
        <v>30</v>
      </c>
      <c r="H152" t="s">
        <v>30</v>
      </c>
      <c r="I152" t="s">
        <v>30</v>
      </c>
      <c r="K152">
        <v>1216</v>
      </c>
      <c r="L152" t="s">
        <v>168</v>
      </c>
      <c r="M152" t="s">
        <v>393</v>
      </c>
      <c r="N152">
        <v>0</v>
      </c>
    </row>
    <row r="153" spans="1:14">
      <c r="A153">
        <v>1216</v>
      </c>
      <c r="B153" t="s">
        <v>168</v>
      </c>
      <c r="C153" t="s">
        <v>445</v>
      </c>
      <c r="D153">
        <v>3800</v>
      </c>
      <c r="E153" t="s">
        <v>393</v>
      </c>
      <c r="F153" t="s">
        <v>360</v>
      </c>
      <c r="G153" t="s">
        <v>380</v>
      </c>
      <c r="H153" t="s">
        <v>389</v>
      </c>
      <c r="I153" t="s">
        <v>381</v>
      </c>
      <c r="K153">
        <v>1215</v>
      </c>
      <c r="L153" t="s">
        <v>169</v>
      </c>
      <c r="M153" t="s">
        <v>393</v>
      </c>
      <c r="N153">
        <v>0</v>
      </c>
    </row>
    <row r="154" spans="1:14">
      <c r="A154">
        <v>1215</v>
      </c>
      <c r="B154" t="s">
        <v>169</v>
      </c>
      <c r="C154" t="s">
        <v>445</v>
      </c>
      <c r="D154">
        <v>380</v>
      </c>
      <c r="E154" t="s">
        <v>393</v>
      </c>
      <c r="F154" t="s">
        <v>360</v>
      </c>
      <c r="G154" t="s">
        <v>380</v>
      </c>
      <c r="H154" t="s">
        <v>389</v>
      </c>
      <c r="I154" t="s">
        <v>381</v>
      </c>
      <c r="K154">
        <v>1197</v>
      </c>
      <c r="L154" t="s">
        <v>170</v>
      </c>
      <c r="M154" t="s">
        <v>4</v>
      </c>
      <c r="N154">
        <v>7</v>
      </c>
    </row>
    <row r="155" spans="1:14">
      <c r="A155">
        <v>1197</v>
      </c>
      <c r="B155" t="s">
        <v>170</v>
      </c>
      <c r="C155" t="s">
        <v>445</v>
      </c>
      <c r="D155">
        <v>250</v>
      </c>
      <c r="E155" t="s">
        <v>4</v>
      </c>
      <c r="F155" t="s">
        <v>366</v>
      </c>
      <c r="G155" t="s">
        <v>30</v>
      </c>
      <c r="H155" t="s">
        <v>30</v>
      </c>
      <c r="I155" t="s">
        <v>30</v>
      </c>
      <c r="K155">
        <v>6687</v>
      </c>
      <c r="L155" t="s">
        <v>171</v>
      </c>
      <c r="M155" t="s">
        <v>4</v>
      </c>
      <c r="N155">
        <v>8</v>
      </c>
    </row>
    <row r="156" spans="1:14">
      <c r="A156">
        <v>6687</v>
      </c>
      <c r="B156" t="s">
        <v>171</v>
      </c>
      <c r="C156" t="s">
        <v>445</v>
      </c>
      <c r="D156">
        <v>320</v>
      </c>
      <c r="E156" t="s">
        <v>4</v>
      </c>
      <c r="F156" t="s">
        <v>365</v>
      </c>
      <c r="G156" t="s">
        <v>386</v>
      </c>
      <c r="H156" t="s">
        <v>387</v>
      </c>
      <c r="I156" t="s">
        <v>388</v>
      </c>
      <c r="K156">
        <v>1196</v>
      </c>
      <c r="L156" t="s">
        <v>172</v>
      </c>
      <c r="M156" t="s">
        <v>393</v>
      </c>
      <c r="N156">
        <v>30</v>
      </c>
    </row>
    <row r="157" spans="1:14">
      <c r="A157">
        <v>1196</v>
      </c>
      <c r="B157" t="s">
        <v>172</v>
      </c>
      <c r="C157" t="s">
        <v>445</v>
      </c>
      <c r="D157">
        <v>100</v>
      </c>
      <c r="E157" t="s">
        <v>393</v>
      </c>
      <c r="F157" t="s">
        <v>360</v>
      </c>
      <c r="G157" t="s">
        <v>380</v>
      </c>
      <c r="H157" t="s">
        <v>389</v>
      </c>
      <c r="I157" t="s">
        <v>381</v>
      </c>
      <c r="K157">
        <v>6129</v>
      </c>
      <c r="L157" t="s">
        <v>28</v>
      </c>
      <c r="M157" t="s">
        <v>4</v>
      </c>
      <c r="N157">
        <v>0</v>
      </c>
    </row>
    <row r="158" spans="1:14">
      <c r="A158">
        <v>6129</v>
      </c>
      <c r="B158" t="s">
        <v>28</v>
      </c>
      <c r="C158" t="s">
        <v>445</v>
      </c>
      <c r="D158">
        <v>711.55</v>
      </c>
      <c r="E158" t="s">
        <v>4</v>
      </c>
      <c r="F158" t="s">
        <v>362</v>
      </c>
      <c r="G158" t="s">
        <v>600</v>
      </c>
      <c r="H158" t="s">
        <v>601</v>
      </c>
      <c r="I158" t="s">
        <v>602</v>
      </c>
      <c r="K158">
        <v>7789</v>
      </c>
      <c r="L158" t="s">
        <v>173</v>
      </c>
      <c r="M158" t="s">
        <v>393</v>
      </c>
      <c r="N158">
        <v>0</v>
      </c>
    </row>
    <row r="159" spans="1:14">
      <c r="A159">
        <v>7789</v>
      </c>
      <c r="B159" t="s">
        <v>173</v>
      </c>
      <c r="C159" t="s">
        <v>445</v>
      </c>
      <c r="D159">
        <v>1573</v>
      </c>
      <c r="E159" t="s">
        <v>4</v>
      </c>
      <c r="F159" t="s">
        <v>356</v>
      </c>
      <c r="G159" t="s">
        <v>30</v>
      </c>
      <c r="H159" t="s">
        <v>30</v>
      </c>
      <c r="I159" t="s">
        <v>30</v>
      </c>
      <c r="K159">
        <v>7790</v>
      </c>
      <c r="L159" t="s">
        <v>174</v>
      </c>
      <c r="M159" t="s">
        <v>393</v>
      </c>
      <c r="N159">
        <v>0</v>
      </c>
    </row>
    <row r="160" spans="1:14">
      <c r="A160">
        <v>7790</v>
      </c>
      <c r="B160" t="s">
        <v>174</v>
      </c>
      <c r="C160" t="s">
        <v>445</v>
      </c>
      <c r="D160">
        <v>1573</v>
      </c>
      <c r="E160" t="s">
        <v>4</v>
      </c>
      <c r="F160" t="s">
        <v>356</v>
      </c>
      <c r="G160" t="s">
        <v>30</v>
      </c>
      <c r="H160" t="s">
        <v>30</v>
      </c>
      <c r="I160" t="s">
        <v>30</v>
      </c>
      <c r="K160">
        <v>7786</v>
      </c>
      <c r="L160" t="s">
        <v>175</v>
      </c>
      <c r="M160" t="s">
        <v>393</v>
      </c>
      <c r="N160">
        <v>0</v>
      </c>
    </row>
    <row r="161" spans="1:14">
      <c r="A161">
        <v>7786</v>
      </c>
      <c r="B161" t="s">
        <v>175</v>
      </c>
      <c r="C161" t="s">
        <v>445</v>
      </c>
      <c r="D161">
        <v>1556</v>
      </c>
      <c r="E161" t="s">
        <v>4</v>
      </c>
      <c r="F161" t="s">
        <v>356</v>
      </c>
      <c r="G161" t="s">
        <v>30</v>
      </c>
      <c r="H161" t="s">
        <v>30</v>
      </c>
      <c r="I161" t="s">
        <v>30</v>
      </c>
      <c r="K161">
        <v>6087</v>
      </c>
      <c r="L161" t="s">
        <v>176</v>
      </c>
      <c r="M161" t="s">
        <v>4</v>
      </c>
      <c r="N161">
        <v>1</v>
      </c>
    </row>
    <row r="162" spans="1:14">
      <c r="A162">
        <v>6087</v>
      </c>
      <c r="B162" t="s">
        <v>176</v>
      </c>
      <c r="C162" t="s">
        <v>445</v>
      </c>
      <c r="D162">
        <v>40</v>
      </c>
      <c r="E162" t="s">
        <v>4</v>
      </c>
      <c r="F162" t="s">
        <v>359</v>
      </c>
      <c r="G162" t="s">
        <v>378</v>
      </c>
      <c r="H162" t="s">
        <v>30</v>
      </c>
      <c r="I162" t="s">
        <v>379</v>
      </c>
      <c r="K162">
        <v>6088</v>
      </c>
      <c r="L162" t="s">
        <v>177</v>
      </c>
      <c r="M162" t="s">
        <v>4</v>
      </c>
      <c r="N162">
        <v>4</v>
      </c>
    </row>
    <row r="163" spans="1:14">
      <c r="A163">
        <v>6088</v>
      </c>
      <c r="B163" t="s">
        <v>177</v>
      </c>
      <c r="C163" t="s">
        <v>445</v>
      </c>
      <c r="D163">
        <v>283.55</v>
      </c>
      <c r="E163" t="s">
        <v>4</v>
      </c>
      <c r="F163" t="s">
        <v>362</v>
      </c>
      <c r="G163" t="s">
        <v>600</v>
      </c>
      <c r="H163" t="s">
        <v>601</v>
      </c>
      <c r="I163" t="s">
        <v>602</v>
      </c>
      <c r="K163">
        <v>1331</v>
      </c>
      <c r="L163" t="s">
        <v>178</v>
      </c>
      <c r="M163" t="s">
        <v>4</v>
      </c>
      <c r="N163">
        <v>5</v>
      </c>
    </row>
    <row r="164" spans="1:14">
      <c r="A164">
        <v>1331</v>
      </c>
      <c r="B164" t="s">
        <v>178</v>
      </c>
      <c r="C164" t="s">
        <v>445</v>
      </c>
      <c r="D164">
        <v>283.55</v>
      </c>
      <c r="E164" t="s">
        <v>4</v>
      </c>
      <c r="F164" t="s">
        <v>362</v>
      </c>
      <c r="G164" t="s">
        <v>600</v>
      </c>
      <c r="H164" t="s">
        <v>601</v>
      </c>
      <c r="I164" t="s">
        <v>602</v>
      </c>
      <c r="K164">
        <v>7791</v>
      </c>
      <c r="L164" t="s">
        <v>179</v>
      </c>
      <c r="M164" t="s">
        <v>393</v>
      </c>
      <c r="N164">
        <v>0</v>
      </c>
    </row>
    <row r="165" spans="1:14">
      <c r="A165">
        <v>7791</v>
      </c>
      <c r="B165" t="s">
        <v>179</v>
      </c>
      <c r="C165" t="s">
        <v>445</v>
      </c>
      <c r="D165">
        <v>1609</v>
      </c>
      <c r="E165" t="s">
        <v>4</v>
      </c>
      <c r="F165" t="s">
        <v>356</v>
      </c>
      <c r="G165" t="s">
        <v>30</v>
      </c>
      <c r="H165" t="s">
        <v>30</v>
      </c>
      <c r="I165" t="s">
        <v>30</v>
      </c>
      <c r="K165">
        <v>5931</v>
      </c>
      <c r="L165" t="s">
        <v>180</v>
      </c>
      <c r="M165" t="s">
        <v>4</v>
      </c>
      <c r="N165">
        <v>2</v>
      </c>
    </row>
    <row r="166" spans="1:14">
      <c r="A166">
        <v>5931</v>
      </c>
      <c r="B166" t="s">
        <v>180</v>
      </c>
      <c r="C166" t="s">
        <v>445</v>
      </c>
      <c r="D166">
        <v>1730</v>
      </c>
      <c r="E166" t="s">
        <v>393</v>
      </c>
      <c r="F166" t="s">
        <v>356</v>
      </c>
      <c r="G166" t="s">
        <v>30</v>
      </c>
      <c r="H166" t="s">
        <v>30</v>
      </c>
      <c r="I166" t="s">
        <v>30</v>
      </c>
      <c r="K166">
        <v>1218</v>
      </c>
      <c r="L166" t="s">
        <v>181</v>
      </c>
      <c r="M166" t="s">
        <v>393</v>
      </c>
      <c r="N166">
        <v>0</v>
      </c>
    </row>
    <row r="167" spans="1:14">
      <c r="A167">
        <v>1218</v>
      </c>
      <c r="B167" t="s">
        <v>181</v>
      </c>
      <c r="C167" t="s">
        <v>445</v>
      </c>
      <c r="D167">
        <v>1650</v>
      </c>
      <c r="E167" t="s">
        <v>393</v>
      </c>
      <c r="F167" t="s">
        <v>360</v>
      </c>
      <c r="G167" t="s">
        <v>380</v>
      </c>
      <c r="H167" t="s">
        <v>389</v>
      </c>
      <c r="I167" t="s">
        <v>381</v>
      </c>
      <c r="K167">
        <v>1189</v>
      </c>
      <c r="L167" t="s">
        <v>182</v>
      </c>
      <c r="M167" t="s">
        <v>4</v>
      </c>
      <c r="N167">
        <v>1</v>
      </c>
    </row>
    <row r="168" spans="1:14">
      <c r="A168">
        <v>1189</v>
      </c>
      <c r="B168" t="s">
        <v>182</v>
      </c>
      <c r="C168" t="s">
        <v>445</v>
      </c>
      <c r="D168">
        <v>660</v>
      </c>
      <c r="E168" t="s">
        <v>4</v>
      </c>
      <c r="F168" t="s">
        <v>356</v>
      </c>
      <c r="G168" t="s">
        <v>30</v>
      </c>
      <c r="H168" t="s">
        <v>30</v>
      </c>
      <c r="I168" t="s">
        <v>30</v>
      </c>
      <c r="K168">
        <v>1178</v>
      </c>
      <c r="L168" t="s">
        <v>183</v>
      </c>
      <c r="M168" t="s">
        <v>4</v>
      </c>
      <c r="N168">
        <v>4</v>
      </c>
    </row>
    <row r="169" spans="1:14">
      <c r="A169">
        <v>1178</v>
      </c>
      <c r="B169" t="s">
        <v>183</v>
      </c>
      <c r="C169" t="s">
        <v>445</v>
      </c>
      <c r="D169">
        <v>1920</v>
      </c>
      <c r="E169" t="s">
        <v>4</v>
      </c>
      <c r="F169" t="s">
        <v>356</v>
      </c>
      <c r="G169" t="s">
        <v>30</v>
      </c>
      <c r="H169" t="s">
        <v>30</v>
      </c>
      <c r="I169" t="s">
        <v>30</v>
      </c>
      <c r="K169">
        <v>1332</v>
      </c>
      <c r="L169" t="s">
        <v>184</v>
      </c>
      <c r="M169" t="s">
        <v>393</v>
      </c>
      <c r="N169">
        <v>5</v>
      </c>
    </row>
    <row r="170" spans="1:14">
      <c r="A170">
        <v>1332</v>
      </c>
      <c r="B170" t="s">
        <v>184</v>
      </c>
      <c r="C170" t="s">
        <v>445</v>
      </c>
      <c r="D170">
        <v>390</v>
      </c>
      <c r="E170" t="s">
        <v>393</v>
      </c>
      <c r="F170" t="s">
        <v>360</v>
      </c>
      <c r="G170" t="s">
        <v>380</v>
      </c>
      <c r="H170" t="s">
        <v>389</v>
      </c>
      <c r="I170" t="s">
        <v>381</v>
      </c>
      <c r="K170">
        <v>7785</v>
      </c>
      <c r="L170" t="s">
        <v>185</v>
      </c>
      <c r="M170" t="s">
        <v>393</v>
      </c>
      <c r="N170">
        <v>0</v>
      </c>
    </row>
    <row r="171" spans="1:14">
      <c r="A171">
        <v>1195</v>
      </c>
      <c r="B171" t="s">
        <v>413</v>
      </c>
      <c r="C171" t="s">
        <v>445</v>
      </c>
      <c r="D171">
        <v>70</v>
      </c>
      <c r="E171" t="s">
        <v>393</v>
      </c>
      <c r="F171" t="s">
        <v>574</v>
      </c>
      <c r="K171">
        <v>7794</v>
      </c>
      <c r="L171" t="s">
        <v>186</v>
      </c>
      <c r="M171" t="s">
        <v>393</v>
      </c>
      <c r="N171">
        <v>0</v>
      </c>
    </row>
    <row r="172" spans="1:14">
      <c r="A172">
        <v>7785</v>
      </c>
      <c r="B172" t="s">
        <v>185</v>
      </c>
      <c r="C172" t="s">
        <v>445</v>
      </c>
      <c r="D172">
        <v>1778</v>
      </c>
      <c r="E172" t="s">
        <v>4</v>
      </c>
      <c r="F172" t="s">
        <v>356</v>
      </c>
      <c r="G172" t="s">
        <v>30</v>
      </c>
      <c r="H172" t="s">
        <v>30</v>
      </c>
      <c r="I172" t="s">
        <v>30</v>
      </c>
      <c r="K172">
        <v>7817</v>
      </c>
      <c r="L172" t="s">
        <v>187</v>
      </c>
      <c r="M172" t="s">
        <v>393</v>
      </c>
      <c r="N172">
        <v>0</v>
      </c>
    </row>
    <row r="173" spans="1:14">
      <c r="A173">
        <v>7794</v>
      </c>
      <c r="B173" t="s">
        <v>186</v>
      </c>
      <c r="C173" t="s">
        <v>445</v>
      </c>
      <c r="D173">
        <v>1049</v>
      </c>
      <c r="E173" t="s">
        <v>4</v>
      </c>
      <c r="F173" t="s">
        <v>356</v>
      </c>
      <c r="G173" t="s">
        <v>30</v>
      </c>
      <c r="H173" t="s">
        <v>30</v>
      </c>
      <c r="I173" t="s">
        <v>30</v>
      </c>
      <c r="K173">
        <v>7814</v>
      </c>
      <c r="L173" t="s">
        <v>188</v>
      </c>
      <c r="M173" t="s">
        <v>393</v>
      </c>
      <c r="N173">
        <v>0</v>
      </c>
    </row>
    <row r="174" spans="1:14">
      <c r="A174">
        <v>7817</v>
      </c>
      <c r="B174" t="s">
        <v>187</v>
      </c>
      <c r="C174" t="s">
        <v>445</v>
      </c>
      <c r="D174">
        <v>1342</v>
      </c>
      <c r="E174" t="s">
        <v>4</v>
      </c>
      <c r="F174" t="s">
        <v>356</v>
      </c>
      <c r="G174" t="s">
        <v>30</v>
      </c>
      <c r="H174" t="s">
        <v>30</v>
      </c>
      <c r="I174" t="s">
        <v>30</v>
      </c>
      <c r="K174">
        <v>1334</v>
      </c>
      <c r="L174" t="s">
        <v>189</v>
      </c>
      <c r="M174" t="s">
        <v>395</v>
      </c>
      <c r="N174">
        <v>0</v>
      </c>
    </row>
    <row r="175" spans="1:14">
      <c r="A175">
        <v>7814</v>
      </c>
      <c r="B175" t="s">
        <v>188</v>
      </c>
      <c r="C175" t="s">
        <v>445</v>
      </c>
      <c r="D175">
        <v>729</v>
      </c>
      <c r="E175" t="s">
        <v>4</v>
      </c>
      <c r="F175" t="s">
        <v>356</v>
      </c>
      <c r="G175" t="s">
        <v>30</v>
      </c>
      <c r="H175" t="s">
        <v>30</v>
      </c>
      <c r="I175" t="s">
        <v>30</v>
      </c>
      <c r="K175">
        <v>6323</v>
      </c>
      <c r="L175" t="s">
        <v>190</v>
      </c>
      <c r="M175" t="s">
        <v>395</v>
      </c>
      <c r="N175">
        <v>4</v>
      </c>
    </row>
    <row r="176" spans="1:14">
      <c r="A176">
        <v>1334</v>
      </c>
      <c r="B176" t="s">
        <v>189</v>
      </c>
      <c r="C176" t="s">
        <v>445</v>
      </c>
      <c r="D176">
        <v>120</v>
      </c>
      <c r="E176" t="s">
        <v>395</v>
      </c>
      <c r="F176" t="s">
        <v>360</v>
      </c>
      <c r="G176" t="s">
        <v>380</v>
      </c>
      <c r="H176" t="s">
        <v>389</v>
      </c>
      <c r="I176" t="s">
        <v>381</v>
      </c>
      <c r="K176">
        <v>1180</v>
      </c>
      <c r="L176" t="s">
        <v>191</v>
      </c>
      <c r="M176" t="s">
        <v>4</v>
      </c>
      <c r="N176">
        <v>0</v>
      </c>
    </row>
    <row r="177" spans="1:14">
      <c r="A177">
        <v>6323</v>
      </c>
      <c r="B177" t="s">
        <v>190</v>
      </c>
      <c r="C177" t="s">
        <v>445</v>
      </c>
      <c r="D177">
        <v>100</v>
      </c>
      <c r="E177" t="s">
        <v>395</v>
      </c>
      <c r="F177" t="s">
        <v>360</v>
      </c>
      <c r="G177" t="s">
        <v>380</v>
      </c>
      <c r="H177" t="s">
        <v>389</v>
      </c>
      <c r="I177" t="s">
        <v>381</v>
      </c>
      <c r="K177">
        <v>4995</v>
      </c>
      <c r="L177" t="s">
        <v>192</v>
      </c>
      <c r="M177" t="s">
        <v>395</v>
      </c>
      <c r="N177">
        <v>0</v>
      </c>
    </row>
    <row r="178" spans="1:14">
      <c r="A178">
        <v>1180</v>
      </c>
      <c r="B178" t="s">
        <v>191</v>
      </c>
      <c r="C178" t="s">
        <v>445</v>
      </c>
      <c r="D178">
        <v>1270</v>
      </c>
      <c r="E178" t="s">
        <v>4</v>
      </c>
      <c r="F178" t="s">
        <v>356</v>
      </c>
      <c r="G178" t="s">
        <v>30</v>
      </c>
      <c r="H178" t="s">
        <v>30</v>
      </c>
      <c r="I178" t="s">
        <v>30</v>
      </c>
      <c r="K178">
        <v>6436</v>
      </c>
      <c r="L178" t="s">
        <v>193</v>
      </c>
      <c r="M178" t="s">
        <v>4</v>
      </c>
      <c r="N178">
        <v>0</v>
      </c>
    </row>
    <row r="179" spans="1:14">
      <c r="A179">
        <v>4995</v>
      </c>
      <c r="B179" t="s">
        <v>192</v>
      </c>
      <c r="C179" t="s">
        <v>445</v>
      </c>
      <c r="D179">
        <v>770</v>
      </c>
      <c r="E179" t="s">
        <v>395</v>
      </c>
      <c r="F179" t="s">
        <v>356</v>
      </c>
      <c r="G179" t="s">
        <v>30</v>
      </c>
      <c r="H179" t="s">
        <v>30</v>
      </c>
      <c r="I179" t="s">
        <v>30</v>
      </c>
      <c r="K179">
        <v>4993</v>
      </c>
      <c r="L179" t="s">
        <v>194</v>
      </c>
      <c r="M179" t="s">
        <v>4</v>
      </c>
      <c r="N179">
        <v>1</v>
      </c>
    </row>
    <row r="180" spans="1:14">
      <c r="A180">
        <v>6436</v>
      </c>
      <c r="B180" t="s">
        <v>193</v>
      </c>
      <c r="C180" t="s">
        <v>445</v>
      </c>
      <c r="D180">
        <v>930</v>
      </c>
      <c r="E180" t="s">
        <v>4</v>
      </c>
      <c r="F180" t="s">
        <v>356</v>
      </c>
      <c r="G180" t="s">
        <v>30</v>
      </c>
      <c r="H180" t="s">
        <v>30</v>
      </c>
      <c r="I180" t="s">
        <v>30</v>
      </c>
      <c r="K180">
        <v>7831</v>
      </c>
      <c r="L180" t="s">
        <v>195</v>
      </c>
      <c r="M180" t="s">
        <v>4</v>
      </c>
      <c r="N180">
        <v>0</v>
      </c>
    </row>
    <row r="181" spans="1:14">
      <c r="A181">
        <v>4993</v>
      </c>
      <c r="B181" t="s">
        <v>194</v>
      </c>
      <c r="C181" t="s">
        <v>445</v>
      </c>
      <c r="D181">
        <v>1520</v>
      </c>
      <c r="F181" t="s">
        <v>356</v>
      </c>
      <c r="G181" t="s">
        <v>30</v>
      </c>
      <c r="H181" t="s">
        <v>30</v>
      </c>
      <c r="I181" t="s">
        <v>30</v>
      </c>
      <c r="K181">
        <v>1175</v>
      </c>
      <c r="L181" t="s">
        <v>196</v>
      </c>
      <c r="M181" t="s">
        <v>399</v>
      </c>
      <c r="N181">
        <v>7</v>
      </c>
    </row>
    <row r="182" spans="1:14">
      <c r="A182">
        <v>7831</v>
      </c>
      <c r="B182" t="s">
        <v>195</v>
      </c>
      <c r="C182" t="s">
        <v>445</v>
      </c>
      <c r="D182">
        <v>1540.8</v>
      </c>
      <c r="E182" t="s">
        <v>4</v>
      </c>
      <c r="F182" t="s">
        <v>362</v>
      </c>
      <c r="G182" t="s">
        <v>600</v>
      </c>
      <c r="H182" t="s">
        <v>601</v>
      </c>
      <c r="I182" t="s">
        <v>602</v>
      </c>
      <c r="K182">
        <v>7063</v>
      </c>
      <c r="L182" t="s">
        <v>197</v>
      </c>
      <c r="M182" t="s">
        <v>4</v>
      </c>
      <c r="N182">
        <v>2</v>
      </c>
    </row>
    <row r="183" spans="1:14">
      <c r="A183">
        <v>1175</v>
      </c>
      <c r="B183" t="s">
        <v>196</v>
      </c>
      <c r="C183" t="s">
        <v>445</v>
      </c>
      <c r="D183">
        <v>890</v>
      </c>
      <c r="E183" t="s">
        <v>399</v>
      </c>
      <c r="F183" t="s">
        <v>361</v>
      </c>
      <c r="G183" t="s">
        <v>382</v>
      </c>
      <c r="H183" t="s">
        <v>30</v>
      </c>
      <c r="I183" t="s">
        <v>383</v>
      </c>
      <c r="K183">
        <v>6673</v>
      </c>
      <c r="L183" t="s">
        <v>198</v>
      </c>
      <c r="M183" t="s">
        <v>393</v>
      </c>
      <c r="N183">
        <v>0</v>
      </c>
    </row>
    <row r="184" spans="1:14">
      <c r="A184">
        <v>7063</v>
      </c>
      <c r="B184" t="s">
        <v>197</v>
      </c>
      <c r="C184" t="s">
        <v>445</v>
      </c>
      <c r="D184">
        <v>300</v>
      </c>
      <c r="E184" t="s">
        <v>4</v>
      </c>
      <c r="F184" t="s">
        <v>366</v>
      </c>
      <c r="G184" t="s">
        <v>30</v>
      </c>
      <c r="H184" t="s">
        <v>30</v>
      </c>
      <c r="I184" t="s">
        <v>30</v>
      </c>
      <c r="K184">
        <v>1194</v>
      </c>
      <c r="L184" t="s">
        <v>199</v>
      </c>
      <c r="M184" t="s">
        <v>393</v>
      </c>
      <c r="N184">
        <v>4</v>
      </c>
    </row>
    <row r="185" spans="1:14">
      <c r="A185">
        <v>6673</v>
      </c>
      <c r="B185" t="s">
        <v>198</v>
      </c>
      <c r="C185" t="s">
        <v>445</v>
      </c>
      <c r="D185">
        <v>1342</v>
      </c>
      <c r="E185" t="s">
        <v>393</v>
      </c>
      <c r="F185" t="s">
        <v>356</v>
      </c>
      <c r="G185" t="s">
        <v>30</v>
      </c>
      <c r="H185" t="s">
        <v>30</v>
      </c>
      <c r="I185" t="s">
        <v>30</v>
      </c>
      <c r="K185">
        <v>5811</v>
      </c>
      <c r="L185" t="s">
        <v>200</v>
      </c>
      <c r="M185" t="s">
        <v>395</v>
      </c>
      <c r="N185">
        <v>1</v>
      </c>
    </row>
    <row r="186" spans="1:14">
      <c r="A186">
        <v>1194</v>
      </c>
      <c r="B186" t="s">
        <v>199</v>
      </c>
      <c r="C186" t="s">
        <v>445</v>
      </c>
      <c r="D186">
        <v>1778</v>
      </c>
      <c r="E186" t="s">
        <v>393</v>
      </c>
      <c r="F186" t="s">
        <v>356</v>
      </c>
      <c r="G186" t="s">
        <v>30</v>
      </c>
      <c r="H186" t="s">
        <v>30</v>
      </c>
      <c r="I186" t="s">
        <v>30</v>
      </c>
      <c r="K186">
        <v>7824</v>
      </c>
      <c r="L186" t="s">
        <v>201</v>
      </c>
      <c r="M186" t="s">
        <v>393</v>
      </c>
      <c r="N186">
        <v>0</v>
      </c>
    </row>
    <row r="187" spans="1:14">
      <c r="A187">
        <v>5811</v>
      </c>
      <c r="B187" t="s">
        <v>200</v>
      </c>
      <c r="C187" t="s">
        <v>445</v>
      </c>
      <c r="D187">
        <v>150</v>
      </c>
      <c r="E187" t="s">
        <v>395</v>
      </c>
      <c r="F187" t="s">
        <v>359</v>
      </c>
      <c r="G187" t="s">
        <v>378</v>
      </c>
      <c r="H187" t="s">
        <v>30</v>
      </c>
      <c r="I187" t="s">
        <v>379</v>
      </c>
      <c r="K187">
        <v>7823</v>
      </c>
      <c r="L187" t="s">
        <v>202</v>
      </c>
      <c r="M187" t="s">
        <v>393</v>
      </c>
      <c r="N187">
        <v>0</v>
      </c>
    </row>
    <row r="188" spans="1:14">
      <c r="A188">
        <v>7824</v>
      </c>
      <c r="B188" t="s">
        <v>201</v>
      </c>
      <c r="C188" t="s">
        <v>445</v>
      </c>
      <c r="D188">
        <v>1463</v>
      </c>
      <c r="E188" t="s">
        <v>4</v>
      </c>
      <c r="F188" t="s">
        <v>356</v>
      </c>
      <c r="G188" t="s">
        <v>30</v>
      </c>
      <c r="H188" t="s">
        <v>30</v>
      </c>
      <c r="I188" t="s">
        <v>30</v>
      </c>
      <c r="K188">
        <v>6178</v>
      </c>
      <c r="L188" t="s">
        <v>203</v>
      </c>
      <c r="M188" t="s">
        <v>4</v>
      </c>
      <c r="N188">
        <v>0</v>
      </c>
    </row>
    <row r="189" spans="1:14">
      <c r="A189">
        <v>7823</v>
      </c>
      <c r="B189" t="s">
        <v>202</v>
      </c>
      <c r="C189" t="s">
        <v>445</v>
      </c>
      <c r="D189">
        <v>1463</v>
      </c>
      <c r="E189" t="s">
        <v>4</v>
      </c>
      <c r="F189" t="s">
        <v>356</v>
      </c>
      <c r="G189" t="s">
        <v>30</v>
      </c>
      <c r="H189" t="s">
        <v>30</v>
      </c>
      <c r="I189" t="s">
        <v>30</v>
      </c>
      <c r="K189">
        <v>6177</v>
      </c>
      <c r="L189" t="s">
        <v>204</v>
      </c>
      <c r="M189" t="s">
        <v>4</v>
      </c>
      <c r="N189">
        <v>0</v>
      </c>
    </row>
    <row r="190" spans="1:14">
      <c r="A190">
        <v>6178</v>
      </c>
      <c r="B190" t="s">
        <v>203</v>
      </c>
      <c r="C190" t="s">
        <v>445</v>
      </c>
      <c r="D190">
        <v>375</v>
      </c>
      <c r="E190" t="s">
        <v>4</v>
      </c>
      <c r="F190" t="s">
        <v>356</v>
      </c>
      <c r="G190" t="s">
        <v>30</v>
      </c>
      <c r="H190" t="s">
        <v>30</v>
      </c>
      <c r="I190" t="s">
        <v>30</v>
      </c>
      <c r="K190">
        <v>6688</v>
      </c>
      <c r="L190" t="s">
        <v>205</v>
      </c>
      <c r="M190" t="s">
        <v>4</v>
      </c>
      <c r="N190">
        <v>0</v>
      </c>
    </row>
    <row r="191" spans="1:14">
      <c r="A191">
        <v>6177</v>
      </c>
      <c r="B191" t="s">
        <v>204</v>
      </c>
      <c r="C191" t="s">
        <v>445</v>
      </c>
      <c r="D191">
        <v>375</v>
      </c>
      <c r="E191" t="s">
        <v>4</v>
      </c>
      <c r="F191" t="s">
        <v>356</v>
      </c>
      <c r="G191" t="s">
        <v>30</v>
      </c>
      <c r="H191" t="s">
        <v>30</v>
      </c>
      <c r="I191" t="s">
        <v>30</v>
      </c>
      <c r="K191">
        <v>1338</v>
      </c>
      <c r="L191" t="s">
        <v>206</v>
      </c>
      <c r="M191" t="s">
        <v>4</v>
      </c>
      <c r="N191">
        <v>5</v>
      </c>
    </row>
    <row r="192" spans="1:14">
      <c r="A192">
        <v>6688</v>
      </c>
      <c r="B192" t="s">
        <v>205</v>
      </c>
      <c r="C192" t="s">
        <v>445</v>
      </c>
      <c r="D192">
        <v>450</v>
      </c>
      <c r="E192" t="s">
        <v>4</v>
      </c>
      <c r="F192" t="s">
        <v>367</v>
      </c>
      <c r="K192">
        <v>5987</v>
      </c>
      <c r="L192" t="s">
        <v>207</v>
      </c>
      <c r="M192" t="s">
        <v>398</v>
      </c>
      <c r="N192">
        <v>0</v>
      </c>
    </row>
    <row r="193" spans="1:14">
      <c r="A193">
        <v>1338</v>
      </c>
      <c r="B193" t="s">
        <v>206</v>
      </c>
      <c r="C193" t="s">
        <v>445</v>
      </c>
      <c r="D193">
        <v>135</v>
      </c>
      <c r="E193" t="s">
        <v>4</v>
      </c>
      <c r="F193" t="s">
        <v>360</v>
      </c>
      <c r="G193" t="s">
        <v>380</v>
      </c>
      <c r="H193" t="s">
        <v>389</v>
      </c>
      <c r="I193" t="s">
        <v>381</v>
      </c>
      <c r="K193">
        <v>1337</v>
      </c>
      <c r="L193" t="s">
        <v>208</v>
      </c>
      <c r="M193" t="s">
        <v>4</v>
      </c>
      <c r="N193">
        <v>2</v>
      </c>
    </row>
    <row r="194" spans="1:14">
      <c r="A194">
        <v>5987</v>
      </c>
      <c r="B194" t="s">
        <v>207</v>
      </c>
      <c r="C194" t="s">
        <v>445</v>
      </c>
      <c r="D194">
        <v>280</v>
      </c>
      <c r="E194" t="s">
        <v>4</v>
      </c>
      <c r="F194" t="s">
        <v>359</v>
      </c>
      <c r="G194" t="s">
        <v>378</v>
      </c>
      <c r="H194" t="s">
        <v>30</v>
      </c>
      <c r="I194" t="s">
        <v>379</v>
      </c>
      <c r="K194">
        <v>1340</v>
      </c>
      <c r="L194" t="s">
        <v>209</v>
      </c>
      <c r="M194" t="s">
        <v>4</v>
      </c>
      <c r="N194">
        <v>3</v>
      </c>
    </row>
    <row r="195" spans="1:14">
      <c r="A195">
        <v>1337</v>
      </c>
      <c r="B195" t="s">
        <v>208</v>
      </c>
      <c r="C195" t="s">
        <v>445</v>
      </c>
      <c r="D195">
        <v>663.4</v>
      </c>
      <c r="E195" t="s">
        <v>4</v>
      </c>
      <c r="F195" t="s">
        <v>362</v>
      </c>
      <c r="G195" t="s">
        <v>600</v>
      </c>
      <c r="H195" t="s">
        <v>601</v>
      </c>
      <c r="I195" t="s">
        <v>602</v>
      </c>
      <c r="K195">
        <v>6501</v>
      </c>
      <c r="L195" t="s">
        <v>210</v>
      </c>
      <c r="M195" t="s">
        <v>4</v>
      </c>
      <c r="N195">
        <v>11</v>
      </c>
    </row>
    <row r="196" spans="1:14">
      <c r="A196">
        <v>1340</v>
      </c>
      <c r="B196" t="s">
        <v>209</v>
      </c>
      <c r="C196" t="s">
        <v>445</v>
      </c>
      <c r="D196">
        <v>350</v>
      </c>
      <c r="E196" t="s">
        <v>4</v>
      </c>
      <c r="F196" t="s">
        <v>359</v>
      </c>
      <c r="G196" t="s">
        <v>378</v>
      </c>
      <c r="H196" t="s">
        <v>30</v>
      </c>
      <c r="I196" t="s">
        <v>379</v>
      </c>
      <c r="K196">
        <v>7795</v>
      </c>
      <c r="L196" t="s">
        <v>211</v>
      </c>
      <c r="M196" t="s">
        <v>393</v>
      </c>
      <c r="N196">
        <v>0</v>
      </c>
    </row>
    <row r="197" spans="1:14">
      <c r="A197">
        <v>6501</v>
      </c>
      <c r="B197" t="s">
        <v>210</v>
      </c>
      <c r="C197" t="s">
        <v>445</v>
      </c>
      <c r="D197">
        <v>304.95</v>
      </c>
      <c r="E197" t="s">
        <v>4</v>
      </c>
      <c r="F197" t="s">
        <v>362</v>
      </c>
      <c r="G197" t="s">
        <v>600</v>
      </c>
      <c r="H197" t="s">
        <v>601</v>
      </c>
      <c r="I197" t="s">
        <v>602</v>
      </c>
      <c r="K197">
        <v>1240</v>
      </c>
      <c r="L197" t="s">
        <v>212</v>
      </c>
      <c r="M197" t="s">
        <v>393</v>
      </c>
      <c r="N197">
        <v>0</v>
      </c>
    </row>
    <row r="198" spans="1:14">
      <c r="A198">
        <v>7795</v>
      </c>
      <c r="B198" t="s">
        <v>211</v>
      </c>
      <c r="C198" t="s">
        <v>445</v>
      </c>
      <c r="D198">
        <v>2095</v>
      </c>
      <c r="E198" t="s">
        <v>4</v>
      </c>
      <c r="F198" t="s">
        <v>356</v>
      </c>
      <c r="G198" t="s">
        <v>30</v>
      </c>
      <c r="H198" t="s">
        <v>30</v>
      </c>
      <c r="I198" t="s">
        <v>30</v>
      </c>
      <c r="K198">
        <v>1163</v>
      </c>
      <c r="L198" t="s">
        <v>213</v>
      </c>
      <c r="M198" t="s">
        <v>395</v>
      </c>
      <c r="N198">
        <v>6</v>
      </c>
    </row>
    <row r="199" spans="1:14">
      <c r="A199">
        <v>1212</v>
      </c>
      <c r="B199" t="s">
        <v>414</v>
      </c>
      <c r="C199" t="s">
        <v>445</v>
      </c>
      <c r="D199">
        <v>890</v>
      </c>
      <c r="E199" t="s">
        <v>393</v>
      </c>
      <c r="F199" t="s">
        <v>574</v>
      </c>
      <c r="K199">
        <v>6093</v>
      </c>
      <c r="L199" t="s">
        <v>506</v>
      </c>
      <c r="M199" t="s">
        <v>4</v>
      </c>
      <c r="N199">
        <v>0</v>
      </c>
    </row>
    <row r="200" spans="1:14">
      <c r="A200">
        <v>1240</v>
      </c>
      <c r="B200" t="s">
        <v>212</v>
      </c>
      <c r="C200" t="s">
        <v>445</v>
      </c>
      <c r="D200">
        <v>3370</v>
      </c>
      <c r="E200" t="s">
        <v>393</v>
      </c>
      <c r="F200" t="s">
        <v>356</v>
      </c>
      <c r="G200" t="s">
        <v>30</v>
      </c>
      <c r="H200" t="s">
        <v>30</v>
      </c>
      <c r="I200" t="s">
        <v>30</v>
      </c>
      <c r="K200">
        <v>5990</v>
      </c>
      <c r="L200" t="s">
        <v>214</v>
      </c>
      <c r="M200" t="s">
        <v>394</v>
      </c>
      <c r="N200">
        <v>10</v>
      </c>
    </row>
    <row r="201" spans="1:14">
      <c r="A201">
        <v>1163</v>
      </c>
      <c r="B201" t="s">
        <v>213</v>
      </c>
      <c r="C201" t="s">
        <v>445</v>
      </c>
      <c r="D201">
        <v>1123.5</v>
      </c>
      <c r="E201" t="s">
        <v>395</v>
      </c>
      <c r="F201" t="s">
        <v>362</v>
      </c>
      <c r="G201" t="s">
        <v>600</v>
      </c>
      <c r="H201" t="s">
        <v>601</v>
      </c>
      <c r="I201" t="s">
        <v>602</v>
      </c>
      <c r="K201">
        <v>7885</v>
      </c>
      <c r="L201" t="s">
        <v>416</v>
      </c>
      <c r="M201" t="s">
        <v>393</v>
      </c>
      <c r="N201">
        <v>1</v>
      </c>
    </row>
    <row r="202" spans="1:14">
      <c r="A202">
        <v>6093</v>
      </c>
      <c r="B202" t="s">
        <v>506</v>
      </c>
      <c r="C202" t="s">
        <v>445</v>
      </c>
      <c r="D202">
        <v>100</v>
      </c>
      <c r="E202" t="s">
        <v>4</v>
      </c>
      <c r="F202" t="s">
        <v>360</v>
      </c>
      <c r="G202" t="s">
        <v>380</v>
      </c>
      <c r="H202" t="s">
        <v>389</v>
      </c>
      <c r="I202" t="s">
        <v>381</v>
      </c>
      <c r="K202">
        <v>7884</v>
      </c>
      <c r="L202" t="s">
        <v>417</v>
      </c>
      <c r="M202" t="s">
        <v>393</v>
      </c>
      <c r="N202">
        <v>1</v>
      </c>
    </row>
    <row r="203" spans="1:14">
      <c r="A203">
        <v>1190</v>
      </c>
      <c r="B203" t="s">
        <v>415</v>
      </c>
      <c r="C203" t="s">
        <v>445</v>
      </c>
      <c r="D203">
        <v>120</v>
      </c>
      <c r="E203" t="s">
        <v>393</v>
      </c>
      <c r="F203" t="s">
        <v>574</v>
      </c>
      <c r="K203">
        <v>7886</v>
      </c>
      <c r="L203" t="s">
        <v>418</v>
      </c>
      <c r="M203" t="s">
        <v>393</v>
      </c>
      <c r="N203">
        <v>1</v>
      </c>
    </row>
    <row r="204" spans="1:14">
      <c r="A204">
        <v>5990</v>
      </c>
      <c r="B204" t="s">
        <v>214</v>
      </c>
      <c r="C204" t="s">
        <v>445</v>
      </c>
      <c r="D204">
        <v>800</v>
      </c>
      <c r="E204" t="s">
        <v>4</v>
      </c>
      <c r="F204" t="s">
        <v>363</v>
      </c>
      <c r="G204" t="s">
        <v>30</v>
      </c>
      <c r="H204" t="s">
        <v>31</v>
      </c>
      <c r="I204" t="s">
        <v>390</v>
      </c>
      <c r="K204">
        <v>7887</v>
      </c>
      <c r="L204" t="s">
        <v>419</v>
      </c>
      <c r="M204" t="s">
        <v>393</v>
      </c>
      <c r="N204">
        <v>1</v>
      </c>
    </row>
    <row r="205" spans="1:14">
      <c r="A205">
        <v>7885</v>
      </c>
      <c r="B205" t="s">
        <v>416</v>
      </c>
      <c r="C205" t="s">
        <v>445</v>
      </c>
      <c r="D205">
        <v>850</v>
      </c>
      <c r="E205" t="s">
        <v>4</v>
      </c>
      <c r="F205" t="s">
        <v>368</v>
      </c>
      <c r="G205" t="s">
        <v>30</v>
      </c>
      <c r="H205" t="s">
        <v>30</v>
      </c>
      <c r="I205" t="s">
        <v>30</v>
      </c>
      <c r="K205">
        <v>7888</v>
      </c>
      <c r="L205" t="s">
        <v>420</v>
      </c>
      <c r="M205" t="s">
        <v>393</v>
      </c>
      <c r="N205">
        <v>1</v>
      </c>
    </row>
    <row r="206" spans="1:14">
      <c r="A206">
        <v>7884</v>
      </c>
      <c r="B206" t="s">
        <v>417</v>
      </c>
      <c r="C206" t="s">
        <v>445</v>
      </c>
      <c r="D206">
        <v>850</v>
      </c>
      <c r="E206" t="s">
        <v>4</v>
      </c>
      <c r="F206" t="s">
        <v>368</v>
      </c>
      <c r="G206" t="s">
        <v>30</v>
      </c>
      <c r="H206" t="s">
        <v>30</v>
      </c>
      <c r="I206" t="s">
        <v>30</v>
      </c>
      <c r="K206">
        <v>7882</v>
      </c>
      <c r="L206" t="s">
        <v>421</v>
      </c>
      <c r="M206" t="s">
        <v>393</v>
      </c>
      <c r="N206">
        <v>1</v>
      </c>
    </row>
    <row r="207" spans="1:14">
      <c r="A207">
        <v>7886</v>
      </c>
      <c r="B207" t="s">
        <v>418</v>
      </c>
      <c r="C207" t="s">
        <v>445</v>
      </c>
      <c r="D207">
        <v>850</v>
      </c>
      <c r="E207" t="s">
        <v>4</v>
      </c>
      <c r="F207" t="s">
        <v>368</v>
      </c>
      <c r="G207" t="s">
        <v>30</v>
      </c>
      <c r="H207" t="s">
        <v>30</v>
      </c>
      <c r="I207" t="s">
        <v>30</v>
      </c>
      <c r="K207">
        <v>7883</v>
      </c>
      <c r="L207" t="s">
        <v>422</v>
      </c>
      <c r="M207" t="s">
        <v>393</v>
      </c>
      <c r="N207">
        <v>1</v>
      </c>
    </row>
    <row r="208" spans="1:14">
      <c r="A208">
        <v>7887</v>
      </c>
      <c r="B208" t="s">
        <v>419</v>
      </c>
      <c r="C208" t="s">
        <v>445</v>
      </c>
      <c r="D208">
        <v>850</v>
      </c>
      <c r="E208" t="s">
        <v>4</v>
      </c>
      <c r="F208" t="s">
        <v>368</v>
      </c>
      <c r="G208" t="s">
        <v>30</v>
      </c>
      <c r="H208" t="s">
        <v>30</v>
      </c>
      <c r="I208" t="s">
        <v>30</v>
      </c>
      <c r="K208">
        <v>5908</v>
      </c>
      <c r="L208" t="s">
        <v>215</v>
      </c>
      <c r="M208" t="s">
        <v>4</v>
      </c>
      <c r="N208">
        <v>0</v>
      </c>
    </row>
    <row r="209" spans="1:14">
      <c r="A209">
        <v>7888</v>
      </c>
      <c r="B209" t="s">
        <v>420</v>
      </c>
      <c r="C209" t="s">
        <v>445</v>
      </c>
      <c r="D209">
        <v>850</v>
      </c>
      <c r="E209" t="s">
        <v>4</v>
      </c>
      <c r="F209" t="s">
        <v>368</v>
      </c>
      <c r="G209" t="s">
        <v>30</v>
      </c>
      <c r="H209" t="s">
        <v>30</v>
      </c>
      <c r="I209" t="s">
        <v>30</v>
      </c>
      <c r="K209">
        <v>5877</v>
      </c>
      <c r="L209" t="s">
        <v>216</v>
      </c>
      <c r="M209" t="s">
        <v>4</v>
      </c>
      <c r="N209">
        <v>0</v>
      </c>
    </row>
    <row r="210" spans="1:14">
      <c r="A210">
        <v>7882</v>
      </c>
      <c r="B210" t="s">
        <v>421</v>
      </c>
      <c r="C210" t="s">
        <v>445</v>
      </c>
      <c r="D210">
        <v>850</v>
      </c>
      <c r="E210" t="s">
        <v>4</v>
      </c>
      <c r="F210" t="s">
        <v>368</v>
      </c>
      <c r="G210" t="s">
        <v>30</v>
      </c>
      <c r="H210" t="s">
        <v>30</v>
      </c>
      <c r="I210" t="s">
        <v>30</v>
      </c>
      <c r="K210">
        <v>7905</v>
      </c>
      <c r="L210" t="s">
        <v>423</v>
      </c>
      <c r="M210" t="s">
        <v>4</v>
      </c>
      <c r="N210">
        <v>2</v>
      </c>
    </row>
    <row r="211" spans="1:14">
      <c r="A211">
        <v>7883</v>
      </c>
      <c r="B211" t="s">
        <v>422</v>
      </c>
      <c r="C211" t="s">
        <v>445</v>
      </c>
      <c r="D211">
        <v>850</v>
      </c>
      <c r="E211" t="s">
        <v>4</v>
      </c>
      <c r="F211" t="s">
        <v>368</v>
      </c>
      <c r="G211" t="s">
        <v>30</v>
      </c>
      <c r="H211" t="s">
        <v>30</v>
      </c>
      <c r="I211" t="s">
        <v>30</v>
      </c>
      <c r="K211">
        <v>7904</v>
      </c>
      <c r="L211" t="s">
        <v>424</v>
      </c>
      <c r="M211" t="s">
        <v>4</v>
      </c>
      <c r="N211">
        <v>2</v>
      </c>
    </row>
    <row r="212" spans="1:14">
      <c r="A212">
        <v>5908</v>
      </c>
      <c r="B212" t="s">
        <v>215</v>
      </c>
      <c r="C212" t="s">
        <v>445</v>
      </c>
      <c r="D212">
        <v>250</v>
      </c>
      <c r="E212" t="s">
        <v>4</v>
      </c>
      <c r="F212" t="s">
        <v>368</v>
      </c>
      <c r="G212" t="s">
        <v>30</v>
      </c>
      <c r="H212" t="s">
        <v>30</v>
      </c>
      <c r="I212" t="s">
        <v>30</v>
      </c>
      <c r="K212">
        <v>7906</v>
      </c>
      <c r="L212" t="s">
        <v>425</v>
      </c>
      <c r="M212" t="s">
        <v>4</v>
      </c>
      <c r="N212">
        <v>2</v>
      </c>
    </row>
    <row r="213" spans="1:14">
      <c r="A213">
        <v>5877</v>
      </c>
      <c r="B213" t="s">
        <v>216</v>
      </c>
      <c r="C213" t="s">
        <v>445</v>
      </c>
      <c r="D213">
        <v>250</v>
      </c>
      <c r="E213" t="s">
        <v>4</v>
      </c>
      <c r="F213" t="s">
        <v>368</v>
      </c>
      <c r="G213" t="s">
        <v>30</v>
      </c>
      <c r="H213" t="s">
        <v>30</v>
      </c>
      <c r="I213" t="s">
        <v>30</v>
      </c>
      <c r="K213">
        <v>5909</v>
      </c>
      <c r="L213" t="s">
        <v>217</v>
      </c>
      <c r="M213" t="s">
        <v>4</v>
      </c>
      <c r="N213">
        <v>0</v>
      </c>
    </row>
    <row r="214" spans="1:14">
      <c r="A214">
        <v>7905</v>
      </c>
      <c r="B214" t="s">
        <v>423</v>
      </c>
      <c r="C214" t="s">
        <v>445</v>
      </c>
      <c r="D214">
        <v>250</v>
      </c>
      <c r="E214" t="s">
        <v>4</v>
      </c>
      <c r="F214" t="s">
        <v>368</v>
      </c>
      <c r="G214" t="s">
        <v>30</v>
      </c>
      <c r="H214" t="s">
        <v>30</v>
      </c>
      <c r="I214" t="s">
        <v>30</v>
      </c>
      <c r="K214">
        <v>5878</v>
      </c>
      <c r="L214" t="s">
        <v>218</v>
      </c>
      <c r="M214" t="s">
        <v>4</v>
      </c>
      <c r="N214">
        <v>0</v>
      </c>
    </row>
    <row r="215" spans="1:14">
      <c r="A215">
        <v>7904</v>
      </c>
      <c r="B215" t="s">
        <v>424</v>
      </c>
      <c r="C215" t="s">
        <v>445</v>
      </c>
      <c r="D215">
        <v>250</v>
      </c>
      <c r="E215" t="s">
        <v>4</v>
      </c>
      <c r="F215" t="s">
        <v>368</v>
      </c>
      <c r="G215" t="s">
        <v>30</v>
      </c>
      <c r="H215" t="s">
        <v>30</v>
      </c>
      <c r="I215" t="s">
        <v>30</v>
      </c>
      <c r="K215">
        <v>5879</v>
      </c>
      <c r="L215" t="s">
        <v>219</v>
      </c>
      <c r="M215" t="s">
        <v>4</v>
      </c>
      <c r="N215">
        <v>0</v>
      </c>
    </row>
    <row r="216" spans="1:14">
      <c r="A216">
        <v>7906</v>
      </c>
      <c r="B216" t="s">
        <v>425</v>
      </c>
      <c r="C216" t="s">
        <v>445</v>
      </c>
      <c r="D216">
        <v>250</v>
      </c>
      <c r="E216" t="s">
        <v>4</v>
      </c>
      <c r="F216" t="s">
        <v>368</v>
      </c>
      <c r="G216" t="s">
        <v>30</v>
      </c>
      <c r="H216" t="s">
        <v>30</v>
      </c>
      <c r="I216" t="s">
        <v>30</v>
      </c>
      <c r="K216">
        <v>7907</v>
      </c>
      <c r="L216" t="s">
        <v>426</v>
      </c>
      <c r="M216" t="s">
        <v>4</v>
      </c>
      <c r="N216">
        <v>2</v>
      </c>
    </row>
    <row r="217" spans="1:14">
      <c r="A217">
        <v>5909</v>
      </c>
      <c r="B217" t="s">
        <v>217</v>
      </c>
      <c r="C217" t="s">
        <v>445</v>
      </c>
      <c r="D217">
        <v>250</v>
      </c>
      <c r="E217" t="s">
        <v>4</v>
      </c>
      <c r="F217" t="s">
        <v>368</v>
      </c>
      <c r="G217" t="s">
        <v>30</v>
      </c>
      <c r="H217" t="s">
        <v>30</v>
      </c>
      <c r="I217" t="s">
        <v>30</v>
      </c>
      <c r="K217">
        <v>5882</v>
      </c>
      <c r="L217" t="s">
        <v>220</v>
      </c>
      <c r="M217" t="s">
        <v>4</v>
      </c>
      <c r="N217">
        <v>0</v>
      </c>
    </row>
    <row r="218" spans="1:14">
      <c r="A218">
        <v>5878</v>
      </c>
      <c r="B218" t="s">
        <v>218</v>
      </c>
      <c r="C218" t="s">
        <v>445</v>
      </c>
      <c r="D218">
        <v>250</v>
      </c>
      <c r="E218" t="s">
        <v>4</v>
      </c>
      <c r="F218" t="s">
        <v>368</v>
      </c>
      <c r="G218" t="s">
        <v>30</v>
      </c>
      <c r="H218" t="s">
        <v>30</v>
      </c>
      <c r="I218" t="s">
        <v>30</v>
      </c>
      <c r="K218">
        <v>5883</v>
      </c>
      <c r="L218" t="s">
        <v>221</v>
      </c>
      <c r="M218" t="s">
        <v>4</v>
      </c>
      <c r="N218">
        <v>0</v>
      </c>
    </row>
    <row r="219" spans="1:14">
      <c r="A219">
        <v>5879</v>
      </c>
      <c r="B219" t="s">
        <v>219</v>
      </c>
      <c r="C219" t="s">
        <v>445</v>
      </c>
      <c r="D219">
        <v>250</v>
      </c>
      <c r="E219" t="s">
        <v>4</v>
      </c>
      <c r="F219" t="s">
        <v>368</v>
      </c>
      <c r="G219" t="s">
        <v>30</v>
      </c>
      <c r="H219" t="s">
        <v>30</v>
      </c>
      <c r="I219" t="s">
        <v>30</v>
      </c>
      <c r="K219">
        <v>7909</v>
      </c>
      <c r="L219" t="s">
        <v>427</v>
      </c>
      <c r="M219" t="s">
        <v>4</v>
      </c>
      <c r="N219">
        <v>2</v>
      </c>
    </row>
    <row r="220" spans="1:14">
      <c r="A220">
        <v>7907</v>
      </c>
      <c r="B220" t="s">
        <v>426</v>
      </c>
      <c r="C220" t="s">
        <v>445</v>
      </c>
      <c r="D220">
        <v>250</v>
      </c>
      <c r="E220" t="s">
        <v>4</v>
      </c>
      <c r="F220" t="s">
        <v>368</v>
      </c>
      <c r="G220" t="s">
        <v>30</v>
      </c>
      <c r="H220" t="s">
        <v>30</v>
      </c>
      <c r="I220" t="s">
        <v>30</v>
      </c>
      <c r="K220">
        <v>7913</v>
      </c>
      <c r="L220" t="s">
        <v>428</v>
      </c>
      <c r="M220" t="s">
        <v>4</v>
      </c>
      <c r="N220">
        <v>2</v>
      </c>
    </row>
    <row r="221" spans="1:14">
      <c r="A221">
        <v>5882</v>
      </c>
      <c r="B221" t="s">
        <v>220</v>
      </c>
      <c r="C221" t="s">
        <v>445</v>
      </c>
      <c r="D221">
        <v>250</v>
      </c>
      <c r="E221" t="s">
        <v>4</v>
      </c>
      <c r="F221" t="s">
        <v>368</v>
      </c>
      <c r="G221" t="s">
        <v>30</v>
      </c>
      <c r="H221" t="s">
        <v>30</v>
      </c>
      <c r="I221" t="s">
        <v>30</v>
      </c>
      <c r="K221">
        <v>5885</v>
      </c>
      <c r="L221" t="s">
        <v>222</v>
      </c>
      <c r="M221" t="s">
        <v>4</v>
      </c>
      <c r="N221">
        <v>0</v>
      </c>
    </row>
    <row r="222" spans="1:14">
      <c r="A222">
        <v>5883</v>
      </c>
      <c r="B222" t="s">
        <v>221</v>
      </c>
      <c r="C222" t="s">
        <v>445</v>
      </c>
      <c r="D222">
        <v>250</v>
      </c>
      <c r="E222" t="s">
        <v>4</v>
      </c>
      <c r="F222" t="s">
        <v>368</v>
      </c>
      <c r="G222" t="s">
        <v>30</v>
      </c>
      <c r="H222" t="s">
        <v>30</v>
      </c>
      <c r="I222" t="s">
        <v>30</v>
      </c>
      <c r="K222">
        <v>5886</v>
      </c>
      <c r="L222" t="s">
        <v>223</v>
      </c>
      <c r="M222" t="s">
        <v>4</v>
      </c>
      <c r="N222">
        <v>0</v>
      </c>
    </row>
    <row r="223" spans="1:14">
      <c r="A223">
        <v>7909</v>
      </c>
      <c r="B223" t="s">
        <v>427</v>
      </c>
      <c r="C223" t="s">
        <v>445</v>
      </c>
      <c r="D223">
        <v>250</v>
      </c>
      <c r="E223" t="s">
        <v>4</v>
      </c>
      <c r="F223" t="s">
        <v>368</v>
      </c>
      <c r="G223" t="s">
        <v>30</v>
      </c>
      <c r="H223" t="s">
        <v>30</v>
      </c>
      <c r="I223" t="s">
        <v>30</v>
      </c>
      <c r="K223">
        <v>5880</v>
      </c>
      <c r="L223" t="s">
        <v>224</v>
      </c>
      <c r="M223" t="s">
        <v>4</v>
      </c>
      <c r="N223">
        <v>0</v>
      </c>
    </row>
    <row r="224" spans="1:14">
      <c r="A224">
        <v>7913</v>
      </c>
      <c r="B224" t="s">
        <v>428</v>
      </c>
      <c r="C224" t="s">
        <v>445</v>
      </c>
      <c r="D224">
        <v>250</v>
      </c>
      <c r="E224" t="s">
        <v>4</v>
      </c>
      <c r="F224" t="s">
        <v>368</v>
      </c>
      <c r="G224" t="s">
        <v>30</v>
      </c>
      <c r="H224" t="s">
        <v>30</v>
      </c>
      <c r="I224" t="s">
        <v>30</v>
      </c>
      <c r="K224">
        <v>7912</v>
      </c>
      <c r="L224" t="s">
        <v>429</v>
      </c>
      <c r="M224" t="s">
        <v>4</v>
      </c>
      <c r="N224">
        <v>2</v>
      </c>
    </row>
    <row r="225" spans="1:14">
      <c r="A225">
        <v>5885</v>
      </c>
      <c r="B225" t="s">
        <v>222</v>
      </c>
      <c r="C225" t="s">
        <v>445</v>
      </c>
      <c r="D225">
        <v>250</v>
      </c>
      <c r="E225" t="s">
        <v>4</v>
      </c>
      <c r="F225" t="s">
        <v>368</v>
      </c>
      <c r="G225" t="s">
        <v>30</v>
      </c>
      <c r="H225" t="s">
        <v>30</v>
      </c>
      <c r="I225" t="s">
        <v>30</v>
      </c>
      <c r="K225">
        <v>5876</v>
      </c>
      <c r="L225" t="s">
        <v>225</v>
      </c>
      <c r="M225" t="s">
        <v>4</v>
      </c>
      <c r="N225">
        <v>0</v>
      </c>
    </row>
    <row r="226" spans="1:14">
      <c r="A226">
        <v>5886</v>
      </c>
      <c r="B226" t="s">
        <v>223</v>
      </c>
      <c r="C226" t="s">
        <v>445</v>
      </c>
      <c r="D226">
        <v>250</v>
      </c>
      <c r="E226" t="s">
        <v>4</v>
      </c>
      <c r="F226" t="s">
        <v>368</v>
      </c>
      <c r="G226" t="s">
        <v>30</v>
      </c>
      <c r="H226" t="s">
        <v>30</v>
      </c>
      <c r="I226" t="s">
        <v>30</v>
      </c>
      <c r="K226">
        <v>1186</v>
      </c>
      <c r="L226" t="s">
        <v>226</v>
      </c>
      <c r="M226" t="s">
        <v>401</v>
      </c>
      <c r="N226">
        <v>0</v>
      </c>
    </row>
    <row r="227" spans="1:14">
      <c r="A227">
        <v>5880</v>
      </c>
      <c r="B227" t="s">
        <v>224</v>
      </c>
      <c r="C227" t="s">
        <v>445</v>
      </c>
      <c r="D227">
        <v>250</v>
      </c>
      <c r="E227" t="s">
        <v>4</v>
      </c>
      <c r="F227" t="s">
        <v>368</v>
      </c>
      <c r="G227" t="s">
        <v>30</v>
      </c>
      <c r="H227" t="s">
        <v>30</v>
      </c>
      <c r="I227" t="s">
        <v>30</v>
      </c>
      <c r="K227">
        <v>1219</v>
      </c>
      <c r="L227" t="s">
        <v>227</v>
      </c>
      <c r="M227" t="s">
        <v>393</v>
      </c>
      <c r="N227">
        <v>5</v>
      </c>
    </row>
    <row r="228" spans="1:14">
      <c r="A228">
        <v>7912</v>
      </c>
      <c r="B228" t="s">
        <v>429</v>
      </c>
      <c r="C228" t="s">
        <v>445</v>
      </c>
      <c r="D228">
        <v>250</v>
      </c>
      <c r="E228" t="s">
        <v>4</v>
      </c>
      <c r="F228" t="s">
        <v>368</v>
      </c>
      <c r="G228" t="s">
        <v>30</v>
      </c>
      <c r="H228" t="s">
        <v>30</v>
      </c>
      <c r="I228" t="s">
        <v>30</v>
      </c>
      <c r="K228">
        <v>1155</v>
      </c>
      <c r="L228" t="s">
        <v>228</v>
      </c>
      <c r="M228" t="s">
        <v>447</v>
      </c>
      <c r="N228">
        <v>2</v>
      </c>
    </row>
    <row r="229" spans="1:14">
      <c r="A229">
        <v>5876</v>
      </c>
      <c r="B229" t="s">
        <v>225</v>
      </c>
      <c r="C229" t="s">
        <v>445</v>
      </c>
      <c r="D229">
        <v>250</v>
      </c>
      <c r="E229" t="s">
        <v>4</v>
      </c>
      <c r="F229" t="s">
        <v>368</v>
      </c>
      <c r="G229" t="s">
        <v>30</v>
      </c>
      <c r="H229" t="s">
        <v>30</v>
      </c>
      <c r="I229" t="s">
        <v>30</v>
      </c>
      <c r="K229">
        <v>7318</v>
      </c>
      <c r="L229" t="s">
        <v>229</v>
      </c>
      <c r="M229" t="s">
        <v>393</v>
      </c>
      <c r="N229">
        <v>4</v>
      </c>
    </row>
    <row r="230" spans="1:14">
      <c r="A230">
        <v>1186</v>
      </c>
      <c r="B230" t="s">
        <v>226</v>
      </c>
      <c r="C230" t="s">
        <v>445</v>
      </c>
      <c r="D230">
        <v>1400</v>
      </c>
      <c r="E230" t="s">
        <v>401</v>
      </c>
      <c r="F230" t="s">
        <v>361</v>
      </c>
      <c r="G230" t="s">
        <v>382</v>
      </c>
      <c r="H230" t="s">
        <v>30</v>
      </c>
      <c r="I230" t="s">
        <v>383</v>
      </c>
      <c r="K230">
        <v>7792</v>
      </c>
      <c r="L230" t="s">
        <v>230</v>
      </c>
      <c r="M230" t="s">
        <v>393</v>
      </c>
      <c r="N230">
        <v>0</v>
      </c>
    </row>
    <row r="231" spans="1:14">
      <c r="A231">
        <v>1219</v>
      </c>
      <c r="B231" t="s">
        <v>227</v>
      </c>
      <c r="C231" t="s">
        <v>445</v>
      </c>
      <c r="D231">
        <v>2044</v>
      </c>
      <c r="E231" t="s">
        <v>393</v>
      </c>
      <c r="F231" t="s">
        <v>356</v>
      </c>
      <c r="G231" t="s">
        <v>30</v>
      </c>
      <c r="H231" t="s">
        <v>30</v>
      </c>
      <c r="I231" t="s">
        <v>30</v>
      </c>
      <c r="K231">
        <v>1248</v>
      </c>
      <c r="L231" t="s">
        <v>231</v>
      </c>
      <c r="M231" t="s">
        <v>394</v>
      </c>
      <c r="N231">
        <v>6</v>
      </c>
    </row>
    <row r="232" spans="1:14">
      <c r="A232">
        <v>1155</v>
      </c>
      <c r="B232" t="s">
        <v>228</v>
      </c>
      <c r="C232" t="s">
        <v>445</v>
      </c>
      <c r="D232">
        <v>5600</v>
      </c>
      <c r="E232" t="s">
        <v>4</v>
      </c>
      <c r="F232" t="s">
        <v>358</v>
      </c>
      <c r="G232" t="s">
        <v>376</v>
      </c>
      <c r="H232" t="s">
        <v>30</v>
      </c>
      <c r="I232" t="s">
        <v>377</v>
      </c>
      <c r="K232">
        <v>7580</v>
      </c>
      <c r="L232" t="s">
        <v>232</v>
      </c>
      <c r="M232" t="s">
        <v>399</v>
      </c>
      <c r="N232">
        <v>1</v>
      </c>
    </row>
    <row r="233" spans="1:14">
      <c r="A233">
        <v>7318</v>
      </c>
      <c r="B233" t="s">
        <v>229</v>
      </c>
      <c r="C233" t="s">
        <v>445</v>
      </c>
      <c r="D233">
        <v>700</v>
      </c>
      <c r="E233" t="s">
        <v>4</v>
      </c>
      <c r="F233" t="s">
        <v>365</v>
      </c>
      <c r="G233" t="s">
        <v>386</v>
      </c>
      <c r="H233" t="s">
        <v>387</v>
      </c>
      <c r="I233" t="s">
        <v>388</v>
      </c>
      <c r="K233">
        <v>5957</v>
      </c>
      <c r="L233" t="s">
        <v>233</v>
      </c>
      <c r="M233" t="s">
        <v>555</v>
      </c>
      <c r="N233">
        <v>3</v>
      </c>
    </row>
    <row r="234" spans="1:14">
      <c r="A234">
        <v>7792</v>
      </c>
      <c r="B234" t="s">
        <v>230</v>
      </c>
      <c r="C234" t="s">
        <v>445</v>
      </c>
      <c r="D234">
        <v>1778</v>
      </c>
      <c r="E234" t="s">
        <v>4</v>
      </c>
      <c r="F234" t="s">
        <v>356</v>
      </c>
      <c r="G234" t="s">
        <v>30</v>
      </c>
      <c r="H234" t="s">
        <v>30</v>
      </c>
      <c r="I234" t="s">
        <v>30</v>
      </c>
      <c r="K234">
        <v>1343</v>
      </c>
      <c r="L234" t="s">
        <v>234</v>
      </c>
      <c r="M234" t="s">
        <v>395</v>
      </c>
      <c r="N234">
        <v>0</v>
      </c>
    </row>
    <row r="235" spans="1:14">
      <c r="A235">
        <v>1248</v>
      </c>
      <c r="B235" t="s">
        <v>231</v>
      </c>
      <c r="C235" t="s">
        <v>445</v>
      </c>
      <c r="D235">
        <v>0</v>
      </c>
      <c r="E235" t="s">
        <v>394</v>
      </c>
      <c r="F235" t="s">
        <v>364</v>
      </c>
      <c r="G235" t="s">
        <v>384</v>
      </c>
      <c r="H235" t="s">
        <v>30</v>
      </c>
      <c r="I235" t="s">
        <v>385</v>
      </c>
      <c r="K235">
        <v>1169</v>
      </c>
      <c r="L235" t="s">
        <v>235</v>
      </c>
      <c r="M235" t="s">
        <v>399</v>
      </c>
      <c r="N235">
        <v>0</v>
      </c>
    </row>
    <row r="236" spans="1:14">
      <c r="A236">
        <v>7580</v>
      </c>
      <c r="B236" t="s">
        <v>232</v>
      </c>
      <c r="C236" t="s">
        <v>445</v>
      </c>
      <c r="D236">
        <v>2247</v>
      </c>
      <c r="E236" t="s">
        <v>399</v>
      </c>
      <c r="F236" t="s">
        <v>362</v>
      </c>
      <c r="G236" t="s">
        <v>600</v>
      </c>
      <c r="H236" t="s">
        <v>601</v>
      </c>
      <c r="I236" t="s">
        <v>602</v>
      </c>
      <c r="K236">
        <v>4999</v>
      </c>
      <c r="L236" t="s">
        <v>236</v>
      </c>
      <c r="M236" t="s">
        <v>394</v>
      </c>
      <c r="N236">
        <v>0</v>
      </c>
    </row>
    <row r="237" spans="1:14">
      <c r="A237">
        <v>5957</v>
      </c>
      <c r="B237" t="s">
        <v>233</v>
      </c>
      <c r="C237" t="s">
        <v>445</v>
      </c>
      <c r="D237">
        <v>900</v>
      </c>
      <c r="E237" t="s">
        <v>4</v>
      </c>
      <c r="F237" t="s">
        <v>368</v>
      </c>
      <c r="G237" t="s">
        <v>30</v>
      </c>
      <c r="H237" t="s">
        <v>30</v>
      </c>
      <c r="I237" t="s">
        <v>30</v>
      </c>
      <c r="K237">
        <v>1242</v>
      </c>
      <c r="L237" t="s">
        <v>237</v>
      </c>
      <c r="M237" t="s">
        <v>393</v>
      </c>
      <c r="N237">
        <v>0</v>
      </c>
    </row>
    <row r="238" spans="1:14">
      <c r="A238">
        <v>1343</v>
      </c>
      <c r="B238" t="s">
        <v>234</v>
      </c>
      <c r="C238" t="s">
        <v>445</v>
      </c>
      <c r="D238">
        <v>170</v>
      </c>
      <c r="E238" t="s">
        <v>395</v>
      </c>
      <c r="F238" t="s">
        <v>359</v>
      </c>
      <c r="G238" t="s">
        <v>378</v>
      </c>
      <c r="H238" t="s">
        <v>30</v>
      </c>
      <c r="I238" t="s">
        <v>379</v>
      </c>
      <c r="K238">
        <v>7579</v>
      </c>
      <c r="L238" t="s">
        <v>238</v>
      </c>
      <c r="M238" t="s">
        <v>4</v>
      </c>
      <c r="N238">
        <v>0</v>
      </c>
    </row>
    <row r="239" spans="1:14">
      <c r="A239">
        <v>1169</v>
      </c>
      <c r="B239" t="s">
        <v>235</v>
      </c>
      <c r="C239" t="s">
        <v>445</v>
      </c>
      <c r="D239">
        <v>890</v>
      </c>
      <c r="E239" t="s">
        <v>399</v>
      </c>
      <c r="F239" t="s">
        <v>361</v>
      </c>
      <c r="G239" t="s">
        <v>382</v>
      </c>
      <c r="H239" t="s">
        <v>30</v>
      </c>
      <c r="I239" t="s">
        <v>383</v>
      </c>
      <c r="K239">
        <v>6710</v>
      </c>
      <c r="L239" t="s">
        <v>239</v>
      </c>
      <c r="M239" t="s">
        <v>395</v>
      </c>
      <c r="N239">
        <v>0</v>
      </c>
    </row>
    <row r="240" spans="1:14">
      <c r="A240">
        <v>4999</v>
      </c>
      <c r="B240" t="s">
        <v>236</v>
      </c>
      <c r="C240" t="s">
        <v>445</v>
      </c>
      <c r="D240">
        <v>0</v>
      </c>
      <c r="E240" t="s">
        <v>394</v>
      </c>
      <c r="F240" t="s">
        <v>364</v>
      </c>
      <c r="G240" t="s">
        <v>384</v>
      </c>
      <c r="H240" t="s">
        <v>30</v>
      </c>
      <c r="I240" t="s">
        <v>385</v>
      </c>
      <c r="K240">
        <v>6181</v>
      </c>
      <c r="L240" t="s">
        <v>240</v>
      </c>
      <c r="M240" t="s">
        <v>4</v>
      </c>
      <c r="N240">
        <v>0</v>
      </c>
    </row>
    <row r="241" spans="1:14">
      <c r="A241">
        <v>1242</v>
      </c>
      <c r="B241" t="s">
        <v>237</v>
      </c>
      <c r="C241" t="s">
        <v>445</v>
      </c>
      <c r="D241">
        <v>2222</v>
      </c>
      <c r="E241" t="s">
        <v>393</v>
      </c>
      <c r="F241" t="s">
        <v>356</v>
      </c>
      <c r="G241" t="s">
        <v>30</v>
      </c>
      <c r="H241" t="s">
        <v>30</v>
      </c>
      <c r="I241" t="s">
        <v>30</v>
      </c>
      <c r="K241">
        <v>6399</v>
      </c>
      <c r="L241" t="s">
        <v>241</v>
      </c>
      <c r="M241" t="s">
        <v>397</v>
      </c>
      <c r="N241">
        <v>10</v>
      </c>
    </row>
    <row r="242" spans="1:14">
      <c r="A242">
        <v>7579</v>
      </c>
      <c r="B242" t="s">
        <v>238</v>
      </c>
      <c r="C242" t="s">
        <v>445</v>
      </c>
      <c r="D242">
        <v>1890</v>
      </c>
      <c r="E242" t="s">
        <v>4</v>
      </c>
      <c r="F242" t="s">
        <v>356</v>
      </c>
      <c r="G242" t="s">
        <v>30</v>
      </c>
      <c r="H242" t="s">
        <v>30</v>
      </c>
      <c r="I242" t="s">
        <v>30</v>
      </c>
      <c r="K242">
        <v>6398</v>
      </c>
      <c r="L242" t="s">
        <v>242</v>
      </c>
      <c r="M242" t="s">
        <v>397</v>
      </c>
      <c r="N242">
        <v>10</v>
      </c>
    </row>
    <row r="243" spans="1:14">
      <c r="A243">
        <v>6710</v>
      </c>
      <c r="B243" t="s">
        <v>239</v>
      </c>
      <c r="C243" t="s">
        <v>445</v>
      </c>
      <c r="D243">
        <v>390</v>
      </c>
      <c r="E243" t="s">
        <v>395</v>
      </c>
      <c r="F243" t="s">
        <v>363</v>
      </c>
      <c r="G243" t="s">
        <v>30</v>
      </c>
      <c r="H243" t="s">
        <v>31</v>
      </c>
      <c r="I243" t="s">
        <v>390</v>
      </c>
      <c r="K243">
        <v>1345</v>
      </c>
      <c r="L243" t="s">
        <v>243</v>
      </c>
      <c r="M243" t="s">
        <v>397</v>
      </c>
      <c r="N243">
        <v>13</v>
      </c>
    </row>
    <row r="244" spans="1:14">
      <c r="A244">
        <v>6181</v>
      </c>
      <c r="B244" t="s">
        <v>240</v>
      </c>
      <c r="C244" t="s">
        <v>445</v>
      </c>
      <c r="D244">
        <v>2490</v>
      </c>
      <c r="E244" t="s">
        <v>4</v>
      </c>
      <c r="F244" t="s">
        <v>364</v>
      </c>
      <c r="G244" t="s">
        <v>384</v>
      </c>
      <c r="H244" t="s">
        <v>30</v>
      </c>
      <c r="I244" t="s">
        <v>385</v>
      </c>
      <c r="K244">
        <v>7793</v>
      </c>
      <c r="L244" t="s">
        <v>244</v>
      </c>
      <c r="M244" t="s">
        <v>393</v>
      </c>
      <c r="N244">
        <v>0</v>
      </c>
    </row>
    <row r="245" spans="1:14">
      <c r="A245">
        <v>1191</v>
      </c>
      <c r="B245" t="s">
        <v>430</v>
      </c>
      <c r="C245" t="s">
        <v>445</v>
      </c>
      <c r="D245">
        <v>120</v>
      </c>
      <c r="E245" t="s">
        <v>393</v>
      </c>
      <c r="F245" t="s">
        <v>574</v>
      </c>
      <c r="K245">
        <v>1346</v>
      </c>
      <c r="L245" t="s">
        <v>245</v>
      </c>
      <c r="M245" t="s">
        <v>395</v>
      </c>
      <c r="N245">
        <v>0</v>
      </c>
    </row>
    <row r="246" spans="1:14">
      <c r="A246">
        <v>6399</v>
      </c>
      <c r="B246" t="s">
        <v>241</v>
      </c>
      <c r="C246" t="s">
        <v>445</v>
      </c>
      <c r="D246">
        <v>40</v>
      </c>
      <c r="E246" t="s">
        <v>397</v>
      </c>
      <c r="F246" t="s">
        <v>359</v>
      </c>
      <c r="G246" t="s">
        <v>378</v>
      </c>
      <c r="H246" t="s">
        <v>30</v>
      </c>
      <c r="I246" t="s">
        <v>379</v>
      </c>
      <c r="K246">
        <v>5857</v>
      </c>
      <c r="L246" t="s">
        <v>246</v>
      </c>
      <c r="M246" t="s">
        <v>399</v>
      </c>
      <c r="N246">
        <v>0</v>
      </c>
    </row>
    <row r="247" spans="1:14">
      <c r="A247">
        <v>6398</v>
      </c>
      <c r="B247" t="s">
        <v>242</v>
      </c>
      <c r="C247" t="s">
        <v>445</v>
      </c>
      <c r="D247">
        <v>40</v>
      </c>
      <c r="E247" t="s">
        <v>397</v>
      </c>
      <c r="F247" t="s">
        <v>359</v>
      </c>
      <c r="G247" t="s">
        <v>378</v>
      </c>
      <c r="H247" t="s">
        <v>30</v>
      </c>
      <c r="I247" t="s">
        <v>379</v>
      </c>
      <c r="K247">
        <v>5984</v>
      </c>
      <c r="L247" t="s">
        <v>247</v>
      </c>
      <c r="M247" t="s">
        <v>398</v>
      </c>
      <c r="N247">
        <v>0</v>
      </c>
    </row>
    <row r="248" spans="1:14">
      <c r="A248">
        <v>1345</v>
      </c>
      <c r="B248" t="s">
        <v>243</v>
      </c>
      <c r="C248" t="s">
        <v>445</v>
      </c>
      <c r="D248">
        <v>40</v>
      </c>
      <c r="E248" t="s">
        <v>397</v>
      </c>
      <c r="F248" t="s">
        <v>359</v>
      </c>
      <c r="G248" t="s">
        <v>378</v>
      </c>
      <c r="H248" t="s">
        <v>30</v>
      </c>
      <c r="I248" t="s">
        <v>379</v>
      </c>
      <c r="K248">
        <v>7902</v>
      </c>
      <c r="L248" t="s">
        <v>431</v>
      </c>
      <c r="M248" t="s">
        <v>393</v>
      </c>
      <c r="N248">
        <v>0</v>
      </c>
    </row>
    <row r="249" spans="1:14">
      <c r="A249">
        <v>7793</v>
      </c>
      <c r="B249" t="s">
        <v>244</v>
      </c>
      <c r="C249" t="s">
        <v>445</v>
      </c>
      <c r="D249">
        <v>0</v>
      </c>
      <c r="E249" t="s">
        <v>4</v>
      </c>
      <c r="F249" t="s">
        <v>356</v>
      </c>
      <c r="G249" t="s">
        <v>30</v>
      </c>
      <c r="H249" t="s">
        <v>30</v>
      </c>
      <c r="I249" t="s">
        <v>30</v>
      </c>
      <c r="K249">
        <v>1350</v>
      </c>
      <c r="L249" t="s">
        <v>248</v>
      </c>
      <c r="M249" t="s">
        <v>4</v>
      </c>
      <c r="N249">
        <v>5</v>
      </c>
    </row>
    <row r="250" spans="1:14">
      <c r="A250">
        <v>1346</v>
      </c>
      <c r="B250" t="s">
        <v>245</v>
      </c>
      <c r="C250" t="s">
        <v>445</v>
      </c>
      <c r="D250">
        <v>50</v>
      </c>
      <c r="E250" t="s">
        <v>395</v>
      </c>
      <c r="F250" t="s">
        <v>359</v>
      </c>
      <c r="G250" t="s">
        <v>378</v>
      </c>
      <c r="H250" t="s">
        <v>30</v>
      </c>
      <c r="I250" t="s">
        <v>379</v>
      </c>
      <c r="K250">
        <v>1351</v>
      </c>
      <c r="L250" t="s">
        <v>249</v>
      </c>
      <c r="M250" t="s">
        <v>4</v>
      </c>
      <c r="N250">
        <v>8</v>
      </c>
    </row>
    <row r="251" spans="1:14">
      <c r="A251">
        <v>5857</v>
      </c>
      <c r="B251" t="s">
        <v>246</v>
      </c>
      <c r="C251" t="s">
        <v>445</v>
      </c>
      <c r="D251">
        <v>1180</v>
      </c>
      <c r="E251" t="s">
        <v>399</v>
      </c>
      <c r="F251" t="s">
        <v>356</v>
      </c>
      <c r="G251" t="s">
        <v>30</v>
      </c>
      <c r="H251" t="s">
        <v>30</v>
      </c>
      <c r="I251" t="s">
        <v>30</v>
      </c>
      <c r="K251">
        <v>1349</v>
      </c>
      <c r="L251" t="s">
        <v>250</v>
      </c>
      <c r="M251" t="s">
        <v>406</v>
      </c>
      <c r="N251">
        <v>4</v>
      </c>
    </row>
    <row r="252" spans="1:14">
      <c r="A252">
        <v>5984</v>
      </c>
      <c r="B252" t="s">
        <v>247</v>
      </c>
      <c r="C252" t="s">
        <v>445</v>
      </c>
      <c r="D252">
        <v>2420</v>
      </c>
      <c r="E252" t="s">
        <v>4</v>
      </c>
      <c r="F252" t="s">
        <v>356</v>
      </c>
      <c r="G252" t="s">
        <v>30</v>
      </c>
      <c r="H252" t="s">
        <v>30</v>
      </c>
      <c r="I252" t="s">
        <v>30</v>
      </c>
      <c r="K252">
        <v>7036</v>
      </c>
      <c r="L252" t="s">
        <v>251</v>
      </c>
      <c r="M252" t="s">
        <v>4</v>
      </c>
      <c r="N252">
        <v>27</v>
      </c>
    </row>
    <row r="253" spans="1:14">
      <c r="A253">
        <v>7902</v>
      </c>
      <c r="B253" t="s">
        <v>431</v>
      </c>
      <c r="C253" t="s">
        <v>445</v>
      </c>
      <c r="D253">
        <v>4187</v>
      </c>
      <c r="E253" t="s">
        <v>393</v>
      </c>
      <c r="F253" t="s">
        <v>356</v>
      </c>
      <c r="G253" t="s">
        <v>30</v>
      </c>
      <c r="H253" t="s">
        <v>30</v>
      </c>
      <c r="I253" t="s">
        <v>30</v>
      </c>
      <c r="K253">
        <v>7037</v>
      </c>
      <c r="L253" t="s">
        <v>252</v>
      </c>
      <c r="M253" t="s">
        <v>4</v>
      </c>
      <c r="N253">
        <v>35</v>
      </c>
    </row>
    <row r="254" spans="1:14">
      <c r="A254">
        <v>1350</v>
      </c>
      <c r="B254" t="s">
        <v>248</v>
      </c>
      <c r="C254" t="s">
        <v>445</v>
      </c>
      <c r="D254">
        <v>280</v>
      </c>
      <c r="E254" t="s">
        <v>4</v>
      </c>
      <c r="F254" t="s">
        <v>360</v>
      </c>
      <c r="G254" t="s">
        <v>380</v>
      </c>
      <c r="H254" t="s">
        <v>389</v>
      </c>
      <c r="I254" t="s">
        <v>381</v>
      </c>
      <c r="K254">
        <v>7038</v>
      </c>
      <c r="L254" t="s">
        <v>253</v>
      </c>
      <c r="M254" t="s">
        <v>4</v>
      </c>
      <c r="N254">
        <v>24</v>
      </c>
    </row>
    <row r="255" spans="1:14">
      <c r="A255">
        <v>1351</v>
      </c>
      <c r="B255" t="s">
        <v>249</v>
      </c>
      <c r="C255" t="s">
        <v>445</v>
      </c>
      <c r="D255">
        <v>360</v>
      </c>
      <c r="E255" t="s">
        <v>4</v>
      </c>
      <c r="F255" t="s">
        <v>360</v>
      </c>
      <c r="G255" t="s">
        <v>380</v>
      </c>
      <c r="H255" t="s">
        <v>389</v>
      </c>
      <c r="I255" t="s">
        <v>381</v>
      </c>
      <c r="K255">
        <v>6712</v>
      </c>
      <c r="L255" t="s">
        <v>254</v>
      </c>
      <c r="M255" t="s">
        <v>4</v>
      </c>
      <c r="N255">
        <v>0</v>
      </c>
    </row>
    <row r="256" spans="1:14">
      <c r="A256">
        <v>1349</v>
      </c>
      <c r="B256" t="s">
        <v>250</v>
      </c>
      <c r="C256" t="s">
        <v>445</v>
      </c>
      <c r="D256">
        <v>90</v>
      </c>
      <c r="E256" t="s">
        <v>406</v>
      </c>
      <c r="F256" t="s">
        <v>360</v>
      </c>
      <c r="G256" t="s">
        <v>380</v>
      </c>
      <c r="H256" t="s">
        <v>389</v>
      </c>
      <c r="I256" t="s">
        <v>381</v>
      </c>
      <c r="K256">
        <v>1234</v>
      </c>
      <c r="L256" t="s">
        <v>407</v>
      </c>
      <c r="M256" t="s">
        <v>393</v>
      </c>
      <c r="N256">
        <v>0</v>
      </c>
    </row>
    <row r="257" spans="1:14">
      <c r="A257">
        <v>7036</v>
      </c>
      <c r="B257" t="s">
        <v>251</v>
      </c>
      <c r="C257" t="s">
        <v>445</v>
      </c>
      <c r="D257">
        <v>214</v>
      </c>
      <c r="E257" t="s">
        <v>4</v>
      </c>
      <c r="F257" t="s">
        <v>362</v>
      </c>
      <c r="G257" t="s">
        <v>600</v>
      </c>
      <c r="H257" t="s">
        <v>601</v>
      </c>
      <c r="I257" t="s">
        <v>602</v>
      </c>
      <c r="K257">
        <v>4998</v>
      </c>
      <c r="L257" t="s">
        <v>255</v>
      </c>
      <c r="M257" t="s">
        <v>393</v>
      </c>
      <c r="N257">
        <v>1</v>
      </c>
    </row>
    <row r="258" spans="1:14">
      <c r="A258">
        <v>7037</v>
      </c>
      <c r="B258" t="s">
        <v>252</v>
      </c>
      <c r="C258" t="s">
        <v>445</v>
      </c>
      <c r="D258">
        <v>214</v>
      </c>
      <c r="E258" t="s">
        <v>4</v>
      </c>
      <c r="F258" t="s">
        <v>362</v>
      </c>
      <c r="G258" t="s">
        <v>600</v>
      </c>
      <c r="H258" t="s">
        <v>601</v>
      </c>
      <c r="I258" t="s">
        <v>602</v>
      </c>
      <c r="K258">
        <v>4868</v>
      </c>
      <c r="L258" t="s">
        <v>256</v>
      </c>
      <c r="M258" t="s">
        <v>393</v>
      </c>
      <c r="N258">
        <v>0</v>
      </c>
    </row>
    <row r="259" spans="1:14">
      <c r="A259">
        <v>7038</v>
      </c>
      <c r="B259" t="s">
        <v>253</v>
      </c>
      <c r="C259" t="s">
        <v>445</v>
      </c>
      <c r="D259">
        <v>214</v>
      </c>
      <c r="E259" t="s">
        <v>4</v>
      </c>
      <c r="F259" t="s">
        <v>362</v>
      </c>
      <c r="G259" t="s">
        <v>600</v>
      </c>
      <c r="H259" t="s">
        <v>601</v>
      </c>
      <c r="I259" t="s">
        <v>602</v>
      </c>
      <c r="K259">
        <v>1226</v>
      </c>
      <c r="L259" t="s">
        <v>257</v>
      </c>
      <c r="M259" t="s">
        <v>393</v>
      </c>
      <c r="N259">
        <v>3</v>
      </c>
    </row>
    <row r="260" spans="1:14">
      <c r="A260">
        <v>6712</v>
      </c>
      <c r="B260" t="s">
        <v>254</v>
      </c>
      <c r="C260" t="s">
        <v>445</v>
      </c>
      <c r="D260">
        <v>1241.2</v>
      </c>
      <c r="E260" t="s">
        <v>4</v>
      </c>
      <c r="F260" t="s">
        <v>362</v>
      </c>
      <c r="G260" t="s">
        <v>600</v>
      </c>
      <c r="H260" t="s">
        <v>601</v>
      </c>
      <c r="I260" t="s">
        <v>602</v>
      </c>
      <c r="K260">
        <v>1227</v>
      </c>
      <c r="L260" t="s">
        <v>258</v>
      </c>
      <c r="M260" t="s">
        <v>393</v>
      </c>
      <c r="N260">
        <v>3</v>
      </c>
    </row>
    <row r="261" spans="1:14">
      <c r="A261">
        <v>1234</v>
      </c>
      <c r="B261" t="s">
        <v>407</v>
      </c>
      <c r="C261" t="s">
        <v>445</v>
      </c>
      <c r="D261">
        <v>11058</v>
      </c>
      <c r="E261" t="s">
        <v>393</v>
      </c>
      <c r="F261" t="s">
        <v>356</v>
      </c>
      <c r="G261" t="s">
        <v>30</v>
      </c>
      <c r="H261" t="s">
        <v>30</v>
      </c>
      <c r="I261" t="s">
        <v>30</v>
      </c>
      <c r="K261">
        <v>6631</v>
      </c>
      <c r="L261" t="s">
        <v>259</v>
      </c>
      <c r="M261" t="s">
        <v>399</v>
      </c>
      <c r="N261">
        <v>0</v>
      </c>
    </row>
    <row r="262" spans="1:14">
      <c r="A262">
        <v>4998</v>
      </c>
      <c r="B262" t="s">
        <v>255</v>
      </c>
      <c r="C262" t="s">
        <v>445</v>
      </c>
      <c r="D262">
        <v>6065</v>
      </c>
      <c r="E262" t="s">
        <v>393</v>
      </c>
      <c r="F262" t="s">
        <v>356</v>
      </c>
      <c r="G262" t="s">
        <v>30</v>
      </c>
      <c r="H262" t="s">
        <v>30</v>
      </c>
      <c r="I262" t="s">
        <v>30</v>
      </c>
      <c r="K262">
        <v>6632</v>
      </c>
      <c r="L262" t="s">
        <v>260</v>
      </c>
      <c r="M262" t="s">
        <v>399</v>
      </c>
      <c r="N262">
        <v>0</v>
      </c>
    </row>
    <row r="263" spans="1:14">
      <c r="A263">
        <v>1352</v>
      </c>
      <c r="B263" t="s">
        <v>432</v>
      </c>
      <c r="C263" t="s">
        <v>445</v>
      </c>
      <c r="D263">
        <v>890</v>
      </c>
      <c r="E263" t="s">
        <v>393</v>
      </c>
      <c r="F263" t="s">
        <v>574</v>
      </c>
      <c r="K263">
        <v>4771</v>
      </c>
      <c r="L263" t="s">
        <v>261</v>
      </c>
      <c r="M263" t="s">
        <v>464</v>
      </c>
      <c r="N263">
        <v>0</v>
      </c>
    </row>
    <row r="264" spans="1:14">
      <c r="A264">
        <v>1226</v>
      </c>
      <c r="B264" t="s">
        <v>257</v>
      </c>
      <c r="C264" t="s">
        <v>445</v>
      </c>
      <c r="D264">
        <v>2800</v>
      </c>
      <c r="E264" t="s">
        <v>393</v>
      </c>
      <c r="F264" t="s">
        <v>356</v>
      </c>
      <c r="G264" t="s">
        <v>30</v>
      </c>
      <c r="H264" t="s">
        <v>30</v>
      </c>
      <c r="I264" t="s">
        <v>30</v>
      </c>
      <c r="K264">
        <v>4776</v>
      </c>
      <c r="L264" t="s">
        <v>262</v>
      </c>
      <c r="M264" t="s">
        <v>464</v>
      </c>
      <c r="N264">
        <v>0</v>
      </c>
    </row>
    <row r="265" spans="1:14">
      <c r="A265">
        <v>1227</v>
      </c>
      <c r="B265" t="s">
        <v>258</v>
      </c>
      <c r="C265" t="s">
        <v>445</v>
      </c>
      <c r="D265">
        <v>2800</v>
      </c>
      <c r="E265" t="s">
        <v>393</v>
      </c>
      <c r="F265" t="s">
        <v>356</v>
      </c>
      <c r="G265" t="s">
        <v>30</v>
      </c>
      <c r="H265" t="s">
        <v>30</v>
      </c>
      <c r="I265" t="s">
        <v>30</v>
      </c>
      <c r="K265">
        <v>4777</v>
      </c>
      <c r="L265" t="s">
        <v>263</v>
      </c>
      <c r="M265" t="s">
        <v>464</v>
      </c>
      <c r="N265">
        <v>0</v>
      </c>
    </row>
    <row r="266" spans="1:14">
      <c r="A266">
        <v>1228</v>
      </c>
      <c r="B266" t="s">
        <v>433</v>
      </c>
      <c r="C266" t="s">
        <v>445</v>
      </c>
      <c r="D266">
        <v>3200</v>
      </c>
      <c r="E266" t="s">
        <v>393</v>
      </c>
      <c r="F266" t="s">
        <v>574</v>
      </c>
      <c r="K266">
        <v>4772</v>
      </c>
      <c r="L266" t="s">
        <v>264</v>
      </c>
      <c r="M266" t="s">
        <v>464</v>
      </c>
      <c r="N266">
        <v>0</v>
      </c>
    </row>
    <row r="267" spans="1:14">
      <c r="A267">
        <v>6631</v>
      </c>
      <c r="B267" t="s">
        <v>259</v>
      </c>
      <c r="C267" t="s">
        <v>445</v>
      </c>
      <c r="D267">
        <v>45</v>
      </c>
      <c r="E267" t="s">
        <v>399</v>
      </c>
      <c r="F267" t="s">
        <v>362</v>
      </c>
      <c r="G267" t="s">
        <v>600</v>
      </c>
      <c r="H267" t="s">
        <v>601</v>
      </c>
      <c r="I267" t="s">
        <v>602</v>
      </c>
      <c r="K267">
        <v>7784</v>
      </c>
      <c r="L267" t="s">
        <v>265</v>
      </c>
      <c r="M267" t="s">
        <v>4</v>
      </c>
      <c r="N267">
        <v>2</v>
      </c>
    </row>
    <row r="268" spans="1:14">
      <c r="A268">
        <v>6632</v>
      </c>
      <c r="B268" t="s">
        <v>260</v>
      </c>
      <c r="C268" t="s">
        <v>445</v>
      </c>
      <c r="D268">
        <v>65</v>
      </c>
      <c r="E268" t="s">
        <v>399</v>
      </c>
      <c r="F268" t="s">
        <v>362</v>
      </c>
      <c r="G268" t="s">
        <v>600</v>
      </c>
      <c r="H268" t="s">
        <v>601</v>
      </c>
      <c r="I268" t="s">
        <v>602</v>
      </c>
      <c r="K268">
        <v>1184</v>
      </c>
      <c r="L268" t="s">
        <v>266</v>
      </c>
      <c r="M268" t="s">
        <v>395</v>
      </c>
      <c r="N268">
        <v>0</v>
      </c>
    </row>
    <row r="269" spans="1:14">
      <c r="A269">
        <v>7784</v>
      </c>
      <c r="B269" t="s">
        <v>265</v>
      </c>
      <c r="C269" t="s">
        <v>445</v>
      </c>
      <c r="D269">
        <v>1700</v>
      </c>
      <c r="E269" t="s">
        <v>4</v>
      </c>
      <c r="F269" t="s">
        <v>369</v>
      </c>
      <c r="K269">
        <v>5342</v>
      </c>
      <c r="L269" t="s">
        <v>267</v>
      </c>
      <c r="M269" t="s">
        <v>396</v>
      </c>
      <c r="N269">
        <v>0</v>
      </c>
    </row>
    <row r="270" spans="1:14">
      <c r="A270">
        <v>1184</v>
      </c>
      <c r="B270" t="s">
        <v>266</v>
      </c>
      <c r="C270" t="s">
        <v>445</v>
      </c>
      <c r="D270">
        <v>495</v>
      </c>
      <c r="E270" t="s">
        <v>395</v>
      </c>
      <c r="F270" t="s">
        <v>356</v>
      </c>
      <c r="G270" t="s">
        <v>30</v>
      </c>
      <c r="H270" t="s">
        <v>30</v>
      </c>
      <c r="I270" t="s">
        <v>30</v>
      </c>
      <c r="K270">
        <v>5343</v>
      </c>
      <c r="L270" t="s">
        <v>268</v>
      </c>
      <c r="M270" t="s">
        <v>396</v>
      </c>
      <c r="N270">
        <v>0</v>
      </c>
    </row>
    <row r="271" spans="1:14">
      <c r="A271">
        <v>5342</v>
      </c>
      <c r="B271" t="s">
        <v>267</v>
      </c>
      <c r="C271" t="s">
        <v>445</v>
      </c>
      <c r="D271">
        <v>520</v>
      </c>
      <c r="E271" t="s">
        <v>396</v>
      </c>
      <c r="F271" t="s">
        <v>356</v>
      </c>
      <c r="G271" t="s">
        <v>30</v>
      </c>
      <c r="H271" t="s">
        <v>30</v>
      </c>
      <c r="I271" t="s">
        <v>30</v>
      </c>
      <c r="K271">
        <v>1353</v>
      </c>
      <c r="L271" t="s">
        <v>269</v>
      </c>
      <c r="M271" t="s">
        <v>402</v>
      </c>
      <c r="N271">
        <v>0</v>
      </c>
    </row>
    <row r="272" spans="1:14">
      <c r="A272">
        <v>5343</v>
      </c>
      <c r="B272" t="s">
        <v>268</v>
      </c>
      <c r="C272" t="s">
        <v>445</v>
      </c>
      <c r="D272">
        <v>520</v>
      </c>
      <c r="E272" t="s">
        <v>396</v>
      </c>
      <c r="F272" t="s">
        <v>356</v>
      </c>
      <c r="G272" t="s">
        <v>30</v>
      </c>
      <c r="H272" t="s">
        <v>30</v>
      </c>
      <c r="I272" t="s">
        <v>30</v>
      </c>
      <c r="K272">
        <v>5566</v>
      </c>
      <c r="L272" t="s">
        <v>270</v>
      </c>
      <c r="M272" t="s">
        <v>393</v>
      </c>
      <c r="N272">
        <v>0</v>
      </c>
    </row>
    <row r="273" spans="1:14">
      <c r="A273">
        <v>1353</v>
      </c>
      <c r="B273" t="s">
        <v>269</v>
      </c>
      <c r="C273" t="s">
        <v>445</v>
      </c>
      <c r="D273">
        <v>250</v>
      </c>
      <c r="E273" t="s">
        <v>402</v>
      </c>
      <c r="F273" t="s">
        <v>360</v>
      </c>
      <c r="G273" t="s">
        <v>380</v>
      </c>
      <c r="H273" t="s">
        <v>389</v>
      </c>
      <c r="I273" t="s">
        <v>381</v>
      </c>
      <c r="K273">
        <v>1361</v>
      </c>
      <c r="L273" t="s">
        <v>271</v>
      </c>
      <c r="M273" t="s">
        <v>394</v>
      </c>
      <c r="N273">
        <v>0</v>
      </c>
    </row>
    <row r="274" spans="1:14">
      <c r="A274">
        <v>5566</v>
      </c>
      <c r="B274" t="s">
        <v>270</v>
      </c>
      <c r="C274" t="s">
        <v>445</v>
      </c>
      <c r="D274">
        <v>25.68</v>
      </c>
      <c r="E274" t="s">
        <v>556</v>
      </c>
      <c r="F274" t="s">
        <v>370</v>
      </c>
      <c r="K274">
        <v>1176</v>
      </c>
      <c r="L274" t="s">
        <v>272</v>
      </c>
      <c r="M274" t="s">
        <v>4</v>
      </c>
      <c r="N274">
        <v>2</v>
      </c>
    </row>
    <row r="275" spans="1:14">
      <c r="A275">
        <v>1361</v>
      </c>
      <c r="B275" t="s">
        <v>271</v>
      </c>
      <c r="C275" t="s">
        <v>445</v>
      </c>
      <c r="D275">
        <v>3081.6</v>
      </c>
      <c r="E275" t="s">
        <v>394</v>
      </c>
      <c r="F275" t="s">
        <v>362</v>
      </c>
      <c r="G275" t="s">
        <v>600</v>
      </c>
      <c r="H275" t="s">
        <v>601</v>
      </c>
      <c r="I275" t="s">
        <v>602</v>
      </c>
      <c r="K275">
        <v>4589</v>
      </c>
      <c r="L275" t="s">
        <v>273</v>
      </c>
      <c r="M275" t="s">
        <v>9</v>
      </c>
      <c r="N275">
        <v>3</v>
      </c>
    </row>
    <row r="276" spans="1:14">
      <c r="A276">
        <v>1176</v>
      </c>
      <c r="B276" t="s">
        <v>272</v>
      </c>
      <c r="C276" t="s">
        <v>445</v>
      </c>
      <c r="D276">
        <v>740</v>
      </c>
      <c r="E276" t="s">
        <v>4</v>
      </c>
      <c r="F276" t="s">
        <v>361</v>
      </c>
      <c r="G276" t="s">
        <v>382</v>
      </c>
      <c r="H276" t="s">
        <v>30</v>
      </c>
      <c r="I276" t="s">
        <v>383</v>
      </c>
      <c r="K276">
        <v>7096</v>
      </c>
      <c r="L276" t="s">
        <v>274</v>
      </c>
      <c r="M276" t="s">
        <v>536</v>
      </c>
      <c r="N276">
        <v>2</v>
      </c>
    </row>
    <row r="277" spans="1:14">
      <c r="A277">
        <v>4589</v>
      </c>
      <c r="B277" t="s">
        <v>273</v>
      </c>
      <c r="C277" t="s">
        <v>445</v>
      </c>
      <c r="D277">
        <v>400</v>
      </c>
      <c r="E277" t="s">
        <v>9</v>
      </c>
      <c r="F277" t="s">
        <v>365</v>
      </c>
      <c r="G277" t="s">
        <v>386</v>
      </c>
      <c r="H277" t="s">
        <v>387</v>
      </c>
      <c r="I277" t="s">
        <v>388</v>
      </c>
      <c r="K277">
        <v>5460</v>
      </c>
      <c r="L277" t="s">
        <v>275</v>
      </c>
      <c r="M277" t="s">
        <v>403</v>
      </c>
      <c r="N277">
        <v>2</v>
      </c>
    </row>
    <row r="278" spans="1:14">
      <c r="A278">
        <v>7096</v>
      </c>
      <c r="B278" t="s">
        <v>274</v>
      </c>
      <c r="C278" t="s">
        <v>445</v>
      </c>
      <c r="D278">
        <v>490</v>
      </c>
      <c r="E278" t="s">
        <v>404</v>
      </c>
      <c r="F278" t="s">
        <v>356</v>
      </c>
      <c r="G278" t="s">
        <v>30</v>
      </c>
      <c r="H278" t="s">
        <v>30</v>
      </c>
      <c r="I278" t="s">
        <v>30</v>
      </c>
      <c r="K278">
        <v>5911</v>
      </c>
      <c r="L278" t="s">
        <v>276</v>
      </c>
      <c r="M278" t="s">
        <v>399</v>
      </c>
      <c r="N278">
        <v>0</v>
      </c>
    </row>
    <row r="279" spans="1:14">
      <c r="A279">
        <v>5460</v>
      </c>
      <c r="B279" t="s">
        <v>275</v>
      </c>
      <c r="C279" t="s">
        <v>445</v>
      </c>
      <c r="D279">
        <v>730</v>
      </c>
      <c r="E279" t="s">
        <v>403</v>
      </c>
      <c r="F279" t="s">
        <v>361</v>
      </c>
      <c r="G279" t="s">
        <v>382</v>
      </c>
      <c r="H279" t="s">
        <v>30</v>
      </c>
      <c r="I279" t="s">
        <v>383</v>
      </c>
      <c r="K279">
        <v>1185</v>
      </c>
      <c r="L279" t="s">
        <v>277</v>
      </c>
      <c r="M279" t="s">
        <v>395</v>
      </c>
      <c r="N279">
        <v>1</v>
      </c>
    </row>
    <row r="280" spans="1:14">
      <c r="A280">
        <v>5911</v>
      </c>
      <c r="B280" t="s">
        <v>276</v>
      </c>
      <c r="C280" t="s">
        <v>445</v>
      </c>
      <c r="D280">
        <v>2742</v>
      </c>
      <c r="E280" t="s">
        <v>399</v>
      </c>
      <c r="F280" t="s">
        <v>371</v>
      </c>
      <c r="K280">
        <v>5400</v>
      </c>
      <c r="L280" t="s">
        <v>278</v>
      </c>
      <c r="M280" t="s">
        <v>399</v>
      </c>
      <c r="N280">
        <v>0</v>
      </c>
    </row>
    <row r="281" spans="1:14">
      <c r="A281">
        <v>1185</v>
      </c>
      <c r="B281" t="s">
        <v>277</v>
      </c>
      <c r="C281" t="s">
        <v>445</v>
      </c>
      <c r="D281">
        <v>1240</v>
      </c>
      <c r="E281" t="s">
        <v>395</v>
      </c>
      <c r="F281" t="s">
        <v>356</v>
      </c>
      <c r="G281" t="s">
        <v>30</v>
      </c>
      <c r="H281" t="s">
        <v>30</v>
      </c>
      <c r="I281" t="s">
        <v>30</v>
      </c>
      <c r="K281">
        <v>5401</v>
      </c>
      <c r="L281" t="s">
        <v>279</v>
      </c>
      <c r="M281" t="s">
        <v>399</v>
      </c>
      <c r="N281">
        <v>0</v>
      </c>
    </row>
    <row r="282" spans="1:14">
      <c r="A282">
        <v>1357</v>
      </c>
      <c r="B282" t="s">
        <v>434</v>
      </c>
      <c r="C282" t="s">
        <v>445</v>
      </c>
      <c r="D282">
        <v>600</v>
      </c>
      <c r="E282" t="s">
        <v>394</v>
      </c>
      <c r="F282" t="s">
        <v>574</v>
      </c>
      <c r="K282">
        <v>5399</v>
      </c>
      <c r="L282" t="s">
        <v>280</v>
      </c>
      <c r="M282" t="s">
        <v>399</v>
      </c>
      <c r="N282">
        <v>0</v>
      </c>
    </row>
    <row r="283" spans="1:14">
      <c r="A283">
        <v>5400</v>
      </c>
      <c r="B283" t="s">
        <v>278</v>
      </c>
      <c r="C283" t="s">
        <v>445</v>
      </c>
      <c r="D283">
        <v>1500</v>
      </c>
      <c r="E283" t="s">
        <v>399</v>
      </c>
      <c r="F283" t="s">
        <v>360</v>
      </c>
      <c r="G283" t="s">
        <v>380</v>
      </c>
      <c r="H283" t="s">
        <v>389</v>
      </c>
      <c r="I283" t="s">
        <v>381</v>
      </c>
      <c r="K283">
        <v>5396</v>
      </c>
      <c r="L283" t="s">
        <v>281</v>
      </c>
      <c r="M283" t="s">
        <v>399</v>
      </c>
      <c r="N283">
        <v>0</v>
      </c>
    </row>
    <row r="284" spans="1:14">
      <c r="A284">
        <v>5401</v>
      </c>
      <c r="B284" t="s">
        <v>279</v>
      </c>
      <c r="C284" t="s">
        <v>445</v>
      </c>
      <c r="D284">
        <v>2000</v>
      </c>
      <c r="E284" t="s">
        <v>399</v>
      </c>
      <c r="F284" t="s">
        <v>360</v>
      </c>
      <c r="G284" t="s">
        <v>380</v>
      </c>
      <c r="H284" t="s">
        <v>389</v>
      </c>
      <c r="I284" t="s">
        <v>381</v>
      </c>
      <c r="K284">
        <v>1166</v>
      </c>
      <c r="L284" t="s">
        <v>282</v>
      </c>
      <c r="M284" t="s">
        <v>4</v>
      </c>
      <c r="N284">
        <v>2</v>
      </c>
    </row>
    <row r="285" spans="1:14">
      <c r="A285">
        <v>5399</v>
      </c>
      <c r="B285" t="s">
        <v>280</v>
      </c>
      <c r="C285" t="s">
        <v>445</v>
      </c>
      <c r="D285">
        <v>2000</v>
      </c>
      <c r="E285" t="s">
        <v>399</v>
      </c>
      <c r="F285" t="s">
        <v>360</v>
      </c>
      <c r="G285" t="s">
        <v>380</v>
      </c>
      <c r="H285" t="s">
        <v>389</v>
      </c>
      <c r="I285" t="s">
        <v>381</v>
      </c>
      <c r="K285">
        <v>4781</v>
      </c>
      <c r="L285" t="s">
        <v>283</v>
      </c>
      <c r="M285" t="s">
        <v>556</v>
      </c>
      <c r="N285">
        <v>0</v>
      </c>
    </row>
    <row r="286" spans="1:14">
      <c r="A286">
        <v>5396</v>
      </c>
      <c r="B286" t="s">
        <v>281</v>
      </c>
      <c r="C286" t="s">
        <v>445</v>
      </c>
      <c r="D286">
        <v>3800</v>
      </c>
      <c r="E286" t="s">
        <v>399</v>
      </c>
      <c r="F286" t="s">
        <v>360</v>
      </c>
      <c r="G286" t="s">
        <v>380</v>
      </c>
      <c r="H286" t="s">
        <v>389</v>
      </c>
      <c r="I286" t="s">
        <v>381</v>
      </c>
      <c r="K286">
        <v>7839</v>
      </c>
      <c r="L286" t="s">
        <v>284</v>
      </c>
      <c r="M286" t="s">
        <v>4</v>
      </c>
      <c r="N286">
        <v>0</v>
      </c>
    </row>
    <row r="287" spans="1:14">
      <c r="A287">
        <v>1166</v>
      </c>
      <c r="B287" t="s">
        <v>282</v>
      </c>
      <c r="C287" t="s">
        <v>445</v>
      </c>
      <c r="D287">
        <v>85</v>
      </c>
      <c r="E287" t="s">
        <v>4</v>
      </c>
      <c r="F287" t="s">
        <v>359</v>
      </c>
      <c r="G287" t="s">
        <v>378</v>
      </c>
      <c r="H287" t="s">
        <v>30</v>
      </c>
      <c r="I287" t="s">
        <v>379</v>
      </c>
      <c r="K287">
        <v>7834</v>
      </c>
      <c r="L287" t="s">
        <v>285</v>
      </c>
      <c r="M287" t="s">
        <v>393</v>
      </c>
      <c r="N287">
        <v>1</v>
      </c>
    </row>
    <row r="288" spans="1:14">
      <c r="A288">
        <v>7839</v>
      </c>
      <c r="B288" t="s">
        <v>284</v>
      </c>
      <c r="C288" t="s">
        <v>445</v>
      </c>
      <c r="D288">
        <v>6955</v>
      </c>
      <c r="E288" t="s">
        <v>4</v>
      </c>
      <c r="F288" t="s">
        <v>369</v>
      </c>
      <c r="K288">
        <v>1282</v>
      </c>
      <c r="L288" t="s">
        <v>286</v>
      </c>
      <c r="M288" t="s">
        <v>396</v>
      </c>
      <c r="N288">
        <v>7</v>
      </c>
    </row>
    <row r="289" spans="1:14">
      <c r="A289">
        <v>7834</v>
      </c>
      <c r="B289" t="s">
        <v>285</v>
      </c>
      <c r="C289" t="s">
        <v>445</v>
      </c>
      <c r="D289">
        <v>6955</v>
      </c>
      <c r="E289" t="s">
        <v>4</v>
      </c>
      <c r="F289" t="s">
        <v>369</v>
      </c>
      <c r="K289">
        <v>5395</v>
      </c>
      <c r="L289" t="s">
        <v>287</v>
      </c>
      <c r="M289" t="s">
        <v>399</v>
      </c>
      <c r="N289">
        <v>0</v>
      </c>
    </row>
    <row r="290" spans="1:14">
      <c r="A290">
        <v>1282</v>
      </c>
      <c r="B290" t="s">
        <v>286</v>
      </c>
      <c r="C290" t="s">
        <v>445</v>
      </c>
      <c r="D290">
        <v>850.65</v>
      </c>
      <c r="E290" t="s">
        <v>396</v>
      </c>
      <c r="F290" t="s">
        <v>362</v>
      </c>
      <c r="G290" t="s">
        <v>600</v>
      </c>
      <c r="H290" t="s">
        <v>601</v>
      </c>
      <c r="I290" t="s">
        <v>602</v>
      </c>
      <c r="K290">
        <v>6733</v>
      </c>
      <c r="L290" t="s">
        <v>288</v>
      </c>
      <c r="M290" t="s">
        <v>395</v>
      </c>
      <c r="N290">
        <v>0</v>
      </c>
    </row>
    <row r="291" spans="1:14">
      <c r="A291">
        <v>5395</v>
      </c>
      <c r="B291" t="s">
        <v>287</v>
      </c>
      <c r="C291" t="s">
        <v>445</v>
      </c>
      <c r="D291">
        <v>1400</v>
      </c>
      <c r="E291" t="s">
        <v>399</v>
      </c>
      <c r="F291" t="s">
        <v>360</v>
      </c>
      <c r="G291" t="s">
        <v>380</v>
      </c>
      <c r="H291" t="s">
        <v>389</v>
      </c>
      <c r="I291" t="s">
        <v>381</v>
      </c>
      <c r="K291">
        <v>5986</v>
      </c>
      <c r="L291" t="s">
        <v>289</v>
      </c>
      <c r="M291" t="s">
        <v>542</v>
      </c>
      <c r="N291">
        <v>1</v>
      </c>
    </row>
    <row r="292" spans="1:14">
      <c r="A292">
        <v>6733</v>
      </c>
      <c r="B292" t="s">
        <v>288</v>
      </c>
      <c r="C292" t="s">
        <v>445</v>
      </c>
      <c r="D292">
        <v>4718.7</v>
      </c>
      <c r="E292" t="s">
        <v>395</v>
      </c>
      <c r="F292" t="s">
        <v>362</v>
      </c>
      <c r="G292" t="s">
        <v>600</v>
      </c>
      <c r="H292" t="s">
        <v>601</v>
      </c>
      <c r="I292" t="s">
        <v>602</v>
      </c>
      <c r="K292">
        <v>1244</v>
      </c>
      <c r="L292" t="s">
        <v>290</v>
      </c>
      <c r="M292" t="s">
        <v>4</v>
      </c>
      <c r="N292">
        <v>1</v>
      </c>
    </row>
    <row r="293" spans="1:14">
      <c r="A293">
        <v>5986</v>
      </c>
      <c r="B293" t="s">
        <v>289</v>
      </c>
      <c r="C293" t="s">
        <v>445</v>
      </c>
      <c r="D293">
        <v>100</v>
      </c>
      <c r="E293" t="s">
        <v>4</v>
      </c>
      <c r="F293" t="s">
        <v>360</v>
      </c>
      <c r="G293" t="s">
        <v>380</v>
      </c>
      <c r="H293" t="s">
        <v>389</v>
      </c>
      <c r="I293" t="s">
        <v>381</v>
      </c>
      <c r="K293">
        <v>4734</v>
      </c>
      <c r="L293" t="s">
        <v>291</v>
      </c>
      <c r="M293" t="s">
        <v>4</v>
      </c>
      <c r="N293">
        <v>1</v>
      </c>
    </row>
    <row r="294" spans="1:14">
      <c r="A294">
        <v>1244</v>
      </c>
      <c r="B294" t="s">
        <v>290</v>
      </c>
      <c r="C294" t="s">
        <v>445</v>
      </c>
      <c r="D294">
        <v>418</v>
      </c>
      <c r="E294" t="s">
        <v>4</v>
      </c>
      <c r="F294" t="s">
        <v>575</v>
      </c>
      <c r="G294" t="s">
        <v>30</v>
      </c>
      <c r="H294" t="s">
        <v>30</v>
      </c>
      <c r="I294" t="s">
        <v>30</v>
      </c>
      <c r="K294">
        <v>1245</v>
      </c>
      <c r="L294" t="s">
        <v>292</v>
      </c>
      <c r="M294" t="s">
        <v>4</v>
      </c>
      <c r="N294">
        <v>0</v>
      </c>
    </row>
    <row r="295" spans="1:14">
      <c r="A295">
        <v>4734</v>
      </c>
      <c r="B295" t="s">
        <v>291</v>
      </c>
      <c r="C295" t="s">
        <v>445</v>
      </c>
      <c r="D295">
        <v>750</v>
      </c>
      <c r="E295" t="s">
        <v>4</v>
      </c>
      <c r="F295" t="s">
        <v>356</v>
      </c>
      <c r="G295" t="s">
        <v>30</v>
      </c>
      <c r="H295" t="s">
        <v>30</v>
      </c>
      <c r="I295" t="s">
        <v>30</v>
      </c>
      <c r="K295">
        <v>1247</v>
      </c>
      <c r="L295" t="s">
        <v>293</v>
      </c>
      <c r="M295" t="s">
        <v>395</v>
      </c>
      <c r="N295">
        <v>1</v>
      </c>
    </row>
    <row r="296" spans="1:14">
      <c r="A296">
        <v>1245</v>
      </c>
      <c r="B296" t="s">
        <v>292</v>
      </c>
      <c r="C296" t="s">
        <v>445</v>
      </c>
      <c r="D296">
        <v>580</v>
      </c>
      <c r="E296" t="s">
        <v>4</v>
      </c>
      <c r="F296" t="s">
        <v>356</v>
      </c>
      <c r="G296" t="s">
        <v>30</v>
      </c>
      <c r="H296" t="s">
        <v>30</v>
      </c>
      <c r="I296" t="s">
        <v>30</v>
      </c>
      <c r="K296">
        <v>1246</v>
      </c>
      <c r="L296" t="s">
        <v>294</v>
      </c>
      <c r="M296" t="s">
        <v>395</v>
      </c>
      <c r="N296">
        <v>0</v>
      </c>
    </row>
    <row r="297" spans="1:14">
      <c r="A297">
        <v>1247</v>
      </c>
      <c r="B297" t="s">
        <v>293</v>
      </c>
      <c r="C297" t="s">
        <v>445</v>
      </c>
      <c r="D297">
        <v>500</v>
      </c>
      <c r="E297" t="s">
        <v>395</v>
      </c>
      <c r="F297" t="s">
        <v>356</v>
      </c>
      <c r="G297" t="s">
        <v>30</v>
      </c>
      <c r="H297" t="s">
        <v>30</v>
      </c>
      <c r="I297" t="s">
        <v>30</v>
      </c>
      <c r="K297">
        <v>4782</v>
      </c>
      <c r="L297" t="s">
        <v>295</v>
      </c>
      <c r="M297" t="s">
        <v>556</v>
      </c>
      <c r="N297">
        <v>0</v>
      </c>
    </row>
    <row r="298" spans="1:14">
      <c r="A298">
        <v>1246</v>
      </c>
      <c r="B298" t="s">
        <v>294</v>
      </c>
      <c r="C298" t="s">
        <v>445</v>
      </c>
      <c r="D298">
        <v>1290</v>
      </c>
      <c r="E298" t="s">
        <v>395</v>
      </c>
      <c r="F298" t="s">
        <v>356</v>
      </c>
      <c r="G298" t="s">
        <v>30</v>
      </c>
      <c r="H298" t="s">
        <v>30</v>
      </c>
      <c r="I298" t="s">
        <v>30</v>
      </c>
      <c r="K298">
        <v>7573</v>
      </c>
      <c r="L298" t="s">
        <v>296</v>
      </c>
      <c r="M298" t="s">
        <v>30</v>
      </c>
      <c r="N298">
        <v>1</v>
      </c>
    </row>
    <row r="299" spans="1:14">
      <c r="A299">
        <v>7573</v>
      </c>
      <c r="B299" t="s">
        <v>296</v>
      </c>
      <c r="C299" t="s">
        <v>445</v>
      </c>
      <c r="D299">
        <v>3156.5</v>
      </c>
      <c r="E299" t="s">
        <v>4</v>
      </c>
      <c r="F299" t="s">
        <v>362</v>
      </c>
      <c r="G299" t="s">
        <v>600</v>
      </c>
      <c r="H299" t="s">
        <v>601</v>
      </c>
      <c r="I299" t="s">
        <v>602</v>
      </c>
      <c r="K299">
        <v>1174</v>
      </c>
      <c r="L299" t="s">
        <v>297</v>
      </c>
      <c r="M299" t="s">
        <v>399</v>
      </c>
      <c r="N299">
        <v>0</v>
      </c>
    </row>
    <row r="300" spans="1:14">
      <c r="A300">
        <v>1174</v>
      </c>
      <c r="B300" t="s">
        <v>297</v>
      </c>
      <c r="C300" t="s">
        <v>445</v>
      </c>
      <c r="D300">
        <v>3100</v>
      </c>
      <c r="E300" t="s">
        <v>399</v>
      </c>
      <c r="F300" t="s">
        <v>356</v>
      </c>
      <c r="G300" t="s">
        <v>30</v>
      </c>
      <c r="H300" t="s">
        <v>30</v>
      </c>
      <c r="I300" t="s">
        <v>30</v>
      </c>
      <c r="K300">
        <v>5858</v>
      </c>
      <c r="L300" t="s">
        <v>298</v>
      </c>
      <c r="M300" t="s">
        <v>4</v>
      </c>
      <c r="N300">
        <v>0</v>
      </c>
    </row>
    <row r="301" spans="1:14">
      <c r="A301">
        <v>5858</v>
      </c>
      <c r="B301" t="s">
        <v>298</v>
      </c>
      <c r="C301" t="s">
        <v>445</v>
      </c>
      <c r="D301">
        <v>1680</v>
      </c>
      <c r="E301" t="s">
        <v>4</v>
      </c>
      <c r="F301" t="s">
        <v>356</v>
      </c>
      <c r="G301" t="s">
        <v>30</v>
      </c>
      <c r="H301" t="s">
        <v>30</v>
      </c>
      <c r="I301" t="s">
        <v>30</v>
      </c>
      <c r="K301">
        <v>1275</v>
      </c>
      <c r="L301" t="s">
        <v>299</v>
      </c>
      <c r="M301" t="s">
        <v>399</v>
      </c>
      <c r="N301">
        <v>0</v>
      </c>
    </row>
    <row r="302" spans="1:14">
      <c r="A302">
        <v>1275</v>
      </c>
      <c r="B302" t="s">
        <v>299</v>
      </c>
      <c r="C302" t="s">
        <v>445</v>
      </c>
      <c r="D302">
        <v>1260</v>
      </c>
      <c r="E302" t="s">
        <v>399</v>
      </c>
      <c r="F302" t="s">
        <v>356</v>
      </c>
      <c r="G302" t="s">
        <v>30</v>
      </c>
      <c r="H302" t="s">
        <v>30</v>
      </c>
      <c r="I302" t="s">
        <v>30</v>
      </c>
      <c r="K302">
        <v>6690</v>
      </c>
      <c r="L302" t="s">
        <v>300</v>
      </c>
      <c r="M302" t="s">
        <v>397</v>
      </c>
      <c r="N302">
        <v>1</v>
      </c>
    </row>
    <row r="303" spans="1:14">
      <c r="A303">
        <v>6690</v>
      </c>
      <c r="B303" t="s">
        <v>300</v>
      </c>
      <c r="C303" t="s">
        <v>445</v>
      </c>
      <c r="D303">
        <v>251.45</v>
      </c>
      <c r="E303" t="s">
        <v>397</v>
      </c>
      <c r="F303" t="s">
        <v>362</v>
      </c>
      <c r="G303" t="s">
        <v>600</v>
      </c>
      <c r="H303" t="s">
        <v>601</v>
      </c>
      <c r="I303" t="s">
        <v>602</v>
      </c>
      <c r="K303">
        <v>1172</v>
      </c>
      <c r="L303" t="s">
        <v>301</v>
      </c>
      <c r="M303" t="s">
        <v>397</v>
      </c>
      <c r="N303">
        <v>0</v>
      </c>
    </row>
    <row r="304" spans="1:14">
      <c r="A304">
        <v>1172</v>
      </c>
      <c r="B304" t="s">
        <v>301</v>
      </c>
      <c r="C304" t="s">
        <v>445</v>
      </c>
      <c r="D304">
        <v>148.72999999999999</v>
      </c>
      <c r="E304" t="s">
        <v>405</v>
      </c>
      <c r="F304" t="s">
        <v>362</v>
      </c>
      <c r="G304" t="s">
        <v>600</v>
      </c>
      <c r="H304" t="s">
        <v>601</v>
      </c>
      <c r="I304" t="s">
        <v>602</v>
      </c>
      <c r="K304">
        <v>1254</v>
      </c>
      <c r="L304" t="s">
        <v>302</v>
      </c>
      <c r="M304" t="s">
        <v>397</v>
      </c>
      <c r="N304">
        <v>73</v>
      </c>
    </row>
    <row r="305" spans="1:14">
      <c r="A305">
        <v>1254</v>
      </c>
      <c r="B305" t="s">
        <v>302</v>
      </c>
      <c r="C305" t="s">
        <v>445</v>
      </c>
      <c r="D305">
        <v>67</v>
      </c>
      <c r="E305" t="s">
        <v>397</v>
      </c>
      <c r="F305" t="s">
        <v>365</v>
      </c>
      <c r="G305" t="s">
        <v>386</v>
      </c>
      <c r="H305" t="s">
        <v>387</v>
      </c>
      <c r="I305" t="s">
        <v>388</v>
      </c>
      <c r="K305">
        <v>1358</v>
      </c>
      <c r="L305" t="s">
        <v>303</v>
      </c>
      <c r="M305" t="s">
        <v>402</v>
      </c>
      <c r="N305">
        <v>0</v>
      </c>
    </row>
    <row r="306" spans="1:14">
      <c r="A306">
        <v>1358</v>
      </c>
      <c r="B306" t="s">
        <v>303</v>
      </c>
      <c r="C306" t="s">
        <v>445</v>
      </c>
      <c r="D306">
        <v>1500</v>
      </c>
      <c r="E306" t="s">
        <v>402</v>
      </c>
      <c r="F306" t="s">
        <v>360</v>
      </c>
      <c r="G306" t="s">
        <v>380</v>
      </c>
      <c r="H306" t="s">
        <v>389</v>
      </c>
      <c r="I306" t="s">
        <v>381</v>
      </c>
      <c r="K306">
        <v>4340</v>
      </c>
      <c r="L306" t="s">
        <v>304</v>
      </c>
      <c r="M306" t="s">
        <v>396</v>
      </c>
      <c r="N306">
        <v>0</v>
      </c>
    </row>
    <row r="307" spans="1:14">
      <c r="A307">
        <v>5988</v>
      </c>
      <c r="B307" t="s">
        <v>305</v>
      </c>
      <c r="C307" t="s">
        <v>445</v>
      </c>
      <c r="D307">
        <v>1123.5</v>
      </c>
      <c r="E307" t="s">
        <v>4</v>
      </c>
      <c r="F307" t="s">
        <v>362</v>
      </c>
      <c r="G307" t="s">
        <v>600</v>
      </c>
      <c r="H307" t="s">
        <v>601</v>
      </c>
      <c r="I307" t="s">
        <v>602</v>
      </c>
      <c r="K307">
        <v>5988</v>
      </c>
      <c r="L307" t="s">
        <v>305</v>
      </c>
      <c r="M307" t="s">
        <v>4</v>
      </c>
      <c r="N307">
        <v>0</v>
      </c>
    </row>
    <row r="308" spans="1:14">
      <c r="A308">
        <v>1211</v>
      </c>
      <c r="B308" t="s">
        <v>306</v>
      </c>
      <c r="C308" t="s">
        <v>445</v>
      </c>
      <c r="D308">
        <v>850</v>
      </c>
      <c r="E308" t="s">
        <v>4</v>
      </c>
      <c r="F308" t="s">
        <v>364</v>
      </c>
      <c r="G308" t="s">
        <v>384</v>
      </c>
      <c r="H308" t="s">
        <v>30</v>
      </c>
      <c r="I308" t="s">
        <v>385</v>
      </c>
      <c r="K308">
        <v>1211</v>
      </c>
      <c r="L308" t="s">
        <v>306</v>
      </c>
      <c r="M308" t="s">
        <v>4</v>
      </c>
      <c r="N308">
        <v>3</v>
      </c>
    </row>
    <row r="309" spans="1:14">
      <c r="A309">
        <v>7829</v>
      </c>
      <c r="B309" t="s">
        <v>307</v>
      </c>
      <c r="C309" t="s">
        <v>445</v>
      </c>
      <c r="D309">
        <v>2060</v>
      </c>
      <c r="E309" t="s">
        <v>398</v>
      </c>
      <c r="F309" t="s">
        <v>367</v>
      </c>
      <c r="K309">
        <v>7829</v>
      </c>
      <c r="L309" t="s">
        <v>307</v>
      </c>
      <c r="M309" t="s">
        <v>398</v>
      </c>
      <c r="N309">
        <v>0</v>
      </c>
    </row>
    <row r="310" spans="1:14">
      <c r="A310">
        <v>7890</v>
      </c>
      <c r="B310" t="s">
        <v>544</v>
      </c>
      <c r="C310" t="s">
        <v>445</v>
      </c>
      <c r="D310">
        <v>2060</v>
      </c>
      <c r="E310" t="s">
        <v>447</v>
      </c>
      <c r="F310" t="s">
        <v>367</v>
      </c>
      <c r="K310">
        <v>7890</v>
      </c>
      <c r="L310" t="s">
        <v>544</v>
      </c>
      <c r="M310" t="s">
        <v>447</v>
      </c>
      <c r="N310">
        <v>0</v>
      </c>
    </row>
    <row r="311" spans="1:14">
      <c r="A311">
        <v>1157</v>
      </c>
      <c r="B311" t="s">
        <v>435</v>
      </c>
      <c r="C311" t="s">
        <v>445</v>
      </c>
      <c r="D311">
        <v>450</v>
      </c>
      <c r="E311" t="s">
        <v>4</v>
      </c>
      <c r="F311" t="s">
        <v>574</v>
      </c>
      <c r="K311">
        <v>5959</v>
      </c>
      <c r="L311" t="s">
        <v>308</v>
      </c>
      <c r="M311" t="s">
        <v>398</v>
      </c>
      <c r="N311">
        <v>5</v>
      </c>
    </row>
    <row r="312" spans="1:14">
      <c r="A312">
        <v>5959</v>
      </c>
      <c r="B312" t="s">
        <v>308</v>
      </c>
      <c r="C312" t="s">
        <v>445</v>
      </c>
      <c r="D312">
        <v>180</v>
      </c>
      <c r="E312" t="s">
        <v>4</v>
      </c>
      <c r="F312" t="s">
        <v>372</v>
      </c>
      <c r="G312" t="s">
        <v>30</v>
      </c>
      <c r="H312" t="s">
        <v>30</v>
      </c>
      <c r="I312" t="s">
        <v>30</v>
      </c>
      <c r="K312">
        <v>5961</v>
      </c>
      <c r="L312" t="s">
        <v>309</v>
      </c>
      <c r="M312" t="s">
        <v>398</v>
      </c>
      <c r="N312">
        <v>5</v>
      </c>
    </row>
    <row r="313" spans="1:14">
      <c r="A313">
        <v>5961</v>
      </c>
      <c r="B313" t="s">
        <v>309</v>
      </c>
      <c r="C313" t="s">
        <v>445</v>
      </c>
      <c r="D313">
        <v>180</v>
      </c>
      <c r="E313" t="s">
        <v>4</v>
      </c>
      <c r="F313" t="s">
        <v>372</v>
      </c>
      <c r="G313" t="s">
        <v>30</v>
      </c>
      <c r="H313" t="s">
        <v>30</v>
      </c>
      <c r="I313" t="s">
        <v>30</v>
      </c>
      <c r="K313">
        <v>4610</v>
      </c>
      <c r="L313" t="s">
        <v>310</v>
      </c>
      <c r="M313" t="s">
        <v>398</v>
      </c>
      <c r="N313">
        <v>0</v>
      </c>
    </row>
    <row r="314" spans="1:14">
      <c r="A314">
        <v>4610</v>
      </c>
      <c r="B314" t="s">
        <v>310</v>
      </c>
      <c r="C314" t="s">
        <v>445</v>
      </c>
      <c r="D314">
        <v>35</v>
      </c>
      <c r="E314" t="s">
        <v>4</v>
      </c>
      <c r="F314" t="s">
        <v>364</v>
      </c>
      <c r="G314" t="s">
        <v>384</v>
      </c>
      <c r="H314" t="s">
        <v>30</v>
      </c>
      <c r="I314" t="s">
        <v>385</v>
      </c>
      <c r="K314">
        <v>4608</v>
      </c>
      <c r="L314" t="s">
        <v>311</v>
      </c>
      <c r="M314" t="s">
        <v>398</v>
      </c>
      <c r="N314">
        <v>20</v>
      </c>
    </row>
    <row r="315" spans="1:14">
      <c r="A315">
        <v>4608</v>
      </c>
      <c r="B315" t="s">
        <v>311</v>
      </c>
      <c r="C315" t="s">
        <v>445</v>
      </c>
      <c r="D315">
        <v>35</v>
      </c>
      <c r="E315" t="s">
        <v>4</v>
      </c>
      <c r="F315" t="s">
        <v>364</v>
      </c>
      <c r="G315" t="s">
        <v>384</v>
      </c>
      <c r="H315" t="s">
        <v>30</v>
      </c>
      <c r="I315" t="s">
        <v>385</v>
      </c>
      <c r="K315">
        <v>4684</v>
      </c>
      <c r="L315" t="s">
        <v>312</v>
      </c>
      <c r="M315" t="s">
        <v>398</v>
      </c>
      <c r="N315">
        <v>10</v>
      </c>
    </row>
    <row r="316" spans="1:14">
      <c r="A316">
        <v>4684</v>
      </c>
      <c r="B316" t="s">
        <v>312</v>
      </c>
      <c r="C316" t="s">
        <v>445</v>
      </c>
      <c r="D316">
        <v>52</v>
      </c>
      <c r="E316" t="s">
        <v>398</v>
      </c>
      <c r="F316" t="s">
        <v>364</v>
      </c>
      <c r="G316" t="s">
        <v>384</v>
      </c>
      <c r="H316" t="s">
        <v>30</v>
      </c>
      <c r="I316" t="s">
        <v>385</v>
      </c>
      <c r="K316">
        <v>4683</v>
      </c>
      <c r="L316" t="s">
        <v>313</v>
      </c>
      <c r="M316" t="s">
        <v>398</v>
      </c>
      <c r="N316">
        <v>25</v>
      </c>
    </row>
    <row r="317" spans="1:14">
      <c r="A317">
        <v>4683</v>
      </c>
      <c r="B317" t="s">
        <v>313</v>
      </c>
      <c r="C317" t="s">
        <v>445</v>
      </c>
      <c r="D317">
        <v>52</v>
      </c>
      <c r="E317" t="s">
        <v>398</v>
      </c>
      <c r="F317" t="s">
        <v>364</v>
      </c>
      <c r="G317" t="s">
        <v>384</v>
      </c>
      <c r="H317" t="s">
        <v>30</v>
      </c>
      <c r="I317" t="s">
        <v>385</v>
      </c>
      <c r="K317">
        <v>4686</v>
      </c>
      <c r="L317" t="s">
        <v>314</v>
      </c>
      <c r="M317" t="s">
        <v>398</v>
      </c>
      <c r="N317">
        <v>15</v>
      </c>
    </row>
    <row r="318" spans="1:14">
      <c r="A318">
        <v>4686</v>
      </c>
      <c r="B318" t="s">
        <v>314</v>
      </c>
      <c r="C318" t="s">
        <v>445</v>
      </c>
      <c r="D318">
        <v>35</v>
      </c>
      <c r="E318" t="s">
        <v>398</v>
      </c>
      <c r="F318" t="s">
        <v>364</v>
      </c>
      <c r="G318" t="s">
        <v>384</v>
      </c>
      <c r="H318" t="s">
        <v>30</v>
      </c>
      <c r="I318" t="s">
        <v>385</v>
      </c>
      <c r="K318">
        <v>4685</v>
      </c>
      <c r="L318" t="s">
        <v>315</v>
      </c>
      <c r="M318" t="s">
        <v>398</v>
      </c>
      <c r="N318">
        <v>20</v>
      </c>
    </row>
    <row r="319" spans="1:14">
      <c r="A319">
        <v>4685</v>
      </c>
      <c r="B319" t="s">
        <v>315</v>
      </c>
      <c r="C319" t="s">
        <v>445</v>
      </c>
      <c r="D319">
        <v>52</v>
      </c>
      <c r="E319" t="s">
        <v>398</v>
      </c>
      <c r="F319" t="s">
        <v>364</v>
      </c>
      <c r="G319" t="s">
        <v>384</v>
      </c>
      <c r="H319" t="s">
        <v>30</v>
      </c>
      <c r="I319" t="s">
        <v>385</v>
      </c>
      <c r="K319">
        <v>4598</v>
      </c>
      <c r="L319" t="s">
        <v>316</v>
      </c>
      <c r="M319" t="s">
        <v>398</v>
      </c>
      <c r="N319">
        <v>10</v>
      </c>
    </row>
    <row r="320" spans="1:14">
      <c r="A320">
        <v>4598</v>
      </c>
      <c r="B320" t="s">
        <v>316</v>
      </c>
      <c r="C320" t="s">
        <v>445</v>
      </c>
      <c r="D320">
        <v>35</v>
      </c>
      <c r="E320" t="s">
        <v>398</v>
      </c>
      <c r="F320" t="s">
        <v>364</v>
      </c>
      <c r="G320" t="s">
        <v>384</v>
      </c>
      <c r="H320" t="s">
        <v>30</v>
      </c>
      <c r="I320" t="s">
        <v>385</v>
      </c>
      <c r="K320">
        <v>4600</v>
      </c>
      <c r="L320" t="s">
        <v>317</v>
      </c>
      <c r="M320" t="s">
        <v>398</v>
      </c>
      <c r="N320">
        <v>0</v>
      </c>
    </row>
    <row r="321" spans="1:14">
      <c r="A321">
        <v>4600</v>
      </c>
      <c r="B321" t="s">
        <v>317</v>
      </c>
      <c r="C321" t="s">
        <v>445</v>
      </c>
      <c r="D321">
        <v>35</v>
      </c>
      <c r="E321" t="s">
        <v>4</v>
      </c>
      <c r="F321" t="s">
        <v>364</v>
      </c>
      <c r="G321" t="s">
        <v>384</v>
      </c>
      <c r="H321" t="s">
        <v>30</v>
      </c>
      <c r="I321" t="s">
        <v>385</v>
      </c>
      <c r="K321">
        <v>7781</v>
      </c>
      <c r="L321" t="s">
        <v>318</v>
      </c>
      <c r="M321" t="s">
        <v>399</v>
      </c>
      <c r="N321">
        <v>0</v>
      </c>
    </row>
    <row r="322" spans="1:14">
      <c r="A322">
        <v>7781</v>
      </c>
      <c r="B322" t="s">
        <v>318</v>
      </c>
      <c r="C322" t="s">
        <v>445</v>
      </c>
      <c r="D322">
        <v>4080</v>
      </c>
      <c r="E322" t="s">
        <v>4</v>
      </c>
      <c r="F322" t="s">
        <v>372</v>
      </c>
      <c r="G322" t="s">
        <v>30</v>
      </c>
      <c r="H322" t="s">
        <v>30</v>
      </c>
      <c r="I322" t="s">
        <v>30</v>
      </c>
      <c r="K322">
        <v>4682</v>
      </c>
      <c r="L322" t="s">
        <v>319</v>
      </c>
      <c r="M322" t="s">
        <v>398</v>
      </c>
      <c r="N322">
        <v>6</v>
      </c>
    </row>
    <row r="323" spans="1:14">
      <c r="A323">
        <v>4682</v>
      </c>
      <c r="B323" t="s">
        <v>319</v>
      </c>
      <c r="C323" t="s">
        <v>445</v>
      </c>
      <c r="D323">
        <v>820</v>
      </c>
      <c r="E323" t="s">
        <v>398</v>
      </c>
      <c r="F323" t="s">
        <v>358</v>
      </c>
      <c r="G323" t="s">
        <v>376</v>
      </c>
      <c r="H323" t="s">
        <v>30</v>
      </c>
      <c r="I323" t="s">
        <v>377</v>
      </c>
      <c r="K323">
        <v>7303</v>
      </c>
      <c r="L323" t="s">
        <v>320</v>
      </c>
      <c r="M323" t="s">
        <v>398</v>
      </c>
      <c r="N323">
        <v>0</v>
      </c>
    </row>
    <row r="324" spans="1:14">
      <c r="A324">
        <v>7303</v>
      </c>
      <c r="B324" t="s">
        <v>320</v>
      </c>
      <c r="C324" t="s">
        <v>445</v>
      </c>
      <c r="D324">
        <v>49</v>
      </c>
      <c r="E324" t="s">
        <v>4</v>
      </c>
      <c r="F324" t="s">
        <v>365</v>
      </c>
      <c r="G324" t="s">
        <v>386</v>
      </c>
      <c r="H324" t="s">
        <v>387</v>
      </c>
      <c r="I324" t="s">
        <v>388</v>
      </c>
      <c r="K324">
        <v>7302</v>
      </c>
      <c r="L324" t="s">
        <v>321</v>
      </c>
      <c r="M324" t="s">
        <v>398</v>
      </c>
      <c r="N324">
        <v>0</v>
      </c>
    </row>
    <row r="325" spans="1:14">
      <c r="A325">
        <v>7302</v>
      </c>
      <c r="B325" t="s">
        <v>321</v>
      </c>
      <c r="C325" t="s">
        <v>445</v>
      </c>
      <c r="D325">
        <v>49</v>
      </c>
      <c r="E325" t="s">
        <v>4</v>
      </c>
      <c r="F325" t="s">
        <v>365</v>
      </c>
      <c r="G325" t="s">
        <v>386</v>
      </c>
      <c r="H325" t="s">
        <v>387</v>
      </c>
      <c r="I325" t="s">
        <v>388</v>
      </c>
      <c r="K325">
        <v>6693</v>
      </c>
      <c r="L325" t="s">
        <v>322</v>
      </c>
      <c r="M325" t="s">
        <v>398</v>
      </c>
      <c r="N325">
        <v>0</v>
      </c>
    </row>
    <row r="326" spans="1:14">
      <c r="A326">
        <v>6693</v>
      </c>
      <c r="B326" t="s">
        <v>322</v>
      </c>
      <c r="C326" t="s">
        <v>445</v>
      </c>
      <c r="D326">
        <v>49</v>
      </c>
      <c r="E326" t="s">
        <v>398</v>
      </c>
      <c r="F326" t="s">
        <v>365</v>
      </c>
      <c r="G326" t="s">
        <v>386</v>
      </c>
      <c r="H326" t="s">
        <v>387</v>
      </c>
      <c r="I326" t="s">
        <v>388</v>
      </c>
      <c r="K326">
        <v>6694</v>
      </c>
      <c r="L326" t="s">
        <v>323</v>
      </c>
      <c r="M326" t="s">
        <v>398</v>
      </c>
      <c r="N326">
        <v>6</v>
      </c>
    </row>
    <row r="327" spans="1:14">
      <c r="A327">
        <v>6694</v>
      </c>
      <c r="B327" t="s">
        <v>323</v>
      </c>
      <c r="C327" t="s">
        <v>445</v>
      </c>
      <c r="D327">
        <v>820</v>
      </c>
      <c r="E327" t="s">
        <v>398</v>
      </c>
      <c r="F327" t="s">
        <v>358</v>
      </c>
      <c r="G327" t="s">
        <v>376</v>
      </c>
      <c r="H327" t="s">
        <v>30</v>
      </c>
      <c r="I327" t="s">
        <v>377</v>
      </c>
      <c r="K327">
        <v>6695</v>
      </c>
      <c r="L327" t="s">
        <v>324</v>
      </c>
      <c r="M327" t="s">
        <v>398</v>
      </c>
      <c r="N327">
        <v>11</v>
      </c>
    </row>
    <row r="328" spans="1:14">
      <c r="A328">
        <v>6695</v>
      </c>
      <c r="B328" t="s">
        <v>324</v>
      </c>
      <c r="C328" t="s">
        <v>445</v>
      </c>
      <c r="D328">
        <v>820</v>
      </c>
      <c r="E328" t="s">
        <v>398</v>
      </c>
      <c r="F328" t="s">
        <v>358</v>
      </c>
      <c r="G328" t="s">
        <v>376</v>
      </c>
      <c r="H328" t="s">
        <v>30</v>
      </c>
      <c r="I328" t="s">
        <v>377</v>
      </c>
      <c r="K328">
        <v>7304</v>
      </c>
      <c r="L328" t="s">
        <v>325</v>
      </c>
      <c r="M328" t="s">
        <v>398</v>
      </c>
      <c r="N328">
        <v>10</v>
      </c>
    </row>
    <row r="329" spans="1:14">
      <c r="A329">
        <v>7304</v>
      </c>
      <c r="B329" t="s">
        <v>325</v>
      </c>
      <c r="C329" t="s">
        <v>445</v>
      </c>
      <c r="D329">
        <v>49</v>
      </c>
      <c r="E329" t="s">
        <v>4</v>
      </c>
      <c r="F329" t="s">
        <v>365</v>
      </c>
      <c r="G329" t="s">
        <v>386</v>
      </c>
      <c r="H329" t="s">
        <v>387</v>
      </c>
      <c r="I329" t="s">
        <v>388</v>
      </c>
      <c r="K329">
        <v>7305</v>
      </c>
      <c r="L329" t="s">
        <v>326</v>
      </c>
      <c r="M329" t="s">
        <v>398</v>
      </c>
      <c r="N329">
        <v>0</v>
      </c>
    </row>
    <row r="330" spans="1:14">
      <c r="A330">
        <v>7305</v>
      </c>
      <c r="B330" t="s">
        <v>326</v>
      </c>
      <c r="C330" t="s">
        <v>445</v>
      </c>
      <c r="D330">
        <v>49</v>
      </c>
      <c r="E330" t="s">
        <v>4</v>
      </c>
      <c r="F330" t="s">
        <v>365</v>
      </c>
      <c r="G330" t="s">
        <v>386</v>
      </c>
      <c r="H330" t="s">
        <v>387</v>
      </c>
      <c r="I330" t="s">
        <v>388</v>
      </c>
      <c r="K330">
        <v>6777</v>
      </c>
      <c r="L330" t="s">
        <v>327</v>
      </c>
      <c r="M330" t="s">
        <v>393</v>
      </c>
      <c r="N330">
        <v>10</v>
      </c>
    </row>
    <row r="331" spans="1:14">
      <c r="A331">
        <v>6777</v>
      </c>
      <c r="B331" t="s">
        <v>327</v>
      </c>
      <c r="C331" t="s">
        <v>445</v>
      </c>
      <c r="D331">
        <v>80</v>
      </c>
      <c r="E331" t="s">
        <v>393</v>
      </c>
      <c r="F331" t="s">
        <v>365</v>
      </c>
      <c r="G331" t="s">
        <v>386</v>
      </c>
      <c r="H331" t="s">
        <v>387</v>
      </c>
      <c r="I331" t="s">
        <v>388</v>
      </c>
      <c r="K331">
        <v>1366</v>
      </c>
      <c r="L331" t="s">
        <v>328</v>
      </c>
      <c r="M331" t="s">
        <v>398</v>
      </c>
      <c r="N331">
        <v>10</v>
      </c>
    </row>
    <row r="332" spans="1:14">
      <c r="A332">
        <v>1366</v>
      </c>
      <c r="B332" t="s">
        <v>328</v>
      </c>
      <c r="C332" t="s">
        <v>445</v>
      </c>
      <c r="D332">
        <v>80</v>
      </c>
      <c r="E332" t="s">
        <v>398</v>
      </c>
      <c r="F332" t="s">
        <v>365</v>
      </c>
      <c r="G332" t="s">
        <v>386</v>
      </c>
      <c r="H332" t="s">
        <v>387</v>
      </c>
      <c r="I332" t="s">
        <v>388</v>
      </c>
      <c r="K332">
        <v>6778</v>
      </c>
      <c r="L332" t="s">
        <v>329</v>
      </c>
      <c r="M332" t="s">
        <v>393</v>
      </c>
      <c r="N332">
        <v>10</v>
      </c>
    </row>
    <row r="333" spans="1:14">
      <c r="A333">
        <v>6778</v>
      </c>
      <c r="B333" t="s">
        <v>329</v>
      </c>
      <c r="C333" t="s">
        <v>445</v>
      </c>
      <c r="D333">
        <v>80</v>
      </c>
      <c r="E333" t="s">
        <v>393</v>
      </c>
      <c r="F333" t="s">
        <v>365</v>
      </c>
      <c r="G333" t="s">
        <v>386</v>
      </c>
      <c r="H333" t="s">
        <v>387</v>
      </c>
      <c r="I333" t="s">
        <v>388</v>
      </c>
      <c r="K333">
        <v>6780</v>
      </c>
      <c r="L333" t="s">
        <v>330</v>
      </c>
      <c r="M333" t="s">
        <v>393</v>
      </c>
      <c r="N333">
        <v>15</v>
      </c>
    </row>
    <row r="334" spans="1:14">
      <c r="A334">
        <v>6780</v>
      </c>
      <c r="B334" t="s">
        <v>330</v>
      </c>
      <c r="C334" t="s">
        <v>445</v>
      </c>
      <c r="D334">
        <v>80</v>
      </c>
      <c r="E334" t="s">
        <v>393</v>
      </c>
      <c r="F334" t="s">
        <v>365</v>
      </c>
      <c r="G334" t="s">
        <v>386</v>
      </c>
      <c r="H334" t="s">
        <v>387</v>
      </c>
      <c r="I334" t="s">
        <v>388</v>
      </c>
      <c r="K334">
        <v>1365</v>
      </c>
      <c r="L334" t="s">
        <v>331</v>
      </c>
      <c r="M334" t="s">
        <v>398</v>
      </c>
      <c r="N334">
        <v>20</v>
      </c>
    </row>
    <row r="335" spans="1:14">
      <c r="A335">
        <v>1365</v>
      </c>
      <c r="B335" t="s">
        <v>331</v>
      </c>
      <c r="C335" t="s">
        <v>445</v>
      </c>
      <c r="D335">
        <v>49</v>
      </c>
      <c r="E335" t="s">
        <v>398</v>
      </c>
      <c r="F335" t="s">
        <v>365</v>
      </c>
      <c r="G335" t="s">
        <v>386</v>
      </c>
      <c r="H335" t="s">
        <v>387</v>
      </c>
      <c r="I335" t="s">
        <v>388</v>
      </c>
      <c r="K335">
        <v>6781</v>
      </c>
      <c r="L335" t="s">
        <v>332</v>
      </c>
      <c r="M335" t="s">
        <v>393</v>
      </c>
      <c r="N335">
        <v>20</v>
      </c>
    </row>
    <row r="336" spans="1:14">
      <c r="A336">
        <v>6781</v>
      </c>
      <c r="B336" t="s">
        <v>332</v>
      </c>
      <c r="C336" t="s">
        <v>445</v>
      </c>
      <c r="D336">
        <v>80</v>
      </c>
      <c r="E336" t="s">
        <v>393</v>
      </c>
      <c r="F336" t="s">
        <v>365</v>
      </c>
      <c r="G336" t="s">
        <v>386</v>
      </c>
      <c r="H336" t="s">
        <v>387</v>
      </c>
      <c r="I336" t="s">
        <v>388</v>
      </c>
      <c r="K336">
        <v>1362</v>
      </c>
      <c r="L336" t="s">
        <v>333</v>
      </c>
      <c r="M336" t="s">
        <v>398</v>
      </c>
      <c r="N336">
        <v>10</v>
      </c>
    </row>
    <row r="337" spans="1:14">
      <c r="A337">
        <v>1362</v>
      </c>
      <c r="B337" t="s">
        <v>333</v>
      </c>
      <c r="C337" t="s">
        <v>445</v>
      </c>
      <c r="D337">
        <v>80</v>
      </c>
      <c r="E337" t="s">
        <v>398</v>
      </c>
      <c r="F337" t="s">
        <v>358</v>
      </c>
      <c r="G337" t="s">
        <v>376</v>
      </c>
      <c r="H337" t="s">
        <v>30</v>
      </c>
      <c r="I337" t="s">
        <v>377</v>
      </c>
      <c r="K337">
        <v>6102</v>
      </c>
      <c r="L337" t="s">
        <v>334</v>
      </c>
      <c r="M337" t="s">
        <v>398</v>
      </c>
      <c r="N337">
        <v>10</v>
      </c>
    </row>
    <row r="338" spans="1:14">
      <c r="A338">
        <v>6102</v>
      </c>
      <c r="B338" t="s">
        <v>334</v>
      </c>
      <c r="C338" t="s">
        <v>445</v>
      </c>
      <c r="D338">
        <v>550</v>
      </c>
      <c r="E338" t="s">
        <v>398</v>
      </c>
      <c r="F338" t="s">
        <v>358</v>
      </c>
      <c r="G338" t="s">
        <v>376</v>
      </c>
      <c r="H338" t="s">
        <v>30</v>
      </c>
      <c r="I338" t="s">
        <v>377</v>
      </c>
      <c r="K338">
        <v>6103</v>
      </c>
      <c r="L338" t="s">
        <v>335</v>
      </c>
      <c r="M338" t="s">
        <v>393</v>
      </c>
      <c r="N338">
        <v>10</v>
      </c>
    </row>
    <row r="339" spans="1:14">
      <c r="A339">
        <v>6103</v>
      </c>
      <c r="B339" t="s">
        <v>335</v>
      </c>
      <c r="C339" t="s">
        <v>445</v>
      </c>
      <c r="D339">
        <v>80</v>
      </c>
      <c r="E339" t="s">
        <v>398</v>
      </c>
      <c r="F339" t="s">
        <v>358</v>
      </c>
      <c r="G339" t="s">
        <v>376</v>
      </c>
      <c r="H339" t="s">
        <v>30</v>
      </c>
      <c r="I339" t="s">
        <v>377</v>
      </c>
      <c r="K339">
        <v>4565</v>
      </c>
      <c r="L339" t="s">
        <v>336</v>
      </c>
      <c r="M339" t="s">
        <v>398</v>
      </c>
      <c r="N339">
        <v>0</v>
      </c>
    </row>
    <row r="340" spans="1:14">
      <c r="A340">
        <v>4565</v>
      </c>
      <c r="B340" t="s">
        <v>336</v>
      </c>
      <c r="C340" t="s">
        <v>445</v>
      </c>
      <c r="D340">
        <v>550</v>
      </c>
      <c r="E340" t="s">
        <v>398</v>
      </c>
      <c r="F340" t="s">
        <v>358</v>
      </c>
      <c r="G340" t="s">
        <v>376</v>
      </c>
      <c r="H340" t="s">
        <v>30</v>
      </c>
      <c r="I340" t="s">
        <v>377</v>
      </c>
      <c r="K340">
        <v>7327</v>
      </c>
      <c r="L340" t="s">
        <v>337</v>
      </c>
      <c r="M340" t="s">
        <v>393</v>
      </c>
      <c r="N340">
        <v>1</v>
      </c>
    </row>
    <row r="341" spans="1:14">
      <c r="A341">
        <v>7327</v>
      </c>
      <c r="B341" t="s">
        <v>337</v>
      </c>
      <c r="C341" t="s">
        <v>445</v>
      </c>
      <c r="D341">
        <v>495</v>
      </c>
      <c r="E341" t="s">
        <v>4</v>
      </c>
      <c r="F341" t="s">
        <v>359</v>
      </c>
      <c r="G341" t="s">
        <v>378</v>
      </c>
      <c r="H341" t="s">
        <v>30</v>
      </c>
      <c r="I341" t="s">
        <v>379</v>
      </c>
      <c r="K341">
        <v>7325</v>
      </c>
      <c r="L341" t="s">
        <v>338</v>
      </c>
      <c r="M341" t="s">
        <v>4</v>
      </c>
      <c r="N341">
        <v>1</v>
      </c>
    </row>
    <row r="342" spans="1:14">
      <c r="A342">
        <v>7325</v>
      </c>
      <c r="B342" t="s">
        <v>338</v>
      </c>
      <c r="C342" t="s">
        <v>445</v>
      </c>
      <c r="D342">
        <v>492</v>
      </c>
      <c r="E342" t="s">
        <v>4</v>
      </c>
      <c r="F342" t="s">
        <v>359</v>
      </c>
      <c r="G342" t="s">
        <v>378</v>
      </c>
      <c r="H342" t="s">
        <v>30</v>
      </c>
      <c r="I342" t="s">
        <v>379</v>
      </c>
      <c r="K342">
        <v>7326</v>
      </c>
      <c r="L342" t="s">
        <v>339</v>
      </c>
      <c r="M342" t="s">
        <v>4</v>
      </c>
      <c r="N342">
        <v>1</v>
      </c>
    </row>
    <row r="343" spans="1:14">
      <c r="A343">
        <v>7326</v>
      </c>
      <c r="B343" t="s">
        <v>339</v>
      </c>
      <c r="C343" t="s">
        <v>445</v>
      </c>
      <c r="D343">
        <v>492</v>
      </c>
      <c r="E343" t="s">
        <v>4</v>
      </c>
      <c r="F343" t="s">
        <v>359</v>
      </c>
      <c r="G343" t="s">
        <v>378</v>
      </c>
      <c r="H343" t="s">
        <v>30</v>
      </c>
      <c r="I343" t="s">
        <v>379</v>
      </c>
      <c r="K343">
        <v>6702</v>
      </c>
      <c r="L343" t="s">
        <v>340</v>
      </c>
      <c r="M343" t="s">
        <v>398</v>
      </c>
      <c r="N343">
        <v>44</v>
      </c>
    </row>
    <row r="344" spans="1:14">
      <c r="A344">
        <v>6702</v>
      </c>
      <c r="B344" t="s">
        <v>340</v>
      </c>
      <c r="C344" t="s">
        <v>445</v>
      </c>
      <c r="D344">
        <v>90</v>
      </c>
      <c r="E344" t="s">
        <v>4</v>
      </c>
      <c r="F344" t="s">
        <v>372</v>
      </c>
      <c r="G344" t="s">
        <v>30</v>
      </c>
      <c r="H344" t="s">
        <v>30</v>
      </c>
      <c r="I344" t="s">
        <v>30</v>
      </c>
      <c r="K344">
        <v>1363</v>
      </c>
      <c r="L344" t="s">
        <v>341</v>
      </c>
      <c r="M344" t="s">
        <v>398</v>
      </c>
      <c r="N344">
        <v>19</v>
      </c>
    </row>
    <row r="345" spans="1:14">
      <c r="A345">
        <v>1363</v>
      </c>
      <c r="B345" t="s">
        <v>341</v>
      </c>
      <c r="C345" t="s">
        <v>445</v>
      </c>
      <c r="D345">
        <v>90</v>
      </c>
      <c r="E345" t="s">
        <v>398</v>
      </c>
      <c r="F345" t="s">
        <v>372</v>
      </c>
      <c r="G345" t="s">
        <v>30</v>
      </c>
      <c r="H345" t="s">
        <v>30</v>
      </c>
      <c r="I345" t="s">
        <v>30</v>
      </c>
      <c r="K345">
        <v>6703</v>
      </c>
      <c r="L345" t="s">
        <v>342</v>
      </c>
      <c r="M345" t="s">
        <v>398</v>
      </c>
      <c r="N345">
        <v>10</v>
      </c>
    </row>
    <row r="346" spans="1:14">
      <c r="A346">
        <v>6703</v>
      </c>
      <c r="B346" t="s">
        <v>342</v>
      </c>
      <c r="C346" t="s">
        <v>445</v>
      </c>
      <c r="D346">
        <v>90</v>
      </c>
      <c r="E346" t="s">
        <v>4</v>
      </c>
      <c r="F346" t="s">
        <v>372</v>
      </c>
      <c r="G346" t="s">
        <v>30</v>
      </c>
      <c r="H346" t="s">
        <v>30</v>
      </c>
      <c r="I346" t="s">
        <v>30</v>
      </c>
      <c r="K346">
        <v>1364</v>
      </c>
      <c r="L346" t="s">
        <v>343</v>
      </c>
      <c r="M346" t="s">
        <v>398</v>
      </c>
      <c r="N346">
        <v>40</v>
      </c>
    </row>
    <row r="347" spans="1:14">
      <c r="A347">
        <v>1364</v>
      </c>
      <c r="B347" t="s">
        <v>343</v>
      </c>
      <c r="C347" t="s">
        <v>445</v>
      </c>
      <c r="D347">
        <v>90</v>
      </c>
      <c r="E347" t="s">
        <v>398</v>
      </c>
      <c r="F347" t="s">
        <v>372</v>
      </c>
      <c r="G347" t="s">
        <v>30</v>
      </c>
      <c r="H347" t="s">
        <v>30</v>
      </c>
      <c r="I347" t="s">
        <v>30</v>
      </c>
      <c r="K347">
        <v>6704</v>
      </c>
      <c r="L347" t="s">
        <v>344</v>
      </c>
      <c r="M347" t="s">
        <v>398</v>
      </c>
      <c r="N347">
        <v>55</v>
      </c>
    </row>
    <row r="348" spans="1:14">
      <c r="A348">
        <v>6704</v>
      </c>
      <c r="B348" t="s">
        <v>344</v>
      </c>
      <c r="C348" t="s">
        <v>445</v>
      </c>
      <c r="D348">
        <v>90</v>
      </c>
      <c r="E348" t="s">
        <v>4</v>
      </c>
      <c r="F348" t="s">
        <v>372</v>
      </c>
      <c r="G348" t="s">
        <v>30</v>
      </c>
      <c r="H348" t="s">
        <v>30</v>
      </c>
      <c r="I348" t="s">
        <v>30</v>
      </c>
      <c r="K348">
        <v>6705</v>
      </c>
      <c r="L348" t="s">
        <v>345</v>
      </c>
      <c r="M348" t="s">
        <v>398</v>
      </c>
      <c r="N348">
        <v>40</v>
      </c>
    </row>
    <row r="349" spans="1:14">
      <c r="A349">
        <v>6705</v>
      </c>
      <c r="B349" t="s">
        <v>345</v>
      </c>
      <c r="C349" t="s">
        <v>445</v>
      </c>
      <c r="D349">
        <v>90</v>
      </c>
      <c r="E349" t="s">
        <v>4</v>
      </c>
      <c r="F349" t="s">
        <v>372</v>
      </c>
      <c r="G349" t="s">
        <v>30</v>
      </c>
      <c r="H349" t="s">
        <v>30</v>
      </c>
      <c r="I349" t="s">
        <v>30</v>
      </c>
      <c r="K349">
        <v>1367</v>
      </c>
      <c r="L349" t="s">
        <v>346</v>
      </c>
      <c r="M349" t="s">
        <v>398</v>
      </c>
      <c r="N349">
        <v>30</v>
      </c>
    </row>
    <row r="350" spans="1:14">
      <c r="A350">
        <v>1367</v>
      </c>
      <c r="B350" t="s">
        <v>346</v>
      </c>
      <c r="C350" t="s">
        <v>445</v>
      </c>
      <c r="D350">
        <v>65</v>
      </c>
      <c r="E350" t="s">
        <v>398</v>
      </c>
      <c r="F350" t="s">
        <v>358</v>
      </c>
      <c r="G350" t="s">
        <v>376</v>
      </c>
      <c r="H350" t="s">
        <v>30</v>
      </c>
      <c r="I350" t="s">
        <v>377</v>
      </c>
      <c r="K350">
        <v>6783</v>
      </c>
      <c r="L350" t="s">
        <v>579</v>
      </c>
      <c r="M350" t="s">
        <v>393</v>
      </c>
      <c r="N350">
        <v>5</v>
      </c>
    </row>
    <row r="351" spans="1:14">
      <c r="A351">
        <v>6783</v>
      </c>
      <c r="B351" t="s">
        <v>579</v>
      </c>
      <c r="C351" t="s">
        <v>445</v>
      </c>
      <c r="D351">
        <v>75</v>
      </c>
      <c r="E351" t="s">
        <v>393</v>
      </c>
      <c r="F351" t="s">
        <v>365</v>
      </c>
      <c r="G351" t="s">
        <v>386</v>
      </c>
      <c r="H351" t="s">
        <v>387</v>
      </c>
      <c r="I351" t="s">
        <v>388</v>
      </c>
      <c r="K351">
        <v>6782</v>
      </c>
      <c r="L351" t="s">
        <v>580</v>
      </c>
      <c r="M351" t="s">
        <v>393</v>
      </c>
      <c r="N351">
        <v>10</v>
      </c>
    </row>
    <row r="352" spans="1:14">
      <c r="A352">
        <v>6782</v>
      </c>
      <c r="B352" t="s">
        <v>580</v>
      </c>
      <c r="C352" t="s">
        <v>445</v>
      </c>
      <c r="D352">
        <v>75</v>
      </c>
      <c r="E352" t="s">
        <v>393</v>
      </c>
      <c r="F352" t="s">
        <v>365</v>
      </c>
      <c r="G352" t="s">
        <v>386</v>
      </c>
      <c r="H352" t="s">
        <v>387</v>
      </c>
      <c r="I352" t="s">
        <v>388</v>
      </c>
      <c r="K352">
        <v>6784</v>
      </c>
      <c r="L352" t="s">
        <v>581</v>
      </c>
      <c r="M352" t="s">
        <v>393</v>
      </c>
      <c r="N352">
        <v>9</v>
      </c>
    </row>
    <row r="353" spans="1:14">
      <c r="A353">
        <v>6784</v>
      </c>
      <c r="B353" t="s">
        <v>581</v>
      </c>
      <c r="C353" t="s">
        <v>445</v>
      </c>
      <c r="D353">
        <v>40</v>
      </c>
      <c r="E353" t="s">
        <v>393</v>
      </c>
      <c r="F353" t="s">
        <v>366</v>
      </c>
      <c r="G353" t="s">
        <v>30</v>
      </c>
      <c r="H353" t="s">
        <v>30</v>
      </c>
      <c r="I353" t="s">
        <v>30</v>
      </c>
      <c r="K353">
        <v>6790</v>
      </c>
      <c r="L353" t="s">
        <v>347</v>
      </c>
      <c r="M353" t="s">
        <v>393</v>
      </c>
      <c r="N353">
        <v>15</v>
      </c>
    </row>
    <row r="354" spans="1:14">
      <c r="A354">
        <v>6790</v>
      </c>
      <c r="B354" t="s">
        <v>347</v>
      </c>
      <c r="C354" t="s">
        <v>445</v>
      </c>
      <c r="D354">
        <v>75</v>
      </c>
      <c r="E354" t="s">
        <v>393</v>
      </c>
      <c r="F354" t="s">
        <v>365</v>
      </c>
      <c r="G354" t="s">
        <v>386</v>
      </c>
      <c r="H354" t="s">
        <v>387</v>
      </c>
      <c r="I354" t="s">
        <v>388</v>
      </c>
      <c r="K354">
        <v>1368</v>
      </c>
      <c r="L354" t="s">
        <v>348</v>
      </c>
      <c r="M354" t="s">
        <v>398</v>
      </c>
      <c r="N354">
        <v>10</v>
      </c>
    </row>
    <row r="355" spans="1:14">
      <c r="A355">
        <v>1368</v>
      </c>
      <c r="B355" t="s">
        <v>348</v>
      </c>
      <c r="C355" t="s">
        <v>445</v>
      </c>
      <c r="D355">
        <v>40</v>
      </c>
      <c r="E355" t="s">
        <v>398</v>
      </c>
      <c r="F355" t="s">
        <v>366</v>
      </c>
      <c r="G355" t="s">
        <v>30</v>
      </c>
      <c r="H355" t="s">
        <v>30</v>
      </c>
      <c r="I355" t="s">
        <v>30</v>
      </c>
      <c r="K355">
        <v>6791</v>
      </c>
      <c r="L355" t="s">
        <v>349</v>
      </c>
      <c r="M355" t="s">
        <v>393</v>
      </c>
      <c r="N355">
        <v>15</v>
      </c>
    </row>
    <row r="356" spans="1:14">
      <c r="A356">
        <v>6791</v>
      </c>
      <c r="B356" t="s">
        <v>349</v>
      </c>
      <c r="C356" t="s">
        <v>445</v>
      </c>
      <c r="D356">
        <v>75</v>
      </c>
      <c r="E356" t="s">
        <v>393</v>
      </c>
      <c r="F356" t="s">
        <v>365</v>
      </c>
      <c r="G356" t="s">
        <v>386</v>
      </c>
      <c r="H356" t="s">
        <v>387</v>
      </c>
      <c r="I356" t="s">
        <v>388</v>
      </c>
      <c r="K356">
        <v>6786</v>
      </c>
      <c r="L356" t="s">
        <v>350</v>
      </c>
      <c r="M356" t="s">
        <v>393</v>
      </c>
      <c r="N356">
        <v>20</v>
      </c>
    </row>
    <row r="357" spans="1:14">
      <c r="A357">
        <v>6786</v>
      </c>
      <c r="B357" t="s">
        <v>350</v>
      </c>
      <c r="C357" t="s">
        <v>445</v>
      </c>
      <c r="D357">
        <v>75</v>
      </c>
      <c r="E357" t="s">
        <v>393</v>
      </c>
      <c r="F357" t="s">
        <v>365</v>
      </c>
      <c r="G357" t="s">
        <v>386</v>
      </c>
      <c r="H357" t="s">
        <v>387</v>
      </c>
      <c r="I357" t="s">
        <v>388</v>
      </c>
      <c r="K357">
        <v>6787</v>
      </c>
      <c r="L357" t="s">
        <v>351</v>
      </c>
      <c r="M357" t="s">
        <v>393</v>
      </c>
      <c r="N357">
        <v>25</v>
      </c>
    </row>
    <row r="358" spans="1:14">
      <c r="A358">
        <v>6787</v>
      </c>
      <c r="B358" t="s">
        <v>351</v>
      </c>
      <c r="C358" t="s">
        <v>445</v>
      </c>
      <c r="D358">
        <v>75</v>
      </c>
      <c r="E358" t="s">
        <v>393</v>
      </c>
      <c r="F358" t="s">
        <v>365</v>
      </c>
      <c r="G358" t="s">
        <v>386</v>
      </c>
      <c r="H358" t="s">
        <v>387</v>
      </c>
      <c r="I358" t="s">
        <v>388</v>
      </c>
      <c r="K358">
        <v>6788</v>
      </c>
      <c r="L358" t="s">
        <v>352</v>
      </c>
      <c r="M358" t="s">
        <v>393</v>
      </c>
      <c r="N358">
        <v>25</v>
      </c>
    </row>
    <row r="359" spans="1:14">
      <c r="A359">
        <v>6788</v>
      </c>
      <c r="B359" t="s">
        <v>352</v>
      </c>
      <c r="C359" t="s">
        <v>445</v>
      </c>
      <c r="D359">
        <v>75</v>
      </c>
      <c r="E359" t="s">
        <v>393</v>
      </c>
      <c r="F359" t="s">
        <v>365</v>
      </c>
      <c r="G359" t="s">
        <v>386</v>
      </c>
      <c r="H359" t="s">
        <v>387</v>
      </c>
      <c r="I359" t="s">
        <v>388</v>
      </c>
      <c r="K359">
        <v>7581</v>
      </c>
      <c r="L359" t="s">
        <v>353</v>
      </c>
      <c r="M359" t="s">
        <v>4</v>
      </c>
      <c r="N359">
        <v>1</v>
      </c>
    </row>
    <row r="360" spans="1:14">
      <c r="A360">
        <v>7581</v>
      </c>
      <c r="B360" t="s">
        <v>353</v>
      </c>
      <c r="C360" t="s">
        <v>445</v>
      </c>
      <c r="D360">
        <v>1649.94</v>
      </c>
      <c r="E360" t="s">
        <v>4</v>
      </c>
      <c r="F360" t="s">
        <v>362</v>
      </c>
      <c r="G360" t="s">
        <v>600</v>
      </c>
      <c r="H360" t="s">
        <v>601</v>
      </c>
      <c r="I360" t="s">
        <v>602</v>
      </c>
      <c r="K360">
        <v>4780</v>
      </c>
      <c r="L360" t="s">
        <v>354</v>
      </c>
      <c r="M360" t="s">
        <v>556</v>
      </c>
      <c r="N360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MENU</vt:lpstr>
      <vt:lpstr>Sheet1</vt:lpstr>
      <vt:lpstr>check_stock</vt:lpstr>
      <vt:lpstr>-------------------------------</vt:lpstr>
      <vt:lpstr>|&gt;กั้นข้มูล</vt:lpstr>
      <vt:lpstr>stock_Item</vt:lpstr>
      <vt:lpstr>company_qty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2018-08-29T16:51:51Z</dcterms:modified>
</cp:coreProperties>
</file>