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เวิร์กบุ๊กนี้" defaultThemeVersion="124226"/>
  <mc:AlternateContent xmlns:mc="http://schemas.openxmlformats.org/markup-compatibility/2006">
    <mc:Choice Requires="x15">
      <x15ac:absPath xmlns:x15ac="http://schemas.microsoft.com/office/spreadsheetml/2010/11/ac" url="C:\Users\8473T\Desktop\ข้อมูลประชุมงบกีฬาปี 63 16 ก.ย.62\งบกีฟา\eers\"/>
    </mc:Choice>
  </mc:AlternateContent>
  <bookViews>
    <workbookView xWindow="0" yWindow="0" windowWidth="24240" windowHeight="12195" activeTab="2"/>
  </bookViews>
  <sheets>
    <sheet name="list_other" sheetId="3" r:id="rId1"/>
    <sheet name="cal" sheetId="4" r:id="rId2"/>
    <sheet name="Log" sheetId="11" r:id="rId3"/>
    <sheet name="instruments_list" sheetId="12" r:id="rId4"/>
    <sheet name="information" sheetId="13" r:id="rId5"/>
    <sheet name="cal_1" sheetId="16" state="hidden" r:id="rId6"/>
    <sheet name="History_Tool" sheetId="15" state="hidden" r:id="rId7"/>
    <sheet name="Cost_Summary" sheetId="7" r:id="rId8"/>
  </sheets>
  <externalReferences>
    <externalReference r:id="rId9"/>
    <externalReference r:id="rId10"/>
    <externalReference r:id="rId11"/>
    <externalReference r:id="rId12"/>
  </externalReferences>
  <definedNames>
    <definedName name="_______________vi1" localSheetId="5">[1]!changefont</definedName>
    <definedName name="_______________vi1">[1]!changefont</definedName>
    <definedName name="______________vi1">"[1]!changefont"</definedName>
    <definedName name="_____________vi1">"[1]!changefont"</definedName>
    <definedName name="____________vi1">"[1]!changefont"</definedName>
    <definedName name="___________vi1">"[1]!changefont"</definedName>
    <definedName name="__________vi1">"[1]!changefont"</definedName>
    <definedName name="_________vi1">"[1]!changefont"</definedName>
    <definedName name="________vi1">"[1]!changefont"</definedName>
    <definedName name="_______vi1">"[1]!changefont"</definedName>
    <definedName name="______vi1">"[1]!changefont"</definedName>
    <definedName name="_____vi1">"[1]!changefont"</definedName>
    <definedName name="____vi1">"[1]!changefont"</definedName>
    <definedName name="___vi1">"[1]!changefont"</definedName>
    <definedName name="__vi1">"[1]!changefont"</definedName>
    <definedName name="_xlnm._FilterDatabase" localSheetId="6" hidden="1">History_Tool!$B$5:$M$19986</definedName>
    <definedName name="_xlnm._FilterDatabase" localSheetId="4" hidden="1">information!$A$5:$Y$935</definedName>
    <definedName name="_xlnm._FilterDatabase" localSheetId="3" hidden="1">instruments_list!$A$5:$E$1990</definedName>
    <definedName name="_xlnm._FilterDatabase" localSheetId="0" hidden="1">list_other!$B$6:$C$2000</definedName>
    <definedName name="_xlnm._FilterDatabase" localSheetId="2" hidden="1">Log!$B$5:$C$2000</definedName>
    <definedName name="_vi1">"[1]!changefont"</definedName>
    <definedName name="a">"[2]!changefont"</definedName>
    <definedName name="ACQGRAND">"#ref!"</definedName>
    <definedName name="ad">"[3]!changefont"</definedName>
    <definedName name="ant">#N/A</definedName>
    <definedName name="bil">"[3]!changefont"</definedName>
    <definedName name="changefont">"[3]!changefont"</definedName>
    <definedName name="changefont1">"[2]!changefont"</definedName>
    <definedName name="changefont2">"[2]!changefont"</definedName>
    <definedName name="changefont3">"[2]!changefont"</definedName>
    <definedName name="changefont4">"[2]!changefont"</definedName>
    <definedName name="_xlnm.Criteria" localSheetId="6">History_Tool!$B$1:$M$2</definedName>
    <definedName name="_xlnm.Criteria" localSheetId="4">information!$A$2:$A$3</definedName>
    <definedName name="_xlnm.Criteria" localSheetId="3">instruments_list!$A$2:$E$3</definedName>
    <definedName name="_xlnm.Criteria" localSheetId="0">list_other!$A$3:$D$4</definedName>
    <definedName name="_xlnm.Criteria" localSheetId="2">Log!$A$2:$D$3</definedName>
    <definedName name="data">#N/A</definedName>
    <definedName name="dsfsd">"[2]!changefont"</definedName>
    <definedName name="_xlnm.Extract" localSheetId="4">information!#REF!</definedName>
    <definedName name="_xlnm.Extract" localSheetId="3">instruments_list!$T$5:$X$5</definedName>
    <definedName name="_xlnm.Extract" localSheetId="0">list_other!$O$5:$P$5</definedName>
    <definedName name="_xlnm.Extract" localSheetId="2">Log!$P$5:$Q$5</definedName>
    <definedName name="fgfg">"[3]!changefont"</definedName>
    <definedName name="List_County">OFFSET(list_other!$X$2,0,0,COUNTA(list_other!$X$2:$X$99))</definedName>
    <definedName name="List_IO">OFFSET(list_other!$L$2,0,0,COUNTA(list_other!$L$2:$L$99))</definedName>
    <definedName name="List_name">OFFSET(list_other!$B$3,0,0,COUNTA(list_other!$B$3:$B$100))</definedName>
    <definedName name="na">"[6]!changefont"</definedName>
    <definedName name="name">[2]idnumber!$C$1:$C$65536</definedName>
    <definedName name="_xlnm.Print_Area" localSheetId="7">Cost_Summary!$B$2:$L$57</definedName>
    <definedName name="_xlnm.Print_Titles" localSheetId="7">Cost_Summary!$3:$6</definedName>
    <definedName name="_xlnm.Print_Titles" localSheetId="6">History_Tool!$1:$5</definedName>
    <definedName name="sd">"[1]!changefont"</definedName>
    <definedName name="sds">"[2]!changefont"</definedName>
    <definedName name="ss">"[1]!changefont"</definedName>
    <definedName name="table_detail_Imperial_Qeen_Park_Hotel_Split_airก่อน_List">"#ref!"</definedName>
    <definedName name="Table_His_Tool1" localSheetId="6">History_Tool!#REF!</definedName>
    <definedName name="Table_His_Tool2" localSheetId="6">History_Tool!#REF!</definedName>
    <definedName name="table2" localSheetId="6">[3]HistoryDurabll!$A$12:$V$65536</definedName>
    <definedName name="vi">"[7]!changefont"</definedName>
    <definedName name="VLUP_NAME">[4]Variable!$H$3:$M$65536</definedName>
    <definedName name="ก">"[8]!changefont"</definedName>
    <definedName name="กหดหก">"[1]!changefont"</definedName>
    <definedName name="ตัวแบ่งส่วนข้อมูล_ชื่อ">#N/A</definedName>
    <definedName name="แสดงผล2">"[9]!changefont"</definedName>
  </definedNames>
  <calcPr calcId="152511"/>
  <pivotCaches>
    <pivotCache cacheId="0" r:id="rId13"/>
  </pivotCaches>
</workbook>
</file>

<file path=xl/calcChain.xml><?xml version="1.0" encoding="utf-8"?>
<calcChain xmlns="http://schemas.openxmlformats.org/spreadsheetml/2006/main">
  <c r="G46" i="7" l="1"/>
  <c r="G44" i="7"/>
  <c r="G45" i="7"/>
  <c r="G47" i="7"/>
  <c r="G43" i="7"/>
  <c r="H130" i="12"/>
  <c r="H131" i="12"/>
  <c r="H132" i="12"/>
  <c r="I130" i="12"/>
  <c r="I131" i="12"/>
  <c r="J131" i="12" s="1"/>
  <c r="I132" i="12"/>
  <c r="K132" i="12" s="1"/>
  <c r="J130" i="12"/>
  <c r="K130" i="12"/>
  <c r="L130" i="12"/>
  <c r="L131" i="12"/>
  <c r="L132" i="12"/>
  <c r="AU5" i="12"/>
  <c r="V43" i="7" s="1"/>
  <c r="G52" i="7" s="1"/>
  <c r="AV5" i="12"/>
  <c r="V44" i="7" s="1"/>
  <c r="G53" i="7" s="1"/>
  <c r="AW5" i="12"/>
  <c r="V45" i="7" s="1"/>
  <c r="AX5" i="12"/>
  <c r="V46" i="7" s="1"/>
  <c r="G55" i="7" s="1"/>
  <c r="AY5" i="12"/>
  <c r="V47" i="7" s="1"/>
  <c r="I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K99" i="12" s="1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J6" i="12"/>
  <c r="K6" i="12"/>
  <c r="E4" i="16"/>
  <c r="E3" i="16"/>
  <c r="F6" i="15"/>
  <c r="E6" i="15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111" i="12"/>
  <c r="L112" i="12"/>
  <c r="L113" i="12"/>
  <c r="L114" i="12"/>
  <c r="L115" i="12"/>
  <c r="L116" i="12"/>
  <c r="L117" i="12"/>
  <c r="L118" i="12"/>
  <c r="L119" i="12"/>
  <c r="L120" i="12"/>
  <c r="L121" i="12"/>
  <c r="L122" i="12"/>
  <c r="L123" i="12"/>
  <c r="L124" i="12"/>
  <c r="L125" i="12"/>
  <c r="L126" i="12"/>
  <c r="L127" i="12"/>
  <c r="L128" i="12"/>
  <c r="L129" i="12"/>
  <c r="N7" i="15"/>
  <c r="O7" i="15"/>
  <c r="N8" i="15"/>
  <c r="O8" i="15"/>
  <c r="N9" i="15"/>
  <c r="O9" i="15"/>
  <c r="N10" i="15"/>
  <c r="O10" i="15"/>
  <c r="N11" i="15"/>
  <c r="O11" i="15"/>
  <c r="N12" i="15"/>
  <c r="O12" i="15"/>
  <c r="N13" i="15"/>
  <c r="O13" i="15"/>
  <c r="N14" i="15"/>
  <c r="O14" i="15"/>
  <c r="N15" i="15"/>
  <c r="O15" i="15"/>
  <c r="N16" i="15"/>
  <c r="O16" i="15"/>
  <c r="O6" i="15"/>
  <c r="N6" i="15"/>
  <c r="I6" i="15"/>
  <c r="E7" i="15"/>
  <c r="F7" i="15"/>
  <c r="I7" i="15" s="1"/>
  <c r="E8" i="15"/>
  <c r="F8" i="15"/>
  <c r="I8" i="15" s="1"/>
  <c r="E9" i="15"/>
  <c r="F9" i="15"/>
  <c r="I9" i="15" s="1"/>
  <c r="L9" i="12"/>
  <c r="E10" i="15"/>
  <c r="F10" i="15"/>
  <c r="I10" i="15" s="1"/>
  <c r="E11" i="15"/>
  <c r="F11" i="15"/>
  <c r="I11" i="15" s="1"/>
  <c r="L11" i="12"/>
  <c r="E12" i="15"/>
  <c r="F12" i="15"/>
  <c r="L12" i="12"/>
  <c r="E13" i="15"/>
  <c r="F13" i="15"/>
  <c r="I13" i="15" s="1"/>
  <c r="L13" i="12"/>
  <c r="E14" i="15"/>
  <c r="F14" i="15"/>
  <c r="I14" i="15" s="1"/>
  <c r="E15" i="15"/>
  <c r="F15" i="15"/>
  <c r="I15" i="15" s="1"/>
  <c r="E16" i="15"/>
  <c r="F16" i="15"/>
  <c r="L8" i="12"/>
  <c r="L10" i="12"/>
  <c r="L6" i="12"/>
  <c r="L7" i="12"/>
  <c r="I12" i="15"/>
  <c r="K11" i="12"/>
  <c r="AL2" i="13"/>
  <c r="L17" i="7"/>
  <c r="J48" i="12"/>
  <c r="K49" i="12"/>
  <c r="J50" i="12"/>
  <c r="K51" i="12"/>
  <c r="J52" i="12"/>
  <c r="K53" i="12"/>
  <c r="K55" i="12"/>
  <c r="J56" i="12"/>
  <c r="K57" i="12"/>
  <c r="K59" i="12"/>
  <c r="J60" i="12"/>
  <c r="K61" i="12"/>
  <c r="L55" i="7"/>
  <c r="L3" i="7"/>
  <c r="L4" i="7"/>
  <c r="L38" i="7" s="1"/>
  <c r="B34" i="7"/>
  <c r="E40" i="7"/>
  <c r="B42" i="7"/>
  <c r="J45" i="7"/>
  <c r="J46" i="7"/>
  <c r="J47" i="7"/>
  <c r="J48" i="7"/>
  <c r="J49" i="7"/>
  <c r="J50" i="7"/>
  <c r="B51" i="7"/>
  <c r="J51" i="7"/>
  <c r="J52" i="7"/>
  <c r="J53" i="7"/>
  <c r="J54" i="7"/>
  <c r="J55" i="7"/>
  <c r="J61" i="12"/>
  <c r="J53" i="12"/>
  <c r="J57" i="12"/>
  <c r="J58" i="12"/>
  <c r="K58" i="12"/>
  <c r="J128" i="12"/>
  <c r="K128" i="12"/>
  <c r="J126" i="12"/>
  <c r="K126" i="12"/>
  <c r="J124" i="12"/>
  <c r="K124" i="12"/>
  <c r="J122" i="12"/>
  <c r="K122" i="12"/>
  <c r="J120" i="12"/>
  <c r="K120" i="12"/>
  <c r="J118" i="12"/>
  <c r="K118" i="12"/>
  <c r="J116" i="12"/>
  <c r="K116" i="12"/>
  <c r="J114" i="12"/>
  <c r="K114" i="12"/>
  <c r="J112" i="12"/>
  <c r="K112" i="12"/>
  <c r="J110" i="12"/>
  <c r="K110" i="12"/>
  <c r="J108" i="12"/>
  <c r="K108" i="12"/>
  <c r="J106" i="12"/>
  <c r="K106" i="12"/>
  <c r="J104" i="12"/>
  <c r="K104" i="12"/>
  <c r="J102" i="12"/>
  <c r="K102" i="12"/>
  <c r="J100" i="12"/>
  <c r="K100" i="12"/>
  <c r="J98" i="12"/>
  <c r="K98" i="12"/>
  <c r="J96" i="12"/>
  <c r="K96" i="12"/>
  <c r="J94" i="12"/>
  <c r="K94" i="12"/>
  <c r="J92" i="12"/>
  <c r="K92" i="12"/>
  <c r="J90" i="12"/>
  <c r="K90" i="12"/>
  <c r="J88" i="12"/>
  <c r="K88" i="12"/>
  <c r="J86" i="12"/>
  <c r="K86" i="12"/>
  <c r="J84" i="12"/>
  <c r="K84" i="12"/>
  <c r="J82" i="12"/>
  <c r="K82" i="12"/>
  <c r="J80" i="12"/>
  <c r="K80" i="12"/>
  <c r="J78" i="12"/>
  <c r="K78" i="12"/>
  <c r="J76" i="12"/>
  <c r="K76" i="12"/>
  <c r="J74" i="12"/>
  <c r="K74" i="12"/>
  <c r="J72" i="12"/>
  <c r="K72" i="12"/>
  <c r="J70" i="12"/>
  <c r="K70" i="12"/>
  <c r="J68" i="12"/>
  <c r="K68" i="12"/>
  <c r="J66" i="12"/>
  <c r="K66" i="12"/>
  <c r="J64" i="12"/>
  <c r="K64" i="12"/>
  <c r="J62" i="12"/>
  <c r="K62" i="12"/>
  <c r="J54" i="12"/>
  <c r="K54" i="12"/>
  <c r="J46" i="12"/>
  <c r="K46" i="12"/>
  <c r="J44" i="12"/>
  <c r="K44" i="12"/>
  <c r="J42" i="12"/>
  <c r="K42" i="12"/>
  <c r="J40" i="12"/>
  <c r="K40" i="12"/>
  <c r="J38" i="12"/>
  <c r="K38" i="12"/>
  <c r="J36" i="12"/>
  <c r="K36" i="12"/>
  <c r="J34" i="12"/>
  <c r="K34" i="12"/>
  <c r="J32" i="12"/>
  <c r="K32" i="12"/>
  <c r="J30" i="12"/>
  <c r="K30" i="12"/>
  <c r="J28" i="12"/>
  <c r="K28" i="12"/>
  <c r="J26" i="12"/>
  <c r="K26" i="12"/>
  <c r="J24" i="12"/>
  <c r="K24" i="12"/>
  <c r="K129" i="12"/>
  <c r="J129" i="12"/>
  <c r="K127" i="12"/>
  <c r="J127" i="12"/>
  <c r="K125" i="12"/>
  <c r="J125" i="12"/>
  <c r="K123" i="12"/>
  <c r="J123" i="12"/>
  <c r="K121" i="12"/>
  <c r="J121" i="12"/>
  <c r="K119" i="12"/>
  <c r="J119" i="12"/>
  <c r="K117" i="12"/>
  <c r="J117" i="12"/>
  <c r="K115" i="12"/>
  <c r="J115" i="12"/>
  <c r="K113" i="12"/>
  <c r="J113" i="12"/>
  <c r="K111" i="12"/>
  <c r="J111" i="12"/>
  <c r="K109" i="12"/>
  <c r="J109" i="12"/>
  <c r="K107" i="12"/>
  <c r="J107" i="12"/>
  <c r="K105" i="12"/>
  <c r="J105" i="12"/>
  <c r="K103" i="12"/>
  <c r="J103" i="12"/>
  <c r="K101" i="12"/>
  <c r="J101" i="12"/>
  <c r="J99" i="12"/>
  <c r="K97" i="12"/>
  <c r="J97" i="12"/>
  <c r="K95" i="12"/>
  <c r="J95" i="12"/>
  <c r="K93" i="12"/>
  <c r="J93" i="12"/>
  <c r="K91" i="12"/>
  <c r="J91" i="12"/>
  <c r="K89" i="12"/>
  <c r="J89" i="12"/>
  <c r="K87" i="12"/>
  <c r="J87" i="12"/>
  <c r="K85" i="12"/>
  <c r="J85" i="12"/>
  <c r="K83" i="12"/>
  <c r="J83" i="12"/>
  <c r="K81" i="12"/>
  <c r="J81" i="12"/>
  <c r="K79" i="12"/>
  <c r="J79" i="12"/>
  <c r="K77" i="12"/>
  <c r="J77" i="12"/>
  <c r="K75" i="12"/>
  <c r="J75" i="12"/>
  <c r="K73" i="12"/>
  <c r="J73" i="12"/>
  <c r="K71" i="12"/>
  <c r="J71" i="12"/>
  <c r="K69" i="12"/>
  <c r="J69" i="12"/>
  <c r="K67" i="12"/>
  <c r="J67" i="12"/>
  <c r="K65" i="12"/>
  <c r="J65" i="12"/>
  <c r="K63" i="12"/>
  <c r="J63" i="12"/>
  <c r="K50" i="12"/>
  <c r="J49" i="12"/>
  <c r="K60" i="12"/>
  <c r="J59" i="12"/>
  <c r="K56" i="12"/>
  <c r="J55" i="12"/>
  <c r="K52" i="12"/>
  <c r="J51" i="12"/>
  <c r="K48" i="12"/>
  <c r="K47" i="12"/>
  <c r="J47" i="12"/>
  <c r="K45" i="12"/>
  <c r="J45" i="12"/>
  <c r="K43" i="12"/>
  <c r="J43" i="12"/>
  <c r="K41" i="12"/>
  <c r="J41" i="12"/>
  <c r="K39" i="12"/>
  <c r="J39" i="12"/>
  <c r="K37" i="12"/>
  <c r="J37" i="12"/>
  <c r="K35" i="12"/>
  <c r="J35" i="12"/>
  <c r="K33" i="12"/>
  <c r="J33" i="12"/>
  <c r="K31" i="12"/>
  <c r="J31" i="12"/>
  <c r="K29" i="12"/>
  <c r="J29" i="12"/>
  <c r="K27" i="12"/>
  <c r="J27" i="12"/>
  <c r="K25" i="12"/>
  <c r="J25" i="12"/>
  <c r="K23" i="12"/>
  <c r="J23" i="12"/>
  <c r="J22" i="12"/>
  <c r="K22" i="12"/>
  <c r="K21" i="12"/>
  <c r="J21" i="12"/>
  <c r="J20" i="12"/>
  <c r="K20" i="12"/>
  <c r="K19" i="12"/>
  <c r="J19" i="12"/>
  <c r="J18" i="12"/>
  <c r="K18" i="12"/>
  <c r="K17" i="12"/>
  <c r="J17" i="12"/>
  <c r="J16" i="12"/>
  <c r="K16" i="12"/>
  <c r="K15" i="12"/>
  <c r="J15" i="12"/>
  <c r="J14" i="12"/>
  <c r="K14" i="12"/>
  <c r="K13" i="12"/>
  <c r="J13" i="12"/>
  <c r="J12" i="12"/>
  <c r="K12" i="12"/>
  <c r="J11" i="12"/>
  <c r="J10" i="12"/>
  <c r="K10" i="12"/>
  <c r="K9" i="12"/>
  <c r="J9" i="12"/>
  <c r="J8" i="12"/>
  <c r="K8" i="12"/>
  <c r="K7" i="12"/>
  <c r="J7" i="12"/>
  <c r="L51" i="7" l="1"/>
  <c r="L46" i="7"/>
  <c r="J132" i="12"/>
  <c r="J4" i="12"/>
  <c r="AT5" i="12"/>
  <c r="G48" i="7"/>
  <c r="K131" i="12"/>
  <c r="K4" i="12" s="1"/>
  <c r="L54" i="7"/>
  <c r="V49" i="7"/>
  <c r="L53" i="7"/>
  <c r="L47" i="7"/>
  <c r="L49" i="7"/>
  <c r="L48" i="7"/>
  <c r="G56" i="7"/>
  <c r="L50" i="7" l="1"/>
  <c r="L10" i="7"/>
  <c r="G54" i="7"/>
  <c r="G57" i="7" s="1"/>
  <c r="L16" i="7"/>
  <c r="L14" i="7" l="1"/>
  <c r="L15" i="7"/>
  <c r="L13" i="7"/>
  <c r="L52" i="7"/>
  <c r="L18" i="7"/>
  <c r="P58" i="7"/>
  <c r="L45" i="7" l="1"/>
  <c r="L57" i="7" s="1"/>
  <c r="L9" i="7"/>
  <c r="L11" i="7" s="1"/>
  <c r="L19" i="7" l="1"/>
  <c r="L20" i="7" s="1"/>
  <c r="N20" i="7" s="1"/>
  <c r="L22" i="7" l="1"/>
  <c r="L27" i="7" s="1"/>
  <c r="L28" i="7" s="1"/>
  <c r="L29" i="7" l="1"/>
  <c r="L31" i="7" s="1"/>
  <c r="L32" i="7" s="1"/>
  <c r="E39" i="7" l="1"/>
  <c r="L33" i="7" l="1"/>
  <c r="L35" i="7" s="1"/>
  <c r="L36" i="7" l="1"/>
  <c r="L37" i="7" s="1"/>
</calcChain>
</file>

<file path=xl/comments1.xml><?xml version="1.0" encoding="utf-8"?>
<comments xmlns="http://schemas.openxmlformats.org/spreadsheetml/2006/main">
  <authors>
    <author>554251</author>
  </authors>
  <commentList>
    <comment ref="BA4" authorId="0" shapeId="0">
      <text/>
    </comment>
  </commentList>
</comments>
</file>

<file path=xl/sharedStrings.xml><?xml version="1.0" encoding="utf-8"?>
<sst xmlns="http://schemas.openxmlformats.org/spreadsheetml/2006/main" count="1087" uniqueCount="508">
  <si>
    <t>K101040</t>
  </si>
  <si>
    <t>ES05B0003014</t>
  </si>
  <si>
    <t>ฉะเชิงเทรา</t>
  </si>
  <si>
    <t>นายบุญสิน  เหรียญกิจการ</t>
  </si>
  <si>
    <t>K101042</t>
  </si>
  <si>
    <t>พขร</t>
  </si>
  <si>
    <t>นายศุภกฤต  ประสิทธิ์พร</t>
  </si>
  <si>
    <t>นายชัชชล  แย้มกระโทก</t>
  </si>
  <si>
    <t>นายวิชัย  สุขสุวรรณ</t>
  </si>
  <si>
    <t>K101041</t>
  </si>
  <si>
    <t>นายฐิติวัฒน์   ฉันสำราญ</t>
  </si>
  <si>
    <t>นายพีรพัชร์  วงษ์ภมร</t>
  </si>
  <si>
    <t>K101043</t>
  </si>
  <si>
    <t>นายยอดเผ่า  บัวชุม</t>
  </si>
  <si>
    <t>นายโยธิน  ภู่ทอง</t>
  </si>
  <si>
    <t>นายชุมพล  วรรณภักตร์</t>
  </si>
  <si>
    <t>ส่วนกลาง กฟผ.</t>
  </si>
  <si>
    <t>นายประเสริฐ  น้ำผึ้ง</t>
  </si>
  <si>
    <t>นายนฤนาถ  ล่ำสัน</t>
  </si>
  <si>
    <t>นายเกรียงไกร  หอมสุวรรณ์</t>
  </si>
  <si>
    <t>นายกฤษฎา  ศรียานนท์</t>
  </si>
  <si>
    <t>นายฉลอง  ขาวผ่อง</t>
  </si>
  <si>
    <t>นายธนภพ  เพชรมุนี</t>
  </si>
  <si>
    <t>ม.ล.ชไมทิพ  เทวกุล</t>
  </si>
  <si>
    <t>นายสมศักดิ์  ปรางทอง</t>
  </si>
  <si>
    <t>ค่าน้ำมันที่ไม่มีคำสั่งเดินทาง</t>
  </si>
  <si>
    <t>OT 1.5 เท่า</t>
  </si>
  <si>
    <t>OT 1 เท่า</t>
  </si>
  <si>
    <t>ก.ม./บาท</t>
  </si>
  <si>
    <t>จำนวน ก.ม.</t>
  </si>
  <si>
    <t>ค่าอื่นๆ</t>
  </si>
  <si>
    <t>ค่าเบี้ยเสี่ยงภัย</t>
  </si>
  <si>
    <t>ค่าทางด่วน</t>
  </si>
  <si>
    <t>ค่าน้ำมัน</t>
  </si>
  <si>
    <t>ค่าTaxi</t>
  </si>
  <si>
    <t>ค่าที่พักจริง</t>
  </si>
  <si>
    <t>ค่าที่พักเหมา</t>
  </si>
  <si>
    <t>ค่าเบี้ยเลี้ยง</t>
  </si>
  <si>
    <t>Cost Center(CC)</t>
  </si>
  <si>
    <t>Internal Order(IO)</t>
  </si>
  <si>
    <t>สถานที่ปฏิบัติงาน</t>
  </si>
  <si>
    <t>ปฏิบัติงานที่จังหวัด</t>
  </si>
  <si>
    <t>คำสั่งเลขที่</t>
  </si>
  <si>
    <t>จำนวนคืน</t>
  </si>
  <si>
    <t>จำนวนวัน</t>
  </si>
  <si>
    <t>วันสิ้นสุด</t>
  </si>
  <si>
    <t>วันเริ่ม</t>
  </si>
  <si>
    <t>เลขประจำตัว</t>
  </si>
  <si>
    <t>ชื่อ</t>
  </si>
  <si>
    <t>เป้าหมาย</t>
  </si>
  <si>
    <t>ระดับขั้นตอน
การทำงาน</t>
  </si>
  <si>
    <r>
      <t>วันที่กลับ</t>
    </r>
    <r>
      <rPr>
        <sz val="8"/>
        <color indexed="8"/>
        <rFont val="Tahoma"/>
        <family val="2"/>
      </rPr>
      <t>(dd-mm-yyyy)</t>
    </r>
  </si>
  <si>
    <r>
      <t xml:space="preserve">วันที่ไป
</t>
    </r>
    <r>
      <rPr>
        <sz val="8"/>
        <color indexed="8"/>
        <rFont val="Tahoma"/>
        <family val="2"/>
      </rPr>
      <t>(dd-mm-yyyy)</t>
    </r>
  </si>
  <si>
    <t>ครั้งที่</t>
  </si>
  <si>
    <t>หปธ-ย.</t>
  </si>
  <si>
    <t>เครื่องมืออื่นๆ</t>
  </si>
  <si>
    <t>เครื่องมือวัดทางกล</t>
  </si>
  <si>
    <t>เครื่องมือวัดทางไฟฟ้า</t>
  </si>
  <si>
    <t>MICROVIP3</t>
  </si>
  <si>
    <t>TESTO 435-1</t>
  </si>
  <si>
    <t>หปภ-ย.</t>
  </si>
  <si>
    <t>1925-20-6461-L0009 </t>
  </si>
  <si>
    <t>1925-20-6679-E0007 </t>
  </si>
  <si>
    <t>เครื่องก๊าซไวไฟ G-750</t>
  </si>
  <si>
    <t>1925-20-7936-L0001 </t>
  </si>
  <si>
    <t>เครื่องมือวัดคุณภาพน้ำเสีย OXIDIRECL</t>
  </si>
  <si>
    <t>1925-20-7331-L0005 </t>
  </si>
  <si>
    <t>TESTO-545</t>
  </si>
  <si>
    <t>1925-20-7331-E0007 </t>
  </si>
  <si>
    <t>1925-20-7611-E0018 </t>
  </si>
  <si>
    <t>เครื่องวัดเสียงแบบแยกความถี่ CEL440</t>
  </si>
  <si>
    <t>1925-20-6461-L0011 </t>
  </si>
  <si>
    <t>TESTO 435-4</t>
  </si>
  <si>
    <t>1925-20-8818-E0005 </t>
  </si>
  <si>
    <t>CHAUVIN ARNOUX P01</t>
  </si>
  <si>
    <t>1925-20-8818-E0004 </t>
  </si>
  <si>
    <t>1925-20-8818-E0001 </t>
  </si>
  <si>
    <t>1925-20-6891-E0079 </t>
  </si>
  <si>
    <t>1925-20-6891-E0078 </t>
  </si>
  <si>
    <t>1925-20-7247-L0048 </t>
  </si>
  <si>
    <t>CLAMP ON HIOKI JAPAN</t>
  </si>
  <si>
    <t>1925-20-6615-L0011 </t>
  </si>
  <si>
    <t>CHAUVIN ARNOUX CA8332</t>
  </si>
  <si>
    <t>1925-20-6615-L0010 </t>
  </si>
  <si>
    <t>1925-20-7247-L0038 </t>
  </si>
  <si>
    <t>CHAUVIN ARNOUX F09</t>
  </si>
  <si>
    <t>1925-20-7247-L0037 </t>
  </si>
  <si>
    <t>1925-20-6615-L0003 </t>
  </si>
  <si>
    <t>FLUKE 434</t>
  </si>
  <si>
    <t>1925-20-8816-E0035 </t>
  </si>
  <si>
    <t>ELITE PRO CLAMP METER</t>
  </si>
  <si>
    <t>1925-20-8816-E0034 </t>
  </si>
  <si>
    <t>1925-20-8816-E0033 </t>
  </si>
  <si>
    <t>1925-20-8816-E0032 </t>
  </si>
  <si>
    <t>1925-20-8816-E0031 </t>
  </si>
  <si>
    <t>1925-20-6615-E0011 </t>
  </si>
  <si>
    <t>CHAUVIN ARNOUX CA8334</t>
  </si>
  <si>
    <t>1925-20-6615-E0012 </t>
  </si>
  <si>
    <t>1925-20-6615-E0007 </t>
  </si>
  <si>
    <t>1925-20-6891-E0098 </t>
  </si>
  <si>
    <t>MICROVIP-3 PLUS</t>
  </si>
  <si>
    <t>1925-20-6891-E0095 </t>
  </si>
  <si>
    <t>1925-20-7194-L0001 </t>
  </si>
  <si>
    <t>เครื่องมือวัดการเผาไหม้ TESTO 350S</t>
  </si>
  <si>
    <t>1925-20-7616-E0004 </t>
  </si>
  <si>
    <t>GRAPHICAL MULTIMETER FLUKE</t>
  </si>
  <si>
    <t>1925-20-6473-E0009 </t>
  </si>
  <si>
    <t>FLUKE สโคปมิเตอร์</t>
  </si>
  <si>
    <t>รายการ</t>
  </si>
  <si>
    <t>ผู้รับผิดชอบ</t>
  </si>
  <si>
    <t>ลำดับ</t>
  </si>
  <si>
    <t>ค่าบำรุงรักษา</t>
  </si>
  <si>
    <t>ค่าเสื่อม/เช่า</t>
  </si>
  <si>
    <t>อุบลราชธานี</t>
  </si>
  <si>
    <t>อุทัยธานี</t>
  </si>
  <si>
    <t>อุตรดิตถ์</t>
  </si>
  <si>
    <t>อุดรธานี</t>
  </si>
  <si>
    <t>อำนาจเจริญ</t>
  </si>
  <si>
    <t>อ่างทอง</t>
  </si>
  <si>
    <t>หนองบัวลำภู</t>
  </si>
  <si>
    <t>หนองคาย</t>
  </si>
  <si>
    <t>สุรินทร์</t>
  </si>
  <si>
    <t>สุราษฎร์ธานี</t>
  </si>
  <si>
    <t>สุพรรณบุรี</t>
  </si>
  <si>
    <t>สุโขทัย</t>
  </si>
  <si>
    <t>สิงห์บุรี</t>
  </si>
  <si>
    <t>สระบุรี</t>
  </si>
  <si>
    <t>สระแก้ว</t>
  </si>
  <si>
    <t>สมุทรสาคร</t>
  </si>
  <si>
    <t>สมุทรสงคราม</t>
  </si>
  <si>
    <t>สมุทรปราการ</t>
  </si>
  <si>
    <t>สตูล</t>
  </si>
  <si>
    <t>สงขลา</t>
  </si>
  <si>
    <t>สกลนคร</t>
  </si>
  <si>
    <t>ศรีสะเกษ</t>
  </si>
  <si>
    <t>เลย</t>
  </si>
  <si>
    <t>ลำพูน</t>
  </si>
  <si>
    <t>ลำปาง</t>
  </si>
  <si>
    <t>ลพบุรี</t>
  </si>
  <si>
    <t>ราชบุรี</t>
  </si>
  <si>
    <t>ระยอง</t>
  </si>
  <si>
    <t>ระนอง</t>
  </si>
  <si>
    <t>ร้อยเอ็ด</t>
  </si>
  <si>
    <t>ยโสธร</t>
  </si>
  <si>
    <t>แม่ฮ่องสอน</t>
  </si>
  <si>
    <t>มุกดาหาร</t>
  </si>
  <si>
    <t>มหาสารคาม</t>
  </si>
  <si>
    <t>ภูเก็ต</t>
  </si>
  <si>
    <t>แพร่</t>
  </si>
  <si>
    <t>เพชรบูรณ์</t>
  </si>
  <si>
    <t>เพชรบุรี</t>
  </si>
  <si>
    <t>พิษณุโลก</t>
  </si>
  <si>
    <t>พิจิตร</t>
  </si>
  <si>
    <t>พัทลุง</t>
  </si>
  <si>
    <t>พะเยา</t>
  </si>
  <si>
    <t>กสช-ย.</t>
  </si>
  <si>
    <t>พระนครศรีอยุธยา</t>
  </si>
  <si>
    <t>หบป-ย.</t>
  </si>
  <si>
    <t>นายวรา  กุศลธรรมรัตน์</t>
  </si>
  <si>
    <t>ปัตตานี</t>
  </si>
  <si>
    <t>นายนภัทร  เตชวุฒิกร</t>
  </si>
  <si>
    <t>ปราจีนบุรี</t>
  </si>
  <si>
    <t>ประจวบคีรีขันธ์</t>
  </si>
  <si>
    <t>นายศุภศิลป์  ฉัตรมณีเวช</t>
  </si>
  <si>
    <t>ปทุมธานี</t>
  </si>
  <si>
    <t>บุรีรัมย์</t>
  </si>
  <si>
    <t>บึงกาฬ</t>
  </si>
  <si>
    <t>น่าน</t>
  </si>
  <si>
    <t>นราธิวาส</t>
  </si>
  <si>
    <t>นนทบุรี</t>
  </si>
  <si>
    <t>นครสวรรค์</t>
  </si>
  <si>
    <t>นครศรีธรรมราช</t>
  </si>
  <si>
    <t>นครราชสีมา</t>
  </si>
  <si>
    <t>นครพนม</t>
  </si>
  <si>
    <t>นครปฐม</t>
  </si>
  <si>
    <t>นครนายก</t>
  </si>
  <si>
    <t>นายวิทวัต  วิเวกาภิรัต</t>
  </si>
  <si>
    <t>ตาก</t>
  </si>
  <si>
    <t>ตราด</t>
  </si>
  <si>
    <t>นางสาวธาริณี  เปี่ยมพงศ์สานต์</t>
  </si>
  <si>
    <t>ตรัง</t>
  </si>
  <si>
    <t>เชียงใหม่</t>
  </si>
  <si>
    <t>เชียงราย</t>
  </si>
  <si>
    <t>ชุมพร</t>
  </si>
  <si>
    <t>นายปิยะ  ออมสิน</t>
  </si>
  <si>
    <t>ชัยภูมิ</t>
  </si>
  <si>
    <t>ระดับ 10-11</t>
  </si>
  <si>
    <t>ไม่เกิน 1300</t>
  </si>
  <si>
    <t>นายปรีชา  ไกรลักษณวราภา</t>
  </si>
  <si>
    <t>ชัยนาท</t>
  </si>
  <si>
    <t>นายประสิทธิ์  ยนตรา</t>
  </si>
  <si>
    <t>ชลบุรี</t>
  </si>
  <si>
    <t>ระดับ 7-9</t>
  </si>
  <si>
    <t>ไม่เกิน 1000</t>
  </si>
  <si>
    <t>นายเจษฎา   ด่านตระกูล</t>
  </si>
  <si>
    <t>นายธำรงณ์  วงษ์สง่า</t>
  </si>
  <si>
    <t>จันทบุรี</t>
  </si>
  <si>
    <t>นางสาวศัลสนีย์  บัวชัย</t>
  </si>
  <si>
    <t>ขอนแก่น</t>
  </si>
  <si>
    <t>ระดับ 4-6</t>
  </si>
  <si>
    <t>ไม่เกิน 800</t>
  </si>
  <si>
    <t>นายธัฎชรพงษ์  เมืองแก่น</t>
  </si>
  <si>
    <t>กำแพงเพชร</t>
  </si>
  <si>
    <t>นางสาวสุวิมล   คงจับ</t>
  </si>
  <si>
    <t>กาฬสินธุ์</t>
  </si>
  <si>
    <t>กาญจนบุรี</t>
  </si>
  <si>
    <t>ระดับ 1-3</t>
  </si>
  <si>
    <t>ไม่เกิน 700</t>
  </si>
  <si>
    <t>ES05B0003016</t>
  </si>
  <si>
    <t>กรุงเทพมหานคร</t>
  </si>
  <si>
    <t>นายณพภณ  กุลภัสราสร</t>
  </si>
  <si>
    <t>ES05B0003015</t>
  </si>
  <si>
    <t>กระบี่</t>
  </si>
  <si>
    <t>ไม่เกิน 450</t>
  </si>
  <si>
    <t>ระดับขั้นตอนการทำงาน</t>
  </si>
  <si>
    <t>Internal Order (IO)</t>
  </si>
  <si>
    <t>จังหวัด</t>
  </si>
  <si>
    <t>จัดระดับกลุ่ม</t>
  </si>
  <si>
    <t>ค่าบำรุงรักษารถ</t>
  </si>
  <si>
    <t>ค่าเช่ารถยนต์</t>
  </si>
  <si>
    <t>ค่าล่วงเวลา 1 เท่า/2 เท่า</t>
  </si>
  <si>
    <t>ค่าล่วงเวลา 1.5 เท่า</t>
  </si>
  <si>
    <t>ค่าแรง บาท/วัน</t>
  </si>
  <si>
    <t>ที่พักเหมาจ่าย</t>
  </si>
  <si>
    <t>ที่พักจ่ายจริง</t>
  </si>
  <si>
    <t>เบี้ยเลี้ยง</t>
  </si>
  <si>
    <t>ระดับ</t>
  </si>
  <si>
    <t>สังกัด</t>
  </si>
  <si>
    <t>Cost Center</t>
  </si>
  <si>
    <t>ค่าเบี้ย
เสี่ยงภัย</t>
  </si>
  <si>
    <t>Cost Center
(CC)</t>
  </si>
  <si>
    <t>Internal Order
(IO)</t>
  </si>
  <si>
    <t>จำนวน
คืน</t>
  </si>
  <si>
    <t>จำนวน
วัน</t>
  </si>
  <si>
    <t>ปฏิบัติงาน
ครั้งที่</t>
  </si>
  <si>
    <t>จำนวนมาตราการ</t>
  </si>
  <si>
    <t>รวมค่าใช้จ่าย</t>
  </si>
  <si>
    <t>รวมราคางาน/บริการ</t>
  </si>
  <si>
    <t>จำนวนเงิน</t>
  </si>
  <si>
    <t>ผลรวมทั้งหมด</t>
  </si>
  <si>
    <t>รวมระยะเวลาดำเนินงาน</t>
  </si>
  <si>
    <t>บาท</t>
  </si>
  <si>
    <t xml:space="preserve"> summary_total1</t>
  </si>
  <si>
    <t>จำนวน(วัน)</t>
  </si>
  <si>
    <t>ผลรวม ของ ราคา(บาท)</t>
  </si>
  <si>
    <t>รายละเอียดค่าใช้จ่าย</t>
  </si>
  <si>
    <t>ระยะเวลาดำเนินงาน</t>
  </si>
  <si>
    <t>หมายเหตุ :</t>
  </si>
  <si>
    <r>
      <t>7.รวมราคางาน/บริการทั้งหมด</t>
    </r>
    <r>
      <rPr>
        <sz val="16"/>
        <rFont val="TH SarabunPSK"/>
        <family val="2"/>
      </rPr>
      <t xml:space="preserve">   ( 5 + 6 )</t>
    </r>
  </si>
  <si>
    <t>6.ภาษีมูลค่าเพิ่ม 7 % (ให้คิดตามอัตราที่กรมสรรพากรกำหนด)</t>
  </si>
  <si>
    <r>
      <t>5.รวมราคางาน/บริการ</t>
    </r>
    <r>
      <rPr>
        <sz val="16"/>
        <rFont val="TH SarabunPSK"/>
        <family val="2"/>
      </rPr>
      <t xml:space="preserve">   ( 3 + 4 )</t>
    </r>
  </si>
  <si>
    <t>4.กำไร (ให้คิดเป็นร้อยละของราคางานโดยให้คำนึงว่าจะต้องแบ่งนำส่งรัฐ</t>
  </si>
  <si>
    <r>
      <t>3.รวมต้นทุนงาน/บริการ และ ค่าวิชาการ</t>
    </r>
    <r>
      <rPr>
        <sz val="16"/>
        <rFont val="TH SarabunPSK"/>
        <family val="2"/>
      </rPr>
      <t xml:space="preserve">   ( 1 + 2 )</t>
    </r>
  </si>
  <si>
    <t>รวมค่าวิชาการ</t>
  </si>
  <si>
    <t>2.ค่าวิชาการ (ตามความเหมาะสมของลักษณะงาน ความยากง่าย ความเชี่ยวชาญหรือเทคนิคที่ใช้)</t>
  </si>
  <si>
    <r>
      <t xml:space="preserve">รวมต้นทุนงาน/บริการทั้งหมด   </t>
    </r>
    <r>
      <rPr>
        <sz val="16"/>
        <rFont val="TH SarabunPSK"/>
        <family val="2"/>
      </rPr>
      <t>( 1.1 + 1.2 + 1.3 )</t>
    </r>
  </si>
  <si>
    <t>รวมต้นทุนทางอ้อม</t>
  </si>
  <si>
    <t xml:space="preserve"> - ค่าใช้จ่ายของหน่วยงานสนับสนุน</t>
  </si>
  <si>
    <t xml:space="preserve"> - ค่าใช้จ่ายด้านการประสานงาน</t>
  </si>
  <si>
    <t xml:space="preserve"> - ค่าใช้จ่ายในการบริหาร</t>
  </si>
  <si>
    <t xml:space="preserve"> - ค่าใช้จ่ายในการขาย</t>
  </si>
  <si>
    <t>ค่าใช้จ่ายอำนวยการ</t>
  </si>
  <si>
    <t>1.3.1</t>
  </si>
  <si>
    <t>ต้นทุนทางอ้อม</t>
  </si>
  <si>
    <t>รวมต้นทุนผันแปร</t>
  </si>
  <si>
    <t>ค่าใช้จ่ายดำเนินการอื่น</t>
  </si>
  <si>
    <t>1.2.7</t>
  </si>
  <si>
    <t>ค่าใช้จ่ายยานพาหนะ</t>
  </si>
  <si>
    <t>1.2.6</t>
  </si>
  <si>
    <t>ค่าจ้างเหมาบุคคลภายนอก</t>
  </si>
  <si>
    <t>1.2.5</t>
  </si>
  <si>
    <t>วัสดุและของใช้สิ้นเปลือง</t>
  </si>
  <si>
    <t>1.2.4</t>
  </si>
  <si>
    <t>เงินพิเศษ</t>
  </si>
  <si>
    <t>1.2.3</t>
  </si>
  <si>
    <t>ค่าล่วงเวลา</t>
  </si>
  <si>
    <t>1.2.2</t>
  </si>
  <si>
    <t>ค่าใช้จ่ายในการเดินทาง</t>
  </si>
  <si>
    <t>1.2.1</t>
  </si>
  <si>
    <t>ต้นทุนผันแปร</t>
  </si>
  <si>
    <t>รวมต้นทุนคงที่</t>
  </si>
  <si>
    <t>ค่าใช้เครื่องจักรอุปกรณ์เครื่องมือทดสอบ</t>
  </si>
  <si>
    <t>1.1.2</t>
  </si>
  <si>
    <t>เงินเดือน/ค่าแรง/สวัสดิการ</t>
  </si>
  <si>
    <t>1.1.1</t>
  </si>
  <si>
    <t>ต้นทุนคงที่</t>
  </si>
  <si>
    <t>1.ต้นทุนงาน/บริการ</t>
  </si>
  <si>
    <t>(บาท)</t>
  </si>
  <si>
    <t>คิดเป็นเงิน</t>
  </si>
  <si>
    <t>เงินลงทุน (บาท)</t>
  </si>
  <si>
    <t>ราคางาน/บริการ ประกอบด้วย</t>
  </si>
  <si>
    <t>การประเมินราคางานที่ปรึกษาพลังงานรองรับ EERS</t>
  </si>
  <si>
    <t>-</t>
  </si>
  <si>
    <t>สถานะที่ทำงาน</t>
  </si>
  <si>
    <t>แผนกที่รับผิดชอบ</t>
  </si>
  <si>
    <t>อัตราค่าไฟฟ้าเฉลี่ย(บาท/หน่วย)</t>
  </si>
  <si>
    <t>เบอร์โทร</t>
  </si>
  <si>
    <t>ตำแหน่ง</t>
  </si>
  <si>
    <t>ชื่อ-สกุล</t>
  </si>
  <si>
    <t>รายชื่อผู้ติดต่อ</t>
  </si>
  <si>
    <t>รูปภาพ</t>
  </si>
  <si>
    <t>หมายเหตุ</t>
  </si>
  <si>
    <t>ผลการปฏิบัติงาน</t>
  </si>
  <si>
    <t>ค่าใช้จ่ายค่าบำรุงรักษา</t>
  </si>
  <si>
    <t>ค่าใช้จ่ายค่าเสื่อม/เช่า</t>
  </si>
  <si>
    <t>สรุปจำนวนวัน</t>
  </si>
  <si>
    <t>สรุปจำนวนครั้ง</t>
  </si>
  <si>
    <t>แผนก</t>
  </si>
  <si>
    <t>รหัสครุภัณฑ์</t>
  </si>
  <si>
    <t>ชื่อเครื่อง</t>
  </si>
  <si>
    <t>ประเภทเครื่องวัด</t>
  </si>
  <si>
    <t>รหัสตัวเลข
เครื่องมือ</t>
  </si>
  <si>
    <t>ขั้นตอน</t>
  </si>
  <si>
    <t>สวัสดิการ</t>
  </si>
  <si>
    <t>จำนวนที่ใช้รถ(วัน)</t>
  </si>
  <si>
    <t>ค่า OT 1.5 เท่า</t>
  </si>
  <si>
    <t>ค่า OT 1 เท่า</t>
  </si>
  <si>
    <t>ค่าแรง</t>
  </si>
  <si>
    <t>จำนวนวันจากเบี้ยเสี่ยงภัย</t>
  </si>
  <si>
    <t>จำนวนคืนจากค่าที่พัก</t>
  </si>
  <si>
    <t>จำนวนวันจากค่าเบี้ยเลี้ยง</t>
  </si>
  <si>
    <t>ค่าล่วงเวลา (ชั่วโมง)</t>
  </si>
  <si>
    <t>ในกรุงเทพ/ปริมณฑล</t>
  </si>
  <si>
    <t>ชื่อผู้รับผิดชอบหลัก</t>
  </si>
  <si>
    <t>ผู้ปฏิบัติงาน</t>
  </si>
  <si>
    <t>เครื่องมือ</t>
  </si>
  <si>
    <t>ภายนอก กฟผ.</t>
  </si>
  <si>
    <t>(ว่าง)</t>
  </si>
  <si>
    <t>อัตราตามระเบียบ กฟผ. 41.52 % ของ ค่าแรง/คน/วัน</t>
  </si>
  <si>
    <t>1.ประสานงาน &amp; Walk-through Audit</t>
  </si>
  <si>
    <t>2.ตรวจวัดก่อนการปรับปรุง</t>
  </si>
  <si>
    <t>3.จัดทำรายงานก่อนปรับปรุง</t>
  </si>
  <si>
    <t>4.ตรวจวัดหลังการปรับปรุง</t>
  </si>
  <si>
    <t>5.จัดทำรายงานหลังปรับปรุง</t>
  </si>
  <si>
    <t>พังงา</t>
  </si>
  <si>
    <t>1925-20-6461-L0010 </t>
  </si>
  <si>
    <t>ULTRAFLUX</t>
  </si>
  <si>
    <t>1925-20-8705-L0005 </t>
  </si>
  <si>
    <t>GE-PANAMETRICS</t>
  </si>
  <si>
    <t>1925-20-8705-L0010 </t>
  </si>
  <si>
    <t>เครื่องมือวัดฝุ่น MICRODUST</t>
  </si>
  <si>
    <t>1925-20-6953-E0002 </t>
  </si>
  <si>
    <t>CHAUVIN ARNOUX C.A 8332B</t>
  </si>
  <si>
    <t>1000-111400065304-00 </t>
  </si>
  <si>
    <t>DATA Logger TAIK S7-330</t>
  </si>
  <si>
    <t>1000-111400065307-00 </t>
  </si>
  <si>
    <t>1000-111400065308-00 </t>
  </si>
  <si>
    <t>DATA Logger TAIK S7-7000</t>
  </si>
  <si>
    <t>1000-111400084943-00 </t>
  </si>
  <si>
    <t>1000-111400084945-00 </t>
  </si>
  <si>
    <t>1000-111400084946-00 </t>
  </si>
  <si>
    <t>1000-111400084949-00 </t>
  </si>
  <si>
    <t>KONICA MINALTA</t>
  </si>
  <si>
    <t>1000-111400097819-00 </t>
  </si>
  <si>
    <t>HIOKI FT3424</t>
  </si>
  <si>
    <t>1000-111400120156-00 </t>
  </si>
  <si>
    <t>1000-111400120157-00 </t>
  </si>
  <si>
    <t>ELITE PRO XC CLAMP METER</t>
  </si>
  <si>
    <t>1000-111400148998-00 </t>
  </si>
  <si>
    <t>Chauvin Arnoux CA8230</t>
  </si>
  <si>
    <t>1000-111400154164-00 </t>
  </si>
  <si>
    <t>CHAUVIN F05</t>
  </si>
  <si>
    <t>1925-20-7247 B0150 </t>
  </si>
  <si>
    <t>CHAUVIN ARNOUX D30CN</t>
  </si>
  <si>
    <t>1925-20-7247 B0050 </t>
  </si>
  <si>
    <t>1925-20-7247 B0051 </t>
  </si>
  <si>
    <t>1925-20-7247 B0052 </t>
  </si>
  <si>
    <t>1925-20-7247 B0145 </t>
  </si>
  <si>
    <t>1925-20-7247 B0146 </t>
  </si>
  <si>
    <t>1925-20-7247 B0147 </t>
  </si>
  <si>
    <t>1925-20-7247 B0148 </t>
  </si>
  <si>
    <t>1925-20-7247 B0149 </t>
  </si>
  <si>
    <t>MONARCH PB230</t>
  </si>
  <si>
    <t>1925-20-8198 B0007 </t>
  </si>
  <si>
    <t>ION ENERGY METER</t>
  </si>
  <si>
    <t>1925-20-7138 B0059 </t>
  </si>
  <si>
    <t>1925-20-7138 B0062 </t>
  </si>
  <si>
    <t>1925-20-7138 B0407 </t>
  </si>
  <si>
    <t>1925-20-7138 B0431 </t>
  </si>
  <si>
    <t>1925-20-7138 B0368 </t>
  </si>
  <si>
    <t>1925-20-7138 B0429 </t>
  </si>
  <si>
    <t>1925-20-7138 B0391 </t>
  </si>
  <si>
    <t>1925-20-7138 B0418 </t>
  </si>
  <si>
    <t>1925-20-7138 B0417 </t>
  </si>
  <si>
    <t>1925-20-7138 B0415 </t>
  </si>
  <si>
    <t>1925-20-7138 B0292 </t>
  </si>
  <si>
    <t>1925-20-7138 B0295 </t>
  </si>
  <si>
    <t>1925-20-7138 B0298 </t>
  </si>
  <si>
    <t>เครื่องวัดความเป็นกรด PH.METER</t>
  </si>
  <si>
    <t>1925-20-7999 B0042 </t>
  </si>
  <si>
    <t>1925-20-7999 B0045 </t>
  </si>
  <si>
    <t>FLUKE 189  DIGITAL MULTIMETER</t>
  </si>
  <si>
    <t>1925-20-8154 B0379 </t>
  </si>
  <si>
    <t>1925-20-8154 B0380 </t>
  </si>
  <si>
    <t>เครื่องวัดระยะเลเซอร์ MAKITA</t>
  </si>
  <si>
    <t>100099010010008800 </t>
  </si>
  <si>
    <t>TESTO 475</t>
  </si>
  <si>
    <t>1925-20-8182-E0019 </t>
  </si>
  <si>
    <t>CHAUVIN ARNOUX CA8334</t>
  </si>
  <si>
    <t>1925-20-6615-E0010 </t>
  </si>
  <si>
    <t>CHAUVIN ARNOUX CA8332</t>
  </si>
  <si>
    <t>1925-20-6615-L0009 </t>
  </si>
  <si>
    <t>OMEGA HHF710</t>
  </si>
  <si>
    <t>1925-20-6454-E0003 </t>
  </si>
  <si>
    <t>1925-20-6454-E0014 </t>
  </si>
  <si>
    <t>เครื่องวัดการแผ่รังสี RSS-214</t>
  </si>
  <si>
    <t>1925-20-6703-E0007 </t>
  </si>
  <si>
    <t>1925-20-6461-L0008 </t>
  </si>
  <si>
    <t>PANAMETRICS</t>
  </si>
  <si>
    <t>1925-20-8705-E0010 </t>
  </si>
  <si>
    <t>TESTO 175 H</t>
  </si>
  <si>
    <t>1000-111400084937-00 </t>
  </si>
  <si>
    <t>1000-111400084944-00 </t>
  </si>
  <si>
    <t>1000-111400084947-00 </t>
  </si>
  <si>
    <t>กล้องถ่ายภาพความร้อน TESTO AG</t>
  </si>
  <si>
    <t>1000-111400097593-00 </t>
  </si>
  <si>
    <t>เครื่องมือวัดการเผาไหม้ TESTO 330-2LL</t>
  </si>
  <si>
    <t>1000-111400103434-00 </t>
  </si>
  <si>
    <t>PROMAX MR275</t>
  </si>
  <si>
    <t>1000-111400103436-00 </t>
  </si>
  <si>
    <t>1000-111400103439-00 </t>
  </si>
  <si>
    <t>1000-111400103440-00 </t>
  </si>
  <si>
    <t>1000-111400120158-00 </t>
  </si>
  <si>
    <t>1000-111400120159-00 </t>
  </si>
  <si>
    <t>Flexim</t>
  </si>
  <si>
    <t>1000-111400148995-00 </t>
  </si>
  <si>
    <t>1000-111400148996-00 </t>
  </si>
  <si>
    <t>1000-111400148999-00 </t>
  </si>
  <si>
    <t>ELMED HELIO</t>
  </si>
  <si>
    <t>1000-111400149000-00 </t>
  </si>
  <si>
    <t>TESTO 175 T3</t>
  </si>
  <si>
    <t>1000-111400149002-00 </t>
  </si>
  <si>
    <t>TESTO 435-2</t>
  </si>
  <si>
    <t>1000-111400149003-00 </t>
  </si>
  <si>
    <t>BADGER|DYNASONICS</t>
  </si>
  <si>
    <t>1000-111400175498-00 </t>
  </si>
  <si>
    <t>CLAMP ON CHAUVIN F05</t>
  </si>
  <si>
    <t>1925-20-7247 B0142 </t>
  </si>
  <si>
    <t>1925-20-7247 B0143 </t>
  </si>
  <si>
    <t>FLUKE 1520</t>
  </si>
  <si>
    <t>1925-20-8644 B0023 </t>
  </si>
  <si>
    <t>สว่าน ROTARY MAKITA</t>
  </si>
  <si>
    <t>1910-20-5085 B0097 </t>
  </si>
  <si>
    <t>1925-20-7999 B0046 </t>
  </si>
  <si>
    <t>FLUKE 189</t>
  </si>
  <si>
    <t>1925-20-8154 B0338 </t>
  </si>
  <si>
    <t>เครื่องมือวัดกับดักไอน้ำ PEN CHECK</t>
  </si>
  <si>
    <t>1925-20-6698 B0006 </t>
  </si>
  <si>
    <t>วัดอุณหภูมิและความชื้น แบบติดผนัง</t>
  </si>
  <si>
    <t>1925-20-7693 B0080 </t>
  </si>
  <si>
    <t>1925-20-7693 B0052 </t>
  </si>
  <si>
    <t>1925-20-7693 B0054 </t>
  </si>
  <si>
    <t>1925-20-7693 B0078 </t>
  </si>
  <si>
    <t>1925-20-7693 B0042 </t>
  </si>
  <si>
    <t>1925-20-7693 B0044 </t>
  </si>
  <si>
    <t>กล้องถ่ายภาพระบบดิจิตอล CANON</t>
  </si>
  <si>
    <t>990100078579 </t>
  </si>
  <si>
    <t>100099010010008900 </t>
  </si>
  <si>
    <t>ELCONTROL 4AAEX</t>
  </si>
  <si>
    <t>1925-20-6994 B0002 </t>
  </si>
  <si>
    <t>1925-20-7247 B0144 </t>
  </si>
  <si>
    <t>1925-20-7693 B0066 </t>
  </si>
  <si>
    <t>1925-20-7693 B0067 </t>
  </si>
  <si>
    <t>1925-20-7693 B0069 </t>
  </si>
  <si>
    <t>1925-20-7693 B0070 </t>
  </si>
  <si>
    <t>1925-20-7693 B0071 </t>
  </si>
  <si>
    <t>1925-20-7693 B0077 </t>
  </si>
  <si>
    <t>1925-20-7999 B0047 </t>
  </si>
  <si>
    <t>ชื่อสถานที่เป็นทางการ</t>
  </si>
  <si>
    <t>1000-111400084937-00ตัวที่4</t>
  </si>
  <si>
    <t>เครื่องมือวัดและบันทึกค่าอุณหภูมิและความชื้นสัมพัทธ์แบบไร้สาย TESTO-175H1</t>
  </si>
  <si>
    <t>1000-111400084937-00ตัวที่3</t>
  </si>
  <si>
    <t>1000-111400084937-00ตัวที่2</t>
  </si>
  <si>
    <t>1000-111400084937-00ตัวที่8</t>
  </si>
  <si>
    <t>1000-111400084937-00ตัวที่7</t>
  </si>
  <si>
    <t>1000-111400084937-00ตัวที่6</t>
  </si>
  <si>
    <t>1000-111400084937-00ตัวที่5</t>
  </si>
  <si>
    <t>1000-111400084937-00ตัวที่1</t>
  </si>
  <si>
    <t>จำนวนยืม(EA.)</t>
  </si>
  <si>
    <t>รหัสพัสดุ</t>
  </si>
  <si>
    <t>รายชื่อครุภัณฑ์</t>
  </si>
  <si>
    <t>ลำดับเครื่องมือ</t>
  </si>
  <si>
    <t xml:space="preserve"> ถึงวันที่</t>
  </si>
  <si>
    <t>ตั้งแต่วันที่</t>
  </si>
  <si>
    <t>ใบคืน</t>
  </si>
  <si>
    <t>ใบเบิก</t>
  </si>
  <si>
    <t>ลำดับที่</t>
  </si>
  <si>
    <t>ฐานข้อมูลประวัติการใช้เครื่องมือภายในหน่วยงาน</t>
  </si>
  <si>
    <t>ค่าใช้จ่าย
ค่าเสื่อม/เช่า</t>
  </si>
  <si>
    <t>ค่าใช้จ่าย
ค่าบำรุงรักษา</t>
  </si>
  <si>
    <t>สถานะการยืม</t>
  </si>
  <si>
    <t>ไม่ใส่สูตร</t>
  </si>
  <si>
    <t>A</t>
  </si>
  <si>
    <t>0</t>
  </si>
  <si>
    <t/>
  </si>
  <si>
    <t>ราคาของขั้นตอน</t>
  </si>
  <si>
    <t>ราคารวม</t>
  </si>
  <si>
    <t>สถานะ/จำนวนวันที่ยืมเครื่องมือ (สูงสุด 26 ครั้ง)</t>
  </si>
  <si>
    <t>CHAUVIN ARNOUX C.A 8230</t>
  </si>
  <si>
    <t>CHAUVIN ARNOUX CA8332B</t>
  </si>
  <si>
    <t>1000-111400103438-00 </t>
  </si>
  <si>
    <t>1000-111400065305-00 </t>
  </si>
  <si>
    <t>1925-20-6615-E0016</t>
  </si>
  <si>
    <t>The Emerald Hotel</t>
  </si>
  <si>
    <t>ประเสริฐ น้ำผึ้ง</t>
  </si>
  <si>
    <t>โรงแรม ดิ เอมเมอรัลด์</t>
  </si>
  <si>
    <t>(blank)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</si>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</sst>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1" formatCode="_-* #,##0_-;\-* #,##0_-;_-* &quot;-&quot;_-;_-@_-"/>
    <numFmt numFmtId="43" formatCode="_-* #,##0.00_-;\-* #,##0.00_-;_-* &quot;-&quot;??_-;_-@_-"/>
    <numFmt numFmtId="187" formatCode="dd\ mmm\ bb"/>
    <numFmt numFmtId="188" formatCode="dd\-mm\-bbbb"/>
    <numFmt numFmtId="189" formatCode="[$-1070000]d/m/yy;@"/>
    <numFmt numFmtId="190" formatCode="0.0"/>
    <numFmt numFmtId="191" formatCode="[$-187041E]d\ mmm\ yy;@"/>
    <numFmt numFmtId="192" formatCode="#,##0\ &quot;บาท&quot;"/>
    <numFmt numFmtId="193" formatCode="_(* #,##0_);_(* \(#,##0\);_(* &quot;-&quot;??_);_(@_)"/>
    <numFmt numFmtId="194" formatCode="0\ &quot;วัน/คน&quot;"/>
    <numFmt numFmtId="195" formatCode="_-* #,##0_-;\-* #,##0_-;_-* &quot;-&quot;??_-;_-@_-"/>
    <numFmt numFmtId="196" formatCode="0.000000000000%"/>
    <numFmt numFmtId="197" formatCode="0.0000000000000%"/>
    <numFmt numFmtId="198" formatCode="#,##0\ &quot;วัน&quot;"/>
    <numFmt numFmtId="199" formatCode="[$-187041E]dd\-mm\-yyyy;@"/>
    <numFmt numFmtId="200" formatCode="dd\-mm\-yyyy"/>
    <numFmt numFmtId="201" formatCode="#,##0\ &quot;คน&quot;"/>
    <numFmt numFmtId="202" formatCode="#,##0\ &quot;ชิ้น&quot;"/>
    <numFmt numFmtId="203" formatCode="&quot;total&quot;\ #,##0\ &quot;บาท&quot;"/>
    <numFmt numFmtId="204" formatCode="_(* #,##0.00_);_(* \(#,##0.00\);_(* &quot;-&quot;_);_(@_)"/>
    <numFmt numFmtId="205" formatCode="#,##0.00\ &quot;บาท&quot;"/>
    <numFmt numFmtId="206" formatCode="d\-mmm\-bbbb"/>
  </numFmts>
  <fonts count="54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2"/>
      <name val="Angsana New"/>
      <family val="1"/>
    </font>
    <font>
      <sz val="12"/>
      <color indexed="8"/>
      <name val="Angsana New"/>
      <family val="1"/>
    </font>
    <font>
      <sz val="8"/>
      <color indexed="8"/>
      <name val="Tahoma"/>
      <family val="2"/>
    </font>
    <font>
      <sz val="11"/>
      <color indexed="8"/>
      <name val="Tahoma"/>
      <family val="2"/>
      <charset val="222"/>
    </font>
    <font>
      <sz val="16"/>
      <name val="TH SarabunPSK"/>
      <family val="2"/>
    </font>
    <font>
      <b/>
      <sz val="16"/>
      <name val="TH SarabunPSK"/>
      <family val="2"/>
    </font>
    <font>
      <b/>
      <sz val="10"/>
      <name val="TH SarabunPSK"/>
      <family val="2"/>
    </font>
    <font>
      <b/>
      <u/>
      <sz val="16"/>
      <name val="TH SarabunPSK"/>
      <family val="2"/>
    </font>
    <font>
      <sz val="10"/>
      <name val="TH SarabunPSK"/>
      <family val="2"/>
    </font>
    <font>
      <b/>
      <sz val="12"/>
      <color indexed="8"/>
      <name val="Angsana New"/>
      <family val="1"/>
    </font>
    <font>
      <b/>
      <sz val="18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ajor"/>
    </font>
    <font>
      <sz val="12"/>
      <color theme="1"/>
      <name val="Tahoma"/>
      <family val="2"/>
      <charset val="222"/>
      <scheme val="minor"/>
    </font>
    <font>
      <sz val="10"/>
      <color theme="1"/>
      <name val="Tahoma"/>
      <family val="2"/>
      <scheme val="major"/>
    </font>
    <font>
      <sz val="11"/>
      <name val="Tahoma"/>
      <family val="2"/>
      <scheme val="major"/>
    </font>
    <font>
      <sz val="11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u/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0"/>
      <color theme="1"/>
      <name val="Tahoma"/>
      <family val="2"/>
      <scheme val="major"/>
    </font>
    <font>
      <b/>
      <sz val="11"/>
      <color theme="1"/>
      <name val="Tahoma"/>
      <family val="2"/>
      <scheme val="major"/>
    </font>
    <font>
      <b/>
      <sz val="10"/>
      <color rgb="FFFF0000"/>
      <name val="Tahoma"/>
      <family val="2"/>
      <scheme val="minor"/>
    </font>
    <font>
      <b/>
      <sz val="10"/>
      <color rgb="FF7030A0"/>
      <name val="Tahoma"/>
      <family val="2"/>
      <scheme val="minor"/>
    </font>
    <font>
      <b/>
      <sz val="10"/>
      <name val="Tahoma"/>
      <family val="2"/>
      <scheme val="minor"/>
    </font>
    <font>
      <b/>
      <sz val="12"/>
      <color theme="0"/>
      <name val="Angsana New"/>
      <family val="1"/>
    </font>
    <font>
      <b/>
      <sz val="11"/>
      <color theme="1"/>
      <name val="Tahoma"/>
      <family val="2"/>
      <scheme val="minor"/>
    </font>
    <font>
      <b/>
      <sz val="10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</font>
    <font>
      <sz val="9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color rgb="FFFF0000"/>
      <name val="TH SarabunPSK"/>
      <family val="2"/>
    </font>
    <font>
      <sz val="12"/>
      <color rgb="FFFF0000"/>
      <name val="Angsana New"/>
      <family val="1"/>
    </font>
    <font>
      <sz val="10"/>
      <color rgb="FFFF0000"/>
      <name val="Tahoma"/>
      <family val="2"/>
      <charset val="222"/>
      <scheme val="minor"/>
    </font>
    <font>
      <b/>
      <sz val="10"/>
      <color rgb="FF0070C0"/>
      <name val="Tahoma"/>
      <family val="2"/>
      <scheme val="minor"/>
    </font>
    <font>
      <sz val="10"/>
      <color theme="1"/>
      <name val="Angsana New"/>
      <family val="1"/>
    </font>
    <font>
      <sz val="10"/>
      <name val="Tahoma"/>
      <family val="2"/>
      <scheme val="major"/>
    </font>
    <font>
      <b/>
      <sz val="10"/>
      <name val="Tahoma"/>
      <family val="2"/>
      <scheme val="major"/>
    </font>
    <font>
      <sz val="10"/>
      <color rgb="FFFF0000"/>
      <name val="Tahoma"/>
      <family val="2"/>
      <scheme val="minor"/>
    </font>
    <font>
      <b/>
      <sz val="10"/>
      <color rgb="FFFF0000"/>
      <name val="Tahoma"/>
      <family val="2"/>
      <scheme val="major"/>
    </font>
    <font>
      <sz val="10"/>
      <color rgb="FFFF0000"/>
      <name val="Tahoma"/>
      <family val="2"/>
      <scheme val="major"/>
    </font>
    <font>
      <b/>
      <u/>
      <sz val="10"/>
      <color theme="1"/>
      <name val="Tahoma"/>
      <family val="2"/>
      <scheme val="minor"/>
    </font>
    <font>
      <b/>
      <sz val="12"/>
      <color rgb="FF0070C0"/>
      <name val="Tahoma"/>
      <family val="2"/>
      <scheme val="minor"/>
    </font>
    <font>
      <b/>
      <sz val="14"/>
      <color rgb="FF0070C0"/>
      <name val="Tahoma"/>
      <family val="2"/>
      <scheme val="minor"/>
    </font>
    <font>
      <sz val="12"/>
      <color indexed="8"/>
      <name val="Angsana New"/>
    </font>
    <font>
      <sz val="12"/>
      <name val="Angsana New"/>
    </font>
    <font>
      <sz val="14"/>
      <color rgb="FF000000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-0.249977111117893"/>
        <bgColor theme="5" tint="-0.249977111117893"/>
      </patternFill>
    </fill>
    <fill>
      <gradientFill degree="270">
        <stop position="0">
          <color theme="4"/>
        </stop>
        <stop position="1">
          <color rgb="FFFFFF00"/>
        </stop>
      </gradientFill>
    </fill>
    <fill>
      <gradientFill type="path">
        <stop position="0">
          <color theme="0"/>
        </stop>
        <stop position="1">
          <color theme="4"/>
        </stop>
      </gradientFill>
    </fill>
    <fill>
      <gradientFill degree="45">
        <stop position="0">
          <color theme="0"/>
        </stop>
        <stop position="1">
          <color theme="4"/>
        </stop>
      </gradientFill>
    </fill>
    <fill>
      <patternFill patternType="solid">
        <fgColor rgb="FF000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5" tint="0.79998168889431442"/>
      </top>
      <bottom style="thin">
        <color theme="5" tint="0.79998168889431442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/>
      <bottom style="thin">
        <color theme="5" tint="0.79998168889431442"/>
      </bottom>
      <diagonal/>
    </border>
    <border>
      <left/>
      <right/>
      <top style="double">
        <color theme="5" tint="-0.249977111117893"/>
      </top>
      <bottom/>
      <diagonal/>
    </border>
  </borders>
  <cellStyleXfs count="15">
    <xf numFmtId="0" fontId="0" fillId="0" borderId="0"/>
    <xf numFmtId="43" fontId="1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5" fillId="0" borderId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9" fontId="1" fillId="0" borderId="0" applyFont="0" applyFill="0" applyBorder="0" applyAlignment="0" applyProtection="0"/>
  </cellStyleXfs>
  <cellXfs count="331">
    <xf numFmtId="0" fontId="0" fillId="0" borderId="0" xfId="0"/>
    <xf numFmtId="0" fontId="0" fillId="0" borderId="1" xfId="0" quotePrefix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88" fontId="0" fillId="0" borderId="1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4" fontId="0" fillId="0" borderId="1" xfId="0" quotePrefix="1" applyNumberFormat="1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91" fontId="0" fillId="0" borderId="3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6" fillId="0" borderId="0" xfId="5" applyFont="1" applyFill="1" applyBorder="1"/>
    <xf numFmtId="3" fontId="16" fillId="0" borderId="0" xfId="5" applyNumberFormat="1" applyFont="1" applyFill="1" applyBorder="1"/>
    <xf numFmtId="3" fontId="16" fillId="0" borderId="0" xfId="5" applyNumberFormat="1" applyFont="1" applyFill="1" applyBorder="1" applyAlignment="1">
      <alignment horizontal="right"/>
    </xf>
    <xf numFmtId="0" fontId="16" fillId="0" borderId="0" xfId="5" applyFont="1" applyFill="1" applyBorder="1" applyAlignment="1">
      <alignment horizontal="center"/>
    </xf>
    <xf numFmtId="3" fontId="16" fillId="0" borderId="0" xfId="5" applyNumberFormat="1" applyFont="1" applyFill="1" applyBorder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19" fillId="0" borderId="0" xfId="5" applyFont="1" applyFill="1" applyBorder="1" applyAlignment="1">
      <alignment horizontal="left" vertical="top"/>
    </xf>
    <xf numFmtId="0" fontId="19" fillId="0" borderId="0" xfId="5" applyFont="1" applyFill="1" applyBorder="1" applyAlignment="1">
      <alignment horizontal="left" vertical="center"/>
    </xf>
    <xf numFmtId="0" fontId="19" fillId="0" borderId="0" xfId="5" applyFont="1" applyFill="1" applyBorder="1" applyAlignment="1">
      <alignment horizontal="left" vertical="center" wrapText="1"/>
    </xf>
    <xf numFmtId="0" fontId="19" fillId="0" borderId="0" xfId="5" applyFont="1" applyFill="1" applyBorder="1" applyAlignment="1" applyProtection="1">
      <alignment horizontal="left" vertical="center"/>
      <protection locked="0"/>
    </xf>
    <xf numFmtId="0" fontId="16" fillId="0" borderId="0" xfId="5" applyFont="1" applyFill="1" applyBorder="1" applyAlignment="1">
      <alignment vertical="top"/>
    </xf>
    <xf numFmtId="3" fontId="19" fillId="0" borderId="0" xfId="5" applyNumberFormat="1" applyFont="1" applyFill="1" applyBorder="1" applyAlignment="1">
      <alignment vertical="center"/>
    </xf>
    <xf numFmtId="0" fontId="16" fillId="0" borderId="0" xfId="5" applyNumberFormat="1" applyFont="1" applyFill="1" applyBorder="1" applyAlignment="1">
      <alignment horizontal="center"/>
    </xf>
    <xf numFmtId="4" fontId="16" fillId="0" borderId="0" xfId="5" applyNumberFormat="1" applyFont="1" applyFill="1" applyBorder="1"/>
    <xf numFmtId="0" fontId="16" fillId="0" borderId="0" xfId="5" applyFont="1" applyFill="1" applyBorder="1" applyAlignment="1">
      <alignment vertical="center"/>
    </xf>
    <xf numFmtId="0" fontId="19" fillId="0" borderId="0" xfId="5" applyFont="1" applyFill="1" applyBorder="1" applyAlignment="1">
      <alignment horizontal="left"/>
    </xf>
    <xf numFmtId="0" fontId="19" fillId="0" borderId="0" xfId="0" applyFont="1" applyAlignment="1">
      <alignment horizontal="left"/>
    </xf>
    <xf numFmtId="49" fontId="16" fillId="0" borderId="0" xfId="5" applyNumberFormat="1" applyFont="1" applyFill="1" applyBorder="1" applyAlignment="1">
      <alignment horizontal="center"/>
    </xf>
    <xf numFmtId="0" fontId="16" fillId="0" borderId="0" xfId="5" applyNumberFormat="1" applyFont="1" applyFill="1" applyBorder="1"/>
    <xf numFmtId="0" fontId="0" fillId="0" borderId="0" xfId="0" applyAlignment="1">
      <alignment horizontal="right"/>
    </xf>
    <xf numFmtId="3" fontId="19" fillId="0" borderId="0" xfId="5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left"/>
    </xf>
    <xf numFmtId="1" fontId="20" fillId="0" borderId="0" xfId="0" applyNumberFormat="1" applyFont="1" applyAlignment="1">
      <alignment horizontal="right"/>
    </xf>
    <xf numFmtId="3" fontId="0" fillId="0" borderId="0" xfId="0" applyNumberFormat="1" applyFont="1" applyFill="1" applyBorder="1"/>
    <xf numFmtId="0" fontId="21" fillId="0" borderId="0" xfId="0" applyFont="1"/>
    <xf numFmtId="3" fontId="0" fillId="0" borderId="31" xfId="0" applyNumberFormat="1" applyFont="1" applyBorder="1"/>
    <xf numFmtId="0" fontId="22" fillId="0" borderId="0" xfId="0" applyFont="1"/>
    <xf numFmtId="0" fontId="23" fillId="0" borderId="0" xfId="0" applyFont="1"/>
    <xf numFmtId="0" fontId="23" fillId="7" borderId="0" xfId="0" applyFont="1" applyFill="1" applyAlignment="1">
      <alignment horizontal="left"/>
    </xf>
    <xf numFmtId="0" fontId="24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9" fillId="8" borderId="0" xfId="5" applyFont="1" applyFill="1" applyBorder="1" applyAlignment="1">
      <alignment horizontal="left"/>
    </xf>
    <xf numFmtId="0" fontId="23" fillId="7" borderId="0" xfId="0" applyFont="1" applyFill="1"/>
    <xf numFmtId="0" fontId="23" fillId="7" borderId="0" xfId="0" applyFont="1" applyFill="1" applyAlignment="1">
      <alignment horizontal="center"/>
    </xf>
    <xf numFmtId="0" fontId="27" fillId="7" borderId="0" xfId="0" applyFont="1" applyFill="1" applyAlignment="1">
      <alignment horizontal="right"/>
    </xf>
    <xf numFmtId="0" fontId="28" fillId="7" borderId="0" xfId="0" applyFont="1" applyFill="1" applyAlignment="1">
      <alignment horizontal="right"/>
    </xf>
    <xf numFmtId="0" fontId="29" fillId="7" borderId="0" xfId="0" applyFont="1" applyFill="1" applyAlignment="1">
      <alignment horizontal="right"/>
    </xf>
    <xf numFmtId="0" fontId="23" fillId="7" borderId="0" xfId="0" applyFont="1" applyFill="1" applyAlignment="1">
      <alignment horizontal="right"/>
    </xf>
    <xf numFmtId="0" fontId="2" fillId="0" borderId="0" xfId="4" applyFont="1" applyFill="1" applyAlignment="1">
      <alignment vertical="center"/>
    </xf>
    <xf numFmtId="4" fontId="3" fillId="0" borderId="0" xfId="3" applyNumberFormat="1" applyFont="1" applyFill="1" applyAlignment="1" applyProtection="1">
      <alignment horizontal="right" vertical="center" indent="1"/>
      <protection hidden="1"/>
    </xf>
    <xf numFmtId="4" fontId="3" fillId="0" borderId="0" xfId="3" applyNumberFormat="1" applyFont="1" applyFill="1" applyBorder="1" applyAlignment="1" applyProtection="1">
      <alignment horizontal="right" vertical="center" indent="1"/>
      <protection hidden="1"/>
    </xf>
    <xf numFmtId="3" fontId="3" fillId="0" borderId="0" xfId="3" applyNumberFormat="1" applyFont="1" applyFill="1" applyBorder="1" applyAlignment="1" applyProtection="1">
      <alignment horizontal="right" vertical="center" indent="1"/>
      <protection hidden="1"/>
    </xf>
    <xf numFmtId="0" fontId="3" fillId="0" borderId="0" xfId="4" applyNumberFormat="1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187" fontId="3" fillId="0" borderId="0" xfId="4" applyNumberFormat="1" applyFont="1" applyFill="1" applyBorder="1" applyAlignment="1">
      <alignment horizontal="center" vertical="center"/>
    </xf>
    <xf numFmtId="1" fontId="3" fillId="0" borderId="0" xfId="4" applyNumberFormat="1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left" vertical="center"/>
    </xf>
    <xf numFmtId="189" fontId="30" fillId="9" borderId="32" xfId="4" applyNumberFormat="1" applyFont="1" applyFill="1" applyBorder="1" applyAlignment="1">
      <alignment horizontal="center" vertical="top" wrapText="1"/>
    </xf>
    <xf numFmtId="3" fontId="30" fillId="9" borderId="32" xfId="4" applyNumberFormat="1" applyFont="1" applyFill="1" applyBorder="1" applyAlignment="1">
      <alignment horizontal="center" vertical="top" wrapText="1"/>
    </xf>
    <xf numFmtId="0" fontId="30" fillId="9" borderId="32" xfId="4" applyFont="1" applyFill="1" applyBorder="1" applyAlignment="1">
      <alignment horizontal="center" vertical="top" wrapText="1"/>
    </xf>
    <xf numFmtId="190" fontId="30" fillId="9" borderId="32" xfId="4" applyNumberFormat="1" applyFont="1" applyFill="1" applyBorder="1" applyAlignment="1">
      <alignment horizontal="center" vertical="top" wrapText="1"/>
    </xf>
    <xf numFmtId="1" fontId="30" fillId="9" borderId="32" xfId="4" applyNumberFormat="1" applyFont="1" applyFill="1" applyBorder="1" applyAlignment="1">
      <alignment horizontal="center" vertical="top" wrapText="1"/>
    </xf>
    <xf numFmtId="190" fontId="30" fillId="9" borderId="33" xfId="4" applyNumberFormat="1" applyFont="1" applyFill="1" applyBorder="1" applyAlignment="1">
      <alignment horizontal="center" vertical="top" wrapText="1"/>
    </xf>
    <xf numFmtId="14" fontId="0" fillId="0" borderId="0" xfId="0" applyNumberFormat="1"/>
    <xf numFmtId="0" fontId="0" fillId="0" borderId="0" xfId="0" applyBorder="1" applyAlignment="1">
      <alignment horizontal="center" vertical="center"/>
    </xf>
    <xf numFmtId="0" fontId="6" fillId="0" borderId="0" xfId="8" applyFont="1"/>
    <xf numFmtId="1" fontId="6" fillId="0" borderId="0" xfId="8" applyNumberFormat="1" applyFont="1"/>
    <xf numFmtId="192" fontId="6" fillId="0" borderId="0" xfId="8" applyNumberFormat="1" applyFont="1"/>
    <xf numFmtId="0" fontId="6" fillId="0" borderId="4" xfId="8" applyFont="1" applyBorder="1"/>
    <xf numFmtId="3" fontId="24" fillId="0" borderId="4" xfId="0" applyNumberFormat="1" applyFont="1" applyBorder="1" applyAlignment="1"/>
    <xf numFmtId="0" fontId="6" fillId="0" borderId="5" xfId="8" applyFont="1" applyBorder="1"/>
    <xf numFmtId="0" fontId="6" fillId="0" borderId="0" xfId="0" applyFont="1"/>
    <xf numFmtId="0" fontId="7" fillId="0" borderId="0" xfId="9" applyFont="1" applyBorder="1"/>
    <xf numFmtId="0" fontId="6" fillId="0" borderId="0" xfId="8" applyFont="1" applyBorder="1"/>
    <xf numFmtId="3" fontId="0" fillId="0" borderId="0" xfId="0" applyNumberFormat="1" applyBorder="1" applyAlignment="1">
      <alignment horizontal="left"/>
    </xf>
    <xf numFmtId="0" fontId="6" fillId="0" borderId="2" xfId="8" applyFont="1" applyBorder="1"/>
    <xf numFmtId="0" fontId="6" fillId="0" borderId="0" xfId="9" applyFont="1" applyBorder="1"/>
    <xf numFmtId="0" fontId="8" fillId="0" borderId="0" xfId="8" applyFont="1" applyBorder="1"/>
    <xf numFmtId="3" fontId="32" fillId="0" borderId="0" xfId="0" applyNumberFormat="1" applyFont="1" applyBorder="1" applyAlignment="1"/>
    <xf numFmtId="41" fontId="0" fillId="0" borderId="0" xfId="0" applyNumberFormat="1"/>
    <xf numFmtId="0" fontId="7" fillId="0" borderId="0" xfId="0" applyFont="1" applyAlignment="1">
      <alignment horizontal="right"/>
    </xf>
    <xf numFmtId="0" fontId="7" fillId="0" borderId="0" xfId="0" applyFont="1" applyFill="1" applyBorder="1"/>
    <xf numFmtId="194" fontId="6" fillId="0" borderId="0" xfId="4" applyNumberFormat="1" applyFont="1" applyBorder="1" applyAlignment="1">
      <alignment horizontal="right"/>
    </xf>
    <xf numFmtId="0" fontId="7" fillId="0" borderId="0" xfId="0" applyFont="1"/>
    <xf numFmtId="194" fontId="6" fillId="0" borderId="10" xfId="0" applyNumberFormat="1" applyFont="1" applyBorder="1" applyAlignment="1">
      <alignment horizontal="right"/>
    </xf>
    <xf numFmtId="0" fontId="8" fillId="0" borderId="11" xfId="8" applyFont="1" applyBorder="1"/>
    <xf numFmtId="3" fontId="32" fillId="0" borderId="11" xfId="0" applyNumberFormat="1" applyFont="1" applyBorder="1" applyAlignment="1"/>
    <xf numFmtId="0" fontId="6" fillId="0" borderId="8" xfId="8" applyFont="1" applyBorder="1"/>
    <xf numFmtId="3" fontId="0" fillId="0" borderId="3" xfId="0" applyNumberFormat="1" applyBorder="1" applyAlignment="1">
      <alignment horizontal="right"/>
    </xf>
    <xf numFmtId="0" fontId="7" fillId="0" borderId="0" xfId="8" applyFont="1"/>
    <xf numFmtId="0" fontId="33" fillId="0" borderId="0" xfId="0" applyFont="1"/>
    <xf numFmtId="0" fontId="7" fillId="0" borderId="0" xfId="8" applyFont="1" applyFill="1" applyBorder="1"/>
    <xf numFmtId="0" fontId="31" fillId="0" borderId="0" xfId="0" applyFont="1"/>
    <xf numFmtId="0" fontId="7" fillId="0" borderId="0" xfId="8" applyFont="1" applyAlignment="1">
      <alignment horizontal="right"/>
    </xf>
    <xf numFmtId="10" fontId="34" fillId="0" borderId="0" xfId="8" applyNumberFormat="1" applyFont="1" applyAlignment="1">
      <alignment horizontal="right"/>
    </xf>
    <xf numFmtId="43" fontId="6" fillId="0" borderId="0" xfId="8" applyNumberFormat="1" applyFont="1"/>
    <xf numFmtId="43" fontId="7" fillId="2" borderId="3" xfId="7" applyNumberFormat="1" applyFont="1" applyFill="1" applyBorder="1" applyAlignment="1">
      <alignment vertical="center"/>
    </xf>
    <xf numFmtId="0" fontId="7" fillId="4" borderId="4" xfId="8" applyFont="1" applyFill="1" applyBorder="1"/>
    <xf numFmtId="0" fontId="7" fillId="4" borderId="5" xfId="8" applyFont="1" applyFill="1" applyBorder="1"/>
    <xf numFmtId="9" fontId="6" fillId="0" borderId="0" xfId="14" applyFont="1"/>
    <xf numFmtId="43" fontId="7" fillId="0" borderId="3" xfId="7" applyNumberFormat="1" applyFont="1" applyBorder="1" applyAlignment="1">
      <alignment vertical="center"/>
    </xf>
    <xf numFmtId="0" fontId="7" fillId="0" borderId="4" xfId="8" applyFont="1" applyBorder="1"/>
    <xf numFmtId="0" fontId="7" fillId="0" borderId="5" xfId="8" applyFont="1" applyBorder="1"/>
    <xf numFmtId="43" fontId="7" fillId="5" borderId="3" xfId="7" applyNumberFormat="1" applyFont="1" applyFill="1" applyBorder="1" applyAlignment="1">
      <alignment vertical="center"/>
    </xf>
    <xf numFmtId="195" fontId="6" fillId="0" borderId="0" xfId="8" applyNumberFormat="1" applyFont="1"/>
    <xf numFmtId="43" fontId="6" fillId="0" borderId="9" xfId="7" applyNumberFormat="1" applyFont="1" applyBorder="1"/>
    <xf numFmtId="0" fontId="6" fillId="0" borderId="12" xfId="8" applyFont="1" applyBorder="1"/>
    <xf numFmtId="0" fontId="7" fillId="0" borderId="12" xfId="8" applyFont="1" applyBorder="1"/>
    <xf numFmtId="0" fontId="7" fillId="0" borderId="7" xfId="8" applyFont="1" applyBorder="1"/>
    <xf numFmtId="43" fontId="7" fillId="0" borderId="13" xfId="7" applyNumberFormat="1" applyFont="1" applyBorder="1"/>
    <xf numFmtId="0" fontId="6" fillId="0" borderId="11" xfId="8" applyFont="1" applyBorder="1"/>
    <xf numFmtId="0" fontId="7" fillId="0" borderId="11" xfId="8" applyFont="1" applyBorder="1"/>
    <xf numFmtId="0" fontId="7" fillId="0" borderId="8" xfId="8" applyFont="1" applyBorder="1"/>
    <xf numFmtId="10" fontId="6" fillId="0" borderId="0" xfId="14" applyNumberFormat="1" applyFont="1"/>
    <xf numFmtId="43" fontId="6" fillId="0" borderId="0" xfId="7" applyFont="1" applyAlignment="1">
      <alignment horizontal="center"/>
    </xf>
    <xf numFmtId="43" fontId="6" fillId="0" borderId="0" xfId="7" applyFont="1"/>
    <xf numFmtId="43" fontId="7" fillId="3" borderId="3" xfId="7" applyNumberFormat="1" applyFont="1" applyFill="1" applyBorder="1" applyAlignment="1">
      <alignment vertical="center"/>
    </xf>
    <xf numFmtId="43" fontId="7" fillId="4" borderId="3" xfId="7" applyNumberFormat="1" applyFont="1" applyFill="1" applyBorder="1" applyAlignment="1">
      <alignment vertical="center"/>
    </xf>
    <xf numFmtId="196" fontId="6" fillId="0" borderId="0" xfId="14" applyNumberFormat="1" applyFont="1"/>
    <xf numFmtId="43" fontId="6" fillId="0" borderId="1" xfId="7" applyNumberFormat="1" applyFont="1" applyBorder="1" applyAlignment="1">
      <alignment vertical="center"/>
    </xf>
    <xf numFmtId="197" fontId="6" fillId="0" borderId="0" xfId="14" applyNumberFormat="1" applyFont="1"/>
    <xf numFmtId="43" fontId="7" fillId="0" borderId="1" xfId="7" applyNumberFormat="1" applyFont="1" applyBorder="1" applyAlignment="1">
      <alignment vertical="center"/>
    </xf>
    <xf numFmtId="43" fontId="7" fillId="4" borderId="9" xfId="7" applyNumberFormat="1" applyFont="1" applyFill="1" applyBorder="1" applyAlignment="1">
      <alignment vertical="center"/>
    </xf>
    <xf numFmtId="0" fontId="6" fillId="4" borderId="12" xfId="8" applyFont="1" applyFill="1" applyBorder="1" applyAlignment="1"/>
    <xf numFmtId="0" fontId="7" fillId="4" borderId="12" xfId="8" applyFont="1" applyFill="1" applyBorder="1" applyAlignment="1"/>
    <xf numFmtId="0" fontId="6" fillId="4" borderId="12" xfId="8" applyFont="1" applyFill="1" applyBorder="1"/>
    <xf numFmtId="0" fontId="6" fillId="4" borderId="7" xfId="8" applyFont="1" applyFill="1" applyBorder="1"/>
    <xf numFmtId="43" fontId="6" fillId="0" borderId="1" xfId="7" applyNumberFormat="1" applyFont="1" applyFill="1" applyBorder="1" applyAlignment="1">
      <alignment vertical="center"/>
    </xf>
    <xf numFmtId="0" fontId="6" fillId="0" borderId="0" xfId="8" applyFont="1" applyBorder="1" applyAlignment="1">
      <alignment horizontal="right"/>
    </xf>
    <xf numFmtId="43" fontId="6" fillId="0" borderId="1" xfId="8" applyNumberFormat="1" applyFont="1" applyBorder="1" applyAlignment="1">
      <alignment vertical="center"/>
    </xf>
    <xf numFmtId="0" fontId="6" fillId="0" borderId="2" xfId="8" applyFont="1" applyBorder="1" applyAlignment="1">
      <alignment horizontal="right"/>
    </xf>
    <xf numFmtId="43" fontId="7" fillId="4" borderId="9" xfId="8" applyNumberFormat="1" applyFont="1" applyFill="1" applyBorder="1" applyAlignment="1">
      <alignment vertical="center"/>
    </xf>
    <xf numFmtId="43" fontId="6" fillId="0" borderId="1" xfId="8" applyNumberFormat="1" applyFont="1" applyFill="1" applyBorder="1" applyAlignment="1">
      <alignment vertical="center"/>
    </xf>
    <xf numFmtId="0" fontId="6" fillId="0" borderId="1" xfId="8" applyFont="1" applyBorder="1"/>
    <xf numFmtId="0" fontId="6" fillId="0" borderId="13" xfId="8" applyFont="1" applyBorder="1"/>
    <xf numFmtId="0" fontId="6" fillId="0" borderId="9" xfId="8" applyFont="1" applyBorder="1" applyAlignment="1">
      <alignment horizontal="center"/>
    </xf>
    <xf numFmtId="0" fontId="6" fillId="0" borderId="12" xfId="8" applyFont="1" applyBorder="1" applyAlignment="1">
      <alignment horizontal="centerContinuous"/>
    </xf>
    <xf numFmtId="0" fontId="6" fillId="0" borderId="7" xfId="8" applyFont="1" applyBorder="1" applyAlignment="1">
      <alignment horizontal="centerContinuous"/>
    </xf>
    <xf numFmtId="0" fontId="6" fillId="0" borderId="13" xfId="8" applyFont="1" applyBorder="1" applyAlignment="1">
      <alignment horizontal="center"/>
    </xf>
    <xf numFmtId="0" fontId="6" fillId="0" borderId="14" xfId="8" applyFont="1" applyBorder="1" applyAlignment="1">
      <alignment horizontal="centerContinuous"/>
    </xf>
    <xf numFmtId="0" fontId="6" fillId="0" borderId="11" xfId="8" applyFont="1" applyBorder="1" applyAlignment="1">
      <alignment horizontal="centerContinuous"/>
    </xf>
    <xf numFmtId="0" fontId="6" fillId="0" borderId="8" xfId="8" applyFont="1" applyBorder="1" applyAlignment="1">
      <alignment horizontal="centerContinuous"/>
    </xf>
    <xf numFmtId="43" fontId="7" fillId="0" borderId="0" xfId="7" applyFont="1" applyAlignment="1">
      <alignment horizontal="right"/>
    </xf>
    <xf numFmtId="0" fontId="7" fillId="0" borderId="0" xfId="8" applyFont="1" applyAlignment="1">
      <alignment horizontal="center"/>
    </xf>
    <xf numFmtId="0" fontId="7" fillId="0" borderId="0" xfId="8" applyFont="1" applyAlignment="1">
      <alignment horizontal="left"/>
    </xf>
    <xf numFmtId="0" fontId="9" fillId="0" borderId="0" xfId="8" applyFont="1" applyAlignment="1">
      <alignment horizontal="right"/>
    </xf>
    <xf numFmtId="0" fontId="6" fillId="0" borderId="0" xfId="8" applyFont="1" applyAlignment="1"/>
    <xf numFmtId="0" fontId="0" fillId="0" borderId="0" xfId="0" applyAlignment="1">
      <alignment horizontal="center" vertical="center"/>
    </xf>
    <xf numFmtId="199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center" vertical="center"/>
    </xf>
    <xf numFmtId="2" fontId="0" fillId="11" borderId="17" xfId="0" applyNumberFormat="1" applyFill="1" applyBorder="1" applyAlignment="1" applyProtection="1">
      <alignment horizontal="center" vertical="center"/>
      <protection locked="0"/>
    </xf>
    <xf numFmtId="0" fontId="0" fillId="12" borderId="3" xfId="0" applyFill="1" applyBorder="1" applyAlignment="1">
      <alignment horizontal="center" vertical="center"/>
    </xf>
    <xf numFmtId="0" fontId="0" fillId="12" borderId="18" xfId="0" applyFill="1" applyBorder="1" applyAlignment="1" applyProtection="1">
      <alignment horizontal="center" vertical="center"/>
      <protection locked="0"/>
    </xf>
    <xf numFmtId="0" fontId="33" fillId="0" borderId="2" xfId="0" applyFont="1" applyBorder="1"/>
    <xf numFmtId="0" fontId="33" fillId="0" borderId="0" xfId="0" applyNumberFormat="1" applyFont="1" applyAlignment="1">
      <alignment horizontal="left"/>
    </xf>
    <xf numFmtId="2" fontId="33" fillId="0" borderId="0" xfId="0" applyNumberFormat="1" applyFont="1" applyAlignment="1">
      <alignment horizontal="left"/>
    </xf>
    <xf numFmtId="0" fontId="33" fillId="0" borderId="0" xfId="0" applyFont="1" applyAlignment="1">
      <alignment horizontal="center"/>
    </xf>
    <xf numFmtId="0" fontId="33" fillId="0" borderId="1" xfId="0" applyFont="1" applyBorder="1" applyAlignment="1">
      <alignment horizontal="center" vertical="center"/>
    </xf>
    <xf numFmtId="1" fontId="10" fillId="0" borderId="1" xfId="13" applyNumberFormat="1" applyFont="1" applyBorder="1" applyAlignment="1">
      <alignment horizontal="left" vertical="center"/>
    </xf>
    <xf numFmtId="0" fontId="10" fillId="0" borderId="2" xfId="10" applyFont="1" applyFill="1" applyBorder="1" applyAlignment="1">
      <alignment vertical="center" wrapText="1"/>
    </xf>
    <xf numFmtId="41" fontId="38" fillId="0" borderId="1" xfId="13" applyNumberFormat="1" applyFont="1" applyBorder="1" applyAlignment="1">
      <alignment horizontal="center" vertical="center"/>
    </xf>
    <xf numFmtId="41" fontId="38" fillId="0" borderId="1" xfId="13" applyNumberFormat="1" applyFont="1" applyBorder="1" applyAlignment="1">
      <alignment horizontal="center"/>
    </xf>
    <xf numFmtId="0" fontId="33" fillId="0" borderId="0" xfId="0" applyFont="1" applyBorder="1"/>
    <xf numFmtId="0" fontId="10" fillId="0" borderId="0" xfId="10" applyFont="1" applyFill="1" applyBorder="1" applyAlignment="1">
      <alignment vertical="center" wrapText="1"/>
    </xf>
    <xf numFmtId="0" fontId="33" fillId="0" borderId="0" xfId="0" applyFont="1" applyBorder="1" applyAlignment="1">
      <alignment horizontal="center" vertical="center"/>
    </xf>
    <xf numFmtId="1" fontId="10" fillId="0" borderId="0" xfId="13" applyNumberFormat="1" applyFont="1" applyBorder="1" applyAlignment="1">
      <alignment horizontal="left" vertical="center"/>
    </xf>
    <xf numFmtId="0" fontId="10" fillId="0" borderId="0" xfId="10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33" fillId="0" borderId="0" xfId="0" applyFont="1" applyBorder="1" applyAlignment="1">
      <alignment horizontal="left"/>
    </xf>
    <xf numFmtId="0" fontId="33" fillId="0" borderId="0" xfId="0" applyFont="1" applyFill="1" applyBorder="1" applyAlignment="1">
      <alignment horizontal="center" wrapText="1"/>
    </xf>
    <xf numFmtId="0" fontId="33" fillId="0" borderId="0" xfId="0" applyFont="1" applyBorder="1" applyAlignment="1">
      <alignment horizontal="center" wrapText="1"/>
    </xf>
    <xf numFmtId="0" fontId="33" fillId="0" borderId="0" xfId="0" applyFont="1" applyBorder="1" applyAlignment="1"/>
    <xf numFmtId="0" fontId="28" fillId="0" borderId="0" xfId="0" applyFont="1" applyAlignment="1">
      <alignment horizontal="right"/>
    </xf>
    <xf numFmtId="0" fontId="33" fillId="0" borderId="0" xfId="0" applyFont="1" applyBorder="1" applyAlignment="1">
      <alignment horizontal="right"/>
    </xf>
    <xf numFmtId="0" fontId="33" fillId="0" borderId="0" xfId="0" applyFont="1" applyAlignment="1">
      <alignment horizontal="center" wrapText="1"/>
    </xf>
    <xf numFmtId="0" fontId="33" fillId="0" borderId="0" xfId="0" applyFont="1" applyBorder="1" applyAlignment="1">
      <alignment wrapText="1"/>
    </xf>
    <xf numFmtId="0" fontId="33" fillId="0" borderId="0" xfId="0" applyFont="1" applyAlignment="1"/>
    <xf numFmtId="0" fontId="2" fillId="0" borderId="0" xfId="4" applyFont="1" applyFill="1" applyAlignment="1">
      <alignment horizontal="left" vertical="center"/>
    </xf>
    <xf numFmtId="0" fontId="2" fillId="0" borderId="0" xfId="4" applyFont="1" applyFill="1" applyAlignment="1">
      <alignment horizontal="center" vertical="center"/>
    </xf>
    <xf numFmtId="0" fontId="39" fillId="0" borderId="0" xfId="4" applyFont="1" applyFill="1" applyAlignment="1">
      <alignment horizontal="center" vertical="center"/>
    </xf>
    <xf numFmtId="1" fontId="2" fillId="0" borderId="0" xfId="4" applyNumberFormat="1" applyFont="1" applyFill="1" applyAlignment="1">
      <alignment horizontal="center" vertical="center"/>
    </xf>
    <xf numFmtId="0" fontId="2" fillId="0" borderId="0" xfId="4" applyFont="1" applyFill="1" applyBorder="1" applyAlignment="1">
      <alignment vertical="center"/>
    </xf>
    <xf numFmtId="0" fontId="11" fillId="0" borderId="0" xfId="4" applyFont="1" applyFill="1" applyBorder="1" applyAlignment="1">
      <alignment horizontal="center" vertical="center" wrapText="1"/>
    </xf>
    <xf numFmtId="1" fontId="11" fillId="0" borderId="0" xfId="4" applyNumberFormat="1" applyFont="1" applyFill="1" applyBorder="1" applyAlignment="1">
      <alignment horizontal="center" vertical="center" wrapText="1"/>
    </xf>
    <xf numFmtId="190" fontId="11" fillId="0" borderId="0" xfId="4" applyNumberFormat="1" applyFont="1" applyFill="1" applyBorder="1" applyAlignment="1">
      <alignment horizontal="center" vertical="center" wrapText="1"/>
    </xf>
    <xf numFmtId="0" fontId="2" fillId="0" borderId="0" xfId="4" applyFont="1" applyFill="1" applyAlignment="1" applyProtection="1">
      <alignment horizontal="center" vertical="center"/>
    </xf>
    <xf numFmtId="200" fontId="2" fillId="0" borderId="0" xfId="4" applyNumberFormat="1" applyFont="1" applyFill="1" applyAlignment="1">
      <alignment horizontal="left" vertical="center"/>
    </xf>
    <xf numFmtId="14" fontId="2" fillId="0" borderId="0" xfId="4" applyNumberFormat="1" applyFont="1" applyFill="1" applyAlignment="1">
      <alignment vertical="center"/>
    </xf>
    <xf numFmtId="199" fontId="35" fillId="0" borderId="0" xfId="0" applyNumberFormat="1" applyFont="1" applyBorder="1" applyAlignment="1">
      <alignment horizontal="center" vertical="center"/>
    </xf>
    <xf numFmtId="43" fontId="12" fillId="4" borderId="9" xfId="7" applyNumberFormat="1" applyFont="1" applyFill="1" applyBorder="1" applyAlignment="1">
      <alignment vertical="center"/>
    </xf>
    <xf numFmtId="0" fontId="33" fillId="0" borderId="6" xfId="0" applyFont="1" applyBorder="1" applyAlignment="1">
      <alignment horizontal="center" wrapText="1"/>
    </xf>
    <xf numFmtId="0" fontId="33" fillId="0" borderId="9" xfId="0" applyFont="1" applyBorder="1"/>
    <xf numFmtId="0" fontId="33" fillId="0" borderId="9" xfId="0" applyFont="1" applyFill="1" applyBorder="1" applyAlignment="1">
      <alignment horizontal="center" wrapText="1"/>
    </xf>
    <xf numFmtId="0" fontId="33" fillId="0" borderId="9" xfId="0" applyFont="1" applyBorder="1" applyAlignment="1">
      <alignment horizontal="center"/>
    </xf>
    <xf numFmtId="0" fontId="40" fillId="0" borderId="9" xfId="0" applyFont="1" applyBorder="1" applyAlignment="1">
      <alignment horizontal="center"/>
    </xf>
    <xf numFmtId="0" fontId="40" fillId="0" borderId="9" xfId="0" applyFont="1" applyFill="1" applyBorder="1" applyAlignment="1">
      <alignment horizontal="center" wrapText="1"/>
    </xf>
    <xf numFmtId="0" fontId="40" fillId="0" borderId="7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201" fontId="0" fillId="0" borderId="4" xfId="0" applyNumberFormat="1" applyBorder="1" applyAlignment="1">
      <alignment horizontal="center" vertical="center"/>
    </xf>
    <xf numFmtId="201" fontId="0" fillId="0" borderId="0" xfId="0" applyNumberFormat="1" applyBorder="1" applyAlignment="1" applyProtection="1">
      <alignment horizontal="center" vertical="center"/>
      <protection locked="0"/>
    </xf>
    <xf numFmtId="198" fontId="0" fillId="0" borderId="3" xfId="0" applyNumberFormat="1" applyBorder="1" applyAlignment="1">
      <alignment horizontal="center" vertical="center"/>
    </xf>
    <xf numFmtId="198" fontId="0" fillId="0" borderId="1" xfId="0" applyNumberFormat="1" applyBorder="1" applyAlignment="1" applyProtection="1">
      <alignment horizontal="center" vertical="center"/>
      <protection locked="0"/>
    </xf>
    <xf numFmtId="202" fontId="0" fillId="0" borderId="4" xfId="0" applyNumberFormat="1" applyBorder="1" applyAlignment="1">
      <alignment horizontal="center" vertical="center"/>
    </xf>
    <xf numFmtId="202" fontId="0" fillId="0" borderId="1" xfId="0" applyNumberFormat="1" applyBorder="1" applyAlignment="1" applyProtection="1">
      <alignment horizontal="center" vertical="center"/>
      <protection locked="0"/>
    </xf>
    <xf numFmtId="202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203" fontId="41" fillId="0" borderId="0" xfId="0" applyNumberFormat="1" applyFont="1"/>
    <xf numFmtId="204" fontId="38" fillId="0" borderId="1" xfId="13" applyNumberFormat="1" applyFont="1" applyBorder="1" applyAlignment="1">
      <alignment horizontal="center" vertical="center"/>
    </xf>
    <xf numFmtId="204" fontId="38" fillId="0" borderId="2" xfId="13" applyNumberFormat="1" applyFont="1" applyBorder="1" applyAlignment="1">
      <alignment horizontal="center" vertical="center"/>
    </xf>
    <xf numFmtId="204" fontId="10" fillId="0" borderId="1" xfId="13" applyNumberFormat="1" applyFont="1" applyBorder="1" applyAlignment="1">
      <alignment horizontal="center" vertical="center"/>
    </xf>
    <xf numFmtId="204" fontId="0" fillId="0" borderId="1" xfId="0" applyNumberFormat="1" applyBorder="1"/>
    <xf numFmtId="204" fontId="0" fillId="0" borderId="9" xfId="0" applyNumberFormat="1" applyBorder="1"/>
    <xf numFmtId="204" fontId="24" fillId="0" borderId="9" xfId="0" applyNumberFormat="1" applyFont="1" applyBorder="1"/>
    <xf numFmtId="205" fontId="6" fillId="0" borderId="0" xfId="0" applyNumberFormat="1" applyFont="1"/>
    <xf numFmtId="205" fontId="7" fillId="0" borderId="10" xfId="0" applyNumberFormat="1" applyFont="1" applyBorder="1"/>
    <xf numFmtId="43" fontId="0" fillId="0" borderId="0" xfId="0" applyNumberFormat="1"/>
    <xf numFmtId="2" fontId="6" fillId="0" borderId="0" xfId="8" applyNumberFormat="1" applyFont="1"/>
    <xf numFmtId="2" fontId="0" fillId="0" borderId="0" xfId="0" applyNumberFormat="1" applyAlignment="1">
      <alignment horizontal="right"/>
    </xf>
    <xf numFmtId="2" fontId="20" fillId="0" borderId="0" xfId="0" applyNumberFormat="1" applyFont="1" applyAlignment="1">
      <alignment horizontal="right"/>
    </xf>
    <xf numFmtId="43" fontId="7" fillId="7" borderId="0" xfId="6" applyNumberFormat="1" applyFont="1" applyFill="1"/>
    <xf numFmtId="0" fontId="3" fillId="0" borderId="12" xfId="4" applyFont="1" applyFill="1" applyBorder="1" applyAlignment="1">
      <alignment horizontal="center" vertical="center"/>
    </xf>
    <xf numFmtId="1" fontId="3" fillId="0" borderId="12" xfId="4" applyNumberFormat="1" applyFont="1" applyFill="1" applyBorder="1" applyAlignment="1">
      <alignment horizontal="center" vertical="center"/>
    </xf>
    <xf numFmtId="187" fontId="3" fillId="0" borderId="12" xfId="4" applyNumberFormat="1" applyFont="1" applyFill="1" applyBorder="1" applyAlignment="1">
      <alignment horizontal="center" vertical="center"/>
    </xf>
    <xf numFmtId="0" fontId="2" fillId="0" borderId="12" xfId="4" applyFont="1" applyFill="1" applyBorder="1" applyAlignment="1">
      <alignment horizontal="center" vertical="center"/>
    </xf>
    <xf numFmtId="0" fontId="3" fillId="0" borderId="12" xfId="4" applyNumberFormat="1" applyFont="1" applyFill="1" applyBorder="1" applyAlignment="1">
      <alignment horizontal="center" vertical="center"/>
    </xf>
    <xf numFmtId="3" fontId="3" fillId="0" borderId="12" xfId="3" applyNumberFormat="1" applyFont="1" applyFill="1" applyBorder="1" applyAlignment="1" applyProtection="1">
      <alignment horizontal="center" vertical="center"/>
      <protection hidden="1"/>
    </xf>
    <xf numFmtId="4" fontId="3" fillId="0" borderId="12" xfId="3" applyNumberFormat="1" applyFont="1" applyFill="1" applyBorder="1" applyAlignment="1" applyProtection="1">
      <alignment horizontal="center" vertical="center"/>
      <protection hidden="1"/>
    </xf>
    <xf numFmtId="0" fontId="42" fillId="0" borderId="0" xfId="4" applyFont="1" applyFill="1" applyBorder="1" applyAlignment="1">
      <alignment horizontal="center" vertical="center"/>
    </xf>
    <xf numFmtId="194" fontId="6" fillId="0" borderId="0" xfId="4" applyNumberFormat="1" applyFont="1" applyBorder="1" applyAlignment="1" applyProtection="1">
      <alignment horizontal="right"/>
    </xf>
    <xf numFmtId="3" fontId="0" fillId="0" borderId="0" xfId="0" applyNumberFormat="1" applyAlignment="1">
      <alignment horizontal="left"/>
    </xf>
    <xf numFmtId="49" fontId="0" fillId="12" borderId="13" xfId="0" applyNumberFormat="1" applyFill="1" applyBorder="1" applyAlignment="1" applyProtection="1">
      <alignment horizontal="left" vertical="center"/>
      <protection locked="0"/>
    </xf>
    <xf numFmtId="49" fontId="0" fillId="12" borderId="1" xfId="0" applyNumberFormat="1" applyFill="1" applyBorder="1" applyAlignment="1" applyProtection="1">
      <alignment horizontal="left" vertical="center"/>
      <protection locked="0"/>
    </xf>
    <xf numFmtId="49" fontId="0" fillId="12" borderId="9" xfId="0" applyNumberFormat="1" applyFill="1" applyBorder="1" applyAlignment="1" applyProtection="1">
      <alignment horizontal="left" vertical="center"/>
      <protection locked="0"/>
    </xf>
    <xf numFmtId="0" fontId="0" fillId="12" borderId="13" xfId="0" applyFill="1" applyBorder="1" applyAlignment="1" applyProtection="1">
      <alignment horizontal="left" vertical="center"/>
      <protection locked="0"/>
    </xf>
    <xf numFmtId="0" fontId="0" fillId="12" borderId="1" xfId="0" applyFill="1" applyBorder="1" applyAlignment="1" applyProtection="1">
      <alignment horizontal="left" vertical="center"/>
      <protection locked="0"/>
    </xf>
    <xf numFmtId="0" fontId="0" fillId="12" borderId="9" xfId="0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43" fillId="0" borderId="0" xfId="11" applyFont="1"/>
    <xf numFmtId="0" fontId="43" fillId="0" borderId="0" xfId="11" applyFont="1" applyAlignment="1">
      <alignment horizontal="center"/>
    </xf>
    <xf numFmtId="0" fontId="43" fillId="0" borderId="1" xfId="11" applyFont="1" applyBorder="1" applyAlignment="1">
      <alignment horizontal="center"/>
    </xf>
    <xf numFmtId="0" fontId="43" fillId="0" borderId="1" xfId="11" applyFont="1" applyBorder="1" applyAlignment="1">
      <alignment horizontal="left"/>
    </xf>
    <xf numFmtId="0" fontId="43" fillId="0" borderId="1" xfId="11" applyFont="1" applyBorder="1"/>
    <xf numFmtId="206" fontId="43" fillId="0" borderId="1" xfId="11" applyNumberFormat="1" applyFont="1" applyBorder="1"/>
    <xf numFmtId="1" fontId="43" fillId="0" borderId="1" xfId="11" applyNumberFormat="1" applyFont="1" applyBorder="1" applyAlignment="1">
      <alignment horizontal="center"/>
    </xf>
    <xf numFmtId="0" fontId="44" fillId="0" borderId="0" xfId="11" applyFont="1"/>
    <xf numFmtId="0" fontId="44" fillId="6" borderId="3" xfId="11" applyFont="1" applyFill="1" applyBorder="1" applyAlignment="1">
      <alignment horizontal="center"/>
    </xf>
    <xf numFmtId="0" fontId="44" fillId="6" borderId="3" xfId="12" applyFont="1" applyFill="1" applyBorder="1" applyAlignment="1">
      <alignment horizontal="center"/>
    </xf>
    <xf numFmtId="0" fontId="45" fillId="0" borderId="9" xfId="0" applyFont="1" applyFill="1" applyBorder="1" applyAlignment="1">
      <alignment horizontal="center" wrapText="1"/>
    </xf>
    <xf numFmtId="0" fontId="46" fillId="6" borderId="3" xfId="11" applyFont="1" applyFill="1" applyBorder="1" applyAlignment="1">
      <alignment horizontal="center" wrapText="1"/>
    </xf>
    <xf numFmtId="0" fontId="47" fillId="0" borderId="0" xfId="11" applyFont="1"/>
    <xf numFmtId="0" fontId="33" fillId="0" borderId="2" xfId="0" applyNumberFormat="1" applyFont="1" applyBorder="1" applyAlignment="1">
      <alignment horizontal="center"/>
    </xf>
    <xf numFmtId="0" fontId="48" fillId="0" borderId="19" xfId="0" applyFont="1" applyBorder="1" applyAlignment="1"/>
    <xf numFmtId="0" fontId="33" fillId="0" borderId="19" xfId="0" applyFont="1" applyBorder="1"/>
    <xf numFmtId="0" fontId="33" fillId="0" borderId="2" xfId="0" applyFont="1" applyBorder="1" applyAlignment="1"/>
    <xf numFmtId="0" fontId="33" fillId="0" borderId="16" xfId="0" applyFont="1" applyBorder="1" applyAlignment="1"/>
    <xf numFmtId="0" fontId="33" fillId="0" borderId="16" xfId="0" applyFont="1" applyBorder="1"/>
    <xf numFmtId="0" fontId="33" fillId="0" borderId="20" xfId="0" applyNumberFormat="1" applyFont="1" applyBorder="1" applyAlignment="1">
      <alignment horizontal="left"/>
    </xf>
    <xf numFmtId="0" fontId="33" fillId="0" borderId="21" xfId="0" applyFont="1" applyBorder="1"/>
    <xf numFmtId="0" fontId="33" fillId="0" borderId="20" xfId="0" applyFont="1" applyBorder="1"/>
    <xf numFmtId="0" fontId="33" fillId="0" borderId="22" xfId="0" applyFont="1" applyBorder="1"/>
    <xf numFmtId="0" fontId="33" fillId="0" borderId="23" xfId="0" applyFont="1" applyBorder="1"/>
    <xf numFmtId="0" fontId="33" fillId="0" borderId="12" xfId="0" applyNumberFormat="1" applyFont="1" applyBorder="1" applyAlignment="1">
      <alignment horizontal="left"/>
    </xf>
    <xf numFmtId="0" fontId="33" fillId="0" borderId="24" xfId="0" applyFont="1" applyBorder="1"/>
    <xf numFmtId="0" fontId="33" fillId="0" borderId="12" xfId="0" applyFont="1" applyBorder="1"/>
    <xf numFmtId="0" fontId="33" fillId="0" borderId="7" xfId="0" applyFont="1" applyBorder="1"/>
    <xf numFmtId="0" fontId="33" fillId="0" borderId="6" xfId="0" applyFont="1" applyBorder="1"/>
    <xf numFmtId="2" fontId="33" fillId="0" borderId="0" xfId="0" applyNumberFormat="1" applyFont="1"/>
    <xf numFmtId="0" fontId="33" fillId="0" borderId="1" xfId="0" applyFont="1" applyBorder="1" applyAlignment="1">
      <alignment horizontal="center" wrapText="1"/>
    </xf>
    <xf numFmtId="0" fontId="33" fillId="0" borderId="9" xfId="0" applyFont="1" applyBorder="1" applyAlignment="1">
      <alignment horizontal="left"/>
    </xf>
    <xf numFmtId="0" fontId="33" fillId="0" borderId="9" xfId="0" applyNumberFormat="1" applyFont="1" applyBorder="1" applyAlignment="1">
      <alignment horizontal="center"/>
    </xf>
    <xf numFmtId="0" fontId="33" fillId="0" borderId="1" xfId="0" applyFont="1" applyBorder="1" applyAlignment="1">
      <alignment horizontal="left"/>
    </xf>
    <xf numFmtId="2" fontId="33" fillId="0" borderId="1" xfId="0" applyNumberFormat="1" applyFont="1" applyBorder="1" applyAlignment="1">
      <alignment horizontal="left"/>
    </xf>
    <xf numFmtId="2" fontId="33" fillId="0" borderId="25" xfId="0" applyNumberFormat="1" applyFont="1" applyBorder="1" applyAlignment="1">
      <alignment horizontal="left"/>
    </xf>
    <xf numFmtId="2" fontId="33" fillId="0" borderId="1" xfId="0" applyNumberFormat="1" applyFont="1" applyBorder="1"/>
    <xf numFmtId="188" fontId="0" fillId="0" borderId="26" xfId="0" applyNumberFormat="1" applyBorder="1" applyAlignment="1" applyProtection="1">
      <alignment horizontal="center" vertical="center"/>
      <protection locked="0"/>
    </xf>
    <xf numFmtId="188" fontId="0" fillId="0" borderId="15" xfId="0" applyNumberFormat="1" applyBorder="1" applyAlignment="1" applyProtection="1">
      <alignment horizontal="center" vertical="center"/>
      <protection locked="0"/>
    </xf>
    <xf numFmtId="14" fontId="33" fillId="0" borderId="2" xfId="0" applyNumberFormat="1" applyFont="1" applyBorder="1"/>
    <xf numFmtId="14" fontId="33" fillId="0" borderId="16" xfId="0" applyNumberFormat="1" applyFont="1" applyBorder="1"/>
    <xf numFmtId="14" fontId="33" fillId="0" borderId="0" xfId="0" applyNumberFormat="1" applyFont="1"/>
    <xf numFmtId="0" fontId="37" fillId="10" borderId="34" xfId="0" applyFont="1" applyFill="1" applyBorder="1"/>
    <xf numFmtId="3" fontId="0" fillId="0" borderId="31" xfId="0" applyNumberFormat="1" applyFont="1" applyBorder="1" applyAlignment="1">
      <alignment horizontal="left"/>
    </xf>
    <xf numFmtId="43" fontId="0" fillId="0" borderId="31" xfId="0" applyNumberFormat="1" applyFont="1" applyBorder="1"/>
    <xf numFmtId="3" fontId="36" fillId="0" borderId="35" xfId="0" applyNumberFormat="1" applyFont="1" applyBorder="1" applyAlignment="1">
      <alignment horizontal="left"/>
    </xf>
    <xf numFmtId="43" fontId="36" fillId="0" borderId="35" xfId="0" applyNumberFormat="1" applyFont="1" applyBorder="1"/>
    <xf numFmtId="2" fontId="3" fillId="0" borderId="0" xfId="4" applyNumberFormat="1" applyFont="1" applyFill="1" applyAlignment="1" applyProtection="1">
      <alignment horizontal="center"/>
    </xf>
    <xf numFmtId="0" fontId="3" fillId="0" borderId="0" xfId="4" applyFont="1" applyFill="1" applyAlignment="1" applyProtection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3" fontId="51" fillId="0" borderId="0" xfId="3" applyNumberFormat="1" applyFont="1" applyFill="1" applyBorder="1" applyAlignment="1" applyProtection="1">
      <alignment horizontal="right" vertical="center" indent="1"/>
      <protection hidden="1"/>
    </xf>
    <xf numFmtId="4" fontId="51" fillId="0" borderId="0" xfId="3" applyNumberFormat="1" applyFont="1" applyFill="1" applyBorder="1" applyAlignment="1" applyProtection="1">
      <alignment horizontal="right" vertical="center" indent="1"/>
      <protection hidden="1"/>
    </xf>
    <xf numFmtId="0" fontId="51" fillId="0" borderId="0" xfId="4" applyFont="1" applyFill="1" applyBorder="1" applyAlignment="1" applyProtection="1">
      <alignment horizontal="center" vertical="center"/>
    </xf>
    <xf numFmtId="0" fontId="51" fillId="0" borderId="0" xfId="4" applyFont="1" applyFill="1" applyBorder="1" applyAlignment="1" applyProtection="1">
      <alignment horizontal="left" vertical="center"/>
    </xf>
    <xf numFmtId="1" fontId="51" fillId="0" borderId="0" xfId="4" applyNumberFormat="1" applyFont="1" applyFill="1" applyBorder="1" applyAlignment="1" applyProtection="1">
      <alignment horizontal="center" vertical="center"/>
    </xf>
    <xf numFmtId="187" fontId="51" fillId="0" borderId="0" xfId="4" applyNumberFormat="1" applyFont="1" applyFill="1" applyBorder="1" applyAlignment="1" applyProtection="1">
      <alignment horizontal="center" vertical="center"/>
    </xf>
    <xf numFmtId="0" fontId="52" fillId="0" borderId="0" xfId="4" applyFont="1" applyFill="1" applyBorder="1" applyAlignment="1" applyProtection="1">
      <alignment horizontal="center" vertical="center"/>
    </xf>
    <xf numFmtId="0" fontId="51" fillId="0" borderId="0" xfId="4" applyNumberFormat="1" applyFont="1" applyFill="1" applyBorder="1" applyAlignment="1" applyProtection="1">
      <alignment horizontal="center" vertical="center"/>
    </xf>
    <xf numFmtId="2" fontId="51" fillId="0" borderId="0" xfId="4" applyNumberFormat="1" applyFont="1" applyFill="1" applyBorder="1" applyAlignment="1" applyProtection="1">
      <alignment horizontal="center"/>
    </xf>
    <xf numFmtId="0" fontId="51" fillId="0" borderId="0" xfId="4" applyFont="1" applyFill="1" applyBorder="1" applyAlignment="1" applyProtection="1">
      <alignment horizontal="center"/>
    </xf>
    <xf numFmtId="2" fontId="3" fillId="0" borderId="0" xfId="4" applyNumberFormat="1" applyFont="1" applyFill="1" applyBorder="1" applyAlignment="1" applyProtection="1">
      <alignment horizontal="center"/>
    </xf>
    <xf numFmtId="0" fontId="3" fillId="0" borderId="0" xfId="4" applyFont="1" applyFill="1" applyBorder="1" applyAlignment="1" applyProtection="1">
      <alignment horizontal="center"/>
    </xf>
    <xf numFmtId="0" fontId="49" fillId="0" borderId="0" xfId="0" applyFont="1" applyFill="1" applyBorder="1" applyAlignment="1" applyProtection="1">
      <alignment horizontal="center"/>
    </xf>
    <xf numFmtId="0" fontId="0" fillId="0" borderId="12" xfId="0" applyBorder="1" applyAlignment="1" applyProtection="1">
      <alignment horizontal="left" vertical="center"/>
      <protection locked="0"/>
    </xf>
    <xf numFmtId="0" fontId="50" fillId="13" borderId="27" xfId="0" applyFont="1" applyFill="1" applyBorder="1" applyAlignment="1">
      <alignment horizontal="center" vertical="center"/>
    </xf>
    <xf numFmtId="0" fontId="50" fillId="13" borderId="28" xfId="0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2" fontId="0" fillId="11" borderId="29" xfId="0" applyNumberFormat="1" applyFill="1" applyBorder="1" applyAlignment="1">
      <alignment horizontal="center" vertical="center"/>
    </xf>
    <xf numFmtId="2" fontId="0" fillId="11" borderId="30" xfId="0" applyNumberFormat="1" applyFill="1" applyBorder="1" applyAlignment="1">
      <alignment horizontal="center" vertical="center"/>
    </xf>
    <xf numFmtId="2" fontId="33" fillId="0" borderId="9" xfId="0" applyNumberFormat="1" applyFont="1" applyBorder="1" applyAlignment="1">
      <alignment horizontal="center" wrapText="1"/>
    </xf>
    <xf numFmtId="189" fontId="30" fillId="9" borderId="0" xfId="4" applyNumberFormat="1" applyFont="1" applyFill="1" applyBorder="1" applyAlignment="1">
      <alignment horizontal="center" vertical="top" wrapText="1"/>
    </xf>
    <xf numFmtId="0" fontId="7" fillId="0" borderId="0" xfId="8" applyFont="1" applyAlignment="1">
      <alignment horizontal="center"/>
    </xf>
    <xf numFmtId="0" fontId="7" fillId="4" borderId="5" xfId="8" applyFont="1" applyFill="1" applyBorder="1" applyAlignment="1">
      <alignment horizontal="center"/>
    </xf>
    <xf numFmtId="0" fontId="7" fillId="4" borderId="4" xfId="8" applyFont="1" applyFill="1" applyBorder="1" applyAlignment="1">
      <alignment horizontal="center"/>
    </xf>
    <xf numFmtId="3" fontId="36" fillId="0" borderId="5" xfId="0" applyNumberFormat="1" applyFont="1" applyBorder="1" applyAlignment="1">
      <alignment horizontal="center"/>
    </xf>
    <xf numFmtId="3" fontId="36" fillId="0" borderId="4" xfId="0" applyNumberFormat="1" applyFont="1" applyBorder="1" applyAlignment="1">
      <alignment horizontal="center"/>
    </xf>
  </cellXfs>
  <cellStyles count="15">
    <cellStyle name="Comma" xfId="6" builtinId="3"/>
    <cellStyle name="Comma 2" xfId="1"/>
    <cellStyle name="Comma 3" xfId="2"/>
    <cellStyle name="Comma_รายงานยอด 30เมย53 " xfId="3"/>
    <cellStyle name="Normal" xfId="0" builtinId="0"/>
    <cellStyle name="Normal 2" xfId="4"/>
    <cellStyle name="Normal 3" xfId="5"/>
    <cellStyle name="เครื่องหมายจุลภาค 2" xfId="7"/>
    <cellStyle name="ปกติ 2" xfId="8"/>
    <cellStyle name="ปกติ_01_งบประมาณรายจ่าย update255908241" xfId="9"/>
    <cellStyle name="ปกติ_ตารางแสดงรายละเอี" xfId="10"/>
    <cellStyle name="ปกติ_รายการเครื่องมือ_Book1" xfId="11"/>
    <cellStyle name="ปกติ_รายการเครื่องมือ_DurableArticles" xfId="12"/>
    <cellStyle name="ปกติ_สรุปยอดเมย.-ปี2554" xfId="13"/>
    <cellStyle name="เปอร์เซ็นต์ 2" xfId="14"/>
  </cellStyles>
  <dxfs count="102">
    <dxf>
      <numFmt numFmtId="35" formatCode="_-* #,##0.00_-;\-* #,##0.00_-;_-* &quot;-&quot;??_-;_-@_-"/>
    </dxf>
    <dxf>
      <numFmt numFmtId="33" formatCode="_-* #,##0_-;\-* #,##0_-;_-* &quot;-&quot;_-;_-@_-"/>
    </dxf>
    <dxf>
      <alignment horizontal="right" readingOrder="0"/>
    </dxf>
    <dxf>
      <font>
        <sz val="10"/>
      </font>
    </dxf>
    <dxf>
      <font>
        <sz val="10"/>
      </font>
    </dxf>
    <dxf>
      <font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7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7" formatCode="dd\ mmm\ bb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7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7" formatCode="dd\ mmm\ bb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H SarabunPSK"/>
        <scheme val="none"/>
      </font>
      <numFmt numFmtId="204" formatCode="_(* #,##0.00_);_(* \(#,##0.00\);_(* &quot;-&quot;_);_(@_)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H SarabunPSK"/>
        <scheme val="none"/>
      </font>
      <numFmt numFmtId="204" formatCode="_(* #,##0.00_);_(* \(#,##0.00\);_(* &quot;-&quot;_);_(@_)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H SarabunPSK"/>
        <scheme val="none"/>
      </font>
      <numFmt numFmtId="33" formatCode="_-* #,##0_-;\-* #,##0_-;_-* &quot;-&quot;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H SarabunPSK"/>
        <scheme val="none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H SarabunPSK"/>
        <scheme val="none"/>
      </font>
      <numFmt numFmtId="204" formatCode="_(* #,##0.00_);_(* \(#,##0.00\);_(* &quot;-&quot;_);_(@_)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H SarabunPSK"/>
        <scheme val="none"/>
      </font>
      <numFmt numFmtId="204" formatCode="_(* #,##0.00_);_(* \(#,##0.00\);_(* &quot;-&quot;_);_(@_)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H SarabunPSK"/>
        <scheme val="none"/>
      </font>
      <numFmt numFmtId="1" formatCode="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H SarabunPSK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H SarabunPSK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H SarabunPSK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7" Type="http://schemas.openxmlformats.org/officeDocument/2006/relationships/image" Target="../media/image13.jpeg"/><Relationship Id="rId2" Type="http://schemas.openxmlformats.org/officeDocument/2006/relationships/image" Target="../media/image6.png"/><Relationship Id="rId1" Type="http://schemas.openxmlformats.org/officeDocument/2006/relationships/image" Target="../media/image5.jpeg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523875</xdr:colOff>
      <xdr:row>0</xdr:row>
      <xdr:rowOff>314325</xdr:rowOff>
    </xdr:from>
    <xdr:to>
      <xdr:col>8</xdr:col>
      <xdr:colOff>390525</xdr:colOff>
      <xdr:row>0</xdr:row>
      <xdr:rowOff>1323975</xdr:rowOff>
    </xdr:to>
    <xdr:grpSp>
      <xdr:nvGrpSpPr>
        <xdr:cNvPr id="7172" name="กลุ่ม 1"/>
        <xdr:cNvGrpSpPr>
          <a:grpSpLocks/>
        </xdr:cNvGrpSpPr>
      </xdr:nvGrpSpPr>
      <xdr:grpSpPr bwMode="auto">
        <a:xfrm>
          <a:off x="7448550" y="314325"/>
          <a:ext cx="2409825" cy="1009650"/>
          <a:chOff x="7554468" y="314325"/>
          <a:chExt cx="2399157" cy="1009649"/>
        </a:xfrm>
      </xdr:grpSpPr>
      <xdr:grpSp>
        <xdr:nvGrpSpPr>
          <xdr:cNvPr id="7186" name="Group 5"/>
          <xdr:cNvGrpSpPr>
            <a:grpSpLocks/>
          </xdr:cNvGrpSpPr>
        </xdr:nvGrpSpPr>
        <xdr:grpSpPr bwMode="auto">
          <a:xfrm>
            <a:off x="7554468" y="361950"/>
            <a:ext cx="989457" cy="912450"/>
            <a:chOff x="12297918" y="381000"/>
            <a:chExt cx="989457" cy="912450"/>
          </a:xfrm>
        </xdr:grpSpPr>
        <xdr:sp macro="" textlink="">
          <xdr:nvSpPr>
            <xdr:cNvPr id="7" name="TextBox 15"/>
            <xdr:cNvSpPr txBox="1"/>
          </xdr:nvSpPr>
          <xdr:spPr>
            <a:xfrm>
              <a:off x="12297918" y="933449"/>
              <a:ext cx="992379" cy="36195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ปรบปรุงข้อมูล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หลังแก้ไข</a:t>
              </a:r>
            </a:p>
          </xdr:txBody>
        </xdr:sp>
        <xdr:pic macro="[0]!Macro_Refresh">
          <xdr:nvPicPr>
            <xdr:cNvPr id="7191" name="Picture 16" descr="images (1).jpg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12497408" y="381000"/>
              <a:ext cx="590476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187" name="กลุ่ม 3"/>
          <xdr:cNvGrpSpPr>
            <a:grpSpLocks/>
          </xdr:cNvGrpSpPr>
        </xdr:nvGrpSpPr>
        <xdr:grpSpPr bwMode="auto">
          <a:xfrm>
            <a:off x="8964168" y="314325"/>
            <a:ext cx="989457" cy="1009649"/>
            <a:chOff x="8964168" y="314325"/>
            <a:chExt cx="989457" cy="1009649"/>
          </a:xfrm>
        </xdr:grpSpPr>
        <xdr:sp macro="" textlink="">
          <xdr:nvSpPr>
            <xdr:cNvPr id="5" name="TextBox 15"/>
            <xdr:cNvSpPr txBox="1"/>
          </xdr:nvSpPr>
          <xdr:spPr>
            <a:xfrm>
              <a:off x="8961246" y="914399"/>
              <a:ext cx="992379" cy="4095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en-US" sz="1000">
                  <a:ln>
                    <a:noFill/>
                  </a:ln>
                </a:rPr>
                <a:t>UPDATE</a:t>
              </a:r>
              <a:r>
                <a:rPr lang="en-US" sz="1000" baseline="0">
                  <a:ln>
                    <a:noFill/>
                  </a:ln>
                </a:rPr>
                <a:t> </a:t>
              </a:r>
              <a:r>
                <a:rPr lang="th-TH" sz="1000" baseline="0">
                  <a:ln>
                    <a:noFill/>
                  </a:ln>
                </a:rPr>
                <a:t>ฐาน</a:t>
              </a:r>
              <a:r>
                <a:rPr lang="th-TH" sz="1000">
                  <a:ln>
                    <a:noFill/>
                  </a:ln>
                </a:rPr>
                <a:t>ข้อมูล</a:t>
              </a:r>
            </a:p>
          </xdr:txBody>
        </xdr:sp>
        <xdr:pic macro="[0]!updatedatabase">
          <xdr:nvPicPr>
            <xdr:cNvPr id="7189" name="รูปภาพ 5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9124950" y="314325"/>
              <a:ext cx="628649" cy="628649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  <xdr:twoCellAnchor editAs="absolute">
    <xdr:from>
      <xdr:col>0</xdr:col>
      <xdr:colOff>152400</xdr:colOff>
      <xdr:row>0</xdr:row>
      <xdr:rowOff>323850</xdr:rowOff>
    </xdr:from>
    <xdr:to>
      <xdr:col>6</xdr:col>
      <xdr:colOff>542925</xdr:colOff>
      <xdr:row>0</xdr:row>
      <xdr:rowOff>1266825</xdr:rowOff>
    </xdr:to>
    <xdr:grpSp>
      <xdr:nvGrpSpPr>
        <xdr:cNvPr id="7173" name="กลุ่ม 8"/>
        <xdr:cNvGrpSpPr>
          <a:grpSpLocks/>
        </xdr:cNvGrpSpPr>
      </xdr:nvGrpSpPr>
      <xdr:grpSpPr bwMode="auto">
        <a:xfrm>
          <a:off x="152400" y="323850"/>
          <a:ext cx="5076825" cy="942975"/>
          <a:chOff x="247650" y="238125"/>
          <a:chExt cx="5155887" cy="945788"/>
        </a:xfrm>
      </xdr:grpSpPr>
      <xdr:grpSp>
        <xdr:nvGrpSpPr>
          <xdr:cNvPr id="7174" name="Group 30"/>
          <xdr:cNvGrpSpPr>
            <a:grpSpLocks/>
          </xdr:cNvGrpSpPr>
        </xdr:nvGrpSpPr>
        <xdr:grpSpPr bwMode="auto">
          <a:xfrm>
            <a:off x="247650" y="238125"/>
            <a:ext cx="822811" cy="885825"/>
            <a:chOff x="200025" y="381000"/>
            <a:chExt cx="822811" cy="885825"/>
          </a:xfrm>
        </xdr:grpSpPr>
        <xdr:pic macro="[0]!MacroShowPage_Log">
          <xdr:nvPicPr>
            <xdr:cNvPr id="7184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316192" y="381000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21" name="TextBox 28"/>
            <xdr:cNvSpPr txBox="1"/>
          </xdr:nvSpPr>
          <xdr:spPr>
            <a:xfrm>
              <a:off x="200025" y="973312"/>
              <a:ext cx="817530" cy="29615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หน้าหลัก</a:t>
              </a:r>
            </a:p>
          </xdr:txBody>
        </xdr:sp>
      </xdr:grpSp>
      <xdr:grpSp>
        <xdr:nvGrpSpPr>
          <xdr:cNvPr id="7175" name="Group 31"/>
          <xdr:cNvGrpSpPr>
            <a:grpSpLocks/>
          </xdr:cNvGrpSpPr>
        </xdr:nvGrpSpPr>
        <xdr:grpSpPr bwMode="auto">
          <a:xfrm>
            <a:off x="4237020" y="257175"/>
            <a:ext cx="1166517" cy="912450"/>
            <a:chOff x="1293795" y="381000"/>
            <a:chExt cx="1166517" cy="912450"/>
          </a:xfrm>
        </xdr:grpSpPr>
        <xdr:pic macro="[0]!MacroShowPage_ReportValue">
          <xdr:nvPicPr>
            <xdr:cNvPr id="7182" name="Picture 21" descr="images (1).png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rcRect l="18352" t="5666" r="17772" b="4959"/>
            <a:stretch>
              <a:fillRect/>
            </a:stretch>
          </xdr:blipFill>
          <xdr:spPr bwMode="auto">
            <a:xfrm>
              <a:off x="1666048" y="381000"/>
              <a:ext cx="422012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19" name="TextBox 22"/>
            <xdr:cNvSpPr txBox="1"/>
          </xdr:nvSpPr>
          <xdr:spPr>
            <a:xfrm>
              <a:off x="1293970" y="935155"/>
              <a:ext cx="1166342" cy="3630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กรอกรายการ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ค่าใช้จ่ายรายงาน</a:t>
              </a:r>
            </a:p>
          </xdr:txBody>
        </xdr:sp>
      </xdr:grpSp>
      <xdr:grpSp>
        <xdr:nvGrpSpPr>
          <xdr:cNvPr id="7176" name="Group 32"/>
          <xdr:cNvGrpSpPr>
            <a:grpSpLocks/>
          </xdr:cNvGrpSpPr>
        </xdr:nvGrpSpPr>
        <xdr:grpSpPr bwMode="auto">
          <a:xfrm>
            <a:off x="2769106" y="314325"/>
            <a:ext cx="1166517" cy="869588"/>
            <a:chOff x="6712456" y="381000"/>
            <a:chExt cx="1166517" cy="869588"/>
          </a:xfrm>
        </xdr:grpSpPr>
        <xdr:sp macro="" textlink="">
          <xdr:nvSpPr>
            <xdr:cNvPr id="16" name="TextBox 15"/>
            <xdr:cNvSpPr txBox="1"/>
          </xdr:nvSpPr>
          <xdr:spPr>
            <a:xfrm>
              <a:off x="6708991" y="887558"/>
              <a:ext cx="1166342" cy="3630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สรุปราคางาน</a:t>
              </a:r>
            </a:p>
          </xdr:txBody>
        </xdr:sp>
        <xdr:pic macro="[0]!MacroShowPage_CostSummary">
          <xdr:nvPicPr>
            <xdr:cNvPr id="7181" name="Picture 18" descr="artage-io-thumb-4743dc3f085aa38ca58bb82f456c1a0e.png"/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6978378" y="381000"/>
              <a:ext cx="588345" cy="44767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177" name="Group 34"/>
          <xdr:cNvGrpSpPr>
            <a:grpSpLocks/>
          </xdr:cNvGrpSpPr>
        </xdr:nvGrpSpPr>
        <xdr:grpSpPr bwMode="auto">
          <a:xfrm>
            <a:off x="1339909" y="238125"/>
            <a:ext cx="1114425" cy="931500"/>
            <a:chOff x="10779184" y="381000"/>
            <a:chExt cx="1114425" cy="931500"/>
          </a:xfrm>
        </xdr:grpSpPr>
        <xdr:pic macro="[0]!MacroShowPage_Summary">
          <xdr:nvPicPr>
            <xdr:cNvPr id="7178" name="Picture 35"/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/>
            <a:srcRect/>
            <a:stretch>
              <a:fillRect/>
            </a:stretch>
          </xdr:blipFill>
          <xdr:spPr bwMode="auto">
            <a:xfrm>
              <a:off x="11103034" y="381000"/>
              <a:ext cx="523875" cy="5238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15" name="TextBox 15"/>
            <xdr:cNvSpPr txBox="1"/>
          </xdr:nvSpPr>
          <xdr:spPr>
            <a:xfrm>
              <a:off x="10776965" y="954205"/>
              <a:ext cx="1111840" cy="3630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สรุปมาตรการประหยัดพลังงาน</a:t>
              </a:r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26</xdr:row>
          <xdr:rowOff>38100</xdr:rowOff>
        </xdr:from>
        <xdr:to>
          <xdr:col>13</xdr:col>
          <xdr:colOff>838200</xdr:colOff>
          <xdr:row>29</xdr:row>
          <xdr:rowOff>209550</xdr:rowOff>
        </xdr:to>
        <xdr:sp macro="" textlink="">
          <xdr:nvSpPr>
            <xdr:cNvPr id="7169" name="FReport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21</xdr:row>
          <xdr:rowOff>161925</xdr:rowOff>
        </xdr:from>
        <xdr:to>
          <xdr:col>14</xdr:col>
          <xdr:colOff>19050</xdr:colOff>
          <xdr:row>23</xdr:row>
          <xdr:rowOff>161925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 Measure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466725</xdr:colOff>
          <xdr:row>0</xdr:row>
          <xdr:rowOff>352425</xdr:rowOff>
        </xdr:from>
        <xdr:to>
          <xdr:col>8</xdr:col>
          <xdr:colOff>1809750</xdr:colOff>
          <xdr:row>0</xdr:row>
          <xdr:rowOff>923925</xdr:rowOff>
        </xdr:to>
        <xdr:sp macro="" textlink="">
          <xdr:nvSpPr>
            <xdr:cNvPr id="7171" name="Recent_Update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92075</xdr:rowOff>
    </xdr:from>
    <xdr:to>
      <xdr:col>2</xdr:col>
      <xdr:colOff>279361</xdr:colOff>
      <xdr:row>3</xdr:row>
      <xdr:rowOff>98424</xdr:rowOff>
    </xdr:to>
    <xdr:sp macro="" textlink="">
      <xdr:nvSpPr>
        <xdr:cNvPr id="2" name="TextBox 1"/>
        <xdr:cNvSpPr txBox="1"/>
      </xdr:nvSpPr>
      <xdr:spPr>
        <a:xfrm>
          <a:off x="0" y="863600"/>
          <a:ext cx="3517900" cy="63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400"/>
            <a:t>การใช้เครื่องมือตรวจวัดพลังงานไฟฟ้า</a:t>
          </a:r>
        </a:p>
      </xdr:txBody>
    </xdr:sp>
    <xdr:clientData/>
  </xdr:twoCellAnchor>
  <xdr:twoCellAnchor editAs="absolute">
    <xdr:from>
      <xdr:col>0</xdr:col>
      <xdr:colOff>342900</xdr:colOff>
      <xdr:row>0</xdr:row>
      <xdr:rowOff>28575</xdr:rowOff>
    </xdr:from>
    <xdr:to>
      <xdr:col>2</xdr:col>
      <xdr:colOff>1838325</xdr:colOff>
      <xdr:row>3</xdr:row>
      <xdr:rowOff>0</xdr:rowOff>
    </xdr:to>
    <xdr:grpSp>
      <xdr:nvGrpSpPr>
        <xdr:cNvPr id="8195" name="กลุ่ม 15"/>
        <xdr:cNvGrpSpPr>
          <a:grpSpLocks/>
        </xdr:cNvGrpSpPr>
      </xdr:nvGrpSpPr>
      <xdr:grpSpPr bwMode="auto">
        <a:xfrm>
          <a:off x="342900" y="28575"/>
          <a:ext cx="4695825" cy="1000125"/>
          <a:chOff x="438150" y="333375"/>
          <a:chExt cx="5111999" cy="1002444"/>
        </a:xfrm>
      </xdr:grpSpPr>
      <xdr:grpSp>
        <xdr:nvGrpSpPr>
          <xdr:cNvPr id="8196" name="กลุ่ม 16"/>
          <xdr:cNvGrpSpPr>
            <a:grpSpLocks/>
          </xdr:cNvGrpSpPr>
        </xdr:nvGrpSpPr>
        <xdr:grpSpPr bwMode="auto">
          <a:xfrm>
            <a:off x="1647825" y="361950"/>
            <a:ext cx="1166517" cy="960074"/>
            <a:chOff x="1752600" y="400050"/>
            <a:chExt cx="1166517" cy="960074"/>
          </a:xfrm>
        </xdr:grpSpPr>
        <xdr:pic macro="[0]!MacroShowPage_CostDetail1">
          <xdr:nvPicPr>
            <xdr:cNvPr id="8206" name="Picture 19" descr="budget.png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2040621" y="400050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28" name="TextBox 20"/>
            <xdr:cNvSpPr txBox="1"/>
          </xdr:nvSpPr>
          <xdr:spPr>
            <a:xfrm>
              <a:off x="1755750" y="1001583"/>
              <a:ext cx="1167486" cy="36278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ประเมินราคางาน</a:t>
              </a:r>
            </a:p>
          </xdr:txBody>
        </xdr:sp>
      </xdr:grpSp>
      <xdr:grpSp>
        <xdr:nvGrpSpPr>
          <xdr:cNvPr id="8197" name="กลุ่ม 17"/>
          <xdr:cNvGrpSpPr>
            <a:grpSpLocks/>
          </xdr:cNvGrpSpPr>
        </xdr:nvGrpSpPr>
        <xdr:grpSpPr bwMode="auto">
          <a:xfrm>
            <a:off x="3076575" y="390525"/>
            <a:ext cx="1166517" cy="941025"/>
            <a:chOff x="3181350" y="428625"/>
            <a:chExt cx="1166517" cy="941025"/>
          </a:xfrm>
        </xdr:grpSpPr>
        <xdr:pic macro="[0]!MacroShowPage_information1">
          <xdr:nvPicPr>
            <xdr:cNvPr id="8204" name="Picture 25" descr="images (3).png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3469371" y="428625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26" name="TextBox 26"/>
            <xdr:cNvSpPr txBox="1"/>
          </xdr:nvSpPr>
          <xdr:spPr>
            <a:xfrm>
              <a:off x="3183936" y="1011130"/>
              <a:ext cx="1167486" cy="36278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ค่าใช้จ่ายบุคคล</a:t>
              </a:r>
            </a:p>
          </xdr:txBody>
        </xdr:sp>
      </xdr:grpSp>
      <xdr:grpSp>
        <xdr:nvGrpSpPr>
          <xdr:cNvPr id="8198" name="กลุ่ม 18"/>
          <xdr:cNvGrpSpPr>
            <a:grpSpLocks/>
          </xdr:cNvGrpSpPr>
        </xdr:nvGrpSpPr>
        <xdr:grpSpPr bwMode="auto">
          <a:xfrm>
            <a:off x="438150" y="390525"/>
            <a:ext cx="822811" cy="945294"/>
            <a:chOff x="542925" y="428625"/>
            <a:chExt cx="822811" cy="945294"/>
          </a:xfrm>
        </xdr:grpSpPr>
        <xdr:pic macro="[0]!MacroShowPage_Log1">
          <xdr:nvPicPr>
            <xdr:cNvPr id="8202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59092" y="428625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24" name="TextBox 28"/>
            <xdr:cNvSpPr txBox="1"/>
          </xdr:nvSpPr>
          <xdr:spPr>
            <a:xfrm>
              <a:off x="542925" y="1011130"/>
              <a:ext cx="827441" cy="36278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หน้าหลัก</a:t>
              </a:r>
              <a:endParaRPr lang="th-TH" sz="1000">
                <a:effectLst/>
              </a:endParaRPr>
            </a:p>
          </xdr:txBody>
        </xdr:sp>
      </xdr:grpSp>
      <xdr:grpSp>
        <xdr:nvGrpSpPr>
          <xdr:cNvPr id="8199" name="กลุ่ม 19"/>
          <xdr:cNvGrpSpPr>
            <a:grpSpLocks/>
          </xdr:cNvGrpSpPr>
        </xdr:nvGrpSpPr>
        <xdr:grpSpPr bwMode="auto">
          <a:xfrm>
            <a:off x="4581525" y="333375"/>
            <a:ext cx="968624" cy="960075"/>
            <a:chOff x="8962226" y="400050"/>
            <a:chExt cx="968624" cy="960075"/>
          </a:xfrm>
        </xdr:grpSpPr>
        <xdr:sp macro="" textlink="">
          <xdr:nvSpPr>
            <xdr:cNvPr id="21" name="TextBox 24"/>
            <xdr:cNvSpPr txBox="1"/>
          </xdr:nvSpPr>
          <xdr:spPr>
            <a:xfrm>
              <a:off x="8967391" y="1001516"/>
              <a:ext cx="963459" cy="36278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รายการ</a:t>
              </a:r>
            </a:p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ใช้เครื่องมือ</a:t>
              </a:r>
              <a:endParaRPr lang="th-TH" sz="1000"/>
            </a:p>
          </xdr:txBody>
        </xdr:sp>
        <xdr:pic macro="[0]!MacroShowPage_instruments_list1">
          <xdr:nvPicPr>
            <xdr:cNvPr id="8201" name="รูปภาพ 21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rcRect/>
            <a:stretch>
              <a:fillRect/>
            </a:stretch>
          </xdr:blipFill>
          <xdr:spPr bwMode="auto">
            <a:xfrm>
              <a:off x="9163050" y="400050"/>
              <a:ext cx="628650" cy="6286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0</xdr:row>
      <xdr:rowOff>1549401</xdr:rowOff>
    </xdr:from>
    <xdr:to>
      <xdr:col>5</xdr:col>
      <xdr:colOff>133350</xdr:colOff>
      <xdr:row>0</xdr:row>
      <xdr:rowOff>1917700</xdr:rowOff>
    </xdr:to>
    <xdr:sp macro="" textlink="">
      <xdr:nvSpPr>
        <xdr:cNvPr id="2" name="TextBox 1"/>
        <xdr:cNvSpPr txBox="1"/>
      </xdr:nvSpPr>
      <xdr:spPr>
        <a:xfrm>
          <a:off x="457200" y="177801"/>
          <a:ext cx="3124200" cy="63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400"/>
            <a:t>การออกปฏิบัติงานในแต่ละครั้ง ( </a:t>
          </a:r>
          <a:r>
            <a:rPr lang="en-US" sz="1400"/>
            <a:t>EERS )</a:t>
          </a:r>
          <a:endParaRPr lang="th-TH" sz="1400"/>
        </a:p>
      </xdr:txBody>
    </xdr:sp>
    <xdr:clientData/>
  </xdr:twoCellAnchor>
  <xdr:twoCellAnchor editAs="absolute">
    <xdr:from>
      <xdr:col>0</xdr:col>
      <xdr:colOff>390525</xdr:colOff>
      <xdr:row>0</xdr:row>
      <xdr:rowOff>333375</xdr:rowOff>
    </xdr:from>
    <xdr:to>
      <xdr:col>5</xdr:col>
      <xdr:colOff>247650</xdr:colOff>
      <xdr:row>0</xdr:row>
      <xdr:rowOff>1333500</xdr:rowOff>
    </xdr:to>
    <xdr:grpSp>
      <xdr:nvGrpSpPr>
        <xdr:cNvPr id="9218" name="กลุ่ม 19"/>
        <xdr:cNvGrpSpPr>
          <a:grpSpLocks/>
        </xdr:cNvGrpSpPr>
      </xdr:nvGrpSpPr>
      <xdr:grpSpPr bwMode="auto">
        <a:xfrm>
          <a:off x="390525" y="333375"/>
          <a:ext cx="5124450" cy="1000125"/>
          <a:chOff x="438150" y="333375"/>
          <a:chExt cx="5111999" cy="1002444"/>
        </a:xfrm>
      </xdr:grpSpPr>
      <xdr:grpSp>
        <xdr:nvGrpSpPr>
          <xdr:cNvPr id="9219" name="กลุ่ม 3"/>
          <xdr:cNvGrpSpPr>
            <a:grpSpLocks/>
          </xdr:cNvGrpSpPr>
        </xdr:nvGrpSpPr>
        <xdr:grpSpPr bwMode="auto">
          <a:xfrm>
            <a:off x="1647825" y="361950"/>
            <a:ext cx="1166517" cy="960074"/>
            <a:chOff x="1752600" y="400050"/>
            <a:chExt cx="1166517" cy="960074"/>
          </a:xfrm>
        </xdr:grpSpPr>
        <xdr:pic macro="[0]!MacroShowPage_CostDetail1">
          <xdr:nvPicPr>
            <xdr:cNvPr id="9229" name="Picture 19" descr="budget.png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2040621" y="400050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15" name="TextBox 20"/>
            <xdr:cNvSpPr txBox="1"/>
          </xdr:nvSpPr>
          <xdr:spPr>
            <a:xfrm>
              <a:off x="1752801" y="1001583"/>
              <a:ext cx="1166277" cy="36278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ประเมินราคางาน</a:t>
              </a:r>
            </a:p>
          </xdr:txBody>
        </xdr:sp>
      </xdr:grpSp>
      <xdr:grpSp>
        <xdr:nvGrpSpPr>
          <xdr:cNvPr id="9220" name="กลุ่ม 4"/>
          <xdr:cNvGrpSpPr>
            <a:grpSpLocks/>
          </xdr:cNvGrpSpPr>
        </xdr:nvGrpSpPr>
        <xdr:grpSpPr bwMode="auto">
          <a:xfrm>
            <a:off x="3076575" y="390525"/>
            <a:ext cx="1166517" cy="941025"/>
            <a:chOff x="3181350" y="428625"/>
            <a:chExt cx="1166517" cy="941025"/>
          </a:xfrm>
        </xdr:grpSpPr>
        <xdr:pic macro="[0]!MacroShowPage_information1">
          <xdr:nvPicPr>
            <xdr:cNvPr id="9227" name="Picture 25" descr="images (3).png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3469371" y="428625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13" name="TextBox 26"/>
            <xdr:cNvSpPr txBox="1"/>
          </xdr:nvSpPr>
          <xdr:spPr>
            <a:xfrm>
              <a:off x="3180673" y="1011130"/>
              <a:ext cx="1166277" cy="36278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ค่าใช้จ่ายบุคคล</a:t>
              </a:r>
            </a:p>
          </xdr:txBody>
        </xdr:sp>
      </xdr:grpSp>
      <xdr:grpSp>
        <xdr:nvGrpSpPr>
          <xdr:cNvPr id="9221" name="กลุ่ม 6"/>
          <xdr:cNvGrpSpPr>
            <a:grpSpLocks/>
          </xdr:cNvGrpSpPr>
        </xdr:nvGrpSpPr>
        <xdr:grpSpPr bwMode="auto">
          <a:xfrm>
            <a:off x="438150" y="390525"/>
            <a:ext cx="822811" cy="945294"/>
            <a:chOff x="542925" y="428625"/>
            <a:chExt cx="822811" cy="945294"/>
          </a:xfrm>
        </xdr:grpSpPr>
        <xdr:pic macro="[0]!MacroShowPage_Log1">
          <xdr:nvPicPr>
            <xdr:cNvPr id="9225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59092" y="428625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9" name="TextBox 28"/>
            <xdr:cNvSpPr txBox="1"/>
          </xdr:nvSpPr>
          <xdr:spPr>
            <a:xfrm>
              <a:off x="542925" y="1011130"/>
              <a:ext cx="817484" cy="36278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หน้าหลัก</a:t>
              </a:r>
              <a:endParaRPr lang="th-TH" sz="1000">
                <a:effectLst/>
              </a:endParaRPr>
            </a:p>
          </xdr:txBody>
        </xdr:sp>
      </xdr:grpSp>
      <xdr:grpSp>
        <xdr:nvGrpSpPr>
          <xdr:cNvPr id="9222" name="กลุ่ม 15"/>
          <xdr:cNvGrpSpPr>
            <a:grpSpLocks/>
          </xdr:cNvGrpSpPr>
        </xdr:nvGrpSpPr>
        <xdr:grpSpPr bwMode="auto">
          <a:xfrm>
            <a:off x="4581525" y="333375"/>
            <a:ext cx="968624" cy="960075"/>
            <a:chOff x="8962226" y="400050"/>
            <a:chExt cx="968624" cy="960075"/>
          </a:xfrm>
        </xdr:grpSpPr>
        <xdr:sp macro="" textlink="">
          <xdr:nvSpPr>
            <xdr:cNvPr id="17" name="TextBox 24"/>
            <xdr:cNvSpPr txBox="1"/>
          </xdr:nvSpPr>
          <xdr:spPr>
            <a:xfrm>
              <a:off x="8960769" y="1001516"/>
              <a:ext cx="970081" cy="36278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รายการ</a:t>
              </a:r>
            </a:p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ใช้เครื่องมือ</a:t>
              </a:r>
              <a:endParaRPr lang="th-TH" sz="1000"/>
            </a:p>
          </xdr:txBody>
        </xdr:sp>
        <xdr:pic macro="[0]!MacroShowPage_instruments_list1">
          <xdr:nvPicPr>
            <xdr:cNvPr id="9224" name="รูปภาพ 17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rcRect/>
            <a:stretch>
              <a:fillRect/>
            </a:stretch>
          </xdr:blipFill>
          <xdr:spPr bwMode="auto">
            <a:xfrm>
              <a:off x="9163050" y="400050"/>
              <a:ext cx="628650" cy="6286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104775</xdr:colOff>
      <xdr:row>0</xdr:row>
      <xdr:rowOff>381000</xdr:rowOff>
    </xdr:from>
    <xdr:to>
      <xdr:col>7</xdr:col>
      <xdr:colOff>666750</xdr:colOff>
      <xdr:row>0</xdr:row>
      <xdr:rowOff>1323975</xdr:rowOff>
    </xdr:to>
    <xdr:grpSp>
      <xdr:nvGrpSpPr>
        <xdr:cNvPr id="13313" name="กลุ่ม 11"/>
        <xdr:cNvGrpSpPr>
          <a:grpSpLocks/>
        </xdr:cNvGrpSpPr>
      </xdr:nvGrpSpPr>
      <xdr:grpSpPr bwMode="auto">
        <a:xfrm>
          <a:off x="512989" y="381000"/>
          <a:ext cx="5079547" cy="942975"/>
          <a:chOff x="247650" y="238125"/>
          <a:chExt cx="5155887" cy="945788"/>
        </a:xfrm>
      </xdr:grpSpPr>
      <xdr:grpSp>
        <xdr:nvGrpSpPr>
          <xdr:cNvPr id="13326" name="Group 30"/>
          <xdr:cNvGrpSpPr>
            <a:grpSpLocks/>
          </xdr:cNvGrpSpPr>
        </xdr:nvGrpSpPr>
        <xdr:grpSpPr bwMode="auto">
          <a:xfrm>
            <a:off x="247650" y="238125"/>
            <a:ext cx="822811" cy="885825"/>
            <a:chOff x="200025" y="381000"/>
            <a:chExt cx="822811" cy="885825"/>
          </a:xfrm>
        </xdr:grpSpPr>
        <xdr:pic macro="[0]!MacroShowPage_Log">
          <xdr:nvPicPr>
            <xdr:cNvPr id="13336" name="Picture 27" descr="images (3).jpg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316192" y="381000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24" name="TextBox 28"/>
            <xdr:cNvSpPr txBox="1"/>
          </xdr:nvSpPr>
          <xdr:spPr>
            <a:xfrm>
              <a:off x="200025" y="973312"/>
              <a:ext cx="817530" cy="296156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หน้าหลัก</a:t>
              </a:r>
            </a:p>
          </xdr:txBody>
        </xdr:sp>
      </xdr:grpSp>
      <xdr:grpSp>
        <xdr:nvGrpSpPr>
          <xdr:cNvPr id="13327" name="Group 31"/>
          <xdr:cNvGrpSpPr>
            <a:grpSpLocks/>
          </xdr:cNvGrpSpPr>
        </xdr:nvGrpSpPr>
        <xdr:grpSpPr bwMode="auto">
          <a:xfrm>
            <a:off x="4237020" y="257175"/>
            <a:ext cx="1166517" cy="912450"/>
            <a:chOff x="1293795" y="381000"/>
            <a:chExt cx="1166517" cy="912450"/>
          </a:xfrm>
        </xdr:grpSpPr>
        <xdr:pic macro="[0]!MacroShowPage_ReportValue">
          <xdr:nvPicPr>
            <xdr:cNvPr id="13334" name="Picture 21" descr="images (1).png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 l="18352" t="5666" r="17772" b="4959"/>
            <a:stretch>
              <a:fillRect/>
            </a:stretch>
          </xdr:blipFill>
          <xdr:spPr bwMode="auto">
            <a:xfrm>
              <a:off x="1666048" y="381000"/>
              <a:ext cx="422012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22" name="TextBox 22"/>
            <xdr:cNvSpPr txBox="1"/>
          </xdr:nvSpPr>
          <xdr:spPr>
            <a:xfrm>
              <a:off x="1293970" y="935155"/>
              <a:ext cx="1166342" cy="3630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กรอกรายการ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ค่าใช้จ่ายรายงาน</a:t>
              </a:r>
            </a:p>
          </xdr:txBody>
        </xdr:sp>
      </xdr:grpSp>
      <xdr:grpSp>
        <xdr:nvGrpSpPr>
          <xdr:cNvPr id="13328" name="Group 32"/>
          <xdr:cNvGrpSpPr>
            <a:grpSpLocks/>
          </xdr:cNvGrpSpPr>
        </xdr:nvGrpSpPr>
        <xdr:grpSpPr bwMode="auto">
          <a:xfrm>
            <a:off x="2769106" y="314325"/>
            <a:ext cx="1166517" cy="869588"/>
            <a:chOff x="6712456" y="381000"/>
            <a:chExt cx="1166517" cy="869588"/>
          </a:xfrm>
        </xdr:grpSpPr>
        <xdr:sp macro="" textlink="">
          <xdr:nvSpPr>
            <xdr:cNvPr id="19" name="TextBox 17"/>
            <xdr:cNvSpPr txBox="1"/>
          </xdr:nvSpPr>
          <xdr:spPr>
            <a:xfrm>
              <a:off x="6708991" y="887558"/>
              <a:ext cx="1166342" cy="3630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สรุปราคางาน</a:t>
              </a:r>
            </a:p>
          </xdr:txBody>
        </xdr:sp>
        <xdr:pic macro="[0]!MacroShowPage_CostSummary">
          <xdr:nvPicPr>
            <xdr:cNvPr id="13333" name="Picture 18" descr="artage-io-thumb-4743dc3f085aa38ca58bb82f456c1a0e.png"/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978378" y="381000"/>
              <a:ext cx="588345" cy="44767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29" name="Group 34"/>
          <xdr:cNvGrpSpPr>
            <a:grpSpLocks/>
          </xdr:cNvGrpSpPr>
        </xdr:nvGrpSpPr>
        <xdr:grpSpPr bwMode="auto">
          <a:xfrm>
            <a:off x="1339909" y="238125"/>
            <a:ext cx="1114425" cy="931500"/>
            <a:chOff x="10779184" y="381000"/>
            <a:chExt cx="1114425" cy="931500"/>
          </a:xfrm>
        </xdr:grpSpPr>
        <xdr:pic macro="[0]!MacroShowPage_Summary">
          <xdr:nvPicPr>
            <xdr:cNvPr id="13330" name="Picture 35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rcRect/>
            <a:stretch>
              <a:fillRect/>
            </a:stretch>
          </xdr:blipFill>
          <xdr:spPr bwMode="auto">
            <a:xfrm>
              <a:off x="11103034" y="381000"/>
              <a:ext cx="523875" cy="5238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18" name="TextBox 15"/>
            <xdr:cNvSpPr txBox="1"/>
          </xdr:nvSpPr>
          <xdr:spPr>
            <a:xfrm>
              <a:off x="10776965" y="954205"/>
              <a:ext cx="1111840" cy="36303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สรุปมาตรการประหยัดพลังงาน</a:t>
              </a:r>
            </a:p>
          </xdr:txBody>
        </xdr:sp>
      </xdr:grpSp>
    </xdr:grpSp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266700</xdr:colOff>
      <xdr:row>0</xdr:row>
      <xdr:rowOff>304800</xdr:rowOff>
    </xdr:to>
    <xdr:sp macro="" textlink="">
      <xdr:nvSpPr>
        <xdr:cNvPr id="13314" name="7D76348A-8AB1-4F65-B73E-A01E315101DD" descr="https://mail.egat.co.th/owa/service.svc/s/GetFileAttachment?id=AAMkADcyYzYwMzNjLTZjMzYtNGM1MS1hYWFmLTVhNjZkYzBlNDQzZQBGAAAAAAA08i64bYnwSYJowOARiUWRBwBygnt%2BfaxLT5pPiTkGmBg7AAAIdX2%2BAAAbn0TPNAqMSKczG%2FidxkvOAAAnhAdAAAABEgAQAJznhCA06XNPo66rBfPe6Y0%3D&amp;X-OWA-CANARY=nBn4xc3HukO4IkW33zPLfaDyvYeWo9YIAo72k8_zxYf54SmZhXUVQhizxEEm2IA_UKeL7zeaDvU.&amp;isImagePreview=True"/>
        <xdr:cNvSpPr>
          <a:spLocks noChangeAspect="1" noChangeArrowheads="1"/>
        </xdr:cNvSpPr>
      </xdr:nvSpPr>
      <xdr:spPr bwMode="auto">
        <a:xfrm>
          <a:off x="5505450" y="0"/>
          <a:ext cx="2667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0</xdr:row>
      <xdr:rowOff>0</xdr:rowOff>
    </xdr:from>
    <xdr:to>
      <xdr:col>13</xdr:col>
      <xdr:colOff>266700</xdr:colOff>
      <xdr:row>0</xdr:row>
      <xdr:rowOff>304800</xdr:rowOff>
    </xdr:to>
    <xdr:sp macro="" textlink="">
      <xdr:nvSpPr>
        <xdr:cNvPr id="13315" name="7D76348A-8AB1-4F65-B73E-A01E315101DD" descr="https://mail.egat.co.th/owa/service.svc/s/GetFileAttachment?id=AAMkADcyYzYwMzNjLTZjMzYtNGM1MS1hYWFmLTVhNjZkYzBlNDQzZQBGAAAAAAA08i64bYnwSYJowOARiUWRBwBygnt%2BfaxLT5pPiTkGmBg7AAAIdX2%2BAAAbn0TPNAqMSKczG%2FidxkvOAAAnhAdAAAABEgAQAJznhCA06XNPo66rBfPe6Y0%3D&amp;X-OWA-CANARY=nBn4xc3HukO4IkW33zPLfaDyvYeWo9YIAo72k8_zxYf54SmZhXUVQhizxEEm2IA_UKeL7zeaDvU.&amp;isImagePreview=True"/>
        <xdr:cNvSpPr>
          <a:spLocks noChangeAspect="1" noChangeArrowheads="1"/>
        </xdr:cNvSpPr>
      </xdr:nvSpPr>
      <xdr:spPr bwMode="auto">
        <a:xfrm>
          <a:off x="9477375" y="0"/>
          <a:ext cx="2667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8</xdr:col>
      <xdr:colOff>247650</xdr:colOff>
      <xdr:row>0</xdr:row>
      <xdr:rowOff>400050</xdr:rowOff>
    </xdr:from>
    <xdr:to>
      <xdr:col>12</xdr:col>
      <xdr:colOff>304800</xdr:colOff>
      <xdr:row>0</xdr:row>
      <xdr:rowOff>1371600</xdr:rowOff>
    </xdr:to>
    <xdr:grpSp>
      <xdr:nvGrpSpPr>
        <xdr:cNvPr id="13316" name="กลุ่ม 28"/>
        <xdr:cNvGrpSpPr>
          <a:grpSpLocks/>
        </xdr:cNvGrpSpPr>
      </xdr:nvGrpSpPr>
      <xdr:grpSpPr bwMode="auto">
        <a:xfrm>
          <a:off x="6003471" y="400050"/>
          <a:ext cx="3907972" cy="971550"/>
          <a:chOff x="6029325" y="400050"/>
          <a:chExt cx="3901525" cy="969600"/>
        </a:xfrm>
      </xdr:grpSpPr>
      <xdr:grpSp>
        <xdr:nvGrpSpPr>
          <xdr:cNvPr id="13317" name="Group 32"/>
          <xdr:cNvGrpSpPr>
            <a:grpSpLocks/>
          </xdr:cNvGrpSpPr>
        </xdr:nvGrpSpPr>
        <xdr:grpSpPr bwMode="auto">
          <a:xfrm>
            <a:off x="6029325" y="400050"/>
            <a:ext cx="1166517" cy="960074"/>
            <a:chOff x="5294030" y="381000"/>
            <a:chExt cx="1166517" cy="960074"/>
          </a:xfrm>
        </xdr:grpSpPr>
        <xdr:pic macro="[0]!MacroShowPage_CostDetail">
          <xdr:nvPicPr>
            <xdr:cNvPr id="13324" name="Picture 19" descr="budget.png"/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5582051" y="381000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11" name="TextBox 20"/>
            <xdr:cNvSpPr txBox="1"/>
          </xdr:nvSpPr>
          <xdr:spPr>
            <a:xfrm>
              <a:off x="5294030" y="979870"/>
              <a:ext cx="1166098" cy="361223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ประเมินราคางาน</a:t>
              </a:r>
            </a:p>
          </xdr:txBody>
        </xdr:sp>
      </xdr:grpSp>
      <xdr:grpSp>
        <xdr:nvGrpSpPr>
          <xdr:cNvPr id="13318" name="Group 35"/>
          <xdr:cNvGrpSpPr>
            <a:grpSpLocks/>
          </xdr:cNvGrpSpPr>
        </xdr:nvGrpSpPr>
        <xdr:grpSpPr bwMode="auto">
          <a:xfrm>
            <a:off x="7458075" y="428625"/>
            <a:ext cx="1166517" cy="941025"/>
            <a:chOff x="2597921" y="381000"/>
            <a:chExt cx="1166517" cy="941025"/>
          </a:xfrm>
        </xdr:grpSpPr>
        <xdr:pic macro="[0]!MacroShowPage_information">
          <xdr:nvPicPr>
            <xdr:cNvPr id="13322" name="Picture 25" descr="images (3).png"/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/>
            <a:srcRect/>
            <a:stretch>
              <a:fillRect/>
            </a:stretch>
          </xdr:blipFill>
          <xdr:spPr bwMode="auto">
            <a:xfrm>
              <a:off x="2885942" y="381000"/>
              <a:ext cx="590475" cy="5400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9" name="TextBox 26"/>
            <xdr:cNvSpPr txBox="1"/>
          </xdr:nvSpPr>
          <xdr:spPr>
            <a:xfrm>
              <a:off x="2596824" y="960802"/>
              <a:ext cx="1166098" cy="361223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ln>
                    <a:noFill/>
                  </a:ln>
                </a:rPr>
                <a:t>รายการ</a:t>
              </a:r>
            </a:p>
            <a:p>
              <a:pPr algn="ctr"/>
              <a:r>
                <a:rPr lang="th-TH" sz="1000">
                  <a:ln>
                    <a:noFill/>
                  </a:ln>
                </a:rPr>
                <a:t>ค่าใช้จ่ายบุคคล</a:t>
              </a:r>
            </a:p>
          </xdr:txBody>
        </xdr:sp>
      </xdr:grpSp>
      <xdr:grpSp>
        <xdr:nvGrpSpPr>
          <xdr:cNvPr id="13319" name="กลุ่ม 26"/>
          <xdr:cNvGrpSpPr>
            <a:grpSpLocks/>
          </xdr:cNvGrpSpPr>
        </xdr:nvGrpSpPr>
        <xdr:grpSpPr bwMode="auto">
          <a:xfrm>
            <a:off x="8962226" y="400050"/>
            <a:ext cx="968624" cy="960075"/>
            <a:chOff x="8962226" y="400050"/>
            <a:chExt cx="968624" cy="960075"/>
          </a:xfrm>
        </xdr:grpSpPr>
        <xdr:sp macro="" textlink="">
          <xdr:nvSpPr>
            <xdr:cNvPr id="7" name="TextBox 24"/>
            <xdr:cNvSpPr txBox="1"/>
          </xdr:nvSpPr>
          <xdr:spPr>
            <a:xfrm>
              <a:off x="8960918" y="998920"/>
              <a:ext cx="969932" cy="361223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t"/>
            <a:lstStyle/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รายการ</a:t>
              </a:r>
            </a:p>
            <a:p>
              <a:pPr algn="ctr"/>
              <a:r>
                <a:rPr lang="th-TH" sz="1000">
                  <a:solidFill>
                    <a:schemeClr val="dk1"/>
                  </a:solidFill>
                  <a:latin typeface="+mn-lt"/>
                  <a:ea typeface="+mn-ea"/>
                  <a:cs typeface="+mn-cs"/>
                </a:rPr>
                <a:t>ใช้เครื่องมือ</a:t>
              </a:r>
              <a:endParaRPr lang="th-TH" sz="1000"/>
            </a:p>
          </xdr:txBody>
        </xdr:sp>
        <xdr:pic macro="[0]!MacroShowPage_instruments_list1">
          <xdr:nvPicPr>
            <xdr:cNvPr id="13321" name="รูปภาพ 24"/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rcRect/>
            <a:stretch>
              <a:fillRect/>
            </a:stretch>
          </xdr:blipFill>
          <xdr:spPr bwMode="auto">
            <a:xfrm>
              <a:off x="9163050" y="400050"/>
              <a:ext cx="628650" cy="6286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s_03hp\report_1\NATE\BURAPA%20BALLAST\TIW\&#3619;&#3634;&#3618;&#3591;&#3634;&#3609;\FORM_RP\RP-FOR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inistrator\AppData\Roaming\Microsoft\Excel\Style_LED&amp;AIR\01_Assess_Es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HistoryDurabll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&#3588;&#3619;&#3640;&#3616;&#3633;&#3603;&#3601;&#3660;\DurableArtic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P-FORM1"/>
    </sheetNames>
    <definedNames>
      <definedName name="changefon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01040_ค่าเสือม (2)"/>
      <sheetName val="idnumber"/>
      <sheetName val="Assess(2)"/>
      <sheetName val="Summary"/>
      <sheetName val="Detail"/>
      <sheetName val="จำนวนวันต่อคน"/>
      <sheetName val="Particular"/>
    </sheetNames>
    <sheetDataSet>
      <sheetData sheetId="0" refreshError="1"/>
      <sheetData sheetId="1" refreshError="1">
        <row r="2">
          <cell r="C2" t="str">
            <v>รายชื่อ-สกุล</v>
          </cell>
        </row>
        <row r="3">
          <cell r="C3" t="str">
            <v>-</v>
          </cell>
        </row>
        <row r="4">
          <cell r="C4" t="str">
            <v>นายบุญสิน  เหรียญกิจการ</v>
          </cell>
        </row>
        <row r="5">
          <cell r="C5" t="str">
            <v>นายคีรินทร์  บุนนาค</v>
          </cell>
        </row>
        <row r="6">
          <cell r="C6" t="str">
            <v>นายทวีศักดิ์  ศิริสืบ</v>
          </cell>
        </row>
        <row r="7">
          <cell r="C7" t="str">
            <v>นายฉลอง  ขาวผ่อง</v>
          </cell>
        </row>
        <row r="8">
          <cell r="C8" t="str">
            <v>นายธำรงณ์  วงษ์สง่า</v>
          </cell>
        </row>
        <row r="9">
          <cell r="C9" t="str">
            <v>นายมนตรี  จิตรบำรุง</v>
          </cell>
        </row>
        <row r="10">
          <cell r="C10" t="str">
            <v>นายพุทธพงศ์  จิระสถิตย์</v>
          </cell>
        </row>
        <row r="11">
          <cell r="C11" t="str">
            <v>นายธัฎชรพงษ์  เมืองแก่น</v>
          </cell>
        </row>
        <row r="12">
          <cell r="C12" t="str">
            <v>นายยอดเผ่า  บัวชุม</v>
          </cell>
        </row>
        <row r="13">
          <cell r="C13" t="str">
            <v>นายชุมพล  วรรณภักตร์</v>
          </cell>
        </row>
        <row r="14">
          <cell r="C14" t="str">
            <v>น.ส.ศัลสนีย์  บัวชัย</v>
          </cell>
        </row>
        <row r="15">
          <cell r="C15" t="str">
            <v>นายธนภพ  เพชรมุนี</v>
          </cell>
        </row>
        <row r="16">
          <cell r="C16" t="str">
            <v>นายวิทวัต  วิเวกาภิรัต</v>
          </cell>
        </row>
        <row r="17">
          <cell r="C17" t="str">
            <v>นายวิชัย  สุขสวรรณ</v>
          </cell>
        </row>
        <row r="18">
          <cell r="C18" t="str">
            <v>นายประสิทธิ์  ยนตรา</v>
          </cell>
        </row>
        <row r="19">
          <cell r="C19" t="str">
            <v>นายนฤนาถ  ล่ำสัน</v>
          </cell>
        </row>
        <row r="20">
          <cell r="C20" t="str">
            <v>น.ส.สุวิมล   คงจับ</v>
          </cell>
        </row>
        <row r="21">
          <cell r="C21" t="str">
            <v>นายปรีชา  ไกรลักษณวราภา</v>
          </cell>
        </row>
        <row r="22">
          <cell r="C22" t="str">
            <v>นางบุณยรัตน์  ทัพพะกุล ณ.อยุธยา</v>
          </cell>
        </row>
        <row r="23">
          <cell r="C23" t="str">
            <v>นายโยธิน  ภู่ทอง</v>
          </cell>
        </row>
        <row r="24">
          <cell r="C24" t="str">
            <v>นายรัตพล  เกิดสมบุญ</v>
          </cell>
        </row>
        <row r="25">
          <cell r="C25" t="str">
            <v>นายปิยะ  ออมสิน</v>
          </cell>
        </row>
        <row r="26">
          <cell r="C26" t="str">
            <v>นายประเสริฐ  น้ำผึ้ง</v>
          </cell>
        </row>
        <row r="27">
          <cell r="C27" t="str">
            <v>นายกฤษฎา  ศรียานนท์</v>
          </cell>
        </row>
        <row r="28">
          <cell r="C28" t="str">
            <v>นายพีรพัชร์  วงษ์ภมร</v>
          </cell>
        </row>
        <row r="29">
          <cell r="C29" t="str">
            <v>นายมานพ  บัวสอาด</v>
          </cell>
        </row>
        <row r="30">
          <cell r="C30" t="str">
            <v>นายสุธากร  แทบศรี</v>
          </cell>
        </row>
        <row r="31">
          <cell r="C31" t="str">
            <v>นายเจษฎา   ด่านตระกูล</v>
          </cell>
        </row>
        <row r="32">
          <cell r="C32" t="str">
            <v>นายชัชชล  แย้มกระโทก</v>
          </cell>
        </row>
        <row r="33">
          <cell r="C33" t="str">
            <v>นายกษม  นิยมศิลป์</v>
          </cell>
        </row>
        <row r="34">
          <cell r="C34" t="str">
            <v>นางอุไร กลิ่นหวล</v>
          </cell>
        </row>
        <row r="35">
          <cell r="C35" t="str">
            <v>พนักงานขับรถ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yDurabll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Return"/>
      <sheetName val="History_Tool"/>
      <sheetName val="Form9Report01"/>
      <sheetName val="PVTable1"/>
      <sheetName val="PVTable2"/>
      <sheetName val="Paper1"/>
      <sheetName val="Document1"/>
      <sheetName val="Variable"/>
      <sheetName val="PageHome0"/>
      <sheetName val="NoteUse"/>
      <sheetName val="manual1"/>
      <sheetName val="manual2"/>
      <sheetName val="แบบสอบถามครุภัณฑ์"/>
      <sheetName val="Form4Report"/>
      <sheetName val="Form5ReportA"/>
      <sheetName val="Form5ReportB"/>
      <sheetName val="HistoryDurable"/>
      <sheetName val="Form5ReportC"/>
      <sheetName val="Form5ReportD"/>
      <sheetName val="Form6Repor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H3" t="str">
            <v>-</v>
          </cell>
          <cell r="I3" t="str">
            <v>-</v>
          </cell>
          <cell r="J3" t="str">
            <v>-</v>
          </cell>
          <cell r="K3" t="str">
            <v>-</v>
          </cell>
          <cell r="L3" t="str">
            <v>-</v>
          </cell>
          <cell r="M3" t="str">
            <v>-</v>
          </cell>
        </row>
        <row r="4">
          <cell r="H4" t="str">
            <v>นายสมศักดิ์  ปรางทอง</v>
          </cell>
          <cell r="I4" t="str">
            <v>กสช-ย.</v>
          </cell>
          <cell r="J4" t="str">
            <v>ส่วนกลาง</v>
          </cell>
          <cell r="K4" t="str">
            <v>กสช-ย.</v>
          </cell>
          <cell r="L4" t="str">
            <v>-</v>
          </cell>
          <cell r="M4" t="str">
            <v>อปฟ.</v>
          </cell>
        </row>
        <row r="5">
          <cell r="H5" t="str">
            <v>นายบุญสิน  เหรียญกิจการ</v>
          </cell>
          <cell r="I5" t="str">
            <v>วก.9</v>
          </cell>
          <cell r="J5" t="str">
            <v>ส่วนกลาง</v>
          </cell>
          <cell r="K5" t="str">
            <v>กสช-ย.</v>
          </cell>
          <cell r="L5" t="str">
            <v>-</v>
          </cell>
          <cell r="M5" t="str">
            <v>อปฟ.</v>
          </cell>
        </row>
        <row r="6">
          <cell r="H6" t="str">
            <v>นายณพภณ  กุลภัสราสร</v>
          </cell>
          <cell r="I6" t="str">
            <v>วศ.9</v>
          </cell>
          <cell r="J6" t="str">
            <v>ส่วนกลาง</v>
          </cell>
          <cell r="K6" t="str">
            <v>กสช-ย.</v>
          </cell>
          <cell r="L6" t="str">
            <v>-</v>
          </cell>
          <cell r="M6" t="str">
            <v>อปฟ.</v>
          </cell>
        </row>
        <row r="7">
          <cell r="H7" t="str">
            <v>นายมนตรี  จิตรบำรุง</v>
          </cell>
          <cell r="I7" t="str">
            <v>วศ.9</v>
          </cell>
          <cell r="J7" t="str">
            <v>ส่วนกลาง</v>
          </cell>
          <cell r="K7" t="str">
            <v>กสช-ย.</v>
          </cell>
          <cell r="L7" t="str">
            <v>-</v>
          </cell>
          <cell r="M7" t="str">
            <v>อปฟ.</v>
          </cell>
        </row>
        <row r="8">
          <cell r="H8" t="str">
            <v>ม.ล.ชไมทิพ  เทวกุล</v>
          </cell>
          <cell r="I8" t="str">
            <v>วก.9</v>
          </cell>
          <cell r="J8" t="str">
            <v>ส่วนกลาง</v>
          </cell>
          <cell r="K8" t="str">
            <v>กสช-ย.</v>
          </cell>
          <cell r="L8" t="str">
            <v>-</v>
          </cell>
          <cell r="M8" t="str">
            <v>อปฟ.</v>
          </cell>
        </row>
        <row r="9">
          <cell r="H9" t="str">
            <v>น.ส.สุวิมล   คงจับ</v>
          </cell>
          <cell r="I9" t="str">
            <v>พช.5</v>
          </cell>
          <cell r="J9" t="str">
            <v>ส่วนกลาง</v>
          </cell>
          <cell r="K9" t="str">
            <v>กสช-ย.</v>
          </cell>
          <cell r="L9" t="str">
            <v>-</v>
          </cell>
          <cell r="M9" t="str">
            <v>อปฟ.</v>
          </cell>
        </row>
        <row r="10">
          <cell r="H10" t="str">
            <v>นายธัฎชรพงษ์  เมืองแก่น</v>
          </cell>
          <cell r="I10" t="str">
            <v>หปภ-ย.</v>
          </cell>
          <cell r="J10" t="str">
            <v>หปภ-ย.</v>
          </cell>
          <cell r="K10" t="str">
            <v>กสช-ย.</v>
          </cell>
          <cell r="L10" t="str">
            <v>-</v>
          </cell>
          <cell r="M10" t="str">
            <v>อปฟ.</v>
          </cell>
        </row>
        <row r="11">
          <cell r="H11" t="str">
            <v>นายธำรงณ์  วงษ์สง่า</v>
          </cell>
          <cell r="I11" t="str">
            <v>ช.7</v>
          </cell>
          <cell r="J11" t="str">
            <v>หปภ-ย.</v>
          </cell>
          <cell r="K11" t="str">
            <v>กสช-ย.</v>
          </cell>
          <cell r="L11" t="str">
            <v>-</v>
          </cell>
          <cell r="M11" t="str">
            <v>อปฟ.</v>
          </cell>
        </row>
        <row r="12">
          <cell r="H12" t="str">
            <v>นางสาวศัลสนีย์  บัวชัย</v>
          </cell>
          <cell r="I12" t="str">
            <v>วศ.8</v>
          </cell>
          <cell r="J12" t="str">
            <v>หปภ-ย.</v>
          </cell>
          <cell r="K12" t="str">
            <v>กสช-ย.</v>
          </cell>
          <cell r="L12" t="str">
            <v>-</v>
          </cell>
          <cell r="M12" t="str">
            <v>อปฟ.</v>
          </cell>
        </row>
        <row r="13">
          <cell r="H13" t="str">
            <v>นายประสิทธิ์  ยนตรา</v>
          </cell>
          <cell r="I13" t="str">
            <v>ช.5</v>
          </cell>
          <cell r="J13" t="str">
            <v>หปภ-ย.</v>
          </cell>
          <cell r="K13" t="str">
            <v>กสช-ย.</v>
          </cell>
          <cell r="L13" t="str">
            <v>-</v>
          </cell>
          <cell r="M13" t="str">
            <v>อปฟ.</v>
          </cell>
        </row>
        <row r="14">
          <cell r="H14" t="str">
            <v>นายปรีชา  ไกรลักษณวราภา</v>
          </cell>
          <cell r="I14" t="str">
            <v>ช.5</v>
          </cell>
          <cell r="J14" t="str">
            <v>หปภ-ย.</v>
          </cell>
          <cell r="K14" t="str">
            <v>กสช-ย.</v>
          </cell>
          <cell r="L14" t="str">
            <v>-</v>
          </cell>
          <cell r="M14" t="str">
            <v>อปฟ.</v>
          </cell>
        </row>
        <row r="15">
          <cell r="H15" t="str">
            <v>นายโยธิน  ภู่ทอง</v>
          </cell>
          <cell r="I15" t="str">
            <v>ช.5</v>
          </cell>
          <cell r="J15" t="str">
            <v>หปภ-ย.</v>
          </cell>
          <cell r="K15" t="str">
            <v>กสช-ย.</v>
          </cell>
          <cell r="L15" t="str">
            <v>-</v>
          </cell>
          <cell r="M15" t="str">
            <v>อปฟ.</v>
          </cell>
        </row>
        <row r="16">
          <cell r="H16" t="str">
            <v>นายปิยะ  ออมสิน</v>
          </cell>
          <cell r="I16" t="str">
            <v>ช.5</v>
          </cell>
          <cell r="J16" t="str">
            <v>หปภ-ย.</v>
          </cell>
          <cell r="K16" t="str">
            <v>กสช-ย.</v>
          </cell>
          <cell r="L16" t="str">
            <v>-</v>
          </cell>
          <cell r="M16" t="str">
            <v>อปฟ.</v>
          </cell>
        </row>
        <row r="17">
          <cell r="H17" t="str">
            <v>นายสุธากร  แทบศรี</v>
          </cell>
          <cell r="I17" t="str">
            <v>ช.5</v>
          </cell>
          <cell r="J17" t="str">
            <v>หปภ-ย.</v>
          </cell>
          <cell r="K17" t="str">
            <v>กสช-ย.</v>
          </cell>
          <cell r="L17" t="str">
            <v>-</v>
          </cell>
          <cell r="M17" t="str">
            <v>อปฟ.</v>
          </cell>
        </row>
        <row r="18">
          <cell r="H18" t="str">
            <v>นายเจษฎา   ด่านตระกูล</v>
          </cell>
          <cell r="I18" t="str">
            <v>ช.5</v>
          </cell>
          <cell r="J18" t="str">
            <v>หปภ-ย.</v>
          </cell>
          <cell r="K18" t="str">
            <v>กสช-ย.</v>
          </cell>
          <cell r="L18" t="str">
            <v>-</v>
          </cell>
          <cell r="M18" t="str">
            <v>อปฟ.</v>
          </cell>
        </row>
        <row r="19">
          <cell r="H19" t="str">
            <v>นายฐิติวัฒน์   ฉันสำราญ</v>
          </cell>
          <cell r="I19" t="str">
            <v>ช.3</v>
          </cell>
          <cell r="J19" t="str">
            <v>หปภ-ย.</v>
          </cell>
          <cell r="K19" t="str">
            <v>กสช-ย.</v>
          </cell>
          <cell r="L19" t="str">
            <v>-</v>
          </cell>
          <cell r="M19" t="str">
            <v>อปฟ.</v>
          </cell>
        </row>
        <row r="20">
          <cell r="H20" t="str">
            <v>นางสาวธาริณี  เปี่ยมพงศ์สานต์</v>
          </cell>
          <cell r="I20" t="str">
            <v>วศ.4</v>
          </cell>
          <cell r="J20" t="str">
            <v>หปภ-ย.</v>
          </cell>
          <cell r="K20" t="str">
            <v>กสช-ย.</v>
          </cell>
          <cell r="L20" t="str">
            <v>-</v>
          </cell>
          <cell r="M20" t="str">
            <v>อปฟ.</v>
          </cell>
        </row>
        <row r="21">
          <cell r="H21" t="str">
            <v>นายธนภพ  เพชรมุนี</v>
          </cell>
          <cell r="I21" t="str">
            <v>หปธ-ย.</v>
          </cell>
          <cell r="J21" t="str">
            <v>หปธ-ย.</v>
          </cell>
          <cell r="K21" t="str">
            <v>กสช-ย.</v>
          </cell>
          <cell r="L21" t="str">
            <v>-</v>
          </cell>
          <cell r="M21" t="str">
            <v>อปฟ.</v>
          </cell>
        </row>
        <row r="22">
          <cell r="H22" t="str">
            <v>นายฉลอง  ขาวผ่อง</v>
          </cell>
          <cell r="I22" t="str">
            <v>ช.6</v>
          </cell>
          <cell r="J22" t="str">
            <v>หปธ-ย.</v>
          </cell>
          <cell r="K22" t="str">
            <v>กสช-ย.</v>
          </cell>
          <cell r="L22" t="str">
            <v>-</v>
          </cell>
          <cell r="M22" t="str">
            <v>อปฟ.</v>
          </cell>
        </row>
        <row r="23">
          <cell r="H23" t="str">
            <v>นายชุมพล  วรรณภักตร์</v>
          </cell>
          <cell r="I23" t="str">
            <v>ช.7</v>
          </cell>
          <cell r="J23" t="str">
            <v>หปธ-ย.</v>
          </cell>
          <cell r="K23" t="str">
            <v>กสช-ย.</v>
          </cell>
          <cell r="L23" t="str">
            <v>-</v>
          </cell>
          <cell r="M23" t="str">
            <v>อปฟ.</v>
          </cell>
        </row>
        <row r="24">
          <cell r="H24" t="str">
            <v>นายวิทวัต  วิเวกาภิรัต</v>
          </cell>
          <cell r="I24" t="str">
            <v>ช.8</v>
          </cell>
          <cell r="J24" t="str">
            <v>หปธ-ย.</v>
          </cell>
          <cell r="K24" t="str">
            <v>กสช-ย.</v>
          </cell>
          <cell r="L24" t="str">
            <v>-</v>
          </cell>
          <cell r="M24" t="str">
            <v>อปฟ.</v>
          </cell>
        </row>
        <row r="25">
          <cell r="H25" t="str">
            <v>นายวิชัย  สุขสุวรรณ</v>
          </cell>
          <cell r="I25" t="str">
            <v>ช.5</v>
          </cell>
          <cell r="J25" t="str">
            <v>หปธ-ย.</v>
          </cell>
          <cell r="K25" t="str">
            <v>กสช-ย.</v>
          </cell>
          <cell r="L25" t="str">
            <v>-</v>
          </cell>
          <cell r="M25" t="str">
            <v>อปฟ.</v>
          </cell>
        </row>
        <row r="26">
          <cell r="H26" t="str">
            <v>นายนฤนาถ  ล่ำสัน</v>
          </cell>
          <cell r="I26" t="str">
            <v>ช.5</v>
          </cell>
          <cell r="J26" t="str">
            <v>หปธ-ย.</v>
          </cell>
          <cell r="K26" t="str">
            <v>กสช-ย.</v>
          </cell>
          <cell r="L26" t="str">
            <v>-</v>
          </cell>
          <cell r="M26" t="str">
            <v>อปฟ.</v>
          </cell>
        </row>
        <row r="27">
          <cell r="H27" t="str">
            <v>นายประเสริฐ  น้ำผึ้ง</v>
          </cell>
          <cell r="I27" t="str">
            <v>ช.5</v>
          </cell>
          <cell r="J27" t="str">
            <v>หปธ-ย.</v>
          </cell>
          <cell r="K27" t="str">
            <v>กสช-ย.</v>
          </cell>
          <cell r="L27" t="str">
            <v>-</v>
          </cell>
          <cell r="M27" t="str">
            <v>อปฟ.</v>
          </cell>
        </row>
        <row r="28">
          <cell r="H28" t="str">
            <v>นายกฤษฎา  ศรียานนท์</v>
          </cell>
          <cell r="I28" t="str">
            <v>ช.5</v>
          </cell>
          <cell r="J28" t="str">
            <v>หปธ-ย.</v>
          </cell>
          <cell r="K28" t="str">
            <v>กสช-ย.</v>
          </cell>
          <cell r="L28" t="str">
            <v>-</v>
          </cell>
          <cell r="M28" t="str">
            <v>อปฟ.</v>
          </cell>
        </row>
        <row r="29">
          <cell r="H29" t="str">
            <v>นายพีรพัชร์  วงษ์ภมร</v>
          </cell>
          <cell r="I29" t="str">
            <v>ช.5</v>
          </cell>
          <cell r="J29" t="str">
            <v>หปธ-ย.</v>
          </cell>
          <cell r="K29" t="str">
            <v>กสช-ย.</v>
          </cell>
          <cell r="L29" t="str">
            <v>-</v>
          </cell>
          <cell r="M29" t="str">
            <v>อปฟ.</v>
          </cell>
        </row>
        <row r="30">
          <cell r="H30" t="str">
            <v>นายชัชชล  แย้มกระโทก</v>
          </cell>
          <cell r="I30" t="str">
            <v>ช.4</v>
          </cell>
          <cell r="J30" t="str">
            <v>หปธ-ย.</v>
          </cell>
          <cell r="K30" t="str">
            <v>กสช-ย.</v>
          </cell>
          <cell r="L30" t="str">
            <v>-</v>
          </cell>
          <cell r="M30" t="str">
            <v>อปฟ.</v>
          </cell>
        </row>
        <row r="31">
          <cell r="H31" t="str">
            <v>นายศุภกฤต  ประสิทธิ์พร</v>
          </cell>
          <cell r="I31" t="str">
            <v>วศ.4</v>
          </cell>
          <cell r="J31" t="str">
            <v>หปธ-ย.</v>
          </cell>
          <cell r="K31" t="str">
            <v>กสช-ย.</v>
          </cell>
          <cell r="L31" t="str">
            <v>-</v>
          </cell>
          <cell r="M31" t="str">
            <v>อปฟ.</v>
          </cell>
        </row>
        <row r="32">
          <cell r="H32" t="str">
            <v>นายจารุเดช  วรสีห์</v>
          </cell>
          <cell r="I32" t="str">
            <v>วศ.4</v>
          </cell>
          <cell r="J32" t="str">
            <v>หปธ-ย.</v>
          </cell>
          <cell r="K32" t="str">
            <v>กสช-ย.</v>
          </cell>
          <cell r="L32" t="str">
            <v>-</v>
          </cell>
          <cell r="M32" t="str">
            <v>อปฟ.</v>
          </cell>
        </row>
        <row r="33">
          <cell r="H33" t="str">
            <v>นายศุภศิลป์  ฉัตรมณีเวช</v>
          </cell>
          <cell r="I33" t="str">
            <v>หบป-ย.</v>
          </cell>
          <cell r="J33" t="str">
            <v>หบป-ย.</v>
          </cell>
          <cell r="K33" t="str">
            <v>กสช-ย.</v>
          </cell>
          <cell r="L33" t="str">
            <v>-</v>
          </cell>
          <cell r="M33" t="str">
            <v>อปฟ.</v>
          </cell>
        </row>
        <row r="34">
          <cell r="H34" t="str">
            <v>นายยอดเผ่า  บัวชุม</v>
          </cell>
          <cell r="I34" t="str">
            <v>ช.7</v>
          </cell>
          <cell r="J34" t="str">
            <v>หบป-ย.</v>
          </cell>
          <cell r="K34" t="str">
            <v>กสช-ย.</v>
          </cell>
          <cell r="L34" t="str">
            <v>-</v>
          </cell>
          <cell r="M34" t="str">
            <v>อปฟ.</v>
          </cell>
        </row>
        <row r="35">
          <cell r="H35" t="str">
            <v>นายนภัทร  เตชวุฒิกร</v>
          </cell>
          <cell r="I35" t="str">
            <v>วศ.6</v>
          </cell>
          <cell r="J35" t="str">
            <v>หบป-ย.</v>
          </cell>
          <cell r="K35" t="str">
            <v>กสช-ย.</v>
          </cell>
          <cell r="L35" t="str">
            <v>-</v>
          </cell>
          <cell r="M35" t="str">
            <v>อปฟ.</v>
          </cell>
        </row>
        <row r="36">
          <cell r="H36" t="str">
            <v>นายวรา  กุศลธรรมรัตน์</v>
          </cell>
          <cell r="I36" t="str">
            <v>วศ.6</v>
          </cell>
          <cell r="J36" t="str">
            <v>หบป-ย.</v>
          </cell>
          <cell r="K36" t="str">
            <v>กสช-ย.</v>
          </cell>
          <cell r="L36" t="str">
            <v>-</v>
          </cell>
          <cell r="M36" t="str">
            <v>อปฟ.</v>
          </cell>
        </row>
        <row r="37">
          <cell r="H37" t="str">
            <v>นายเกรียงไกร  หอมสุวรรณ์</v>
          </cell>
          <cell r="I37" t="str">
            <v>ช.5</v>
          </cell>
          <cell r="J37" t="str">
            <v>หบป-ย.</v>
          </cell>
          <cell r="K37" t="str">
            <v>กสช-ย.</v>
          </cell>
          <cell r="L37" t="str">
            <v>-</v>
          </cell>
          <cell r="M37" t="str">
            <v>อปฟ.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or" refreshedDate="43756.392970601853" createdVersion="4" refreshedVersion="3" minRefreshableVersion="3" recordCount="12">
  <cacheSource type="worksheet">
    <worksheetSource name="Table1"/>
  </cacheSource>
  <cacheFields count="45">
    <cacheField name="ครั้งที่" numFmtId="0">
      <sharedItems containsSemiMixedTypes="0" containsString="0" containsNumber="1" containsInteger="1" minValue="1" maxValue="4"/>
    </cacheField>
    <cacheField name="ชื่อ" numFmtId="0">
      <sharedItems/>
    </cacheField>
    <cacheField name="เลขประจำตัว" numFmtId="1">
      <sharedItems containsSemiMixedTypes="0" containsString="0" containsNumber="1" containsInteger="1" minValue="100001" maxValue="584274"/>
    </cacheField>
    <cacheField name="วันเริ่ม" numFmtId="187">
      <sharedItems containsSemiMixedTypes="0" containsNonDate="0" containsDate="1" containsString="0" minDate="2019-01-10T00:00:00" maxDate="2019-09-28T00:00:00"/>
    </cacheField>
    <cacheField name="วันสิ้นสุด" numFmtId="187">
      <sharedItems containsSemiMixedTypes="0" containsNonDate="0" containsDate="1" containsString="0" minDate="2019-01-10T00:00:00" maxDate="2019-09-28T00:00:00"/>
    </cacheField>
    <cacheField name="จำนวนวัน" numFmtId="0">
      <sharedItems containsSemiMixedTypes="0" containsString="0" containsNumber="1" containsInteger="1" minValue="1" maxValue="31"/>
    </cacheField>
    <cacheField name="จำนวนคืน" numFmtId="0">
      <sharedItems containsSemiMixedTypes="0" containsString="0" containsNumber="1" containsInteger="1" minValue="0" maxValue="30"/>
    </cacheField>
    <cacheField name="คำสั่งเลขที่" numFmtId="0">
      <sharedItems containsNonDate="0" containsString="0" containsBlank="1"/>
    </cacheField>
    <cacheField name="ปฏิบัติงานที่จังหวัด" numFmtId="0">
      <sharedItems/>
    </cacheField>
    <cacheField name="สถานที่ปฏิบัติงาน" numFmtId="0">
      <sharedItems/>
    </cacheField>
    <cacheField name="Internal Order(IO)" numFmtId="0">
      <sharedItems/>
    </cacheField>
    <cacheField name="Cost Center(CC)" numFmtId="0">
      <sharedItems/>
    </cacheField>
    <cacheField name="ค่าเบี้ยเลี้ยง" numFmtId="3">
      <sharedItems containsNonDate="0" containsString="0" containsBlank="1"/>
    </cacheField>
    <cacheField name="ค่าที่พักเหมา" numFmtId="3">
      <sharedItems containsNonDate="0" containsString="0" containsBlank="1"/>
    </cacheField>
    <cacheField name="ค่าที่พักจริง" numFmtId="3">
      <sharedItems containsNonDate="0" containsString="0" containsBlank="1"/>
    </cacheField>
    <cacheField name="ค่าTaxi" numFmtId="3">
      <sharedItems containsNonDate="0" containsString="0" containsBlank="1"/>
    </cacheField>
    <cacheField name="ค่าน้ำมัน" numFmtId="3">
      <sharedItems containsString="0" containsBlank="1" containsNumber="1" containsInteger="1" minValue="300" maxValue="300"/>
    </cacheField>
    <cacheField name="ค่าทางด่วน" numFmtId="3">
      <sharedItems containsNonDate="0" containsString="0" containsBlank="1"/>
    </cacheField>
    <cacheField name="ค่าเบี้ยเสี่ยงภัย" numFmtId="3">
      <sharedItems containsNonDate="0" containsString="0" containsBlank="1"/>
    </cacheField>
    <cacheField name="ค่าอื่นๆ" numFmtId="3">
      <sharedItems containsNonDate="0" containsString="0" containsBlank="1"/>
    </cacheField>
    <cacheField name="จำนวน ก.ม." numFmtId="3">
      <sharedItems containsNonDate="0" containsString="0" containsBlank="1"/>
    </cacheField>
    <cacheField name="ก.ม./บาท" numFmtId="4">
      <sharedItems containsNonDate="0" containsString="0" containsBlank="1"/>
    </cacheField>
    <cacheField name="OT 1 เท่า" numFmtId="4">
      <sharedItems containsNonDate="0" containsString="0" containsBlank="1"/>
    </cacheField>
    <cacheField name="OT 1.5 เท่า" numFmtId="4">
      <sharedItems containsNonDate="0" containsString="0" containsBlank="1"/>
    </cacheField>
    <cacheField name="ค่าน้ำมันที่ไม่มีคำสั่งเดินทาง" numFmtId="2">
      <sharedItems containsNonDate="0" containsString="0" containsBlank="1"/>
    </cacheField>
    <cacheField name="ระดับ" numFmtId="0">
      <sharedItems containsMixedTypes="1" containsNumber="1" containsInteger="1" minValue="5" maxValue="5"/>
    </cacheField>
    <cacheField name="จัดระดับกลุ่ม" numFmtId="0">
      <sharedItems containsBlank="1" count="6">
        <s v="ระดับ 4-6"/>
        <s v="พขร"/>
        <m u="1"/>
        <s v="ระดับ 7-9" u="1"/>
        <s v="ระดับ 10-11" u="1"/>
        <s v="ระดับ 1-3" u="1"/>
      </sharedItems>
    </cacheField>
    <cacheField name="สถานะที่ทำงาน" numFmtId="0">
      <sharedItems containsBlank="1" count="3">
        <s v="ภายนอก กฟผ."/>
        <m u="1"/>
        <s v="ส่วนกลาง กฟผ." u="1"/>
      </sharedItems>
    </cacheField>
    <cacheField name="จำนวนวันจากค่าเบี้ยเลี้ยง" numFmtId="0">
      <sharedItems containsNonDate="0" containsString="0" containsBlank="1"/>
    </cacheField>
    <cacheField name="จำนวนคืนจากค่าที่พัก" numFmtId="0">
      <sharedItems containsSemiMixedTypes="0" containsString="0" containsNumber="1" containsInteger="1" minValue="0" maxValue="0"/>
    </cacheField>
    <cacheField name="จำนวนวันจากเบี้ยเสี่ยงภัย" numFmtId="0">
      <sharedItems containsSemiMixedTypes="0" containsString="0" containsNumber="1" containsInteger="1" minValue="0" maxValue="0"/>
    </cacheField>
    <cacheField name="ค่าแรง" numFmtId="2">
      <sharedItems containsSemiMixedTypes="0" containsString="0" containsNumber="1" containsInteger="1" minValue="500" maxValue="49600"/>
    </cacheField>
    <cacheField name="ค่า OT 1 เท่า" numFmtId="2">
      <sharedItems containsSemiMixedTypes="0" containsString="0" containsNumber="1" containsInteger="1" minValue="0" maxValue="0"/>
    </cacheField>
    <cacheField name="ค่า OT 1.5 เท่า" numFmtId="2">
      <sharedItems containsSemiMixedTypes="0" containsString="0" containsNumber="1" containsInteger="1" minValue="0" maxValue="0"/>
    </cacheField>
    <cacheField name="ค่าเช่ารถยนต์" numFmtId="2">
      <sharedItems containsString="0" containsBlank="1" containsNumber="1" containsInteger="1" minValue="2000" maxValue="62000"/>
    </cacheField>
    <cacheField name="ค่าบำรุงรักษารถ" numFmtId="2">
      <sharedItems containsString="0" containsBlank="1" containsNumber="1" containsInteger="1" minValue="0" maxValue="0"/>
    </cacheField>
    <cacheField name="จำนวนที่ใช้รถ(วัน)" numFmtId="0">
      <sharedItems containsString="0" containsBlank="1" containsNumber="1" containsInteger="1" minValue="1" maxValue="31"/>
    </cacheField>
    <cacheField name="ระดับขั้นตอนการทำงาน" numFmtId="0">
      <sharedItems containsBlank="1" count="6">
        <s v="2.ตรวจวัดก่อนการปรับปรุง"/>
        <s v="4.ตรวจวัดหลังการปรับปรุง"/>
        <m u="1"/>
        <s v="3.จัดทำรายงานก่อนปรับปรุง" u="1"/>
        <s v="1.ประสานงาน &amp; Walk-through Audit" u="1"/>
        <s v="5.จัดทำรายงานหลังปรับปรุง" u="1"/>
      </sharedItems>
    </cacheField>
    <cacheField name="สวัสดิการ" numFmtId="2">
      <sharedItems containsSemiMixedTypes="0" containsString="0" containsNumber="1" minValue="207.6" maxValue="20593.920000000002"/>
    </cacheField>
    <cacheField name="ผลรวม" numFmtId="0" formula="ค่าเบี้ยเลี้ยง+ค่าที่พักเหมา+ค่าที่พักจริง+ค่าTaxi+ค่าน้ำมัน+ค่าทางด่วน+ค่าเบี้ยเสี่ยงภัย+ค่าอื่นๆ+ค่าน้ำมันที่ไม่มีคำสั่งเดินทาง" databaseField="0"/>
    <cacheField name="ล่วงเวลา" numFmtId="0" formula="'OT 1 เท่า'+'OT 1.5 เท่า'" databaseField="0"/>
    <cacheField name="ค่าน้ำมันรวม" numFmtId="0" formula="ค่าน้ำมันที่ไม่มีคำสั่งเดินทาง+ค่าน้ำมัน" databaseField="0"/>
    <cacheField name="ค่าที่พักรวม" numFmtId="0" formula="ค่าที่พักเหมา+ค่าที่พักจริง" databaseField="0"/>
    <cacheField name="ค่าล่วงเวลารวม" numFmtId="0" formula="'ค่า OT 1 เท่า'+'ค่า OT 1.5 เท่า'" databaseField="0"/>
    <cacheField name="summary_total1" numFmtId="0" formula="ค่าเบี้ยเลี้ยง+ค่าที่พักเหมา+ค่าที่พักจริง+ค่าTaxi+ค่าน้ำมัน+ค่าทางด่วน+ค่าเบี้ยเสี่ยงภัย+ค่าอื่นๆ+ค่าน้ำมันที่ไม่มีคำสั่งเดินทาง+ค่าแรง+'ค่า OT 1 เท่า'+'ค่า OT 1.5 เท่า'+ค่าเช่ารถยนต์+ค่าบำรุงรักษารถ+สวัสดิการ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n v="1"/>
    <s v="นายประเสริฐ  น้ำผึ้ง"/>
    <n v="584223"/>
    <d v="2019-04-07T00:00:00"/>
    <d v="2019-05-07T00:00:00"/>
    <n v="31"/>
    <n v="30"/>
    <m/>
    <s v="กรุงเทพมหานคร"/>
    <s v="The Emerald Hotel"/>
    <s v="ES05B0003014"/>
    <s v="K101042"/>
    <m/>
    <m/>
    <m/>
    <m/>
    <m/>
    <m/>
    <m/>
    <m/>
    <m/>
    <m/>
    <m/>
    <m/>
    <m/>
    <n v="5"/>
    <x v="0"/>
    <x v="0"/>
    <m/>
    <n v="0"/>
    <n v="0"/>
    <n v="49600"/>
    <n v="0"/>
    <n v="0"/>
    <m/>
    <m/>
    <m/>
    <x v="0"/>
    <n v="20593.920000000002"/>
  </r>
  <r>
    <n v="1"/>
    <s v="นายพีรพัชร์  วงษ์ภมร"/>
    <n v="584274"/>
    <d v="2019-04-07T00:00:00"/>
    <d v="2019-05-07T00:00:00"/>
    <n v="31"/>
    <n v="30"/>
    <m/>
    <s v="กรุงเทพมหานคร"/>
    <s v="The Emerald Hotel"/>
    <s v="ES05B0003014"/>
    <s v="K101042"/>
    <m/>
    <m/>
    <m/>
    <m/>
    <m/>
    <m/>
    <m/>
    <m/>
    <m/>
    <m/>
    <m/>
    <m/>
    <m/>
    <n v="5"/>
    <x v="0"/>
    <x v="0"/>
    <m/>
    <n v="0"/>
    <n v="0"/>
    <n v="49600"/>
    <n v="0"/>
    <n v="0"/>
    <m/>
    <m/>
    <m/>
    <x v="0"/>
    <n v="20593.920000000002"/>
  </r>
  <r>
    <n v="1"/>
    <s v="พขร"/>
    <n v="100001"/>
    <d v="2019-04-07T00:00:00"/>
    <d v="2019-05-07T00:00:00"/>
    <n v="31"/>
    <n v="30"/>
    <m/>
    <s v="กรุงเทพมหานคร"/>
    <s v="The Emerald Hotel"/>
    <s v="ES05B0003014"/>
    <s v="K101040"/>
    <m/>
    <m/>
    <m/>
    <m/>
    <m/>
    <m/>
    <m/>
    <m/>
    <m/>
    <m/>
    <m/>
    <m/>
    <m/>
    <s v="พขร"/>
    <x v="1"/>
    <x v="0"/>
    <m/>
    <n v="0"/>
    <n v="0"/>
    <n v="15500"/>
    <n v="0"/>
    <n v="0"/>
    <n v="62000"/>
    <n v="0"/>
    <n v="31"/>
    <x v="0"/>
    <n v="6435.6"/>
  </r>
  <r>
    <n v="2"/>
    <s v="นายประเสริฐ  น้ำผึ้ง"/>
    <n v="584223"/>
    <d v="2019-09-07T00:00:00"/>
    <d v="2019-09-07T00:00:00"/>
    <n v="1"/>
    <n v="0"/>
    <m/>
    <s v="กรุงเทพมหานคร"/>
    <s v="The Emerald Hotel"/>
    <s v="ES05B0003014"/>
    <s v="K101042"/>
    <m/>
    <m/>
    <m/>
    <m/>
    <n v="300"/>
    <m/>
    <m/>
    <m/>
    <m/>
    <m/>
    <m/>
    <m/>
    <m/>
    <n v="5"/>
    <x v="0"/>
    <x v="0"/>
    <m/>
    <n v="0"/>
    <n v="0"/>
    <n v="1600"/>
    <n v="0"/>
    <n v="0"/>
    <m/>
    <m/>
    <m/>
    <x v="0"/>
    <n v="664.32"/>
  </r>
  <r>
    <n v="2"/>
    <s v="นายพีรพัชร์  วงษ์ภมร"/>
    <n v="584274"/>
    <d v="2019-09-07T00:00:00"/>
    <d v="2019-09-07T00:00:00"/>
    <n v="1"/>
    <n v="0"/>
    <m/>
    <s v="กรุงเทพมหานคร"/>
    <s v="The Emerald Hotel"/>
    <s v="ES05B0003014"/>
    <s v="K101042"/>
    <m/>
    <m/>
    <m/>
    <m/>
    <m/>
    <m/>
    <m/>
    <m/>
    <m/>
    <m/>
    <m/>
    <m/>
    <m/>
    <n v="5"/>
    <x v="0"/>
    <x v="0"/>
    <m/>
    <n v="0"/>
    <n v="0"/>
    <n v="1600"/>
    <n v="0"/>
    <n v="0"/>
    <m/>
    <m/>
    <m/>
    <x v="0"/>
    <n v="664.32"/>
  </r>
  <r>
    <n v="2"/>
    <s v="พขร"/>
    <n v="100001"/>
    <d v="2019-09-07T00:00:00"/>
    <d v="2019-09-07T00:00:00"/>
    <n v="1"/>
    <n v="0"/>
    <m/>
    <s v="กรุงเทพมหานคร"/>
    <s v="The Emerald Hotel"/>
    <s v="ES05B0003014"/>
    <s v="K101040"/>
    <m/>
    <m/>
    <m/>
    <m/>
    <m/>
    <m/>
    <m/>
    <m/>
    <m/>
    <m/>
    <m/>
    <m/>
    <m/>
    <s v="พขร"/>
    <x v="1"/>
    <x v="0"/>
    <m/>
    <n v="0"/>
    <n v="0"/>
    <n v="500"/>
    <n v="0"/>
    <n v="0"/>
    <n v="2000"/>
    <n v="0"/>
    <n v="1"/>
    <x v="0"/>
    <n v="207.6"/>
  </r>
  <r>
    <n v="3"/>
    <s v="นายประเสริฐ  น้ำผึ้ง"/>
    <n v="584223"/>
    <d v="2019-09-27T00:00:00"/>
    <d v="2019-09-27T00:00:00"/>
    <n v="1"/>
    <n v="0"/>
    <m/>
    <s v="กรุงเทพมหานคร"/>
    <s v="The Emerald Hotel"/>
    <s v="ES05B0003014"/>
    <s v="K101042"/>
    <m/>
    <m/>
    <m/>
    <m/>
    <m/>
    <m/>
    <m/>
    <m/>
    <m/>
    <m/>
    <m/>
    <m/>
    <m/>
    <n v="5"/>
    <x v="0"/>
    <x v="0"/>
    <m/>
    <n v="0"/>
    <n v="0"/>
    <n v="1600"/>
    <n v="0"/>
    <n v="0"/>
    <m/>
    <m/>
    <m/>
    <x v="0"/>
    <n v="664.32"/>
  </r>
  <r>
    <n v="3"/>
    <s v="นายวิชัย  สุขสุวรรณ"/>
    <n v="577502"/>
    <d v="2019-09-27T00:00:00"/>
    <d v="2019-09-27T00:00:00"/>
    <n v="1"/>
    <n v="0"/>
    <m/>
    <s v="กรุงเทพมหานคร"/>
    <s v="The Emerald Hotel"/>
    <s v="ES05B0003014"/>
    <s v="K101042"/>
    <m/>
    <m/>
    <m/>
    <m/>
    <m/>
    <m/>
    <m/>
    <m/>
    <m/>
    <m/>
    <m/>
    <m/>
    <m/>
    <n v="5"/>
    <x v="0"/>
    <x v="0"/>
    <m/>
    <n v="0"/>
    <n v="0"/>
    <n v="1600"/>
    <n v="0"/>
    <n v="0"/>
    <m/>
    <m/>
    <m/>
    <x v="0"/>
    <n v="664.32"/>
  </r>
  <r>
    <n v="3"/>
    <s v="พขร"/>
    <n v="100001"/>
    <d v="2019-09-27T00:00:00"/>
    <d v="2019-09-27T00:00:00"/>
    <n v="1"/>
    <n v="0"/>
    <m/>
    <s v="กรุงเทพมหานคร"/>
    <s v="The Emerald Hotel"/>
    <s v="ES05B0003014"/>
    <s v="K101040"/>
    <m/>
    <m/>
    <m/>
    <m/>
    <m/>
    <m/>
    <m/>
    <m/>
    <m/>
    <m/>
    <m/>
    <m/>
    <m/>
    <s v="พขร"/>
    <x v="1"/>
    <x v="0"/>
    <m/>
    <n v="0"/>
    <n v="0"/>
    <n v="500"/>
    <n v="0"/>
    <n v="0"/>
    <n v="2000"/>
    <n v="0"/>
    <n v="1"/>
    <x v="0"/>
    <n v="207.6"/>
  </r>
  <r>
    <n v="4"/>
    <s v="นายประเสริฐ  น้ำผึ้ง"/>
    <n v="584223"/>
    <d v="2019-01-10T00:00:00"/>
    <d v="2019-01-10T00:00:00"/>
    <n v="1"/>
    <n v="0"/>
    <m/>
    <s v="กรุงเทพมหานคร"/>
    <s v="The Emerald Hotel"/>
    <s v="ES05B0003014"/>
    <s v="K101042"/>
    <m/>
    <m/>
    <m/>
    <m/>
    <m/>
    <m/>
    <m/>
    <m/>
    <m/>
    <m/>
    <m/>
    <m/>
    <m/>
    <n v="5"/>
    <x v="0"/>
    <x v="0"/>
    <m/>
    <n v="0"/>
    <n v="0"/>
    <n v="1600"/>
    <n v="0"/>
    <n v="0"/>
    <m/>
    <m/>
    <m/>
    <x v="1"/>
    <n v="664.32"/>
  </r>
  <r>
    <n v="4"/>
    <s v="นายพีรพัชร์  วงษ์ภมร"/>
    <n v="584274"/>
    <d v="2019-01-10T00:00:00"/>
    <d v="2019-01-10T00:00:00"/>
    <n v="1"/>
    <n v="0"/>
    <m/>
    <s v="กรุงเทพมหานคร"/>
    <s v="The Emerald Hotel"/>
    <s v="ES05B0003014"/>
    <s v="K101042"/>
    <m/>
    <m/>
    <m/>
    <m/>
    <m/>
    <m/>
    <m/>
    <m/>
    <m/>
    <m/>
    <m/>
    <m/>
    <m/>
    <n v="5"/>
    <x v="0"/>
    <x v="0"/>
    <m/>
    <n v="0"/>
    <n v="0"/>
    <n v="1600"/>
    <n v="0"/>
    <n v="0"/>
    <m/>
    <m/>
    <m/>
    <x v="1"/>
    <n v="664.32"/>
  </r>
  <r>
    <n v="4"/>
    <s v="พขร"/>
    <n v="100001"/>
    <d v="2019-01-10T00:00:00"/>
    <d v="2019-01-10T00:00:00"/>
    <n v="1"/>
    <n v="0"/>
    <m/>
    <s v="กรุงเทพมหานคร"/>
    <s v="The Emerald Hotel"/>
    <s v="ES05B0003014"/>
    <s v="K101040"/>
    <m/>
    <m/>
    <m/>
    <m/>
    <m/>
    <m/>
    <m/>
    <m/>
    <m/>
    <m/>
    <m/>
    <m/>
    <m/>
    <s v="พขร"/>
    <x v="1"/>
    <x v="0"/>
    <m/>
    <n v="0"/>
    <n v="0"/>
    <n v="500"/>
    <n v="0"/>
    <n v="0"/>
    <n v="2000"/>
    <n v="0"/>
    <n v="1"/>
    <x v="1"/>
    <n v="207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Sum of Values" missingCaption="0" updatedVersion="3" minRefreshableVersion="3" showCalcMbrs="0" itemPrintTitles="1" createdVersion="3" indent="0" showHeaders="0" compact="0" outline="1" outlineData="1" compactData="0" multipleFieldFilters="0" fieldListSortAscending="1">
  <location ref="N42:P49" firstHeaderRow="0" firstDataRow="1" firstDataCol="1"/>
  <pivotFields count="45">
    <pivotField compact="0" showAll="0" defaultSubtotal="0"/>
    <pivotField compact="0" showAll="0"/>
    <pivotField compact="0" numFmtId="1" showAll="0"/>
    <pivotField compact="0" showAll="0"/>
    <pivotField compact="0" showAll="0"/>
    <pivotField dataField="1" compact="0" numFmtId="3" showAll="0" defaultSubtotal="0"/>
    <pivotField compact="0" numFmtId="3" showAll="0" defaultSubtotal="0"/>
    <pivotField compact="0" showAll="0"/>
    <pivotField compact="0" showAll="0"/>
    <pivotField compact="0" showAll="0"/>
    <pivotField compact="0" showAll="0" defaultSubtotal="0"/>
    <pivotField compact="0" showAll="0" defaultSubtota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numFmtId="3" showAll="0"/>
    <pivotField compact="0" showAll="0" defaultSubtotal="0"/>
    <pivotField compact="0" numFmtId="3" showAll="0"/>
    <pivotField compact="0" numFmtId="3" showAll="0"/>
    <pivotField compact="0" numFmtId="4" showAll="0"/>
    <pivotField compact="0" numFmtId="4" showAll="0"/>
    <pivotField compact="0" numFmtId="4" showAll="0"/>
    <pivotField compact="0" showAll="0" defaultSubtotal="0"/>
    <pivotField compact="0" showAll="0" defaultSubtotal="0"/>
    <pivotField compact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193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axis="axisRow" numFmtId="3" sortType="ascending" defaultSubtotal="0">
      <items count="6">
        <item m="1" x="4"/>
        <item x="0"/>
        <item m="1" x="3"/>
        <item x="1"/>
        <item m="1" x="5"/>
        <item m="1" x="2"/>
      </items>
    </pivotField>
    <pivotField compact="0" numFmtId="3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compact="0" dragToRow="0" dragToCol="0" dragToPage="0" showAll="0" defaultSubtotal="0"/>
    <pivotField dataField="1" compact="0" dragToRow="0" dragToCol="0" dragToPage="0" showAll="0" defaultSubtotal="0"/>
  </pivotFields>
  <rowFields count="1">
    <field x="3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จำนวน(วัน)" fld="5" baseField="26" baseItem="3" numFmtId="41"/>
    <dataField name=" summary_total1" fld="44" baseField="37" baseItem="0" numFmtId="43"/>
  </dataFields>
  <formats count="6">
    <format dxfId="5">
      <pivotArea type="origin" dataOnly="0" labelOnly="1" outline="0" fieldPosition="0"/>
    </format>
    <format dxfId="4">
      <pivotArea field="-2" type="button" dataOnly="0" labelOnly="1" outline="0" axis="axisCol" fieldPosition="0"/>
    </format>
    <format dxfId="3">
      <pivotArea type="topRight" dataOnly="0" labelOnly="1" outline="0" fieldPosition="0"/>
    </format>
    <format dxfId="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outline="0" collapsedLevelsAreSubtotals="1" fieldPosition="0">
        <references count="1">
          <reference field="4294967294" count="1">
            <x v="0"/>
          </reference>
        </references>
      </pivotArea>
    </format>
    <format dxfId="0">
      <pivotArea outline="0" collapsedLevelsAreSubtotals="1" fieldPosition="0">
        <references count="1">
          <reference field="4294967294" count="1">
            <x v="1"/>
          </reference>
        </references>
      </pivotArea>
    </format>
  </formats>
  <pivotTableStyleInfo name="PivotStyleMedium3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3" displayName="Table3" ref="A5:L132" totalsRowShown="0" headerRowDxfId="101" headerRowBorderDxfId="100" tableBorderDxfId="99">
  <autoFilter ref="A5:L132"/>
  <tableColumns count="12">
    <tableColumn id="1" name="รหัสตัวเลข_x000a_เครื่องมือ" dataDxfId="98"/>
    <tableColumn id="2" name="ประเภทเครื่องวัด" dataDxfId="97"/>
    <tableColumn id="3" name="ชื่อเครื่อง" dataDxfId="96"/>
    <tableColumn id="4" name="รหัสครุภัณฑ์" dataDxfId="95"/>
    <tableColumn id="5" name="แผนก" dataDxfId="94"/>
    <tableColumn id="6" name="ค่าเสื่อม/เช่า" dataDxfId="93"/>
    <tableColumn id="7" name="ค่าบำรุงรักษา" dataDxfId="92"/>
    <tableColumn id="8" name="สรุปจำนวนครั้ง" dataDxfId="91">
      <calculatedColumnFormula>COUNT(BB6,BD6,BF6,BH6,BJ6,BL6,BN6,BP6,BR6,BT6,BV6,BX6,BZ6,CB6,CD6,CF6,CH6,CJ6,CL6,CN6,CP6,CR6,CT6,CV6,CX6,CZ6)</calculatedColumnFormula>
    </tableColumn>
    <tableColumn id="9" name="สรุปจำนวนวัน" dataDxfId="90">
      <calculatedColumnFormula>AZ6</calculatedColumnFormula>
    </tableColumn>
    <tableColumn id="10" name="ค่าใช้จ่ายค่าเสื่อม/เช่า" dataDxfId="89">
      <calculatedColumnFormula>I6*F6</calculatedColumnFormula>
    </tableColumn>
    <tableColumn id="11" name="ค่าใช้จ่ายค่าบำรุงรักษา" dataDxfId="88">
      <calculatedColumnFormula>I6*G6</calculatedColumnFormula>
    </tableColumn>
    <tableColumn id="12" name="สถานะการยืม" dataDxfId="87">
      <calculatedColumnFormula>IF(COUNTIFS(History_Tool!#REF!,A6,History_Tool!#REF!,"B"),"B","A")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5:AM14" totalsRowShown="0" headerRowDxfId="86" dataDxfId="84" headerRowBorderDxfId="85" headerRowCellStyle="Normal 2" dataCellStyle="Normal 2">
  <autoFilter ref="A5:AM14"/>
  <tableColumns count="39">
    <tableColumn id="1" name="ครั้งที่" dataDxfId="83" totalsRowDxfId="82" dataCellStyle="Normal 2"/>
    <tableColumn id="2" name="ชื่อ" dataDxfId="81" totalsRowDxfId="80" dataCellStyle="Normal 2"/>
    <tableColumn id="3" name="เลขประจำตัว" dataDxfId="79" totalsRowDxfId="78" dataCellStyle="Normal 2"/>
    <tableColumn id="4" name="วันเริ่ม" dataDxfId="77" totalsRowDxfId="76" dataCellStyle="Normal 2"/>
    <tableColumn id="5" name="วันสิ้นสุด" dataDxfId="75" totalsRowDxfId="74" dataCellStyle="Normal 2"/>
    <tableColumn id="6" name="จำนวนวัน" dataDxfId="73" totalsRowDxfId="72" dataCellStyle="Normal 2"/>
    <tableColumn id="7" name="จำนวนคืน" dataDxfId="71" totalsRowDxfId="70" dataCellStyle="Normal 2"/>
    <tableColumn id="8" name="คำสั่งเลขที่" dataDxfId="69" totalsRowDxfId="68" dataCellStyle="Normal 2"/>
    <tableColumn id="9" name="ปฏิบัติงานที่จังหวัด" dataDxfId="67" totalsRowDxfId="66" dataCellStyle="Normal 2"/>
    <tableColumn id="10" name="สถานที่ปฏิบัติงาน" dataDxfId="65" totalsRowDxfId="64" dataCellStyle="Normal 2"/>
    <tableColumn id="11" name="Internal Order(IO)" dataDxfId="63" totalsRowDxfId="62" dataCellStyle="Normal 2"/>
    <tableColumn id="12" name="Cost Center(CC)" dataDxfId="61" totalsRowDxfId="60" dataCellStyle="Normal 2"/>
    <tableColumn id="13" name="ค่าเบี้ยเลี้ยง" dataDxfId="59" totalsRowDxfId="58" dataCellStyle="Comma_รายงานยอด 30เมย53 "/>
    <tableColumn id="14" name="ค่าที่พักเหมา" dataDxfId="57" totalsRowDxfId="56" dataCellStyle="Comma_รายงานยอด 30เมย53 "/>
    <tableColumn id="15" name="ค่าที่พักจริง" dataDxfId="55" totalsRowDxfId="54" dataCellStyle="Comma_รายงานยอด 30เมย53 "/>
    <tableColumn id="16" name="ค่าTaxi" dataDxfId="53" totalsRowDxfId="52" dataCellStyle="Comma_รายงานยอด 30เมย53 "/>
    <tableColumn id="17" name="ค่าน้ำมัน" dataDxfId="51" totalsRowDxfId="50" dataCellStyle="Comma_รายงานยอด 30เมย53 "/>
    <tableColumn id="18" name="ค่าทางด่วน" dataDxfId="49" totalsRowDxfId="48" dataCellStyle="Comma_รายงานยอด 30เมย53 "/>
    <tableColumn id="19" name="ค่าเบี้ยเสี่ยงภัย" dataDxfId="47" totalsRowDxfId="46" dataCellStyle="Comma_รายงานยอด 30เมย53 "/>
    <tableColumn id="20" name="ค่าอื่นๆ" dataDxfId="45" totalsRowDxfId="44" dataCellStyle="Comma_รายงานยอด 30เมย53 "/>
    <tableColumn id="21" name="จำนวน ก.ม." dataDxfId="43" totalsRowDxfId="42" dataCellStyle="Comma_รายงานยอด 30เมย53 "/>
    <tableColumn id="22" name="ก.ม./บาท" dataDxfId="41" totalsRowDxfId="40" dataCellStyle="Comma_รายงานยอด 30เมย53 "/>
    <tableColumn id="23" name="OT 1 เท่า" dataDxfId="39" totalsRowDxfId="38" dataCellStyle="Comma_รายงานยอด 30เมย53 "/>
    <tableColumn id="24" name="OT 1.5 เท่า" dataDxfId="37" totalsRowDxfId="36" dataCellStyle="Comma_รายงานยอด 30เมย53 "/>
    <tableColumn id="25" name="ค่าน้ำมันที่ไม่มีคำสั่งเดินทาง" dataDxfId="35" totalsRowDxfId="34"/>
    <tableColumn id="26" name="ระดับ" dataDxfId="33" totalsRowDxfId="32"/>
    <tableColumn id="27" name="จัดระดับกลุ่ม" dataDxfId="31" totalsRowDxfId="30"/>
    <tableColumn id="28" name="สถานะที่ทำงาน" dataDxfId="29" totalsRowDxfId="28"/>
    <tableColumn id="29" name="จำนวนวันจากค่าเบี้ยเลี้ยง" dataDxfId="27" totalsRowDxfId="26"/>
    <tableColumn id="30" name="จำนวนคืนจากค่าที่พัก" dataDxfId="25" totalsRowDxfId="24"/>
    <tableColumn id="31" name="จำนวนวันจากเบี้ยเสี่ยงภัย" dataDxfId="23" totalsRowDxfId="22"/>
    <tableColumn id="32" name="ค่าแรง" dataDxfId="21" totalsRowDxfId="20"/>
    <tableColumn id="33" name="ค่า OT 1 เท่า" dataDxfId="19" totalsRowDxfId="18"/>
    <tableColumn id="34" name="ค่า OT 1.5 เท่า" dataDxfId="17" totalsRowDxfId="16"/>
    <tableColumn id="35" name="ค่าเช่ารถยนต์" dataDxfId="15" totalsRowDxfId="14"/>
    <tableColumn id="36" name="ค่าบำรุงรักษารถ" dataDxfId="13" totalsRowDxfId="12"/>
    <tableColumn id="37" name="จำนวนที่ใช้รถ(วัน)" dataDxfId="11" totalsRowDxfId="10"/>
    <tableColumn id="38" name="ระดับขั้นตอนการทำงาน" dataDxfId="9" totalsRowDxfId="8"/>
    <tableColumn id="39" name="สวัสดิการ" dataDxfId="7" totalsRow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A1:CC124"/>
  <sheetViews>
    <sheetView topLeftCell="S1" workbookViewId="0">
      <selection activeCell="CA2" sqref="CA2"/>
    </sheetView>
  </sheetViews>
  <sheetFormatPr defaultColWidth="4.25" defaultRowHeight="19.5" customHeight="1" x14ac:dyDescent="0.2"/>
  <cols>
    <col min="1" max="1" width="5.75" style="25" customWidth="1"/>
    <col min="2" max="2" width="27.125" customWidth="1"/>
    <col min="3" max="3" width="9.75" style="25" customWidth="1"/>
    <col min="4" max="5" width="11.375" style="25" customWidth="1"/>
    <col min="6" max="6" width="9.75" style="25" customWidth="1"/>
    <col min="7" max="7" width="3" customWidth="1"/>
    <col min="8" max="8" width="4.75" bestFit="1" customWidth="1"/>
    <col min="9" max="9" width="7.125" bestFit="1" customWidth="1"/>
    <col min="10" max="11" width="12.625" customWidth="1"/>
    <col min="12" max="12" width="13.875" customWidth="1"/>
    <col min="13" max="13" width="11.375" bestFit="1" customWidth="1"/>
    <col min="14" max="15" width="16.375" customWidth="1"/>
    <col min="16" max="16" width="10.875" bestFit="1" customWidth="1"/>
    <col min="17" max="17" width="12.625" bestFit="1" customWidth="1"/>
    <col min="18" max="18" width="10.125" bestFit="1" customWidth="1"/>
    <col min="19" max="21" width="4.375" customWidth="1"/>
    <col min="22" max="22" width="3" customWidth="1"/>
    <col min="23" max="23" width="5" style="25" bestFit="1" customWidth="1"/>
    <col min="24" max="24" width="14.125" bestFit="1" customWidth="1"/>
    <col min="25" max="25" width="3" customWidth="1"/>
    <col min="26" max="26" width="16.375" customWidth="1"/>
    <col min="27" max="28" width="0.75" customWidth="1"/>
    <col min="29" max="34" width="0.75" style="23" customWidth="1"/>
    <col min="35" max="35" width="0.75" style="24" customWidth="1"/>
    <col min="36" max="38" width="0.75" style="23" customWidth="1"/>
    <col min="39" max="40" width="0.75" style="22" customWidth="1"/>
    <col min="41" max="47" width="0.75" style="21" customWidth="1"/>
    <col min="48" max="48" width="0.75" style="20" customWidth="1"/>
    <col min="49" max="51" width="0.75" style="19" customWidth="1"/>
    <col min="52" max="52" width="0.75" style="18" customWidth="1"/>
    <col min="53" max="56" width="0.75" style="17" customWidth="1"/>
    <col min="57" max="76" width="0.75" customWidth="1"/>
    <col min="77" max="77" width="40.375" bestFit="1" customWidth="1"/>
    <col min="78" max="78" width="2.375" customWidth="1"/>
    <col min="79" max="79" width="42.75" bestFit="1" customWidth="1"/>
    <col min="81" max="81" width="9.625" bestFit="1" customWidth="1"/>
  </cols>
  <sheetData>
    <row r="1" spans="1:81" s="49" customFormat="1" ht="19.5" customHeight="1" x14ac:dyDescent="0.2">
      <c r="A1" s="56" t="s">
        <v>110</v>
      </c>
      <c r="B1" s="55" t="s">
        <v>48</v>
      </c>
      <c r="C1" s="56" t="s">
        <v>47</v>
      </c>
      <c r="D1" s="56" t="s">
        <v>228</v>
      </c>
      <c r="E1" s="56" t="s">
        <v>227</v>
      </c>
      <c r="F1" s="56" t="s">
        <v>226</v>
      </c>
      <c r="H1" s="60" t="s">
        <v>226</v>
      </c>
      <c r="I1" s="60" t="s">
        <v>225</v>
      </c>
      <c r="J1" s="60" t="s">
        <v>224</v>
      </c>
      <c r="K1" s="57" t="s">
        <v>224</v>
      </c>
      <c r="L1" s="57" t="s">
        <v>223</v>
      </c>
      <c r="M1" s="60" t="s">
        <v>222</v>
      </c>
      <c r="N1" s="59" t="s">
        <v>221</v>
      </c>
      <c r="O1" s="59" t="s">
        <v>220</v>
      </c>
      <c r="P1" s="58" t="s">
        <v>219</v>
      </c>
      <c r="Q1" s="58" t="s">
        <v>218</v>
      </c>
      <c r="R1" s="57" t="s">
        <v>217</v>
      </c>
      <c r="S1" s="57"/>
      <c r="T1" s="57"/>
      <c r="U1" s="57"/>
      <c r="W1" s="56" t="s">
        <v>110</v>
      </c>
      <c r="X1" s="55" t="s">
        <v>216</v>
      </c>
      <c r="Y1" s="49" t="s">
        <v>326</v>
      </c>
      <c r="Z1" s="55" t="s">
        <v>215</v>
      </c>
      <c r="AC1" s="54"/>
      <c r="AD1" s="54"/>
      <c r="AE1" s="54"/>
      <c r="AF1" s="54"/>
      <c r="AG1" s="54"/>
      <c r="AH1" s="54"/>
      <c r="AI1" s="54"/>
      <c r="AJ1" s="54"/>
      <c r="AK1" s="54"/>
      <c r="AM1" s="12"/>
      <c r="AN1" s="12"/>
      <c r="AO1" s="12"/>
      <c r="AP1" s="12"/>
      <c r="AQ1" s="12"/>
      <c r="AR1" s="15"/>
      <c r="AS1" s="12"/>
      <c r="AT1" s="12"/>
      <c r="AU1" s="15"/>
      <c r="AV1" s="14"/>
      <c r="AW1" s="14"/>
      <c r="AX1" s="13"/>
      <c r="AY1" s="53"/>
      <c r="AZ1" s="52"/>
      <c r="BA1" s="51"/>
      <c r="BB1" s="51"/>
      <c r="BC1" s="51"/>
      <c r="BD1" s="51"/>
      <c r="BY1" s="50" t="s">
        <v>328</v>
      </c>
      <c r="CA1" s="50" t="s">
        <v>214</v>
      </c>
      <c r="CC1" s="50" t="s">
        <v>109</v>
      </c>
    </row>
    <row r="2" spans="1:81" ht="19.5" customHeight="1" x14ac:dyDescent="0.2">
      <c r="A2" s="214">
        <v>1</v>
      </c>
      <c r="B2" t="s">
        <v>5</v>
      </c>
      <c r="C2" s="214">
        <v>100001</v>
      </c>
      <c r="D2" s="41" t="s">
        <v>0</v>
      </c>
      <c r="E2" s="41" t="s">
        <v>155</v>
      </c>
      <c r="F2" s="214" t="s">
        <v>5</v>
      </c>
      <c r="H2" s="39" t="s">
        <v>5</v>
      </c>
      <c r="I2" s="234">
        <v>250</v>
      </c>
      <c r="J2" s="39" t="s">
        <v>213</v>
      </c>
      <c r="K2" s="234">
        <v>450</v>
      </c>
      <c r="L2" s="234">
        <v>450</v>
      </c>
      <c r="M2" s="234">
        <v>500</v>
      </c>
      <c r="N2" s="235">
        <v>85</v>
      </c>
      <c r="O2" s="235">
        <v>85</v>
      </c>
      <c r="P2" s="234">
        <v>2000</v>
      </c>
      <c r="Q2" s="234">
        <v>0</v>
      </c>
      <c r="R2" s="39" t="s">
        <v>5</v>
      </c>
      <c r="S2" s="39"/>
      <c r="T2" s="39"/>
      <c r="U2" s="39"/>
      <c r="W2" s="25">
        <v>1</v>
      </c>
      <c r="X2" t="s">
        <v>16</v>
      </c>
      <c r="Z2" t="s">
        <v>1</v>
      </c>
      <c r="AC2" s="27"/>
      <c r="AD2" s="29"/>
      <c r="AE2" s="26"/>
      <c r="AF2" s="26"/>
      <c r="AG2" s="27"/>
      <c r="AH2" s="27"/>
      <c r="AI2" s="27"/>
      <c r="AJ2" s="27"/>
      <c r="AK2" s="27"/>
      <c r="AM2" s="34"/>
      <c r="AN2" s="34"/>
      <c r="AO2" s="34"/>
      <c r="AP2" s="34"/>
      <c r="AQ2" s="34"/>
      <c r="AR2" s="33"/>
      <c r="AS2" s="33"/>
      <c r="AT2" s="33"/>
      <c r="AU2" s="32"/>
      <c r="AV2" s="16"/>
      <c r="AW2" s="16"/>
      <c r="AX2" s="40"/>
      <c r="BM2" s="48"/>
      <c r="BY2" s="222">
        <v>0.41520000000000001</v>
      </c>
      <c r="CA2" s="47" t="s">
        <v>329</v>
      </c>
      <c r="CC2" s="41" t="s">
        <v>60</v>
      </c>
    </row>
    <row r="3" spans="1:81" ht="19.5" customHeight="1" x14ac:dyDescent="0.2">
      <c r="A3" s="25">
        <v>2</v>
      </c>
      <c r="B3" t="s">
        <v>24</v>
      </c>
      <c r="C3" s="41">
        <v>486558</v>
      </c>
      <c r="D3" s="41" t="s">
        <v>0</v>
      </c>
      <c r="E3" s="41" t="s">
        <v>155</v>
      </c>
      <c r="F3" s="25">
        <v>10</v>
      </c>
      <c r="H3" s="39">
        <v>1</v>
      </c>
      <c r="I3" s="234">
        <v>350</v>
      </c>
      <c r="J3" s="39" t="s">
        <v>207</v>
      </c>
      <c r="K3" s="234">
        <v>700</v>
      </c>
      <c r="L3" s="234">
        <v>600</v>
      </c>
      <c r="M3" s="234">
        <v>630</v>
      </c>
      <c r="N3" s="235">
        <v>99</v>
      </c>
      <c r="O3" s="234">
        <v>66</v>
      </c>
      <c r="P3" s="234">
        <v>0</v>
      </c>
      <c r="Q3" s="234">
        <v>0</v>
      </c>
      <c r="R3" s="39" t="s">
        <v>206</v>
      </c>
      <c r="S3" s="39"/>
      <c r="T3" s="39"/>
      <c r="U3" s="39"/>
      <c r="W3" s="25">
        <v>2</v>
      </c>
      <c r="X3" t="s">
        <v>212</v>
      </c>
      <c r="Z3" t="s">
        <v>211</v>
      </c>
      <c r="AB3" s="46"/>
      <c r="AC3" s="28"/>
      <c r="AD3" s="29"/>
      <c r="AE3" s="26"/>
      <c r="AF3" s="26"/>
      <c r="AG3" s="28"/>
      <c r="AH3" s="27"/>
      <c r="AI3" s="27"/>
      <c r="AJ3" s="27"/>
      <c r="AK3" s="27"/>
      <c r="AM3" s="34"/>
      <c r="AN3" s="34"/>
      <c r="AO3" s="34"/>
      <c r="AP3" s="34"/>
      <c r="AQ3" s="34"/>
      <c r="AR3" s="33"/>
      <c r="AS3" s="33"/>
      <c r="AT3" s="33"/>
      <c r="AU3" s="32"/>
      <c r="AV3" s="16"/>
      <c r="AW3" s="16"/>
      <c r="AX3" s="40"/>
      <c r="CA3" s="47" t="s">
        <v>330</v>
      </c>
      <c r="CC3" s="41" t="s">
        <v>54</v>
      </c>
    </row>
    <row r="4" spans="1:81" ht="19.5" customHeight="1" x14ac:dyDescent="0.2">
      <c r="A4" s="214">
        <v>3</v>
      </c>
      <c r="B4" t="s">
        <v>23</v>
      </c>
      <c r="C4" s="41">
        <v>563838</v>
      </c>
      <c r="D4" s="41" t="s">
        <v>0</v>
      </c>
      <c r="E4" s="41" t="s">
        <v>155</v>
      </c>
      <c r="F4" s="25">
        <v>9</v>
      </c>
      <c r="H4" s="39">
        <v>2</v>
      </c>
      <c r="I4" s="234">
        <v>350</v>
      </c>
      <c r="J4" s="39" t="s">
        <v>207</v>
      </c>
      <c r="K4" s="234">
        <v>700</v>
      </c>
      <c r="L4" s="234">
        <v>600</v>
      </c>
      <c r="M4" s="234">
        <v>630</v>
      </c>
      <c r="N4" s="235">
        <v>99</v>
      </c>
      <c r="O4" s="234">
        <v>66</v>
      </c>
      <c r="P4" s="234">
        <v>0</v>
      </c>
      <c r="Q4" s="234">
        <v>0</v>
      </c>
      <c r="R4" s="39" t="s">
        <v>206</v>
      </c>
      <c r="S4" s="39"/>
      <c r="T4" s="39"/>
      <c r="U4" s="39"/>
      <c r="W4" s="25">
        <v>3</v>
      </c>
      <c r="X4" t="s">
        <v>209</v>
      </c>
      <c r="Z4" t="s">
        <v>208</v>
      </c>
      <c r="AB4" s="46"/>
      <c r="AC4" s="27"/>
      <c r="AD4" s="29"/>
      <c r="AE4" s="26"/>
      <c r="AF4" s="26"/>
      <c r="AG4" s="27"/>
      <c r="AH4" s="27"/>
      <c r="AI4" s="27"/>
      <c r="AJ4" s="27"/>
      <c r="AK4" s="27"/>
      <c r="AM4" s="34"/>
      <c r="AN4" s="34"/>
      <c r="AO4" s="34"/>
      <c r="AP4" s="34"/>
      <c r="AQ4" s="34"/>
      <c r="AR4" s="33"/>
      <c r="AS4" s="33"/>
      <c r="AT4" s="38"/>
      <c r="AU4" s="37"/>
      <c r="AV4" s="16"/>
      <c r="AW4" s="16"/>
      <c r="AX4" s="40"/>
      <c r="CA4" s="47" t="s">
        <v>331</v>
      </c>
      <c r="CC4" s="254" t="s">
        <v>157</v>
      </c>
    </row>
    <row r="5" spans="1:81" ht="19.5" customHeight="1" x14ac:dyDescent="0.2">
      <c r="A5" s="214">
        <v>4</v>
      </c>
      <c r="B5" t="s">
        <v>210</v>
      </c>
      <c r="C5" s="41">
        <v>492612</v>
      </c>
      <c r="D5" s="41" t="s">
        <v>0</v>
      </c>
      <c r="E5" s="41" t="s">
        <v>155</v>
      </c>
      <c r="F5" s="25">
        <v>9</v>
      </c>
      <c r="H5" s="39">
        <v>3</v>
      </c>
      <c r="I5" s="234">
        <v>350</v>
      </c>
      <c r="J5" s="39" t="s">
        <v>207</v>
      </c>
      <c r="K5" s="234">
        <v>700</v>
      </c>
      <c r="L5" s="234">
        <v>600</v>
      </c>
      <c r="M5" s="234">
        <v>630</v>
      </c>
      <c r="N5" s="235">
        <v>99</v>
      </c>
      <c r="O5" s="234">
        <v>66</v>
      </c>
      <c r="P5" s="234">
        <v>0</v>
      </c>
      <c r="Q5" s="234">
        <v>0</v>
      </c>
      <c r="R5" s="39" t="s">
        <v>206</v>
      </c>
      <c r="S5" s="39"/>
      <c r="T5" s="39"/>
      <c r="U5" s="39"/>
      <c r="W5" s="25">
        <v>4</v>
      </c>
      <c r="X5" t="s">
        <v>205</v>
      </c>
      <c r="AB5" s="46"/>
      <c r="AC5" s="28"/>
      <c r="AD5" s="29"/>
      <c r="AE5" s="26"/>
      <c r="AF5" s="26"/>
      <c r="AG5" s="28"/>
      <c r="AH5" s="27"/>
      <c r="AI5" s="27"/>
      <c r="AJ5" s="27"/>
      <c r="AK5" s="27"/>
      <c r="AM5" s="34"/>
      <c r="AN5" s="34"/>
      <c r="AO5" s="34"/>
      <c r="AP5" s="34"/>
      <c r="AQ5" s="34"/>
      <c r="AR5" s="33"/>
      <c r="AS5" s="33"/>
      <c r="AT5" s="38"/>
      <c r="AU5" s="37"/>
      <c r="AV5" s="16"/>
      <c r="AW5" s="16"/>
      <c r="AX5" s="40"/>
      <c r="CA5" s="47" t="s">
        <v>332</v>
      </c>
    </row>
    <row r="6" spans="1:81" ht="19.5" customHeight="1" x14ac:dyDescent="0.2">
      <c r="A6" s="214">
        <v>5</v>
      </c>
      <c r="B6" t="s">
        <v>3</v>
      </c>
      <c r="C6" s="41">
        <v>87920</v>
      </c>
      <c r="D6" s="41" t="s">
        <v>0</v>
      </c>
      <c r="E6" s="41" t="s">
        <v>155</v>
      </c>
      <c r="F6" s="25">
        <v>9</v>
      </c>
      <c r="H6" s="39">
        <v>4</v>
      </c>
      <c r="I6" s="234">
        <v>350</v>
      </c>
      <c r="J6" s="39" t="s">
        <v>200</v>
      </c>
      <c r="K6" s="234">
        <v>800</v>
      </c>
      <c r="L6" s="234">
        <v>700</v>
      </c>
      <c r="M6" s="234">
        <v>1600</v>
      </c>
      <c r="N6" s="235">
        <v>251.42857142857144</v>
      </c>
      <c r="O6" s="234">
        <v>167.61904761904762</v>
      </c>
      <c r="P6" s="234">
        <v>0</v>
      </c>
      <c r="Q6" s="234">
        <v>0</v>
      </c>
      <c r="R6" s="39" t="s">
        <v>199</v>
      </c>
      <c r="S6" s="39"/>
      <c r="T6" s="39"/>
      <c r="U6" s="39"/>
      <c r="W6" s="25">
        <v>5</v>
      </c>
      <c r="X6" t="s">
        <v>204</v>
      </c>
      <c r="AB6" s="46"/>
      <c r="AC6" s="27"/>
      <c r="AD6" s="29"/>
      <c r="AE6" s="26"/>
      <c r="AF6" s="26"/>
      <c r="AG6" s="28"/>
      <c r="AH6" s="26"/>
      <c r="AI6" s="26"/>
      <c r="AJ6" s="26"/>
      <c r="AK6" s="26"/>
      <c r="AM6" s="30"/>
      <c r="AN6" s="30"/>
      <c r="AO6" s="30"/>
      <c r="AP6" s="30"/>
      <c r="AQ6" s="30"/>
      <c r="AR6" s="12"/>
      <c r="AS6" s="12"/>
      <c r="AT6" s="12"/>
      <c r="AU6" s="15"/>
      <c r="AV6" s="16"/>
      <c r="AW6" s="16"/>
      <c r="AX6" s="16"/>
      <c r="CA6" s="47" t="s">
        <v>333</v>
      </c>
    </row>
    <row r="7" spans="1:81" ht="19.5" customHeight="1" x14ac:dyDescent="0.2">
      <c r="A7" s="214">
        <v>6</v>
      </c>
      <c r="B7" t="s">
        <v>203</v>
      </c>
      <c r="C7" s="41">
        <v>577545</v>
      </c>
      <c r="D7" s="41" t="s">
        <v>0</v>
      </c>
      <c r="E7" s="41" t="s">
        <v>155</v>
      </c>
      <c r="F7" s="25">
        <v>5</v>
      </c>
      <c r="H7" s="39">
        <v>5</v>
      </c>
      <c r="I7" s="234">
        <v>350</v>
      </c>
      <c r="J7" s="39" t="s">
        <v>200</v>
      </c>
      <c r="K7" s="234">
        <v>800</v>
      </c>
      <c r="L7" s="234">
        <v>700</v>
      </c>
      <c r="M7" s="234">
        <v>1600</v>
      </c>
      <c r="N7" s="235">
        <v>251.42857142857144</v>
      </c>
      <c r="O7" s="234">
        <v>167.61904761904762</v>
      </c>
      <c r="P7" s="234">
        <v>0</v>
      </c>
      <c r="Q7" s="234">
        <v>0</v>
      </c>
      <c r="R7" s="39" t="s">
        <v>199</v>
      </c>
      <c r="S7" s="39"/>
      <c r="T7" s="39"/>
      <c r="U7" s="39"/>
      <c r="W7" s="25">
        <v>6</v>
      </c>
      <c r="X7" t="s">
        <v>202</v>
      </c>
      <c r="AB7" s="46"/>
      <c r="AC7" s="28"/>
      <c r="AD7" s="29"/>
      <c r="AE7" s="26"/>
      <c r="AF7" s="26"/>
      <c r="AG7" s="27"/>
      <c r="AH7" s="26"/>
      <c r="AI7" s="26"/>
      <c r="AJ7" s="26"/>
      <c r="AK7" s="26"/>
      <c r="AM7" s="30"/>
      <c r="AN7" s="30"/>
      <c r="AO7" s="30"/>
      <c r="AP7" s="30"/>
      <c r="AQ7" s="30"/>
      <c r="AR7" s="12"/>
      <c r="AS7" s="12"/>
      <c r="AT7" s="12"/>
      <c r="AU7" s="15"/>
      <c r="AV7" s="16"/>
      <c r="AW7" s="16"/>
      <c r="AX7" s="16"/>
    </row>
    <row r="8" spans="1:81" ht="19.5" customHeight="1" x14ac:dyDescent="0.2">
      <c r="A8" s="214">
        <v>7</v>
      </c>
      <c r="B8" t="s">
        <v>201</v>
      </c>
      <c r="C8" s="41">
        <v>554103</v>
      </c>
      <c r="D8" s="41" t="s">
        <v>9</v>
      </c>
      <c r="E8" s="41" t="s">
        <v>60</v>
      </c>
      <c r="F8" s="25">
        <v>8</v>
      </c>
      <c r="H8" s="39">
        <v>6</v>
      </c>
      <c r="I8" s="234">
        <v>350</v>
      </c>
      <c r="J8" s="39" t="s">
        <v>200</v>
      </c>
      <c r="K8" s="234">
        <v>800</v>
      </c>
      <c r="L8" s="234">
        <v>700</v>
      </c>
      <c r="M8" s="234">
        <v>1600</v>
      </c>
      <c r="N8" s="235">
        <v>251.42857142857144</v>
      </c>
      <c r="O8" s="234">
        <v>167.61904761904762</v>
      </c>
      <c r="P8" s="234">
        <v>0</v>
      </c>
      <c r="Q8" s="234">
        <v>0</v>
      </c>
      <c r="R8" s="39" t="s">
        <v>199</v>
      </c>
      <c r="S8" s="39"/>
      <c r="T8" s="39"/>
      <c r="U8" s="39"/>
      <c r="W8" s="25">
        <v>7</v>
      </c>
      <c r="X8" t="s">
        <v>198</v>
      </c>
      <c r="AC8" s="27"/>
      <c r="AD8" s="29"/>
      <c r="AE8" s="26"/>
      <c r="AF8" s="26"/>
      <c r="AG8" s="28"/>
      <c r="AH8" s="26"/>
      <c r="AI8" s="26"/>
      <c r="AJ8" s="26"/>
      <c r="AK8" s="26"/>
      <c r="AM8" s="30"/>
      <c r="AN8" s="30"/>
      <c r="AO8" s="30"/>
      <c r="AP8" s="30"/>
      <c r="AQ8" s="30"/>
      <c r="AR8" s="12"/>
      <c r="AS8" s="12"/>
      <c r="AT8" s="12"/>
      <c r="AU8" s="15"/>
      <c r="AV8" s="16"/>
      <c r="AW8" s="16"/>
      <c r="AX8" s="16"/>
      <c r="CA8" s="45"/>
    </row>
    <row r="9" spans="1:81" ht="19.5" customHeight="1" x14ac:dyDescent="0.2">
      <c r="A9" s="214">
        <v>8</v>
      </c>
      <c r="B9" t="s">
        <v>197</v>
      </c>
      <c r="C9" s="41">
        <v>556475</v>
      </c>
      <c r="D9" s="41" t="s">
        <v>9</v>
      </c>
      <c r="E9" s="41" t="s">
        <v>60</v>
      </c>
      <c r="F9" s="25">
        <v>8</v>
      </c>
      <c r="H9" s="39">
        <v>7</v>
      </c>
      <c r="I9" s="234">
        <v>380</v>
      </c>
      <c r="J9" s="39" t="s">
        <v>193</v>
      </c>
      <c r="K9" s="234">
        <v>1000</v>
      </c>
      <c r="L9" s="234">
        <v>800</v>
      </c>
      <c r="M9" s="234">
        <v>2700</v>
      </c>
      <c r="N9" s="235">
        <v>424.28571428571422</v>
      </c>
      <c r="O9" s="234">
        <v>282.85714285714283</v>
      </c>
      <c r="P9" s="234">
        <v>0</v>
      </c>
      <c r="Q9" s="234">
        <v>0</v>
      </c>
      <c r="R9" s="39" t="s">
        <v>192</v>
      </c>
      <c r="S9" s="39"/>
      <c r="T9" s="39"/>
      <c r="U9" s="39"/>
      <c r="W9" s="25">
        <v>8</v>
      </c>
      <c r="X9" t="s">
        <v>196</v>
      </c>
      <c r="AC9" s="28"/>
      <c r="AD9" s="29"/>
      <c r="AE9" s="26"/>
      <c r="AF9" s="26"/>
      <c r="AG9" s="28"/>
      <c r="AH9" s="27"/>
      <c r="AI9" s="27"/>
      <c r="AJ9" s="27"/>
      <c r="AK9" s="27"/>
      <c r="AM9" s="34"/>
      <c r="AN9" s="34"/>
      <c r="AO9" s="34"/>
      <c r="AP9" s="34"/>
      <c r="AQ9" s="34"/>
      <c r="AR9" s="33"/>
      <c r="AS9" s="33"/>
      <c r="AT9" s="33"/>
      <c r="AU9" s="32"/>
      <c r="AV9" s="16"/>
      <c r="AW9" s="16"/>
      <c r="AX9" s="40"/>
      <c r="CA9" s="45"/>
    </row>
    <row r="10" spans="1:81" ht="19.5" customHeight="1" x14ac:dyDescent="0.2">
      <c r="A10" s="214">
        <v>9</v>
      </c>
      <c r="B10" t="s">
        <v>195</v>
      </c>
      <c r="C10" s="41">
        <v>530433</v>
      </c>
      <c r="D10" s="41" t="s">
        <v>9</v>
      </c>
      <c r="E10" s="41" t="s">
        <v>60</v>
      </c>
      <c r="F10" s="25">
        <v>8</v>
      </c>
      <c r="H10" s="39">
        <v>8</v>
      </c>
      <c r="I10" s="234">
        <v>380</v>
      </c>
      <c r="J10" s="39" t="s">
        <v>193</v>
      </c>
      <c r="K10" s="234">
        <v>1000</v>
      </c>
      <c r="L10" s="234">
        <v>800</v>
      </c>
      <c r="M10" s="234">
        <v>2700</v>
      </c>
      <c r="N10" s="235">
        <v>424.28571428571422</v>
      </c>
      <c r="O10" s="234">
        <v>282.85714285714283</v>
      </c>
      <c r="P10" s="234">
        <v>0</v>
      </c>
      <c r="Q10" s="234">
        <v>0</v>
      </c>
      <c r="R10" s="39" t="s">
        <v>192</v>
      </c>
      <c r="S10" s="39"/>
      <c r="T10" s="39"/>
      <c r="U10" s="39"/>
      <c r="W10" s="25">
        <v>9</v>
      </c>
      <c r="X10" t="s">
        <v>2</v>
      </c>
      <c r="AC10" s="27"/>
      <c r="AD10" s="29"/>
      <c r="AE10" s="26"/>
      <c r="AF10" s="26"/>
      <c r="AG10" s="27"/>
      <c r="AH10" s="27"/>
      <c r="AI10" s="27"/>
      <c r="AJ10" s="27"/>
      <c r="AK10" s="27"/>
      <c r="AM10" s="34"/>
      <c r="AN10" s="34"/>
      <c r="AO10" s="34"/>
      <c r="AP10" s="34"/>
      <c r="AQ10" s="34"/>
      <c r="AR10" s="33"/>
      <c r="AS10" s="33"/>
      <c r="AT10" s="33"/>
      <c r="AU10" s="32"/>
      <c r="AV10" s="16"/>
      <c r="AW10" s="16"/>
      <c r="AX10" s="40"/>
      <c r="CA10" s="45"/>
    </row>
    <row r="11" spans="1:81" ht="19.5" customHeight="1" x14ac:dyDescent="0.2">
      <c r="A11" s="214">
        <v>10</v>
      </c>
      <c r="B11" t="s">
        <v>194</v>
      </c>
      <c r="C11" s="41">
        <v>592239</v>
      </c>
      <c r="D11" s="41" t="s">
        <v>9</v>
      </c>
      <c r="E11" s="41" t="s">
        <v>60</v>
      </c>
      <c r="F11" s="25">
        <v>5</v>
      </c>
      <c r="H11" s="39">
        <v>9</v>
      </c>
      <c r="I11" s="234">
        <v>380</v>
      </c>
      <c r="J11" s="39" t="s">
        <v>193</v>
      </c>
      <c r="K11" s="234">
        <v>1000</v>
      </c>
      <c r="L11" s="234">
        <v>800</v>
      </c>
      <c r="M11" s="234">
        <v>2700</v>
      </c>
      <c r="N11" s="235">
        <v>424.28571428571422</v>
      </c>
      <c r="O11" s="234">
        <v>282.85714285714283</v>
      </c>
      <c r="P11" s="234">
        <v>0</v>
      </c>
      <c r="Q11" s="234">
        <v>0</v>
      </c>
      <c r="R11" s="39" t="s">
        <v>192</v>
      </c>
      <c r="S11" s="39"/>
      <c r="T11" s="39"/>
      <c r="U11" s="39"/>
      <c r="W11" s="25">
        <v>10</v>
      </c>
      <c r="X11" t="s">
        <v>191</v>
      </c>
      <c r="AC11" s="28"/>
      <c r="AD11" s="29"/>
      <c r="AE11" s="26"/>
      <c r="AF11" s="26"/>
      <c r="AG11" s="27"/>
      <c r="AH11" s="26"/>
      <c r="AI11" s="26"/>
      <c r="AJ11" s="26"/>
      <c r="AK11" s="26"/>
      <c r="AM11" s="30"/>
      <c r="AN11" s="30"/>
      <c r="AO11" s="30"/>
      <c r="AP11" s="30"/>
      <c r="AQ11" s="30"/>
      <c r="AR11" s="12"/>
      <c r="AS11" s="12"/>
      <c r="AT11" s="12"/>
      <c r="AU11" s="15"/>
      <c r="AV11" s="16"/>
      <c r="AW11" s="16"/>
      <c r="AX11" s="16"/>
      <c r="CA11" s="45"/>
    </row>
    <row r="12" spans="1:81" ht="19.5" customHeight="1" x14ac:dyDescent="0.2">
      <c r="A12" s="214">
        <v>11</v>
      </c>
      <c r="B12" t="s">
        <v>190</v>
      </c>
      <c r="C12" s="41">
        <v>577510</v>
      </c>
      <c r="D12" s="41" t="s">
        <v>9</v>
      </c>
      <c r="E12" s="41" t="s">
        <v>60</v>
      </c>
      <c r="F12" s="25">
        <v>5</v>
      </c>
      <c r="H12" s="39">
        <v>10</v>
      </c>
      <c r="I12" s="234">
        <v>380</v>
      </c>
      <c r="J12" s="39" t="s">
        <v>187</v>
      </c>
      <c r="K12" s="234">
        <v>1300</v>
      </c>
      <c r="L12" s="234">
        <v>900</v>
      </c>
      <c r="M12" s="234">
        <v>3600</v>
      </c>
      <c r="N12" s="235">
        <v>565.71428571428578</v>
      </c>
      <c r="O12" s="234">
        <v>377.14285714285717</v>
      </c>
      <c r="P12" s="234">
        <v>0</v>
      </c>
      <c r="Q12" s="234">
        <v>0</v>
      </c>
      <c r="R12" s="39" t="s">
        <v>186</v>
      </c>
      <c r="S12" s="39"/>
      <c r="T12" s="39"/>
      <c r="U12" s="39"/>
      <c r="W12" s="25">
        <v>11</v>
      </c>
      <c r="X12" t="s">
        <v>189</v>
      </c>
      <c r="AC12" s="27"/>
      <c r="AD12" s="29"/>
      <c r="AE12" s="26"/>
      <c r="AF12" s="26"/>
      <c r="AG12" s="28"/>
      <c r="AH12" s="27"/>
      <c r="AI12" s="27"/>
      <c r="AJ12" s="27"/>
      <c r="AK12" s="27"/>
      <c r="AM12" s="34"/>
      <c r="AN12" s="34"/>
      <c r="AO12" s="34"/>
      <c r="AP12" s="34"/>
      <c r="AQ12" s="34"/>
      <c r="AR12" s="33"/>
      <c r="AS12" s="33"/>
      <c r="AT12" s="33"/>
      <c r="AU12" s="32"/>
      <c r="AV12" s="16"/>
      <c r="AW12" s="16"/>
      <c r="AX12" s="40"/>
      <c r="CA12" s="45"/>
    </row>
    <row r="13" spans="1:81" ht="19.5" customHeight="1" x14ac:dyDescent="0.2">
      <c r="A13" s="214">
        <v>12</v>
      </c>
      <c r="B13" t="s">
        <v>188</v>
      </c>
      <c r="C13" s="41">
        <v>584126</v>
      </c>
      <c r="D13" s="41" t="s">
        <v>9</v>
      </c>
      <c r="E13" s="41" t="s">
        <v>60</v>
      </c>
      <c r="F13" s="25">
        <v>5</v>
      </c>
      <c r="H13" s="39">
        <v>11</v>
      </c>
      <c r="I13" s="234">
        <v>380</v>
      </c>
      <c r="J13" s="39" t="s">
        <v>187</v>
      </c>
      <c r="K13" s="234">
        <v>1300</v>
      </c>
      <c r="L13" s="234">
        <v>900</v>
      </c>
      <c r="M13" s="234">
        <v>3600</v>
      </c>
      <c r="N13" s="235">
        <v>565.71428571428578</v>
      </c>
      <c r="O13" s="234">
        <v>377.14285714285717</v>
      </c>
      <c r="P13" s="234">
        <v>0</v>
      </c>
      <c r="Q13" s="234">
        <v>0</v>
      </c>
      <c r="R13" s="39" t="s">
        <v>186</v>
      </c>
      <c r="S13" s="39"/>
      <c r="T13" s="39"/>
      <c r="U13" s="39"/>
      <c r="W13" s="25">
        <v>12</v>
      </c>
      <c r="X13" t="s">
        <v>185</v>
      </c>
      <c r="AC13" s="28"/>
      <c r="AD13" s="29"/>
      <c r="AE13" s="26"/>
      <c r="AF13" s="26"/>
      <c r="AG13" s="28"/>
      <c r="AH13" s="26"/>
      <c r="AI13" s="26"/>
      <c r="AJ13" s="26"/>
      <c r="AK13" s="26"/>
      <c r="AM13" s="30"/>
      <c r="AN13" s="30"/>
      <c r="AO13" s="30"/>
      <c r="AP13" s="30"/>
      <c r="AQ13" s="30"/>
      <c r="AR13" s="12"/>
      <c r="AS13" s="12"/>
      <c r="AT13" s="12"/>
      <c r="AU13" s="15"/>
      <c r="AV13" s="16"/>
      <c r="AW13" s="16"/>
      <c r="AX13" s="16"/>
      <c r="CA13" s="45"/>
    </row>
    <row r="14" spans="1:81" ht="19.5" customHeight="1" x14ac:dyDescent="0.2">
      <c r="A14" s="214">
        <v>13</v>
      </c>
      <c r="B14" t="s">
        <v>184</v>
      </c>
      <c r="C14" s="41">
        <v>584215</v>
      </c>
      <c r="D14" s="41" t="s">
        <v>9</v>
      </c>
      <c r="E14" s="41" t="s">
        <v>60</v>
      </c>
      <c r="F14" s="25">
        <v>5</v>
      </c>
      <c r="H14" s="39"/>
      <c r="I14" s="39"/>
      <c r="J14" s="39"/>
      <c r="K14" s="39"/>
      <c r="L14" s="39"/>
      <c r="M14" s="39"/>
      <c r="N14" s="44"/>
      <c r="P14" s="41"/>
      <c r="Q14" s="39"/>
      <c r="R14" s="39"/>
      <c r="S14" s="39"/>
      <c r="T14" s="39"/>
      <c r="U14" s="39"/>
      <c r="W14" s="25">
        <v>13</v>
      </c>
      <c r="X14" t="s">
        <v>183</v>
      </c>
      <c r="AC14" s="27"/>
      <c r="AD14" s="29"/>
      <c r="AE14" s="26"/>
      <c r="AF14" s="26"/>
      <c r="AG14" s="27"/>
      <c r="AH14" s="26"/>
      <c r="AI14" s="26"/>
      <c r="AJ14" s="26"/>
      <c r="AK14" s="26"/>
      <c r="AM14" s="30"/>
      <c r="AN14" s="30"/>
      <c r="AO14" s="30"/>
      <c r="AP14" s="30"/>
      <c r="AQ14" s="30"/>
      <c r="AR14" s="12"/>
      <c r="AS14" s="12"/>
      <c r="AT14" s="12"/>
      <c r="AU14" s="15"/>
      <c r="AV14" s="16"/>
      <c r="AW14" s="16"/>
      <c r="AX14" s="16"/>
    </row>
    <row r="15" spans="1:81" ht="19.5" customHeight="1" x14ac:dyDescent="0.2">
      <c r="A15" s="214">
        <v>14</v>
      </c>
      <c r="B15" t="s">
        <v>14</v>
      </c>
      <c r="C15" s="41">
        <v>584169</v>
      </c>
      <c r="D15" s="41" t="s">
        <v>9</v>
      </c>
      <c r="E15" s="41" t="s">
        <v>60</v>
      </c>
      <c r="F15" s="25">
        <v>5</v>
      </c>
      <c r="H15" s="39"/>
      <c r="I15" s="39"/>
      <c r="J15" s="39"/>
      <c r="K15" s="39"/>
      <c r="L15" s="39"/>
      <c r="M15" s="39"/>
      <c r="N15" s="44"/>
      <c r="P15" s="41"/>
      <c r="Q15" s="39"/>
      <c r="R15" s="39"/>
      <c r="S15" s="39"/>
      <c r="T15" s="39"/>
      <c r="U15" s="39"/>
      <c r="W15" s="25">
        <v>14</v>
      </c>
      <c r="X15" t="s">
        <v>182</v>
      </c>
      <c r="AC15" s="28"/>
      <c r="AD15" s="29"/>
      <c r="AE15" s="26"/>
      <c r="AF15" s="26"/>
      <c r="AG15" s="27"/>
      <c r="AH15" s="27"/>
      <c r="AI15" s="27"/>
      <c r="AJ15" s="27"/>
      <c r="AK15" s="27"/>
      <c r="AM15" s="34"/>
      <c r="AN15" s="34"/>
      <c r="AO15" s="34"/>
      <c r="AP15" s="34"/>
      <c r="AQ15" s="34"/>
      <c r="AR15" s="33"/>
      <c r="AS15" s="33"/>
      <c r="AT15" s="33"/>
      <c r="AU15" s="32"/>
      <c r="AV15" s="16"/>
      <c r="AW15" s="16"/>
      <c r="AX15" s="40"/>
    </row>
    <row r="16" spans="1:81" ht="19.5" customHeight="1" x14ac:dyDescent="0.2">
      <c r="A16" s="214">
        <v>15</v>
      </c>
      <c r="B16" t="s">
        <v>10</v>
      </c>
      <c r="C16" s="41">
        <v>596927</v>
      </c>
      <c r="D16" s="41" t="s">
        <v>9</v>
      </c>
      <c r="E16" s="41" t="s">
        <v>60</v>
      </c>
      <c r="F16" s="25">
        <v>4</v>
      </c>
      <c r="H16" s="39"/>
      <c r="I16" s="39"/>
      <c r="J16" s="39"/>
      <c r="K16" s="39"/>
      <c r="L16" s="39"/>
      <c r="M16" s="39"/>
      <c r="N16" s="44"/>
      <c r="P16" s="41"/>
      <c r="Q16" s="39"/>
      <c r="R16" s="39"/>
      <c r="S16" s="39"/>
      <c r="T16" s="39"/>
      <c r="U16" s="39"/>
      <c r="W16" s="25">
        <v>15</v>
      </c>
      <c r="X16" t="s">
        <v>181</v>
      </c>
      <c r="AC16" s="27"/>
      <c r="AD16" s="27"/>
      <c r="AE16" s="26"/>
      <c r="AF16" s="26"/>
      <c r="AG16" s="28"/>
      <c r="AH16" s="27"/>
      <c r="AI16" s="27"/>
      <c r="AJ16" s="27"/>
      <c r="AK16" s="27"/>
      <c r="AM16" s="34"/>
      <c r="AN16" s="34"/>
      <c r="AO16" s="34"/>
      <c r="AP16" s="34"/>
      <c r="AQ16" s="34"/>
      <c r="AR16" s="33"/>
      <c r="AS16" s="33"/>
      <c r="AT16" s="33"/>
      <c r="AU16" s="32"/>
      <c r="AV16" s="16"/>
      <c r="AW16" s="16"/>
      <c r="AX16" s="40"/>
    </row>
    <row r="17" spans="1:50" ht="19.5" customHeight="1" x14ac:dyDescent="0.2">
      <c r="A17" s="214">
        <v>16</v>
      </c>
      <c r="B17" t="s">
        <v>179</v>
      </c>
      <c r="C17" s="41">
        <v>596993</v>
      </c>
      <c r="D17" s="41" t="s">
        <v>9</v>
      </c>
      <c r="E17" s="41" t="s">
        <v>60</v>
      </c>
      <c r="F17" s="25">
        <v>4</v>
      </c>
      <c r="P17" s="41"/>
      <c r="W17" s="25">
        <v>16</v>
      </c>
      <c r="X17" t="s">
        <v>180</v>
      </c>
      <c r="AC17" s="28"/>
      <c r="AD17" s="27"/>
      <c r="AE17" s="26"/>
      <c r="AF17" s="26"/>
      <c r="AG17" s="28"/>
      <c r="AH17" s="27"/>
      <c r="AI17" s="27"/>
      <c r="AJ17" s="27"/>
      <c r="AK17" s="27"/>
      <c r="AM17" s="34"/>
      <c r="AN17" s="34"/>
      <c r="AO17" s="34"/>
      <c r="AP17" s="34"/>
      <c r="AQ17" s="34"/>
      <c r="AR17" s="33"/>
      <c r="AS17" s="33"/>
      <c r="AT17" s="33"/>
      <c r="AU17" s="32"/>
      <c r="AV17" s="16"/>
      <c r="AW17" s="16"/>
      <c r="AX17" s="40"/>
    </row>
    <row r="18" spans="1:50" ht="19.5" customHeight="1" x14ac:dyDescent="0.2">
      <c r="A18" s="214">
        <v>17</v>
      </c>
      <c r="B18" t="s">
        <v>22</v>
      </c>
      <c r="C18" s="41">
        <v>556955</v>
      </c>
      <c r="D18" s="41" t="s">
        <v>4</v>
      </c>
      <c r="E18" s="41" t="s">
        <v>54</v>
      </c>
      <c r="F18" s="25">
        <v>8</v>
      </c>
      <c r="I18" s="43"/>
      <c r="P18" s="41"/>
      <c r="W18" s="25">
        <v>17</v>
      </c>
      <c r="X18" t="s">
        <v>178</v>
      </c>
      <c r="AC18" s="27"/>
      <c r="AD18" s="27"/>
      <c r="AE18" s="26"/>
      <c r="AF18" s="26"/>
      <c r="AG18" s="27"/>
      <c r="AH18" s="27"/>
      <c r="AI18" s="27"/>
      <c r="AJ18" s="27"/>
      <c r="AK18" s="27"/>
      <c r="AM18" s="34"/>
      <c r="AN18" s="34"/>
      <c r="AO18" s="34"/>
      <c r="AP18" s="34"/>
      <c r="AQ18" s="34"/>
      <c r="AR18" s="33"/>
      <c r="AS18" s="33"/>
      <c r="AT18" s="38"/>
      <c r="AU18" s="37"/>
      <c r="AV18" s="16"/>
      <c r="AW18" s="16"/>
      <c r="AX18" s="40"/>
    </row>
    <row r="19" spans="1:50" ht="19.5" customHeight="1" x14ac:dyDescent="0.2">
      <c r="A19" s="214">
        <v>18</v>
      </c>
      <c r="B19" t="s">
        <v>176</v>
      </c>
      <c r="C19" s="41">
        <v>558621</v>
      </c>
      <c r="D19" s="41" t="s">
        <v>4</v>
      </c>
      <c r="E19" s="41" t="s">
        <v>54</v>
      </c>
      <c r="F19" s="25">
        <v>8</v>
      </c>
      <c r="P19" s="41"/>
      <c r="W19" s="25">
        <v>18</v>
      </c>
      <c r="X19" t="s">
        <v>177</v>
      </c>
      <c r="AC19" s="28"/>
      <c r="AD19" s="27"/>
      <c r="AE19" s="26"/>
      <c r="AF19" s="26"/>
      <c r="AG19" s="27"/>
      <c r="AH19" s="27"/>
      <c r="AI19" s="27"/>
      <c r="AJ19" s="27"/>
      <c r="AK19" s="27"/>
      <c r="AM19" s="34"/>
      <c r="AN19" s="34"/>
      <c r="AO19" s="34"/>
      <c r="AP19" s="34"/>
      <c r="AQ19" s="34"/>
      <c r="AR19" s="33"/>
      <c r="AS19" s="33"/>
      <c r="AT19" s="33"/>
      <c r="AU19" s="32"/>
      <c r="AV19" s="16"/>
      <c r="AW19" s="16"/>
      <c r="AX19" s="40"/>
    </row>
    <row r="20" spans="1:50" ht="19.5" customHeight="1" x14ac:dyDescent="0.2">
      <c r="A20" s="214">
        <v>19</v>
      </c>
      <c r="B20" t="s">
        <v>15</v>
      </c>
      <c r="C20" s="41">
        <v>554278</v>
      </c>
      <c r="D20" s="41" t="s">
        <v>4</v>
      </c>
      <c r="E20" s="41" t="s">
        <v>54</v>
      </c>
      <c r="F20" s="25">
        <v>7</v>
      </c>
      <c r="M20" s="42"/>
      <c r="P20" s="41"/>
      <c r="W20" s="25">
        <v>19</v>
      </c>
      <c r="X20" t="s">
        <v>175</v>
      </c>
      <c r="AC20" s="27"/>
      <c r="AD20" s="27"/>
      <c r="AE20" s="26"/>
      <c r="AF20" s="26"/>
      <c r="AG20" s="28"/>
      <c r="AH20" s="27"/>
      <c r="AI20" s="27"/>
      <c r="AJ20" s="27"/>
      <c r="AK20" s="27"/>
      <c r="AM20" s="34"/>
      <c r="AN20" s="34"/>
      <c r="AO20" s="34"/>
      <c r="AP20" s="34"/>
      <c r="AQ20" s="34"/>
      <c r="AR20" s="33"/>
      <c r="AS20" s="33"/>
      <c r="AT20" s="33"/>
      <c r="AU20" s="32"/>
      <c r="AV20" s="16"/>
      <c r="AW20" s="16"/>
      <c r="AX20" s="40"/>
    </row>
    <row r="21" spans="1:50" ht="19.5" customHeight="1" x14ac:dyDescent="0.2">
      <c r="A21" s="214">
        <v>20</v>
      </c>
      <c r="B21" t="s">
        <v>21</v>
      </c>
      <c r="C21" s="41">
        <v>530204</v>
      </c>
      <c r="D21" s="41" t="s">
        <v>4</v>
      </c>
      <c r="E21" s="41" t="s">
        <v>54</v>
      </c>
      <c r="F21" s="25">
        <v>6</v>
      </c>
      <c r="H21" s="39"/>
      <c r="P21" s="41"/>
      <c r="W21" s="25">
        <v>20</v>
      </c>
      <c r="X21" t="s">
        <v>174</v>
      </c>
      <c r="AC21" s="28"/>
      <c r="AD21" s="27"/>
      <c r="AE21" s="26"/>
      <c r="AF21" s="26"/>
      <c r="AG21" s="28"/>
      <c r="AH21" s="27"/>
      <c r="AI21" s="27"/>
      <c r="AJ21" s="27"/>
      <c r="AK21" s="27"/>
      <c r="AM21" s="34"/>
      <c r="AN21" s="34"/>
      <c r="AO21" s="34"/>
      <c r="AP21" s="34"/>
      <c r="AQ21" s="34"/>
      <c r="AR21" s="33"/>
      <c r="AS21" s="33"/>
      <c r="AT21" s="38"/>
      <c r="AU21" s="37"/>
      <c r="AV21" s="16"/>
      <c r="AW21" s="16"/>
      <c r="AX21" s="40"/>
    </row>
    <row r="22" spans="1:50" ht="19.5" customHeight="1" x14ac:dyDescent="0.2">
      <c r="A22" s="214">
        <v>21</v>
      </c>
      <c r="B22" t="s">
        <v>20</v>
      </c>
      <c r="C22" s="41">
        <v>584258</v>
      </c>
      <c r="D22" s="41" t="s">
        <v>4</v>
      </c>
      <c r="E22" s="41" t="s">
        <v>54</v>
      </c>
      <c r="F22" s="25">
        <v>5</v>
      </c>
      <c r="H22" s="39"/>
      <c r="P22" s="41"/>
      <c r="W22" s="25">
        <v>21</v>
      </c>
      <c r="X22" t="s">
        <v>173</v>
      </c>
      <c r="AC22" s="27"/>
      <c r="AD22" s="27"/>
      <c r="AE22" s="26"/>
      <c r="AF22" s="26"/>
      <c r="AG22" s="27"/>
      <c r="AH22" s="27"/>
      <c r="AI22" s="27"/>
      <c r="AJ22" s="27"/>
      <c r="AK22" s="27"/>
      <c r="AM22" s="34"/>
      <c r="AN22" s="34"/>
      <c r="AO22" s="34"/>
      <c r="AP22" s="34"/>
      <c r="AQ22" s="34"/>
      <c r="AR22" s="33"/>
      <c r="AS22" s="33"/>
      <c r="AT22" s="38"/>
      <c r="AU22" s="37"/>
      <c r="AV22" s="16"/>
      <c r="AW22" s="16"/>
      <c r="AX22" s="40"/>
    </row>
    <row r="23" spans="1:50" ht="19.5" customHeight="1" x14ac:dyDescent="0.2">
      <c r="A23" s="214">
        <v>22</v>
      </c>
      <c r="B23" t="s">
        <v>19</v>
      </c>
      <c r="C23" s="41">
        <v>584223</v>
      </c>
      <c r="D23" s="41" t="s">
        <v>4</v>
      </c>
      <c r="E23" s="41" t="s">
        <v>157</v>
      </c>
      <c r="F23" s="25">
        <v>5</v>
      </c>
      <c r="H23" s="39"/>
      <c r="P23" s="41"/>
      <c r="W23" s="25">
        <v>22</v>
      </c>
      <c r="X23" t="s">
        <v>172</v>
      </c>
      <c r="AC23" s="28"/>
      <c r="AD23" s="27"/>
      <c r="AE23" s="26"/>
      <c r="AF23" s="26"/>
      <c r="AG23" s="27"/>
      <c r="AH23" s="27"/>
      <c r="AI23" s="27"/>
      <c r="AJ23" s="27"/>
      <c r="AK23" s="27"/>
      <c r="AM23" s="34"/>
      <c r="AN23" s="34"/>
      <c r="AO23" s="34"/>
      <c r="AP23" s="34"/>
      <c r="AQ23" s="34"/>
      <c r="AR23" s="33"/>
      <c r="AS23" s="33"/>
      <c r="AT23" s="38"/>
      <c r="AU23" s="37"/>
      <c r="AV23" s="16"/>
      <c r="AW23" s="16"/>
      <c r="AX23" s="40"/>
    </row>
    <row r="24" spans="1:50" ht="19.5" customHeight="1" x14ac:dyDescent="0.2">
      <c r="A24" s="214">
        <v>23</v>
      </c>
      <c r="B24" t="s">
        <v>18</v>
      </c>
      <c r="C24" s="41">
        <v>577529</v>
      </c>
      <c r="D24" s="41" t="s">
        <v>4</v>
      </c>
      <c r="E24" s="41" t="s">
        <v>54</v>
      </c>
      <c r="F24" s="25">
        <v>5</v>
      </c>
      <c r="H24" s="39"/>
      <c r="P24" s="41"/>
      <c r="W24" s="25">
        <v>23</v>
      </c>
      <c r="X24" t="s">
        <v>171</v>
      </c>
      <c r="AC24" s="27"/>
      <c r="AD24" s="27"/>
      <c r="AE24" s="26"/>
      <c r="AF24" s="26"/>
      <c r="AG24" s="28"/>
      <c r="AH24" s="27"/>
      <c r="AI24" s="27"/>
      <c r="AJ24" s="27"/>
      <c r="AK24" s="27"/>
      <c r="AM24" s="34"/>
      <c r="AN24" s="34"/>
      <c r="AO24" s="34"/>
      <c r="AP24" s="34"/>
      <c r="AQ24" s="34"/>
      <c r="AR24" s="33"/>
      <c r="AS24" s="33"/>
      <c r="AT24" s="33"/>
      <c r="AU24" s="32"/>
      <c r="AV24" s="16"/>
      <c r="AW24" s="16"/>
      <c r="AX24" s="40"/>
    </row>
    <row r="25" spans="1:50" ht="19.5" customHeight="1" x14ac:dyDescent="0.2">
      <c r="A25" s="214">
        <v>24</v>
      </c>
      <c r="B25" t="s">
        <v>17</v>
      </c>
      <c r="C25" s="41">
        <v>584223</v>
      </c>
      <c r="D25" s="41" t="s">
        <v>4</v>
      </c>
      <c r="E25" s="41" t="s">
        <v>54</v>
      </c>
      <c r="F25" s="25">
        <v>5</v>
      </c>
      <c r="H25" s="39"/>
      <c r="P25" s="41"/>
      <c r="W25" s="25">
        <v>24</v>
      </c>
      <c r="X25" t="s">
        <v>170</v>
      </c>
      <c r="AC25" s="28"/>
      <c r="AD25" s="27"/>
      <c r="AE25" s="26"/>
      <c r="AF25" s="26"/>
      <c r="AG25" s="27"/>
      <c r="AH25" s="27"/>
      <c r="AI25" s="27"/>
      <c r="AJ25" s="27"/>
      <c r="AK25" s="27"/>
      <c r="AM25" s="34"/>
      <c r="AN25" s="34"/>
      <c r="AO25" s="34"/>
      <c r="AP25" s="34"/>
      <c r="AQ25" s="34"/>
      <c r="AR25" s="33"/>
      <c r="AS25" s="33"/>
      <c r="AT25" s="33"/>
      <c r="AU25" s="32"/>
      <c r="AV25" s="16"/>
      <c r="AW25" s="16"/>
      <c r="AX25" s="40"/>
    </row>
    <row r="26" spans="1:50" ht="19.5" customHeight="1" x14ac:dyDescent="0.2">
      <c r="A26" s="214">
        <v>25</v>
      </c>
      <c r="B26" t="s">
        <v>11</v>
      </c>
      <c r="C26" s="41">
        <v>584274</v>
      </c>
      <c r="D26" s="41" t="s">
        <v>4</v>
      </c>
      <c r="E26" s="41" t="s">
        <v>54</v>
      </c>
      <c r="F26" s="25">
        <v>5</v>
      </c>
      <c r="H26" s="39"/>
      <c r="P26" s="41"/>
      <c r="W26" s="25">
        <v>25</v>
      </c>
      <c r="X26" t="s">
        <v>169</v>
      </c>
      <c r="AC26" s="27"/>
      <c r="AD26" s="27"/>
      <c r="AE26" s="26"/>
      <c r="AF26" s="26"/>
      <c r="AG26" s="27"/>
      <c r="AH26" s="27"/>
      <c r="AI26" s="27"/>
      <c r="AJ26" s="27"/>
      <c r="AK26" s="27"/>
      <c r="AM26" s="34"/>
      <c r="AN26" s="34"/>
      <c r="AO26" s="34"/>
      <c r="AP26" s="34"/>
      <c r="AQ26" s="34"/>
      <c r="AR26" s="33"/>
      <c r="AS26" s="33"/>
      <c r="AT26" s="33"/>
      <c r="AU26" s="32"/>
      <c r="AV26" s="16"/>
      <c r="AW26" s="16"/>
      <c r="AX26" s="40"/>
    </row>
    <row r="27" spans="1:50" ht="19.5" customHeight="1" x14ac:dyDescent="0.2">
      <c r="A27" s="214">
        <v>26</v>
      </c>
      <c r="B27" t="s">
        <v>8</v>
      </c>
      <c r="C27" s="41">
        <v>577502</v>
      </c>
      <c r="D27" s="41" t="s">
        <v>4</v>
      </c>
      <c r="E27" s="41" t="s">
        <v>54</v>
      </c>
      <c r="F27" s="25">
        <v>5</v>
      </c>
      <c r="H27" s="39"/>
      <c r="P27" s="41"/>
      <c r="W27" s="25">
        <v>26</v>
      </c>
      <c r="X27" t="s">
        <v>168</v>
      </c>
      <c r="AC27" s="28"/>
      <c r="AD27" s="27"/>
      <c r="AE27" s="26"/>
      <c r="AF27" s="26"/>
      <c r="AG27" s="27"/>
      <c r="AH27" s="26"/>
      <c r="AI27" s="26"/>
      <c r="AJ27" s="26"/>
      <c r="AK27" s="26"/>
      <c r="AM27" s="30"/>
      <c r="AN27" s="30"/>
      <c r="AO27" s="30"/>
      <c r="AP27" s="30"/>
      <c r="AQ27" s="30"/>
      <c r="AR27" s="12"/>
      <c r="AS27" s="12"/>
      <c r="AT27" s="12"/>
      <c r="AU27" s="15"/>
      <c r="AV27" s="16"/>
      <c r="AW27" s="16"/>
      <c r="AX27" s="16"/>
    </row>
    <row r="28" spans="1:50" ht="19.5" customHeight="1" x14ac:dyDescent="0.2">
      <c r="A28" s="214">
        <v>27</v>
      </c>
      <c r="B28" t="s">
        <v>7</v>
      </c>
      <c r="C28" s="41">
        <v>595113</v>
      </c>
      <c r="D28" s="41" t="s">
        <v>4</v>
      </c>
      <c r="E28" s="41" t="s">
        <v>54</v>
      </c>
      <c r="F28" s="25">
        <v>4</v>
      </c>
      <c r="H28" s="39"/>
      <c r="P28" s="41"/>
      <c r="W28" s="25">
        <v>27</v>
      </c>
      <c r="X28" t="s">
        <v>167</v>
      </c>
      <c r="AC28" s="27"/>
      <c r="AD28" s="27"/>
      <c r="AE28" s="26"/>
      <c r="AF28" s="26"/>
      <c r="AG28" s="28"/>
      <c r="AH28" s="26"/>
      <c r="AI28" s="26"/>
      <c r="AJ28" s="26"/>
      <c r="AK28" s="26"/>
      <c r="AM28" s="30"/>
      <c r="AN28" s="30"/>
      <c r="AO28" s="30"/>
      <c r="AP28" s="30"/>
      <c r="AQ28" s="30"/>
      <c r="AR28" s="12"/>
      <c r="AS28" s="12"/>
      <c r="AT28" s="12"/>
      <c r="AU28" s="15"/>
      <c r="AV28" s="16"/>
      <c r="AW28" s="16"/>
      <c r="AX28" s="16"/>
    </row>
    <row r="29" spans="1:50" ht="19.5" customHeight="1" x14ac:dyDescent="0.2">
      <c r="A29" s="214">
        <v>28</v>
      </c>
      <c r="B29" t="s">
        <v>6</v>
      </c>
      <c r="C29" s="41">
        <v>596075</v>
      </c>
      <c r="D29" s="41" t="s">
        <v>4</v>
      </c>
      <c r="E29" s="41" t="s">
        <v>54</v>
      </c>
      <c r="F29" s="25">
        <v>5</v>
      </c>
      <c r="H29" s="39"/>
      <c r="P29" s="41"/>
      <c r="W29" s="25">
        <v>28</v>
      </c>
      <c r="X29" t="s">
        <v>166</v>
      </c>
      <c r="AC29" s="28"/>
      <c r="AD29" s="27"/>
      <c r="AE29" s="26"/>
      <c r="AF29" s="26"/>
      <c r="AG29" s="27"/>
      <c r="AH29" s="26"/>
      <c r="AI29" s="26"/>
      <c r="AJ29" s="26"/>
      <c r="AK29" s="26"/>
      <c r="AM29" s="30"/>
      <c r="AN29" s="30"/>
      <c r="AO29" s="30"/>
      <c r="AP29" s="30"/>
      <c r="AQ29" s="30"/>
      <c r="AR29" s="12"/>
      <c r="AS29" s="12"/>
      <c r="AT29" s="12"/>
      <c r="AU29" s="15"/>
      <c r="AV29" s="16"/>
      <c r="AW29" s="16"/>
      <c r="AX29" s="16"/>
    </row>
    <row r="30" spans="1:50" ht="19.5" customHeight="1" x14ac:dyDescent="0.2">
      <c r="A30" s="214">
        <v>29</v>
      </c>
      <c r="B30" t="s">
        <v>163</v>
      </c>
      <c r="C30" s="41">
        <v>560022</v>
      </c>
      <c r="D30" s="41" t="s">
        <v>12</v>
      </c>
      <c r="E30" s="41" t="s">
        <v>157</v>
      </c>
      <c r="F30" s="25">
        <v>8</v>
      </c>
      <c r="H30" s="39"/>
      <c r="P30" s="41"/>
      <c r="W30" s="25">
        <v>29</v>
      </c>
      <c r="X30" t="s">
        <v>165</v>
      </c>
      <c r="AC30" s="27"/>
      <c r="AD30" s="27"/>
      <c r="AE30" s="26"/>
      <c r="AF30" s="26"/>
      <c r="AG30" s="28"/>
      <c r="AH30" s="26"/>
      <c r="AI30" s="26"/>
      <c r="AJ30" s="26"/>
      <c r="AK30" s="26"/>
      <c r="AM30" s="30"/>
      <c r="AN30" s="30"/>
      <c r="AO30" s="30"/>
      <c r="AP30" s="30"/>
      <c r="AQ30" s="30"/>
      <c r="AR30" s="12"/>
      <c r="AS30" s="12"/>
      <c r="AT30" s="12"/>
      <c r="AU30" s="15"/>
      <c r="AV30" s="16"/>
      <c r="AW30" s="16"/>
      <c r="AX30" s="16"/>
    </row>
    <row r="31" spans="1:50" ht="19.5" customHeight="1" x14ac:dyDescent="0.2">
      <c r="A31" s="214">
        <v>30</v>
      </c>
      <c r="B31" t="s">
        <v>13</v>
      </c>
      <c r="C31" s="41">
        <v>554251</v>
      </c>
      <c r="D31" s="41" t="s">
        <v>12</v>
      </c>
      <c r="E31" s="41" t="s">
        <v>157</v>
      </c>
      <c r="F31" s="25">
        <v>7</v>
      </c>
      <c r="H31" s="39"/>
      <c r="P31" s="41"/>
      <c r="W31" s="25">
        <v>30</v>
      </c>
      <c r="X31" t="s">
        <v>164</v>
      </c>
      <c r="AC31" s="28"/>
      <c r="AD31" s="27"/>
      <c r="AE31" s="26"/>
      <c r="AF31" s="26"/>
      <c r="AG31" s="27"/>
      <c r="AH31" s="26"/>
      <c r="AI31" s="26"/>
      <c r="AJ31" s="26"/>
      <c r="AK31" s="26"/>
      <c r="AM31" s="30"/>
      <c r="AN31" s="30"/>
      <c r="AO31" s="30"/>
      <c r="AP31" s="30"/>
      <c r="AQ31" s="30"/>
      <c r="AR31" s="12"/>
      <c r="AS31" s="12"/>
      <c r="AT31" s="12"/>
      <c r="AU31" s="15"/>
      <c r="AV31" s="16"/>
      <c r="AW31" s="16"/>
      <c r="AX31" s="16"/>
    </row>
    <row r="32" spans="1:50" ht="19.5" customHeight="1" x14ac:dyDescent="0.2">
      <c r="A32" s="214">
        <v>31</v>
      </c>
      <c r="B32" t="s">
        <v>160</v>
      </c>
      <c r="C32" s="41">
        <v>591561</v>
      </c>
      <c r="D32" s="41" t="s">
        <v>12</v>
      </c>
      <c r="E32" s="41" t="s">
        <v>157</v>
      </c>
      <c r="F32" s="25">
        <v>7</v>
      </c>
      <c r="H32" s="39"/>
      <c r="P32" s="41"/>
      <c r="W32" s="25">
        <v>31</v>
      </c>
      <c r="X32" t="s">
        <v>162</v>
      </c>
      <c r="AC32" s="27"/>
      <c r="AD32" s="27"/>
      <c r="AE32" s="26"/>
      <c r="AF32" s="26"/>
      <c r="AG32" s="28"/>
      <c r="AH32" s="26"/>
      <c r="AI32" s="26"/>
      <c r="AJ32" s="26"/>
      <c r="AK32" s="26"/>
      <c r="AM32" s="30"/>
      <c r="AN32" s="30"/>
      <c r="AO32" s="30"/>
      <c r="AP32" s="30"/>
      <c r="AQ32" s="30"/>
      <c r="AR32" s="12"/>
      <c r="AS32" s="12"/>
      <c r="AT32" s="12"/>
      <c r="AU32" s="15"/>
      <c r="AV32" s="16"/>
      <c r="AW32" s="16"/>
      <c r="AX32" s="16"/>
    </row>
    <row r="33" spans="1:50" ht="19.5" customHeight="1" x14ac:dyDescent="0.2">
      <c r="A33" s="214">
        <v>32</v>
      </c>
      <c r="B33" t="s">
        <v>158</v>
      </c>
      <c r="C33" s="41">
        <v>592987</v>
      </c>
      <c r="D33" s="41" t="s">
        <v>12</v>
      </c>
      <c r="E33" s="41" t="s">
        <v>157</v>
      </c>
      <c r="F33" s="25">
        <v>6</v>
      </c>
      <c r="H33" s="39"/>
      <c r="P33" s="41"/>
      <c r="W33" s="25">
        <v>32</v>
      </c>
      <c r="X33" t="s">
        <v>161</v>
      </c>
      <c r="AC33" s="28"/>
      <c r="AD33" s="27"/>
      <c r="AE33" s="26"/>
      <c r="AF33" s="26"/>
      <c r="AG33" s="27"/>
      <c r="AH33" s="26"/>
      <c r="AI33" s="26"/>
      <c r="AJ33" s="26"/>
      <c r="AK33" s="26"/>
      <c r="AM33" s="30"/>
      <c r="AN33" s="30"/>
      <c r="AO33" s="30"/>
      <c r="AP33" s="30"/>
      <c r="AQ33" s="30"/>
      <c r="AR33" s="12"/>
      <c r="AS33" s="12"/>
      <c r="AT33" s="12"/>
      <c r="AU33" s="15"/>
      <c r="AV33" s="16"/>
      <c r="AW33" s="16"/>
      <c r="AX33" s="16"/>
    </row>
    <row r="34" spans="1:50" ht="19.5" customHeight="1" x14ac:dyDescent="0.2">
      <c r="A34" s="214"/>
      <c r="C34" s="41"/>
      <c r="D34" s="41"/>
      <c r="E34" s="41"/>
      <c r="H34" s="39"/>
      <c r="P34" s="41"/>
      <c r="W34" s="25">
        <v>33</v>
      </c>
      <c r="X34" t="s">
        <v>159</v>
      </c>
      <c r="AC34" s="27"/>
      <c r="AD34" s="27"/>
      <c r="AE34" s="26"/>
      <c r="AF34" s="26"/>
      <c r="AG34" s="28"/>
      <c r="AH34" s="26"/>
      <c r="AI34" s="26"/>
      <c r="AJ34" s="26"/>
      <c r="AK34" s="26"/>
      <c r="AM34" s="30"/>
      <c r="AN34" s="30"/>
      <c r="AO34" s="30"/>
      <c r="AP34" s="30"/>
      <c r="AQ34" s="30"/>
      <c r="AR34" s="12"/>
      <c r="AS34" s="12"/>
      <c r="AT34" s="12"/>
      <c r="AU34" s="15"/>
      <c r="AV34" s="16"/>
      <c r="AW34" s="16"/>
      <c r="AX34" s="16"/>
    </row>
    <row r="35" spans="1:50" ht="19.5" customHeight="1" x14ac:dyDescent="0.2">
      <c r="A35" s="214"/>
      <c r="C35" s="41"/>
      <c r="D35" s="41"/>
      <c r="E35" s="41"/>
      <c r="H35" s="39"/>
      <c r="P35" s="41"/>
      <c r="W35" s="25">
        <v>34</v>
      </c>
      <c r="X35" t="s">
        <v>156</v>
      </c>
      <c r="AC35" s="28"/>
      <c r="AD35" s="27"/>
      <c r="AE35" s="26"/>
      <c r="AF35" s="26"/>
      <c r="AG35" s="27"/>
      <c r="AH35" s="26"/>
      <c r="AI35" s="26"/>
      <c r="AJ35" s="26"/>
      <c r="AK35" s="26"/>
      <c r="AM35" s="30"/>
      <c r="AN35" s="30"/>
      <c r="AO35" s="30"/>
      <c r="AP35" s="30"/>
      <c r="AQ35" s="30"/>
      <c r="AR35" s="12"/>
      <c r="AS35" s="12"/>
      <c r="AT35" s="12"/>
      <c r="AU35" s="15"/>
      <c r="AV35" s="16"/>
      <c r="AW35" s="16"/>
      <c r="AX35" s="16"/>
    </row>
    <row r="36" spans="1:50" ht="19.5" customHeight="1" x14ac:dyDescent="0.2">
      <c r="A36" s="214"/>
      <c r="C36" s="41"/>
      <c r="D36" s="41"/>
      <c r="E36" s="41"/>
      <c r="H36" s="39"/>
      <c r="P36" s="25"/>
      <c r="W36" s="25">
        <v>35</v>
      </c>
      <c r="X36" t="s">
        <v>154</v>
      </c>
      <c r="AC36" s="27"/>
      <c r="AD36" s="27"/>
      <c r="AE36" s="26"/>
      <c r="AF36" s="26"/>
      <c r="AG36" s="28"/>
      <c r="AH36" s="26"/>
      <c r="AI36" s="26"/>
      <c r="AJ36" s="26"/>
      <c r="AK36" s="26"/>
      <c r="AM36" s="30"/>
      <c r="AN36" s="30"/>
      <c r="AO36" s="30"/>
      <c r="AP36" s="30"/>
      <c r="AQ36" s="30"/>
      <c r="AR36" s="12"/>
      <c r="AS36" s="12"/>
      <c r="AT36" s="12"/>
      <c r="AU36" s="15"/>
      <c r="AV36" s="16"/>
      <c r="AW36" s="16"/>
      <c r="AX36" s="16"/>
    </row>
    <row r="37" spans="1:50" ht="19.5" customHeight="1" x14ac:dyDescent="0.2">
      <c r="H37" s="39"/>
      <c r="W37" s="25">
        <v>36</v>
      </c>
      <c r="X37" t="s">
        <v>334</v>
      </c>
      <c r="AC37" s="27"/>
      <c r="AD37" s="27"/>
      <c r="AE37" s="26"/>
      <c r="AF37" s="26"/>
      <c r="AG37" s="28"/>
      <c r="AH37" s="26"/>
      <c r="AI37" s="26"/>
      <c r="AJ37" s="26"/>
      <c r="AK37" s="26"/>
      <c r="AM37" s="30"/>
      <c r="AN37" s="30"/>
      <c r="AO37" s="30"/>
      <c r="AP37" s="30"/>
      <c r="AQ37" s="30"/>
      <c r="AR37" s="12"/>
      <c r="AS37" s="12"/>
      <c r="AT37" s="12"/>
      <c r="AU37" s="15"/>
      <c r="AV37" s="16"/>
      <c r="AW37" s="16"/>
      <c r="AX37" s="16"/>
    </row>
    <row r="38" spans="1:50" ht="19.5" customHeight="1" x14ac:dyDescent="0.2">
      <c r="H38" s="39"/>
      <c r="W38" s="25">
        <v>37</v>
      </c>
      <c r="X38" t="s">
        <v>153</v>
      </c>
      <c r="AC38" s="28"/>
      <c r="AD38" s="27"/>
      <c r="AE38" s="26"/>
      <c r="AF38" s="26"/>
      <c r="AG38" s="27"/>
      <c r="AH38" s="27"/>
      <c r="AI38" s="27"/>
      <c r="AJ38" s="27"/>
      <c r="AK38" s="27"/>
      <c r="AM38" s="34"/>
      <c r="AN38" s="34"/>
      <c r="AO38" s="34"/>
      <c r="AP38" s="34"/>
      <c r="AQ38" s="34"/>
      <c r="AR38" s="33"/>
      <c r="AS38" s="33"/>
      <c r="AT38" s="33"/>
      <c r="AU38" s="32"/>
      <c r="AV38" s="16"/>
      <c r="AW38" s="16"/>
      <c r="AX38" s="40"/>
    </row>
    <row r="39" spans="1:50" ht="19.5" customHeight="1" x14ac:dyDescent="0.2">
      <c r="H39" s="39"/>
      <c r="W39" s="25">
        <v>38</v>
      </c>
      <c r="X39" t="s">
        <v>152</v>
      </c>
      <c r="AC39" s="27"/>
      <c r="AD39" s="27"/>
      <c r="AE39" s="26"/>
      <c r="AF39" s="26"/>
      <c r="AG39" s="27"/>
      <c r="AH39" s="27"/>
      <c r="AI39" s="27"/>
      <c r="AJ39" s="27"/>
      <c r="AK39" s="27"/>
      <c r="AM39" s="34"/>
      <c r="AN39" s="34"/>
      <c r="AO39" s="34"/>
      <c r="AP39" s="34"/>
      <c r="AQ39" s="34"/>
      <c r="AR39" s="33"/>
      <c r="AS39" s="33"/>
      <c r="AT39" s="33"/>
      <c r="AU39" s="32"/>
      <c r="AV39" s="16"/>
      <c r="AW39" s="16"/>
      <c r="AX39" s="40"/>
    </row>
    <row r="40" spans="1:50" ht="19.5" customHeight="1" x14ac:dyDescent="0.2">
      <c r="H40" s="39"/>
      <c r="W40" s="25">
        <v>39</v>
      </c>
      <c r="X40" t="s">
        <v>151</v>
      </c>
      <c r="AC40" s="28"/>
      <c r="AD40" s="27"/>
      <c r="AE40" s="26"/>
      <c r="AF40" s="26"/>
      <c r="AG40" s="28"/>
      <c r="AH40" s="27"/>
      <c r="AI40" s="27"/>
      <c r="AJ40" s="27"/>
      <c r="AK40" s="27"/>
      <c r="AM40" s="34"/>
      <c r="AN40" s="34"/>
      <c r="AO40" s="34"/>
      <c r="AP40" s="34"/>
      <c r="AQ40" s="34"/>
      <c r="AR40" s="33"/>
      <c r="AS40" s="33"/>
      <c r="AT40" s="38"/>
      <c r="AU40" s="37"/>
      <c r="AV40" s="16"/>
      <c r="AW40" s="16"/>
      <c r="AX40" s="40"/>
    </row>
    <row r="41" spans="1:50" ht="19.5" customHeight="1" x14ac:dyDescent="0.2">
      <c r="H41" s="39"/>
      <c r="W41" s="25">
        <v>40</v>
      </c>
      <c r="X41" t="s">
        <v>150</v>
      </c>
      <c r="AC41" s="27"/>
      <c r="AD41" s="27"/>
      <c r="AE41" s="26"/>
      <c r="AF41" s="26"/>
      <c r="AG41" s="28"/>
      <c r="AH41" s="26"/>
      <c r="AI41" s="26"/>
      <c r="AJ41" s="26"/>
      <c r="AK41" s="26"/>
      <c r="AM41" s="30"/>
      <c r="AN41" s="30"/>
      <c r="AO41" s="30"/>
      <c r="AP41" s="30"/>
      <c r="AQ41" s="30"/>
      <c r="AR41" s="12"/>
      <c r="AS41" s="12"/>
      <c r="AT41" s="12"/>
      <c r="AU41" s="15"/>
      <c r="AV41" s="16"/>
      <c r="AW41" s="16"/>
      <c r="AX41" s="16"/>
    </row>
    <row r="42" spans="1:50" ht="19.5" customHeight="1" x14ac:dyDescent="0.2">
      <c r="H42" s="39"/>
      <c r="W42" s="25">
        <v>41</v>
      </c>
      <c r="X42" t="s">
        <v>149</v>
      </c>
      <c r="AC42" s="28"/>
      <c r="AD42" s="27"/>
      <c r="AE42" s="26"/>
      <c r="AF42" s="26"/>
      <c r="AG42" s="28"/>
      <c r="AH42" s="27"/>
      <c r="AI42" s="27"/>
      <c r="AJ42" s="27"/>
      <c r="AK42" s="27"/>
      <c r="AM42" s="34"/>
      <c r="AN42" s="34"/>
      <c r="AO42" s="34"/>
      <c r="AP42" s="34"/>
      <c r="AQ42" s="34"/>
      <c r="AR42" s="33"/>
      <c r="AS42" s="33"/>
      <c r="AT42" s="33"/>
      <c r="AU42" s="32"/>
      <c r="AV42" s="16"/>
      <c r="AW42" s="16"/>
      <c r="AX42" s="40"/>
    </row>
    <row r="43" spans="1:50" ht="19.5" customHeight="1" x14ac:dyDescent="0.2">
      <c r="H43" s="39"/>
      <c r="W43" s="25">
        <v>42</v>
      </c>
      <c r="X43" t="s">
        <v>148</v>
      </c>
      <c r="AC43" s="27"/>
      <c r="AD43" s="27"/>
      <c r="AE43" s="26"/>
      <c r="AF43" s="26"/>
      <c r="AG43" s="27"/>
      <c r="AH43" s="26"/>
      <c r="AI43" s="26"/>
      <c r="AJ43" s="26"/>
      <c r="AK43" s="26"/>
      <c r="AM43" s="30"/>
      <c r="AN43" s="30"/>
      <c r="AO43" s="30"/>
      <c r="AP43" s="30"/>
      <c r="AQ43" s="30"/>
      <c r="AR43" s="12"/>
      <c r="AS43" s="12"/>
      <c r="AT43" s="12"/>
      <c r="AU43" s="15"/>
      <c r="AV43" s="16"/>
      <c r="AW43" s="16"/>
      <c r="AX43" s="16"/>
    </row>
    <row r="44" spans="1:50" ht="19.5" customHeight="1" x14ac:dyDescent="0.2">
      <c r="H44" s="39"/>
      <c r="W44" s="25">
        <v>43</v>
      </c>
      <c r="X44" t="s">
        <v>147</v>
      </c>
      <c r="AC44" s="28"/>
      <c r="AD44" s="27"/>
      <c r="AE44" s="26"/>
      <c r="AF44" s="26"/>
      <c r="AG44" s="27"/>
      <c r="AH44" s="26"/>
      <c r="AI44" s="26"/>
      <c r="AJ44" s="26"/>
      <c r="AK44" s="26"/>
      <c r="AM44" s="30"/>
      <c r="AN44" s="30"/>
      <c r="AO44" s="30"/>
      <c r="AP44" s="30"/>
      <c r="AQ44" s="30"/>
      <c r="AR44" s="12"/>
      <c r="AS44" s="12"/>
      <c r="AT44" s="12"/>
      <c r="AU44" s="15"/>
      <c r="AV44" s="16"/>
      <c r="AW44" s="16"/>
      <c r="AX44" s="16"/>
    </row>
    <row r="45" spans="1:50" ht="19.5" customHeight="1" x14ac:dyDescent="0.2">
      <c r="H45" s="39"/>
      <c r="W45" s="25">
        <v>44</v>
      </c>
      <c r="X45" t="s">
        <v>146</v>
      </c>
      <c r="AC45" s="27"/>
      <c r="AD45" s="27"/>
      <c r="AE45" s="26"/>
      <c r="AF45" s="26"/>
      <c r="AG45" s="27"/>
      <c r="AH45" s="27"/>
      <c r="AI45" s="27"/>
      <c r="AJ45" s="27"/>
      <c r="AK45" s="27"/>
      <c r="AM45" s="34"/>
      <c r="AN45" s="34"/>
      <c r="AO45" s="34"/>
      <c r="AP45" s="34"/>
      <c r="AQ45" s="34"/>
      <c r="AR45" s="33"/>
      <c r="AS45" s="33"/>
      <c r="AT45" s="33"/>
      <c r="AU45" s="32"/>
      <c r="AV45" s="16"/>
      <c r="AW45" s="16"/>
      <c r="AX45" s="40"/>
    </row>
    <row r="46" spans="1:50" ht="19.5" customHeight="1" x14ac:dyDescent="0.2">
      <c r="H46" s="39"/>
      <c r="W46" s="25">
        <v>45</v>
      </c>
      <c r="X46" t="s">
        <v>145</v>
      </c>
      <c r="AC46" s="28"/>
      <c r="AD46" s="27"/>
      <c r="AE46" s="26"/>
      <c r="AF46" s="26"/>
      <c r="AG46" s="28"/>
      <c r="AH46" s="26"/>
      <c r="AI46" s="26"/>
      <c r="AJ46" s="26"/>
      <c r="AK46" s="26"/>
      <c r="AM46" s="30"/>
      <c r="AN46" s="30"/>
      <c r="AO46" s="30"/>
      <c r="AP46" s="30"/>
      <c r="AQ46" s="30"/>
      <c r="AR46" s="12"/>
      <c r="AS46" s="12"/>
      <c r="AT46" s="12"/>
      <c r="AU46" s="15"/>
      <c r="AV46" s="16"/>
      <c r="AW46" s="16"/>
      <c r="AX46" s="16"/>
    </row>
    <row r="47" spans="1:50" ht="19.5" customHeight="1" x14ac:dyDescent="0.2">
      <c r="H47" s="39"/>
      <c r="W47" s="25">
        <v>46</v>
      </c>
      <c r="X47" t="s">
        <v>144</v>
      </c>
      <c r="AC47" s="27"/>
      <c r="AD47" s="27"/>
      <c r="AE47" s="26"/>
      <c r="AF47" s="26"/>
      <c r="AG47" s="28"/>
      <c r="AH47" s="27"/>
      <c r="AI47" s="27"/>
      <c r="AJ47" s="27"/>
      <c r="AK47" s="27"/>
      <c r="AM47" s="34"/>
      <c r="AN47" s="34"/>
      <c r="AO47" s="34"/>
      <c r="AP47" s="34"/>
      <c r="AQ47" s="34"/>
      <c r="AR47" s="33"/>
      <c r="AS47" s="33"/>
      <c r="AT47" s="38"/>
      <c r="AU47" s="37"/>
      <c r="AV47" s="16"/>
      <c r="AW47" s="16"/>
      <c r="AX47" s="40"/>
    </row>
    <row r="48" spans="1:50" ht="19.5" customHeight="1" x14ac:dyDescent="0.2">
      <c r="H48" s="39"/>
      <c r="W48" s="25">
        <v>47</v>
      </c>
      <c r="X48" t="s">
        <v>143</v>
      </c>
      <c r="AC48" s="28"/>
      <c r="AD48" s="27"/>
      <c r="AE48" s="26"/>
      <c r="AF48" s="26"/>
      <c r="AG48" s="28"/>
      <c r="AH48" s="26"/>
      <c r="AI48" s="26"/>
      <c r="AJ48" s="26"/>
      <c r="AK48" s="26"/>
      <c r="AM48" s="30"/>
      <c r="AN48" s="30"/>
      <c r="AO48" s="30"/>
      <c r="AP48" s="30"/>
      <c r="AQ48" s="30"/>
      <c r="AR48" s="12"/>
      <c r="AS48" s="12"/>
      <c r="AT48" s="12"/>
      <c r="AU48" s="15"/>
      <c r="AV48" s="16"/>
      <c r="AW48" s="16"/>
      <c r="AX48" s="16"/>
    </row>
    <row r="49" spans="8:50" ht="19.5" customHeight="1" x14ac:dyDescent="0.2">
      <c r="H49" s="39"/>
      <c r="W49" s="25">
        <v>48</v>
      </c>
      <c r="X49" t="s">
        <v>142</v>
      </c>
      <c r="AC49" s="27"/>
      <c r="AD49" s="27"/>
      <c r="AE49" s="26"/>
      <c r="AF49" s="26"/>
      <c r="AG49" s="27"/>
      <c r="AH49" s="26"/>
      <c r="AI49" s="26"/>
      <c r="AJ49" s="26"/>
      <c r="AK49" s="26"/>
      <c r="AM49" s="30"/>
      <c r="AN49" s="30"/>
      <c r="AO49" s="30"/>
      <c r="AP49" s="30"/>
      <c r="AQ49" s="30"/>
      <c r="AR49" s="12"/>
      <c r="AS49" s="12"/>
      <c r="AT49" s="12"/>
      <c r="AU49" s="15"/>
      <c r="AV49" s="16"/>
      <c r="AW49" s="16"/>
      <c r="AX49" s="16"/>
    </row>
    <row r="50" spans="8:50" ht="19.5" customHeight="1" x14ac:dyDescent="0.2">
      <c r="W50" s="25">
        <v>49</v>
      </c>
      <c r="X50" t="s">
        <v>141</v>
      </c>
      <c r="AC50" s="36"/>
      <c r="AD50" s="36"/>
      <c r="AE50" s="36"/>
      <c r="AF50" s="36"/>
      <c r="AG50" s="36"/>
      <c r="AH50" s="35"/>
      <c r="AI50" s="35"/>
      <c r="AJ50" s="35"/>
      <c r="AK50" s="35"/>
      <c r="AM50" s="12"/>
      <c r="AN50" s="12"/>
      <c r="AO50" s="12"/>
      <c r="AP50" s="12"/>
      <c r="AQ50" s="12"/>
      <c r="AR50" s="15"/>
      <c r="AS50" s="12"/>
      <c r="AT50" s="12"/>
      <c r="AU50" s="15"/>
      <c r="AV50" s="14"/>
      <c r="AW50" s="14"/>
      <c r="AX50" s="13"/>
    </row>
    <row r="51" spans="8:50" ht="19.5" customHeight="1" x14ac:dyDescent="0.2">
      <c r="W51" s="25">
        <v>50</v>
      </c>
      <c r="X51" t="s">
        <v>140</v>
      </c>
      <c r="AC51" s="27"/>
      <c r="AD51" s="27"/>
      <c r="AE51" s="26"/>
      <c r="AF51" s="26"/>
      <c r="AG51" s="27"/>
      <c r="AH51" s="27"/>
      <c r="AI51" s="27"/>
      <c r="AJ51" s="27"/>
      <c r="AK51" s="27"/>
      <c r="AM51" s="34"/>
      <c r="AN51" s="34"/>
      <c r="AO51" s="34"/>
      <c r="AP51" s="34"/>
      <c r="AQ51" s="34"/>
      <c r="AR51" s="33"/>
      <c r="AS51" s="33"/>
      <c r="AT51" s="38"/>
      <c r="AU51" s="37"/>
      <c r="AV51" s="14"/>
      <c r="AW51" s="14"/>
      <c r="AX51" s="31"/>
    </row>
    <row r="52" spans="8:50" ht="19.5" customHeight="1" x14ac:dyDescent="0.2">
      <c r="W52" s="25">
        <v>51</v>
      </c>
      <c r="X52" t="s">
        <v>139</v>
      </c>
      <c r="AC52" s="28"/>
      <c r="AD52" s="27"/>
      <c r="AE52" s="26"/>
      <c r="AF52" s="26"/>
      <c r="AG52" s="28"/>
      <c r="AH52" s="27"/>
      <c r="AI52" s="27"/>
      <c r="AJ52" s="27"/>
      <c r="AK52" s="27"/>
      <c r="AM52" s="34"/>
      <c r="AN52" s="34"/>
      <c r="AO52" s="34"/>
      <c r="AP52" s="34"/>
      <c r="AQ52" s="34"/>
      <c r="AR52" s="33"/>
      <c r="AS52" s="33"/>
      <c r="AT52" s="38"/>
      <c r="AU52" s="37"/>
      <c r="AV52" s="14"/>
      <c r="AW52" s="14"/>
      <c r="AX52" s="31"/>
    </row>
    <row r="53" spans="8:50" ht="19.5" customHeight="1" x14ac:dyDescent="0.2">
      <c r="W53" s="25">
        <v>52</v>
      </c>
      <c r="X53" t="s">
        <v>138</v>
      </c>
      <c r="AC53" s="27"/>
      <c r="AD53" s="27"/>
      <c r="AE53" s="26"/>
      <c r="AF53" s="26"/>
      <c r="AG53" s="27"/>
      <c r="AH53" s="27"/>
      <c r="AI53" s="27"/>
      <c r="AJ53" s="27"/>
      <c r="AK53" s="27"/>
      <c r="AM53" s="34"/>
      <c r="AN53" s="34"/>
      <c r="AO53" s="34"/>
      <c r="AP53" s="34"/>
      <c r="AQ53" s="34"/>
      <c r="AR53" s="33"/>
      <c r="AS53" s="33"/>
      <c r="AT53" s="38"/>
      <c r="AU53" s="37"/>
      <c r="AV53" s="14"/>
      <c r="AW53" s="14"/>
      <c r="AX53" s="31"/>
    </row>
    <row r="54" spans="8:50" ht="19.5" customHeight="1" x14ac:dyDescent="0.2">
      <c r="W54" s="25">
        <v>53</v>
      </c>
      <c r="X54" t="s">
        <v>137</v>
      </c>
      <c r="AC54" s="28"/>
      <c r="AD54" s="27"/>
      <c r="AE54" s="26"/>
      <c r="AF54" s="26"/>
      <c r="AG54" s="28"/>
      <c r="AH54" s="27"/>
      <c r="AI54" s="27"/>
      <c r="AJ54" s="27"/>
      <c r="AK54" s="27"/>
      <c r="AM54" s="34"/>
      <c r="AN54" s="34"/>
      <c r="AO54" s="34"/>
      <c r="AP54" s="34"/>
      <c r="AQ54" s="34"/>
      <c r="AR54" s="33"/>
      <c r="AS54" s="33"/>
      <c r="AT54" s="38"/>
      <c r="AU54" s="37"/>
      <c r="AV54" s="14"/>
      <c r="AW54" s="14"/>
      <c r="AX54" s="31"/>
    </row>
    <row r="55" spans="8:50" ht="19.5" customHeight="1" x14ac:dyDescent="0.2">
      <c r="W55" s="25">
        <v>54</v>
      </c>
      <c r="X55" t="s">
        <v>136</v>
      </c>
      <c r="AC55" s="27"/>
      <c r="AD55" s="27"/>
      <c r="AE55" s="26"/>
      <c r="AF55" s="26"/>
      <c r="AG55" s="27"/>
      <c r="AH55" s="27"/>
      <c r="AI55" s="27"/>
      <c r="AJ55" s="27"/>
      <c r="AK55" s="27"/>
      <c r="AM55" s="34"/>
      <c r="AN55" s="34"/>
      <c r="AO55" s="34"/>
      <c r="AP55" s="34"/>
      <c r="AQ55" s="34"/>
      <c r="AR55" s="33"/>
      <c r="AS55" s="33"/>
      <c r="AT55" s="38"/>
      <c r="AU55" s="37"/>
      <c r="AV55" s="14"/>
      <c r="AW55" s="14"/>
      <c r="AX55" s="31"/>
    </row>
    <row r="56" spans="8:50" ht="19.5" customHeight="1" x14ac:dyDescent="0.2">
      <c r="W56" s="25">
        <v>55</v>
      </c>
      <c r="X56" t="s">
        <v>135</v>
      </c>
      <c r="AC56" s="28"/>
      <c r="AD56" s="27"/>
      <c r="AE56" s="26"/>
      <c r="AF56" s="26"/>
      <c r="AG56" s="28"/>
      <c r="AH56" s="27"/>
      <c r="AI56" s="27"/>
      <c r="AJ56" s="27"/>
      <c r="AK56" s="27"/>
      <c r="AM56" s="34"/>
      <c r="AN56" s="34"/>
      <c r="AO56" s="34"/>
      <c r="AP56" s="34"/>
      <c r="AQ56" s="34"/>
      <c r="AR56" s="33"/>
      <c r="AS56" s="33"/>
      <c r="AT56" s="38"/>
      <c r="AU56" s="37"/>
      <c r="AV56" s="14"/>
      <c r="AW56" s="14"/>
      <c r="AX56" s="31"/>
    </row>
    <row r="57" spans="8:50" ht="19.5" customHeight="1" x14ac:dyDescent="0.2">
      <c r="W57" s="25">
        <v>56</v>
      </c>
      <c r="X57" t="s">
        <v>134</v>
      </c>
      <c r="AC57" s="27"/>
      <c r="AD57" s="27"/>
      <c r="AE57" s="26"/>
      <c r="AF57" s="26"/>
      <c r="AG57" s="27"/>
      <c r="AH57" s="27"/>
      <c r="AI57" s="27"/>
      <c r="AJ57" s="27"/>
      <c r="AK57" s="27"/>
      <c r="AM57" s="34"/>
      <c r="AN57" s="34"/>
      <c r="AO57" s="34"/>
      <c r="AP57" s="34"/>
      <c r="AQ57" s="34"/>
      <c r="AR57" s="33"/>
      <c r="AS57" s="33"/>
      <c r="AT57" s="38"/>
      <c r="AU57" s="37"/>
      <c r="AV57" s="14"/>
      <c r="AW57" s="14"/>
      <c r="AX57" s="31"/>
    </row>
    <row r="58" spans="8:50" ht="19.5" customHeight="1" x14ac:dyDescent="0.2">
      <c r="W58" s="25">
        <v>57</v>
      </c>
      <c r="X58" t="s">
        <v>133</v>
      </c>
      <c r="AC58" s="28"/>
      <c r="AD58" s="27"/>
      <c r="AE58" s="26"/>
      <c r="AF58" s="26"/>
      <c r="AG58" s="28"/>
      <c r="AH58" s="27"/>
      <c r="AI58" s="27"/>
      <c r="AJ58" s="27"/>
      <c r="AK58" s="27"/>
      <c r="AM58" s="34"/>
      <c r="AN58" s="34"/>
      <c r="AO58" s="34"/>
      <c r="AP58" s="34"/>
      <c r="AQ58" s="34"/>
      <c r="AR58" s="33"/>
      <c r="AS58" s="33"/>
      <c r="AT58" s="38"/>
      <c r="AU58" s="37"/>
      <c r="AV58" s="14"/>
      <c r="AW58" s="14"/>
      <c r="AX58" s="31"/>
    </row>
    <row r="59" spans="8:50" ht="19.5" customHeight="1" x14ac:dyDescent="0.2">
      <c r="W59" s="25">
        <v>58</v>
      </c>
      <c r="X59" t="s">
        <v>132</v>
      </c>
      <c r="AC59" s="27"/>
      <c r="AD59" s="27"/>
      <c r="AE59" s="26"/>
      <c r="AF59" s="26"/>
      <c r="AG59" s="27"/>
      <c r="AH59" s="27"/>
      <c r="AI59" s="27"/>
      <c r="AJ59" s="27"/>
      <c r="AK59" s="27"/>
      <c r="AM59" s="34"/>
      <c r="AN59" s="34"/>
      <c r="AO59" s="34"/>
      <c r="AP59" s="34"/>
      <c r="AQ59" s="34"/>
      <c r="AR59" s="33"/>
      <c r="AS59" s="33"/>
      <c r="AT59" s="33"/>
      <c r="AU59" s="32"/>
      <c r="AV59" s="14"/>
      <c r="AW59" s="14"/>
      <c r="AX59" s="31"/>
    </row>
    <row r="60" spans="8:50" ht="19.5" customHeight="1" x14ac:dyDescent="0.2">
      <c r="W60" s="25">
        <v>59</v>
      </c>
      <c r="X60" t="s">
        <v>131</v>
      </c>
      <c r="AC60" s="28"/>
      <c r="AD60" s="27"/>
      <c r="AE60" s="26"/>
      <c r="AF60" s="26"/>
      <c r="AG60" s="28"/>
      <c r="AH60" s="27"/>
      <c r="AI60" s="27"/>
      <c r="AJ60" s="27"/>
      <c r="AK60" s="27"/>
      <c r="AM60" s="34"/>
      <c r="AN60" s="34"/>
      <c r="AO60" s="34"/>
      <c r="AP60" s="34"/>
      <c r="AQ60" s="34"/>
      <c r="AR60" s="33"/>
      <c r="AS60" s="33"/>
      <c r="AT60" s="33"/>
      <c r="AU60" s="32"/>
      <c r="AV60" s="14"/>
      <c r="AW60" s="14"/>
      <c r="AX60" s="31"/>
    </row>
    <row r="61" spans="8:50" ht="19.5" customHeight="1" x14ac:dyDescent="0.2">
      <c r="W61" s="25">
        <v>60</v>
      </c>
      <c r="X61" t="s">
        <v>130</v>
      </c>
      <c r="AC61" s="27"/>
      <c r="AD61" s="27"/>
      <c r="AE61" s="26"/>
      <c r="AF61" s="26"/>
      <c r="AG61" s="27"/>
      <c r="AH61" s="27"/>
      <c r="AI61" s="27"/>
      <c r="AJ61" s="27"/>
      <c r="AK61" s="27"/>
      <c r="AM61" s="34"/>
      <c r="AN61" s="34"/>
      <c r="AO61" s="34"/>
      <c r="AP61" s="34"/>
      <c r="AQ61" s="34"/>
      <c r="AR61" s="33"/>
      <c r="AS61" s="33"/>
      <c r="AT61" s="33"/>
      <c r="AU61" s="32"/>
      <c r="AV61" s="14"/>
      <c r="AW61" s="14"/>
      <c r="AX61" s="31"/>
    </row>
    <row r="62" spans="8:50" ht="19.5" customHeight="1" x14ac:dyDescent="0.2">
      <c r="W62" s="25">
        <v>61</v>
      </c>
      <c r="X62" t="s">
        <v>129</v>
      </c>
      <c r="AC62" s="28"/>
      <c r="AD62" s="27"/>
      <c r="AE62" s="26"/>
      <c r="AF62" s="26"/>
      <c r="AG62" s="28"/>
      <c r="AH62" s="27"/>
      <c r="AI62" s="27"/>
      <c r="AJ62" s="27"/>
      <c r="AK62" s="27"/>
      <c r="AM62" s="34"/>
      <c r="AN62" s="34"/>
      <c r="AO62" s="34"/>
      <c r="AP62" s="34"/>
      <c r="AQ62" s="34"/>
      <c r="AR62" s="33"/>
      <c r="AS62" s="33"/>
      <c r="AT62" s="33"/>
      <c r="AU62" s="32"/>
      <c r="AV62" s="14"/>
      <c r="AW62" s="14"/>
      <c r="AX62" s="31"/>
    </row>
    <row r="63" spans="8:50" ht="19.5" customHeight="1" x14ac:dyDescent="0.2">
      <c r="W63" s="25">
        <v>62</v>
      </c>
      <c r="X63" t="s">
        <v>128</v>
      </c>
      <c r="AC63" s="27"/>
      <c r="AD63" s="27"/>
      <c r="AE63" s="26"/>
      <c r="AF63" s="26"/>
      <c r="AG63" s="27"/>
      <c r="AH63" s="27"/>
      <c r="AI63" s="27"/>
      <c r="AJ63" s="27"/>
      <c r="AK63" s="27"/>
      <c r="AM63" s="34"/>
      <c r="AN63" s="34"/>
      <c r="AO63" s="34"/>
      <c r="AP63" s="34"/>
      <c r="AQ63" s="34"/>
      <c r="AR63" s="33"/>
      <c r="AS63" s="33"/>
      <c r="AT63" s="33"/>
      <c r="AU63" s="32"/>
      <c r="AV63" s="14"/>
      <c r="AW63" s="14"/>
      <c r="AX63" s="31"/>
    </row>
    <row r="64" spans="8:50" ht="19.5" customHeight="1" x14ac:dyDescent="0.2">
      <c r="W64" s="25">
        <v>63</v>
      </c>
      <c r="X64" t="s">
        <v>127</v>
      </c>
      <c r="AC64" s="28"/>
      <c r="AD64" s="27"/>
      <c r="AE64" s="26"/>
      <c r="AF64" s="26"/>
      <c r="AG64" s="28"/>
      <c r="AH64" s="27"/>
      <c r="AI64" s="27"/>
      <c r="AJ64" s="27"/>
      <c r="AK64" s="27"/>
      <c r="AM64" s="34"/>
      <c r="AN64" s="34"/>
      <c r="AO64" s="34"/>
      <c r="AP64" s="34"/>
      <c r="AQ64" s="34"/>
      <c r="AR64" s="33"/>
      <c r="AS64" s="33"/>
      <c r="AT64" s="33"/>
      <c r="AU64" s="32"/>
      <c r="AV64" s="14"/>
      <c r="AW64" s="14"/>
      <c r="AX64" s="31"/>
    </row>
    <row r="65" spans="23:50" ht="19.5" customHeight="1" x14ac:dyDescent="0.2">
      <c r="W65" s="25">
        <v>64</v>
      </c>
      <c r="X65" t="s">
        <v>126</v>
      </c>
      <c r="AC65" s="27"/>
      <c r="AD65" s="27"/>
      <c r="AE65" s="26"/>
      <c r="AF65" s="26"/>
      <c r="AG65" s="27"/>
      <c r="AH65" s="27"/>
      <c r="AI65" s="27"/>
      <c r="AJ65" s="27"/>
      <c r="AK65" s="27"/>
      <c r="AM65" s="34"/>
      <c r="AN65" s="34"/>
      <c r="AO65" s="34"/>
      <c r="AP65" s="34"/>
      <c r="AQ65" s="34"/>
      <c r="AR65" s="33"/>
      <c r="AS65" s="33"/>
      <c r="AT65" s="33"/>
      <c r="AU65" s="32"/>
      <c r="AV65" s="14"/>
      <c r="AW65" s="14"/>
      <c r="AX65" s="31"/>
    </row>
    <row r="66" spans="23:50" ht="19.5" customHeight="1" x14ac:dyDescent="0.2">
      <c r="W66" s="25">
        <v>65</v>
      </c>
      <c r="X66" t="s">
        <v>125</v>
      </c>
      <c r="AC66" s="28"/>
      <c r="AD66" s="27"/>
      <c r="AE66" s="26"/>
      <c r="AF66" s="26"/>
      <c r="AG66" s="28"/>
      <c r="AH66" s="27"/>
      <c r="AI66" s="27"/>
      <c r="AJ66" s="27"/>
      <c r="AK66" s="27"/>
      <c r="AM66" s="34"/>
      <c r="AN66" s="34"/>
      <c r="AO66" s="34"/>
      <c r="AP66" s="34"/>
      <c r="AQ66" s="34"/>
      <c r="AR66" s="33"/>
      <c r="AS66" s="33"/>
      <c r="AT66" s="33"/>
      <c r="AU66" s="32"/>
      <c r="AV66" s="14"/>
      <c r="AW66" s="14"/>
      <c r="AX66" s="31"/>
    </row>
    <row r="67" spans="23:50" ht="19.5" customHeight="1" x14ac:dyDescent="0.2">
      <c r="W67" s="25">
        <v>66</v>
      </c>
      <c r="X67" t="s">
        <v>124</v>
      </c>
      <c r="AC67" s="27"/>
      <c r="AD67" s="27"/>
      <c r="AE67" s="26"/>
      <c r="AF67" s="26"/>
      <c r="AG67" s="27"/>
      <c r="AH67" s="27"/>
      <c r="AI67" s="27"/>
      <c r="AJ67" s="27"/>
      <c r="AK67" s="27"/>
      <c r="AM67" s="34"/>
      <c r="AN67" s="34"/>
      <c r="AO67" s="34"/>
      <c r="AP67" s="34"/>
      <c r="AQ67" s="34"/>
      <c r="AR67" s="33"/>
      <c r="AS67" s="33"/>
      <c r="AT67" s="33"/>
      <c r="AU67" s="32"/>
      <c r="AV67" s="14"/>
      <c r="AW67" s="14"/>
      <c r="AX67" s="31"/>
    </row>
    <row r="68" spans="23:50" ht="19.5" customHeight="1" x14ac:dyDescent="0.2">
      <c r="W68" s="25">
        <v>67</v>
      </c>
      <c r="X68" t="s">
        <v>123</v>
      </c>
      <c r="AC68" s="28"/>
      <c r="AD68" s="27"/>
      <c r="AE68" s="26"/>
      <c r="AF68" s="26"/>
      <c r="AG68" s="28"/>
      <c r="AH68" s="27"/>
      <c r="AI68" s="27"/>
      <c r="AJ68" s="27"/>
      <c r="AK68" s="27"/>
      <c r="AM68" s="34"/>
      <c r="AN68" s="34"/>
      <c r="AO68" s="34"/>
      <c r="AP68" s="34"/>
      <c r="AQ68" s="34"/>
      <c r="AR68" s="33"/>
      <c r="AS68" s="33"/>
      <c r="AT68" s="33"/>
      <c r="AU68" s="32"/>
      <c r="AV68" s="14"/>
      <c r="AW68" s="14"/>
      <c r="AX68" s="31"/>
    </row>
    <row r="69" spans="23:50" ht="19.5" customHeight="1" x14ac:dyDescent="0.2">
      <c r="W69" s="25">
        <v>68</v>
      </c>
      <c r="X69" t="s">
        <v>122</v>
      </c>
      <c r="AC69" s="27"/>
      <c r="AD69" s="27"/>
      <c r="AE69" s="26"/>
      <c r="AF69" s="26"/>
      <c r="AG69" s="27"/>
      <c r="AH69" s="27"/>
      <c r="AI69" s="27"/>
      <c r="AJ69" s="27"/>
      <c r="AK69" s="27"/>
      <c r="AM69" s="34"/>
      <c r="AN69" s="34"/>
      <c r="AO69" s="34"/>
      <c r="AP69" s="34"/>
      <c r="AQ69" s="34"/>
      <c r="AR69" s="33"/>
      <c r="AS69" s="33"/>
      <c r="AT69" s="33"/>
      <c r="AU69" s="32"/>
      <c r="AV69" s="14"/>
      <c r="AW69" s="14"/>
      <c r="AX69" s="31"/>
    </row>
    <row r="70" spans="23:50" ht="19.5" customHeight="1" x14ac:dyDescent="0.2">
      <c r="W70" s="25">
        <v>69</v>
      </c>
      <c r="X70" t="s">
        <v>121</v>
      </c>
      <c r="AC70" s="28"/>
      <c r="AD70" s="27"/>
      <c r="AE70" s="26"/>
      <c r="AF70" s="26"/>
      <c r="AG70" s="28"/>
      <c r="AH70" s="27"/>
      <c r="AI70" s="27"/>
      <c r="AJ70" s="27"/>
      <c r="AK70" s="27"/>
      <c r="AM70" s="34"/>
      <c r="AN70" s="34"/>
      <c r="AO70" s="34"/>
      <c r="AP70" s="34"/>
      <c r="AQ70" s="34"/>
      <c r="AR70" s="33"/>
      <c r="AS70" s="33"/>
      <c r="AT70" s="33"/>
      <c r="AU70" s="32"/>
      <c r="AV70" s="14"/>
      <c r="AW70" s="14"/>
      <c r="AX70" s="31"/>
    </row>
    <row r="71" spans="23:50" ht="19.5" customHeight="1" x14ac:dyDescent="0.2">
      <c r="W71" s="25">
        <v>70</v>
      </c>
      <c r="X71" t="s">
        <v>120</v>
      </c>
      <c r="AC71" s="27"/>
      <c r="AD71" s="27"/>
      <c r="AE71" s="26"/>
      <c r="AF71" s="26"/>
      <c r="AG71" s="27"/>
      <c r="AH71" s="27"/>
      <c r="AI71" s="27"/>
      <c r="AJ71" s="27"/>
      <c r="AK71" s="27"/>
      <c r="AM71" s="34"/>
      <c r="AN71" s="34"/>
      <c r="AO71" s="34"/>
      <c r="AP71" s="34"/>
      <c r="AQ71" s="34"/>
      <c r="AR71" s="33"/>
      <c r="AS71" s="33"/>
      <c r="AT71" s="33"/>
      <c r="AU71" s="32"/>
      <c r="AV71" s="14"/>
      <c r="AW71" s="14"/>
      <c r="AX71" s="31"/>
    </row>
    <row r="72" spans="23:50" ht="19.5" customHeight="1" x14ac:dyDescent="0.2">
      <c r="W72" s="25">
        <v>71</v>
      </c>
      <c r="X72" t="s">
        <v>119</v>
      </c>
      <c r="AC72" s="28"/>
      <c r="AD72" s="27"/>
      <c r="AE72" s="26"/>
      <c r="AF72" s="26"/>
      <c r="AG72" s="28"/>
      <c r="AH72" s="27"/>
      <c r="AI72" s="27"/>
      <c r="AJ72" s="27"/>
      <c r="AK72" s="27"/>
      <c r="AM72" s="34"/>
      <c r="AN72" s="34"/>
      <c r="AO72" s="34"/>
      <c r="AP72" s="34"/>
      <c r="AQ72" s="34"/>
      <c r="AR72" s="33"/>
      <c r="AS72" s="33"/>
      <c r="AT72" s="33"/>
      <c r="AU72" s="32"/>
      <c r="AV72" s="14"/>
      <c r="AW72" s="14"/>
      <c r="AX72" s="31"/>
    </row>
    <row r="73" spans="23:50" ht="19.5" customHeight="1" x14ac:dyDescent="0.2">
      <c r="W73" s="25">
        <v>72</v>
      </c>
      <c r="X73" t="s">
        <v>118</v>
      </c>
      <c r="AC73" s="27"/>
      <c r="AD73" s="27"/>
      <c r="AE73" s="26"/>
      <c r="AF73" s="26"/>
      <c r="AG73" s="27"/>
      <c r="AH73" s="27"/>
      <c r="AI73" s="27"/>
      <c r="AJ73" s="27"/>
      <c r="AK73" s="27"/>
      <c r="AM73" s="34"/>
      <c r="AN73" s="34"/>
      <c r="AO73" s="34"/>
      <c r="AP73" s="34"/>
      <c r="AQ73" s="34"/>
      <c r="AR73" s="33"/>
      <c r="AS73" s="33"/>
      <c r="AT73" s="33"/>
      <c r="AU73" s="32"/>
      <c r="AV73" s="14"/>
      <c r="AW73" s="14"/>
      <c r="AX73" s="31"/>
    </row>
    <row r="74" spans="23:50" ht="19.5" customHeight="1" x14ac:dyDescent="0.2">
      <c r="W74" s="25">
        <v>73</v>
      </c>
      <c r="X74" t="s">
        <v>117</v>
      </c>
      <c r="AC74" s="28"/>
      <c r="AD74" s="27"/>
      <c r="AE74" s="26"/>
      <c r="AF74" s="26"/>
      <c r="AG74" s="28"/>
      <c r="AH74" s="27"/>
      <c r="AI74" s="27"/>
      <c r="AJ74" s="27"/>
      <c r="AK74" s="27"/>
      <c r="AM74" s="34"/>
      <c r="AN74" s="34"/>
      <c r="AO74" s="34"/>
      <c r="AP74" s="34"/>
      <c r="AQ74" s="34"/>
      <c r="AR74" s="33"/>
      <c r="AS74" s="33"/>
      <c r="AT74" s="33"/>
      <c r="AU74" s="32"/>
      <c r="AV74" s="14"/>
      <c r="AW74" s="14"/>
      <c r="AX74" s="31"/>
    </row>
    <row r="75" spans="23:50" ht="19.5" customHeight="1" x14ac:dyDescent="0.2">
      <c r="W75" s="25">
        <v>74</v>
      </c>
      <c r="X75" t="s">
        <v>116</v>
      </c>
      <c r="AC75" s="27"/>
      <c r="AD75" s="27"/>
      <c r="AE75" s="26"/>
      <c r="AF75" s="26"/>
      <c r="AG75" s="27"/>
      <c r="AH75" s="27"/>
      <c r="AI75" s="27"/>
      <c r="AJ75" s="27"/>
      <c r="AK75" s="27"/>
      <c r="AM75" s="34"/>
      <c r="AN75" s="34"/>
      <c r="AO75" s="34"/>
      <c r="AP75" s="34"/>
      <c r="AQ75" s="34"/>
      <c r="AR75" s="33"/>
      <c r="AS75" s="33"/>
      <c r="AT75" s="33"/>
      <c r="AU75" s="32"/>
      <c r="AV75" s="14"/>
      <c r="AW75" s="14"/>
      <c r="AX75" s="31"/>
    </row>
    <row r="76" spans="23:50" ht="19.5" customHeight="1" x14ac:dyDescent="0.2">
      <c r="W76" s="25">
        <v>75</v>
      </c>
      <c r="X76" t="s">
        <v>115</v>
      </c>
      <c r="AC76" s="28"/>
      <c r="AD76" s="27"/>
      <c r="AE76" s="26"/>
      <c r="AF76" s="26"/>
      <c r="AG76" s="28"/>
      <c r="AH76" s="26"/>
      <c r="AI76" s="26"/>
      <c r="AJ76" s="26"/>
      <c r="AK76" s="26"/>
      <c r="AM76" s="30"/>
      <c r="AN76" s="30"/>
      <c r="AO76" s="30"/>
      <c r="AP76" s="30"/>
      <c r="AQ76" s="30"/>
      <c r="AR76" s="12"/>
      <c r="AS76" s="12"/>
      <c r="AT76" s="12"/>
      <c r="AU76" s="15"/>
      <c r="AV76" s="14"/>
      <c r="AW76" s="14"/>
      <c r="AX76" s="13"/>
    </row>
    <row r="77" spans="23:50" ht="19.5" customHeight="1" x14ac:dyDescent="0.2">
      <c r="W77" s="25">
        <v>76</v>
      </c>
      <c r="X77" t="s">
        <v>114</v>
      </c>
      <c r="AC77" s="27"/>
      <c r="AD77" s="27"/>
      <c r="AE77" s="26"/>
      <c r="AF77" s="26"/>
      <c r="AG77" s="27"/>
      <c r="AH77" s="26"/>
      <c r="AI77" s="26"/>
      <c r="AJ77" s="26"/>
      <c r="AK77" s="26"/>
      <c r="AM77" s="30"/>
      <c r="AN77" s="30"/>
      <c r="AO77" s="30"/>
      <c r="AP77" s="30"/>
      <c r="AQ77" s="30"/>
      <c r="AR77" s="12"/>
      <c r="AS77" s="12"/>
      <c r="AT77" s="12"/>
      <c r="AU77" s="15"/>
      <c r="AV77" s="14"/>
      <c r="AW77" s="14"/>
      <c r="AX77" s="13"/>
    </row>
    <row r="78" spans="23:50" ht="19.5" customHeight="1" x14ac:dyDescent="0.2">
      <c r="W78" s="25">
        <v>77</v>
      </c>
      <c r="X78" t="s">
        <v>113</v>
      </c>
      <c r="AC78" s="28"/>
      <c r="AD78" s="27"/>
      <c r="AE78" s="26"/>
      <c r="AF78" s="26"/>
      <c r="AG78" s="28"/>
      <c r="AH78" s="26"/>
      <c r="AI78" s="26"/>
      <c r="AJ78" s="26"/>
      <c r="AK78" s="26"/>
      <c r="AM78" s="30"/>
      <c r="AN78" s="30"/>
      <c r="AO78" s="30"/>
      <c r="AP78" s="30"/>
      <c r="AQ78" s="30"/>
      <c r="AR78" s="12"/>
      <c r="AS78" s="12"/>
      <c r="AT78" s="12"/>
      <c r="AU78" s="15"/>
      <c r="AV78" s="14"/>
      <c r="AW78" s="14"/>
      <c r="AX78" s="13"/>
    </row>
    <row r="79" spans="23:50" ht="19.5" customHeight="1" x14ac:dyDescent="0.2">
      <c r="AC79" s="27"/>
      <c r="AD79" s="27"/>
      <c r="AE79" s="26"/>
      <c r="AF79" s="26"/>
      <c r="AG79" s="27"/>
      <c r="AH79" s="26"/>
      <c r="AI79" s="26"/>
      <c r="AJ79" s="26"/>
      <c r="AK79" s="26"/>
      <c r="AM79" s="30"/>
      <c r="AN79" s="30"/>
      <c r="AO79" s="30"/>
      <c r="AP79" s="30"/>
      <c r="AQ79" s="30"/>
      <c r="AR79" s="12"/>
      <c r="AS79" s="12"/>
      <c r="AT79" s="12"/>
      <c r="AU79" s="15"/>
      <c r="AV79" s="14"/>
      <c r="AW79" s="14"/>
      <c r="AX79" s="13"/>
    </row>
    <row r="80" spans="23:50" ht="19.5" customHeight="1" x14ac:dyDescent="0.2">
      <c r="AC80" s="28"/>
      <c r="AD80" s="27"/>
      <c r="AE80" s="26"/>
      <c r="AF80" s="26"/>
      <c r="AG80" s="28"/>
      <c r="AH80" s="26"/>
      <c r="AI80" s="26"/>
      <c r="AJ80" s="26"/>
      <c r="AK80" s="26"/>
      <c r="AM80" s="30"/>
      <c r="AN80" s="30"/>
      <c r="AO80" s="30"/>
      <c r="AP80" s="30"/>
      <c r="AQ80" s="30"/>
      <c r="AR80" s="12"/>
      <c r="AS80" s="12"/>
      <c r="AT80" s="12"/>
      <c r="AU80" s="15"/>
      <c r="AV80" s="14"/>
      <c r="AW80" s="14"/>
      <c r="AX80" s="13"/>
    </row>
    <row r="81" spans="29:50" ht="19.5" customHeight="1" x14ac:dyDescent="0.2">
      <c r="AC81" s="27"/>
      <c r="AD81" s="27"/>
      <c r="AE81" s="26"/>
      <c r="AF81" s="26"/>
      <c r="AG81" s="27"/>
      <c r="AH81" s="26"/>
      <c r="AI81" s="26"/>
      <c r="AJ81" s="26"/>
      <c r="AK81" s="26"/>
      <c r="AM81" s="30"/>
      <c r="AN81" s="30"/>
      <c r="AO81" s="30"/>
      <c r="AP81" s="30"/>
      <c r="AQ81" s="30"/>
      <c r="AR81" s="12"/>
      <c r="AS81" s="12"/>
      <c r="AT81" s="12"/>
      <c r="AU81" s="15"/>
      <c r="AV81" s="14"/>
      <c r="AW81" s="14"/>
      <c r="AX81" s="13"/>
    </row>
    <row r="82" spans="29:50" ht="19.5" customHeight="1" x14ac:dyDescent="0.2">
      <c r="AC82" s="28"/>
      <c r="AD82" s="27"/>
      <c r="AE82" s="26"/>
      <c r="AF82" s="26"/>
      <c r="AG82" s="28"/>
      <c r="AH82" s="26"/>
      <c r="AI82" s="26"/>
      <c r="AJ82" s="26"/>
      <c r="AK82" s="26"/>
      <c r="AM82" s="30"/>
      <c r="AN82" s="30"/>
      <c r="AO82" s="30"/>
      <c r="AP82" s="30"/>
      <c r="AQ82" s="30"/>
      <c r="AR82" s="12"/>
      <c r="AS82" s="12"/>
      <c r="AT82" s="12"/>
      <c r="AU82" s="15"/>
      <c r="AV82" s="14"/>
      <c r="AW82" s="14"/>
      <c r="AX82" s="13"/>
    </row>
    <row r="83" spans="29:50" ht="19.5" customHeight="1" x14ac:dyDescent="0.2">
      <c r="AC83" s="27"/>
      <c r="AD83" s="27"/>
      <c r="AE83" s="26"/>
      <c r="AF83" s="26"/>
      <c r="AG83" s="27"/>
      <c r="AH83" s="26"/>
      <c r="AI83" s="26"/>
      <c r="AJ83" s="26"/>
      <c r="AK83" s="26"/>
      <c r="AM83" s="30"/>
      <c r="AN83" s="30"/>
      <c r="AO83" s="30"/>
      <c r="AP83" s="30"/>
      <c r="AQ83" s="30"/>
      <c r="AR83" s="12"/>
      <c r="AS83" s="12"/>
      <c r="AT83" s="12"/>
      <c r="AU83" s="15"/>
      <c r="AV83" s="14"/>
      <c r="AW83" s="14"/>
      <c r="AX83" s="13"/>
    </row>
    <row r="84" spans="29:50" ht="19.5" customHeight="1" x14ac:dyDescent="0.2">
      <c r="AC84" s="28"/>
      <c r="AD84" s="27"/>
      <c r="AE84" s="26"/>
      <c r="AF84" s="26"/>
      <c r="AG84" s="28"/>
      <c r="AH84" s="26"/>
      <c r="AI84" s="26"/>
      <c r="AJ84" s="26"/>
      <c r="AK84" s="26"/>
      <c r="AM84" s="30"/>
      <c r="AN84" s="30"/>
      <c r="AO84" s="30"/>
      <c r="AP84" s="30"/>
      <c r="AQ84" s="30"/>
      <c r="AR84" s="12"/>
      <c r="AS84" s="12"/>
      <c r="AT84" s="12"/>
      <c r="AU84" s="15"/>
      <c r="AV84" s="14"/>
      <c r="AW84" s="14"/>
      <c r="AX84" s="13"/>
    </row>
    <row r="85" spans="29:50" ht="19.5" customHeight="1" x14ac:dyDescent="0.2">
      <c r="AC85" s="27"/>
      <c r="AD85" s="27"/>
      <c r="AE85" s="26"/>
      <c r="AF85" s="26"/>
      <c r="AG85" s="27"/>
      <c r="AH85" s="26"/>
      <c r="AI85" s="26"/>
      <c r="AJ85" s="26"/>
      <c r="AK85" s="26"/>
      <c r="AM85" s="30"/>
      <c r="AN85" s="30"/>
      <c r="AO85" s="30"/>
      <c r="AP85" s="30"/>
      <c r="AQ85" s="30"/>
      <c r="AR85" s="12"/>
      <c r="AS85" s="12"/>
      <c r="AT85" s="12"/>
      <c r="AU85" s="15"/>
      <c r="AV85" s="14"/>
      <c r="AW85" s="14"/>
      <c r="AX85" s="13"/>
    </row>
    <row r="86" spans="29:50" ht="19.5" customHeight="1" x14ac:dyDescent="0.2">
      <c r="AC86" s="28"/>
      <c r="AD86" s="27"/>
      <c r="AE86" s="26"/>
      <c r="AF86" s="26"/>
      <c r="AG86" s="28"/>
      <c r="AH86" s="26"/>
      <c r="AI86" s="26"/>
      <c r="AJ86" s="26"/>
      <c r="AK86" s="26"/>
      <c r="AM86" s="30"/>
      <c r="AN86" s="30"/>
      <c r="AO86" s="30"/>
      <c r="AP86" s="30"/>
      <c r="AQ86" s="30"/>
      <c r="AR86" s="12"/>
      <c r="AS86" s="12"/>
      <c r="AT86" s="12"/>
      <c r="AU86" s="15"/>
      <c r="AV86" s="14"/>
      <c r="AW86" s="14"/>
      <c r="AX86" s="13"/>
    </row>
    <row r="87" spans="29:50" ht="19.5" customHeight="1" x14ac:dyDescent="0.2">
      <c r="AC87" s="27"/>
      <c r="AD87" s="27"/>
      <c r="AE87" s="26"/>
      <c r="AF87" s="26"/>
      <c r="AG87" s="27"/>
      <c r="AH87" s="26"/>
      <c r="AI87" s="26"/>
      <c r="AJ87" s="26"/>
      <c r="AK87" s="26"/>
      <c r="AM87" s="30"/>
      <c r="AN87" s="30"/>
      <c r="AO87" s="30"/>
      <c r="AP87" s="30"/>
      <c r="AQ87" s="30"/>
      <c r="AR87" s="12"/>
      <c r="AS87" s="12"/>
      <c r="AT87" s="12"/>
      <c r="AU87" s="15"/>
      <c r="AV87" s="14"/>
      <c r="AW87" s="14"/>
      <c r="AX87" s="13"/>
    </row>
    <row r="88" spans="29:50" ht="19.5" customHeight="1" x14ac:dyDescent="0.2">
      <c r="AC88" s="28"/>
      <c r="AD88" s="27"/>
      <c r="AE88" s="26"/>
      <c r="AF88" s="26"/>
      <c r="AG88" s="28"/>
      <c r="AH88" s="26"/>
      <c r="AI88" s="26"/>
      <c r="AJ88" s="26"/>
      <c r="AK88" s="26"/>
      <c r="AM88" s="30"/>
      <c r="AN88" s="30"/>
      <c r="AO88" s="30"/>
      <c r="AP88" s="30"/>
      <c r="AQ88" s="30"/>
      <c r="AR88" s="12"/>
      <c r="AS88" s="12"/>
      <c r="AT88" s="12"/>
      <c r="AU88" s="15"/>
      <c r="AV88" s="14"/>
      <c r="AW88" s="14"/>
      <c r="AX88" s="13"/>
    </row>
    <row r="89" spans="29:50" ht="19.5" customHeight="1" x14ac:dyDescent="0.2">
      <c r="AC89" s="27"/>
      <c r="AD89" s="27"/>
      <c r="AE89" s="26"/>
      <c r="AF89" s="26"/>
      <c r="AG89" s="27"/>
      <c r="AH89" s="26"/>
      <c r="AI89" s="26"/>
      <c r="AJ89" s="26"/>
      <c r="AK89" s="26"/>
      <c r="AM89" s="30"/>
      <c r="AN89" s="30"/>
      <c r="AO89" s="30"/>
      <c r="AP89" s="30"/>
      <c r="AQ89" s="30"/>
      <c r="AR89" s="12"/>
      <c r="AS89" s="12"/>
      <c r="AT89" s="12"/>
      <c r="AU89" s="15"/>
      <c r="AV89" s="14"/>
      <c r="AW89" s="14"/>
      <c r="AX89" s="13"/>
    </row>
    <row r="90" spans="29:50" ht="19.5" customHeight="1" x14ac:dyDescent="0.2">
      <c r="AC90" s="28"/>
      <c r="AD90" s="27"/>
      <c r="AE90" s="26"/>
      <c r="AF90" s="26"/>
      <c r="AG90" s="28"/>
      <c r="AH90" s="26"/>
      <c r="AI90" s="26"/>
      <c r="AJ90" s="26"/>
      <c r="AK90" s="26"/>
      <c r="AM90" s="30"/>
      <c r="AN90" s="30"/>
      <c r="AO90" s="30"/>
      <c r="AP90" s="30"/>
      <c r="AQ90" s="30"/>
      <c r="AR90" s="12"/>
      <c r="AS90" s="12"/>
      <c r="AT90" s="12"/>
      <c r="AU90" s="15"/>
      <c r="AV90" s="14"/>
      <c r="AW90" s="14"/>
      <c r="AX90" s="13"/>
    </row>
    <row r="91" spans="29:50" ht="19.5" customHeight="1" x14ac:dyDescent="0.2">
      <c r="AC91" s="27"/>
      <c r="AD91" s="27"/>
      <c r="AE91" s="26"/>
      <c r="AF91" s="26"/>
      <c r="AG91" s="27"/>
      <c r="AH91" s="26"/>
      <c r="AI91" s="26"/>
      <c r="AJ91" s="26"/>
      <c r="AK91" s="26"/>
      <c r="AM91" s="30"/>
      <c r="AN91" s="30"/>
      <c r="AO91" s="30"/>
      <c r="AP91" s="30"/>
      <c r="AQ91" s="30"/>
      <c r="AR91" s="12"/>
      <c r="AS91" s="12"/>
      <c r="AT91" s="12"/>
      <c r="AU91" s="15"/>
      <c r="AV91" s="14"/>
      <c r="AW91" s="14"/>
      <c r="AX91" s="13"/>
    </row>
    <row r="92" spans="29:50" ht="19.5" customHeight="1" x14ac:dyDescent="0.2">
      <c r="AC92" s="28"/>
      <c r="AD92" s="27"/>
      <c r="AE92" s="26"/>
      <c r="AF92" s="26"/>
      <c r="AG92" s="28"/>
      <c r="AH92" s="26"/>
      <c r="AI92" s="26"/>
      <c r="AJ92" s="26"/>
      <c r="AK92" s="26"/>
      <c r="AM92" s="30"/>
      <c r="AN92" s="30"/>
      <c r="AO92" s="30"/>
      <c r="AP92" s="30"/>
      <c r="AQ92" s="30"/>
      <c r="AR92" s="12"/>
      <c r="AS92" s="12"/>
      <c r="AT92" s="12"/>
      <c r="AU92" s="15"/>
      <c r="AV92" s="14"/>
      <c r="AW92" s="14"/>
      <c r="AX92" s="13"/>
    </row>
    <row r="93" spans="29:50" ht="19.5" customHeight="1" x14ac:dyDescent="0.2">
      <c r="AC93" s="27"/>
      <c r="AD93" s="27"/>
      <c r="AE93" s="26"/>
      <c r="AF93" s="26"/>
      <c r="AG93" s="27"/>
      <c r="AH93" s="26"/>
      <c r="AI93" s="26"/>
      <c r="AJ93" s="26"/>
      <c r="AK93" s="26"/>
      <c r="AM93" s="30"/>
      <c r="AN93" s="30"/>
      <c r="AO93" s="30"/>
      <c r="AP93" s="30"/>
      <c r="AQ93" s="30"/>
      <c r="AR93" s="12"/>
      <c r="AS93" s="12"/>
      <c r="AT93" s="12"/>
      <c r="AU93" s="15"/>
      <c r="AV93" s="14"/>
      <c r="AW93" s="14"/>
      <c r="AX93" s="13"/>
    </row>
    <row r="94" spans="29:50" ht="19.5" customHeight="1" x14ac:dyDescent="0.2">
      <c r="AC94" s="28"/>
      <c r="AD94" s="27"/>
      <c r="AE94" s="26"/>
      <c r="AF94" s="26"/>
      <c r="AG94" s="28"/>
      <c r="AH94" s="26"/>
      <c r="AI94" s="26"/>
      <c r="AJ94" s="26"/>
      <c r="AK94" s="26"/>
      <c r="AM94" s="30"/>
      <c r="AN94" s="30"/>
      <c r="AO94" s="30"/>
      <c r="AP94" s="30"/>
      <c r="AQ94" s="30"/>
      <c r="AR94" s="12"/>
      <c r="AS94" s="12"/>
      <c r="AT94" s="12"/>
      <c r="AU94" s="15"/>
      <c r="AV94" s="14"/>
      <c r="AW94" s="14"/>
      <c r="AX94" s="13"/>
    </row>
    <row r="95" spans="29:50" ht="19.5" customHeight="1" x14ac:dyDescent="0.2">
      <c r="AC95" s="27"/>
      <c r="AD95" s="27"/>
      <c r="AE95" s="26"/>
      <c r="AF95" s="26"/>
      <c r="AG95" s="27"/>
      <c r="AH95" s="26"/>
      <c r="AI95" s="26"/>
      <c r="AJ95" s="26"/>
      <c r="AK95" s="26"/>
      <c r="AM95" s="30"/>
      <c r="AN95" s="30"/>
      <c r="AO95" s="30"/>
      <c r="AP95" s="30"/>
      <c r="AQ95" s="30"/>
      <c r="AR95" s="12"/>
      <c r="AS95" s="12"/>
      <c r="AT95" s="12"/>
      <c r="AU95" s="15"/>
      <c r="AV95" s="14"/>
      <c r="AW95" s="14"/>
      <c r="AX95" s="13"/>
    </row>
    <row r="96" spans="29:50" ht="19.5" customHeight="1" x14ac:dyDescent="0.2">
      <c r="AC96" s="28"/>
      <c r="AD96" s="27"/>
      <c r="AE96" s="26"/>
      <c r="AF96" s="26"/>
      <c r="AG96" s="28"/>
      <c r="AH96" s="26"/>
      <c r="AI96" s="26"/>
      <c r="AJ96" s="26"/>
      <c r="AK96" s="26"/>
      <c r="AM96" s="30"/>
      <c r="AN96" s="30"/>
      <c r="AO96" s="30"/>
      <c r="AP96" s="30"/>
      <c r="AQ96" s="30"/>
      <c r="AR96" s="12"/>
      <c r="AS96" s="12"/>
      <c r="AT96" s="12"/>
      <c r="AU96" s="15"/>
      <c r="AV96" s="14"/>
      <c r="AW96" s="14"/>
      <c r="AX96" s="13"/>
    </row>
    <row r="97" spans="29:50" ht="19.5" customHeight="1" x14ac:dyDescent="0.2">
      <c r="AC97" s="27"/>
      <c r="AD97" s="27"/>
      <c r="AE97" s="26"/>
      <c r="AF97" s="26"/>
      <c r="AG97" s="27"/>
      <c r="AH97" s="26"/>
      <c r="AI97" s="26"/>
      <c r="AJ97" s="26"/>
      <c r="AK97" s="26"/>
      <c r="AM97" s="30"/>
      <c r="AN97" s="30"/>
      <c r="AO97" s="30"/>
      <c r="AP97" s="30"/>
      <c r="AQ97" s="30"/>
      <c r="AR97" s="12"/>
      <c r="AS97" s="12"/>
      <c r="AT97" s="12"/>
      <c r="AU97" s="15"/>
      <c r="AV97" s="14"/>
      <c r="AW97" s="14"/>
      <c r="AX97" s="13"/>
    </row>
    <row r="98" spans="29:50" ht="19.5" customHeight="1" x14ac:dyDescent="0.2">
      <c r="AC98" s="28"/>
      <c r="AD98" s="27"/>
      <c r="AE98" s="26"/>
      <c r="AF98" s="26"/>
      <c r="AG98" s="28"/>
      <c r="AH98" s="26"/>
      <c r="AI98" s="26"/>
      <c r="AJ98" s="26"/>
      <c r="AK98" s="26"/>
      <c r="AM98" s="30"/>
      <c r="AN98" s="30"/>
      <c r="AO98" s="30"/>
      <c r="AP98" s="30"/>
      <c r="AQ98" s="30"/>
      <c r="AR98" s="12"/>
      <c r="AS98" s="12"/>
      <c r="AT98" s="12"/>
      <c r="AU98" s="15"/>
      <c r="AV98" s="14"/>
      <c r="AW98" s="14"/>
      <c r="AX98" s="13"/>
    </row>
    <row r="99" spans="29:50" ht="19.5" customHeight="1" x14ac:dyDescent="0.2">
      <c r="AC99" s="27"/>
      <c r="AD99" s="27"/>
      <c r="AE99" s="26"/>
      <c r="AF99" s="26"/>
      <c r="AG99" s="27"/>
      <c r="AH99" s="26"/>
      <c r="AI99" s="26"/>
      <c r="AJ99" s="26"/>
      <c r="AK99" s="26"/>
      <c r="AM99" s="30"/>
      <c r="AN99" s="30"/>
      <c r="AO99" s="30"/>
      <c r="AP99" s="30"/>
      <c r="AQ99" s="30"/>
      <c r="AR99" s="12"/>
      <c r="AS99" s="12"/>
      <c r="AT99" s="12"/>
      <c r="AU99" s="15"/>
      <c r="AV99" s="14"/>
      <c r="AW99" s="14"/>
      <c r="AX99" s="13"/>
    </row>
    <row r="100" spans="29:50" ht="19.5" customHeight="1" x14ac:dyDescent="0.2">
      <c r="AC100" s="24"/>
      <c r="AD100" s="24"/>
      <c r="AE100" s="24"/>
      <c r="AF100" s="24"/>
      <c r="AG100" s="24"/>
      <c r="AH100" s="24"/>
      <c r="AJ100" s="24"/>
      <c r="AK100" s="24"/>
    </row>
    <row r="101" spans="29:50" ht="19.5" customHeight="1" x14ac:dyDescent="0.2">
      <c r="AC101" s="24"/>
      <c r="AD101" s="24"/>
      <c r="AE101" s="24"/>
      <c r="AF101" s="24"/>
      <c r="AG101" s="24"/>
      <c r="AH101" s="24"/>
      <c r="AJ101" s="24"/>
      <c r="AK101" s="24"/>
    </row>
    <row r="102" spans="29:50" ht="19.5" customHeight="1" x14ac:dyDescent="0.2">
      <c r="AC102" s="24"/>
      <c r="AD102" s="24"/>
      <c r="AE102" s="24"/>
      <c r="AF102" s="24"/>
      <c r="AG102" s="24"/>
      <c r="AH102" s="24"/>
      <c r="AJ102" s="24"/>
      <c r="AK102" s="24"/>
    </row>
    <row r="103" spans="29:50" ht="19.5" customHeight="1" x14ac:dyDescent="0.2">
      <c r="AC103" s="24"/>
      <c r="AD103" s="24"/>
      <c r="AE103" s="24"/>
      <c r="AF103" s="24"/>
      <c r="AG103" s="24"/>
      <c r="AH103" s="24"/>
      <c r="AJ103" s="24"/>
      <c r="AK103" s="24"/>
    </row>
    <row r="104" spans="29:50" ht="19.5" customHeight="1" x14ac:dyDescent="0.2">
      <c r="AC104" s="24"/>
      <c r="AD104" s="24"/>
      <c r="AE104" s="24"/>
      <c r="AF104" s="24"/>
      <c r="AG104" s="24"/>
      <c r="AH104" s="24"/>
      <c r="AJ104" s="24"/>
      <c r="AK104" s="24"/>
    </row>
    <row r="105" spans="29:50" ht="19.5" customHeight="1" x14ac:dyDescent="0.2">
      <c r="AC105" s="24"/>
      <c r="AD105" s="24"/>
      <c r="AE105" s="24"/>
      <c r="AF105" s="24"/>
      <c r="AG105" s="24"/>
      <c r="AH105" s="24"/>
      <c r="AJ105" s="24"/>
      <c r="AK105" s="24"/>
    </row>
    <row r="106" spans="29:50" ht="19.5" customHeight="1" x14ac:dyDescent="0.2">
      <c r="AC106" s="24"/>
      <c r="AD106" s="24"/>
      <c r="AE106" s="24"/>
      <c r="AF106" s="24"/>
      <c r="AG106" s="24"/>
      <c r="AH106" s="24"/>
      <c r="AJ106" s="24"/>
      <c r="AK106" s="24"/>
    </row>
    <row r="107" spans="29:50" ht="19.5" customHeight="1" x14ac:dyDescent="0.2">
      <c r="AC107" s="24"/>
      <c r="AD107" s="24"/>
      <c r="AE107" s="24"/>
      <c r="AF107" s="24"/>
      <c r="AG107" s="24"/>
      <c r="AH107" s="24"/>
      <c r="AJ107" s="24"/>
      <c r="AK107" s="24"/>
    </row>
    <row r="108" spans="29:50" ht="19.5" customHeight="1" x14ac:dyDescent="0.2">
      <c r="AC108" s="24"/>
      <c r="AD108" s="24"/>
      <c r="AE108" s="24"/>
      <c r="AF108" s="24"/>
      <c r="AG108" s="24"/>
      <c r="AH108" s="24"/>
      <c r="AJ108" s="24"/>
      <c r="AK108" s="24"/>
    </row>
    <row r="109" spans="29:50" ht="19.5" customHeight="1" x14ac:dyDescent="0.2">
      <c r="AC109" s="24"/>
      <c r="AD109" s="24"/>
      <c r="AE109" s="24"/>
      <c r="AF109" s="24"/>
      <c r="AG109" s="24"/>
      <c r="AH109" s="24"/>
      <c r="AJ109" s="24"/>
      <c r="AK109" s="24"/>
    </row>
    <row r="110" spans="29:50" ht="19.5" customHeight="1" x14ac:dyDescent="0.2">
      <c r="AC110" s="24"/>
      <c r="AD110" s="24"/>
      <c r="AE110" s="24"/>
      <c r="AF110" s="24"/>
      <c r="AG110" s="24"/>
      <c r="AH110" s="24"/>
      <c r="AJ110" s="24"/>
      <c r="AK110" s="24"/>
    </row>
    <row r="111" spans="29:50" ht="19.5" customHeight="1" x14ac:dyDescent="0.2">
      <c r="AC111" s="24"/>
      <c r="AD111" s="24"/>
      <c r="AE111" s="24"/>
      <c r="AF111" s="24"/>
      <c r="AG111" s="24"/>
      <c r="AH111" s="24"/>
      <c r="AJ111" s="24"/>
      <c r="AK111" s="24"/>
    </row>
    <row r="112" spans="29:50" ht="19.5" customHeight="1" x14ac:dyDescent="0.2">
      <c r="AC112" s="24"/>
      <c r="AD112" s="24"/>
      <c r="AE112" s="24"/>
      <c r="AF112" s="24"/>
      <c r="AG112" s="24"/>
      <c r="AH112" s="24"/>
      <c r="AJ112" s="24"/>
      <c r="AK112" s="24"/>
    </row>
    <row r="113" spans="29:37" ht="19.5" customHeight="1" x14ac:dyDescent="0.2">
      <c r="AC113" s="24"/>
      <c r="AD113" s="24"/>
      <c r="AE113" s="24"/>
      <c r="AF113" s="24"/>
      <c r="AG113" s="24"/>
      <c r="AH113" s="24"/>
      <c r="AJ113" s="24"/>
      <c r="AK113" s="24"/>
    </row>
    <row r="114" spans="29:37" ht="19.5" customHeight="1" x14ac:dyDescent="0.2">
      <c r="AC114" s="24"/>
      <c r="AD114" s="24"/>
      <c r="AE114" s="24"/>
      <c r="AF114" s="24"/>
      <c r="AG114" s="24"/>
      <c r="AH114" s="24"/>
      <c r="AJ114" s="24"/>
      <c r="AK114" s="24"/>
    </row>
    <row r="115" spans="29:37" ht="19.5" customHeight="1" x14ac:dyDescent="0.2">
      <c r="AC115" s="24"/>
      <c r="AD115" s="24"/>
      <c r="AE115" s="24"/>
      <c r="AF115" s="24"/>
      <c r="AG115" s="24"/>
      <c r="AH115" s="24"/>
      <c r="AJ115" s="24"/>
      <c r="AK115" s="24"/>
    </row>
    <row r="116" spans="29:37" ht="19.5" customHeight="1" x14ac:dyDescent="0.2">
      <c r="AC116" s="24"/>
      <c r="AD116" s="24"/>
      <c r="AE116" s="24"/>
      <c r="AF116" s="24"/>
      <c r="AG116" s="24"/>
      <c r="AH116" s="24"/>
      <c r="AJ116" s="24"/>
      <c r="AK116" s="24"/>
    </row>
    <row r="117" spans="29:37" ht="19.5" customHeight="1" x14ac:dyDescent="0.2">
      <c r="AC117" s="24"/>
      <c r="AD117" s="24"/>
      <c r="AE117" s="24"/>
      <c r="AF117" s="24"/>
      <c r="AG117" s="24"/>
      <c r="AH117" s="24"/>
      <c r="AJ117" s="24"/>
      <c r="AK117" s="24"/>
    </row>
    <row r="118" spans="29:37" ht="19.5" customHeight="1" x14ac:dyDescent="0.2">
      <c r="AC118" s="24"/>
      <c r="AD118" s="24"/>
      <c r="AE118" s="24"/>
      <c r="AF118" s="24"/>
      <c r="AG118" s="24"/>
      <c r="AH118" s="24"/>
      <c r="AJ118" s="24"/>
      <c r="AK118" s="24"/>
    </row>
    <row r="119" spans="29:37" ht="19.5" customHeight="1" x14ac:dyDescent="0.2">
      <c r="AC119" s="24"/>
      <c r="AD119" s="24"/>
      <c r="AE119" s="24"/>
      <c r="AF119" s="24"/>
      <c r="AG119" s="24"/>
      <c r="AH119" s="24"/>
      <c r="AJ119" s="24"/>
      <c r="AK119" s="24"/>
    </row>
    <row r="120" spans="29:37" ht="19.5" customHeight="1" x14ac:dyDescent="0.2">
      <c r="AC120" s="24"/>
      <c r="AD120" s="24"/>
      <c r="AE120" s="24"/>
      <c r="AF120" s="24"/>
      <c r="AG120" s="24"/>
      <c r="AH120" s="24"/>
      <c r="AJ120" s="24"/>
      <c r="AK120" s="24"/>
    </row>
    <row r="121" spans="29:37" ht="19.5" customHeight="1" x14ac:dyDescent="0.2">
      <c r="AC121" s="24"/>
      <c r="AD121" s="24"/>
      <c r="AE121" s="24"/>
      <c r="AF121" s="24"/>
      <c r="AG121" s="24"/>
      <c r="AH121" s="24"/>
      <c r="AJ121" s="24"/>
      <c r="AK121" s="24"/>
    </row>
    <row r="122" spans="29:37" ht="19.5" customHeight="1" x14ac:dyDescent="0.2">
      <c r="AC122" s="24"/>
      <c r="AD122" s="24"/>
      <c r="AE122" s="24"/>
      <c r="AF122" s="24"/>
      <c r="AG122" s="24"/>
      <c r="AH122" s="24"/>
      <c r="AJ122" s="24"/>
      <c r="AK122" s="24"/>
    </row>
    <row r="123" spans="29:37" ht="19.5" customHeight="1" x14ac:dyDescent="0.2">
      <c r="AC123" s="24"/>
      <c r="AD123" s="24"/>
      <c r="AE123" s="24"/>
      <c r="AF123" s="24"/>
      <c r="AG123" s="24"/>
      <c r="AH123" s="24"/>
      <c r="AJ123" s="24"/>
      <c r="AK123" s="24"/>
    </row>
    <row r="124" spans="29:37" ht="19.5" customHeight="1" x14ac:dyDescent="0.2">
      <c r="AC124" s="24"/>
      <c r="AD124" s="24"/>
      <c r="AE124" s="24"/>
      <c r="AF124" s="24"/>
      <c r="AG124" s="24"/>
      <c r="AH124" s="24"/>
      <c r="AJ124" s="24"/>
      <c r="AK124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Y390"/>
  <sheetViews>
    <sheetView workbookViewId="0">
      <selection activeCell="S2" sqref="S2"/>
    </sheetView>
  </sheetViews>
  <sheetFormatPr defaultRowHeight="14.25" x14ac:dyDescent="0.2"/>
  <cols>
    <col min="2" max="2" width="19.625" bestFit="1" customWidth="1"/>
    <col min="3" max="3" width="10.25" customWidth="1"/>
    <col min="4" max="5" width="13.625" customWidth="1"/>
    <col min="11" max="11" width="9.875" customWidth="1"/>
    <col min="25" max="52" width="2" customWidth="1"/>
  </cols>
  <sheetData>
    <row r="1" spans="1:25" x14ac:dyDescent="0.2">
      <c r="C1" s="77"/>
      <c r="D1" s="77"/>
    </row>
    <row r="2" spans="1:25" ht="45.75" customHeight="1" x14ac:dyDescent="0.2">
      <c r="A2" s="76" t="s">
        <v>234</v>
      </c>
      <c r="B2" s="73" t="s">
        <v>48</v>
      </c>
      <c r="C2" s="75" t="s">
        <v>47</v>
      </c>
      <c r="D2" s="74" t="s">
        <v>46</v>
      </c>
      <c r="E2" s="74" t="s">
        <v>45</v>
      </c>
      <c r="F2" s="74" t="s">
        <v>233</v>
      </c>
      <c r="G2" s="74" t="s">
        <v>232</v>
      </c>
      <c r="H2" s="74" t="s">
        <v>42</v>
      </c>
      <c r="I2" s="73" t="s">
        <v>41</v>
      </c>
      <c r="J2" s="71" t="s">
        <v>40</v>
      </c>
      <c r="K2" s="71" t="s">
        <v>231</v>
      </c>
      <c r="L2" s="71" t="s">
        <v>230</v>
      </c>
      <c r="M2" s="71" t="s">
        <v>37</v>
      </c>
      <c r="N2" s="72" t="s">
        <v>36</v>
      </c>
      <c r="O2" s="72" t="s">
        <v>35</v>
      </c>
      <c r="P2" s="71" t="s">
        <v>34</v>
      </c>
      <c r="Q2" s="71" t="s">
        <v>33</v>
      </c>
      <c r="R2" s="71" t="s">
        <v>32</v>
      </c>
      <c r="S2" s="71" t="s">
        <v>229</v>
      </c>
      <c r="T2" s="71" t="s">
        <v>30</v>
      </c>
      <c r="U2" s="71" t="s">
        <v>29</v>
      </c>
      <c r="V2" s="71" t="s">
        <v>28</v>
      </c>
      <c r="W2" s="71" t="s">
        <v>27</v>
      </c>
      <c r="X2" s="71" t="s">
        <v>26</v>
      </c>
    </row>
    <row r="3" spans="1:25" s="61" customFormat="1" ht="19.5" customHeight="1" x14ac:dyDescent="0.2">
      <c r="A3" s="66"/>
      <c r="B3" s="70"/>
      <c r="C3" s="69"/>
      <c r="D3" s="68"/>
      <c r="E3" s="68"/>
      <c r="F3" s="66"/>
      <c r="G3" s="66"/>
      <c r="H3" s="67"/>
      <c r="I3" s="67"/>
      <c r="J3" s="67"/>
      <c r="K3" s="66"/>
      <c r="L3" s="65"/>
      <c r="M3" s="64"/>
      <c r="N3" s="64"/>
      <c r="O3" s="64"/>
      <c r="P3" s="64"/>
      <c r="Q3" s="64"/>
      <c r="R3" s="64"/>
      <c r="S3" s="64"/>
      <c r="T3" s="64"/>
      <c r="U3" s="64"/>
      <c r="V3" s="63"/>
      <c r="W3" s="63"/>
      <c r="X3" s="63"/>
      <c r="Y3" s="62"/>
    </row>
    <row r="4" spans="1:25" s="61" customFormat="1" ht="19.5" customHeight="1" x14ac:dyDescent="0.2">
      <c r="A4" s="66"/>
      <c r="B4" s="70"/>
      <c r="C4" s="69"/>
      <c r="D4" s="68"/>
      <c r="E4" s="68"/>
      <c r="F4" s="66"/>
      <c r="G4" s="66"/>
      <c r="H4" s="67"/>
      <c r="I4" s="67"/>
      <c r="J4" s="67"/>
      <c r="K4" s="66"/>
      <c r="L4" s="65"/>
      <c r="M4" s="64"/>
      <c r="N4" s="64"/>
      <c r="O4" s="64"/>
      <c r="P4" s="64"/>
      <c r="Q4" s="64"/>
      <c r="R4" s="64"/>
      <c r="S4" s="64"/>
      <c r="T4" s="64"/>
      <c r="U4" s="64"/>
      <c r="V4" s="63"/>
      <c r="W4" s="63"/>
      <c r="X4" s="63"/>
      <c r="Y4" s="62"/>
    </row>
    <row r="5" spans="1:25" s="61" customFormat="1" ht="19.5" customHeight="1" x14ac:dyDescent="0.2">
      <c r="A5" s="66"/>
      <c r="B5" s="70"/>
      <c r="C5" s="69"/>
      <c r="D5" s="68"/>
      <c r="E5" s="68"/>
      <c r="F5" s="66"/>
      <c r="G5" s="66"/>
      <c r="H5" s="67"/>
      <c r="I5" s="67"/>
      <c r="J5" s="67"/>
      <c r="K5" s="66"/>
      <c r="L5" s="65"/>
      <c r="M5" s="64"/>
      <c r="N5" s="64"/>
      <c r="O5" s="64"/>
      <c r="P5" s="64"/>
      <c r="Q5" s="64"/>
      <c r="R5" s="64"/>
      <c r="S5" s="64"/>
      <c r="T5" s="64"/>
      <c r="U5" s="64"/>
      <c r="V5" s="63"/>
      <c r="W5" s="63"/>
      <c r="X5" s="63"/>
      <c r="Y5" s="62"/>
    </row>
    <row r="6" spans="1:25" s="61" customFormat="1" ht="19.5" customHeight="1" x14ac:dyDescent="0.2">
      <c r="A6" s="66"/>
      <c r="B6" s="70"/>
      <c r="C6" s="69"/>
      <c r="D6" s="68"/>
      <c r="E6" s="68"/>
      <c r="F6" s="66"/>
      <c r="G6" s="66"/>
      <c r="H6" s="67"/>
      <c r="I6" s="67"/>
      <c r="J6" s="67"/>
      <c r="K6" s="66"/>
      <c r="L6" s="65"/>
      <c r="M6" s="64"/>
      <c r="N6" s="64"/>
      <c r="O6" s="64"/>
      <c r="P6" s="64"/>
      <c r="Q6" s="64"/>
      <c r="R6" s="64"/>
      <c r="S6" s="64"/>
      <c r="T6" s="64"/>
      <c r="U6" s="64"/>
      <c r="V6" s="63"/>
      <c r="W6" s="63"/>
      <c r="X6" s="63"/>
      <c r="Y6" s="62"/>
    </row>
    <row r="7" spans="1:25" s="61" customFormat="1" ht="19.5" customHeight="1" x14ac:dyDescent="0.2">
      <c r="A7" s="66"/>
      <c r="B7" s="70"/>
      <c r="C7" s="69"/>
      <c r="D7" s="68"/>
      <c r="E7" s="68"/>
      <c r="F7" s="66"/>
      <c r="G7" s="66"/>
      <c r="H7" s="67"/>
      <c r="I7" s="67"/>
      <c r="J7" s="67"/>
      <c r="K7" s="66"/>
      <c r="L7" s="65"/>
      <c r="M7" s="64"/>
      <c r="N7" s="64"/>
      <c r="O7" s="64"/>
      <c r="P7" s="64"/>
      <c r="Q7" s="64"/>
      <c r="R7" s="64"/>
      <c r="S7" s="64"/>
      <c r="T7" s="64"/>
      <c r="U7" s="64"/>
      <c r="V7" s="63"/>
      <c r="W7" s="63"/>
      <c r="X7" s="63"/>
      <c r="Y7" s="62"/>
    </row>
    <row r="8" spans="1:25" s="61" customFormat="1" ht="19.5" customHeight="1" x14ac:dyDescent="0.2">
      <c r="A8" s="66"/>
      <c r="B8" s="70"/>
      <c r="C8" s="69"/>
      <c r="D8" s="68"/>
      <c r="E8" s="68"/>
      <c r="F8" s="66"/>
      <c r="G8" s="66"/>
      <c r="H8" s="67"/>
      <c r="I8" s="67"/>
      <c r="J8" s="67"/>
      <c r="K8" s="66"/>
      <c r="L8" s="65"/>
      <c r="M8" s="64"/>
      <c r="N8" s="64"/>
      <c r="O8" s="64"/>
      <c r="P8" s="64"/>
      <c r="Q8" s="64"/>
      <c r="R8" s="64"/>
      <c r="S8" s="64"/>
      <c r="T8" s="64"/>
      <c r="U8" s="64"/>
      <c r="V8" s="63"/>
      <c r="W8" s="63"/>
      <c r="X8" s="63"/>
      <c r="Y8" s="62"/>
    </row>
    <row r="9" spans="1:25" s="61" customFormat="1" ht="19.5" customHeight="1" x14ac:dyDescent="0.2">
      <c r="A9" s="66"/>
      <c r="B9" s="70"/>
      <c r="C9" s="69"/>
      <c r="D9" s="68"/>
      <c r="E9" s="68"/>
      <c r="F9" s="66"/>
      <c r="G9" s="66"/>
      <c r="H9" s="67"/>
      <c r="I9" s="67"/>
      <c r="J9" s="67"/>
      <c r="K9" s="66"/>
      <c r="L9" s="65"/>
      <c r="M9" s="64"/>
      <c r="N9" s="64"/>
      <c r="O9" s="64"/>
      <c r="P9" s="64"/>
      <c r="Q9" s="64"/>
      <c r="R9" s="64"/>
      <c r="S9" s="64"/>
      <c r="T9" s="64"/>
      <c r="U9" s="64"/>
      <c r="V9" s="63"/>
      <c r="W9" s="63"/>
      <c r="X9" s="63"/>
      <c r="Y9" s="62"/>
    </row>
    <row r="10" spans="1:25" s="61" customFormat="1" ht="19.5" customHeight="1" x14ac:dyDescent="0.2">
      <c r="A10" s="66"/>
      <c r="B10" s="70"/>
      <c r="C10" s="69"/>
      <c r="D10" s="68"/>
      <c r="E10" s="68"/>
      <c r="F10" s="66"/>
      <c r="G10" s="66"/>
      <c r="H10" s="67"/>
      <c r="I10" s="67"/>
      <c r="J10" s="67"/>
      <c r="K10" s="66"/>
      <c r="L10" s="65"/>
      <c r="M10" s="64"/>
      <c r="N10" s="64"/>
      <c r="O10" s="64"/>
      <c r="P10" s="64"/>
      <c r="Q10" s="64"/>
      <c r="R10" s="64"/>
      <c r="S10" s="64"/>
      <c r="T10" s="64"/>
      <c r="U10" s="64"/>
      <c r="V10" s="63"/>
      <c r="W10" s="63"/>
      <c r="X10" s="63"/>
      <c r="Y10" s="62"/>
    </row>
    <row r="11" spans="1:25" s="61" customFormat="1" ht="19.5" customHeight="1" x14ac:dyDescent="0.2">
      <c r="A11" s="66"/>
      <c r="B11" s="70"/>
      <c r="C11" s="69"/>
      <c r="D11" s="68"/>
      <c r="E11" s="68"/>
      <c r="F11" s="66"/>
      <c r="G11" s="66"/>
      <c r="H11" s="67"/>
      <c r="I11" s="67"/>
      <c r="J11" s="67"/>
      <c r="K11" s="66"/>
      <c r="L11" s="65"/>
      <c r="M11" s="64"/>
      <c r="N11" s="64"/>
      <c r="O11" s="64"/>
      <c r="P11" s="64"/>
      <c r="Q11" s="64"/>
      <c r="R11" s="64"/>
      <c r="S11" s="64"/>
      <c r="T11" s="64"/>
      <c r="U11" s="64"/>
      <c r="V11" s="63"/>
      <c r="W11" s="63"/>
      <c r="X11" s="63"/>
      <c r="Y11" s="62"/>
    </row>
    <row r="12" spans="1:25" s="61" customFormat="1" ht="19.5" customHeight="1" x14ac:dyDescent="0.2">
      <c r="A12" s="66"/>
      <c r="B12" s="70"/>
      <c r="C12" s="69"/>
      <c r="D12" s="68"/>
      <c r="E12" s="68"/>
      <c r="F12" s="66"/>
      <c r="G12" s="66"/>
      <c r="H12" s="67"/>
      <c r="I12" s="67"/>
      <c r="J12" s="67"/>
      <c r="K12" s="66"/>
      <c r="L12" s="65"/>
      <c r="M12" s="64"/>
      <c r="N12" s="64"/>
      <c r="O12" s="64"/>
      <c r="P12" s="64"/>
      <c r="Q12" s="64"/>
      <c r="R12" s="64"/>
      <c r="S12" s="64"/>
      <c r="T12" s="64"/>
      <c r="U12" s="64"/>
      <c r="V12" s="63"/>
      <c r="W12" s="63"/>
      <c r="X12" s="63"/>
      <c r="Y12" s="62"/>
    </row>
    <row r="13" spans="1:25" s="61" customFormat="1" ht="19.5" customHeight="1" x14ac:dyDescent="0.2">
      <c r="A13" s="66"/>
      <c r="B13" s="70"/>
      <c r="C13" s="69"/>
      <c r="D13" s="68"/>
      <c r="E13" s="68"/>
      <c r="F13" s="66"/>
      <c r="G13" s="66"/>
      <c r="H13" s="67"/>
      <c r="I13" s="67"/>
      <c r="J13" s="67"/>
      <c r="K13" s="66"/>
      <c r="L13" s="65"/>
      <c r="M13" s="64"/>
      <c r="N13" s="64"/>
      <c r="O13" s="64"/>
      <c r="P13" s="64"/>
      <c r="Q13" s="64"/>
      <c r="R13" s="64"/>
      <c r="S13" s="64"/>
      <c r="T13" s="64"/>
      <c r="U13" s="64"/>
      <c r="V13" s="63"/>
      <c r="W13" s="63"/>
      <c r="X13" s="63"/>
      <c r="Y13" s="62"/>
    </row>
    <row r="14" spans="1:25" s="61" customFormat="1" ht="19.5" customHeight="1" x14ac:dyDescent="0.2">
      <c r="A14" s="66"/>
      <c r="B14" s="70"/>
      <c r="C14" s="69"/>
      <c r="D14" s="68"/>
      <c r="E14" s="68"/>
      <c r="F14" s="66"/>
      <c r="G14" s="66"/>
      <c r="H14" s="67"/>
      <c r="I14" s="67"/>
      <c r="J14" s="67"/>
      <c r="K14" s="66"/>
      <c r="L14" s="65"/>
      <c r="M14" s="64"/>
      <c r="N14" s="64"/>
      <c r="O14" s="64"/>
      <c r="P14" s="64"/>
      <c r="Q14" s="64"/>
      <c r="R14" s="64"/>
      <c r="S14" s="64"/>
      <c r="T14" s="64"/>
      <c r="U14" s="64"/>
      <c r="V14" s="63"/>
      <c r="W14" s="63"/>
      <c r="X14" s="63"/>
      <c r="Y14" s="62"/>
    </row>
    <row r="15" spans="1:25" s="61" customFormat="1" ht="19.5" customHeight="1" x14ac:dyDescent="0.2">
      <c r="A15" s="66"/>
      <c r="B15" s="70"/>
      <c r="C15" s="69"/>
      <c r="D15" s="68"/>
      <c r="E15" s="68"/>
      <c r="F15" s="66"/>
      <c r="G15" s="66"/>
      <c r="H15" s="67"/>
      <c r="I15" s="67"/>
      <c r="J15" s="67"/>
      <c r="K15" s="66"/>
      <c r="L15" s="65"/>
      <c r="M15" s="64"/>
      <c r="N15" s="64"/>
      <c r="O15" s="64"/>
      <c r="P15" s="64"/>
      <c r="Q15" s="64"/>
      <c r="R15" s="64"/>
      <c r="S15" s="64"/>
      <c r="T15" s="64"/>
      <c r="U15" s="64"/>
      <c r="V15" s="63"/>
      <c r="W15" s="63"/>
      <c r="X15" s="63"/>
      <c r="Y15" s="62"/>
    </row>
    <row r="16" spans="1:25" s="61" customFormat="1" ht="19.5" customHeight="1" x14ac:dyDescent="0.2">
      <c r="A16" s="66"/>
      <c r="B16" s="70"/>
      <c r="C16" s="69"/>
      <c r="D16" s="68"/>
      <c r="E16" s="68"/>
      <c r="F16" s="66"/>
      <c r="G16" s="66"/>
      <c r="H16" s="67"/>
      <c r="I16" s="67"/>
      <c r="J16" s="67"/>
      <c r="K16" s="66"/>
      <c r="L16" s="65"/>
      <c r="M16" s="64"/>
      <c r="N16" s="64"/>
      <c r="O16" s="64"/>
      <c r="P16" s="64"/>
      <c r="Q16" s="64"/>
      <c r="R16" s="64"/>
      <c r="S16" s="64"/>
      <c r="T16" s="64"/>
      <c r="U16" s="64"/>
      <c r="V16" s="63"/>
      <c r="W16" s="63"/>
      <c r="X16" s="63"/>
      <c r="Y16" s="62"/>
    </row>
    <row r="17" spans="1:25" s="61" customFormat="1" ht="19.5" customHeight="1" x14ac:dyDescent="0.2">
      <c r="A17" s="66"/>
      <c r="B17" s="70"/>
      <c r="C17" s="69"/>
      <c r="D17" s="68"/>
      <c r="E17" s="68"/>
      <c r="F17" s="66"/>
      <c r="G17" s="66"/>
      <c r="H17" s="67"/>
      <c r="I17" s="67"/>
      <c r="J17" s="67"/>
      <c r="K17" s="66"/>
      <c r="L17" s="65"/>
      <c r="M17" s="64"/>
      <c r="N17" s="64"/>
      <c r="O17" s="64"/>
      <c r="P17" s="64"/>
      <c r="Q17" s="64"/>
      <c r="R17" s="64"/>
      <c r="S17" s="64"/>
      <c r="T17" s="64"/>
      <c r="U17" s="64"/>
      <c r="V17" s="63"/>
      <c r="W17" s="63"/>
      <c r="X17" s="63"/>
      <c r="Y17" s="62"/>
    </row>
    <row r="18" spans="1:25" s="61" customFormat="1" ht="19.5" customHeight="1" x14ac:dyDescent="0.2">
      <c r="A18" s="66"/>
      <c r="B18" s="70"/>
      <c r="C18" s="69"/>
      <c r="D18" s="68"/>
      <c r="E18" s="68"/>
      <c r="F18" s="66"/>
      <c r="G18" s="66"/>
      <c r="H18" s="67"/>
      <c r="I18" s="67"/>
      <c r="J18" s="67"/>
      <c r="K18" s="66"/>
      <c r="L18" s="65"/>
      <c r="M18" s="64"/>
      <c r="N18" s="64"/>
      <c r="O18" s="64"/>
      <c r="P18" s="64"/>
      <c r="Q18" s="64"/>
      <c r="R18" s="64"/>
      <c r="S18" s="64"/>
      <c r="T18" s="64"/>
      <c r="U18" s="64"/>
      <c r="V18" s="63"/>
      <c r="W18" s="63"/>
      <c r="X18" s="63"/>
      <c r="Y18" s="62"/>
    </row>
    <row r="19" spans="1:25" s="61" customFormat="1" ht="19.5" customHeight="1" x14ac:dyDescent="0.2">
      <c r="A19" s="66"/>
      <c r="B19" s="70"/>
      <c r="C19" s="69"/>
      <c r="D19" s="68"/>
      <c r="E19" s="68"/>
      <c r="F19" s="66"/>
      <c r="G19" s="66"/>
      <c r="H19" s="67"/>
      <c r="I19" s="67"/>
      <c r="J19" s="67"/>
      <c r="K19" s="66"/>
      <c r="L19" s="65"/>
      <c r="M19" s="64"/>
      <c r="N19" s="64"/>
      <c r="O19" s="64"/>
      <c r="P19" s="64"/>
      <c r="Q19" s="64"/>
      <c r="R19" s="64"/>
      <c r="S19" s="64"/>
      <c r="T19" s="64"/>
      <c r="U19" s="64"/>
      <c r="V19" s="63"/>
      <c r="W19" s="63"/>
      <c r="X19" s="63"/>
      <c r="Y19" s="62"/>
    </row>
    <row r="20" spans="1:25" s="61" customFormat="1" ht="19.5" customHeight="1" x14ac:dyDescent="0.2">
      <c r="A20" s="66"/>
      <c r="B20" s="70"/>
      <c r="C20" s="69"/>
      <c r="D20" s="68"/>
      <c r="E20" s="68"/>
      <c r="F20" s="66"/>
      <c r="G20" s="66"/>
      <c r="H20" s="67"/>
      <c r="I20" s="67"/>
      <c r="J20" s="67"/>
      <c r="K20" s="66"/>
      <c r="L20" s="65"/>
      <c r="M20" s="64"/>
      <c r="N20" s="64"/>
      <c r="O20" s="64"/>
      <c r="P20" s="64"/>
      <c r="Q20" s="64"/>
      <c r="R20" s="64"/>
      <c r="S20" s="64"/>
      <c r="T20" s="64"/>
      <c r="U20" s="64"/>
      <c r="V20" s="63"/>
      <c r="W20" s="63"/>
      <c r="X20" s="63"/>
      <c r="Y20" s="62"/>
    </row>
    <row r="21" spans="1:25" s="61" customFormat="1" ht="19.5" customHeight="1" x14ac:dyDescent="0.2">
      <c r="A21" s="66"/>
      <c r="B21" s="70"/>
      <c r="C21" s="69"/>
      <c r="D21" s="68"/>
      <c r="E21" s="68"/>
      <c r="F21" s="66"/>
      <c r="G21" s="66"/>
      <c r="H21" s="67"/>
      <c r="I21" s="67"/>
      <c r="J21" s="67"/>
      <c r="K21" s="66"/>
      <c r="L21" s="65"/>
      <c r="M21" s="64"/>
      <c r="N21" s="64"/>
      <c r="O21" s="64"/>
      <c r="P21" s="64"/>
      <c r="Q21" s="64"/>
      <c r="R21" s="64"/>
      <c r="S21" s="64"/>
      <c r="T21" s="64"/>
      <c r="U21" s="64"/>
      <c r="V21" s="63"/>
      <c r="W21" s="63"/>
      <c r="X21" s="63"/>
      <c r="Y21" s="62"/>
    </row>
    <row r="22" spans="1:25" s="61" customFormat="1" ht="19.5" customHeight="1" x14ac:dyDescent="0.2">
      <c r="A22" s="66"/>
      <c r="B22" s="70"/>
      <c r="C22" s="69"/>
      <c r="D22" s="68"/>
      <c r="E22" s="68"/>
      <c r="F22" s="66"/>
      <c r="G22" s="66"/>
      <c r="H22" s="67"/>
      <c r="I22" s="67"/>
      <c r="J22" s="67"/>
      <c r="K22" s="66"/>
      <c r="L22" s="65"/>
      <c r="M22" s="64"/>
      <c r="N22" s="64"/>
      <c r="O22" s="64"/>
      <c r="P22" s="64"/>
      <c r="Q22" s="64"/>
      <c r="R22" s="64"/>
      <c r="S22" s="64"/>
      <c r="T22" s="64"/>
      <c r="U22" s="64"/>
      <c r="V22" s="63"/>
      <c r="W22" s="63"/>
      <c r="X22" s="63"/>
      <c r="Y22" s="62"/>
    </row>
    <row r="23" spans="1:25" s="61" customFormat="1" ht="19.5" customHeight="1" x14ac:dyDescent="0.2">
      <c r="A23" s="66"/>
      <c r="B23" s="70"/>
      <c r="C23" s="69"/>
      <c r="D23" s="68"/>
      <c r="E23" s="68"/>
      <c r="F23" s="66"/>
      <c r="G23" s="66"/>
      <c r="H23" s="67"/>
      <c r="I23" s="67"/>
      <c r="J23" s="67"/>
      <c r="K23" s="66"/>
      <c r="L23" s="65"/>
      <c r="M23" s="64"/>
      <c r="N23" s="64"/>
      <c r="O23" s="64"/>
      <c r="P23" s="64"/>
      <c r="Q23" s="64"/>
      <c r="R23" s="64"/>
      <c r="S23" s="64"/>
      <c r="T23" s="64"/>
      <c r="U23" s="64"/>
      <c r="V23" s="63"/>
      <c r="W23" s="63"/>
      <c r="X23" s="63"/>
      <c r="Y23" s="62"/>
    </row>
    <row r="24" spans="1:25" s="61" customFormat="1" ht="19.5" customHeight="1" x14ac:dyDescent="0.2">
      <c r="A24" s="66"/>
      <c r="B24" s="70"/>
      <c r="C24" s="69"/>
      <c r="D24" s="68"/>
      <c r="E24" s="68"/>
      <c r="F24" s="66"/>
      <c r="G24" s="66"/>
      <c r="H24" s="67"/>
      <c r="I24" s="67"/>
      <c r="J24" s="67"/>
      <c r="K24" s="66"/>
      <c r="L24" s="65"/>
      <c r="M24" s="64"/>
      <c r="N24" s="64"/>
      <c r="O24" s="64"/>
      <c r="P24" s="64"/>
      <c r="Q24" s="64"/>
      <c r="R24" s="64"/>
      <c r="S24" s="64"/>
      <c r="T24" s="64"/>
      <c r="U24" s="64"/>
      <c r="V24" s="63"/>
      <c r="W24" s="63"/>
      <c r="X24" s="63"/>
      <c r="Y24" s="62"/>
    </row>
    <row r="25" spans="1:25" s="61" customFormat="1" ht="19.5" customHeight="1" x14ac:dyDescent="0.2">
      <c r="A25" s="66"/>
      <c r="B25" s="70"/>
      <c r="C25" s="69"/>
      <c r="D25" s="68"/>
      <c r="E25" s="68"/>
      <c r="F25" s="66"/>
      <c r="G25" s="66"/>
      <c r="H25" s="67"/>
      <c r="I25" s="67"/>
      <c r="J25" s="67"/>
      <c r="K25" s="66"/>
      <c r="L25" s="65"/>
      <c r="M25" s="64"/>
      <c r="N25" s="64"/>
      <c r="O25" s="64"/>
      <c r="P25" s="64"/>
      <c r="Q25" s="64"/>
      <c r="R25" s="64"/>
      <c r="S25" s="64"/>
      <c r="T25" s="64"/>
      <c r="U25" s="64"/>
      <c r="V25" s="63"/>
      <c r="W25" s="63"/>
      <c r="X25" s="63"/>
      <c r="Y25" s="62"/>
    </row>
    <row r="26" spans="1:25" s="61" customFormat="1" ht="19.5" customHeight="1" x14ac:dyDescent="0.2">
      <c r="A26" s="66"/>
      <c r="B26" s="70"/>
      <c r="C26" s="69"/>
      <c r="D26" s="68"/>
      <c r="E26" s="68"/>
      <c r="F26" s="66"/>
      <c r="G26" s="66"/>
      <c r="H26" s="67"/>
      <c r="I26" s="67"/>
      <c r="J26" s="67"/>
      <c r="K26" s="66"/>
      <c r="L26" s="65"/>
      <c r="M26" s="64"/>
      <c r="N26" s="64"/>
      <c r="O26" s="64"/>
      <c r="P26" s="64"/>
      <c r="Q26" s="64"/>
      <c r="R26" s="64"/>
      <c r="S26" s="64"/>
      <c r="T26" s="64"/>
      <c r="U26" s="64"/>
      <c r="V26" s="63"/>
      <c r="W26" s="63"/>
      <c r="X26" s="63"/>
      <c r="Y26" s="62"/>
    </row>
    <row r="27" spans="1:25" s="61" customFormat="1" ht="19.5" customHeight="1" x14ac:dyDescent="0.2">
      <c r="A27" s="66"/>
      <c r="B27" s="70"/>
      <c r="C27" s="69"/>
      <c r="D27" s="68"/>
      <c r="E27" s="68"/>
      <c r="F27" s="66"/>
      <c r="G27" s="66"/>
      <c r="H27" s="67"/>
      <c r="I27" s="67"/>
      <c r="J27" s="67"/>
      <c r="K27" s="66"/>
      <c r="L27" s="65"/>
      <c r="M27" s="64"/>
      <c r="N27" s="64"/>
      <c r="O27" s="64"/>
      <c r="P27" s="64"/>
      <c r="Q27" s="64"/>
      <c r="R27" s="64"/>
      <c r="S27" s="64"/>
      <c r="T27" s="64"/>
      <c r="U27" s="64"/>
      <c r="V27" s="63"/>
      <c r="W27" s="63"/>
      <c r="X27" s="63"/>
      <c r="Y27" s="62"/>
    </row>
    <row r="28" spans="1:25" s="61" customFormat="1" ht="19.5" customHeight="1" x14ac:dyDescent="0.2">
      <c r="A28" s="66"/>
      <c r="B28" s="70"/>
      <c r="C28" s="69"/>
      <c r="D28" s="68"/>
      <c r="E28" s="68"/>
      <c r="F28" s="66"/>
      <c r="G28" s="66"/>
      <c r="H28" s="67"/>
      <c r="I28" s="67"/>
      <c r="J28" s="67"/>
      <c r="K28" s="66"/>
      <c r="L28" s="65"/>
      <c r="M28" s="64"/>
      <c r="N28" s="64"/>
      <c r="O28" s="64"/>
      <c r="P28" s="64"/>
      <c r="Q28" s="64"/>
      <c r="R28" s="64"/>
      <c r="S28" s="64"/>
      <c r="T28" s="64"/>
      <c r="U28" s="64"/>
      <c r="V28" s="63"/>
      <c r="W28" s="63"/>
      <c r="X28" s="63"/>
      <c r="Y28" s="62"/>
    </row>
    <row r="29" spans="1:25" s="61" customFormat="1" ht="19.5" customHeight="1" x14ac:dyDescent="0.2">
      <c r="A29" s="66"/>
      <c r="B29" s="70"/>
      <c r="C29" s="69"/>
      <c r="D29" s="68"/>
      <c r="E29" s="68"/>
      <c r="F29" s="66"/>
      <c r="G29" s="66"/>
      <c r="H29" s="67"/>
      <c r="I29" s="67"/>
      <c r="J29" s="67"/>
      <c r="K29" s="66"/>
      <c r="L29" s="65"/>
      <c r="M29" s="64"/>
      <c r="N29" s="64"/>
      <c r="O29" s="64"/>
      <c r="P29" s="64"/>
      <c r="Q29" s="64"/>
      <c r="R29" s="64"/>
      <c r="S29" s="64"/>
      <c r="T29" s="64"/>
      <c r="U29" s="64"/>
      <c r="V29" s="63"/>
      <c r="W29" s="63"/>
      <c r="X29" s="63"/>
      <c r="Y29" s="62"/>
    </row>
    <row r="30" spans="1:25" s="61" customFormat="1" ht="19.5" customHeight="1" x14ac:dyDescent="0.2">
      <c r="A30" s="66"/>
      <c r="B30" s="70"/>
      <c r="C30" s="69"/>
      <c r="D30" s="68"/>
      <c r="E30" s="68"/>
      <c r="F30" s="66"/>
      <c r="G30" s="66"/>
      <c r="H30" s="67"/>
      <c r="I30" s="67"/>
      <c r="J30" s="67"/>
      <c r="K30" s="66"/>
      <c r="L30" s="65"/>
      <c r="M30" s="64"/>
      <c r="N30" s="64"/>
      <c r="O30" s="64"/>
      <c r="P30" s="64"/>
      <c r="Q30" s="64"/>
      <c r="R30" s="64"/>
      <c r="S30" s="64"/>
      <c r="T30" s="64"/>
      <c r="U30" s="64"/>
      <c r="V30" s="63"/>
      <c r="W30" s="63"/>
      <c r="X30" s="63"/>
      <c r="Y30" s="62"/>
    </row>
    <row r="31" spans="1:25" s="61" customFormat="1" ht="19.5" customHeight="1" x14ac:dyDescent="0.2">
      <c r="A31" s="66"/>
      <c r="B31" s="70"/>
      <c r="C31" s="69"/>
      <c r="D31" s="68"/>
      <c r="E31" s="68"/>
      <c r="F31" s="66"/>
      <c r="G31" s="66"/>
      <c r="H31" s="67"/>
      <c r="I31" s="67"/>
      <c r="J31" s="67"/>
      <c r="K31" s="66"/>
      <c r="L31" s="65"/>
      <c r="M31" s="64"/>
      <c r="N31" s="64"/>
      <c r="O31" s="64"/>
      <c r="P31" s="64"/>
      <c r="Q31" s="64"/>
      <c r="R31" s="64"/>
      <c r="S31" s="64"/>
      <c r="T31" s="64"/>
      <c r="U31" s="64"/>
      <c r="V31" s="63"/>
      <c r="W31" s="63"/>
      <c r="X31" s="63"/>
      <c r="Y31" s="62"/>
    </row>
    <row r="32" spans="1:25" s="61" customFormat="1" ht="19.5" customHeight="1" x14ac:dyDescent="0.2">
      <c r="A32" s="66"/>
      <c r="B32" s="70"/>
      <c r="C32" s="69"/>
      <c r="D32" s="68"/>
      <c r="E32" s="68"/>
      <c r="F32" s="66"/>
      <c r="G32" s="66"/>
      <c r="H32" s="67"/>
      <c r="I32" s="67"/>
      <c r="J32" s="67"/>
      <c r="K32" s="66"/>
      <c r="L32" s="65"/>
      <c r="M32" s="64"/>
      <c r="N32" s="64"/>
      <c r="O32" s="64"/>
      <c r="P32" s="64"/>
      <c r="Q32" s="64"/>
      <c r="R32" s="64"/>
      <c r="S32" s="64"/>
      <c r="T32" s="64"/>
      <c r="U32" s="64"/>
      <c r="V32" s="63"/>
      <c r="W32" s="63"/>
      <c r="X32" s="63"/>
      <c r="Y32" s="62"/>
    </row>
    <row r="33" spans="1:25" s="61" customFormat="1" ht="19.5" customHeight="1" x14ac:dyDescent="0.2">
      <c r="A33" s="66"/>
      <c r="B33" s="70"/>
      <c r="C33" s="69"/>
      <c r="D33" s="68"/>
      <c r="E33" s="68"/>
      <c r="F33" s="66"/>
      <c r="G33" s="66"/>
      <c r="H33" s="67"/>
      <c r="I33" s="67"/>
      <c r="J33" s="67"/>
      <c r="K33" s="66"/>
      <c r="L33" s="65"/>
      <c r="M33" s="64"/>
      <c r="N33" s="64"/>
      <c r="O33" s="64"/>
      <c r="P33" s="64"/>
      <c r="Q33" s="64"/>
      <c r="R33" s="64"/>
      <c r="S33" s="64"/>
      <c r="T33" s="64"/>
      <c r="U33" s="64"/>
      <c r="V33" s="63"/>
      <c r="W33" s="63"/>
      <c r="X33" s="63"/>
      <c r="Y33" s="62"/>
    </row>
    <row r="34" spans="1:25" s="61" customFormat="1" ht="19.5" customHeight="1" x14ac:dyDescent="0.2">
      <c r="A34" s="66"/>
      <c r="B34" s="70"/>
      <c r="C34" s="69"/>
      <c r="D34" s="68"/>
      <c r="E34" s="68"/>
      <c r="F34" s="66"/>
      <c r="G34" s="66"/>
      <c r="H34" s="67"/>
      <c r="I34" s="67"/>
      <c r="J34" s="67"/>
      <c r="K34" s="66"/>
      <c r="L34" s="65"/>
      <c r="M34" s="64"/>
      <c r="N34" s="64"/>
      <c r="O34" s="64"/>
      <c r="P34" s="64"/>
      <c r="Q34" s="64"/>
      <c r="R34" s="64"/>
      <c r="S34" s="64"/>
      <c r="T34" s="64"/>
      <c r="U34" s="64"/>
      <c r="V34" s="63"/>
      <c r="W34" s="63"/>
      <c r="X34" s="63"/>
      <c r="Y34" s="62"/>
    </row>
    <row r="35" spans="1:25" s="61" customFormat="1" ht="19.5" customHeight="1" x14ac:dyDescent="0.2">
      <c r="A35" s="66"/>
      <c r="B35" s="70"/>
      <c r="C35" s="69"/>
      <c r="D35" s="68"/>
      <c r="E35" s="68"/>
      <c r="F35" s="66"/>
      <c r="G35" s="66"/>
      <c r="H35" s="67"/>
      <c r="I35" s="67"/>
      <c r="J35" s="67"/>
      <c r="K35" s="66"/>
      <c r="L35" s="65"/>
      <c r="M35" s="64"/>
      <c r="N35" s="64"/>
      <c r="O35" s="64"/>
      <c r="P35" s="64"/>
      <c r="Q35" s="64"/>
      <c r="R35" s="64"/>
      <c r="S35" s="64"/>
      <c r="T35" s="64"/>
      <c r="U35" s="64"/>
      <c r="V35" s="63"/>
      <c r="W35" s="63"/>
      <c r="X35" s="63"/>
      <c r="Y35" s="62"/>
    </row>
    <row r="36" spans="1:25" s="61" customFormat="1" ht="19.5" customHeight="1" x14ac:dyDescent="0.2">
      <c r="A36" s="66"/>
      <c r="B36" s="70"/>
      <c r="C36" s="69"/>
      <c r="D36" s="68"/>
      <c r="E36" s="68"/>
      <c r="F36" s="66"/>
      <c r="G36" s="66"/>
      <c r="H36" s="67"/>
      <c r="I36" s="67"/>
      <c r="J36" s="67"/>
      <c r="K36" s="66"/>
      <c r="L36" s="65"/>
      <c r="M36" s="64"/>
      <c r="N36" s="64"/>
      <c r="O36" s="64"/>
      <c r="P36" s="64"/>
      <c r="Q36" s="64"/>
      <c r="R36" s="64"/>
      <c r="S36" s="64"/>
      <c r="T36" s="64"/>
      <c r="U36" s="64"/>
      <c r="V36" s="63"/>
      <c r="W36" s="63"/>
      <c r="X36" s="63"/>
      <c r="Y36" s="62"/>
    </row>
    <row r="37" spans="1:25" s="61" customFormat="1" ht="19.5" customHeight="1" x14ac:dyDescent="0.2">
      <c r="A37" s="66"/>
      <c r="B37" s="70"/>
      <c r="C37" s="69"/>
      <c r="D37" s="68"/>
      <c r="E37" s="68"/>
      <c r="F37" s="66"/>
      <c r="G37" s="66"/>
      <c r="H37" s="67"/>
      <c r="I37" s="67"/>
      <c r="J37" s="67"/>
      <c r="K37" s="66"/>
      <c r="L37" s="65"/>
      <c r="M37" s="64"/>
      <c r="N37" s="64"/>
      <c r="O37" s="64"/>
      <c r="P37" s="64"/>
      <c r="Q37" s="64"/>
      <c r="R37" s="64"/>
      <c r="S37" s="64"/>
      <c r="T37" s="64"/>
      <c r="U37" s="64"/>
      <c r="V37" s="63"/>
      <c r="W37" s="63"/>
      <c r="X37" s="63"/>
      <c r="Y37" s="62"/>
    </row>
    <row r="38" spans="1:25" s="61" customFormat="1" ht="19.5" customHeight="1" x14ac:dyDescent="0.2">
      <c r="A38" s="66"/>
      <c r="B38" s="70"/>
      <c r="C38" s="69"/>
      <c r="D38" s="68"/>
      <c r="E38" s="68"/>
      <c r="F38" s="66"/>
      <c r="G38" s="66"/>
      <c r="H38" s="67"/>
      <c r="I38" s="67"/>
      <c r="J38" s="67"/>
      <c r="K38" s="66"/>
      <c r="L38" s="65"/>
      <c r="M38" s="64"/>
      <c r="N38" s="64"/>
      <c r="O38" s="64"/>
      <c r="P38" s="64"/>
      <c r="Q38" s="64"/>
      <c r="R38" s="64"/>
      <c r="S38" s="64"/>
      <c r="T38" s="64"/>
      <c r="U38" s="64"/>
      <c r="V38" s="63"/>
      <c r="W38" s="63"/>
      <c r="X38" s="63"/>
      <c r="Y38" s="62"/>
    </row>
    <row r="39" spans="1:25" s="61" customFormat="1" ht="19.5" customHeight="1" x14ac:dyDescent="0.2">
      <c r="A39" s="66"/>
      <c r="B39" s="70"/>
      <c r="C39" s="69"/>
      <c r="D39" s="68"/>
      <c r="E39" s="68"/>
      <c r="F39" s="66"/>
      <c r="G39" s="66"/>
      <c r="H39" s="67"/>
      <c r="I39" s="67"/>
      <c r="J39" s="67"/>
      <c r="K39" s="66"/>
      <c r="L39" s="65"/>
      <c r="M39" s="64"/>
      <c r="N39" s="64"/>
      <c r="O39" s="64"/>
      <c r="P39" s="64"/>
      <c r="Q39" s="64"/>
      <c r="R39" s="64"/>
      <c r="S39" s="64"/>
      <c r="T39" s="64"/>
      <c r="U39" s="64"/>
      <c r="V39" s="63"/>
      <c r="W39" s="63"/>
      <c r="X39" s="63"/>
      <c r="Y39" s="62"/>
    </row>
    <row r="40" spans="1:25" s="61" customFormat="1" ht="19.5" customHeight="1" x14ac:dyDescent="0.2">
      <c r="A40" s="66"/>
      <c r="B40" s="70"/>
      <c r="C40" s="69"/>
      <c r="D40" s="68"/>
      <c r="E40" s="68"/>
      <c r="F40" s="66"/>
      <c r="G40" s="66"/>
      <c r="H40" s="67"/>
      <c r="I40" s="67"/>
      <c r="J40" s="67"/>
      <c r="K40" s="66"/>
      <c r="L40" s="65"/>
      <c r="M40" s="64"/>
      <c r="N40" s="64"/>
      <c r="O40" s="64"/>
      <c r="P40" s="64"/>
      <c r="Q40" s="64"/>
      <c r="R40" s="64"/>
      <c r="S40" s="64"/>
      <c r="T40" s="64"/>
      <c r="U40" s="64"/>
      <c r="V40" s="63"/>
      <c r="W40" s="63"/>
      <c r="X40" s="63"/>
      <c r="Y40" s="62"/>
    </row>
    <row r="41" spans="1:25" s="61" customFormat="1" ht="19.5" customHeight="1" x14ac:dyDescent="0.2">
      <c r="A41" s="66"/>
      <c r="B41" s="70"/>
      <c r="C41" s="69"/>
      <c r="D41" s="68"/>
      <c r="E41" s="68"/>
      <c r="F41" s="66"/>
      <c r="G41" s="66"/>
      <c r="H41" s="67"/>
      <c r="I41" s="67"/>
      <c r="J41" s="67"/>
      <c r="K41" s="66"/>
      <c r="L41" s="65"/>
      <c r="M41" s="64"/>
      <c r="N41" s="64"/>
      <c r="O41" s="64"/>
      <c r="P41" s="64"/>
      <c r="Q41" s="64"/>
      <c r="R41" s="64"/>
      <c r="S41" s="64"/>
      <c r="T41" s="64"/>
      <c r="U41" s="64"/>
      <c r="V41" s="63"/>
      <c r="W41" s="63"/>
      <c r="X41" s="63"/>
      <c r="Y41" s="62"/>
    </row>
    <row r="42" spans="1:25" s="61" customFormat="1" ht="19.5" customHeight="1" x14ac:dyDescent="0.2">
      <c r="A42" s="66"/>
      <c r="B42" s="70"/>
      <c r="C42" s="69"/>
      <c r="D42" s="68"/>
      <c r="E42" s="68"/>
      <c r="F42" s="66"/>
      <c r="G42" s="66"/>
      <c r="H42" s="67"/>
      <c r="I42" s="67"/>
      <c r="J42" s="67"/>
      <c r="K42" s="66"/>
      <c r="L42" s="65"/>
      <c r="M42" s="64"/>
      <c r="N42" s="64"/>
      <c r="O42" s="64"/>
      <c r="P42" s="64"/>
      <c r="Q42" s="64"/>
      <c r="R42" s="64"/>
      <c r="S42" s="64"/>
      <c r="T42" s="64"/>
      <c r="U42" s="64"/>
      <c r="V42" s="63"/>
      <c r="W42" s="63"/>
      <c r="X42" s="63"/>
      <c r="Y42" s="62"/>
    </row>
    <row r="43" spans="1:25" s="61" customFormat="1" ht="19.5" customHeight="1" x14ac:dyDescent="0.2">
      <c r="A43" s="66"/>
      <c r="B43" s="70"/>
      <c r="C43" s="69"/>
      <c r="D43" s="68"/>
      <c r="E43" s="68"/>
      <c r="F43" s="66"/>
      <c r="G43" s="66"/>
      <c r="H43" s="67"/>
      <c r="I43" s="67"/>
      <c r="J43" s="67"/>
      <c r="K43" s="66"/>
      <c r="L43" s="65"/>
      <c r="M43" s="64"/>
      <c r="N43" s="64"/>
      <c r="O43" s="64"/>
      <c r="P43" s="64"/>
      <c r="Q43" s="64"/>
      <c r="R43" s="64"/>
      <c r="S43" s="64"/>
      <c r="T43" s="64"/>
      <c r="U43" s="64"/>
      <c r="V43" s="63"/>
      <c r="W43" s="63"/>
      <c r="X43" s="63"/>
      <c r="Y43" s="62"/>
    </row>
    <row r="44" spans="1:25" s="61" customFormat="1" ht="19.5" customHeight="1" x14ac:dyDescent="0.2">
      <c r="A44" s="66"/>
      <c r="B44" s="70"/>
      <c r="C44" s="69"/>
      <c r="D44" s="68"/>
      <c r="E44" s="68"/>
      <c r="F44" s="66"/>
      <c r="G44" s="66"/>
      <c r="H44" s="67"/>
      <c r="I44" s="67"/>
      <c r="J44" s="67"/>
      <c r="K44" s="66"/>
      <c r="L44" s="65"/>
      <c r="M44" s="64"/>
      <c r="N44" s="64"/>
      <c r="O44" s="64"/>
      <c r="P44" s="64"/>
      <c r="Q44" s="64"/>
      <c r="R44" s="64"/>
      <c r="S44" s="64"/>
      <c r="T44" s="64"/>
      <c r="U44" s="64"/>
      <c r="V44" s="63"/>
      <c r="W44" s="63"/>
      <c r="X44" s="63"/>
      <c r="Y44" s="62"/>
    </row>
    <row r="45" spans="1:25" s="61" customFormat="1" ht="19.5" customHeight="1" x14ac:dyDescent="0.2">
      <c r="A45" s="66"/>
      <c r="B45" s="70"/>
      <c r="C45" s="69"/>
      <c r="D45" s="68"/>
      <c r="E45" s="68"/>
      <c r="F45" s="66"/>
      <c r="G45" s="66"/>
      <c r="H45" s="67"/>
      <c r="I45" s="67"/>
      <c r="J45" s="67"/>
      <c r="K45" s="66"/>
      <c r="L45" s="65"/>
      <c r="M45" s="64"/>
      <c r="N45" s="64"/>
      <c r="O45" s="64"/>
      <c r="P45" s="64"/>
      <c r="Q45" s="64"/>
      <c r="R45" s="64"/>
      <c r="S45" s="64"/>
      <c r="T45" s="64"/>
      <c r="U45" s="64"/>
      <c r="V45" s="63"/>
      <c r="W45" s="63"/>
      <c r="X45" s="63"/>
      <c r="Y45" s="62"/>
    </row>
    <row r="46" spans="1:25" s="61" customFormat="1" ht="19.5" customHeight="1" x14ac:dyDescent="0.2">
      <c r="A46" s="66"/>
      <c r="B46" s="70"/>
      <c r="C46" s="69"/>
      <c r="D46" s="68"/>
      <c r="E46" s="68"/>
      <c r="F46" s="66"/>
      <c r="G46" s="66"/>
      <c r="H46" s="67"/>
      <c r="I46" s="67"/>
      <c r="J46" s="67"/>
      <c r="K46" s="66"/>
      <c r="L46" s="65"/>
      <c r="M46" s="64"/>
      <c r="N46" s="64"/>
      <c r="O46" s="64"/>
      <c r="P46" s="64"/>
      <c r="Q46" s="64"/>
      <c r="R46" s="64"/>
      <c r="S46" s="64"/>
      <c r="T46" s="64"/>
      <c r="U46" s="64"/>
      <c r="V46" s="63"/>
      <c r="W46" s="63"/>
      <c r="X46" s="63"/>
      <c r="Y46" s="62"/>
    </row>
    <row r="47" spans="1:25" s="61" customFormat="1" ht="19.5" customHeight="1" x14ac:dyDescent="0.2">
      <c r="A47" s="66"/>
      <c r="B47" s="70"/>
      <c r="C47" s="69"/>
      <c r="D47" s="68"/>
      <c r="E47" s="68"/>
      <c r="F47" s="66"/>
      <c r="G47" s="66"/>
      <c r="H47" s="67"/>
      <c r="I47" s="67"/>
      <c r="J47" s="67"/>
      <c r="K47" s="66"/>
      <c r="L47" s="65"/>
      <c r="M47" s="64"/>
      <c r="N47" s="64"/>
      <c r="O47" s="64"/>
      <c r="P47" s="64"/>
      <c r="Q47" s="64"/>
      <c r="R47" s="64"/>
      <c r="S47" s="64"/>
      <c r="T47" s="64"/>
      <c r="U47" s="64"/>
      <c r="V47" s="63"/>
      <c r="W47" s="63"/>
      <c r="X47" s="63"/>
      <c r="Y47" s="62"/>
    </row>
    <row r="48" spans="1:25" s="61" customFormat="1" ht="19.5" customHeight="1" x14ac:dyDescent="0.2">
      <c r="A48" s="66"/>
      <c r="B48" s="70"/>
      <c r="C48" s="69"/>
      <c r="D48" s="68"/>
      <c r="E48" s="68"/>
      <c r="F48" s="66"/>
      <c r="G48" s="66"/>
      <c r="H48" s="67"/>
      <c r="I48" s="67"/>
      <c r="J48" s="67"/>
      <c r="K48" s="66"/>
      <c r="L48" s="65"/>
      <c r="M48" s="64"/>
      <c r="N48" s="64"/>
      <c r="O48" s="64"/>
      <c r="P48" s="64"/>
      <c r="Q48" s="64"/>
      <c r="R48" s="64"/>
      <c r="S48" s="64"/>
      <c r="T48" s="64"/>
      <c r="U48" s="64"/>
      <c r="V48" s="63"/>
      <c r="W48" s="63"/>
      <c r="X48" s="63"/>
      <c r="Y48" s="62"/>
    </row>
    <row r="49" spans="1:25" s="61" customFormat="1" ht="19.5" customHeight="1" x14ac:dyDescent="0.2">
      <c r="A49" s="66"/>
      <c r="B49" s="70"/>
      <c r="C49" s="69"/>
      <c r="D49" s="68"/>
      <c r="E49" s="68"/>
      <c r="F49" s="66"/>
      <c r="G49" s="66"/>
      <c r="H49" s="67"/>
      <c r="I49" s="67"/>
      <c r="J49" s="67"/>
      <c r="K49" s="66"/>
      <c r="L49" s="65"/>
      <c r="M49" s="64"/>
      <c r="N49" s="64"/>
      <c r="O49" s="64"/>
      <c r="P49" s="64"/>
      <c r="Q49" s="64"/>
      <c r="R49" s="64"/>
      <c r="S49" s="64"/>
      <c r="T49" s="64"/>
      <c r="U49" s="64"/>
      <c r="V49" s="63"/>
      <c r="W49" s="63"/>
      <c r="X49" s="63"/>
      <c r="Y49" s="62"/>
    </row>
    <row r="50" spans="1:25" s="61" customFormat="1" ht="19.5" customHeight="1" x14ac:dyDescent="0.2">
      <c r="A50" s="66"/>
      <c r="B50" s="70"/>
      <c r="C50" s="69"/>
      <c r="D50" s="68"/>
      <c r="E50" s="68"/>
      <c r="F50" s="66"/>
      <c r="G50" s="66"/>
      <c r="H50" s="67"/>
      <c r="I50" s="67"/>
      <c r="J50" s="67"/>
      <c r="K50" s="66"/>
      <c r="L50" s="65"/>
      <c r="M50" s="64"/>
      <c r="N50" s="64"/>
      <c r="O50" s="64"/>
      <c r="P50" s="64"/>
      <c r="Q50" s="64"/>
      <c r="R50" s="64"/>
      <c r="S50" s="64"/>
      <c r="T50" s="64"/>
      <c r="U50" s="64"/>
      <c r="V50" s="63"/>
      <c r="W50" s="63"/>
      <c r="X50" s="63"/>
      <c r="Y50" s="62"/>
    </row>
    <row r="51" spans="1:25" s="61" customFormat="1" ht="19.5" customHeight="1" x14ac:dyDescent="0.2">
      <c r="A51" s="66"/>
      <c r="B51" s="70"/>
      <c r="C51" s="69"/>
      <c r="D51" s="68"/>
      <c r="E51" s="68"/>
      <c r="F51" s="66"/>
      <c r="G51" s="66"/>
      <c r="H51" s="67"/>
      <c r="I51" s="67"/>
      <c r="J51" s="67"/>
      <c r="K51" s="66"/>
      <c r="L51" s="65"/>
      <c r="M51" s="64"/>
      <c r="N51" s="64"/>
      <c r="O51" s="64"/>
      <c r="P51" s="64"/>
      <c r="Q51" s="64"/>
      <c r="R51" s="64"/>
      <c r="S51" s="64"/>
      <c r="T51" s="64"/>
      <c r="U51" s="64"/>
      <c r="V51" s="63"/>
      <c r="W51" s="63"/>
      <c r="X51" s="63"/>
      <c r="Y51" s="62"/>
    </row>
    <row r="52" spans="1:25" s="61" customFormat="1" ht="19.5" customHeight="1" x14ac:dyDescent="0.2">
      <c r="A52" s="66"/>
      <c r="B52" s="70"/>
      <c r="C52" s="69"/>
      <c r="D52" s="68"/>
      <c r="E52" s="68"/>
      <c r="F52" s="66"/>
      <c r="G52" s="66"/>
      <c r="H52" s="67"/>
      <c r="I52" s="67"/>
      <c r="J52" s="67"/>
      <c r="K52" s="66"/>
      <c r="L52" s="65"/>
      <c r="M52" s="64"/>
      <c r="N52" s="64"/>
      <c r="O52" s="64"/>
      <c r="P52" s="64"/>
      <c r="Q52" s="64"/>
      <c r="R52" s="64"/>
      <c r="S52" s="64"/>
      <c r="T52" s="64"/>
      <c r="U52" s="64"/>
      <c r="V52" s="63"/>
      <c r="W52" s="63"/>
      <c r="X52" s="63"/>
      <c r="Y52" s="62"/>
    </row>
    <row r="53" spans="1:25" s="61" customFormat="1" ht="19.5" customHeight="1" x14ac:dyDescent="0.2">
      <c r="A53" s="66"/>
      <c r="B53" s="70"/>
      <c r="C53" s="69"/>
      <c r="D53" s="68"/>
      <c r="E53" s="68"/>
      <c r="F53" s="66"/>
      <c r="G53" s="66"/>
      <c r="H53" s="67"/>
      <c r="I53" s="67"/>
      <c r="J53" s="67"/>
      <c r="K53" s="66"/>
      <c r="L53" s="65"/>
      <c r="M53" s="64"/>
      <c r="N53" s="64"/>
      <c r="O53" s="64"/>
      <c r="P53" s="64"/>
      <c r="Q53" s="64"/>
      <c r="R53" s="64"/>
      <c r="S53" s="64"/>
      <c r="T53" s="64"/>
      <c r="U53" s="64"/>
      <c r="V53" s="63"/>
      <c r="W53" s="63"/>
      <c r="X53" s="63"/>
      <c r="Y53" s="62"/>
    </row>
    <row r="54" spans="1:25" s="61" customFormat="1" ht="19.5" customHeight="1" x14ac:dyDescent="0.2">
      <c r="A54" s="66"/>
      <c r="B54" s="70"/>
      <c r="C54" s="69"/>
      <c r="D54" s="68"/>
      <c r="E54" s="68"/>
      <c r="F54" s="66"/>
      <c r="G54" s="66"/>
      <c r="H54" s="67"/>
      <c r="I54" s="67"/>
      <c r="J54" s="67"/>
      <c r="K54" s="66"/>
      <c r="L54" s="65"/>
      <c r="M54" s="64"/>
      <c r="N54" s="64"/>
      <c r="O54" s="64"/>
      <c r="P54" s="64"/>
      <c r="Q54" s="64"/>
      <c r="R54" s="64"/>
      <c r="S54" s="64"/>
      <c r="T54" s="64"/>
      <c r="U54" s="64"/>
      <c r="V54" s="63"/>
      <c r="W54" s="63"/>
      <c r="X54" s="63"/>
      <c r="Y54" s="62"/>
    </row>
    <row r="55" spans="1:25" s="61" customFormat="1" ht="19.5" customHeight="1" x14ac:dyDescent="0.2">
      <c r="A55" s="66"/>
      <c r="B55" s="70"/>
      <c r="C55" s="69"/>
      <c r="D55" s="68"/>
      <c r="E55" s="68"/>
      <c r="F55" s="66"/>
      <c r="G55" s="66"/>
      <c r="H55" s="67"/>
      <c r="I55" s="67"/>
      <c r="J55" s="67"/>
      <c r="K55" s="66"/>
      <c r="L55" s="65"/>
      <c r="M55" s="64"/>
      <c r="N55" s="64"/>
      <c r="O55" s="64"/>
      <c r="P55" s="64"/>
      <c r="Q55" s="64"/>
      <c r="R55" s="64"/>
      <c r="S55" s="64"/>
      <c r="T55" s="64"/>
      <c r="U55" s="64"/>
      <c r="V55" s="63"/>
      <c r="W55" s="63"/>
      <c r="X55" s="63"/>
      <c r="Y55" s="62"/>
    </row>
    <row r="56" spans="1:25" s="61" customFormat="1" ht="19.5" customHeight="1" x14ac:dyDescent="0.2">
      <c r="A56" s="66"/>
      <c r="B56" s="70"/>
      <c r="C56" s="69"/>
      <c r="D56" s="68"/>
      <c r="E56" s="68"/>
      <c r="F56" s="66"/>
      <c r="G56" s="66"/>
      <c r="H56" s="67"/>
      <c r="I56" s="67"/>
      <c r="J56" s="67"/>
      <c r="K56" s="66"/>
      <c r="L56" s="65"/>
      <c r="M56" s="64"/>
      <c r="N56" s="64"/>
      <c r="O56" s="64"/>
      <c r="P56" s="64"/>
      <c r="Q56" s="64"/>
      <c r="R56" s="64"/>
      <c r="S56" s="64"/>
      <c r="T56" s="64"/>
      <c r="U56" s="64"/>
      <c r="V56" s="63"/>
      <c r="W56" s="63"/>
      <c r="X56" s="63"/>
      <c r="Y56" s="62"/>
    </row>
    <row r="57" spans="1:25" s="61" customFormat="1" ht="19.5" customHeight="1" x14ac:dyDescent="0.2">
      <c r="A57" s="66"/>
      <c r="B57" s="70"/>
      <c r="C57" s="69"/>
      <c r="D57" s="68"/>
      <c r="E57" s="68"/>
      <c r="F57" s="66"/>
      <c r="G57" s="66"/>
      <c r="H57" s="67"/>
      <c r="I57" s="67"/>
      <c r="J57" s="67"/>
      <c r="K57" s="66"/>
      <c r="L57" s="65"/>
      <c r="M57" s="64"/>
      <c r="N57" s="64"/>
      <c r="O57" s="64"/>
      <c r="P57" s="64"/>
      <c r="Q57" s="64"/>
      <c r="R57" s="64"/>
      <c r="S57" s="64"/>
      <c r="T57" s="64"/>
      <c r="U57" s="64"/>
      <c r="V57" s="63"/>
      <c r="W57" s="63"/>
      <c r="X57" s="63"/>
      <c r="Y57" s="62"/>
    </row>
    <row r="58" spans="1:25" s="61" customFormat="1" ht="19.5" customHeight="1" x14ac:dyDescent="0.2">
      <c r="A58" s="66"/>
      <c r="B58" s="70"/>
      <c r="C58" s="69"/>
      <c r="D58" s="68"/>
      <c r="E58" s="68"/>
      <c r="F58" s="66"/>
      <c r="G58" s="66"/>
      <c r="H58" s="67"/>
      <c r="I58" s="67"/>
      <c r="J58" s="67"/>
      <c r="K58" s="66"/>
      <c r="L58" s="65"/>
      <c r="M58" s="64"/>
      <c r="N58" s="64"/>
      <c r="O58" s="64"/>
      <c r="P58" s="64"/>
      <c r="Q58" s="64"/>
      <c r="R58" s="64"/>
      <c r="S58" s="64"/>
      <c r="T58" s="64"/>
      <c r="U58" s="64"/>
      <c r="V58" s="63"/>
      <c r="W58" s="63"/>
      <c r="X58" s="63"/>
      <c r="Y58" s="62"/>
    </row>
    <row r="59" spans="1:25" s="61" customFormat="1" ht="19.5" customHeight="1" x14ac:dyDescent="0.2">
      <c r="A59" s="66"/>
      <c r="B59" s="70"/>
      <c r="C59" s="69"/>
      <c r="D59" s="68"/>
      <c r="E59" s="68"/>
      <c r="F59" s="66"/>
      <c r="G59" s="66"/>
      <c r="H59" s="67"/>
      <c r="I59" s="67"/>
      <c r="J59" s="67"/>
      <c r="K59" s="66"/>
      <c r="L59" s="65"/>
      <c r="M59" s="64"/>
      <c r="N59" s="64"/>
      <c r="O59" s="64"/>
      <c r="P59" s="64"/>
      <c r="Q59" s="64"/>
      <c r="R59" s="64"/>
      <c r="S59" s="64"/>
      <c r="T59" s="64"/>
      <c r="U59" s="64"/>
      <c r="V59" s="63"/>
      <c r="W59" s="63"/>
      <c r="X59" s="63"/>
      <c r="Y59" s="62"/>
    </row>
    <row r="60" spans="1:25" s="61" customFormat="1" ht="19.5" customHeight="1" x14ac:dyDescent="0.2">
      <c r="A60" s="66"/>
      <c r="B60" s="70"/>
      <c r="C60" s="69"/>
      <c r="D60" s="68"/>
      <c r="E60" s="68"/>
      <c r="F60" s="66"/>
      <c r="G60" s="66"/>
      <c r="H60" s="67"/>
      <c r="I60" s="67"/>
      <c r="J60" s="67"/>
      <c r="K60" s="66"/>
      <c r="L60" s="65"/>
      <c r="M60" s="64"/>
      <c r="N60" s="64"/>
      <c r="O60" s="64"/>
      <c r="P60" s="64"/>
      <c r="Q60" s="64"/>
      <c r="R60" s="64"/>
      <c r="S60" s="64"/>
      <c r="T60" s="64"/>
      <c r="U60" s="64"/>
      <c r="V60" s="63"/>
      <c r="W60" s="63"/>
      <c r="X60" s="63"/>
      <c r="Y60" s="62"/>
    </row>
    <row r="61" spans="1:25" s="61" customFormat="1" ht="19.5" customHeight="1" x14ac:dyDescent="0.2">
      <c r="A61" s="66"/>
      <c r="B61" s="70"/>
      <c r="C61" s="69"/>
      <c r="D61" s="68"/>
      <c r="E61" s="68"/>
      <c r="F61" s="66"/>
      <c r="G61" s="66"/>
      <c r="H61" s="67"/>
      <c r="I61" s="67"/>
      <c r="J61" s="67"/>
      <c r="K61" s="66"/>
      <c r="L61" s="65"/>
      <c r="M61" s="64"/>
      <c r="N61" s="64"/>
      <c r="O61" s="64"/>
      <c r="P61" s="64"/>
      <c r="Q61" s="64"/>
      <c r="R61" s="64"/>
      <c r="S61" s="64"/>
      <c r="T61" s="64"/>
      <c r="U61" s="64"/>
      <c r="V61" s="63"/>
      <c r="W61" s="63"/>
      <c r="X61" s="63"/>
      <c r="Y61" s="62"/>
    </row>
    <row r="62" spans="1:25" s="61" customFormat="1" ht="19.5" customHeight="1" x14ac:dyDescent="0.2">
      <c r="A62" s="66"/>
      <c r="B62" s="70"/>
      <c r="C62" s="69"/>
      <c r="D62" s="68"/>
      <c r="E62" s="68"/>
      <c r="F62" s="66"/>
      <c r="G62" s="66"/>
      <c r="H62" s="67"/>
      <c r="I62" s="67"/>
      <c r="J62" s="67"/>
      <c r="K62" s="66"/>
      <c r="L62" s="65"/>
      <c r="M62" s="64"/>
      <c r="N62" s="64"/>
      <c r="O62" s="64"/>
      <c r="P62" s="64"/>
      <c r="Q62" s="64"/>
      <c r="R62" s="64"/>
      <c r="S62" s="64"/>
      <c r="T62" s="64"/>
      <c r="U62" s="64"/>
      <c r="V62" s="63"/>
      <c r="W62" s="63"/>
      <c r="X62" s="63"/>
      <c r="Y62" s="62"/>
    </row>
    <row r="63" spans="1:25" s="61" customFormat="1" ht="19.5" customHeight="1" x14ac:dyDescent="0.2">
      <c r="A63" s="66"/>
      <c r="B63" s="70"/>
      <c r="C63" s="69"/>
      <c r="D63" s="68"/>
      <c r="E63" s="68"/>
      <c r="F63" s="66"/>
      <c r="G63" s="66"/>
      <c r="H63" s="67"/>
      <c r="I63" s="67"/>
      <c r="J63" s="67"/>
      <c r="K63" s="66"/>
      <c r="L63" s="65"/>
      <c r="M63" s="64"/>
      <c r="N63" s="64"/>
      <c r="O63" s="64"/>
      <c r="P63" s="64"/>
      <c r="Q63" s="64"/>
      <c r="R63" s="64"/>
      <c r="S63" s="64"/>
      <c r="T63" s="64"/>
      <c r="U63" s="64"/>
      <c r="V63" s="63"/>
      <c r="W63" s="63"/>
      <c r="X63" s="63"/>
      <c r="Y63" s="62"/>
    </row>
    <row r="64" spans="1:25" s="61" customFormat="1" ht="19.5" customHeight="1" x14ac:dyDescent="0.2">
      <c r="A64" s="66"/>
      <c r="B64" s="70"/>
      <c r="C64" s="69"/>
      <c r="D64" s="68"/>
      <c r="E64" s="68"/>
      <c r="F64" s="66"/>
      <c r="G64" s="66"/>
      <c r="H64" s="67"/>
      <c r="I64" s="67"/>
      <c r="J64" s="67"/>
      <c r="K64" s="66"/>
      <c r="L64" s="65"/>
      <c r="M64" s="64"/>
      <c r="N64" s="64"/>
      <c r="O64" s="64"/>
      <c r="P64" s="64"/>
      <c r="Q64" s="64"/>
      <c r="R64" s="64"/>
      <c r="S64" s="64"/>
      <c r="T64" s="64"/>
      <c r="U64" s="64"/>
      <c r="V64" s="63"/>
      <c r="W64" s="63"/>
      <c r="X64" s="63"/>
      <c r="Y64" s="62"/>
    </row>
    <row r="65" spans="1:25" s="61" customFormat="1" ht="19.5" customHeight="1" x14ac:dyDescent="0.2">
      <c r="A65" s="66"/>
      <c r="B65" s="70"/>
      <c r="C65" s="69"/>
      <c r="D65" s="68"/>
      <c r="E65" s="68"/>
      <c r="F65" s="66"/>
      <c r="G65" s="66"/>
      <c r="H65" s="67"/>
      <c r="I65" s="67"/>
      <c r="J65" s="67"/>
      <c r="K65" s="66"/>
      <c r="L65" s="65"/>
      <c r="M65" s="64"/>
      <c r="N65" s="64"/>
      <c r="O65" s="64"/>
      <c r="P65" s="64"/>
      <c r="Q65" s="64"/>
      <c r="R65" s="64"/>
      <c r="S65" s="64"/>
      <c r="T65" s="64"/>
      <c r="U65" s="64"/>
      <c r="V65" s="63"/>
      <c r="W65" s="63"/>
      <c r="X65" s="63"/>
      <c r="Y65" s="62"/>
    </row>
    <row r="66" spans="1:25" s="61" customFormat="1" ht="19.5" customHeight="1" x14ac:dyDescent="0.2">
      <c r="A66" s="66"/>
      <c r="B66" s="70"/>
      <c r="C66" s="69"/>
      <c r="D66" s="68"/>
      <c r="E66" s="68"/>
      <c r="F66" s="66"/>
      <c r="G66" s="66"/>
      <c r="H66" s="67"/>
      <c r="I66" s="67"/>
      <c r="J66" s="67"/>
      <c r="K66" s="66"/>
      <c r="L66" s="65"/>
      <c r="M66" s="64"/>
      <c r="N66" s="64"/>
      <c r="O66" s="64"/>
      <c r="P66" s="64"/>
      <c r="Q66" s="64"/>
      <c r="R66" s="64"/>
      <c r="S66" s="64"/>
      <c r="T66" s="64"/>
      <c r="U66" s="64"/>
      <c r="V66" s="63"/>
      <c r="W66" s="63"/>
      <c r="X66" s="63"/>
      <c r="Y66" s="62"/>
    </row>
    <row r="67" spans="1:25" s="61" customFormat="1" ht="19.5" customHeight="1" x14ac:dyDescent="0.2">
      <c r="A67" s="66"/>
      <c r="B67" s="70"/>
      <c r="C67" s="69"/>
      <c r="D67" s="68"/>
      <c r="E67" s="68"/>
      <c r="F67" s="66"/>
      <c r="G67" s="66"/>
      <c r="H67" s="67"/>
      <c r="I67" s="67"/>
      <c r="J67" s="67"/>
      <c r="K67" s="66"/>
      <c r="L67" s="65"/>
      <c r="M67" s="64"/>
      <c r="N67" s="64"/>
      <c r="O67" s="64"/>
      <c r="P67" s="64"/>
      <c r="Q67" s="64"/>
      <c r="R67" s="64"/>
      <c r="S67" s="64"/>
      <c r="T67" s="64"/>
      <c r="U67" s="64"/>
      <c r="V67" s="63"/>
      <c r="W67" s="63"/>
      <c r="X67" s="63"/>
      <c r="Y67" s="62"/>
    </row>
    <row r="68" spans="1:25" s="61" customFormat="1" ht="19.5" customHeight="1" x14ac:dyDescent="0.2">
      <c r="A68" s="66"/>
      <c r="B68" s="70"/>
      <c r="C68" s="69"/>
      <c r="D68" s="68"/>
      <c r="E68" s="68"/>
      <c r="F68" s="66"/>
      <c r="G68" s="66"/>
      <c r="H68" s="67"/>
      <c r="I68" s="67"/>
      <c r="J68" s="67"/>
      <c r="K68" s="66"/>
      <c r="L68" s="65"/>
      <c r="M68" s="64"/>
      <c r="N68" s="64"/>
      <c r="O68" s="64"/>
      <c r="P68" s="64"/>
      <c r="Q68" s="64"/>
      <c r="R68" s="64"/>
      <c r="S68" s="64"/>
      <c r="T68" s="64"/>
      <c r="U68" s="64"/>
      <c r="V68" s="63"/>
      <c r="W68" s="63"/>
      <c r="X68" s="63"/>
      <c r="Y68" s="62"/>
    </row>
    <row r="69" spans="1:25" s="61" customFormat="1" ht="19.5" customHeight="1" x14ac:dyDescent="0.2">
      <c r="A69" s="66"/>
      <c r="B69" s="70"/>
      <c r="C69" s="69"/>
      <c r="D69" s="68"/>
      <c r="E69" s="68"/>
      <c r="F69" s="66"/>
      <c r="G69" s="66"/>
      <c r="H69" s="67"/>
      <c r="I69" s="67"/>
      <c r="J69" s="67"/>
      <c r="K69" s="66"/>
      <c r="L69" s="65"/>
      <c r="M69" s="64"/>
      <c r="N69" s="64"/>
      <c r="O69" s="64"/>
      <c r="P69" s="64"/>
      <c r="Q69" s="64"/>
      <c r="R69" s="64"/>
      <c r="S69" s="64"/>
      <c r="T69" s="64"/>
      <c r="U69" s="64"/>
      <c r="V69" s="63"/>
      <c r="W69" s="63"/>
      <c r="X69" s="63"/>
      <c r="Y69" s="62"/>
    </row>
    <row r="70" spans="1:25" s="61" customFormat="1" ht="19.5" customHeight="1" x14ac:dyDescent="0.2">
      <c r="A70" s="66"/>
      <c r="B70" s="70"/>
      <c r="C70" s="69"/>
      <c r="D70" s="68"/>
      <c r="E70" s="68"/>
      <c r="F70" s="66"/>
      <c r="G70" s="66"/>
      <c r="H70" s="67"/>
      <c r="I70" s="67"/>
      <c r="J70" s="67"/>
      <c r="K70" s="66"/>
      <c r="L70" s="65"/>
      <c r="M70" s="64"/>
      <c r="N70" s="64"/>
      <c r="O70" s="64"/>
      <c r="P70" s="64"/>
      <c r="Q70" s="64"/>
      <c r="R70" s="64"/>
      <c r="S70" s="64"/>
      <c r="T70" s="64"/>
      <c r="U70" s="64"/>
      <c r="V70" s="63"/>
      <c r="W70" s="63"/>
      <c r="X70" s="63"/>
      <c r="Y70" s="62"/>
    </row>
    <row r="71" spans="1:25" s="61" customFormat="1" ht="19.5" customHeight="1" x14ac:dyDescent="0.2">
      <c r="A71" s="66"/>
      <c r="B71" s="70"/>
      <c r="C71" s="69"/>
      <c r="D71" s="68"/>
      <c r="E71" s="68"/>
      <c r="F71" s="66"/>
      <c r="G71" s="66"/>
      <c r="H71" s="67"/>
      <c r="I71" s="67"/>
      <c r="J71" s="67"/>
      <c r="K71" s="66"/>
      <c r="L71" s="65"/>
      <c r="M71" s="64"/>
      <c r="N71" s="64"/>
      <c r="O71" s="64"/>
      <c r="P71" s="64"/>
      <c r="Q71" s="64"/>
      <c r="R71" s="64"/>
      <c r="S71" s="64"/>
      <c r="T71" s="64"/>
      <c r="U71" s="64"/>
      <c r="V71" s="63"/>
      <c r="W71" s="63"/>
      <c r="X71" s="63"/>
      <c r="Y71" s="62"/>
    </row>
    <row r="72" spans="1:25" s="61" customFormat="1" ht="19.5" customHeight="1" x14ac:dyDescent="0.2">
      <c r="A72" s="66"/>
      <c r="B72" s="70"/>
      <c r="C72" s="69"/>
      <c r="D72" s="68"/>
      <c r="E72" s="68"/>
      <c r="F72" s="66"/>
      <c r="G72" s="66"/>
      <c r="H72" s="67"/>
      <c r="I72" s="67"/>
      <c r="J72" s="67"/>
      <c r="K72" s="66"/>
      <c r="L72" s="65"/>
      <c r="M72" s="64"/>
      <c r="N72" s="64"/>
      <c r="O72" s="64"/>
      <c r="P72" s="64"/>
      <c r="Q72" s="64"/>
      <c r="R72" s="64"/>
      <c r="S72" s="64"/>
      <c r="T72" s="64"/>
      <c r="U72" s="64"/>
      <c r="V72" s="63"/>
      <c r="W72" s="63"/>
      <c r="X72" s="63"/>
      <c r="Y72" s="62"/>
    </row>
    <row r="73" spans="1:25" s="61" customFormat="1" ht="19.5" customHeight="1" x14ac:dyDescent="0.2">
      <c r="A73" s="66"/>
      <c r="B73" s="70"/>
      <c r="C73" s="69"/>
      <c r="D73" s="68"/>
      <c r="E73" s="68"/>
      <c r="F73" s="66"/>
      <c r="G73" s="66"/>
      <c r="H73" s="67"/>
      <c r="I73" s="67"/>
      <c r="J73" s="67"/>
      <c r="K73" s="66"/>
      <c r="L73" s="65"/>
      <c r="M73" s="64"/>
      <c r="N73" s="64"/>
      <c r="O73" s="64"/>
      <c r="P73" s="64"/>
      <c r="Q73" s="64"/>
      <c r="R73" s="64"/>
      <c r="S73" s="64"/>
      <c r="T73" s="64"/>
      <c r="U73" s="64"/>
      <c r="V73" s="63"/>
      <c r="W73" s="63"/>
      <c r="X73" s="63"/>
      <c r="Y73" s="62"/>
    </row>
    <row r="74" spans="1:25" s="61" customFormat="1" ht="19.5" customHeight="1" x14ac:dyDescent="0.2">
      <c r="A74" s="66"/>
      <c r="B74" s="70"/>
      <c r="C74" s="69"/>
      <c r="D74" s="68"/>
      <c r="E74" s="68"/>
      <c r="F74" s="66"/>
      <c r="G74" s="66"/>
      <c r="H74" s="67"/>
      <c r="I74" s="67"/>
      <c r="J74" s="67"/>
      <c r="K74" s="66"/>
      <c r="L74" s="65"/>
      <c r="M74" s="64"/>
      <c r="N74" s="64"/>
      <c r="O74" s="64"/>
      <c r="P74" s="64"/>
      <c r="Q74" s="64"/>
      <c r="R74" s="64"/>
      <c r="S74" s="64"/>
      <c r="T74" s="64"/>
      <c r="U74" s="64"/>
      <c r="V74" s="63"/>
      <c r="W74" s="63"/>
      <c r="X74" s="63"/>
      <c r="Y74" s="62"/>
    </row>
    <row r="75" spans="1:25" s="61" customFormat="1" ht="19.5" customHeight="1" x14ac:dyDescent="0.2">
      <c r="A75" s="66"/>
      <c r="B75" s="70"/>
      <c r="C75" s="69"/>
      <c r="D75" s="68"/>
      <c r="E75" s="68"/>
      <c r="F75" s="66"/>
      <c r="G75" s="66"/>
      <c r="H75" s="67"/>
      <c r="I75" s="67"/>
      <c r="J75" s="67"/>
      <c r="K75" s="66"/>
      <c r="L75" s="65"/>
      <c r="M75" s="64"/>
      <c r="N75" s="64"/>
      <c r="O75" s="64"/>
      <c r="P75" s="64"/>
      <c r="Q75" s="64"/>
      <c r="R75" s="64"/>
      <c r="S75" s="64"/>
      <c r="T75" s="64"/>
      <c r="U75" s="64"/>
      <c r="V75" s="63"/>
      <c r="W75" s="63"/>
      <c r="X75" s="63"/>
      <c r="Y75" s="62"/>
    </row>
    <row r="76" spans="1:25" s="61" customFormat="1" ht="19.5" customHeight="1" x14ac:dyDescent="0.2">
      <c r="A76" s="66"/>
      <c r="B76" s="70"/>
      <c r="C76" s="69"/>
      <c r="D76" s="68"/>
      <c r="E76" s="68"/>
      <c r="F76" s="66"/>
      <c r="G76" s="66"/>
      <c r="H76" s="67"/>
      <c r="I76" s="67"/>
      <c r="J76" s="67"/>
      <c r="K76" s="66"/>
      <c r="L76" s="65"/>
      <c r="M76" s="64"/>
      <c r="N76" s="64"/>
      <c r="O76" s="64"/>
      <c r="P76" s="64"/>
      <c r="Q76" s="64"/>
      <c r="R76" s="64"/>
      <c r="S76" s="64"/>
      <c r="T76" s="64"/>
      <c r="U76" s="64"/>
      <c r="V76" s="63"/>
      <c r="W76" s="63"/>
      <c r="X76" s="63"/>
      <c r="Y76" s="62"/>
    </row>
    <row r="77" spans="1:25" s="61" customFormat="1" ht="19.5" customHeight="1" x14ac:dyDescent="0.2">
      <c r="A77" s="66"/>
      <c r="B77" s="70"/>
      <c r="C77" s="69"/>
      <c r="D77" s="68"/>
      <c r="E77" s="68"/>
      <c r="F77" s="66"/>
      <c r="G77" s="66"/>
      <c r="H77" s="67"/>
      <c r="I77" s="67"/>
      <c r="J77" s="67"/>
      <c r="K77" s="66"/>
      <c r="L77" s="65"/>
      <c r="M77" s="64"/>
      <c r="N77" s="64"/>
      <c r="O77" s="64"/>
      <c r="P77" s="64"/>
      <c r="Q77" s="64"/>
      <c r="R77" s="64"/>
      <c r="S77" s="64"/>
      <c r="T77" s="64"/>
      <c r="U77" s="64"/>
      <c r="V77" s="63"/>
      <c r="W77" s="63"/>
      <c r="X77" s="63"/>
      <c r="Y77" s="62"/>
    </row>
    <row r="78" spans="1:25" s="61" customFormat="1" ht="19.5" customHeight="1" x14ac:dyDescent="0.2">
      <c r="A78" s="66"/>
      <c r="B78" s="70"/>
      <c r="C78" s="69"/>
      <c r="D78" s="68"/>
      <c r="E78" s="68"/>
      <c r="F78" s="66"/>
      <c r="G78" s="66"/>
      <c r="H78" s="67"/>
      <c r="I78" s="67"/>
      <c r="J78" s="67"/>
      <c r="K78" s="66"/>
      <c r="L78" s="65"/>
      <c r="M78" s="64"/>
      <c r="N78" s="64"/>
      <c r="O78" s="64"/>
      <c r="P78" s="64"/>
      <c r="Q78" s="64"/>
      <c r="R78" s="64"/>
      <c r="S78" s="64"/>
      <c r="T78" s="64"/>
      <c r="U78" s="64"/>
      <c r="V78" s="63"/>
      <c r="W78" s="63"/>
      <c r="X78" s="63"/>
      <c r="Y78" s="62"/>
    </row>
    <row r="79" spans="1:25" s="61" customFormat="1" ht="19.5" customHeight="1" x14ac:dyDescent="0.2">
      <c r="A79" s="66"/>
      <c r="B79" s="70"/>
      <c r="C79" s="69"/>
      <c r="D79" s="68"/>
      <c r="E79" s="68"/>
      <c r="F79" s="66"/>
      <c r="G79" s="66"/>
      <c r="H79" s="67"/>
      <c r="I79" s="67"/>
      <c r="J79" s="67"/>
      <c r="K79" s="66"/>
      <c r="L79" s="65"/>
      <c r="M79" s="64"/>
      <c r="N79" s="64"/>
      <c r="O79" s="64"/>
      <c r="P79" s="64"/>
      <c r="Q79" s="64"/>
      <c r="R79" s="64"/>
      <c r="S79" s="64"/>
      <c r="T79" s="64"/>
      <c r="U79" s="64"/>
      <c r="V79" s="63"/>
      <c r="W79" s="63"/>
      <c r="X79" s="63"/>
      <c r="Y79" s="62"/>
    </row>
    <row r="80" spans="1:25" s="61" customFormat="1" ht="19.5" customHeight="1" x14ac:dyDescent="0.2">
      <c r="A80" s="66"/>
      <c r="B80" s="70"/>
      <c r="C80" s="69"/>
      <c r="D80" s="68"/>
      <c r="E80" s="68"/>
      <c r="F80" s="66"/>
      <c r="G80" s="66"/>
      <c r="H80" s="67"/>
      <c r="I80" s="67"/>
      <c r="J80" s="67"/>
      <c r="K80" s="66"/>
      <c r="L80" s="65"/>
      <c r="M80" s="64"/>
      <c r="N80" s="64"/>
      <c r="O80" s="64"/>
      <c r="P80" s="64"/>
      <c r="Q80" s="64"/>
      <c r="R80" s="64"/>
      <c r="S80" s="64"/>
      <c r="T80" s="64"/>
      <c r="U80" s="64"/>
      <c r="V80" s="63"/>
      <c r="W80" s="63"/>
      <c r="X80" s="63"/>
      <c r="Y80" s="62"/>
    </row>
    <row r="81" spans="1:25" s="61" customFormat="1" ht="19.5" customHeight="1" x14ac:dyDescent="0.2">
      <c r="A81" s="66"/>
      <c r="B81" s="70"/>
      <c r="C81" s="69"/>
      <c r="D81" s="68"/>
      <c r="E81" s="68"/>
      <c r="F81" s="66"/>
      <c r="G81" s="66"/>
      <c r="H81" s="67"/>
      <c r="I81" s="67"/>
      <c r="J81" s="67"/>
      <c r="K81" s="66"/>
      <c r="L81" s="65"/>
      <c r="M81" s="64"/>
      <c r="N81" s="64"/>
      <c r="O81" s="64"/>
      <c r="P81" s="64"/>
      <c r="Q81" s="64"/>
      <c r="R81" s="64"/>
      <c r="S81" s="64"/>
      <c r="T81" s="64"/>
      <c r="U81" s="64"/>
      <c r="V81" s="63"/>
      <c r="W81" s="63"/>
      <c r="X81" s="63"/>
      <c r="Y81" s="62"/>
    </row>
    <row r="82" spans="1:25" s="61" customFormat="1" ht="19.5" customHeight="1" x14ac:dyDescent="0.2">
      <c r="A82" s="66"/>
      <c r="B82" s="70"/>
      <c r="C82" s="69"/>
      <c r="D82" s="68"/>
      <c r="E82" s="68"/>
      <c r="F82" s="66"/>
      <c r="G82" s="66"/>
      <c r="H82" s="67"/>
      <c r="I82" s="67"/>
      <c r="J82" s="67"/>
      <c r="K82" s="66"/>
      <c r="L82" s="65"/>
      <c r="M82" s="64"/>
      <c r="N82" s="64"/>
      <c r="O82" s="64"/>
      <c r="P82" s="64"/>
      <c r="Q82" s="64"/>
      <c r="R82" s="64"/>
      <c r="S82" s="64"/>
      <c r="T82" s="64"/>
      <c r="U82" s="64"/>
      <c r="V82" s="63"/>
      <c r="W82" s="63"/>
      <c r="X82" s="63"/>
      <c r="Y82" s="62"/>
    </row>
    <row r="83" spans="1:25" s="61" customFormat="1" ht="19.5" customHeight="1" x14ac:dyDescent="0.2">
      <c r="A83" s="66"/>
      <c r="B83" s="70"/>
      <c r="C83" s="69"/>
      <c r="D83" s="68"/>
      <c r="E83" s="68"/>
      <c r="F83" s="66"/>
      <c r="G83" s="66"/>
      <c r="H83" s="67"/>
      <c r="I83" s="67"/>
      <c r="J83" s="67"/>
      <c r="K83" s="66"/>
      <c r="L83" s="65"/>
      <c r="M83" s="64"/>
      <c r="N83" s="64"/>
      <c r="O83" s="64"/>
      <c r="P83" s="64"/>
      <c r="Q83" s="64"/>
      <c r="R83" s="64"/>
      <c r="S83" s="64"/>
      <c r="T83" s="64"/>
      <c r="U83" s="64"/>
      <c r="V83" s="63"/>
      <c r="W83" s="63"/>
      <c r="X83" s="63"/>
      <c r="Y83" s="62"/>
    </row>
    <row r="84" spans="1:25" s="61" customFormat="1" ht="19.5" customHeight="1" x14ac:dyDescent="0.2">
      <c r="A84" s="66"/>
      <c r="B84" s="70"/>
      <c r="C84" s="69"/>
      <c r="D84" s="68"/>
      <c r="E84" s="68"/>
      <c r="F84" s="66"/>
      <c r="G84" s="66"/>
      <c r="H84" s="67"/>
      <c r="I84" s="67"/>
      <c r="J84" s="67"/>
      <c r="K84" s="66"/>
      <c r="L84" s="65"/>
      <c r="M84" s="64"/>
      <c r="N84" s="64"/>
      <c r="O84" s="64"/>
      <c r="P84" s="64"/>
      <c r="Q84" s="64"/>
      <c r="R84" s="64"/>
      <c r="S84" s="64"/>
      <c r="T84" s="64"/>
      <c r="U84" s="64"/>
      <c r="V84" s="63"/>
      <c r="W84" s="63"/>
      <c r="X84" s="63"/>
      <c r="Y84" s="62"/>
    </row>
    <row r="85" spans="1:25" s="61" customFormat="1" ht="19.5" customHeight="1" x14ac:dyDescent="0.2">
      <c r="A85" s="66"/>
      <c r="B85" s="70"/>
      <c r="C85" s="69"/>
      <c r="D85" s="68"/>
      <c r="E85" s="68"/>
      <c r="F85" s="66"/>
      <c r="G85" s="66"/>
      <c r="H85" s="67"/>
      <c r="I85" s="67"/>
      <c r="J85" s="67"/>
      <c r="K85" s="66"/>
      <c r="L85" s="65"/>
      <c r="M85" s="64"/>
      <c r="N85" s="64"/>
      <c r="O85" s="64"/>
      <c r="P85" s="64"/>
      <c r="Q85" s="64"/>
      <c r="R85" s="64"/>
      <c r="S85" s="64"/>
      <c r="T85" s="64"/>
      <c r="U85" s="64"/>
      <c r="V85" s="63"/>
      <c r="W85" s="63"/>
      <c r="X85" s="63"/>
      <c r="Y85" s="62"/>
    </row>
    <row r="86" spans="1:25" s="61" customFormat="1" ht="19.5" customHeight="1" x14ac:dyDescent="0.2">
      <c r="A86" s="66"/>
      <c r="B86" s="70"/>
      <c r="C86" s="69"/>
      <c r="D86" s="68"/>
      <c r="E86" s="68"/>
      <c r="F86" s="66"/>
      <c r="G86" s="66"/>
      <c r="H86" s="67"/>
      <c r="I86" s="67"/>
      <c r="J86" s="67"/>
      <c r="K86" s="66"/>
      <c r="L86" s="65"/>
      <c r="M86" s="64"/>
      <c r="N86" s="64"/>
      <c r="O86" s="64"/>
      <c r="P86" s="64"/>
      <c r="Q86" s="64"/>
      <c r="R86" s="64"/>
      <c r="S86" s="64"/>
      <c r="T86" s="64"/>
      <c r="U86" s="64"/>
      <c r="V86" s="63"/>
      <c r="W86" s="63"/>
      <c r="X86" s="63"/>
      <c r="Y86" s="62"/>
    </row>
    <row r="87" spans="1:25" s="61" customFormat="1" ht="19.5" customHeight="1" x14ac:dyDescent="0.2">
      <c r="A87" s="66"/>
      <c r="B87" s="70"/>
      <c r="C87" s="69"/>
      <c r="D87" s="68"/>
      <c r="E87" s="68"/>
      <c r="F87" s="66"/>
      <c r="G87" s="66"/>
      <c r="H87" s="67"/>
      <c r="I87" s="67"/>
      <c r="J87" s="67"/>
      <c r="K87" s="66"/>
      <c r="L87" s="65"/>
      <c r="M87" s="64"/>
      <c r="N87" s="64"/>
      <c r="O87" s="64"/>
      <c r="P87" s="64"/>
      <c r="Q87" s="64"/>
      <c r="R87" s="64"/>
      <c r="S87" s="64"/>
      <c r="T87" s="64"/>
      <c r="U87" s="64"/>
      <c r="V87" s="63"/>
      <c r="W87" s="63"/>
      <c r="X87" s="63"/>
      <c r="Y87" s="62"/>
    </row>
    <row r="88" spans="1:25" s="61" customFormat="1" ht="19.5" customHeight="1" x14ac:dyDescent="0.2">
      <c r="A88" s="66"/>
      <c r="B88" s="70"/>
      <c r="C88" s="69"/>
      <c r="D88" s="68"/>
      <c r="E88" s="68"/>
      <c r="F88" s="66"/>
      <c r="G88" s="66"/>
      <c r="H88" s="67"/>
      <c r="I88" s="67"/>
      <c r="J88" s="67"/>
      <c r="K88" s="66"/>
      <c r="L88" s="65"/>
      <c r="M88" s="64"/>
      <c r="N88" s="64"/>
      <c r="O88" s="64"/>
      <c r="P88" s="64"/>
      <c r="Q88" s="64"/>
      <c r="R88" s="64"/>
      <c r="S88" s="64"/>
      <c r="T88" s="64"/>
      <c r="U88" s="64"/>
      <c r="V88" s="63"/>
      <c r="W88" s="63"/>
      <c r="X88" s="63"/>
      <c r="Y88" s="62"/>
    </row>
    <row r="89" spans="1:25" s="61" customFormat="1" ht="19.5" customHeight="1" x14ac:dyDescent="0.2">
      <c r="A89" s="66"/>
      <c r="B89" s="70"/>
      <c r="C89" s="69"/>
      <c r="D89" s="68"/>
      <c r="E89" s="68"/>
      <c r="F89" s="66"/>
      <c r="G89" s="66"/>
      <c r="H89" s="67"/>
      <c r="I89" s="67"/>
      <c r="J89" s="67"/>
      <c r="K89" s="66"/>
      <c r="L89" s="65"/>
      <c r="M89" s="64"/>
      <c r="N89" s="64"/>
      <c r="O89" s="64"/>
      <c r="P89" s="64"/>
      <c r="Q89" s="64"/>
      <c r="R89" s="64"/>
      <c r="S89" s="64"/>
      <c r="T89" s="64"/>
      <c r="U89" s="64"/>
      <c r="V89" s="63"/>
      <c r="W89" s="63"/>
      <c r="X89" s="63"/>
      <c r="Y89" s="62"/>
    </row>
    <row r="90" spans="1:25" s="61" customFormat="1" ht="19.5" customHeight="1" x14ac:dyDescent="0.2">
      <c r="A90" s="66"/>
      <c r="B90" s="70"/>
      <c r="C90" s="69"/>
      <c r="D90" s="68"/>
      <c r="E90" s="68"/>
      <c r="F90" s="66"/>
      <c r="G90" s="66"/>
      <c r="H90" s="67"/>
      <c r="I90" s="67"/>
      <c r="J90" s="67"/>
      <c r="K90" s="66"/>
      <c r="L90" s="65"/>
      <c r="M90" s="64"/>
      <c r="N90" s="64"/>
      <c r="O90" s="64"/>
      <c r="P90" s="64"/>
      <c r="Q90" s="64"/>
      <c r="R90" s="64"/>
      <c r="S90" s="64"/>
      <c r="T90" s="64"/>
      <c r="U90" s="64"/>
      <c r="V90" s="63"/>
      <c r="W90" s="63"/>
      <c r="X90" s="63"/>
      <c r="Y90" s="62"/>
    </row>
    <row r="91" spans="1:25" s="61" customFormat="1" ht="19.5" customHeight="1" x14ac:dyDescent="0.2">
      <c r="A91" s="66"/>
      <c r="B91" s="70"/>
      <c r="C91" s="69"/>
      <c r="D91" s="68"/>
      <c r="E91" s="68"/>
      <c r="F91" s="66"/>
      <c r="G91" s="66"/>
      <c r="H91" s="67"/>
      <c r="I91" s="67"/>
      <c r="J91" s="67"/>
      <c r="K91" s="66"/>
      <c r="L91" s="65"/>
      <c r="M91" s="64"/>
      <c r="N91" s="64"/>
      <c r="O91" s="64"/>
      <c r="P91" s="64"/>
      <c r="Q91" s="64"/>
      <c r="R91" s="64"/>
      <c r="S91" s="64"/>
      <c r="T91" s="64"/>
      <c r="U91" s="64"/>
      <c r="V91" s="63"/>
      <c r="W91" s="63"/>
      <c r="X91" s="63"/>
      <c r="Y91" s="62"/>
    </row>
    <row r="92" spans="1:25" s="61" customFormat="1" ht="19.5" customHeight="1" x14ac:dyDescent="0.2">
      <c r="A92" s="66"/>
      <c r="B92" s="70"/>
      <c r="C92" s="69"/>
      <c r="D92" s="68"/>
      <c r="E92" s="68"/>
      <c r="F92" s="66"/>
      <c r="G92" s="66"/>
      <c r="H92" s="67"/>
      <c r="I92" s="67"/>
      <c r="J92" s="67"/>
      <c r="K92" s="66"/>
      <c r="L92" s="65"/>
      <c r="M92" s="64"/>
      <c r="N92" s="64"/>
      <c r="O92" s="64"/>
      <c r="P92" s="64"/>
      <c r="Q92" s="64"/>
      <c r="R92" s="64"/>
      <c r="S92" s="64"/>
      <c r="T92" s="64"/>
      <c r="U92" s="64"/>
      <c r="V92" s="63"/>
      <c r="W92" s="63"/>
      <c r="X92" s="63"/>
      <c r="Y92" s="62"/>
    </row>
    <row r="93" spans="1:25" s="61" customFormat="1" ht="19.5" customHeight="1" x14ac:dyDescent="0.2">
      <c r="A93" s="66"/>
      <c r="B93" s="70"/>
      <c r="C93" s="69"/>
      <c r="D93" s="68"/>
      <c r="E93" s="68"/>
      <c r="F93" s="66"/>
      <c r="G93" s="66"/>
      <c r="H93" s="67"/>
      <c r="I93" s="67"/>
      <c r="J93" s="67"/>
      <c r="K93" s="66"/>
      <c r="L93" s="65"/>
      <c r="M93" s="64"/>
      <c r="N93" s="64"/>
      <c r="O93" s="64"/>
      <c r="P93" s="64"/>
      <c r="Q93" s="64"/>
      <c r="R93" s="64"/>
      <c r="S93" s="64"/>
      <c r="T93" s="64"/>
      <c r="U93" s="64"/>
      <c r="V93" s="63"/>
      <c r="W93" s="63"/>
      <c r="X93" s="63"/>
      <c r="Y93" s="62"/>
    </row>
    <row r="94" spans="1:25" s="61" customFormat="1" ht="19.5" customHeight="1" x14ac:dyDescent="0.2">
      <c r="A94" s="66"/>
      <c r="B94" s="70"/>
      <c r="C94" s="69"/>
      <c r="D94" s="68"/>
      <c r="E94" s="68"/>
      <c r="F94" s="66"/>
      <c r="G94" s="66"/>
      <c r="H94" s="67"/>
      <c r="I94" s="67"/>
      <c r="J94" s="67"/>
      <c r="K94" s="66"/>
      <c r="L94" s="65"/>
      <c r="M94" s="64"/>
      <c r="N94" s="64"/>
      <c r="O94" s="64"/>
      <c r="P94" s="64"/>
      <c r="Q94" s="64"/>
      <c r="R94" s="64"/>
      <c r="S94" s="64"/>
      <c r="T94" s="64"/>
      <c r="U94" s="64"/>
      <c r="V94" s="63"/>
      <c r="W94" s="63"/>
      <c r="X94" s="63"/>
      <c r="Y94" s="62"/>
    </row>
    <row r="95" spans="1:25" s="61" customFormat="1" ht="19.5" customHeight="1" x14ac:dyDescent="0.2">
      <c r="A95" s="66"/>
      <c r="B95" s="70"/>
      <c r="C95" s="69"/>
      <c r="D95" s="68"/>
      <c r="E95" s="68"/>
      <c r="F95" s="66"/>
      <c r="G95" s="66"/>
      <c r="H95" s="67"/>
      <c r="I95" s="67"/>
      <c r="J95" s="67"/>
      <c r="K95" s="66"/>
      <c r="L95" s="65"/>
      <c r="M95" s="64"/>
      <c r="N95" s="64"/>
      <c r="O95" s="64"/>
      <c r="P95" s="64"/>
      <c r="Q95" s="64"/>
      <c r="R95" s="64"/>
      <c r="S95" s="64"/>
      <c r="T95" s="64"/>
      <c r="U95" s="64"/>
      <c r="V95" s="63"/>
      <c r="W95" s="63"/>
      <c r="X95" s="63"/>
      <c r="Y95" s="62"/>
    </row>
    <row r="96" spans="1:25" s="61" customFormat="1" ht="19.5" customHeight="1" x14ac:dyDescent="0.2">
      <c r="A96" s="66"/>
      <c r="B96" s="70"/>
      <c r="C96" s="69"/>
      <c r="D96" s="68"/>
      <c r="E96" s="68"/>
      <c r="F96" s="66"/>
      <c r="G96" s="66"/>
      <c r="H96" s="67"/>
      <c r="I96" s="67"/>
      <c r="J96" s="67"/>
      <c r="K96" s="66"/>
      <c r="L96" s="65"/>
      <c r="M96" s="64"/>
      <c r="N96" s="64"/>
      <c r="O96" s="64"/>
      <c r="P96" s="64"/>
      <c r="Q96" s="64"/>
      <c r="R96" s="64"/>
      <c r="S96" s="64"/>
      <c r="T96" s="64"/>
      <c r="U96" s="64"/>
      <c r="V96" s="63"/>
      <c r="W96" s="63"/>
      <c r="X96" s="63"/>
      <c r="Y96" s="62"/>
    </row>
    <row r="97" spans="1:25" s="61" customFormat="1" ht="19.5" customHeight="1" x14ac:dyDescent="0.2">
      <c r="A97" s="66"/>
      <c r="B97" s="70"/>
      <c r="C97" s="69"/>
      <c r="D97" s="68"/>
      <c r="E97" s="68"/>
      <c r="F97" s="66"/>
      <c r="G97" s="66"/>
      <c r="H97" s="67"/>
      <c r="I97" s="67"/>
      <c r="J97" s="67"/>
      <c r="K97" s="66"/>
      <c r="L97" s="65"/>
      <c r="M97" s="64"/>
      <c r="N97" s="64"/>
      <c r="O97" s="64"/>
      <c r="P97" s="64"/>
      <c r="Q97" s="64"/>
      <c r="R97" s="64"/>
      <c r="S97" s="64"/>
      <c r="T97" s="64"/>
      <c r="U97" s="64"/>
      <c r="V97" s="63"/>
      <c r="W97" s="63"/>
      <c r="X97" s="63"/>
      <c r="Y97" s="62"/>
    </row>
    <row r="98" spans="1:25" s="61" customFormat="1" ht="19.5" customHeight="1" x14ac:dyDescent="0.2">
      <c r="A98" s="66"/>
      <c r="B98" s="70"/>
      <c r="C98" s="69"/>
      <c r="D98" s="68"/>
      <c r="E98" s="68"/>
      <c r="F98" s="66"/>
      <c r="G98" s="66"/>
      <c r="H98" s="67"/>
      <c r="I98" s="67"/>
      <c r="J98" s="67"/>
      <c r="K98" s="66"/>
      <c r="L98" s="65"/>
      <c r="M98" s="64"/>
      <c r="N98" s="64"/>
      <c r="O98" s="64"/>
      <c r="P98" s="64"/>
      <c r="Q98" s="64"/>
      <c r="R98" s="64"/>
      <c r="S98" s="64"/>
      <c r="T98" s="64"/>
      <c r="U98" s="64"/>
      <c r="V98" s="63"/>
      <c r="W98" s="63"/>
      <c r="X98" s="63"/>
      <c r="Y98" s="62"/>
    </row>
    <row r="99" spans="1:25" s="61" customFormat="1" ht="19.5" customHeight="1" x14ac:dyDescent="0.2">
      <c r="A99" s="66"/>
      <c r="B99" s="70"/>
      <c r="C99" s="69"/>
      <c r="D99" s="68"/>
      <c r="E99" s="68"/>
      <c r="F99" s="66"/>
      <c r="G99" s="66"/>
      <c r="H99" s="67"/>
      <c r="I99" s="67"/>
      <c r="J99" s="67"/>
      <c r="K99" s="66"/>
      <c r="L99" s="65"/>
      <c r="M99" s="64"/>
      <c r="N99" s="64"/>
      <c r="O99" s="64"/>
      <c r="P99" s="64"/>
      <c r="Q99" s="64"/>
      <c r="R99" s="64"/>
      <c r="S99" s="64"/>
      <c r="T99" s="64"/>
      <c r="U99" s="64"/>
      <c r="V99" s="63"/>
      <c r="W99" s="63"/>
      <c r="X99" s="63"/>
      <c r="Y99" s="62"/>
    </row>
    <row r="100" spans="1:25" s="61" customFormat="1" ht="19.5" customHeight="1" x14ac:dyDescent="0.2">
      <c r="A100" s="66"/>
      <c r="B100" s="70"/>
      <c r="C100" s="69"/>
      <c r="D100" s="68"/>
      <c r="E100" s="68"/>
      <c r="F100" s="66"/>
      <c r="G100" s="66"/>
      <c r="H100" s="67"/>
      <c r="I100" s="67"/>
      <c r="J100" s="67"/>
      <c r="K100" s="66"/>
      <c r="L100" s="65"/>
      <c r="M100" s="64"/>
      <c r="N100" s="64"/>
      <c r="O100" s="64"/>
      <c r="P100" s="64"/>
      <c r="Q100" s="64"/>
      <c r="R100" s="64"/>
      <c r="S100" s="64"/>
      <c r="T100" s="64"/>
      <c r="U100" s="64"/>
      <c r="V100" s="63"/>
      <c r="W100" s="63"/>
      <c r="X100" s="63"/>
      <c r="Y100" s="62"/>
    </row>
    <row r="101" spans="1:25" s="61" customFormat="1" ht="19.5" customHeight="1" x14ac:dyDescent="0.2">
      <c r="A101" s="66"/>
      <c r="B101" s="70"/>
      <c r="C101" s="69"/>
      <c r="D101" s="68"/>
      <c r="E101" s="68"/>
      <c r="F101" s="66"/>
      <c r="G101" s="66"/>
      <c r="H101" s="67"/>
      <c r="I101" s="67"/>
      <c r="J101" s="67"/>
      <c r="K101" s="66"/>
      <c r="L101" s="65"/>
      <c r="M101" s="64"/>
      <c r="N101" s="64"/>
      <c r="O101" s="64"/>
      <c r="P101" s="64"/>
      <c r="Q101" s="64"/>
      <c r="R101" s="64"/>
      <c r="S101" s="64"/>
      <c r="T101" s="64"/>
      <c r="U101" s="64"/>
      <c r="V101" s="63"/>
      <c r="W101" s="63"/>
      <c r="X101" s="63"/>
      <c r="Y101" s="62"/>
    </row>
    <row r="102" spans="1:25" s="61" customFormat="1" ht="19.5" customHeight="1" x14ac:dyDescent="0.2">
      <c r="A102" s="66"/>
      <c r="B102" s="70"/>
      <c r="C102" s="69"/>
      <c r="D102" s="68"/>
      <c r="E102" s="68"/>
      <c r="F102" s="66"/>
      <c r="G102" s="66"/>
      <c r="H102" s="67"/>
      <c r="I102" s="67"/>
      <c r="J102" s="67"/>
      <c r="K102" s="66"/>
      <c r="L102" s="65"/>
      <c r="M102" s="64"/>
      <c r="N102" s="64"/>
      <c r="O102" s="64"/>
      <c r="P102" s="64"/>
      <c r="Q102" s="64"/>
      <c r="R102" s="64"/>
      <c r="S102" s="64"/>
      <c r="T102" s="64"/>
      <c r="U102" s="64"/>
      <c r="V102" s="63"/>
      <c r="W102" s="63"/>
      <c r="X102" s="63"/>
      <c r="Y102" s="62"/>
    </row>
    <row r="103" spans="1:25" s="61" customFormat="1" ht="19.5" customHeight="1" x14ac:dyDescent="0.2">
      <c r="A103" s="66"/>
      <c r="B103" s="70"/>
      <c r="C103" s="69"/>
      <c r="D103" s="68"/>
      <c r="E103" s="68"/>
      <c r="F103" s="66"/>
      <c r="G103" s="66"/>
      <c r="H103" s="67"/>
      <c r="I103" s="67"/>
      <c r="J103" s="67"/>
      <c r="K103" s="66"/>
      <c r="L103" s="65"/>
      <c r="M103" s="64"/>
      <c r="N103" s="64"/>
      <c r="O103" s="64"/>
      <c r="P103" s="64"/>
      <c r="Q103" s="64"/>
      <c r="R103" s="64"/>
      <c r="S103" s="64"/>
      <c r="T103" s="64"/>
      <c r="U103" s="64"/>
      <c r="V103" s="63"/>
      <c r="W103" s="63"/>
      <c r="X103" s="63"/>
      <c r="Y103" s="62"/>
    </row>
    <row r="104" spans="1:25" s="61" customFormat="1" ht="19.5" customHeight="1" x14ac:dyDescent="0.2">
      <c r="A104" s="66"/>
      <c r="B104" s="70"/>
      <c r="C104" s="69"/>
      <c r="D104" s="68"/>
      <c r="E104" s="68"/>
      <c r="F104" s="66"/>
      <c r="G104" s="66"/>
      <c r="H104" s="67"/>
      <c r="I104" s="67"/>
      <c r="J104" s="67"/>
      <c r="K104" s="66"/>
      <c r="L104" s="65"/>
      <c r="M104" s="64"/>
      <c r="N104" s="64"/>
      <c r="O104" s="64"/>
      <c r="P104" s="64"/>
      <c r="Q104" s="64"/>
      <c r="R104" s="64"/>
      <c r="S104" s="64"/>
      <c r="T104" s="64"/>
      <c r="U104" s="64"/>
      <c r="V104" s="63"/>
      <c r="W104" s="63"/>
      <c r="X104" s="63"/>
      <c r="Y104" s="62"/>
    </row>
    <row r="105" spans="1:25" s="61" customFormat="1" ht="19.5" customHeight="1" x14ac:dyDescent="0.2">
      <c r="A105" s="66"/>
      <c r="B105" s="70"/>
      <c r="C105" s="69"/>
      <c r="D105" s="68"/>
      <c r="E105" s="68"/>
      <c r="F105" s="66"/>
      <c r="G105" s="66"/>
      <c r="H105" s="67"/>
      <c r="I105" s="67"/>
      <c r="J105" s="67"/>
      <c r="K105" s="66"/>
      <c r="L105" s="65"/>
      <c r="M105" s="64"/>
      <c r="N105" s="64"/>
      <c r="O105" s="64"/>
      <c r="P105" s="64"/>
      <c r="Q105" s="64"/>
      <c r="R105" s="64"/>
      <c r="S105" s="64"/>
      <c r="T105" s="64"/>
      <c r="U105" s="64"/>
      <c r="V105" s="63"/>
      <c r="W105" s="63"/>
      <c r="X105" s="63"/>
      <c r="Y105" s="62"/>
    </row>
    <row r="106" spans="1:25" s="61" customFormat="1" ht="19.5" customHeight="1" x14ac:dyDescent="0.2">
      <c r="A106" s="66"/>
      <c r="B106" s="70"/>
      <c r="C106" s="69"/>
      <c r="D106" s="68"/>
      <c r="E106" s="68"/>
      <c r="F106" s="66"/>
      <c r="G106" s="66"/>
      <c r="H106" s="67"/>
      <c r="I106" s="67"/>
      <c r="J106" s="67"/>
      <c r="K106" s="66"/>
      <c r="L106" s="65"/>
      <c r="M106" s="64"/>
      <c r="N106" s="64"/>
      <c r="O106" s="64"/>
      <c r="P106" s="64"/>
      <c r="Q106" s="64"/>
      <c r="R106" s="64"/>
      <c r="S106" s="64"/>
      <c r="T106" s="64"/>
      <c r="U106" s="64"/>
      <c r="V106" s="63"/>
      <c r="W106" s="63"/>
      <c r="X106" s="63"/>
      <c r="Y106" s="62"/>
    </row>
    <row r="107" spans="1:25" s="61" customFormat="1" ht="19.5" customHeight="1" x14ac:dyDescent="0.2">
      <c r="A107" s="66"/>
      <c r="B107" s="70"/>
      <c r="C107" s="69"/>
      <c r="D107" s="68"/>
      <c r="E107" s="68"/>
      <c r="F107" s="66"/>
      <c r="G107" s="66"/>
      <c r="H107" s="67"/>
      <c r="I107" s="67"/>
      <c r="J107" s="67"/>
      <c r="K107" s="66"/>
      <c r="L107" s="65"/>
      <c r="M107" s="64"/>
      <c r="N107" s="64"/>
      <c r="O107" s="64"/>
      <c r="P107" s="64"/>
      <c r="Q107" s="64"/>
      <c r="R107" s="64"/>
      <c r="S107" s="64"/>
      <c r="T107" s="64"/>
      <c r="U107" s="64"/>
      <c r="V107" s="63"/>
      <c r="W107" s="63"/>
      <c r="X107" s="63"/>
      <c r="Y107" s="62"/>
    </row>
    <row r="108" spans="1:25" s="61" customFormat="1" ht="19.5" customHeight="1" x14ac:dyDescent="0.2">
      <c r="A108" s="66"/>
      <c r="B108" s="70"/>
      <c r="C108" s="69"/>
      <c r="D108" s="68"/>
      <c r="E108" s="68"/>
      <c r="F108" s="66"/>
      <c r="G108" s="66"/>
      <c r="H108" s="67"/>
      <c r="I108" s="67"/>
      <c r="J108" s="67"/>
      <c r="K108" s="66"/>
      <c r="L108" s="65"/>
      <c r="M108" s="64"/>
      <c r="N108" s="64"/>
      <c r="O108" s="64"/>
      <c r="P108" s="64"/>
      <c r="Q108" s="64"/>
      <c r="R108" s="64"/>
      <c r="S108" s="64"/>
      <c r="T108" s="64"/>
      <c r="U108" s="64"/>
      <c r="V108" s="63"/>
      <c r="W108" s="63"/>
      <c r="X108" s="63"/>
      <c r="Y108" s="62"/>
    </row>
    <row r="109" spans="1:25" s="61" customFormat="1" ht="19.5" customHeight="1" x14ac:dyDescent="0.2">
      <c r="A109" s="66"/>
      <c r="B109" s="70"/>
      <c r="C109" s="69"/>
      <c r="D109" s="68"/>
      <c r="E109" s="68"/>
      <c r="F109" s="66"/>
      <c r="G109" s="66"/>
      <c r="H109" s="67"/>
      <c r="I109" s="67"/>
      <c r="J109" s="67"/>
      <c r="K109" s="66"/>
      <c r="L109" s="65"/>
      <c r="M109" s="64"/>
      <c r="N109" s="64"/>
      <c r="O109" s="64"/>
      <c r="P109" s="64"/>
      <c r="Q109" s="64"/>
      <c r="R109" s="64"/>
      <c r="S109" s="64"/>
      <c r="T109" s="64"/>
      <c r="U109" s="64"/>
      <c r="V109" s="63"/>
      <c r="W109" s="63"/>
      <c r="X109" s="63"/>
      <c r="Y109" s="62"/>
    </row>
    <row r="110" spans="1:25" s="61" customFormat="1" ht="19.5" customHeight="1" x14ac:dyDescent="0.2">
      <c r="A110" s="66"/>
      <c r="B110" s="70"/>
      <c r="C110" s="69"/>
      <c r="D110" s="68"/>
      <c r="E110" s="68"/>
      <c r="F110" s="66"/>
      <c r="G110" s="66"/>
      <c r="H110" s="67"/>
      <c r="I110" s="67"/>
      <c r="J110" s="67"/>
      <c r="K110" s="66"/>
      <c r="L110" s="65"/>
      <c r="M110" s="64"/>
      <c r="N110" s="64"/>
      <c r="O110" s="64"/>
      <c r="P110" s="64"/>
      <c r="Q110" s="64"/>
      <c r="R110" s="64"/>
      <c r="S110" s="64"/>
      <c r="T110" s="64"/>
      <c r="U110" s="64"/>
      <c r="V110" s="63"/>
      <c r="W110" s="63"/>
      <c r="X110" s="63"/>
      <c r="Y110" s="62"/>
    </row>
    <row r="111" spans="1:25" s="61" customFormat="1" ht="19.5" customHeight="1" x14ac:dyDescent="0.2">
      <c r="A111" s="66"/>
      <c r="B111" s="70"/>
      <c r="C111" s="69"/>
      <c r="D111" s="68"/>
      <c r="E111" s="68"/>
      <c r="F111" s="66"/>
      <c r="G111" s="66"/>
      <c r="H111" s="67"/>
      <c r="I111" s="67"/>
      <c r="J111" s="67"/>
      <c r="K111" s="66"/>
      <c r="L111" s="65"/>
      <c r="M111" s="64"/>
      <c r="N111" s="64"/>
      <c r="O111" s="64"/>
      <c r="P111" s="64"/>
      <c r="Q111" s="64"/>
      <c r="R111" s="64"/>
      <c r="S111" s="64"/>
      <c r="T111" s="64"/>
      <c r="U111" s="64"/>
      <c r="V111" s="63"/>
      <c r="W111" s="63"/>
      <c r="X111" s="63"/>
      <c r="Y111" s="62"/>
    </row>
    <row r="112" spans="1:25" s="61" customFormat="1" ht="19.5" customHeight="1" x14ac:dyDescent="0.2">
      <c r="A112" s="66"/>
      <c r="B112" s="70"/>
      <c r="C112" s="69"/>
      <c r="D112" s="68"/>
      <c r="E112" s="68"/>
      <c r="F112" s="66"/>
      <c r="G112" s="66"/>
      <c r="H112" s="67"/>
      <c r="I112" s="67"/>
      <c r="J112" s="67"/>
      <c r="K112" s="66"/>
      <c r="L112" s="65"/>
      <c r="M112" s="64"/>
      <c r="N112" s="64"/>
      <c r="O112" s="64"/>
      <c r="P112" s="64"/>
      <c r="Q112" s="64"/>
      <c r="R112" s="64"/>
      <c r="S112" s="64"/>
      <c r="T112" s="64"/>
      <c r="U112" s="64"/>
      <c r="V112" s="63"/>
      <c r="W112" s="63"/>
      <c r="X112" s="63"/>
      <c r="Y112" s="62"/>
    </row>
    <row r="113" spans="1:25" s="61" customFormat="1" ht="19.5" customHeight="1" x14ac:dyDescent="0.2">
      <c r="A113" s="66"/>
      <c r="B113" s="70"/>
      <c r="C113" s="69"/>
      <c r="D113" s="68"/>
      <c r="E113" s="68"/>
      <c r="F113" s="66"/>
      <c r="G113" s="66"/>
      <c r="H113" s="67"/>
      <c r="I113" s="67"/>
      <c r="J113" s="67"/>
      <c r="K113" s="66"/>
      <c r="L113" s="65"/>
      <c r="M113" s="64"/>
      <c r="N113" s="64"/>
      <c r="O113" s="64"/>
      <c r="P113" s="64"/>
      <c r="Q113" s="64"/>
      <c r="R113" s="64"/>
      <c r="S113" s="64"/>
      <c r="T113" s="64"/>
      <c r="U113" s="64"/>
      <c r="V113" s="63"/>
      <c r="W113" s="63"/>
      <c r="X113" s="63"/>
      <c r="Y113" s="62"/>
    </row>
    <row r="114" spans="1:25" s="61" customFormat="1" ht="19.5" customHeight="1" x14ac:dyDescent="0.2">
      <c r="A114" s="66"/>
      <c r="B114" s="70"/>
      <c r="C114" s="69"/>
      <c r="D114" s="68"/>
      <c r="E114" s="68"/>
      <c r="F114" s="66"/>
      <c r="G114" s="66"/>
      <c r="H114" s="67"/>
      <c r="I114" s="67"/>
      <c r="J114" s="67"/>
      <c r="K114" s="66"/>
      <c r="L114" s="65"/>
      <c r="M114" s="64"/>
      <c r="N114" s="64"/>
      <c r="O114" s="64"/>
      <c r="P114" s="64"/>
      <c r="Q114" s="64"/>
      <c r="R114" s="64"/>
      <c r="S114" s="64"/>
      <c r="T114" s="64"/>
      <c r="U114" s="64"/>
      <c r="V114" s="63"/>
      <c r="W114" s="63"/>
      <c r="X114" s="63"/>
      <c r="Y114" s="62"/>
    </row>
    <row r="115" spans="1:25" s="61" customFormat="1" ht="19.5" customHeight="1" x14ac:dyDescent="0.2">
      <c r="A115" s="66"/>
      <c r="B115" s="70"/>
      <c r="C115" s="69"/>
      <c r="D115" s="68"/>
      <c r="E115" s="68"/>
      <c r="F115" s="66"/>
      <c r="G115" s="66"/>
      <c r="H115" s="67"/>
      <c r="I115" s="67"/>
      <c r="J115" s="67"/>
      <c r="K115" s="66"/>
      <c r="L115" s="65"/>
      <c r="M115" s="64"/>
      <c r="N115" s="64"/>
      <c r="O115" s="64"/>
      <c r="P115" s="64"/>
      <c r="Q115" s="64"/>
      <c r="R115" s="64"/>
      <c r="S115" s="64"/>
      <c r="T115" s="64"/>
      <c r="U115" s="64"/>
      <c r="V115" s="63"/>
      <c r="W115" s="63"/>
      <c r="X115" s="63"/>
      <c r="Y115" s="62"/>
    </row>
    <row r="116" spans="1:25" s="61" customFormat="1" ht="19.5" customHeight="1" x14ac:dyDescent="0.2">
      <c r="A116" s="66"/>
      <c r="B116" s="70"/>
      <c r="C116" s="69"/>
      <c r="D116" s="68"/>
      <c r="E116" s="68"/>
      <c r="F116" s="66"/>
      <c r="G116" s="66"/>
      <c r="H116" s="67"/>
      <c r="I116" s="67"/>
      <c r="J116" s="67"/>
      <c r="K116" s="66"/>
      <c r="L116" s="65"/>
      <c r="M116" s="64"/>
      <c r="N116" s="64"/>
      <c r="O116" s="64"/>
      <c r="P116" s="64"/>
      <c r="Q116" s="64"/>
      <c r="R116" s="64"/>
      <c r="S116" s="64"/>
      <c r="T116" s="64"/>
      <c r="U116" s="64"/>
      <c r="V116" s="63"/>
      <c r="W116" s="63"/>
      <c r="X116" s="63"/>
      <c r="Y116" s="62"/>
    </row>
    <row r="117" spans="1:25" s="61" customFormat="1" ht="19.5" customHeight="1" x14ac:dyDescent="0.2">
      <c r="A117" s="66"/>
      <c r="B117" s="70"/>
      <c r="C117" s="69"/>
      <c r="D117" s="68"/>
      <c r="E117" s="68"/>
      <c r="F117" s="66"/>
      <c r="G117" s="66"/>
      <c r="H117" s="67"/>
      <c r="I117" s="67"/>
      <c r="J117" s="67"/>
      <c r="K117" s="66"/>
      <c r="L117" s="65"/>
      <c r="M117" s="64"/>
      <c r="N117" s="64"/>
      <c r="O117" s="64"/>
      <c r="P117" s="64"/>
      <c r="Q117" s="64"/>
      <c r="R117" s="64"/>
      <c r="S117" s="64"/>
      <c r="T117" s="64"/>
      <c r="U117" s="64"/>
      <c r="V117" s="63"/>
      <c r="W117" s="63"/>
      <c r="X117" s="63"/>
      <c r="Y117" s="62"/>
    </row>
    <row r="118" spans="1:25" s="61" customFormat="1" ht="19.5" customHeight="1" x14ac:dyDescent="0.2">
      <c r="A118" s="66"/>
      <c r="B118" s="70"/>
      <c r="C118" s="69"/>
      <c r="D118" s="68"/>
      <c r="E118" s="68"/>
      <c r="F118" s="66"/>
      <c r="G118" s="66"/>
      <c r="H118" s="67"/>
      <c r="I118" s="67"/>
      <c r="J118" s="67"/>
      <c r="K118" s="66"/>
      <c r="L118" s="65"/>
      <c r="M118" s="64"/>
      <c r="N118" s="64"/>
      <c r="O118" s="64"/>
      <c r="P118" s="64"/>
      <c r="Q118" s="64"/>
      <c r="R118" s="64"/>
      <c r="S118" s="64"/>
      <c r="T118" s="64"/>
      <c r="U118" s="64"/>
      <c r="V118" s="63"/>
      <c r="W118" s="63"/>
      <c r="X118" s="63"/>
      <c r="Y118" s="62"/>
    </row>
    <row r="119" spans="1:25" s="61" customFormat="1" ht="19.5" customHeight="1" x14ac:dyDescent="0.2">
      <c r="A119" s="66"/>
      <c r="B119" s="70"/>
      <c r="C119" s="69"/>
      <c r="D119" s="68"/>
      <c r="E119" s="68"/>
      <c r="F119" s="66"/>
      <c r="G119" s="66"/>
      <c r="H119" s="67"/>
      <c r="I119" s="67"/>
      <c r="J119" s="67"/>
      <c r="K119" s="66"/>
      <c r="L119" s="65"/>
      <c r="M119" s="64"/>
      <c r="N119" s="64"/>
      <c r="O119" s="64"/>
      <c r="P119" s="64"/>
      <c r="Q119" s="64"/>
      <c r="R119" s="64"/>
      <c r="S119" s="64"/>
      <c r="T119" s="64"/>
      <c r="U119" s="64"/>
      <c r="V119" s="63"/>
      <c r="W119" s="63"/>
      <c r="X119" s="63"/>
      <c r="Y119" s="62"/>
    </row>
    <row r="120" spans="1:25" s="61" customFormat="1" ht="19.5" customHeight="1" x14ac:dyDescent="0.2">
      <c r="A120" s="66"/>
      <c r="B120" s="70"/>
      <c r="C120" s="69"/>
      <c r="D120" s="68"/>
      <c r="E120" s="68"/>
      <c r="F120" s="66"/>
      <c r="G120" s="66"/>
      <c r="H120" s="67"/>
      <c r="I120" s="67"/>
      <c r="J120" s="67"/>
      <c r="K120" s="66"/>
      <c r="L120" s="65"/>
      <c r="M120" s="64"/>
      <c r="N120" s="64"/>
      <c r="O120" s="64"/>
      <c r="P120" s="64"/>
      <c r="Q120" s="64"/>
      <c r="R120" s="64"/>
      <c r="S120" s="64"/>
      <c r="T120" s="64"/>
      <c r="U120" s="64"/>
      <c r="V120" s="63"/>
      <c r="W120" s="63"/>
      <c r="X120" s="63"/>
      <c r="Y120" s="62"/>
    </row>
    <row r="121" spans="1:25" s="61" customFormat="1" ht="19.5" customHeight="1" x14ac:dyDescent="0.2">
      <c r="A121" s="66"/>
      <c r="B121" s="70"/>
      <c r="C121" s="69"/>
      <c r="D121" s="68"/>
      <c r="E121" s="68"/>
      <c r="F121" s="66"/>
      <c r="G121" s="66"/>
      <c r="H121" s="67"/>
      <c r="I121" s="67"/>
      <c r="J121" s="67"/>
      <c r="K121" s="66"/>
      <c r="L121" s="65"/>
      <c r="M121" s="64"/>
      <c r="N121" s="64"/>
      <c r="O121" s="64"/>
      <c r="P121" s="64"/>
      <c r="Q121" s="64"/>
      <c r="R121" s="64"/>
      <c r="S121" s="64"/>
      <c r="T121" s="64"/>
      <c r="U121" s="64"/>
      <c r="V121" s="63"/>
      <c r="W121" s="63"/>
      <c r="X121" s="63"/>
      <c r="Y121" s="62"/>
    </row>
    <row r="122" spans="1:25" s="61" customFormat="1" ht="19.5" customHeight="1" x14ac:dyDescent="0.2">
      <c r="A122" s="66"/>
      <c r="B122" s="70"/>
      <c r="C122" s="69"/>
      <c r="D122" s="68"/>
      <c r="E122" s="68"/>
      <c r="F122" s="66"/>
      <c r="G122" s="66"/>
      <c r="H122" s="67"/>
      <c r="I122" s="67"/>
      <c r="J122" s="67"/>
      <c r="K122" s="66"/>
      <c r="L122" s="65"/>
      <c r="M122" s="64"/>
      <c r="N122" s="64"/>
      <c r="O122" s="64"/>
      <c r="P122" s="64"/>
      <c r="Q122" s="64"/>
      <c r="R122" s="64"/>
      <c r="S122" s="64"/>
      <c r="T122" s="64"/>
      <c r="U122" s="64"/>
      <c r="V122" s="63"/>
      <c r="W122" s="63"/>
      <c r="X122" s="63"/>
      <c r="Y122" s="62"/>
    </row>
    <row r="123" spans="1:25" s="61" customFormat="1" ht="19.5" customHeight="1" x14ac:dyDescent="0.2">
      <c r="A123" s="66"/>
      <c r="B123" s="70"/>
      <c r="C123" s="69"/>
      <c r="D123" s="68"/>
      <c r="E123" s="68"/>
      <c r="F123" s="66"/>
      <c r="G123" s="66"/>
      <c r="H123" s="67"/>
      <c r="I123" s="67"/>
      <c r="J123" s="67"/>
      <c r="K123" s="66"/>
      <c r="L123" s="65"/>
      <c r="M123" s="64"/>
      <c r="N123" s="64"/>
      <c r="O123" s="64"/>
      <c r="P123" s="64"/>
      <c r="Q123" s="64"/>
      <c r="R123" s="64"/>
      <c r="S123" s="64"/>
      <c r="T123" s="64"/>
      <c r="U123" s="64"/>
      <c r="V123" s="63"/>
      <c r="W123" s="63"/>
      <c r="X123" s="63"/>
      <c r="Y123" s="62"/>
    </row>
    <row r="124" spans="1:25" s="61" customFormat="1" ht="19.5" customHeight="1" x14ac:dyDescent="0.2">
      <c r="A124" s="66"/>
      <c r="B124" s="70"/>
      <c r="C124" s="69"/>
      <c r="D124" s="68"/>
      <c r="E124" s="68"/>
      <c r="F124" s="66"/>
      <c r="G124" s="66"/>
      <c r="H124" s="67"/>
      <c r="I124" s="67"/>
      <c r="J124" s="67"/>
      <c r="K124" s="66"/>
      <c r="L124" s="65"/>
      <c r="M124" s="64"/>
      <c r="N124" s="64"/>
      <c r="O124" s="64"/>
      <c r="P124" s="64"/>
      <c r="Q124" s="64"/>
      <c r="R124" s="64"/>
      <c r="S124" s="64"/>
      <c r="T124" s="64"/>
      <c r="U124" s="64"/>
      <c r="V124" s="63"/>
      <c r="W124" s="63"/>
      <c r="X124" s="63"/>
      <c r="Y124" s="62"/>
    </row>
    <row r="125" spans="1:25" s="61" customFormat="1" ht="19.5" customHeight="1" x14ac:dyDescent="0.2">
      <c r="A125" s="66"/>
      <c r="B125" s="70"/>
      <c r="C125" s="69"/>
      <c r="D125" s="68"/>
      <c r="E125" s="68"/>
      <c r="F125" s="66"/>
      <c r="G125" s="66"/>
      <c r="H125" s="67"/>
      <c r="I125" s="67"/>
      <c r="J125" s="67"/>
      <c r="K125" s="66"/>
      <c r="L125" s="65"/>
      <c r="M125" s="64"/>
      <c r="N125" s="64"/>
      <c r="O125" s="64"/>
      <c r="P125" s="64"/>
      <c r="Q125" s="64"/>
      <c r="R125" s="64"/>
      <c r="S125" s="64"/>
      <c r="T125" s="64"/>
      <c r="U125" s="64"/>
      <c r="V125" s="63"/>
      <c r="W125" s="63"/>
      <c r="X125" s="63"/>
      <c r="Y125" s="62"/>
    </row>
    <row r="126" spans="1:25" s="61" customFormat="1" ht="19.5" customHeight="1" x14ac:dyDescent="0.2">
      <c r="A126" s="66"/>
      <c r="B126" s="70"/>
      <c r="C126" s="69"/>
      <c r="D126" s="68"/>
      <c r="E126" s="68"/>
      <c r="F126" s="66"/>
      <c r="G126" s="66"/>
      <c r="H126" s="67"/>
      <c r="I126" s="67"/>
      <c r="J126" s="67"/>
      <c r="K126" s="66"/>
      <c r="L126" s="65"/>
      <c r="M126" s="64"/>
      <c r="N126" s="64"/>
      <c r="O126" s="64"/>
      <c r="P126" s="64"/>
      <c r="Q126" s="64"/>
      <c r="R126" s="64"/>
      <c r="S126" s="64"/>
      <c r="T126" s="64"/>
      <c r="U126" s="64"/>
      <c r="V126" s="63"/>
      <c r="W126" s="63"/>
      <c r="X126" s="63"/>
      <c r="Y126" s="62"/>
    </row>
    <row r="127" spans="1:25" s="61" customFormat="1" ht="19.5" customHeight="1" x14ac:dyDescent="0.2">
      <c r="A127" s="66"/>
      <c r="B127" s="70"/>
      <c r="C127" s="69"/>
      <c r="D127" s="68"/>
      <c r="E127" s="68"/>
      <c r="F127" s="66"/>
      <c r="G127" s="66"/>
      <c r="H127" s="67"/>
      <c r="I127" s="67"/>
      <c r="J127" s="67"/>
      <c r="K127" s="66"/>
      <c r="L127" s="65"/>
      <c r="M127" s="64"/>
      <c r="N127" s="64"/>
      <c r="O127" s="64"/>
      <c r="P127" s="64"/>
      <c r="Q127" s="64"/>
      <c r="R127" s="64"/>
      <c r="S127" s="64"/>
      <c r="T127" s="64"/>
      <c r="U127" s="64"/>
      <c r="V127" s="63"/>
      <c r="W127" s="63"/>
      <c r="X127" s="63"/>
      <c r="Y127" s="62"/>
    </row>
    <row r="128" spans="1:25" s="61" customFormat="1" ht="19.5" customHeight="1" x14ac:dyDescent="0.2">
      <c r="A128" s="66"/>
      <c r="B128" s="70"/>
      <c r="C128" s="69"/>
      <c r="D128" s="68"/>
      <c r="E128" s="68"/>
      <c r="F128" s="66"/>
      <c r="G128" s="66"/>
      <c r="H128" s="67"/>
      <c r="I128" s="67"/>
      <c r="J128" s="67"/>
      <c r="K128" s="66"/>
      <c r="L128" s="65"/>
      <c r="M128" s="64"/>
      <c r="N128" s="64"/>
      <c r="O128" s="64"/>
      <c r="P128" s="64"/>
      <c r="Q128" s="64"/>
      <c r="R128" s="64"/>
      <c r="S128" s="64"/>
      <c r="T128" s="64"/>
      <c r="U128" s="64"/>
      <c r="V128" s="63"/>
      <c r="W128" s="63"/>
      <c r="X128" s="63"/>
      <c r="Y128" s="62"/>
    </row>
    <row r="129" spans="1:25" s="61" customFormat="1" ht="19.5" customHeight="1" x14ac:dyDescent="0.2">
      <c r="A129" s="66"/>
      <c r="B129" s="70"/>
      <c r="C129" s="69"/>
      <c r="D129" s="68"/>
      <c r="E129" s="68"/>
      <c r="F129" s="66"/>
      <c r="G129" s="66"/>
      <c r="H129" s="67"/>
      <c r="I129" s="67"/>
      <c r="J129" s="67"/>
      <c r="K129" s="66"/>
      <c r="L129" s="65"/>
      <c r="M129" s="64"/>
      <c r="N129" s="64"/>
      <c r="O129" s="64"/>
      <c r="P129" s="64"/>
      <c r="Q129" s="64"/>
      <c r="R129" s="64"/>
      <c r="S129" s="64"/>
      <c r="T129" s="64"/>
      <c r="U129" s="64"/>
      <c r="V129" s="63"/>
      <c r="W129" s="63"/>
      <c r="X129" s="63"/>
      <c r="Y129" s="62"/>
    </row>
    <row r="130" spans="1:25" s="61" customFormat="1" ht="19.5" customHeight="1" x14ac:dyDescent="0.2">
      <c r="A130" s="66"/>
      <c r="B130" s="70"/>
      <c r="C130" s="69"/>
      <c r="D130" s="68"/>
      <c r="E130" s="68"/>
      <c r="F130" s="66"/>
      <c r="G130" s="66"/>
      <c r="H130" s="67"/>
      <c r="I130" s="67"/>
      <c r="J130" s="67"/>
      <c r="K130" s="66"/>
      <c r="L130" s="65"/>
      <c r="M130" s="64"/>
      <c r="N130" s="64"/>
      <c r="O130" s="64"/>
      <c r="P130" s="64"/>
      <c r="Q130" s="64"/>
      <c r="R130" s="64"/>
      <c r="S130" s="64"/>
      <c r="T130" s="64"/>
      <c r="U130" s="64"/>
      <c r="V130" s="63"/>
      <c r="W130" s="63"/>
      <c r="X130" s="63"/>
      <c r="Y130" s="62"/>
    </row>
    <row r="131" spans="1:25" s="61" customFormat="1" ht="19.5" customHeight="1" x14ac:dyDescent="0.2">
      <c r="A131" s="66"/>
      <c r="B131" s="70"/>
      <c r="C131" s="69"/>
      <c r="D131" s="68"/>
      <c r="E131" s="68"/>
      <c r="F131" s="66"/>
      <c r="G131" s="66"/>
      <c r="H131" s="67"/>
      <c r="I131" s="67"/>
      <c r="J131" s="67"/>
      <c r="K131" s="66"/>
      <c r="L131" s="65"/>
      <c r="M131" s="64"/>
      <c r="N131" s="64"/>
      <c r="O131" s="64"/>
      <c r="P131" s="64"/>
      <c r="Q131" s="64"/>
      <c r="R131" s="64"/>
      <c r="S131" s="64"/>
      <c r="T131" s="64"/>
      <c r="U131" s="64"/>
      <c r="V131" s="63"/>
      <c r="W131" s="63"/>
      <c r="X131" s="63"/>
      <c r="Y131" s="62"/>
    </row>
    <row r="132" spans="1:25" s="61" customFormat="1" ht="19.5" customHeight="1" x14ac:dyDescent="0.2">
      <c r="A132" s="66"/>
      <c r="B132" s="70"/>
      <c r="C132" s="69"/>
      <c r="D132" s="68"/>
      <c r="E132" s="68"/>
      <c r="F132" s="66"/>
      <c r="G132" s="66"/>
      <c r="H132" s="67"/>
      <c r="I132" s="67"/>
      <c r="J132" s="67"/>
      <c r="K132" s="66"/>
      <c r="L132" s="65"/>
      <c r="M132" s="64"/>
      <c r="N132" s="64"/>
      <c r="O132" s="64"/>
      <c r="P132" s="64"/>
      <c r="Q132" s="64"/>
      <c r="R132" s="64"/>
      <c r="S132" s="64"/>
      <c r="T132" s="64"/>
      <c r="U132" s="64"/>
      <c r="V132" s="63"/>
      <c r="W132" s="63"/>
      <c r="X132" s="63"/>
      <c r="Y132" s="62"/>
    </row>
    <row r="133" spans="1:25" s="61" customFormat="1" ht="19.5" customHeight="1" x14ac:dyDescent="0.2">
      <c r="A133" s="66"/>
      <c r="B133" s="70"/>
      <c r="C133" s="69"/>
      <c r="D133" s="68"/>
      <c r="E133" s="68"/>
      <c r="F133" s="66"/>
      <c r="G133" s="66"/>
      <c r="H133" s="67"/>
      <c r="I133" s="67"/>
      <c r="J133" s="67"/>
      <c r="K133" s="66"/>
      <c r="L133" s="65"/>
      <c r="M133" s="64"/>
      <c r="N133" s="64"/>
      <c r="O133" s="64"/>
      <c r="P133" s="64"/>
      <c r="Q133" s="64"/>
      <c r="R133" s="64"/>
      <c r="S133" s="64"/>
      <c r="T133" s="64"/>
      <c r="U133" s="64"/>
      <c r="V133" s="63"/>
      <c r="W133" s="63"/>
      <c r="X133" s="63"/>
      <c r="Y133" s="62"/>
    </row>
    <row r="134" spans="1:25" s="61" customFormat="1" ht="19.5" customHeight="1" x14ac:dyDescent="0.2">
      <c r="A134" s="66"/>
      <c r="B134" s="70"/>
      <c r="C134" s="69"/>
      <c r="D134" s="68"/>
      <c r="E134" s="68"/>
      <c r="F134" s="66"/>
      <c r="G134" s="66"/>
      <c r="H134" s="67"/>
      <c r="I134" s="67"/>
      <c r="J134" s="67"/>
      <c r="K134" s="66"/>
      <c r="L134" s="65"/>
      <c r="M134" s="64"/>
      <c r="N134" s="64"/>
      <c r="O134" s="64"/>
      <c r="P134" s="64"/>
      <c r="Q134" s="64"/>
      <c r="R134" s="64"/>
      <c r="S134" s="64"/>
      <c r="T134" s="64"/>
      <c r="U134" s="64"/>
      <c r="V134" s="63"/>
      <c r="W134" s="63"/>
      <c r="X134" s="63"/>
      <c r="Y134" s="62"/>
    </row>
    <row r="135" spans="1:25" s="61" customFormat="1" ht="19.5" customHeight="1" x14ac:dyDescent="0.2">
      <c r="A135" s="66"/>
      <c r="B135" s="70"/>
      <c r="C135" s="69"/>
      <c r="D135" s="68"/>
      <c r="E135" s="68"/>
      <c r="F135" s="66"/>
      <c r="G135" s="66"/>
      <c r="H135" s="67"/>
      <c r="I135" s="67"/>
      <c r="J135" s="67"/>
      <c r="K135" s="66"/>
      <c r="L135" s="65"/>
      <c r="M135" s="64"/>
      <c r="N135" s="64"/>
      <c r="O135" s="64"/>
      <c r="P135" s="64"/>
      <c r="Q135" s="64"/>
      <c r="R135" s="64"/>
      <c r="S135" s="64"/>
      <c r="T135" s="64"/>
      <c r="U135" s="64"/>
      <c r="V135" s="63"/>
      <c r="W135" s="63"/>
      <c r="X135" s="63"/>
      <c r="Y135" s="62"/>
    </row>
    <row r="136" spans="1:25" s="61" customFormat="1" ht="19.5" customHeight="1" x14ac:dyDescent="0.2">
      <c r="A136" s="66"/>
      <c r="B136" s="70"/>
      <c r="C136" s="69"/>
      <c r="D136" s="68"/>
      <c r="E136" s="68"/>
      <c r="F136" s="66"/>
      <c r="G136" s="66"/>
      <c r="H136" s="67"/>
      <c r="I136" s="67"/>
      <c r="J136" s="67"/>
      <c r="K136" s="66"/>
      <c r="L136" s="65"/>
      <c r="M136" s="64"/>
      <c r="N136" s="64"/>
      <c r="O136" s="64"/>
      <c r="P136" s="64"/>
      <c r="Q136" s="64"/>
      <c r="R136" s="64"/>
      <c r="S136" s="64"/>
      <c r="T136" s="64"/>
      <c r="U136" s="64"/>
      <c r="V136" s="63"/>
      <c r="W136" s="63"/>
      <c r="X136" s="63"/>
      <c r="Y136" s="62"/>
    </row>
    <row r="137" spans="1:25" s="61" customFormat="1" ht="19.5" customHeight="1" x14ac:dyDescent="0.2">
      <c r="A137" s="66"/>
      <c r="B137" s="70"/>
      <c r="C137" s="69"/>
      <c r="D137" s="68"/>
      <c r="E137" s="68"/>
      <c r="F137" s="66"/>
      <c r="G137" s="66"/>
      <c r="H137" s="67"/>
      <c r="I137" s="67"/>
      <c r="J137" s="67"/>
      <c r="K137" s="66"/>
      <c r="L137" s="65"/>
      <c r="M137" s="64"/>
      <c r="N137" s="64"/>
      <c r="O137" s="64"/>
      <c r="P137" s="64"/>
      <c r="Q137" s="64"/>
      <c r="R137" s="64"/>
      <c r="S137" s="64"/>
      <c r="T137" s="64"/>
      <c r="U137" s="64"/>
      <c r="V137" s="63"/>
      <c r="W137" s="63"/>
      <c r="X137" s="63"/>
      <c r="Y137" s="62"/>
    </row>
    <row r="138" spans="1:25" s="61" customFormat="1" ht="19.5" customHeight="1" x14ac:dyDescent="0.2">
      <c r="A138" s="66"/>
      <c r="B138" s="70"/>
      <c r="C138" s="69"/>
      <c r="D138" s="68"/>
      <c r="E138" s="68"/>
      <c r="F138" s="66"/>
      <c r="G138" s="66"/>
      <c r="H138" s="67"/>
      <c r="I138" s="67"/>
      <c r="J138" s="67"/>
      <c r="K138" s="66"/>
      <c r="L138" s="65"/>
      <c r="M138" s="64"/>
      <c r="N138" s="64"/>
      <c r="O138" s="64"/>
      <c r="P138" s="64"/>
      <c r="Q138" s="64"/>
      <c r="R138" s="64"/>
      <c r="S138" s="64"/>
      <c r="T138" s="64"/>
      <c r="U138" s="64"/>
      <c r="V138" s="63"/>
      <c r="W138" s="63"/>
      <c r="X138" s="63"/>
      <c r="Y138" s="62"/>
    </row>
    <row r="139" spans="1:25" s="61" customFormat="1" ht="19.5" customHeight="1" x14ac:dyDescent="0.2">
      <c r="A139" s="66"/>
      <c r="B139" s="70"/>
      <c r="C139" s="69"/>
      <c r="D139" s="68"/>
      <c r="E139" s="68"/>
      <c r="F139" s="66"/>
      <c r="G139" s="66"/>
      <c r="H139" s="67"/>
      <c r="I139" s="67"/>
      <c r="J139" s="67"/>
      <c r="K139" s="66"/>
      <c r="L139" s="65"/>
      <c r="M139" s="64"/>
      <c r="N139" s="64"/>
      <c r="O139" s="64"/>
      <c r="P139" s="64"/>
      <c r="Q139" s="64"/>
      <c r="R139" s="64"/>
      <c r="S139" s="64"/>
      <c r="T139" s="64"/>
      <c r="U139" s="64"/>
      <c r="V139" s="63"/>
      <c r="W139" s="63"/>
      <c r="X139" s="63"/>
      <c r="Y139" s="62"/>
    </row>
    <row r="140" spans="1:25" s="61" customFormat="1" ht="19.5" customHeight="1" x14ac:dyDescent="0.2">
      <c r="A140" s="66"/>
      <c r="B140" s="70"/>
      <c r="C140" s="69"/>
      <c r="D140" s="68"/>
      <c r="E140" s="68"/>
      <c r="F140" s="66"/>
      <c r="G140" s="66"/>
      <c r="H140" s="67"/>
      <c r="I140" s="67"/>
      <c r="J140" s="67"/>
      <c r="K140" s="66"/>
      <c r="L140" s="65"/>
      <c r="M140" s="64"/>
      <c r="N140" s="64"/>
      <c r="O140" s="64"/>
      <c r="P140" s="64"/>
      <c r="Q140" s="64"/>
      <c r="R140" s="64"/>
      <c r="S140" s="64"/>
      <c r="T140" s="64"/>
      <c r="U140" s="64"/>
      <c r="V140" s="63"/>
      <c r="W140" s="63"/>
      <c r="X140" s="63"/>
      <c r="Y140" s="62"/>
    </row>
    <row r="141" spans="1:25" s="61" customFormat="1" ht="19.5" customHeight="1" x14ac:dyDescent="0.2">
      <c r="A141" s="66"/>
      <c r="B141" s="70"/>
      <c r="C141" s="69"/>
      <c r="D141" s="68"/>
      <c r="E141" s="68"/>
      <c r="F141" s="66"/>
      <c r="G141" s="66"/>
      <c r="H141" s="67"/>
      <c r="I141" s="67"/>
      <c r="J141" s="67"/>
      <c r="K141" s="66"/>
      <c r="L141" s="65"/>
      <c r="M141" s="64"/>
      <c r="N141" s="64"/>
      <c r="O141" s="64"/>
      <c r="P141" s="64"/>
      <c r="Q141" s="64"/>
      <c r="R141" s="64"/>
      <c r="S141" s="64"/>
      <c r="T141" s="64"/>
      <c r="U141" s="64"/>
      <c r="V141" s="63"/>
      <c r="W141" s="63"/>
      <c r="X141" s="63"/>
      <c r="Y141" s="62"/>
    </row>
    <row r="142" spans="1:25" s="61" customFormat="1" ht="19.5" customHeight="1" x14ac:dyDescent="0.2">
      <c r="A142" s="66"/>
      <c r="B142" s="70"/>
      <c r="C142" s="69"/>
      <c r="D142" s="68"/>
      <c r="E142" s="68"/>
      <c r="F142" s="66"/>
      <c r="G142" s="66"/>
      <c r="H142" s="67"/>
      <c r="I142" s="67"/>
      <c r="J142" s="67"/>
      <c r="K142" s="66"/>
      <c r="L142" s="65"/>
      <c r="M142" s="64"/>
      <c r="N142" s="64"/>
      <c r="O142" s="64"/>
      <c r="P142" s="64"/>
      <c r="Q142" s="64"/>
      <c r="R142" s="64"/>
      <c r="S142" s="64"/>
      <c r="T142" s="64"/>
      <c r="U142" s="64"/>
      <c r="V142" s="63"/>
      <c r="W142" s="63"/>
      <c r="X142" s="63"/>
      <c r="Y142" s="62"/>
    </row>
    <row r="143" spans="1:25" s="61" customFormat="1" ht="19.5" customHeight="1" x14ac:dyDescent="0.2">
      <c r="A143" s="66"/>
      <c r="B143" s="70"/>
      <c r="C143" s="69"/>
      <c r="D143" s="68"/>
      <c r="E143" s="68"/>
      <c r="F143" s="66"/>
      <c r="G143" s="66"/>
      <c r="H143" s="67"/>
      <c r="I143" s="67"/>
      <c r="J143" s="67"/>
      <c r="K143" s="66"/>
      <c r="L143" s="65"/>
      <c r="M143" s="64"/>
      <c r="N143" s="64"/>
      <c r="O143" s="64"/>
      <c r="P143" s="64"/>
      <c r="Q143" s="64"/>
      <c r="R143" s="64"/>
      <c r="S143" s="64"/>
      <c r="T143" s="64"/>
      <c r="U143" s="64"/>
      <c r="V143" s="63"/>
      <c r="W143" s="63"/>
      <c r="X143" s="63"/>
      <c r="Y143" s="62"/>
    </row>
    <row r="144" spans="1:25" s="61" customFormat="1" ht="19.5" customHeight="1" x14ac:dyDescent="0.2">
      <c r="A144" s="66"/>
      <c r="B144" s="70"/>
      <c r="C144" s="69"/>
      <c r="D144" s="68"/>
      <c r="E144" s="68"/>
      <c r="F144" s="66"/>
      <c r="G144" s="66"/>
      <c r="H144" s="67"/>
      <c r="I144" s="67"/>
      <c r="J144" s="67"/>
      <c r="K144" s="66"/>
      <c r="L144" s="65"/>
      <c r="M144" s="64"/>
      <c r="N144" s="64"/>
      <c r="O144" s="64"/>
      <c r="P144" s="64"/>
      <c r="Q144" s="64"/>
      <c r="R144" s="64"/>
      <c r="S144" s="64"/>
      <c r="T144" s="64"/>
      <c r="U144" s="64"/>
      <c r="V144" s="63"/>
      <c r="W144" s="63"/>
      <c r="X144" s="63"/>
      <c r="Y144" s="62"/>
    </row>
    <row r="145" spans="1:25" s="61" customFormat="1" ht="19.5" customHeight="1" x14ac:dyDescent="0.2">
      <c r="A145" s="66"/>
      <c r="B145" s="70"/>
      <c r="C145" s="69"/>
      <c r="D145" s="68"/>
      <c r="E145" s="68"/>
      <c r="F145" s="66"/>
      <c r="G145" s="66"/>
      <c r="H145" s="67"/>
      <c r="I145" s="67"/>
      <c r="J145" s="67"/>
      <c r="K145" s="66"/>
      <c r="L145" s="65"/>
      <c r="M145" s="64"/>
      <c r="N145" s="64"/>
      <c r="O145" s="64"/>
      <c r="P145" s="64"/>
      <c r="Q145" s="64"/>
      <c r="R145" s="64"/>
      <c r="S145" s="64"/>
      <c r="T145" s="64"/>
      <c r="U145" s="64"/>
      <c r="V145" s="63"/>
      <c r="W145" s="63"/>
      <c r="X145" s="63"/>
      <c r="Y145" s="62"/>
    </row>
    <row r="146" spans="1:25" s="61" customFormat="1" ht="19.5" customHeight="1" x14ac:dyDescent="0.2">
      <c r="A146" s="66"/>
      <c r="B146" s="70"/>
      <c r="C146" s="69"/>
      <c r="D146" s="68"/>
      <c r="E146" s="68"/>
      <c r="F146" s="66"/>
      <c r="G146" s="66"/>
      <c r="H146" s="67"/>
      <c r="I146" s="67"/>
      <c r="J146" s="67"/>
      <c r="K146" s="66"/>
      <c r="L146" s="65"/>
      <c r="M146" s="64"/>
      <c r="N146" s="64"/>
      <c r="O146" s="64"/>
      <c r="P146" s="64"/>
      <c r="Q146" s="64"/>
      <c r="R146" s="64"/>
      <c r="S146" s="64"/>
      <c r="T146" s="64"/>
      <c r="U146" s="64"/>
      <c r="V146" s="63"/>
      <c r="W146" s="63"/>
      <c r="X146" s="63"/>
      <c r="Y146" s="62"/>
    </row>
    <row r="147" spans="1:25" s="61" customFormat="1" ht="19.5" customHeight="1" x14ac:dyDescent="0.2">
      <c r="A147" s="66"/>
      <c r="B147" s="70"/>
      <c r="C147" s="69"/>
      <c r="D147" s="68"/>
      <c r="E147" s="68"/>
      <c r="F147" s="66"/>
      <c r="G147" s="66"/>
      <c r="H147" s="67"/>
      <c r="I147" s="67"/>
      <c r="J147" s="67"/>
      <c r="K147" s="66"/>
      <c r="L147" s="65"/>
      <c r="M147" s="64"/>
      <c r="N147" s="64"/>
      <c r="O147" s="64"/>
      <c r="P147" s="64"/>
      <c r="Q147" s="64"/>
      <c r="R147" s="64"/>
      <c r="S147" s="64"/>
      <c r="T147" s="64"/>
      <c r="U147" s="64"/>
      <c r="V147" s="63"/>
      <c r="W147" s="63"/>
      <c r="X147" s="63"/>
      <c r="Y147" s="62"/>
    </row>
    <row r="148" spans="1:25" s="61" customFormat="1" ht="19.5" customHeight="1" x14ac:dyDescent="0.2">
      <c r="A148" s="66"/>
      <c r="B148" s="70"/>
      <c r="C148" s="69"/>
      <c r="D148" s="68"/>
      <c r="E148" s="68"/>
      <c r="F148" s="66"/>
      <c r="G148" s="66"/>
      <c r="H148" s="67"/>
      <c r="I148" s="67"/>
      <c r="J148" s="67"/>
      <c r="K148" s="66"/>
      <c r="L148" s="65"/>
      <c r="M148" s="64"/>
      <c r="N148" s="64"/>
      <c r="O148" s="64"/>
      <c r="P148" s="64"/>
      <c r="Q148" s="64"/>
      <c r="R148" s="64"/>
      <c r="S148" s="64"/>
      <c r="T148" s="64"/>
      <c r="U148" s="64"/>
      <c r="V148" s="63"/>
      <c r="W148" s="63"/>
      <c r="X148" s="63"/>
      <c r="Y148" s="62"/>
    </row>
    <row r="149" spans="1:25" s="61" customFormat="1" ht="19.5" customHeight="1" x14ac:dyDescent="0.2">
      <c r="A149" s="66"/>
      <c r="B149" s="70"/>
      <c r="C149" s="69"/>
      <c r="D149" s="68"/>
      <c r="E149" s="68"/>
      <c r="F149" s="66"/>
      <c r="G149" s="66"/>
      <c r="H149" s="67"/>
      <c r="I149" s="67"/>
      <c r="J149" s="67"/>
      <c r="K149" s="66"/>
      <c r="L149" s="65"/>
      <c r="M149" s="64"/>
      <c r="N149" s="64"/>
      <c r="O149" s="64"/>
      <c r="P149" s="64"/>
      <c r="Q149" s="64"/>
      <c r="R149" s="64"/>
      <c r="S149" s="64"/>
      <c r="T149" s="64"/>
      <c r="U149" s="64"/>
      <c r="V149" s="63"/>
      <c r="W149" s="63"/>
      <c r="X149" s="63"/>
      <c r="Y149" s="62"/>
    </row>
    <row r="150" spans="1:25" s="61" customFormat="1" ht="19.5" customHeight="1" x14ac:dyDescent="0.2">
      <c r="A150" s="66"/>
      <c r="B150" s="70"/>
      <c r="C150" s="69"/>
      <c r="D150" s="68"/>
      <c r="E150" s="68"/>
      <c r="F150" s="66"/>
      <c r="G150" s="66"/>
      <c r="H150" s="67"/>
      <c r="I150" s="67"/>
      <c r="J150" s="67"/>
      <c r="K150" s="66"/>
      <c r="L150" s="65"/>
      <c r="M150" s="64"/>
      <c r="N150" s="64"/>
      <c r="O150" s="64"/>
      <c r="P150" s="64"/>
      <c r="Q150" s="64"/>
      <c r="R150" s="64"/>
      <c r="S150" s="64"/>
      <c r="T150" s="64"/>
      <c r="U150" s="64"/>
      <c r="V150" s="63"/>
      <c r="W150" s="63"/>
      <c r="X150" s="63"/>
      <c r="Y150" s="62"/>
    </row>
    <row r="151" spans="1:25" s="61" customFormat="1" ht="19.5" customHeight="1" x14ac:dyDescent="0.2">
      <c r="A151" s="66"/>
      <c r="B151" s="70"/>
      <c r="C151" s="69"/>
      <c r="D151" s="68"/>
      <c r="E151" s="68"/>
      <c r="F151" s="66"/>
      <c r="G151" s="66"/>
      <c r="H151" s="67"/>
      <c r="I151" s="67"/>
      <c r="J151" s="67"/>
      <c r="K151" s="66"/>
      <c r="L151" s="65"/>
      <c r="M151" s="64"/>
      <c r="N151" s="64"/>
      <c r="O151" s="64"/>
      <c r="P151" s="64"/>
      <c r="Q151" s="64"/>
      <c r="R151" s="64"/>
      <c r="S151" s="64"/>
      <c r="T151" s="64"/>
      <c r="U151" s="64"/>
      <c r="V151" s="63"/>
      <c r="W151" s="63"/>
      <c r="X151" s="63"/>
      <c r="Y151" s="62"/>
    </row>
    <row r="152" spans="1:25" s="61" customFormat="1" ht="19.5" customHeight="1" x14ac:dyDescent="0.2">
      <c r="A152" s="66"/>
      <c r="B152" s="70"/>
      <c r="C152" s="69"/>
      <c r="D152" s="68"/>
      <c r="E152" s="68"/>
      <c r="F152" s="66"/>
      <c r="G152" s="66"/>
      <c r="H152" s="67"/>
      <c r="I152" s="67"/>
      <c r="J152" s="67"/>
      <c r="K152" s="66"/>
      <c r="L152" s="65"/>
      <c r="M152" s="64"/>
      <c r="N152" s="64"/>
      <c r="O152" s="64"/>
      <c r="P152" s="64"/>
      <c r="Q152" s="64"/>
      <c r="R152" s="64"/>
      <c r="S152" s="64"/>
      <c r="T152" s="64"/>
      <c r="U152" s="64"/>
      <c r="V152" s="63"/>
      <c r="W152" s="63"/>
      <c r="X152" s="63"/>
      <c r="Y152" s="62"/>
    </row>
    <row r="153" spans="1:25" s="61" customFormat="1" ht="19.5" customHeight="1" x14ac:dyDescent="0.2">
      <c r="A153" s="66"/>
      <c r="B153" s="70"/>
      <c r="C153" s="69"/>
      <c r="D153" s="68"/>
      <c r="E153" s="68"/>
      <c r="F153" s="66"/>
      <c r="G153" s="66"/>
      <c r="H153" s="67"/>
      <c r="I153" s="67"/>
      <c r="J153" s="67"/>
      <c r="K153" s="66"/>
      <c r="L153" s="65"/>
      <c r="M153" s="64"/>
      <c r="N153" s="64"/>
      <c r="O153" s="64"/>
      <c r="P153" s="64"/>
      <c r="Q153" s="64"/>
      <c r="R153" s="64"/>
      <c r="S153" s="64"/>
      <c r="T153" s="64"/>
      <c r="U153" s="64"/>
      <c r="V153" s="63"/>
      <c r="W153" s="63"/>
      <c r="X153" s="63"/>
      <c r="Y153" s="62"/>
    </row>
    <row r="154" spans="1:25" s="61" customFormat="1" ht="19.5" customHeight="1" x14ac:dyDescent="0.2">
      <c r="A154" s="66"/>
      <c r="B154" s="70"/>
      <c r="C154" s="69"/>
      <c r="D154" s="68"/>
      <c r="E154" s="68"/>
      <c r="F154" s="66"/>
      <c r="G154" s="66"/>
      <c r="H154" s="67"/>
      <c r="I154" s="67"/>
      <c r="J154" s="67"/>
      <c r="K154" s="66"/>
      <c r="L154" s="65"/>
      <c r="M154" s="64"/>
      <c r="N154" s="64"/>
      <c r="O154" s="64"/>
      <c r="P154" s="64"/>
      <c r="Q154" s="64"/>
      <c r="R154" s="64"/>
      <c r="S154" s="64"/>
      <c r="T154" s="64"/>
      <c r="U154" s="64"/>
      <c r="V154" s="63"/>
      <c r="W154" s="63"/>
      <c r="X154" s="63"/>
      <c r="Y154" s="62"/>
    </row>
    <row r="155" spans="1:25" s="61" customFormat="1" ht="19.5" customHeight="1" x14ac:dyDescent="0.2">
      <c r="A155" s="66"/>
      <c r="B155" s="70"/>
      <c r="C155" s="69"/>
      <c r="D155" s="68"/>
      <c r="E155" s="68"/>
      <c r="F155" s="66"/>
      <c r="G155" s="66"/>
      <c r="H155" s="67"/>
      <c r="I155" s="67"/>
      <c r="J155" s="67"/>
      <c r="K155" s="66"/>
      <c r="L155" s="65"/>
      <c r="M155" s="64"/>
      <c r="N155" s="64"/>
      <c r="O155" s="64"/>
      <c r="P155" s="64"/>
      <c r="Q155" s="64"/>
      <c r="R155" s="64"/>
      <c r="S155" s="64"/>
      <c r="T155" s="64"/>
      <c r="U155" s="64"/>
      <c r="V155" s="63"/>
      <c r="W155" s="63"/>
      <c r="X155" s="63"/>
      <c r="Y155" s="62"/>
    </row>
    <row r="156" spans="1:25" s="61" customFormat="1" ht="19.5" customHeight="1" x14ac:dyDescent="0.2">
      <c r="A156" s="66"/>
      <c r="B156" s="70"/>
      <c r="C156" s="69"/>
      <c r="D156" s="68"/>
      <c r="E156" s="68"/>
      <c r="F156" s="66"/>
      <c r="G156" s="66"/>
      <c r="H156" s="67"/>
      <c r="I156" s="67"/>
      <c r="J156" s="67"/>
      <c r="K156" s="66"/>
      <c r="L156" s="65"/>
      <c r="M156" s="64"/>
      <c r="N156" s="64"/>
      <c r="O156" s="64"/>
      <c r="P156" s="64"/>
      <c r="Q156" s="64"/>
      <c r="R156" s="64"/>
      <c r="S156" s="64"/>
      <c r="T156" s="64"/>
      <c r="U156" s="64"/>
      <c r="V156" s="63"/>
      <c r="W156" s="63"/>
      <c r="X156" s="63"/>
      <c r="Y156" s="62"/>
    </row>
    <row r="157" spans="1:25" s="61" customFormat="1" ht="19.5" customHeight="1" x14ac:dyDescent="0.2">
      <c r="A157" s="66"/>
      <c r="B157" s="70"/>
      <c r="C157" s="69"/>
      <c r="D157" s="68"/>
      <c r="E157" s="68"/>
      <c r="F157" s="66"/>
      <c r="G157" s="66"/>
      <c r="H157" s="67"/>
      <c r="I157" s="67"/>
      <c r="J157" s="67"/>
      <c r="K157" s="66"/>
      <c r="L157" s="65"/>
      <c r="M157" s="64"/>
      <c r="N157" s="64"/>
      <c r="O157" s="64"/>
      <c r="P157" s="64"/>
      <c r="Q157" s="64"/>
      <c r="R157" s="64"/>
      <c r="S157" s="64"/>
      <c r="T157" s="64"/>
      <c r="U157" s="64"/>
      <c r="V157" s="63"/>
      <c r="W157" s="63"/>
      <c r="X157" s="63"/>
      <c r="Y157" s="62"/>
    </row>
    <row r="158" spans="1:25" s="61" customFormat="1" ht="19.5" customHeight="1" x14ac:dyDescent="0.2">
      <c r="A158" s="66"/>
      <c r="B158" s="70"/>
      <c r="C158" s="69"/>
      <c r="D158" s="68"/>
      <c r="E158" s="68"/>
      <c r="F158" s="66"/>
      <c r="G158" s="66"/>
      <c r="H158" s="67"/>
      <c r="I158" s="67"/>
      <c r="J158" s="67"/>
      <c r="K158" s="66"/>
      <c r="L158" s="65"/>
      <c r="M158" s="64"/>
      <c r="N158" s="64"/>
      <c r="O158" s="64"/>
      <c r="P158" s="64"/>
      <c r="Q158" s="64"/>
      <c r="R158" s="64"/>
      <c r="S158" s="64"/>
      <c r="T158" s="64"/>
      <c r="U158" s="64"/>
      <c r="V158" s="63"/>
      <c r="W158" s="63"/>
      <c r="X158" s="63"/>
      <c r="Y158" s="62"/>
    </row>
    <row r="159" spans="1:25" s="61" customFormat="1" ht="19.5" customHeight="1" x14ac:dyDescent="0.2">
      <c r="A159" s="66"/>
      <c r="B159" s="70"/>
      <c r="C159" s="69"/>
      <c r="D159" s="68"/>
      <c r="E159" s="68"/>
      <c r="F159" s="66"/>
      <c r="G159" s="66"/>
      <c r="H159" s="67"/>
      <c r="I159" s="67"/>
      <c r="J159" s="67"/>
      <c r="K159" s="66"/>
      <c r="L159" s="65"/>
      <c r="M159" s="64"/>
      <c r="N159" s="64"/>
      <c r="O159" s="64"/>
      <c r="P159" s="64"/>
      <c r="Q159" s="64"/>
      <c r="R159" s="64"/>
      <c r="S159" s="64"/>
      <c r="T159" s="64"/>
      <c r="U159" s="64"/>
      <c r="V159" s="63"/>
      <c r="W159" s="63"/>
      <c r="X159" s="63"/>
      <c r="Y159" s="62"/>
    </row>
    <row r="160" spans="1:25" s="61" customFormat="1" ht="19.5" customHeight="1" x14ac:dyDescent="0.2">
      <c r="A160" s="66"/>
      <c r="B160" s="70"/>
      <c r="C160" s="69"/>
      <c r="D160" s="68"/>
      <c r="E160" s="68"/>
      <c r="F160" s="66"/>
      <c r="G160" s="66"/>
      <c r="H160" s="67"/>
      <c r="I160" s="67"/>
      <c r="J160" s="67"/>
      <c r="K160" s="66"/>
      <c r="L160" s="65"/>
      <c r="M160" s="64"/>
      <c r="N160" s="64"/>
      <c r="O160" s="64"/>
      <c r="P160" s="64"/>
      <c r="Q160" s="64"/>
      <c r="R160" s="64"/>
      <c r="S160" s="64"/>
      <c r="T160" s="64"/>
      <c r="U160" s="64"/>
      <c r="V160" s="63"/>
      <c r="W160" s="63"/>
      <c r="X160" s="63"/>
      <c r="Y160" s="62"/>
    </row>
    <row r="161" spans="1:25" s="61" customFormat="1" ht="19.5" customHeight="1" x14ac:dyDescent="0.2">
      <c r="A161" s="66"/>
      <c r="B161" s="70"/>
      <c r="C161" s="69"/>
      <c r="D161" s="68"/>
      <c r="E161" s="68"/>
      <c r="F161" s="66"/>
      <c r="G161" s="66"/>
      <c r="H161" s="67"/>
      <c r="I161" s="67"/>
      <c r="J161" s="67"/>
      <c r="K161" s="66"/>
      <c r="L161" s="65"/>
      <c r="M161" s="64"/>
      <c r="N161" s="64"/>
      <c r="O161" s="64"/>
      <c r="P161" s="64"/>
      <c r="Q161" s="64"/>
      <c r="R161" s="64"/>
      <c r="S161" s="64"/>
      <c r="T161" s="64"/>
      <c r="U161" s="64"/>
      <c r="V161" s="63"/>
      <c r="W161" s="63"/>
      <c r="X161" s="63"/>
      <c r="Y161" s="62"/>
    </row>
    <row r="162" spans="1:25" s="61" customFormat="1" ht="19.5" customHeight="1" x14ac:dyDescent="0.2">
      <c r="A162" s="66"/>
      <c r="B162" s="70"/>
      <c r="C162" s="69"/>
      <c r="D162" s="68"/>
      <c r="E162" s="68"/>
      <c r="F162" s="66"/>
      <c r="G162" s="66"/>
      <c r="H162" s="67"/>
      <c r="I162" s="67"/>
      <c r="J162" s="67"/>
      <c r="K162" s="66"/>
      <c r="L162" s="65"/>
      <c r="M162" s="64"/>
      <c r="N162" s="64"/>
      <c r="O162" s="64"/>
      <c r="P162" s="64"/>
      <c r="Q162" s="64"/>
      <c r="R162" s="64"/>
      <c r="S162" s="64"/>
      <c r="T162" s="64"/>
      <c r="U162" s="64"/>
      <c r="V162" s="63"/>
      <c r="W162" s="63"/>
      <c r="X162" s="63"/>
      <c r="Y162" s="62"/>
    </row>
    <row r="163" spans="1:25" s="61" customFormat="1" ht="19.5" customHeight="1" x14ac:dyDescent="0.2">
      <c r="A163" s="66"/>
      <c r="B163" s="70"/>
      <c r="C163" s="69"/>
      <c r="D163" s="68"/>
      <c r="E163" s="68"/>
      <c r="F163" s="66"/>
      <c r="G163" s="66"/>
      <c r="H163" s="67"/>
      <c r="I163" s="67"/>
      <c r="J163" s="67"/>
      <c r="K163" s="66"/>
      <c r="L163" s="65"/>
      <c r="M163" s="64"/>
      <c r="N163" s="64"/>
      <c r="O163" s="64"/>
      <c r="P163" s="64"/>
      <c r="Q163" s="64"/>
      <c r="R163" s="64"/>
      <c r="S163" s="64"/>
      <c r="T163" s="64"/>
      <c r="U163" s="64"/>
      <c r="V163" s="63"/>
      <c r="W163" s="63"/>
      <c r="X163" s="63"/>
      <c r="Y163" s="62"/>
    </row>
    <row r="164" spans="1:25" s="61" customFormat="1" ht="19.5" customHeight="1" x14ac:dyDescent="0.2">
      <c r="A164" s="66"/>
      <c r="B164" s="70"/>
      <c r="C164" s="69"/>
      <c r="D164" s="68"/>
      <c r="E164" s="68"/>
      <c r="F164" s="66"/>
      <c r="G164" s="66"/>
      <c r="H164" s="67"/>
      <c r="I164" s="67"/>
      <c r="J164" s="67"/>
      <c r="K164" s="66"/>
      <c r="L164" s="65"/>
      <c r="M164" s="64"/>
      <c r="N164" s="64"/>
      <c r="O164" s="64"/>
      <c r="P164" s="64"/>
      <c r="Q164" s="64"/>
      <c r="R164" s="64"/>
      <c r="S164" s="64"/>
      <c r="T164" s="64"/>
      <c r="U164" s="64"/>
      <c r="V164" s="63"/>
      <c r="W164" s="63"/>
      <c r="X164" s="63"/>
      <c r="Y164" s="62"/>
    </row>
    <row r="165" spans="1:25" s="61" customFormat="1" ht="19.5" customHeight="1" x14ac:dyDescent="0.2">
      <c r="A165" s="66"/>
      <c r="B165" s="70"/>
      <c r="C165" s="69"/>
      <c r="D165" s="68"/>
      <c r="E165" s="68"/>
      <c r="F165" s="66"/>
      <c r="G165" s="66"/>
      <c r="H165" s="67"/>
      <c r="I165" s="67"/>
      <c r="J165" s="67"/>
      <c r="K165" s="66"/>
      <c r="L165" s="65"/>
      <c r="M165" s="64"/>
      <c r="N165" s="64"/>
      <c r="O165" s="64"/>
      <c r="P165" s="64"/>
      <c r="Q165" s="64"/>
      <c r="R165" s="64"/>
      <c r="S165" s="64"/>
      <c r="T165" s="64"/>
      <c r="U165" s="64"/>
      <c r="V165" s="63"/>
      <c r="W165" s="63"/>
      <c r="X165" s="63"/>
      <c r="Y165" s="62"/>
    </row>
    <row r="166" spans="1:25" s="61" customFormat="1" ht="19.5" customHeight="1" x14ac:dyDescent="0.2">
      <c r="A166" s="66"/>
      <c r="B166" s="70"/>
      <c r="C166" s="69"/>
      <c r="D166" s="68"/>
      <c r="E166" s="68"/>
      <c r="F166" s="66"/>
      <c r="G166" s="66"/>
      <c r="H166" s="67"/>
      <c r="I166" s="67"/>
      <c r="J166" s="67"/>
      <c r="K166" s="66"/>
      <c r="L166" s="65"/>
      <c r="M166" s="64"/>
      <c r="N166" s="64"/>
      <c r="O166" s="64"/>
      <c r="P166" s="64"/>
      <c r="Q166" s="64"/>
      <c r="R166" s="64"/>
      <c r="S166" s="64"/>
      <c r="T166" s="64"/>
      <c r="U166" s="64"/>
      <c r="V166" s="63"/>
      <c r="W166" s="63"/>
      <c r="X166" s="63"/>
      <c r="Y166" s="62"/>
    </row>
    <row r="167" spans="1:25" s="61" customFormat="1" ht="19.5" customHeight="1" x14ac:dyDescent="0.2">
      <c r="A167" s="66"/>
      <c r="B167" s="70"/>
      <c r="C167" s="69"/>
      <c r="D167" s="68"/>
      <c r="E167" s="68"/>
      <c r="F167" s="66"/>
      <c r="G167" s="66"/>
      <c r="H167" s="67"/>
      <c r="I167" s="67"/>
      <c r="J167" s="67"/>
      <c r="K167" s="66"/>
      <c r="L167" s="65"/>
      <c r="M167" s="64"/>
      <c r="N167" s="64"/>
      <c r="O167" s="64"/>
      <c r="P167" s="64"/>
      <c r="Q167" s="64"/>
      <c r="R167" s="64"/>
      <c r="S167" s="64"/>
      <c r="T167" s="64"/>
      <c r="U167" s="64"/>
      <c r="V167" s="63"/>
      <c r="W167" s="63"/>
      <c r="X167" s="63"/>
      <c r="Y167" s="62"/>
    </row>
    <row r="168" spans="1:25" s="61" customFormat="1" ht="19.5" customHeight="1" x14ac:dyDescent="0.2">
      <c r="A168" s="66"/>
      <c r="B168" s="70"/>
      <c r="C168" s="69"/>
      <c r="D168" s="68"/>
      <c r="E168" s="68"/>
      <c r="F168" s="66"/>
      <c r="G168" s="66"/>
      <c r="H168" s="67"/>
      <c r="I168" s="67"/>
      <c r="J168" s="67"/>
      <c r="K168" s="66"/>
      <c r="L168" s="65"/>
      <c r="M168" s="64"/>
      <c r="N168" s="64"/>
      <c r="O168" s="64"/>
      <c r="P168" s="64"/>
      <c r="Q168" s="64"/>
      <c r="R168" s="64"/>
      <c r="S168" s="64"/>
      <c r="T168" s="64"/>
      <c r="U168" s="64"/>
      <c r="V168" s="63"/>
      <c r="W168" s="63"/>
      <c r="X168" s="63"/>
      <c r="Y168" s="62"/>
    </row>
    <row r="169" spans="1:25" s="61" customFormat="1" ht="19.5" customHeight="1" x14ac:dyDescent="0.2">
      <c r="A169" s="66"/>
      <c r="B169" s="70"/>
      <c r="C169" s="69"/>
      <c r="D169" s="68"/>
      <c r="E169" s="68"/>
      <c r="F169" s="66"/>
      <c r="G169" s="66"/>
      <c r="H169" s="67"/>
      <c r="I169" s="67"/>
      <c r="J169" s="67"/>
      <c r="K169" s="66"/>
      <c r="L169" s="65"/>
      <c r="M169" s="64"/>
      <c r="N169" s="64"/>
      <c r="O169" s="64"/>
      <c r="P169" s="64"/>
      <c r="Q169" s="64"/>
      <c r="R169" s="64"/>
      <c r="S169" s="64"/>
      <c r="T169" s="64"/>
      <c r="U169" s="64"/>
      <c r="V169" s="63"/>
      <c r="W169" s="63"/>
      <c r="X169" s="63"/>
      <c r="Y169" s="62"/>
    </row>
    <row r="170" spans="1:25" s="61" customFormat="1" ht="19.5" customHeight="1" x14ac:dyDescent="0.2">
      <c r="A170" s="66"/>
      <c r="B170" s="70"/>
      <c r="C170" s="69"/>
      <c r="D170" s="68"/>
      <c r="E170" s="68"/>
      <c r="F170" s="66"/>
      <c r="G170" s="66"/>
      <c r="H170" s="67"/>
      <c r="I170" s="67"/>
      <c r="J170" s="67"/>
      <c r="K170" s="66"/>
      <c r="L170" s="65"/>
      <c r="M170" s="64"/>
      <c r="N170" s="64"/>
      <c r="O170" s="64"/>
      <c r="P170" s="64"/>
      <c r="Q170" s="64"/>
      <c r="R170" s="64"/>
      <c r="S170" s="64"/>
      <c r="T170" s="64"/>
      <c r="U170" s="64"/>
      <c r="V170" s="63"/>
      <c r="W170" s="63"/>
      <c r="X170" s="63"/>
      <c r="Y170" s="62"/>
    </row>
    <row r="171" spans="1:25" s="61" customFormat="1" ht="19.5" customHeight="1" x14ac:dyDescent="0.2">
      <c r="A171" s="66"/>
      <c r="B171" s="70"/>
      <c r="C171" s="69"/>
      <c r="D171" s="68"/>
      <c r="E171" s="68"/>
      <c r="F171" s="66"/>
      <c r="G171" s="66"/>
      <c r="H171" s="67"/>
      <c r="I171" s="67"/>
      <c r="J171" s="67"/>
      <c r="K171" s="66"/>
      <c r="L171" s="65"/>
      <c r="M171" s="64"/>
      <c r="N171" s="64"/>
      <c r="O171" s="64"/>
      <c r="P171" s="64"/>
      <c r="Q171" s="64"/>
      <c r="R171" s="64"/>
      <c r="S171" s="64"/>
      <c r="T171" s="64"/>
      <c r="U171" s="64"/>
      <c r="V171" s="63"/>
      <c r="W171" s="63"/>
      <c r="X171" s="63"/>
      <c r="Y171" s="62"/>
    </row>
    <row r="172" spans="1:25" s="61" customFormat="1" ht="19.5" customHeight="1" x14ac:dyDescent="0.2">
      <c r="A172" s="66"/>
      <c r="B172" s="70"/>
      <c r="C172" s="69"/>
      <c r="D172" s="68"/>
      <c r="E172" s="68"/>
      <c r="F172" s="66"/>
      <c r="G172" s="66"/>
      <c r="H172" s="67"/>
      <c r="I172" s="67"/>
      <c r="J172" s="67"/>
      <c r="K172" s="66"/>
      <c r="L172" s="65"/>
      <c r="M172" s="64"/>
      <c r="N172" s="64"/>
      <c r="O172" s="64"/>
      <c r="P172" s="64"/>
      <c r="Q172" s="64"/>
      <c r="R172" s="64"/>
      <c r="S172" s="64"/>
      <c r="T172" s="64"/>
      <c r="U172" s="64"/>
      <c r="V172" s="63"/>
      <c r="W172" s="63"/>
      <c r="X172" s="63"/>
      <c r="Y172" s="62"/>
    </row>
    <row r="173" spans="1:25" s="61" customFormat="1" ht="19.5" customHeight="1" x14ac:dyDescent="0.2">
      <c r="A173" s="66"/>
      <c r="B173" s="70"/>
      <c r="C173" s="69"/>
      <c r="D173" s="68"/>
      <c r="E173" s="68"/>
      <c r="F173" s="66"/>
      <c r="G173" s="66"/>
      <c r="H173" s="67"/>
      <c r="I173" s="67"/>
      <c r="J173" s="67"/>
      <c r="K173" s="66"/>
      <c r="L173" s="65"/>
      <c r="M173" s="64"/>
      <c r="N173" s="64"/>
      <c r="O173" s="64"/>
      <c r="P173" s="64"/>
      <c r="Q173" s="64"/>
      <c r="R173" s="64"/>
      <c r="S173" s="64"/>
      <c r="T173" s="64"/>
      <c r="U173" s="64"/>
      <c r="V173" s="63"/>
      <c r="W173" s="63"/>
      <c r="X173" s="63"/>
      <c r="Y173" s="62"/>
    </row>
    <row r="174" spans="1:25" s="61" customFormat="1" ht="19.5" customHeight="1" x14ac:dyDescent="0.2">
      <c r="A174" s="66"/>
      <c r="B174" s="70"/>
      <c r="C174" s="69"/>
      <c r="D174" s="68"/>
      <c r="E174" s="68"/>
      <c r="F174" s="66"/>
      <c r="G174" s="66"/>
      <c r="H174" s="67"/>
      <c r="I174" s="67"/>
      <c r="J174" s="67"/>
      <c r="K174" s="66"/>
      <c r="L174" s="65"/>
      <c r="M174" s="64"/>
      <c r="N174" s="64"/>
      <c r="O174" s="64"/>
      <c r="P174" s="64"/>
      <c r="Q174" s="64"/>
      <c r="R174" s="64"/>
      <c r="S174" s="64"/>
      <c r="T174" s="64"/>
      <c r="U174" s="64"/>
      <c r="V174" s="63"/>
      <c r="W174" s="63"/>
      <c r="X174" s="63"/>
      <c r="Y174" s="62"/>
    </row>
    <row r="175" spans="1:25" s="61" customFormat="1" ht="19.5" customHeight="1" x14ac:dyDescent="0.2">
      <c r="A175" s="66"/>
      <c r="B175" s="70"/>
      <c r="C175" s="69"/>
      <c r="D175" s="68"/>
      <c r="E175" s="68"/>
      <c r="F175" s="66"/>
      <c r="G175" s="66"/>
      <c r="H175" s="67"/>
      <c r="I175" s="67"/>
      <c r="J175" s="67"/>
      <c r="K175" s="66"/>
      <c r="L175" s="65"/>
      <c r="M175" s="64"/>
      <c r="N175" s="64"/>
      <c r="O175" s="64"/>
      <c r="P175" s="64"/>
      <c r="Q175" s="64"/>
      <c r="R175" s="64"/>
      <c r="S175" s="64"/>
      <c r="T175" s="64"/>
      <c r="U175" s="64"/>
      <c r="V175" s="63"/>
      <c r="W175" s="63"/>
      <c r="X175" s="63"/>
      <c r="Y175" s="62"/>
    </row>
    <row r="176" spans="1:25" s="61" customFormat="1" ht="19.5" customHeight="1" x14ac:dyDescent="0.2">
      <c r="A176" s="66"/>
      <c r="B176" s="70"/>
      <c r="C176" s="69"/>
      <c r="D176" s="68"/>
      <c r="E176" s="68"/>
      <c r="F176" s="66"/>
      <c r="G176" s="66"/>
      <c r="H176" s="67"/>
      <c r="I176" s="67"/>
      <c r="J176" s="67"/>
      <c r="K176" s="66"/>
      <c r="L176" s="65"/>
      <c r="M176" s="64"/>
      <c r="N176" s="64"/>
      <c r="O176" s="64"/>
      <c r="P176" s="64"/>
      <c r="Q176" s="64"/>
      <c r="R176" s="64"/>
      <c r="S176" s="64"/>
      <c r="T176" s="64"/>
      <c r="U176" s="64"/>
      <c r="V176" s="63"/>
      <c r="W176" s="63"/>
      <c r="X176" s="63"/>
      <c r="Y176" s="62"/>
    </row>
    <row r="177" spans="1:25" s="61" customFormat="1" ht="19.5" customHeight="1" x14ac:dyDescent="0.2">
      <c r="A177" s="66"/>
      <c r="B177" s="70"/>
      <c r="C177" s="69"/>
      <c r="D177" s="68"/>
      <c r="E177" s="68"/>
      <c r="F177" s="66"/>
      <c r="G177" s="66"/>
      <c r="H177" s="67"/>
      <c r="I177" s="67"/>
      <c r="J177" s="67"/>
      <c r="K177" s="66"/>
      <c r="L177" s="65"/>
      <c r="M177" s="64"/>
      <c r="N177" s="64"/>
      <c r="O177" s="64"/>
      <c r="P177" s="64"/>
      <c r="Q177" s="64"/>
      <c r="R177" s="64"/>
      <c r="S177" s="64"/>
      <c r="T177" s="64"/>
      <c r="U177" s="64"/>
      <c r="V177" s="63"/>
      <c r="W177" s="63"/>
      <c r="X177" s="63"/>
      <c r="Y177" s="62"/>
    </row>
    <row r="178" spans="1:25" s="61" customFormat="1" ht="19.5" customHeight="1" x14ac:dyDescent="0.2">
      <c r="A178" s="66"/>
      <c r="B178" s="70"/>
      <c r="C178" s="69"/>
      <c r="D178" s="68"/>
      <c r="E178" s="68"/>
      <c r="F178" s="66"/>
      <c r="G178" s="66"/>
      <c r="H178" s="67"/>
      <c r="I178" s="67"/>
      <c r="J178" s="67"/>
      <c r="K178" s="66"/>
      <c r="L178" s="65"/>
      <c r="M178" s="64"/>
      <c r="N178" s="64"/>
      <c r="O178" s="64"/>
      <c r="P178" s="64"/>
      <c r="Q178" s="64"/>
      <c r="R178" s="64"/>
      <c r="S178" s="64"/>
      <c r="T178" s="64"/>
      <c r="U178" s="64"/>
      <c r="V178" s="63"/>
      <c r="W178" s="63"/>
      <c r="X178" s="63"/>
      <c r="Y178" s="62"/>
    </row>
    <row r="179" spans="1:25" s="61" customFormat="1" ht="19.5" customHeight="1" x14ac:dyDescent="0.2">
      <c r="A179" s="66"/>
      <c r="B179" s="70"/>
      <c r="C179" s="69"/>
      <c r="D179" s="68"/>
      <c r="E179" s="68"/>
      <c r="F179" s="66"/>
      <c r="G179" s="66"/>
      <c r="H179" s="67"/>
      <c r="I179" s="67"/>
      <c r="J179" s="67"/>
      <c r="K179" s="66"/>
      <c r="L179" s="65"/>
      <c r="M179" s="64"/>
      <c r="N179" s="64"/>
      <c r="O179" s="64"/>
      <c r="P179" s="64"/>
      <c r="Q179" s="64"/>
      <c r="R179" s="64"/>
      <c r="S179" s="64"/>
      <c r="T179" s="64"/>
      <c r="U179" s="64"/>
      <c r="V179" s="63"/>
      <c r="W179" s="63"/>
      <c r="X179" s="63"/>
      <c r="Y179" s="62"/>
    </row>
    <row r="180" spans="1:25" s="61" customFormat="1" ht="19.5" customHeight="1" x14ac:dyDescent="0.2">
      <c r="A180" s="66"/>
      <c r="B180" s="70"/>
      <c r="C180" s="69"/>
      <c r="D180" s="68"/>
      <c r="E180" s="68"/>
      <c r="F180" s="66"/>
      <c r="G180" s="66"/>
      <c r="H180" s="67"/>
      <c r="I180" s="67"/>
      <c r="J180" s="67"/>
      <c r="K180" s="66"/>
      <c r="L180" s="65"/>
      <c r="M180" s="64"/>
      <c r="N180" s="64"/>
      <c r="O180" s="64"/>
      <c r="P180" s="64"/>
      <c r="Q180" s="64"/>
      <c r="R180" s="64"/>
      <c r="S180" s="64"/>
      <c r="T180" s="64"/>
      <c r="U180" s="64"/>
      <c r="V180" s="63"/>
      <c r="W180" s="63"/>
      <c r="X180" s="63"/>
      <c r="Y180" s="62"/>
    </row>
    <row r="181" spans="1:25" s="61" customFormat="1" ht="19.5" customHeight="1" x14ac:dyDescent="0.2">
      <c r="A181" s="66"/>
      <c r="B181" s="70"/>
      <c r="C181" s="69"/>
      <c r="D181" s="68"/>
      <c r="E181" s="68"/>
      <c r="F181" s="66"/>
      <c r="G181" s="66"/>
      <c r="H181" s="67"/>
      <c r="I181" s="67"/>
      <c r="J181" s="67"/>
      <c r="K181" s="66"/>
      <c r="L181" s="65"/>
      <c r="M181" s="64"/>
      <c r="N181" s="64"/>
      <c r="O181" s="64"/>
      <c r="P181" s="64"/>
      <c r="Q181" s="64"/>
      <c r="R181" s="64"/>
      <c r="S181" s="64"/>
      <c r="T181" s="64"/>
      <c r="U181" s="64"/>
      <c r="V181" s="63"/>
      <c r="W181" s="63"/>
      <c r="X181" s="63"/>
      <c r="Y181" s="62"/>
    </row>
    <row r="182" spans="1:25" s="61" customFormat="1" ht="19.5" customHeight="1" x14ac:dyDescent="0.2">
      <c r="A182" s="66"/>
      <c r="B182" s="70"/>
      <c r="C182" s="69"/>
      <c r="D182" s="68"/>
      <c r="E182" s="68"/>
      <c r="F182" s="66"/>
      <c r="G182" s="66"/>
      <c r="H182" s="67"/>
      <c r="I182" s="67"/>
      <c r="J182" s="67"/>
      <c r="K182" s="66"/>
      <c r="L182" s="65"/>
      <c r="M182" s="64"/>
      <c r="N182" s="64"/>
      <c r="O182" s="64"/>
      <c r="P182" s="64"/>
      <c r="Q182" s="64"/>
      <c r="R182" s="64"/>
      <c r="S182" s="64"/>
      <c r="T182" s="64"/>
      <c r="U182" s="64"/>
      <c r="V182" s="63"/>
      <c r="W182" s="63"/>
      <c r="X182" s="63"/>
      <c r="Y182" s="62"/>
    </row>
    <row r="183" spans="1:25" s="61" customFormat="1" ht="19.5" customHeight="1" x14ac:dyDescent="0.2">
      <c r="A183" s="66"/>
      <c r="B183" s="70"/>
      <c r="C183" s="69"/>
      <c r="D183" s="68"/>
      <c r="E183" s="68"/>
      <c r="F183" s="66"/>
      <c r="G183" s="66"/>
      <c r="H183" s="67"/>
      <c r="I183" s="67"/>
      <c r="J183" s="67"/>
      <c r="K183" s="66"/>
      <c r="L183" s="65"/>
      <c r="M183" s="64"/>
      <c r="N183" s="64"/>
      <c r="O183" s="64"/>
      <c r="P183" s="64"/>
      <c r="Q183" s="64"/>
      <c r="R183" s="64"/>
      <c r="S183" s="64"/>
      <c r="T183" s="64"/>
      <c r="U183" s="64"/>
      <c r="V183" s="63"/>
      <c r="W183" s="63"/>
      <c r="X183" s="63"/>
      <c r="Y183" s="62"/>
    </row>
    <row r="184" spans="1:25" s="61" customFormat="1" ht="19.5" customHeight="1" x14ac:dyDescent="0.2">
      <c r="A184" s="66"/>
      <c r="B184" s="70"/>
      <c r="C184" s="69"/>
      <c r="D184" s="68"/>
      <c r="E184" s="68"/>
      <c r="F184" s="66"/>
      <c r="G184" s="66"/>
      <c r="H184" s="67"/>
      <c r="I184" s="67"/>
      <c r="J184" s="67"/>
      <c r="K184" s="66"/>
      <c r="L184" s="65"/>
      <c r="M184" s="64"/>
      <c r="N184" s="64"/>
      <c r="O184" s="64"/>
      <c r="P184" s="64"/>
      <c r="Q184" s="64"/>
      <c r="R184" s="64"/>
      <c r="S184" s="64"/>
      <c r="T184" s="64"/>
      <c r="U184" s="64"/>
      <c r="V184" s="63"/>
      <c r="W184" s="63"/>
      <c r="X184" s="63"/>
      <c r="Y184" s="62"/>
    </row>
    <row r="185" spans="1:25" s="61" customFormat="1" ht="19.5" customHeight="1" x14ac:dyDescent="0.2">
      <c r="A185" s="66"/>
      <c r="B185" s="70"/>
      <c r="C185" s="69"/>
      <c r="D185" s="68"/>
      <c r="E185" s="68"/>
      <c r="F185" s="66"/>
      <c r="G185" s="66"/>
      <c r="H185" s="67"/>
      <c r="I185" s="67"/>
      <c r="J185" s="67"/>
      <c r="K185" s="66"/>
      <c r="L185" s="65"/>
      <c r="M185" s="64"/>
      <c r="N185" s="64"/>
      <c r="O185" s="64"/>
      <c r="P185" s="64"/>
      <c r="Q185" s="64"/>
      <c r="R185" s="64"/>
      <c r="S185" s="64"/>
      <c r="T185" s="64"/>
      <c r="U185" s="64"/>
      <c r="V185" s="63"/>
      <c r="W185" s="63"/>
      <c r="X185" s="63"/>
      <c r="Y185" s="62"/>
    </row>
    <row r="186" spans="1:25" s="61" customFormat="1" ht="19.5" customHeight="1" x14ac:dyDescent="0.2">
      <c r="A186" s="66"/>
      <c r="B186" s="70"/>
      <c r="C186" s="69"/>
      <c r="D186" s="68"/>
      <c r="E186" s="68"/>
      <c r="F186" s="66"/>
      <c r="G186" s="66"/>
      <c r="H186" s="67"/>
      <c r="I186" s="67"/>
      <c r="J186" s="67"/>
      <c r="K186" s="66"/>
      <c r="L186" s="65"/>
      <c r="M186" s="64"/>
      <c r="N186" s="64"/>
      <c r="O186" s="64"/>
      <c r="P186" s="64"/>
      <c r="Q186" s="64"/>
      <c r="R186" s="64"/>
      <c r="S186" s="64"/>
      <c r="T186" s="64"/>
      <c r="U186" s="64"/>
      <c r="V186" s="63"/>
      <c r="W186" s="63"/>
      <c r="X186" s="63"/>
      <c r="Y186" s="62"/>
    </row>
    <row r="187" spans="1:25" s="61" customFormat="1" ht="19.5" customHeight="1" x14ac:dyDescent="0.2">
      <c r="A187" s="66"/>
      <c r="B187" s="70"/>
      <c r="C187" s="69"/>
      <c r="D187" s="68"/>
      <c r="E187" s="68"/>
      <c r="F187" s="66"/>
      <c r="G187" s="66"/>
      <c r="H187" s="67"/>
      <c r="I187" s="67"/>
      <c r="J187" s="67"/>
      <c r="K187" s="66"/>
      <c r="L187" s="65"/>
      <c r="M187" s="64"/>
      <c r="N187" s="64"/>
      <c r="O187" s="64"/>
      <c r="P187" s="64"/>
      <c r="Q187" s="64"/>
      <c r="R187" s="64"/>
      <c r="S187" s="64"/>
      <c r="T187" s="64"/>
      <c r="U187" s="64"/>
      <c r="V187" s="63"/>
      <c r="W187" s="63"/>
      <c r="X187" s="63"/>
      <c r="Y187" s="62"/>
    </row>
    <row r="188" spans="1:25" s="61" customFormat="1" ht="19.5" customHeight="1" x14ac:dyDescent="0.2">
      <c r="A188" s="66"/>
      <c r="B188" s="70"/>
      <c r="C188" s="69"/>
      <c r="D188" s="68"/>
      <c r="E188" s="68"/>
      <c r="F188" s="66"/>
      <c r="G188" s="66"/>
      <c r="H188" s="67"/>
      <c r="I188" s="67"/>
      <c r="J188" s="67"/>
      <c r="K188" s="66"/>
      <c r="L188" s="65"/>
      <c r="M188" s="64"/>
      <c r="N188" s="64"/>
      <c r="O188" s="64"/>
      <c r="P188" s="64"/>
      <c r="Q188" s="64"/>
      <c r="R188" s="64"/>
      <c r="S188" s="64"/>
      <c r="T188" s="64"/>
      <c r="U188" s="64"/>
      <c r="V188" s="63"/>
      <c r="W188" s="63"/>
      <c r="X188" s="63"/>
      <c r="Y188" s="62"/>
    </row>
    <row r="189" spans="1:25" s="61" customFormat="1" ht="19.5" customHeight="1" x14ac:dyDescent="0.2">
      <c r="A189" s="66"/>
      <c r="B189" s="70"/>
      <c r="C189" s="69"/>
      <c r="D189" s="68"/>
      <c r="E189" s="68"/>
      <c r="F189" s="66"/>
      <c r="G189" s="66"/>
      <c r="H189" s="67"/>
      <c r="I189" s="67"/>
      <c r="J189" s="67"/>
      <c r="K189" s="66"/>
      <c r="L189" s="65"/>
      <c r="M189" s="64"/>
      <c r="N189" s="64"/>
      <c r="O189" s="64"/>
      <c r="P189" s="64"/>
      <c r="Q189" s="64"/>
      <c r="R189" s="64"/>
      <c r="S189" s="64"/>
      <c r="T189" s="64"/>
      <c r="U189" s="64"/>
      <c r="V189" s="63"/>
      <c r="W189" s="63"/>
      <c r="X189" s="63"/>
      <c r="Y189" s="62"/>
    </row>
    <row r="190" spans="1:25" s="61" customFormat="1" ht="19.5" customHeight="1" x14ac:dyDescent="0.2">
      <c r="A190" s="66"/>
      <c r="B190" s="70"/>
      <c r="C190" s="69"/>
      <c r="D190" s="68"/>
      <c r="E190" s="68"/>
      <c r="F190" s="66"/>
      <c r="G190" s="66"/>
      <c r="H190" s="67"/>
      <c r="I190" s="67"/>
      <c r="J190" s="67"/>
      <c r="K190" s="66"/>
      <c r="L190" s="65"/>
      <c r="M190" s="64"/>
      <c r="N190" s="64"/>
      <c r="O190" s="64"/>
      <c r="P190" s="64"/>
      <c r="Q190" s="64"/>
      <c r="R190" s="64"/>
      <c r="S190" s="64"/>
      <c r="T190" s="64"/>
      <c r="U190" s="64"/>
      <c r="V190" s="63"/>
      <c r="W190" s="63"/>
      <c r="X190" s="63"/>
      <c r="Y190" s="62"/>
    </row>
    <row r="191" spans="1:25" s="61" customFormat="1" ht="19.5" customHeight="1" x14ac:dyDescent="0.2">
      <c r="A191" s="66"/>
      <c r="B191" s="70"/>
      <c r="C191" s="69"/>
      <c r="D191" s="68"/>
      <c r="E191" s="68"/>
      <c r="F191" s="66"/>
      <c r="G191" s="66"/>
      <c r="H191" s="67"/>
      <c r="I191" s="67"/>
      <c r="J191" s="67"/>
      <c r="K191" s="66"/>
      <c r="L191" s="65"/>
      <c r="M191" s="64"/>
      <c r="N191" s="64"/>
      <c r="O191" s="64"/>
      <c r="P191" s="64"/>
      <c r="Q191" s="64"/>
      <c r="R191" s="64"/>
      <c r="S191" s="64"/>
      <c r="T191" s="64"/>
      <c r="U191" s="64"/>
      <c r="V191" s="63"/>
      <c r="W191" s="63"/>
      <c r="X191" s="63"/>
      <c r="Y191" s="62"/>
    </row>
    <row r="192" spans="1:25" s="61" customFormat="1" ht="19.5" customHeight="1" x14ac:dyDescent="0.2">
      <c r="A192" s="66"/>
      <c r="B192" s="70"/>
      <c r="C192" s="69"/>
      <c r="D192" s="68"/>
      <c r="E192" s="68"/>
      <c r="F192" s="66"/>
      <c r="G192" s="66"/>
      <c r="H192" s="67"/>
      <c r="I192" s="67"/>
      <c r="J192" s="67"/>
      <c r="K192" s="66"/>
      <c r="L192" s="65"/>
      <c r="M192" s="64"/>
      <c r="N192" s="64"/>
      <c r="O192" s="64"/>
      <c r="P192" s="64"/>
      <c r="Q192" s="64"/>
      <c r="R192" s="64"/>
      <c r="S192" s="64"/>
      <c r="T192" s="64"/>
      <c r="U192" s="64"/>
      <c r="V192" s="63"/>
      <c r="W192" s="63"/>
      <c r="X192" s="63"/>
      <c r="Y192" s="62"/>
    </row>
    <row r="193" spans="1:25" s="61" customFormat="1" ht="19.5" customHeight="1" x14ac:dyDescent="0.2">
      <c r="A193" s="66"/>
      <c r="B193" s="70"/>
      <c r="C193" s="69"/>
      <c r="D193" s="68"/>
      <c r="E193" s="68"/>
      <c r="F193" s="66"/>
      <c r="G193" s="66"/>
      <c r="H193" s="67"/>
      <c r="I193" s="67"/>
      <c r="J193" s="67"/>
      <c r="K193" s="66"/>
      <c r="L193" s="65"/>
      <c r="M193" s="64"/>
      <c r="N193" s="64"/>
      <c r="O193" s="64"/>
      <c r="P193" s="64"/>
      <c r="Q193" s="64"/>
      <c r="R193" s="64"/>
      <c r="S193" s="64"/>
      <c r="T193" s="64"/>
      <c r="U193" s="64"/>
      <c r="V193" s="63"/>
      <c r="W193" s="63"/>
      <c r="X193" s="63"/>
      <c r="Y193" s="62"/>
    </row>
    <row r="194" spans="1:25" s="61" customFormat="1" ht="19.5" customHeight="1" x14ac:dyDescent="0.2">
      <c r="A194" s="66"/>
      <c r="B194" s="70"/>
      <c r="C194" s="69"/>
      <c r="D194" s="68"/>
      <c r="E194" s="68"/>
      <c r="F194" s="66"/>
      <c r="G194" s="66"/>
      <c r="H194" s="67"/>
      <c r="I194" s="67"/>
      <c r="J194" s="67"/>
      <c r="K194" s="66"/>
      <c r="L194" s="65"/>
      <c r="M194" s="64"/>
      <c r="N194" s="64"/>
      <c r="O194" s="64"/>
      <c r="P194" s="64"/>
      <c r="Q194" s="64"/>
      <c r="R194" s="64"/>
      <c r="S194" s="64"/>
      <c r="T194" s="64"/>
      <c r="U194" s="64"/>
      <c r="V194" s="63"/>
      <c r="W194" s="63"/>
      <c r="X194" s="63"/>
      <c r="Y194" s="62"/>
    </row>
    <row r="195" spans="1:25" s="61" customFormat="1" ht="19.5" customHeight="1" x14ac:dyDescent="0.2">
      <c r="A195" s="66"/>
      <c r="B195" s="70"/>
      <c r="C195" s="69"/>
      <c r="D195" s="68"/>
      <c r="E195" s="68"/>
      <c r="F195" s="66"/>
      <c r="G195" s="66"/>
      <c r="H195" s="67"/>
      <c r="I195" s="67"/>
      <c r="J195" s="67"/>
      <c r="K195" s="66"/>
      <c r="L195" s="65"/>
      <c r="M195" s="64"/>
      <c r="N195" s="64"/>
      <c r="O195" s="64"/>
      <c r="P195" s="64"/>
      <c r="Q195" s="64"/>
      <c r="R195" s="64"/>
      <c r="S195" s="64"/>
      <c r="T195" s="64"/>
      <c r="U195" s="64"/>
      <c r="V195" s="63"/>
      <c r="W195" s="63"/>
      <c r="X195" s="63"/>
      <c r="Y195" s="62"/>
    </row>
    <row r="196" spans="1:25" s="61" customFormat="1" ht="19.5" customHeight="1" x14ac:dyDescent="0.2">
      <c r="A196" s="66"/>
      <c r="B196" s="70"/>
      <c r="C196" s="69"/>
      <c r="D196" s="68"/>
      <c r="E196" s="68"/>
      <c r="F196" s="66"/>
      <c r="G196" s="66"/>
      <c r="H196" s="67"/>
      <c r="I196" s="67"/>
      <c r="J196" s="67"/>
      <c r="K196" s="66"/>
      <c r="L196" s="65"/>
      <c r="M196" s="64"/>
      <c r="N196" s="64"/>
      <c r="O196" s="64"/>
      <c r="P196" s="64"/>
      <c r="Q196" s="64"/>
      <c r="R196" s="64"/>
      <c r="S196" s="64"/>
      <c r="T196" s="64"/>
      <c r="U196" s="64"/>
      <c r="V196" s="63"/>
      <c r="W196" s="63"/>
      <c r="X196" s="63"/>
      <c r="Y196" s="62"/>
    </row>
    <row r="197" spans="1:25" s="61" customFormat="1" ht="19.5" customHeight="1" x14ac:dyDescent="0.2">
      <c r="A197" s="66"/>
      <c r="B197" s="70"/>
      <c r="C197" s="69"/>
      <c r="D197" s="68"/>
      <c r="E197" s="68"/>
      <c r="F197" s="66"/>
      <c r="G197" s="66"/>
      <c r="H197" s="67"/>
      <c r="I197" s="67"/>
      <c r="J197" s="67"/>
      <c r="K197" s="66"/>
      <c r="L197" s="65"/>
      <c r="M197" s="64"/>
      <c r="N197" s="64"/>
      <c r="O197" s="64"/>
      <c r="P197" s="64"/>
      <c r="Q197" s="64"/>
      <c r="R197" s="64"/>
      <c r="S197" s="64"/>
      <c r="T197" s="64"/>
      <c r="U197" s="64"/>
      <c r="V197" s="63"/>
      <c r="W197" s="63"/>
      <c r="X197" s="63"/>
      <c r="Y197" s="62"/>
    </row>
    <row r="198" spans="1:25" s="61" customFormat="1" ht="19.5" customHeight="1" x14ac:dyDescent="0.2">
      <c r="A198" s="66"/>
      <c r="B198" s="70"/>
      <c r="C198" s="69"/>
      <c r="D198" s="68"/>
      <c r="E198" s="68"/>
      <c r="F198" s="66"/>
      <c r="G198" s="66"/>
      <c r="H198" s="67"/>
      <c r="I198" s="67"/>
      <c r="J198" s="67"/>
      <c r="K198" s="66"/>
      <c r="L198" s="65"/>
      <c r="M198" s="64"/>
      <c r="N198" s="64"/>
      <c r="O198" s="64"/>
      <c r="P198" s="64"/>
      <c r="Q198" s="64"/>
      <c r="R198" s="64"/>
      <c r="S198" s="64"/>
      <c r="T198" s="64"/>
      <c r="U198" s="64"/>
      <c r="V198" s="63"/>
      <c r="W198" s="63"/>
      <c r="X198" s="63"/>
      <c r="Y198" s="62"/>
    </row>
    <row r="199" spans="1:25" s="61" customFormat="1" ht="19.5" customHeight="1" x14ac:dyDescent="0.2">
      <c r="A199" s="66"/>
      <c r="B199" s="70"/>
      <c r="C199" s="69"/>
      <c r="D199" s="68"/>
      <c r="E199" s="68"/>
      <c r="F199" s="66"/>
      <c r="G199" s="66"/>
      <c r="H199" s="67"/>
      <c r="I199" s="67"/>
      <c r="J199" s="67"/>
      <c r="K199" s="66"/>
      <c r="L199" s="65"/>
      <c r="M199" s="64"/>
      <c r="N199" s="64"/>
      <c r="O199" s="64"/>
      <c r="P199" s="64"/>
      <c r="Q199" s="64"/>
      <c r="R199" s="64"/>
      <c r="S199" s="64"/>
      <c r="T199" s="64"/>
      <c r="U199" s="64"/>
      <c r="V199" s="63"/>
      <c r="W199" s="63"/>
      <c r="X199" s="63"/>
      <c r="Y199" s="62"/>
    </row>
    <row r="200" spans="1:25" s="61" customFormat="1" ht="19.5" customHeight="1" x14ac:dyDescent="0.2">
      <c r="A200" s="66"/>
      <c r="B200" s="70"/>
      <c r="C200" s="69"/>
      <c r="D200" s="68"/>
      <c r="E200" s="68"/>
      <c r="F200" s="66"/>
      <c r="G200" s="66"/>
      <c r="H200" s="67"/>
      <c r="I200" s="67"/>
      <c r="J200" s="67"/>
      <c r="K200" s="66"/>
      <c r="L200" s="65"/>
      <c r="M200" s="64"/>
      <c r="N200" s="64"/>
      <c r="O200" s="64"/>
      <c r="P200" s="64"/>
      <c r="Q200" s="64"/>
      <c r="R200" s="64"/>
      <c r="S200" s="64"/>
      <c r="T200" s="64"/>
      <c r="U200" s="64"/>
      <c r="V200" s="63"/>
      <c r="W200" s="63"/>
      <c r="X200" s="63"/>
      <c r="Y200" s="62"/>
    </row>
    <row r="201" spans="1:25" s="61" customFormat="1" ht="19.5" customHeight="1" x14ac:dyDescent="0.2">
      <c r="A201" s="66"/>
      <c r="B201" s="70"/>
      <c r="C201" s="69"/>
      <c r="D201" s="68"/>
      <c r="E201" s="68"/>
      <c r="F201" s="66"/>
      <c r="G201" s="66"/>
      <c r="H201" s="67"/>
      <c r="I201" s="67"/>
      <c r="J201" s="67"/>
      <c r="K201" s="66"/>
      <c r="L201" s="65"/>
      <c r="M201" s="64"/>
      <c r="N201" s="64"/>
      <c r="O201" s="64"/>
      <c r="P201" s="64"/>
      <c r="Q201" s="64"/>
      <c r="R201" s="64"/>
      <c r="S201" s="64"/>
      <c r="T201" s="64"/>
      <c r="U201" s="64"/>
      <c r="V201" s="63"/>
      <c r="W201" s="63"/>
      <c r="X201" s="63"/>
      <c r="Y201" s="62"/>
    </row>
    <row r="202" spans="1:25" s="61" customFormat="1" ht="19.5" customHeight="1" x14ac:dyDescent="0.2">
      <c r="A202" s="66"/>
      <c r="B202" s="70"/>
      <c r="C202" s="69"/>
      <c r="D202" s="68"/>
      <c r="E202" s="68"/>
      <c r="F202" s="66"/>
      <c r="G202" s="66"/>
      <c r="H202" s="67"/>
      <c r="I202" s="67"/>
      <c r="J202" s="67"/>
      <c r="K202" s="66"/>
      <c r="L202" s="65"/>
      <c r="M202" s="64"/>
      <c r="N202" s="64"/>
      <c r="O202" s="64"/>
      <c r="P202" s="64"/>
      <c r="Q202" s="64"/>
      <c r="R202" s="64"/>
      <c r="S202" s="64"/>
      <c r="T202" s="64"/>
      <c r="U202" s="64"/>
      <c r="V202" s="63"/>
      <c r="W202" s="63"/>
      <c r="X202" s="63"/>
      <c r="Y202" s="62"/>
    </row>
    <row r="203" spans="1:25" s="61" customFormat="1" ht="19.5" customHeight="1" x14ac:dyDescent="0.2">
      <c r="A203" s="66"/>
      <c r="B203" s="70"/>
      <c r="C203" s="69"/>
      <c r="D203" s="68"/>
      <c r="E203" s="68"/>
      <c r="F203" s="66"/>
      <c r="G203" s="66"/>
      <c r="H203" s="67"/>
      <c r="I203" s="67"/>
      <c r="J203" s="67"/>
      <c r="K203" s="66"/>
      <c r="L203" s="65"/>
      <c r="M203" s="64"/>
      <c r="N203" s="64"/>
      <c r="O203" s="64"/>
      <c r="P203" s="64"/>
      <c r="Q203" s="64"/>
      <c r="R203" s="64"/>
      <c r="S203" s="64"/>
      <c r="T203" s="64"/>
      <c r="U203" s="64"/>
      <c r="V203" s="63"/>
      <c r="W203" s="63"/>
      <c r="X203" s="63"/>
      <c r="Y203" s="62"/>
    </row>
    <row r="204" spans="1:25" s="61" customFormat="1" ht="19.5" customHeight="1" x14ac:dyDescent="0.2">
      <c r="A204" s="66"/>
      <c r="B204" s="70"/>
      <c r="C204" s="69"/>
      <c r="D204" s="68"/>
      <c r="E204" s="68"/>
      <c r="F204" s="66"/>
      <c r="G204" s="66"/>
      <c r="H204" s="67"/>
      <c r="I204" s="67"/>
      <c r="J204" s="67"/>
      <c r="K204" s="66"/>
      <c r="L204" s="65"/>
      <c r="M204" s="64"/>
      <c r="N204" s="64"/>
      <c r="O204" s="64"/>
      <c r="P204" s="64"/>
      <c r="Q204" s="64"/>
      <c r="R204" s="64"/>
      <c r="S204" s="64"/>
      <c r="T204" s="64"/>
      <c r="U204" s="64"/>
      <c r="V204" s="63"/>
      <c r="W204" s="63"/>
      <c r="X204" s="63"/>
      <c r="Y204" s="62"/>
    </row>
    <row r="205" spans="1:25" s="61" customFormat="1" ht="19.5" customHeight="1" x14ac:dyDescent="0.2">
      <c r="A205" s="66"/>
      <c r="B205" s="70"/>
      <c r="C205" s="69"/>
      <c r="D205" s="68"/>
      <c r="E205" s="68"/>
      <c r="F205" s="66"/>
      <c r="G205" s="66"/>
      <c r="H205" s="67"/>
      <c r="I205" s="67"/>
      <c r="J205" s="67"/>
      <c r="K205" s="66"/>
      <c r="L205" s="65"/>
      <c r="M205" s="64"/>
      <c r="N205" s="64"/>
      <c r="O205" s="64"/>
      <c r="P205" s="64"/>
      <c r="Q205" s="64"/>
      <c r="R205" s="64"/>
      <c r="S205" s="64"/>
      <c r="T205" s="64"/>
      <c r="U205" s="64"/>
      <c r="V205" s="63"/>
      <c r="W205" s="63"/>
      <c r="X205" s="63"/>
      <c r="Y205" s="62"/>
    </row>
    <row r="206" spans="1:25" s="61" customFormat="1" ht="19.5" customHeight="1" x14ac:dyDescent="0.2">
      <c r="A206" s="66"/>
      <c r="B206" s="70"/>
      <c r="C206" s="69"/>
      <c r="D206" s="68"/>
      <c r="E206" s="68"/>
      <c r="F206" s="66"/>
      <c r="G206" s="66"/>
      <c r="H206" s="67"/>
      <c r="I206" s="67"/>
      <c r="J206" s="67"/>
      <c r="K206" s="66"/>
      <c r="L206" s="65"/>
      <c r="M206" s="64"/>
      <c r="N206" s="64"/>
      <c r="O206" s="64"/>
      <c r="P206" s="64"/>
      <c r="Q206" s="64"/>
      <c r="R206" s="64"/>
      <c r="S206" s="64"/>
      <c r="T206" s="64"/>
      <c r="U206" s="64"/>
      <c r="V206" s="63"/>
      <c r="W206" s="63"/>
      <c r="X206" s="63"/>
      <c r="Y206" s="62"/>
    </row>
    <row r="207" spans="1:25" s="61" customFormat="1" ht="19.5" customHeight="1" x14ac:dyDescent="0.2">
      <c r="A207" s="66"/>
      <c r="B207" s="70"/>
      <c r="C207" s="69"/>
      <c r="D207" s="68"/>
      <c r="E207" s="68"/>
      <c r="F207" s="66"/>
      <c r="G207" s="66"/>
      <c r="H207" s="67"/>
      <c r="I207" s="67"/>
      <c r="J207" s="67"/>
      <c r="K207" s="66"/>
      <c r="L207" s="65"/>
      <c r="M207" s="64"/>
      <c r="N207" s="64"/>
      <c r="O207" s="64"/>
      <c r="P207" s="64"/>
      <c r="Q207" s="64"/>
      <c r="R207" s="64"/>
      <c r="S207" s="64"/>
      <c r="T207" s="64"/>
      <c r="U207" s="64"/>
      <c r="V207" s="63"/>
      <c r="W207" s="63"/>
      <c r="X207" s="63"/>
      <c r="Y207" s="62"/>
    </row>
    <row r="208" spans="1:25" s="61" customFormat="1" ht="19.5" customHeight="1" x14ac:dyDescent="0.2">
      <c r="A208" s="66"/>
      <c r="B208" s="70"/>
      <c r="C208" s="69"/>
      <c r="D208" s="68"/>
      <c r="E208" s="68"/>
      <c r="F208" s="66"/>
      <c r="G208" s="66"/>
      <c r="H208" s="67"/>
      <c r="I208" s="67"/>
      <c r="J208" s="67"/>
      <c r="K208" s="66"/>
      <c r="L208" s="65"/>
      <c r="M208" s="64"/>
      <c r="N208" s="64"/>
      <c r="O208" s="64"/>
      <c r="P208" s="64"/>
      <c r="Q208" s="64"/>
      <c r="R208" s="64"/>
      <c r="S208" s="64"/>
      <c r="T208" s="64"/>
      <c r="U208" s="64"/>
      <c r="V208" s="63"/>
      <c r="W208" s="63"/>
      <c r="X208" s="63"/>
      <c r="Y208" s="62"/>
    </row>
    <row r="209" spans="1:25" s="61" customFormat="1" ht="19.5" customHeight="1" x14ac:dyDescent="0.2">
      <c r="A209" s="66"/>
      <c r="B209" s="70"/>
      <c r="C209" s="69"/>
      <c r="D209" s="68"/>
      <c r="E209" s="68"/>
      <c r="F209" s="66"/>
      <c r="G209" s="66"/>
      <c r="H209" s="67"/>
      <c r="I209" s="67"/>
      <c r="J209" s="67"/>
      <c r="K209" s="66"/>
      <c r="L209" s="65"/>
      <c r="M209" s="64"/>
      <c r="N209" s="64"/>
      <c r="O209" s="64"/>
      <c r="P209" s="64"/>
      <c r="Q209" s="64"/>
      <c r="R209" s="64"/>
      <c r="S209" s="64"/>
      <c r="T209" s="64"/>
      <c r="U209" s="64"/>
      <c r="V209" s="63"/>
      <c r="W209" s="63"/>
      <c r="X209" s="63"/>
      <c r="Y209" s="62"/>
    </row>
    <row r="210" spans="1:25" s="61" customFormat="1" ht="19.5" customHeight="1" x14ac:dyDescent="0.2">
      <c r="A210" s="66"/>
      <c r="B210" s="70"/>
      <c r="C210" s="69"/>
      <c r="D210" s="68"/>
      <c r="E210" s="68"/>
      <c r="F210" s="66"/>
      <c r="G210" s="66"/>
      <c r="H210" s="67"/>
      <c r="I210" s="67"/>
      <c r="J210" s="67"/>
      <c r="K210" s="66"/>
      <c r="L210" s="65"/>
      <c r="M210" s="64"/>
      <c r="N210" s="64"/>
      <c r="O210" s="64"/>
      <c r="P210" s="64"/>
      <c r="Q210" s="64"/>
      <c r="R210" s="64"/>
      <c r="S210" s="64"/>
      <c r="T210" s="64"/>
      <c r="U210" s="64"/>
      <c r="V210" s="63"/>
      <c r="W210" s="63"/>
      <c r="X210" s="63"/>
      <c r="Y210" s="62"/>
    </row>
    <row r="211" spans="1:25" s="61" customFormat="1" ht="19.5" customHeight="1" x14ac:dyDescent="0.2">
      <c r="A211" s="66"/>
      <c r="B211" s="70"/>
      <c r="C211" s="69"/>
      <c r="D211" s="68"/>
      <c r="E211" s="68"/>
      <c r="F211" s="66"/>
      <c r="G211" s="66"/>
      <c r="H211" s="67"/>
      <c r="I211" s="67"/>
      <c r="J211" s="67"/>
      <c r="K211" s="66"/>
      <c r="L211" s="65"/>
      <c r="M211" s="64"/>
      <c r="N211" s="64"/>
      <c r="O211" s="64"/>
      <c r="P211" s="64"/>
      <c r="Q211" s="64"/>
      <c r="R211" s="64"/>
      <c r="S211" s="64"/>
      <c r="T211" s="64"/>
      <c r="U211" s="64"/>
      <c r="V211" s="63"/>
      <c r="W211" s="63"/>
      <c r="X211" s="63"/>
      <c r="Y211" s="62"/>
    </row>
    <row r="212" spans="1:25" s="61" customFormat="1" ht="19.5" customHeight="1" x14ac:dyDescent="0.2">
      <c r="A212" s="66"/>
      <c r="B212" s="70"/>
      <c r="C212" s="69"/>
      <c r="D212" s="68"/>
      <c r="E212" s="68"/>
      <c r="F212" s="66"/>
      <c r="G212" s="66"/>
      <c r="H212" s="67"/>
      <c r="I212" s="67"/>
      <c r="J212" s="67"/>
      <c r="K212" s="66"/>
      <c r="L212" s="65"/>
      <c r="M212" s="64"/>
      <c r="N212" s="64"/>
      <c r="O212" s="64"/>
      <c r="P212" s="64"/>
      <c r="Q212" s="64"/>
      <c r="R212" s="64"/>
      <c r="S212" s="64"/>
      <c r="T212" s="64"/>
      <c r="U212" s="64"/>
      <c r="V212" s="63"/>
      <c r="W212" s="63"/>
      <c r="X212" s="63"/>
      <c r="Y212" s="62"/>
    </row>
    <row r="213" spans="1:25" s="61" customFormat="1" ht="19.5" customHeight="1" x14ac:dyDescent="0.2">
      <c r="A213" s="66"/>
      <c r="B213" s="70"/>
      <c r="C213" s="69"/>
      <c r="D213" s="68"/>
      <c r="E213" s="68"/>
      <c r="F213" s="66"/>
      <c r="G213" s="66"/>
      <c r="H213" s="67"/>
      <c r="I213" s="67"/>
      <c r="J213" s="67"/>
      <c r="K213" s="66"/>
      <c r="L213" s="65"/>
      <c r="M213" s="64"/>
      <c r="N213" s="64"/>
      <c r="O213" s="64"/>
      <c r="P213" s="64"/>
      <c r="Q213" s="64"/>
      <c r="R213" s="64"/>
      <c r="S213" s="64"/>
      <c r="T213" s="64"/>
      <c r="U213" s="64"/>
      <c r="V213" s="63"/>
      <c r="W213" s="63"/>
      <c r="X213" s="63"/>
      <c r="Y213" s="62"/>
    </row>
    <row r="214" spans="1:25" s="61" customFormat="1" ht="19.5" customHeight="1" x14ac:dyDescent="0.2">
      <c r="A214" s="66"/>
      <c r="B214" s="70"/>
      <c r="C214" s="69"/>
      <c r="D214" s="68"/>
      <c r="E214" s="68"/>
      <c r="F214" s="66"/>
      <c r="G214" s="66"/>
      <c r="H214" s="67"/>
      <c r="I214" s="67"/>
      <c r="J214" s="67"/>
      <c r="K214" s="66"/>
      <c r="L214" s="65"/>
      <c r="M214" s="64"/>
      <c r="N214" s="64"/>
      <c r="O214" s="64"/>
      <c r="P214" s="64"/>
      <c r="Q214" s="64"/>
      <c r="R214" s="64"/>
      <c r="S214" s="64"/>
      <c r="T214" s="64"/>
      <c r="U214" s="64"/>
      <c r="V214" s="63"/>
      <c r="W214" s="63"/>
      <c r="X214" s="63"/>
      <c r="Y214" s="62"/>
    </row>
    <row r="215" spans="1:25" s="61" customFormat="1" ht="19.5" customHeight="1" x14ac:dyDescent="0.2">
      <c r="A215" s="66"/>
      <c r="B215" s="70"/>
      <c r="C215" s="69"/>
      <c r="D215" s="68"/>
      <c r="E215" s="68"/>
      <c r="F215" s="66"/>
      <c r="G215" s="66"/>
      <c r="H215" s="67"/>
      <c r="I215" s="67"/>
      <c r="J215" s="67"/>
      <c r="K215" s="66"/>
      <c r="L215" s="65"/>
      <c r="M215" s="64"/>
      <c r="N215" s="64"/>
      <c r="O215" s="64"/>
      <c r="P215" s="64"/>
      <c r="Q215" s="64"/>
      <c r="R215" s="64"/>
      <c r="S215" s="64"/>
      <c r="T215" s="64"/>
      <c r="U215" s="64"/>
      <c r="V215" s="63"/>
      <c r="W215" s="63"/>
      <c r="X215" s="63"/>
      <c r="Y215" s="62"/>
    </row>
    <row r="216" spans="1:25" s="61" customFormat="1" ht="19.5" customHeight="1" x14ac:dyDescent="0.2">
      <c r="A216" s="66"/>
      <c r="B216" s="70"/>
      <c r="C216" s="69"/>
      <c r="D216" s="68"/>
      <c r="E216" s="68"/>
      <c r="F216" s="66"/>
      <c r="G216" s="66"/>
      <c r="H216" s="67"/>
      <c r="I216" s="67"/>
      <c r="J216" s="67"/>
      <c r="K216" s="66"/>
      <c r="L216" s="65"/>
      <c r="M216" s="64"/>
      <c r="N216" s="64"/>
      <c r="O216" s="64"/>
      <c r="P216" s="64"/>
      <c r="Q216" s="64"/>
      <c r="R216" s="64"/>
      <c r="S216" s="64"/>
      <c r="T216" s="64"/>
      <c r="U216" s="64"/>
      <c r="V216" s="63"/>
      <c r="W216" s="63"/>
      <c r="X216" s="63"/>
      <c r="Y216" s="62"/>
    </row>
    <row r="217" spans="1:25" s="61" customFormat="1" ht="19.5" customHeight="1" x14ac:dyDescent="0.2">
      <c r="A217" s="66"/>
      <c r="B217" s="70"/>
      <c r="C217" s="69"/>
      <c r="D217" s="68"/>
      <c r="E217" s="68"/>
      <c r="F217" s="66"/>
      <c r="G217" s="66"/>
      <c r="H217" s="67"/>
      <c r="I217" s="67"/>
      <c r="J217" s="67"/>
      <c r="K217" s="66"/>
      <c r="L217" s="65"/>
      <c r="M217" s="64"/>
      <c r="N217" s="64"/>
      <c r="O217" s="64"/>
      <c r="P217" s="64"/>
      <c r="Q217" s="64"/>
      <c r="R217" s="64"/>
      <c r="S217" s="64"/>
      <c r="T217" s="64"/>
      <c r="U217" s="64"/>
      <c r="V217" s="63"/>
      <c r="W217" s="63"/>
      <c r="X217" s="63"/>
      <c r="Y217" s="62"/>
    </row>
    <row r="218" spans="1:25" s="61" customFormat="1" ht="19.5" customHeight="1" x14ac:dyDescent="0.2">
      <c r="A218" s="66"/>
      <c r="B218" s="70"/>
      <c r="C218" s="69"/>
      <c r="D218" s="68"/>
      <c r="E218" s="68"/>
      <c r="F218" s="66"/>
      <c r="G218" s="66"/>
      <c r="H218" s="67"/>
      <c r="I218" s="67"/>
      <c r="J218" s="67"/>
      <c r="K218" s="66"/>
      <c r="L218" s="65"/>
      <c r="M218" s="64"/>
      <c r="N218" s="64"/>
      <c r="O218" s="64"/>
      <c r="P218" s="64"/>
      <c r="Q218" s="64"/>
      <c r="R218" s="64"/>
      <c r="S218" s="64"/>
      <c r="T218" s="64"/>
      <c r="U218" s="64"/>
      <c r="V218" s="63"/>
      <c r="W218" s="63"/>
      <c r="X218" s="63"/>
      <c r="Y218" s="62"/>
    </row>
    <row r="219" spans="1:25" s="61" customFormat="1" ht="19.5" customHeight="1" x14ac:dyDescent="0.2">
      <c r="A219" s="66"/>
      <c r="B219" s="70"/>
      <c r="C219" s="69"/>
      <c r="D219" s="68"/>
      <c r="E219" s="68"/>
      <c r="F219" s="66"/>
      <c r="G219" s="66"/>
      <c r="H219" s="67"/>
      <c r="I219" s="67"/>
      <c r="J219" s="67"/>
      <c r="K219" s="66"/>
      <c r="L219" s="65"/>
      <c r="M219" s="64"/>
      <c r="N219" s="64"/>
      <c r="O219" s="64"/>
      <c r="P219" s="64"/>
      <c r="Q219" s="64"/>
      <c r="R219" s="64"/>
      <c r="S219" s="64"/>
      <c r="T219" s="64"/>
      <c r="U219" s="64"/>
      <c r="V219" s="63"/>
      <c r="W219" s="63"/>
      <c r="X219" s="63"/>
      <c r="Y219" s="62"/>
    </row>
    <row r="220" spans="1:25" s="61" customFormat="1" ht="19.5" customHeight="1" x14ac:dyDescent="0.2">
      <c r="A220" s="66"/>
      <c r="B220" s="70"/>
      <c r="C220" s="69"/>
      <c r="D220" s="68"/>
      <c r="E220" s="68"/>
      <c r="F220" s="66"/>
      <c r="G220" s="66"/>
      <c r="H220" s="67"/>
      <c r="I220" s="67"/>
      <c r="J220" s="67"/>
      <c r="K220" s="66"/>
      <c r="L220" s="65"/>
      <c r="M220" s="64"/>
      <c r="N220" s="64"/>
      <c r="O220" s="64"/>
      <c r="P220" s="64"/>
      <c r="Q220" s="64"/>
      <c r="R220" s="64"/>
      <c r="S220" s="64"/>
      <c r="T220" s="64"/>
      <c r="U220" s="64"/>
      <c r="V220" s="63"/>
      <c r="W220" s="63"/>
      <c r="X220" s="63"/>
      <c r="Y220" s="62"/>
    </row>
    <row r="221" spans="1:25" s="61" customFormat="1" ht="19.5" customHeight="1" x14ac:dyDescent="0.2">
      <c r="A221" s="66"/>
      <c r="B221" s="70"/>
      <c r="C221" s="69"/>
      <c r="D221" s="68"/>
      <c r="E221" s="68"/>
      <c r="F221" s="66"/>
      <c r="G221" s="66"/>
      <c r="H221" s="67"/>
      <c r="I221" s="67"/>
      <c r="J221" s="67"/>
      <c r="K221" s="66"/>
      <c r="L221" s="65"/>
      <c r="M221" s="64"/>
      <c r="N221" s="64"/>
      <c r="O221" s="64"/>
      <c r="P221" s="64"/>
      <c r="Q221" s="64"/>
      <c r="R221" s="64"/>
      <c r="S221" s="64"/>
      <c r="T221" s="64"/>
      <c r="U221" s="64"/>
      <c r="V221" s="63"/>
      <c r="W221" s="63"/>
      <c r="X221" s="63"/>
      <c r="Y221" s="62"/>
    </row>
    <row r="222" spans="1:25" s="61" customFormat="1" ht="19.5" customHeight="1" x14ac:dyDescent="0.2">
      <c r="A222" s="66"/>
      <c r="B222" s="70"/>
      <c r="C222" s="69"/>
      <c r="D222" s="68"/>
      <c r="E222" s="68"/>
      <c r="F222" s="66"/>
      <c r="G222" s="66"/>
      <c r="H222" s="67"/>
      <c r="I222" s="67"/>
      <c r="J222" s="67"/>
      <c r="K222" s="66"/>
      <c r="L222" s="65"/>
      <c r="M222" s="64"/>
      <c r="N222" s="64"/>
      <c r="O222" s="64"/>
      <c r="P222" s="64"/>
      <c r="Q222" s="64"/>
      <c r="R222" s="64"/>
      <c r="S222" s="64"/>
      <c r="T222" s="64"/>
      <c r="U222" s="64"/>
      <c r="V222" s="63"/>
      <c r="W222" s="63"/>
      <c r="X222" s="63"/>
      <c r="Y222" s="62"/>
    </row>
    <row r="223" spans="1:25" s="61" customFormat="1" ht="19.5" customHeight="1" x14ac:dyDescent="0.2">
      <c r="A223" s="66"/>
      <c r="B223" s="70"/>
      <c r="C223" s="69"/>
      <c r="D223" s="68"/>
      <c r="E223" s="68"/>
      <c r="F223" s="66"/>
      <c r="G223" s="66"/>
      <c r="H223" s="67"/>
      <c r="I223" s="67"/>
      <c r="J223" s="67"/>
      <c r="K223" s="66"/>
      <c r="L223" s="65"/>
      <c r="M223" s="64"/>
      <c r="N223" s="64"/>
      <c r="O223" s="64"/>
      <c r="P223" s="64"/>
      <c r="Q223" s="64"/>
      <c r="R223" s="64"/>
      <c r="S223" s="64"/>
      <c r="T223" s="64"/>
      <c r="U223" s="64"/>
      <c r="V223" s="63"/>
      <c r="W223" s="63"/>
      <c r="X223" s="63"/>
      <c r="Y223" s="62"/>
    </row>
    <row r="224" spans="1:25" s="61" customFormat="1" ht="19.5" customHeight="1" x14ac:dyDescent="0.2">
      <c r="A224" s="66"/>
      <c r="B224" s="70"/>
      <c r="C224" s="69"/>
      <c r="D224" s="68"/>
      <c r="E224" s="68"/>
      <c r="F224" s="66"/>
      <c r="G224" s="66"/>
      <c r="H224" s="67"/>
      <c r="I224" s="67"/>
      <c r="J224" s="67"/>
      <c r="K224" s="66"/>
      <c r="L224" s="65"/>
      <c r="M224" s="64"/>
      <c r="N224" s="64"/>
      <c r="O224" s="64"/>
      <c r="P224" s="64"/>
      <c r="Q224" s="64"/>
      <c r="R224" s="64"/>
      <c r="S224" s="64"/>
      <c r="T224" s="64"/>
      <c r="U224" s="64"/>
      <c r="V224" s="63"/>
      <c r="W224" s="63"/>
      <c r="X224" s="63"/>
      <c r="Y224" s="62"/>
    </row>
    <row r="225" spans="1:25" s="61" customFormat="1" ht="19.5" customHeight="1" x14ac:dyDescent="0.2">
      <c r="A225" s="66"/>
      <c r="B225" s="70"/>
      <c r="C225" s="69"/>
      <c r="D225" s="68"/>
      <c r="E225" s="68"/>
      <c r="F225" s="66"/>
      <c r="G225" s="66"/>
      <c r="H225" s="67"/>
      <c r="I225" s="67"/>
      <c r="J225" s="67"/>
      <c r="K225" s="66"/>
      <c r="L225" s="65"/>
      <c r="M225" s="64"/>
      <c r="N225" s="64"/>
      <c r="O225" s="64"/>
      <c r="P225" s="64"/>
      <c r="Q225" s="64"/>
      <c r="R225" s="64"/>
      <c r="S225" s="64"/>
      <c r="T225" s="64"/>
      <c r="U225" s="64"/>
      <c r="V225" s="63"/>
      <c r="W225" s="63"/>
      <c r="X225" s="63"/>
      <c r="Y225" s="62"/>
    </row>
    <row r="226" spans="1:25" s="61" customFormat="1" ht="19.5" customHeight="1" x14ac:dyDescent="0.2">
      <c r="A226" s="66"/>
      <c r="B226" s="70"/>
      <c r="C226" s="69"/>
      <c r="D226" s="68"/>
      <c r="E226" s="68"/>
      <c r="F226" s="66"/>
      <c r="G226" s="66"/>
      <c r="H226" s="67"/>
      <c r="I226" s="67"/>
      <c r="J226" s="67"/>
      <c r="K226" s="66"/>
      <c r="L226" s="65"/>
      <c r="M226" s="64"/>
      <c r="N226" s="64"/>
      <c r="O226" s="64"/>
      <c r="P226" s="64"/>
      <c r="Q226" s="64"/>
      <c r="R226" s="64"/>
      <c r="S226" s="64"/>
      <c r="T226" s="64"/>
      <c r="U226" s="64"/>
      <c r="V226" s="63"/>
      <c r="W226" s="63"/>
      <c r="X226" s="63"/>
      <c r="Y226" s="62"/>
    </row>
    <row r="227" spans="1:25" s="61" customFormat="1" ht="19.5" customHeight="1" x14ac:dyDescent="0.2">
      <c r="A227" s="66"/>
      <c r="B227" s="70"/>
      <c r="C227" s="69"/>
      <c r="D227" s="68"/>
      <c r="E227" s="68"/>
      <c r="F227" s="66"/>
      <c r="G227" s="66"/>
      <c r="H227" s="67"/>
      <c r="I227" s="67"/>
      <c r="J227" s="67"/>
      <c r="K227" s="66"/>
      <c r="L227" s="65"/>
      <c r="M227" s="64"/>
      <c r="N227" s="64"/>
      <c r="O227" s="64"/>
      <c r="P227" s="64"/>
      <c r="Q227" s="64"/>
      <c r="R227" s="64"/>
      <c r="S227" s="64"/>
      <c r="T227" s="64"/>
      <c r="U227" s="64"/>
      <c r="V227" s="63"/>
      <c r="W227" s="63"/>
      <c r="X227" s="63"/>
      <c r="Y227" s="62"/>
    </row>
    <row r="228" spans="1:25" s="61" customFormat="1" ht="19.5" customHeight="1" x14ac:dyDescent="0.2">
      <c r="A228" s="66"/>
      <c r="B228" s="70"/>
      <c r="C228" s="69"/>
      <c r="D228" s="68"/>
      <c r="E228" s="68"/>
      <c r="F228" s="66"/>
      <c r="G228" s="66"/>
      <c r="H228" s="67"/>
      <c r="I228" s="67"/>
      <c r="J228" s="67"/>
      <c r="K228" s="66"/>
      <c r="L228" s="65"/>
      <c r="M228" s="64"/>
      <c r="N228" s="64"/>
      <c r="O228" s="64"/>
      <c r="P228" s="64"/>
      <c r="Q228" s="64"/>
      <c r="R228" s="64"/>
      <c r="S228" s="64"/>
      <c r="T228" s="64"/>
      <c r="U228" s="64"/>
      <c r="V228" s="63"/>
      <c r="W228" s="63"/>
      <c r="X228" s="63"/>
      <c r="Y228" s="62"/>
    </row>
    <row r="229" spans="1:25" s="61" customFormat="1" ht="19.5" customHeight="1" x14ac:dyDescent="0.2">
      <c r="A229" s="66"/>
      <c r="B229" s="70"/>
      <c r="C229" s="69"/>
      <c r="D229" s="68"/>
      <c r="E229" s="68"/>
      <c r="F229" s="66"/>
      <c r="G229" s="66"/>
      <c r="H229" s="67"/>
      <c r="I229" s="67"/>
      <c r="J229" s="67"/>
      <c r="K229" s="66"/>
      <c r="L229" s="65"/>
      <c r="M229" s="64"/>
      <c r="N229" s="64"/>
      <c r="O229" s="64"/>
      <c r="P229" s="64"/>
      <c r="Q229" s="64"/>
      <c r="R229" s="64"/>
      <c r="S229" s="64"/>
      <c r="T229" s="64"/>
      <c r="U229" s="64"/>
      <c r="V229" s="63"/>
      <c r="W229" s="63"/>
      <c r="X229" s="63"/>
      <c r="Y229" s="62"/>
    </row>
    <row r="230" spans="1:25" s="61" customFormat="1" ht="19.5" customHeight="1" x14ac:dyDescent="0.2">
      <c r="A230" s="66"/>
      <c r="B230" s="70"/>
      <c r="C230" s="69"/>
      <c r="D230" s="68"/>
      <c r="E230" s="68"/>
      <c r="F230" s="66"/>
      <c r="G230" s="66"/>
      <c r="H230" s="67"/>
      <c r="I230" s="67"/>
      <c r="J230" s="67"/>
      <c r="K230" s="66"/>
      <c r="L230" s="65"/>
      <c r="M230" s="64"/>
      <c r="N230" s="64"/>
      <c r="O230" s="64"/>
      <c r="P230" s="64"/>
      <c r="Q230" s="64"/>
      <c r="R230" s="64"/>
      <c r="S230" s="64"/>
      <c r="T230" s="64"/>
      <c r="U230" s="64"/>
      <c r="V230" s="63"/>
      <c r="W230" s="63"/>
      <c r="X230" s="63"/>
      <c r="Y230" s="62"/>
    </row>
    <row r="231" spans="1:25" s="61" customFormat="1" ht="19.5" customHeight="1" x14ac:dyDescent="0.2">
      <c r="A231" s="66"/>
      <c r="B231" s="70"/>
      <c r="C231" s="69"/>
      <c r="D231" s="68"/>
      <c r="E231" s="68"/>
      <c r="F231" s="66"/>
      <c r="G231" s="66"/>
      <c r="H231" s="67"/>
      <c r="I231" s="67"/>
      <c r="J231" s="67"/>
      <c r="K231" s="66"/>
      <c r="L231" s="65"/>
      <c r="M231" s="64"/>
      <c r="N231" s="64"/>
      <c r="O231" s="64"/>
      <c r="P231" s="64"/>
      <c r="Q231" s="64"/>
      <c r="R231" s="64"/>
      <c r="S231" s="64"/>
      <c r="T231" s="64"/>
      <c r="U231" s="64"/>
      <c r="V231" s="63"/>
      <c r="W231" s="63"/>
      <c r="X231" s="63"/>
      <c r="Y231" s="62"/>
    </row>
    <row r="232" spans="1:25" s="61" customFormat="1" ht="19.5" customHeight="1" x14ac:dyDescent="0.2">
      <c r="A232" s="66"/>
      <c r="B232" s="70"/>
      <c r="C232" s="69"/>
      <c r="D232" s="68"/>
      <c r="E232" s="68"/>
      <c r="F232" s="66"/>
      <c r="G232" s="66"/>
      <c r="H232" s="67"/>
      <c r="I232" s="67"/>
      <c r="J232" s="67"/>
      <c r="K232" s="66"/>
      <c r="L232" s="65"/>
      <c r="M232" s="64"/>
      <c r="N232" s="64"/>
      <c r="O232" s="64"/>
      <c r="P232" s="64"/>
      <c r="Q232" s="64"/>
      <c r="R232" s="64"/>
      <c r="S232" s="64"/>
      <c r="T232" s="64"/>
      <c r="U232" s="64"/>
      <c r="V232" s="63"/>
      <c r="W232" s="63"/>
      <c r="X232" s="63"/>
      <c r="Y232" s="62"/>
    </row>
    <row r="233" spans="1:25" s="61" customFormat="1" ht="19.5" customHeight="1" x14ac:dyDescent="0.2">
      <c r="A233" s="66"/>
      <c r="B233" s="70"/>
      <c r="C233" s="69"/>
      <c r="D233" s="68"/>
      <c r="E233" s="68"/>
      <c r="F233" s="66"/>
      <c r="G233" s="66"/>
      <c r="H233" s="67"/>
      <c r="I233" s="67"/>
      <c r="J233" s="67"/>
      <c r="K233" s="66"/>
      <c r="L233" s="65"/>
      <c r="M233" s="64"/>
      <c r="N233" s="64"/>
      <c r="O233" s="64"/>
      <c r="P233" s="64"/>
      <c r="Q233" s="64"/>
      <c r="R233" s="64"/>
      <c r="S233" s="64"/>
      <c r="T233" s="64"/>
      <c r="U233" s="64"/>
      <c r="V233" s="63"/>
      <c r="W233" s="63"/>
      <c r="X233" s="63"/>
      <c r="Y233" s="62"/>
    </row>
    <row r="234" spans="1:25" s="61" customFormat="1" ht="19.5" customHeight="1" x14ac:dyDescent="0.2">
      <c r="A234" s="66"/>
      <c r="B234" s="70"/>
      <c r="C234" s="69"/>
      <c r="D234" s="68"/>
      <c r="E234" s="68"/>
      <c r="F234" s="66"/>
      <c r="G234" s="66"/>
      <c r="H234" s="67"/>
      <c r="I234" s="67"/>
      <c r="J234" s="67"/>
      <c r="K234" s="66"/>
      <c r="L234" s="65"/>
      <c r="M234" s="64"/>
      <c r="N234" s="64"/>
      <c r="O234" s="64"/>
      <c r="P234" s="64"/>
      <c r="Q234" s="64"/>
      <c r="R234" s="64"/>
      <c r="S234" s="64"/>
      <c r="T234" s="64"/>
      <c r="U234" s="64"/>
      <c r="V234" s="63"/>
      <c r="W234" s="63"/>
      <c r="X234" s="63"/>
      <c r="Y234" s="62"/>
    </row>
    <row r="235" spans="1:25" s="61" customFormat="1" ht="19.5" customHeight="1" x14ac:dyDescent="0.2">
      <c r="A235" s="66"/>
      <c r="B235" s="70"/>
      <c r="C235" s="69"/>
      <c r="D235" s="68"/>
      <c r="E235" s="68"/>
      <c r="F235" s="66"/>
      <c r="G235" s="66"/>
      <c r="H235" s="67"/>
      <c r="I235" s="67"/>
      <c r="J235" s="67"/>
      <c r="K235" s="66"/>
      <c r="L235" s="65"/>
      <c r="M235" s="64"/>
      <c r="N235" s="64"/>
      <c r="O235" s="64"/>
      <c r="P235" s="64"/>
      <c r="Q235" s="64"/>
      <c r="R235" s="64"/>
      <c r="S235" s="64"/>
      <c r="T235" s="64"/>
      <c r="U235" s="64"/>
      <c r="V235" s="63"/>
      <c r="W235" s="63"/>
      <c r="X235" s="63"/>
      <c r="Y235" s="62"/>
    </row>
    <row r="236" spans="1:25" s="61" customFormat="1" ht="19.5" customHeight="1" x14ac:dyDescent="0.2">
      <c r="A236" s="66"/>
      <c r="B236" s="70"/>
      <c r="C236" s="69"/>
      <c r="D236" s="68"/>
      <c r="E236" s="68"/>
      <c r="F236" s="66"/>
      <c r="G236" s="66"/>
      <c r="H236" s="67"/>
      <c r="I236" s="67"/>
      <c r="J236" s="67"/>
      <c r="K236" s="66"/>
      <c r="L236" s="65"/>
      <c r="M236" s="64"/>
      <c r="N236" s="64"/>
      <c r="O236" s="64"/>
      <c r="P236" s="64"/>
      <c r="Q236" s="64"/>
      <c r="R236" s="64"/>
      <c r="S236" s="64"/>
      <c r="T236" s="64"/>
      <c r="U236" s="64"/>
      <c r="V236" s="63"/>
      <c r="W236" s="63"/>
      <c r="X236" s="63"/>
      <c r="Y236" s="62"/>
    </row>
    <row r="237" spans="1:25" s="61" customFormat="1" ht="19.5" customHeight="1" x14ac:dyDescent="0.2">
      <c r="A237" s="66"/>
      <c r="B237" s="70"/>
      <c r="C237" s="69"/>
      <c r="D237" s="68"/>
      <c r="E237" s="68"/>
      <c r="F237" s="66"/>
      <c r="G237" s="66"/>
      <c r="H237" s="67"/>
      <c r="I237" s="67"/>
      <c r="J237" s="67"/>
      <c r="K237" s="66"/>
      <c r="L237" s="65"/>
      <c r="M237" s="64"/>
      <c r="N237" s="64"/>
      <c r="O237" s="64"/>
      <c r="P237" s="64"/>
      <c r="Q237" s="64"/>
      <c r="R237" s="64"/>
      <c r="S237" s="64"/>
      <c r="T237" s="64"/>
      <c r="U237" s="64"/>
      <c r="V237" s="63"/>
      <c r="W237" s="63"/>
      <c r="X237" s="63"/>
      <c r="Y237" s="62"/>
    </row>
    <row r="238" spans="1:25" s="61" customFormat="1" ht="19.5" customHeight="1" x14ac:dyDescent="0.2">
      <c r="A238" s="66"/>
      <c r="B238" s="70"/>
      <c r="C238" s="69"/>
      <c r="D238" s="68"/>
      <c r="E238" s="68"/>
      <c r="F238" s="66"/>
      <c r="G238" s="66"/>
      <c r="H238" s="67"/>
      <c r="I238" s="67"/>
      <c r="J238" s="67"/>
      <c r="K238" s="66"/>
      <c r="L238" s="65"/>
      <c r="M238" s="64"/>
      <c r="N238" s="64"/>
      <c r="O238" s="64"/>
      <c r="P238" s="64"/>
      <c r="Q238" s="64"/>
      <c r="R238" s="64"/>
      <c r="S238" s="64"/>
      <c r="T238" s="64"/>
      <c r="U238" s="64"/>
      <c r="V238" s="63"/>
      <c r="W238" s="63"/>
      <c r="X238" s="63"/>
      <c r="Y238" s="62"/>
    </row>
    <row r="239" spans="1:25" s="61" customFormat="1" ht="19.5" customHeight="1" x14ac:dyDescent="0.2">
      <c r="A239" s="66"/>
      <c r="B239" s="70"/>
      <c r="C239" s="69"/>
      <c r="D239" s="68"/>
      <c r="E239" s="68"/>
      <c r="F239" s="66"/>
      <c r="G239" s="66"/>
      <c r="H239" s="67"/>
      <c r="I239" s="67"/>
      <c r="J239" s="67"/>
      <c r="K239" s="66"/>
      <c r="L239" s="65"/>
      <c r="M239" s="64"/>
      <c r="N239" s="64"/>
      <c r="O239" s="64"/>
      <c r="P239" s="64"/>
      <c r="Q239" s="64"/>
      <c r="R239" s="64"/>
      <c r="S239" s="64"/>
      <c r="T239" s="64"/>
      <c r="U239" s="64"/>
      <c r="V239" s="63"/>
      <c r="W239" s="63"/>
      <c r="X239" s="63"/>
      <c r="Y239" s="62"/>
    </row>
    <row r="240" spans="1:25" s="61" customFormat="1" ht="19.5" customHeight="1" x14ac:dyDescent="0.2">
      <c r="A240" s="66"/>
      <c r="B240" s="70"/>
      <c r="C240" s="69"/>
      <c r="D240" s="68"/>
      <c r="E240" s="68"/>
      <c r="F240" s="66"/>
      <c r="G240" s="66"/>
      <c r="H240" s="67"/>
      <c r="I240" s="67"/>
      <c r="J240" s="67"/>
      <c r="K240" s="66"/>
      <c r="L240" s="65"/>
      <c r="M240" s="64"/>
      <c r="N240" s="64"/>
      <c r="O240" s="64"/>
      <c r="P240" s="64"/>
      <c r="Q240" s="64"/>
      <c r="R240" s="64"/>
      <c r="S240" s="64"/>
      <c r="T240" s="64"/>
      <c r="U240" s="64"/>
      <c r="V240" s="63"/>
      <c r="W240" s="63"/>
      <c r="X240" s="63"/>
      <c r="Y240" s="62"/>
    </row>
    <row r="241" spans="1:25" s="61" customFormat="1" ht="19.5" customHeight="1" x14ac:dyDescent="0.2">
      <c r="A241" s="66"/>
      <c r="B241" s="70"/>
      <c r="C241" s="69"/>
      <c r="D241" s="68"/>
      <c r="E241" s="68"/>
      <c r="F241" s="66"/>
      <c r="G241" s="66"/>
      <c r="H241" s="67"/>
      <c r="I241" s="67"/>
      <c r="J241" s="67"/>
      <c r="K241" s="66"/>
      <c r="L241" s="65"/>
      <c r="M241" s="64"/>
      <c r="N241" s="64"/>
      <c r="O241" s="64"/>
      <c r="P241" s="64"/>
      <c r="Q241" s="64"/>
      <c r="R241" s="64"/>
      <c r="S241" s="64"/>
      <c r="T241" s="64"/>
      <c r="U241" s="64"/>
      <c r="V241" s="63"/>
      <c r="W241" s="63"/>
      <c r="X241" s="63"/>
      <c r="Y241" s="62"/>
    </row>
    <row r="242" spans="1:25" s="61" customFormat="1" ht="19.5" customHeight="1" x14ac:dyDescent="0.2">
      <c r="A242" s="66"/>
      <c r="B242" s="70"/>
      <c r="C242" s="69"/>
      <c r="D242" s="68"/>
      <c r="E242" s="68"/>
      <c r="F242" s="66"/>
      <c r="G242" s="66"/>
      <c r="H242" s="67"/>
      <c r="I242" s="67"/>
      <c r="J242" s="67"/>
      <c r="K242" s="66"/>
      <c r="L242" s="65"/>
      <c r="M242" s="64"/>
      <c r="N242" s="64"/>
      <c r="O242" s="64"/>
      <c r="P242" s="64"/>
      <c r="Q242" s="64"/>
      <c r="R242" s="64"/>
      <c r="S242" s="64"/>
      <c r="T242" s="64"/>
      <c r="U242" s="64"/>
      <c r="V242" s="63"/>
      <c r="W242" s="63"/>
      <c r="X242" s="63"/>
      <c r="Y242" s="62"/>
    </row>
    <row r="243" spans="1:25" s="61" customFormat="1" ht="19.5" customHeight="1" x14ac:dyDescent="0.2">
      <c r="A243" s="66"/>
      <c r="B243" s="70"/>
      <c r="C243" s="69"/>
      <c r="D243" s="68"/>
      <c r="E243" s="68"/>
      <c r="F243" s="66"/>
      <c r="G243" s="66"/>
      <c r="H243" s="67"/>
      <c r="I243" s="67"/>
      <c r="J243" s="67"/>
      <c r="K243" s="66"/>
      <c r="L243" s="65"/>
      <c r="M243" s="64"/>
      <c r="N243" s="64"/>
      <c r="O243" s="64"/>
      <c r="P243" s="64"/>
      <c r="Q243" s="64"/>
      <c r="R243" s="64"/>
      <c r="S243" s="64"/>
      <c r="T243" s="64"/>
      <c r="U243" s="64"/>
      <c r="V243" s="63"/>
      <c r="W243" s="63"/>
      <c r="X243" s="63"/>
      <c r="Y243" s="62"/>
    </row>
    <row r="244" spans="1:25" s="61" customFormat="1" ht="19.5" customHeight="1" x14ac:dyDescent="0.2">
      <c r="A244" s="66"/>
      <c r="B244" s="70"/>
      <c r="C244" s="69"/>
      <c r="D244" s="68"/>
      <c r="E244" s="68"/>
      <c r="F244" s="66"/>
      <c r="G244" s="66"/>
      <c r="H244" s="67"/>
      <c r="I244" s="67"/>
      <c r="J244" s="67"/>
      <c r="K244" s="66"/>
      <c r="L244" s="65"/>
      <c r="M244" s="64"/>
      <c r="N244" s="64"/>
      <c r="O244" s="64"/>
      <c r="P244" s="64"/>
      <c r="Q244" s="64"/>
      <c r="R244" s="64"/>
      <c r="S244" s="64"/>
      <c r="T244" s="64"/>
      <c r="U244" s="64"/>
      <c r="V244" s="63"/>
      <c r="W244" s="63"/>
      <c r="X244" s="63"/>
      <c r="Y244" s="62"/>
    </row>
    <row r="245" spans="1:25" s="61" customFormat="1" ht="19.5" customHeight="1" x14ac:dyDescent="0.2">
      <c r="A245" s="66"/>
      <c r="B245" s="70"/>
      <c r="C245" s="69"/>
      <c r="D245" s="68"/>
      <c r="E245" s="68"/>
      <c r="F245" s="66"/>
      <c r="G245" s="66"/>
      <c r="H245" s="67"/>
      <c r="I245" s="67"/>
      <c r="J245" s="67"/>
      <c r="K245" s="66"/>
      <c r="L245" s="65"/>
      <c r="M245" s="64"/>
      <c r="N245" s="64"/>
      <c r="O245" s="64"/>
      <c r="P245" s="64"/>
      <c r="Q245" s="64"/>
      <c r="R245" s="64"/>
      <c r="S245" s="64"/>
      <c r="T245" s="64"/>
      <c r="U245" s="64"/>
      <c r="V245" s="63"/>
      <c r="W245" s="63"/>
      <c r="X245" s="63"/>
      <c r="Y245" s="62"/>
    </row>
    <row r="246" spans="1:25" s="61" customFormat="1" ht="19.5" customHeight="1" x14ac:dyDescent="0.2">
      <c r="A246" s="66"/>
      <c r="B246" s="70"/>
      <c r="C246" s="69"/>
      <c r="D246" s="68"/>
      <c r="E246" s="68"/>
      <c r="F246" s="66"/>
      <c r="G246" s="66"/>
      <c r="H246" s="67"/>
      <c r="I246" s="67"/>
      <c r="J246" s="67"/>
      <c r="K246" s="66"/>
      <c r="L246" s="65"/>
      <c r="M246" s="64"/>
      <c r="N246" s="64"/>
      <c r="O246" s="64"/>
      <c r="P246" s="64"/>
      <c r="Q246" s="64"/>
      <c r="R246" s="64"/>
      <c r="S246" s="64"/>
      <c r="T246" s="64"/>
      <c r="U246" s="64"/>
      <c r="V246" s="63"/>
      <c r="W246" s="63"/>
      <c r="X246" s="63"/>
      <c r="Y246" s="62"/>
    </row>
    <row r="247" spans="1:25" s="61" customFormat="1" ht="19.5" customHeight="1" x14ac:dyDescent="0.2">
      <c r="A247" s="66"/>
      <c r="B247" s="70"/>
      <c r="C247" s="69"/>
      <c r="D247" s="68"/>
      <c r="E247" s="68"/>
      <c r="F247" s="66"/>
      <c r="G247" s="66"/>
      <c r="H247" s="67"/>
      <c r="I247" s="67"/>
      <c r="J247" s="67"/>
      <c r="K247" s="66"/>
      <c r="L247" s="65"/>
      <c r="M247" s="64"/>
      <c r="N247" s="64"/>
      <c r="O247" s="64"/>
      <c r="P247" s="64"/>
      <c r="Q247" s="64"/>
      <c r="R247" s="64"/>
      <c r="S247" s="64"/>
      <c r="T247" s="64"/>
      <c r="U247" s="64"/>
      <c r="V247" s="63"/>
      <c r="W247" s="63"/>
      <c r="X247" s="63"/>
      <c r="Y247" s="62"/>
    </row>
    <row r="248" spans="1:25" s="61" customFormat="1" ht="19.5" customHeight="1" x14ac:dyDescent="0.2">
      <c r="A248" s="66"/>
      <c r="B248" s="70"/>
      <c r="C248" s="69"/>
      <c r="D248" s="68"/>
      <c r="E248" s="68"/>
      <c r="F248" s="66"/>
      <c r="G248" s="66"/>
      <c r="H248" s="67"/>
      <c r="I248" s="67"/>
      <c r="J248" s="67"/>
      <c r="K248" s="66"/>
      <c r="L248" s="65"/>
      <c r="M248" s="64"/>
      <c r="N248" s="64"/>
      <c r="O248" s="64"/>
      <c r="P248" s="64"/>
      <c r="Q248" s="64"/>
      <c r="R248" s="64"/>
      <c r="S248" s="64"/>
      <c r="T248" s="64"/>
      <c r="U248" s="64"/>
      <c r="V248" s="63"/>
      <c r="W248" s="63"/>
      <c r="X248" s="63"/>
      <c r="Y248" s="62"/>
    </row>
    <row r="249" spans="1:25" s="61" customFormat="1" ht="19.5" customHeight="1" x14ac:dyDescent="0.2">
      <c r="A249" s="66"/>
      <c r="B249" s="70"/>
      <c r="C249" s="69"/>
      <c r="D249" s="68"/>
      <c r="E249" s="68"/>
      <c r="F249" s="66"/>
      <c r="G249" s="66"/>
      <c r="H249" s="67"/>
      <c r="I249" s="67"/>
      <c r="J249" s="67"/>
      <c r="K249" s="66"/>
      <c r="L249" s="65"/>
      <c r="M249" s="64"/>
      <c r="N249" s="64"/>
      <c r="O249" s="64"/>
      <c r="P249" s="64"/>
      <c r="Q249" s="64"/>
      <c r="R249" s="64"/>
      <c r="S249" s="64"/>
      <c r="T249" s="64"/>
      <c r="U249" s="64"/>
      <c r="V249" s="63"/>
      <c r="W249" s="63"/>
      <c r="X249" s="63"/>
      <c r="Y249" s="62"/>
    </row>
    <row r="250" spans="1:25" s="61" customFormat="1" ht="19.5" customHeight="1" x14ac:dyDescent="0.2">
      <c r="A250" s="66"/>
      <c r="B250" s="70"/>
      <c r="C250" s="69"/>
      <c r="D250" s="68"/>
      <c r="E250" s="68"/>
      <c r="F250" s="66"/>
      <c r="G250" s="66"/>
      <c r="H250" s="67"/>
      <c r="I250" s="67"/>
      <c r="J250" s="67"/>
      <c r="K250" s="66"/>
      <c r="L250" s="65"/>
      <c r="M250" s="64"/>
      <c r="N250" s="64"/>
      <c r="O250" s="64"/>
      <c r="P250" s="64"/>
      <c r="Q250" s="64"/>
      <c r="R250" s="64"/>
      <c r="S250" s="64"/>
      <c r="T250" s="64"/>
      <c r="U250" s="64"/>
      <c r="V250" s="63"/>
      <c r="W250" s="63"/>
      <c r="X250" s="63"/>
      <c r="Y250" s="62"/>
    </row>
    <row r="251" spans="1:25" s="61" customFormat="1" ht="19.5" customHeight="1" x14ac:dyDescent="0.2">
      <c r="A251" s="66"/>
      <c r="B251" s="70"/>
      <c r="C251" s="69"/>
      <c r="D251" s="68"/>
      <c r="E251" s="68"/>
      <c r="F251" s="66"/>
      <c r="G251" s="66"/>
      <c r="H251" s="67"/>
      <c r="I251" s="67"/>
      <c r="J251" s="67"/>
      <c r="K251" s="66"/>
      <c r="L251" s="65"/>
      <c r="M251" s="64"/>
      <c r="N251" s="64"/>
      <c r="O251" s="64"/>
      <c r="P251" s="64"/>
      <c r="Q251" s="64"/>
      <c r="R251" s="64"/>
      <c r="S251" s="64"/>
      <c r="T251" s="64"/>
      <c r="U251" s="64"/>
      <c r="V251" s="63"/>
      <c r="W251" s="63"/>
      <c r="X251" s="63"/>
      <c r="Y251" s="62"/>
    </row>
    <row r="252" spans="1:25" s="61" customFormat="1" ht="19.5" customHeight="1" x14ac:dyDescent="0.2">
      <c r="A252" s="66"/>
      <c r="B252" s="70"/>
      <c r="C252" s="69"/>
      <c r="D252" s="68"/>
      <c r="E252" s="68"/>
      <c r="F252" s="66"/>
      <c r="G252" s="66"/>
      <c r="H252" s="67"/>
      <c r="I252" s="67"/>
      <c r="J252" s="67"/>
      <c r="K252" s="66"/>
      <c r="L252" s="65"/>
      <c r="M252" s="64"/>
      <c r="N252" s="64"/>
      <c r="O252" s="64"/>
      <c r="P252" s="64"/>
      <c r="Q252" s="64"/>
      <c r="R252" s="64"/>
      <c r="S252" s="64"/>
      <c r="T252" s="64"/>
      <c r="U252" s="64"/>
      <c r="V252" s="63"/>
      <c r="W252" s="63"/>
      <c r="X252" s="63"/>
      <c r="Y252" s="62"/>
    </row>
    <row r="253" spans="1:25" s="61" customFormat="1" ht="19.5" customHeight="1" x14ac:dyDescent="0.2">
      <c r="A253" s="66"/>
      <c r="B253" s="70"/>
      <c r="C253" s="69"/>
      <c r="D253" s="68"/>
      <c r="E253" s="68"/>
      <c r="F253" s="66"/>
      <c r="G253" s="66"/>
      <c r="H253" s="67"/>
      <c r="I253" s="67"/>
      <c r="J253" s="67"/>
      <c r="K253" s="66"/>
      <c r="L253" s="65"/>
      <c r="M253" s="64"/>
      <c r="N253" s="64"/>
      <c r="O253" s="64"/>
      <c r="P253" s="64"/>
      <c r="Q253" s="64"/>
      <c r="R253" s="64"/>
      <c r="S253" s="64"/>
      <c r="T253" s="64"/>
      <c r="U253" s="64"/>
      <c r="V253" s="63"/>
      <c r="W253" s="63"/>
      <c r="X253" s="63"/>
      <c r="Y253" s="62"/>
    </row>
    <row r="254" spans="1:25" s="61" customFormat="1" ht="19.5" customHeight="1" x14ac:dyDescent="0.2">
      <c r="A254" s="66"/>
      <c r="B254" s="70"/>
      <c r="C254" s="69"/>
      <c r="D254" s="68"/>
      <c r="E254" s="68"/>
      <c r="F254" s="66"/>
      <c r="G254" s="66"/>
      <c r="H254" s="67"/>
      <c r="I254" s="67"/>
      <c r="J254" s="67"/>
      <c r="K254" s="66"/>
      <c r="L254" s="65"/>
      <c r="M254" s="64"/>
      <c r="N254" s="64"/>
      <c r="O254" s="64"/>
      <c r="P254" s="64"/>
      <c r="Q254" s="64"/>
      <c r="R254" s="64"/>
      <c r="S254" s="64"/>
      <c r="T254" s="64"/>
      <c r="U254" s="64"/>
      <c r="V254" s="63"/>
      <c r="W254" s="63"/>
      <c r="X254" s="63"/>
      <c r="Y254" s="62"/>
    </row>
    <row r="255" spans="1:25" s="61" customFormat="1" ht="19.5" customHeight="1" x14ac:dyDescent="0.2">
      <c r="A255" s="66"/>
      <c r="B255" s="70"/>
      <c r="C255" s="69"/>
      <c r="D255" s="68"/>
      <c r="E255" s="68"/>
      <c r="F255" s="66"/>
      <c r="G255" s="66"/>
      <c r="H255" s="67"/>
      <c r="I255" s="67"/>
      <c r="J255" s="67"/>
      <c r="K255" s="66"/>
      <c r="L255" s="65"/>
      <c r="M255" s="64"/>
      <c r="N255" s="64"/>
      <c r="O255" s="64"/>
      <c r="P255" s="64"/>
      <c r="Q255" s="64"/>
      <c r="R255" s="64"/>
      <c r="S255" s="64"/>
      <c r="T255" s="64"/>
      <c r="U255" s="64"/>
      <c r="V255" s="63"/>
      <c r="W255" s="63"/>
      <c r="X255" s="63"/>
      <c r="Y255" s="62"/>
    </row>
    <row r="256" spans="1:25" s="61" customFormat="1" ht="19.5" customHeight="1" x14ac:dyDescent="0.2">
      <c r="A256" s="66"/>
      <c r="B256" s="70"/>
      <c r="C256" s="69"/>
      <c r="D256" s="68"/>
      <c r="E256" s="68"/>
      <c r="F256" s="66"/>
      <c r="G256" s="66"/>
      <c r="H256" s="67"/>
      <c r="I256" s="67"/>
      <c r="J256" s="67"/>
      <c r="K256" s="66"/>
      <c r="L256" s="65"/>
      <c r="M256" s="64"/>
      <c r="N256" s="64"/>
      <c r="O256" s="64"/>
      <c r="P256" s="64"/>
      <c r="Q256" s="64"/>
      <c r="R256" s="64"/>
      <c r="S256" s="64"/>
      <c r="T256" s="64"/>
      <c r="U256" s="64"/>
      <c r="V256" s="63"/>
      <c r="W256" s="63"/>
      <c r="X256" s="63"/>
      <c r="Y256" s="62"/>
    </row>
    <row r="257" spans="1:25" s="61" customFormat="1" ht="19.5" customHeight="1" x14ac:dyDescent="0.2">
      <c r="A257" s="66"/>
      <c r="B257" s="70"/>
      <c r="C257" s="69"/>
      <c r="D257" s="68"/>
      <c r="E257" s="68"/>
      <c r="F257" s="66"/>
      <c r="G257" s="66"/>
      <c r="H257" s="67"/>
      <c r="I257" s="67"/>
      <c r="J257" s="67"/>
      <c r="K257" s="66"/>
      <c r="L257" s="65"/>
      <c r="M257" s="64"/>
      <c r="N257" s="64"/>
      <c r="O257" s="64"/>
      <c r="P257" s="64"/>
      <c r="Q257" s="64"/>
      <c r="R257" s="64"/>
      <c r="S257" s="64"/>
      <c r="T257" s="64"/>
      <c r="U257" s="64"/>
      <c r="V257" s="63"/>
      <c r="W257" s="63"/>
      <c r="X257" s="63"/>
      <c r="Y257" s="62"/>
    </row>
    <row r="258" spans="1:25" s="61" customFormat="1" ht="19.5" customHeight="1" x14ac:dyDescent="0.2">
      <c r="A258" s="66"/>
      <c r="B258" s="70"/>
      <c r="C258" s="69"/>
      <c r="D258" s="68"/>
      <c r="E258" s="68"/>
      <c r="F258" s="66"/>
      <c r="G258" s="66"/>
      <c r="H258" s="67"/>
      <c r="I258" s="67"/>
      <c r="J258" s="67"/>
      <c r="K258" s="66"/>
      <c r="L258" s="65"/>
      <c r="M258" s="64"/>
      <c r="N258" s="64"/>
      <c r="O258" s="64"/>
      <c r="P258" s="64"/>
      <c r="Q258" s="64"/>
      <c r="R258" s="64"/>
      <c r="S258" s="64"/>
      <c r="T258" s="64"/>
      <c r="U258" s="64"/>
      <c r="V258" s="63"/>
      <c r="W258" s="63"/>
      <c r="X258" s="63"/>
      <c r="Y258" s="62"/>
    </row>
    <row r="259" spans="1:25" s="61" customFormat="1" ht="19.5" customHeight="1" x14ac:dyDescent="0.2">
      <c r="A259" s="66"/>
      <c r="B259" s="70"/>
      <c r="C259" s="69"/>
      <c r="D259" s="68"/>
      <c r="E259" s="68"/>
      <c r="F259" s="66"/>
      <c r="G259" s="66"/>
      <c r="H259" s="67"/>
      <c r="I259" s="67"/>
      <c r="J259" s="67"/>
      <c r="K259" s="66"/>
      <c r="L259" s="65"/>
      <c r="M259" s="64"/>
      <c r="N259" s="64"/>
      <c r="O259" s="64"/>
      <c r="P259" s="64"/>
      <c r="Q259" s="64"/>
      <c r="R259" s="64"/>
      <c r="S259" s="64"/>
      <c r="T259" s="64"/>
      <c r="U259" s="64"/>
      <c r="V259" s="63"/>
      <c r="W259" s="63"/>
      <c r="X259" s="63"/>
      <c r="Y259" s="62"/>
    </row>
    <row r="260" spans="1:25" s="61" customFormat="1" ht="19.5" customHeight="1" x14ac:dyDescent="0.2">
      <c r="A260" s="66"/>
      <c r="B260" s="70"/>
      <c r="C260" s="69"/>
      <c r="D260" s="68"/>
      <c r="E260" s="68"/>
      <c r="F260" s="66"/>
      <c r="G260" s="66"/>
      <c r="H260" s="67"/>
      <c r="I260" s="67"/>
      <c r="J260" s="67"/>
      <c r="K260" s="66"/>
      <c r="L260" s="65"/>
      <c r="M260" s="64"/>
      <c r="N260" s="64"/>
      <c r="O260" s="64"/>
      <c r="P260" s="64"/>
      <c r="Q260" s="64"/>
      <c r="R260" s="64"/>
      <c r="S260" s="64"/>
      <c r="T260" s="64"/>
      <c r="U260" s="64"/>
      <c r="V260" s="63"/>
      <c r="W260" s="63"/>
      <c r="X260" s="63"/>
      <c r="Y260" s="62"/>
    </row>
    <row r="261" spans="1:25" s="61" customFormat="1" ht="19.5" customHeight="1" x14ac:dyDescent="0.2">
      <c r="A261" s="66"/>
      <c r="B261" s="70"/>
      <c r="C261" s="69"/>
      <c r="D261" s="68"/>
      <c r="E261" s="68"/>
      <c r="F261" s="66"/>
      <c r="G261" s="66"/>
      <c r="H261" s="67"/>
      <c r="I261" s="67"/>
      <c r="J261" s="67"/>
      <c r="K261" s="66"/>
      <c r="L261" s="65"/>
      <c r="M261" s="64"/>
      <c r="N261" s="64"/>
      <c r="O261" s="64"/>
      <c r="P261" s="64"/>
      <c r="Q261" s="64"/>
      <c r="R261" s="64"/>
      <c r="S261" s="64"/>
      <c r="T261" s="64"/>
      <c r="U261" s="64"/>
      <c r="V261" s="63"/>
      <c r="W261" s="63"/>
      <c r="X261" s="63"/>
      <c r="Y261" s="62"/>
    </row>
    <row r="262" spans="1:25" s="61" customFormat="1" ht="19.5" customHeight="1" x14ac:dyDescent="0.2">
      <c r="A262" s="66"/>
      <c r="B262" s="70"/>
      <c r="C262" s="69"/>
      <c r="D262" s="68"/>
      <c r="E262" s="68"/>
      <c r="F262" s="66"/>
      <c r="G262" s="66"/>
      <c r="H262" s="67"/>
      <c r="I262" s="67"/>
      <c r="J262" s="67"/>
      <c r="K262" s="66"/>
      <c r="L262" s="65"/>
      <c r="M262" s="64"/>
      <c r="N262" s="64"/>
      <c r="O262" s="64"/>
      <c r="P262" s="64"/>
      <c r="Q262" s="64"/>
      <c r="R262" s="64"/>
      <c r="S262" s="64"/>
      <c r="T262" s="64"/>
      <c r="U262" s="64"/>
      <c r="V262" s="63"/>
      <c r="W262" s="63"/>
      <c r="X262" s="63"/>
      <c r="Y262" s="62"/>
    </row>
    <row r="263" spans="1:25" s="61" customFormat="1" ht="19.5" customHeight="1" x14ac:dyDescent="0.2">
      <c r="A263" s="66"/>
      <c r="B263" s="70"/>
      <c r="C263" s="69"/>
      <c r="D263" s="68"/>
      <c r="E263" s="68"/>
      <c r="F263" s="66"/>
      <c r="G263" s="66"/>
      <c r="H263" s="67"/>
      <c r="I263" s="67"/>
      <c r="J263" s="67"/>
      <c r="K263" s="66"/>
      <c r="L263" s="65"/>
      <c r="M263" s="64"/>
      <c r="N263" s="64"/>
      <c r="O263" s="64"/>
      <c r="P263" s="64"/>
      <c r="Q263" s="64"/>
      <c r="R263" s="64"/>
      <c r="S263" s="64"/>
      <c r="T263" s="64"/>
      <c r="U263" s="64"/>
      <c r="V263" s="63"/>
      <c r="W263" s="63"/>
      <c r="X263" s="63"/>
      <c r="Y263" s="62"/>
    </row>
    <row r="264" spans="1:25" s="61" customFormat="1" ht="19.5" customHeight="1" x14ac:dyDescent="0.2">
      <c r="A264" s="66"/>
      <c r="B264" s="70"/>
      <c r="C264" s="69"/>
      <c r="D264" s="68"/>
      <c r="E264" s="68"/>
      <c r="F264" s="66"/>
      <c r="G264" s="66"/>
      <c r="H264" s="67"/>
      <c r="I264" s="67"/>
      <c r="J264" s="67"/>
      <c r="K264" s="66"/>
      <c r="L264" s="65"/>
      <c r="M264" s="64"/>
      <c r="N264" s="64"/>
      <c r="O264" s="64"/>
      <c r="P264" s="64"/>
      <c r="Q264" s="64"/>
      <c r="R264" s="64"/>
      <c r="S264" s="64"/>
      <c r="T264" s="64"/>
      <c r="U264" s="64"/>
      <c r="V264" s="63"/>
      <c r="W264" s="63"/>
      <c r="X264" s="63"/>
      <c r="Y264" s="62"/>
    </row>
    <row r="265" spans="1:25" s="61" customFormat="1" ht="19.5" customHeight="1" x14ac:dyDescent="0.2">
      <c r="A265" s="66"/>
      <c r="B265" s="70"/>
      <c r="C265" s="69"/>
      <c r="D265" s="68"/>
      <c r="E265" s="68"/>
      <c r="F265" s="66"/>
      <c r="G265" s="66"/>
      <c r="H265" s="67"/>
      <c r="I265" s="67"/>
      <c r="J265" s="67"/>
      <c r="K265" s="66"/>
      <c r="L265" s="65"/>
      <c r="M265" s="64"/>
      <c r="N265" s="64"/>
      <c r="O265" s="64"/>
      <c r="P265" s="64"/>
      <c r="Q265" s="64"/>
      <c r="R265" s="64"/>
      <c r="S265" s="64"/>
      <c r="T265" s="64"/>
      <c r="U265" s="64"/>
      <c r="V265" s="63"/>
      <c r="W265" s="63"/>
      <c r="X265" s="63"/>
      <c r="Y265" s="62"/>
    </row>
    <row r="266" spans="1:25" s="61" customFormat="1" ht="19.5" customHeight="1" x14ac:dyDescent="0.2">
      <c r="A266" s="66"/>
      <c r="B266" s="70"/>
      <c r="C266" s="69"/>
      <c r="D266" s="68"/>
      <c r="E266" s="68"/>
      <c r="F266" s="66"/>
      <c r="G266" s="66"/>
      <c r="H266" s="67"/>
      <c r="I266" s="67"/>
      <c r="J266" s="67"/>
      <c r="K266" s="66"/>
      <c r="L266" s="65"/>
      <c r="M266" s="64"/>
      <c r="N266" s="64"/>
      <c r="O266" s="64"/>
      <c r="P266" s="64"/>
      <c r="Q266" s="64"/>
      <c r="R266" s="64"/>
      <c r="S266" s="64"/>
      <c r="T266" s="64"/>
      <c r="U266" s="64"/>
      <c r="V266" s="63"/>
      <c r="W266" s="63"/>
      <c r="X266" s="63"/>
      <c r="Y266" s="62"/>
    </row>
    <row r="267" spans="1:25" s="61" customFormat="1" ht="19.5" customHeight="1" x14ac:dyDescent="0.2">
      <c r="A267" s="66"/>
      <c r="B267" s="70"/>
      <c r="C267" s="69"/>
      <c r="D267" s="68"/>
      <c r="E267" s="68"/>
      <c r="F267" s="66"/>
      <c r="G267" s="66"/>
      <c r="H267" s="67"/>
      <c r="I267" s="67"/>
      <c r="J267" s="67"/>
      <c r="K267" s="66"/>
      <c r="L267" s="65"/>
      <c r="M267" s="64"/>
      <c r="N267" s="64"/>
      <c r="O267" s="64"/>
      <c r="P267" s="64"/>
      <c r="Q267" s="64"/>
      <c r="R267" s="64"/>
      <c r="S267" s="64"/>
      <c r="T267" s="64"/>
      <c r="U267" s="64"/>
      <c r="V267" s="63"/>
      <c r="W267" s="63"/>
      <c r="X267" s="63"/>
      <c r="Y267" s="62"/>
    </row>
    <row r="268" spans="1:25" s="61" customFormat="1" ht="19.5" customHeight="1" x14ac:dyDescent="0.2">
      <c r="A268" s="66"/>
      <c r="B268" s="70"/>
      <c r="C268" s="69"/>
      <c r="D268" s="68"/>
      <c r="E268" s="68"/>
      <c r="F268" s="66"/>
      <c r="G268" s="66"/>
      <c r="H268" s="67"/>
      <c r="I268" s="67"/>
      <c r="J268" s="67"/>
      <c r="K268" s="66"/>
      <c r="L268" s="65"/>
      <c r="M268" s="64"/>
      <c r="N268" s="64"/>
      <c r="O268" s="64"/>
      <c r="P268" s="64"/>
      <c r="Q268" s="64"/>
      <c r="R268" s="64"/>
      <c r="S268" s="64"/>
      <c r="T268" s="64"/>
      <c r="U268" s="64"/>
      <c r="V268" s="63"/>
      <c r="W268" s="63"/>
      <c r="X268" s="63"/>
      <c r="Y268" s="62"/>
    </row>
    <row r="269" spans="1:25" s="61" customFormat="1" ht="19.5" customHeight="1" x14ac:dyDescent="0.2">
      <c r="A269" s="66"/>
      <c r="B269" s="70"/>
      <c r="C269" s="69"/>
      <c r="D269" s="68"/>
      <c r="E269" s="68"/>
      <c r="F269" s="66"/>
      <c r="G269" s="66"/>
      <c r="H269" s="67"/>
      <c r="I269" s="67"/>
      <c r="J269" s="67"/>
      <c r="K269" s="66"/>
      <c r="L269" s="65"/>
      <c r="M269" s="64"/>
      <c r="N269" s="64"/>
      <c r="O269" s="64"/>
      <c r="P269" s="64"/>
      <c r="Q269" s="64"/>
      <c r="R269" s="64"/>
      <c r="S269" s="64"/>
      <c r="T269" s="64"/>
      <c r="U269" s="64"/>
      <c r="V269" s="63"/>
      <c r="W269" s="63"/>
      <c r="X269" s="63"/>
      <c r="Y269" s="62"/>
    </row>
    <row r="270" spans="1:25" s="61" customFormat="1" ht="19.5" customHeight="1" x14ac:dyDescent="0.2">
      <c r="A270" s="66"/>
      <c r="B270" s="70"/>
      <c r="C270" s="69"/>
      <c r="D270" s="68"/>
      <c r="E270" s="68"/>
      <c r="F270" s="66"/>
      <c r="G270" s="66"/>
      <c r="H270" s="67"/>
      <c r="I270" s="67"/>
      <c r="J270" s="67"/>
      <c r="K270" s="66"/>
      <c r="L270" s="65"/>
      <c r="M270" s="64"/>
      <c r="N270" s="64"/>
      <c r="O270" s="64"/>
      <c r="P270" s="64"/>
      <c r="Q270" s="64"/>
      <c r="R270" s="64"/>
      <c r="S270" s="64"/>
      <c r="T270" s="64"/>
      <c r="U270" s="64"/>
      <c r="V270" s="63"/>
      <c r="W270" s="63"/>
      <c r="X270" s="63"/>
      <c r="Y270" s="62"/>
    </row>
    <row r="271" spans="1:25" s="61" customFormat="1" ht="19.5" customHeight="1" x14ac:dyDescent="0.2">
      <c r="A271" s="66"/>
      <c r="B271" s="70"/>
      <c r="C271" s="69"/>
      <c r="D271" s="68"/>
      <c r="E271" s="68"/>
      <c r="F271" s="66"/>
      <c r="G271" s="66"/>
      <c r="H271" s="67"/>
      <c r="I271" s="67"/>
      <c r="J271" s="67"/>
      <c r="K271" s="66"/>
      <c r="L271" s="65"/>
      <c r="M271" s="64"/>
      <c r="N271" s="64"/>
      <c r="O271" s="64"/>
      <c r="P271" s="64"/>
      <c r="Q271" s="64"/>
      <c r="R271" s="64"/>
      <c r="S271" s="64"/>
      <c r="T271" s="64"/>
      <c r="U271" s="64"/>
      <c r="V271" s="63"/>
      <c r="W271" s="63"/>
      <c r="X271" s="63"/>
      <c r="Y271" s="62"/>
    </row>
    <row r="272" spans="1:25" s="61" customFormat="1" ht="19.5" customHeight="1" x14ac:dyDescent="0.2">
      <c r="A272" s="66"/>
      <c r="B272" s="70"/>
      <c r="C272" s="69"/>
      <c r="D272" s="68"/>
      <c r="E272" s="68"/>
      <c r="F272" s="66"/>
      <c r="G272" s="66"/>
      <c r="H272" s="67"/>
      <c r="I272" s="67"/>
      <c r="J272" s="67"/>
      <c r="K272" s="66"/>
      <c r="L272" s="65"/>
      <c r="M272" s="64"/>
      <c r="N272" s="64"/>
      <c r="O272" s="64"/>
      <c r="P272" s="64"/>
      <c r="Q272" s="64"/>
      <c r="R272" s="64"/>
      <c r="S272" s="64"/>
      <c r="T272" s="64"/>
      <c r="U272" s="64"/>
      <c r="V272" s="63"/>
      <c r="W272" s="63"/>
      <c r="X272" s="63"/>
      <c r="Y272" s="62"/>
    </row>
    <row r="273" spans="1:25" s="61" customFormat="1" ht="19.5" customHeight="1" x14ac:dyDescent="0.2">
      <c r="A273" s="66"/>
      <c r="B273" s="70"/>
      <c r="C273" s="69"/>
      <c r="D273" s="68"/>
      <c r="E273" s="68"/>
      <c r="F273" s="66"/>
      <c r="G273" s="66"/>
      <c r="H273" s="67"/>
      <c r="I273" s="67"/>
      <c r="J273" s="67"/>
      <c r="K273" s="66"/>
      <c r="L273" s="65"/>
      <c r="M273" s="64"/>
      <c r="N273" s="64"/>
      <c r="O273" s="64"/>
      <c r="P273" s="64"/>
      <c r="Q273" s="64"/>
      <c r="R273" s="64"/>
      <c r="S273" s="64"/>
      <c r="T273" s="64"/>
      <c r="U273" s="64"/>
      <c r="V273" s="63"/>
      <c r="W273" s="63"/>
      <c r="X273" s="63"/>
      <c r="Y273" s="62"/>
    </row>
    <row r="274" spans="1:25" s="61" customFormat="1" ht="19.5" customHeight="1" x14ac:dyDescent="0.2">
      <c r="A274" s="66"/>
      <c r="B274" s="70"/>
      <c r="C274" s="69"/>
      <c r="D274" s="68"/>
      <c r="E274" s="68"/>
      <c r="F274" s="66"/>
      <c r="G274" s="66"/>
      <c r="H274" s="67"/>
      <c r="I274" s="67"/>
      <c r="J274" s="67"/>
      <c r="K274" s="66"/>
      <c r="L274" s="65"/>
      <c r="M274" s="64"/>
      <c r="N274" s="64"/>
      <c r="O274" s="64"/>
      <c r="P274" s="64"/>
      <c r="Q274" s="64"/>
      <c r="R274" s="64"/>
      <c r="S274" s="64"/>
      <c r="T274" s="64"/>
      <c r="U274" s="64"/>
      <c r="V274" s="63"/>
      <c r="W274" s="63"/>
      <c r="X274" s="63"/>
      <c r="Y274" s="62"/>
    </row>
    <row r="275" spans="1:25" s="61" customFormat="1" ht="19.5" customHeight="1" x14ac:dyDescent="0.2">
      <c r="A275" s="66"/>
      <c r="B275" s="70"/>
      <c r="C275" s="69"/>
      <c r="D275" s="68"/>
      <c r="E275" s="68"/>
      <c r="F275" s="66"/>
      <c r="G275" s="66"/>
      <c r="H275" s="67"/>
      <c r="I275" s="67"/>
      <c r="J275" s="67"/>
      <c r="K275" s="66"/>
      <c r="L275" s="65"/>
      <c r="M275" s="64"/>
      <c r="N275" s="64"/>
      <c r="O275" s="64"/>
      <c r="P275" s="64"/>
      <c r="Q275" s="64"/>
      <c r="R275" s="64"/>
      <c r="S275" s="64"/>
      <c r="T275" s="64"/>
      <c r="U275" s="64"/>
      <c r="V275" s="63"/>
      <c r="W275" s="63"/>
      <c r="X275" s="63"/>
      <c r="Y275" s="62"/>
    </row>
    <row r="276" spans="1:25" s="61" customFormat="1" ht="19.5" customHeight="1" x14ac:dyDescent="0.2">
      <c r="A276" s="66"/>
      <c r="B276" s="70"/>
      <c r="C276" s="69"/>
      <c r="D276" s="68"/>
      <c r="E276" s="68"/>
      <c r="F276" s="66"/>
      <c r="G276" s="66"/>
      <c r="H276" s="67"/>
      <c r="I276" s="67"/>
      <c r="J276" s="67"/>
      <c r="K276" s="66"/>
      <c r="L276" s="65"/>
      <c r="M276" s="64"/>
      <c r="N276" s="64"/>
      <c r="O276" s="64"/>
      <c r="P276" s="64"/>
      <c r="Q276" s="64"/>
      <c r="R276" s="64"/>
      <c r="S276" s="64"/>
      <c r="T276" s="64"/>
      <c r="U276" s="64"/>
      <c r="V276" s="63"/>
      <c r="W276" s="63"/>
      <c r="X276" s="63"/>
      <c r="Y276" s="62"/>
    </row>
    <row r="277" spans="1:25" s="61" customFormat="1" ht="19.5" customHeight="1" x14ac:dyDescent="0.2">
      <c r="A277" s="66"/>
      <c r="B277" s="70"/>
      <c r="C277" s="69"/>
      <c r="D277" s="68"/>
      <c r="E277" s="68"/>
      <c r="F277" s="66"/>
      <c r="G277" s="66"/>
      <c r="H277" s="67"/>
      <c r="I277" s="67"/>
      <c r="J277" s="67"/>
      <c r="K277" s="66"/>
      <c r="L277" s="65"/>
      <c r="M277" s="64"/>
      <c r="N277" s="64"/>
      <c r="O277" s="64"/>
      <c r="P277" s="64"/>
      <c r="Q277" s="64"/>
      <c r="R277" s="64"/>
      <c r="S277" s="64"/>
      <c r="T277" s="64"/>
      <c r="U277" s="64"/>
      <c r="V277" s="63"/>
      <c r="W277" s="63"/>
      <c r="X277" s="63"/>
      <c r="Y277" s="62"/>
    </row>
    <row r="278" spans="1:25" s="61" customFormat="1" ht="19.5" customHeight="1" x14ac:dyDescent="0.2">
      <c r="A278" s="66"/>
      <c r="B278" s="70"/>
      <c r="C278" s="69"/>
      <c r="D278" s="68"/>
      <c r="E278" s="68"/>
      <c r="F278" s="66"/>
      <c r="G278" s="66"/>
      <c r="H278" s="67"/>
      <c r="I278" s="67"/>
      <c r="J278" s="67"/>
      <c r="K278" s="66"/>
      <c r="L278" s="65"/>
      <c r="M278" s="64"/>
      <c r="N278" s="64"/>
      <c r="O278" s="64"/>
      <c r="P278" s="64"/>
      <c r="Q278" s="64"/>
      <c r="R278" s="64"/>
      <c r="S278" s="64"/>
      <c r="T278" s="64"/>
      <c r="U278" s="64"/>
      <c r="V278" s="63"/>
      <c r="W278" s="63"/>
      <c r="X278" s="63"/>
      <c r="Y278" s="62"/>
    </row>
    <row r="279" spans="1:25" s="61" customFormat="1" ht="19.5" customHeight="1" x14ac:dyDescent="0.2">
      <c r="A279" s="66"/>
      <c r="B279" s="70"/>
      <c r="C279" s="69"/>
      <c r="D279" s="68"/>
      <c r="E279" s="68"/>
      <c r="F279" s="66"/>
      <c r="G279" s="66"/>
      <c r="H279" s="67"/>
      <c r="I279" s="67"/>
      <c r="J279" s="67"/>
      <c r="K279" s="66"/>
      <c r="L279" s="65"/>
      <c r="M279" s="64"/>
      <c r="N279" s="64"/>
      <c r="O279" s="64"/>
      <c r="P279" s="64"/>
      <c r="Q279" s="64"/>
      <c r="R279" s="64"/>
      <c r="S279" s="64"/>
      <c r="T279" s="64"/>
      <c r="U279" s="64"/>
      <c r="V279" s="63"/>
      <c r="W279" s="63"/>
      <c r="X279" s="63"/>
      <c r="Y279" s="62"/>
    </row>
    <row r="280" spans="1:25" s="61" customFormat="1" ht="19.5" customHeight="1" x14ac:dyDescent="0.2">
      <c r="A280" s="66"/>
      <c r="B280" s="70"/>
      <c r="C280" s="69"/>
      <c r="D280" s="68"/>
      <c r="E280" s="68"/>
      <c r="F280" s="66"/>
      <c r="G280" s="66"/>
      <c r="H280" s="67"/>
      <c r="I280" s="67"/>
      <c r="J280" s="67"/>
      <c r="K280" s="66"/>
      <c r="L280" s="65"/>
      <c r="M280" s="64"/>
      <c r="N280" s="64"/>
      <c r="O280" s="64"/>
      <c r="P280" s="64"/>
      <c r="Q280" s="64"/>
      <c r="R280" s="64"/>
      <c r="S280" s="64"/>
      <c r="T280" s="64"/>
      <c r="U280" s="64"/>
      <c r="V280" s="63"/>
      <c r="W280" s="63"/>
      <c r="X280" s="63"/>
      <c r="Y280" s="62"/>
    </row>
    <row r="281" spans="1:25" s="61" customFormat="1" ht="19.5" customHeight="1" x14ac:dyDescent="0.2">
      <c r="A281" s="66"/>
      <c r="B281" s="70"/>
      <c r="C281" s="69"/>
      <c r="D281" s="68"/>
      <c r="E281" s="68"/>
      <c r="F281" s="66"/>
      <c r="G281" s="66"/>
      <c r="H281" s="67"/>
      <c r="I281" s="67"/>
      <c r="J281" s="67"/>
      <c r="K281" s="66"/>
      <c r="L281" s="65"/>
      <c r="M281" s="64"/>
      <c r="N281" s="64"/>
      <c r="O281" s="64"/>
      <c r="P281" s="64"/>
      <c r="Q281" s="64"/>
      <c r="R281" s="64"/>
      <c r="S281" s="64"/>
      <c r="T281" s="64"/>
      <c r="U281" s="64"/>
      <c r="V281" s="63"/>
      <c r="W281" s="63"/>
      <c r="X281" s="63"/>
      <c r="Y281" s="62"/>
    </row>
    <row r="282" spans="1:25" s="61" customFormat="1" ht="19.5" customHeight="1" x14ac:dyDescent="0.2">
      <c r="A282" s="66"/>
      <c r="B282" s="70"/>
      <c r="C282" s="69"/>
      <c r="D282" s="68"/>
      <c r="E282" s="68"/>
      <c r="F282" s="66"/>
      <c r="G282" s="66"/>
      <c r="H282" s="67"/>
      <c r="I282" s="67"/>
      <c r="J282" s="67"/>
      <c r="K282" s="66"/>
      <c r="L282" s="65"/>
      <c r="M282" s="64"/>
      <c r="N282" s="64"/>
      <c r="O282" s="64"/>
      <c r="P282" s="64"/>
      <c r="Q282" s="64"/>
      <c r="R282" s="64"/>
      <c r="S282" s="64"/>
      <c r="T282" s="64"/>
      <c r="U282" s="64"/>
      <c r="V282" s="63"/>
      <c r="W282" s="63"/>
      <c r="X282" s="63"/>
      <c r="Y282" s="62"/>
    </row>
    <row r="283" spans="1:25" s="61" customFormat="1" ht="19.5" customHeight="1" x14ac:dyDescent="0.2">
      <c r="A283" s="66"/>
      <c r="B283" s="70"/>
      <c r="C283" s="69"/>
      <c r="D283" s="68"/>
      <c r="E283" s="68"/>
      <c r="F283" s="66"/>
      <c r="G283" s="66"/>
      <c r="H283" s="67"/>
      <c r="I283" s="67"/>
      <c r="J283" s="67"/>
      <c r="K283" s="66"/>
      <c r="L283" s="65"/>
      <c r="M283" s="64"/>
      <c r="N283" s="64"/>
      <c r="O283" s="64"/>
      <c r="P283" s="64"/>
      <c r="Q283" s="64"/>
      <c r="R283" s="64"/>
      <c r="S283" s="64"/>
      <c r="T283" s="64"/>
      <c r="U283" s="64"/>
      <c r="V283" s="63"/>
      <c r="W283" s="63"/>
      <c r="X283" s="63"/>
      <c r="Y283" s="62"/>
    </row>
    <row r="284" spans="1:25" s="61" customFormat="1" ht="19.5" customHeight="1" x14ac:dyDescent="0.2">
      <c r="A284" s="66"/>
      <c r="B284" s="70"/>
      <c r="C284" s="69"/>
      <c r="D284" s="68"/>
      <c r="E284" s="68"/>
      <c r="F284" s="66"/>
      <c r="G284" s="66"/>
      <c r="H284" s="67"/>
      <c r="I284" s="67"/>
      <c r="J284" s="67"/>
      <c r="K284" s="66"/>
      <c r="L284" s="65"/>
      <c r="M284" s="64"/>
      <c r="N284" s="64"/>
      <c r="O284" s="64"/>
      <c r="P284" s="64"/>
      <c r="Q284" s="64"/>
      <c r="R284" s="64"/>
      <c r="S284" s="64"/>
      <c r="T284" s="64"/>
      <c r="U284" s="64"/>
      <c r="V284" s="63"/>
      <c r="W284" s="63"/>
      <c r="X284" s="63"/>
      <c r="Y284" s="62"/>
    </row>
    <row r="285" spans="1:25" s="61" customFormat="1" ht="19.5" customHeight="1" x14ac:dyDescent="0.2">
      <c r="A285" s="66"/>
      <c r="B285" s="70"/>
      <c r="C285" s="69"/>
      <c r="D285" s="68"/>
      <c r="E285" s="68"/>
      <c r="F285" s="66"/>
      <c r="G285" s="66"/>
      <c r="H285" s="67"/>
      <c r="I285" s="67"/>
      <c r="J285" s="67"/>
      <c r="K285" s="66"/>
      <c r="L285" s="65"/>
      <c r="M285" s="64"/>
      <c r="N285" s="64"/>
      <c r="O285" s="64"/>
      <c r="P285" s="64"/>
      <c r="Q285" s="64"/>
      <c r="R285" s="64"/>
      <c r="S285" s="64"/>
      <c r="T285" s="64"/>
      <c r="U285" s="64"/>
      <c r="V285" s="63"/>
      <c r="W285" s="63"/>
      <c r="X285" s="63"/>
      <c r="Y285" s="62"/>
    </row>
    <row r="286" spans="1:25" s="61" customFormat="1" ht="19.5" customHeight="1" x14ac:dyDescent="0.2">
      <c r="A286" s="66"/>
      <c r="B286" s="70"/>
      <c r="C286" s="69"/>
      <c r="D286" s="68"/>
      <c r="E286" s="68"/>
      <c r="F286" s="66"/>
      <c r="G286" s="66"/>
      <c r="H286" s="67"/>
      <c r="I286" s="67"/>
      <c r="J286" s="67"/>
      <c r="K286" s="66"/>
      <c r="L286" s="65"/>
      <c r="M286" s="64"/>
      <c r="N286" s="64"/>
      <c r="O286" s="64"/>
      <c r="P286" s="64"/>
      <c r="Q286" s="64"/>
      <c r="R286" s="64"/>
      <c r="S286" s="64"/>
      <c r="T286" s="64"/>
      <c r="U286" s="64"/>
      <c r="V286" s="63"/>
      <c r="W286" s="63"/>
      <c r="X286" s="63"/>
      <c r="Y286" s="62"/>
    </row>
    <row r="287" spans="1:25" s="61" customFormat="1" ht="19.5" customHeight="1" x14ac:dyDescent="0.2">
      <c r="A287" s="66"/>
      <c r="B287" s="70"/>
      <c r="C287" s="69"/>
      <c r="D287" s="68"/>
      <c r="E287" s="68"/>
      <c r="F287" s="66"/>
      <c r="G287" s="66"/>
      <c r="H287" s="67"/>
      <c r="I287" s="67"/>
      <c r="J287" s="67"/>
      <c r="K287" s="66"/>
      <c r="L287" s="65"/>
      <c r="M287" s="64"/>
      <c r="N287" s="64"/>
      <c r="O287" s="64"/>
      <c r="P287" s="64"/>
      <c r="Q287" s="64"/>
      <c r="R287" s="64"/>
      <c r="S287" s="64"/>
      <c r="T287" s="64"/>
      <c r="U287" s="64"/>
      <c r="V287" s="63"/>
      <c r="W287" s="63"/>
      <c r="X287" s="63"/>
      <c r="Y287" s="62"/>
    </row>
    <row r="288" spans="1:25" s="61" customFormat="1" ht="19.5" customHeight="1" x14ac:dyDescent="0.2">
      <c r="A288" s="66"/>
      <c r="B288" s="70"/>
      <c r="C288" s="69"/>
      <c r="D288" s="68"/>
      <c r="E288" s="68"/>
      <c r="F288" s="66"/>
      <c r="G288" s="66"/>
      <c r="H288" s="67"/>
      <c r="I288" s="67"/>
      <c r="J288" s="67"/>
      <c r="K288" s="66"/>
      <c r="L288" s="65"/>
      <c r="M288" s="64"/>
      <c r="N288" s="64"/>
      <c r="O288" s="64"/>
      <c r="P288" s="64"/>
      <c r="Q288" s="64"/>
      <c r="R288" s="64"/>
      <c r="S288" s="64"/>
      <c r="T288" s="64"/>
      <c r="U288" s="64"/>
      <c r="V288" s="63"/>
      <c r="W288" s="63"/>
      <c r="X288" s="63"/>
      <c r="Y288" s="62"/>
    </row>
    <row r="289" spans="1:25" s="61" customFormat="1" ht="19.5" customHeight="1" x14ac:dyDescent="0.2">
      <c r="A289" s="66"/>
      <c r="B289" s="70"/>
      <c r="C289" s="69"/>
      <c r="D289" s="68"/>
      <c r="E289" s="68"/>
      <c r="F289" s="66"/>
      <c r="G289" s="66"/>
      <c r="H289" s="67"/>
      <c r="I289" s="67"/>
      <c r="J289" s="67"/>
      <c r="K289" s="66"/>
      <c r="L289" s="65"/>
      <c r="M289" s="64"/>
      <c r="N289" s="64"/>
      <c r="O289" s="64"/>
      <c r="P289" s="64"/>
      <c r="Q289" s="64"/>
      <c r="R289" s="64"/>
      <c r="S289" s="64"/>
      <c r="T289" s="64"/>
      <c r="U289" s="64"/>
      <c r="V289" s="63"/>
      <c r="W289" s="63"/>
      <c r="X289" s="63"/>
      <c r="Y289" s="62"/>
    </row>
    <row r="290" spans="1:25" s="61" customFormat="1" ht="19.5" customHeight="1" x14ac:dyDescent="0.2">
      <c r="A290" s="66"/>
      <c r="B290" s="70"/>
      <c r="C290" s="69"/>
      <c r="D290" s="68"/>
      <c r="E290" s="68"/>
      <c r="F290" s="66"/>
      <c r="G290" s="66"/>
      <c r="H290" s="67"/>
      <c r="I290" s="67"/>
      <c r="J290" s="67"/>
      <c r="K290" s="66"/>
      <c r="L290" s="65"/>
      <c r="M290" s="64"/>
      <c r="N290" s="64"/>
      <c r="O290" s="64"/>
      <c r="P290" s="64"/>
      <c r="Q290" s="64"/>
      <c r="R290" s="64"/>
      <c r="S290" s="64"/>
      <c r="T290" s="64"/>
      <c r="U290" s="64"/>
      <c r="V290" s="63"/>
      <c r="W290" s="63"/>
      <c r="X290" s="63"/>
      <c r="Y290" s="62"/>
    </row>
    <row r="291" spans="1:25" s="61" customFormat="1" ht="19.5" customHeight="1" x14ac:dyDescent="0.2">
      <c r="A291" s="66"/>
      <c r="B291" s="70"/>
      <c r="C291" s="69"/>
      <c r="D291" s="68"/>
      <c r="E291" s="68"/>
      <c r="F291" s="66"/>
      <c r="G291" s="66"/>
      <c r="H291" s="67"/>
      <c r="I291" s="67"/>
      <c r="J291" s="67"/>
      <c r="K291" s="66"/>
      <c r="L291" s="65"/>
      <c r="M291" s="64"/>
      <c r="N291" s="64"/>
      <c r="O291" s="64"/>
      <c r="P291" s="64"/>
      <c r="Q291" s="64"/>
      <c r="R291" s="64"/>
      <c r="S291" s="64"/>
      <c r="T291" s="64"/>
      <c r="U291" s="64"/>
      <c r="V291" s="63"/>
      <c r="W291" s="63"/>
      <c r="X291" s="63"/>
      <c r="Y291" s="62"/>
    </row>
    <row r="292" spans="1:25" s="61" customFormat="1" ht="19.5" customHeight="1" x14ac:dyDescent="0.2">
      <c r="A292" s="66"/>
      <c r="B292" s="70"/>
      <c r="C292" s="69"/>
      <c r="D292" s="68"/>
      <c r="E292" s="68"/>
      <c r="F292" s="66"/>
      <c r="G292" s="66"/>
      <c r="H292" s="67"/>
      <c r="I292" s="67"/>
      <c r="J292" s="67"/>
      <c r="K292" s="66"/>
      <c r="L292" s="65"/>
      <c r="M292" s="64"/>
      <c r="N292" s="64"/>
      <c r="O292" s="64"/>
      <c r="P292" s="64"/>
      <c r="Q292" s="64"/>
      <c r="R292" s="64"/>
      <c r="S292" s="64"/>
      <c r="T292" s="64"/>
      <c r="U292" s="64"/>
      <c r="V292" s="63"/>
      <c r="W292" s="63"/>
      <c r="X292" s="63"/>
      <c r="Y292" s="62"/>
    </row>
    <row r="293" spans="1:25" s="61" customFormat="1" ht="19.5" customHeight="1" x14ac:dyDescent="0.2">
      <c r="A293" s="66"/>
      <c r="B293" s="70"/>
      <c r="C293" s="69"/>
      <c r="D293" s="68"/>
      <c r="E293" s="68"/>
      <c r="F293" s="66"/>
      <c r="G293" s="66"/>
      <c r="H293" s="67"/>
      <c r="I293" s="67"/>
      <c r="J293" s="67"/>
      <c r="K293" s="66"/>
      <c r="L293" s="65"/>
      <c r="M293" s="64"/>
      <c r="N293" s="64"/>
      <c r="O293" s="64"/>
      <c r="P293" s="64"/>
      <c r="Q293" s="64"/>
      <c r="R293" s="64"/>
      <c r="S293" s="64"/>
      <c r="T293" s="64"/>
      <c r="U293" s="64"/>
      <c r="V293" s="63"/>
      <c r="W293" s="63"/>
      <c r="X293" s="63"/>
      <c r="Y293" s="62"/>
    </row>
    <row r="294" spans="1:25" s="61" customFormat="1" ht="19.5" customHeight="1" x14ac:dyDescent="0.2">
      <c r="A294" s="66"/>
      <c r="B294" s="70"/>
      <c r="C294" s="69"/>
      <c r="D294" s="68"/>
      <c r="E294" s="68"/>
      <c r="F294" s="66"/>
      <c r="G294" s="66"/>
      <c r="H294" s="67"/>
      <c r="I294" s="67"/>
      <c r="J294" s="67"/>
      <c r="K294" s="66"/>
      <c r="L294" s="65"/>
      <c r="M294" s="64"/>
      <c r="N294" s="64"/>
      <c r="O294" s="64"/>
      <c r="P294" s="64"/>
      <c r="Q294" s="64"/>
      <c r="R294" s="64"/>
      <c r="S294" s="64"/>
      <c r="T294" s="64"/>
      <c r="U294" s="64"/>
      <c r="V294" s="63"/>
      <c r="W294" s="63"/>
      <c r="X294" s="63"/>
      <c r="Y294" s="62"/>
    </row>
    <row r="295" spans="1:25" s="61" customFormat="1" ht="19.5" customHeight="1" x14ac:dyDescent="0.2">
      <c r="A295" s="66"/>
      <c r="B295" s="70"/>
      <c r="C295" s="69"/>
      <c r="D295" s="68"/>
      <c r="E295" s="68"/>
      <c r="F295" s="66"/>
      <c r="G295" s="66"/>
      <c r="H295" s="67"/>
      <c r="I295" s="67"/>
      <c r="J295" s="67"/>
      <c r="K295" s="66"/>
      <c r="L295" s="65"/>
      <c r="M295" s="64"/>
      <c r="N295" s="64"/>
      <c r="O295" s="64"/>
      <c r="P295" s="64"/>
      <c r="Q295" s="64"/>
      <c r="R295" s="64"/>
      <c r="S295" s="64"/>
      <c r="T295" s="64"/>
      <c r="U295" s="64"/>
      <c r="V295" s="63"/>
      <c r="W295" s="63"/>
      <c r="X295" s="63"/>
      <c r="Y295" s="62"/>
    </row>
    <row r="296" spans="1:25" s="61" customFormat="1" ht="19.5" customHeight="1" x14ac:dyDescent="0.2">
      <c r="A296" s="66"/>
      <c r="B296" s="70"/>
      <c r="C296" s="69"/>
      <c r="D296" s="68"/>
      <c r="E296" s="68"/>
      <c r="F296" s="66"/>
      <c r="G296" s="66"/>
      <c r="H296" s="67"/>
      <c r="I296" s="67"/>
      <c r="J296" s="67"/>
      <c r="K296" s="66"/>
      <c r="L296" s="65"/>
      <c r="M296" s="64"/>
      <c r="N296" s="64"/>
      <c r="O296" s="64"/>
      <c r="P296" s="64"/>
      <c r="Q296" s="64"/>
      <c r="R296" s="64"/>
      <c r="S296" s="64"/>
      <c r="T296" s="64"/>
      <c r="U296" s="64"/>
      <c r="V296" s="63"/>
      <c r="W296" s="63"/>
      <c r="X296" s="63"/>
      <c r="Y296" s="62"/>
    </row>
    <row r="297" spans="1:25" s="61" customFormat="1" ht="19.5" customHeight="1" x14ac:dyDescent="0.2">
      <c r="A297" s="66"/>
      <c r="B297" s="70"/>
      <c r="C297" s="69"/>
      <c r="D297" s="68"/>
      <c r="E297" s="68"/>
      <c r="F297" s="66"/>
      <c r="G297" s="66"/>
      <c r="H297" s="67"/>
      <c r="I297" s="67"/>
      <c r="J297" s="67"/>
      <c r="K297" s="66"/>
      <c r="L297" s="65"/>
      <c r="M297" s="64"/>
      <c r="N297" s="64"/>
      <c r="O297" s="64"/>
      <c r="P297" s="64"/>
      <c r="Q297" s="64"/>
      <c r="R297" s="64"/>
      <c r="S297" s="64"/>
      <c r="T297" s="64"/>
      <c r="U297" s="64"/>
      <c r="V297" s="63"/>
      <c r="W297" s="63"/>
      <c r="X297" s="63"/>
      <c r="Y297" s="62"/>
    </row>
    <row r="298" spans="1:25" s="61" customFormat="1" ht="19.5" customHeight="1" x14ac:dyDescent="0.2">
      <c r="A298" s="66"/>
      <c r="B298" s="70"/>
      <c r="C298" s="69"/>
      <c r="D298" s="68"/>
      <c r="E298" s="68"/>
      <c r="F298" s="66"/>
      <c r="G298" s="66"/>
      <c r="H298" s="67"/>
      <c r="I298" s="67"/>
      <c r="J298" s="67"/>
      <c r="K298" s="66"/>
      <c r="L298" s="65"/>
      <c r="M298" s="64"/>
      <c r="N298" s="64"/>
      <c r="O298" s="64"/>
      <c r="P298" s="64"/>
      <c r="Q298" s="64"/>
      <c r="R298" s="64"/>
      <c r="S298" s="64"/>
      <c r="T298" s="64"/>
      <c r="U298" s="64"/>
      <c r="V298" s="63"/>
      <c r="W298" s="63"/>
      <c r="X298" s="63"/>
      <c r="Y298" s="62"/>
    </row>
    <row r="299" spans="1:25" s="61" customFormat="1" ht="19.5" customHeight="1" x14ac:dyDescent="0.2">
      <c r="A299" s="66"/>
      <c r="B299" s="70"/>
      <c r="C299" s="69"/>
      <c r="D299" s="68"/>
      <c r="E299" s="68"/>
      <c r="F299" s="66"/>
      <c r="G299" s="66"/>
      <c r="H299" s="67"/>
      <c r="I299" s="67"/>
      <c r="J299" s="67"/>
      <c r="K299" s="66"/>
      <c r="L299" s="65"/>
      <c r="M299" s="64"/>
      <c r="N299" s="64"/>
      <c r="O299" s="64"/>
      <c r="P299" s="64"/>
      <c r="Q299" s="64"/>
      <c r="R299" s="64"/>
      <c r="S299" s="64"/>
      <c r="T299" s="64"/>
      <c r="U299" s="64"/>
      <c r="V299" s="63"/>
      <c r="W299" s="63"/>
      <c r="X299" s="63"/>
      <c r="Y299" s="62"/>
    </row>
    <row r="300" spans="1:25" s="61" customFormat="1" ht="19.5" customHeight="1" x14ac:dyDescent="0.2">
      <c r="A300" s="66"/>
      <c r="B300" s="70"/>
      <c r="C300" s="69"/>
      <c r="D300" s="68"/>
      <c r="E300" s="68"/>
      <c r="F300" s="66"/>
      <c r="G300" s="66"/>
      <c r="H300" s="67"/>
      <c r="I300" s="67"/>
      <c r="J300" s="67"/>
      <c r="K300" s="66"/>
      <c r="L300" s="65"/>
      <c r="M300" s="64"/>
      <c r="N300" s="64"/>
      <c r="O300" s="64"/>
      <c r="P300" s="64"/>
      <c r="Q300" s="64"/>
      <c r="R300" s="64"/>
      <c r="S300" s="64"/>
      <c r="T300" s="64"/>
      <c r="U300" s="64"/>
      <c r="V300" s="63"/>
      <c r="W300" s="63"/>
      <c r="X300" s="63"/>
      <c r="Y300" s="62"/>
    </row>
    <row r="301" spans="1:25" s="61" customFormat="1" ht="19.5" customHeight="1" x14ac:dyDescent="0.2">
      <c r="A301" s="66"/>
      <c r="B301" s="70"/>
      <c r="C301" s="69"/>
      <c r="D301" s="68"/>
      <c r="E301" s="68"/>
      <c r="F301" s="66"/>
      <c r="G301" s="66"/>
      <c r="H301" s="67"/>
      <c r="I301" s="67"/>
      <c r="J301" s="67"/>
      <c r="K301" s="66"/>
      <c r="L301" s="65"/>
      <c r="M301" s="64"/>
      <c r="N301" s="64"/>
      <c r="O301" s="64"/>
      <c r="P301" s="64"/>
      <c r="Q301" s="64"/>
      <c r="R301" s="64"/>
      <c r="S301" s="64"/>
      <c r="T301" s="64"/>
      <c r="U301" s="64"/>
      <c r="V301" s="63"/>
      <c r="W301" s="63"/>
      <c r="X301" s="63"/>
      <c r="Y301" s="62"/>
    </row>
    <row r="302" spans="1:25" s="61" customFormat="1" ht="19.5" customHeight="1" x14ac:dyDescent="0.2">
      <c r="A302" s="66"/>
      <c r="B302" s="70"/>
      <c r="C302" s="69"/>
      <c r="D302" s="68"/>
      <c r="E302" s="68"/>
      <c r="F302" s="66"/>
      <c r="G302" s="66"/>
      <c r="H302" s="67"/>
      <c r="I302" s="67"/>
      <c r="J302" s="67"/>
      <c r="K302" s="66"/>
      <c r="L302" s="65"/>
      <c r="M302" s="64"/>
      <c r="N302" s="64"/>
      <c r="O302" s="64"/>
      <c r="P302" s="64"/>
      <c r="Q302" s="64"/>
      <c r="R302" s="64"/>
      <c r="S302" s="64"/>
      <c r="T302" s="64"/>
      <c r="U302" s="64"/>
      <c r="V302" s="63"/>
      <c r="W302" s="63"/>
      <c r="X302" s="63"/>
      <c r="Y302" s="62"/>
    </row>
    <row r="303" spans="1:25" s="61" customFormat="1" ht="19.5" customHeight="1" x14ac:dyDescent="0.2">
      <c r="A303" s="66"/>
      <c r="B303" s="70"/>
      <c r="C303" s="69"/>
      <c r="D303" s="68"/>
      <c r="E303" s="68"/>
      <c r="F303" s="66"/>
      <c r="G303" s="66"/>
      <c r="H303" s="67"/>
      <c r="I303" s="67"/>
      <c r="J303" s="67"/>
      <c r="K303" s="66"/>
      <c r="L303" s="65"/>
      <c r="M303" s="64"/>
      <c r="N303" s="64"/>
      <c r="O303" s="64"/>
      <c r="P303" s="64"/>
      <c r="Q303" s="64"/>
      <c r="R303" s="64"/>
      <c r="S303" s="64"/>
      <c r="T303" s="64"/>
      <c r="U303" s="64"/>
      <c r="V303" s="63"/>
      <c r="W303" s="63"/>
      <c r="X303" s="63"/>
      <c r="Y303" s="62"/>
    </row>
    <row r="304" spans="1:25" s="61" customFormat="1" ht="19.5" customHeight="1" x14ac:dyDescent="0.2">
      <c r="A304" s="66"/>
      <c r="B304" s="70"/>
      <c r="C304" s="69"/>
      <c r="D304" s="68"/>
      <c r="E304" s="68"/>
      <c r="F304" s="66"/>
      <c r="G304" s="66"/>
      <c r="H304" s="67"/>
      <c r="I304" s="67"/>
      <c r="J304" s="67"/>
      <c r="K304" s="66"/>
      <c r="L304" s="65"/>
      <c r="M304" s="64"/>
      <c r="N304" s="64"/>
      <c r="O304" s="64"/>
      <c r="P304" s="64"/>
      <c r="Q304" s="64"/>
      <c r="R304" s="64"/>
      <c r="S304" s="64"/>
      <c r="T304" s="64"/>
      <c r="U304" s="64"/>
      <c r="V304" s="63"/>
      <c r="W304" s="63"/>
      <c r="X304" s="63"/>
      <c r="Y304" s="62"/>
    </row>
    <row r="305" spans="1:25" s="61" customFormat="1" ht="19.5" customHeight="1" x14ac:dyDescent="0.2">
      <c r="A305" s="66"/>
      <c r="B305" s="70"/>
      <c r="C305" s="69"/>
      <c r="D305" s="68"/>
      <c r="E305" s="68"/>
      <c r="F305" s="66"/>
      <c r="G305" s="66"/>
      <c r="H305" s="67"/>
      <c r="I305" s="67"/>
      <c r="J305" s="67"/>
      <c r="K305" s="66"/>
      <c r="L305" s="65"/>
      <c r="M305" s="64"/>
      <c r="N305" s="64"/>
      <c r="O305" s="64"/>
      <c r="P305" s="64"/>
      <c r="Q305" s="64"/>
      <c r="R305" s="64"/>
      <c r="S305" s="64"/>
      <c r="T305" s="64"/>
      <c r="U305" s="64"/>
      <c r="V305" s="63"/>
      <c r="W305" s="63"/>
      <c r="X305" s="63"/>
      <c r="Y305" s="62"/>
    </row>
    <row r="306" spans="1:25" s="61" customFormat="1" ht="19.5" customHeight="1" x14ac:dyDescent="0.2">
      <c r="A306" s="66"/>
      <c r="B306" s="70"/>
      <c r="C306" s="69"/>
      <c r="D306" s="68"/>
      <c r="E306" s="68"/>
      <c r="F306" s="66"/>
      <c r="G306" s="66"/>
      <c r="H306" s="67"/>
      <c r="I306" s="67"/>
      <c r="J306" s="67"/>
      <c r="K306" s="66"/>
      <c r="L306" s="65"/>
      <c r="M306" s="64"/>
      <c r="N306" s="64"/>
      <c r="O306" s="64"/>
      <c r="P306" s="64"/>
      <c r="Q306" s="64"/>
      <c r="R306" s="64"/>
      <c r="S306" s="64"/>
      <c r="T306" s="64"/>
      <c r="U306" s="64"/>
      <c r="V306" s="63"/>
      <c r="W306" s="63"/>
      <c r="X306" s="63"/>
      <c r="Y306" s="62"/>
    </row>
    <row r="307" spans="1:25" s="61" customFormat="1" ht="19.5" customHeight="1" x14ac:dyDescent="0.2">
      <c r="A307" s="66"/>
      <c r="B307" s="70"/>
      <c r="C307" s="69"/>
      <c r="D307" s="68"/>
      <c r="E307" s="68"/>
      <c r="F307" s="66"/>
      <c r="G307" s="66"/>
      <c r="H307" s="67"/>
      <c r="I307" s="67"/>
      <c r="J307" s="67"/>
      <c r="K307" s="66"/>
      <c r="L307" s="65"/>
      <c r="M307" s="64"/>
      <c r="N307" s="64"/>
      <c r="O307" s="64"/>
      <c r="P307" s="64"/>
      <c r="Q307" s="64"/>
      <c r="R307" s="64"/>
      <c r="S307" s="64"/>
      <c r="T307" s="64"/>
      <c r="U307" s="64"/>
      <c r="V307" s="63"/>
      <c r="W307" s="63"/>
      <c r="X307" s="63"/>
      <c r="Y307" s="62"/>
    </row>
    <row r="308" spans="1:25" s="61" customFormat="1" ht="19.5" customHeight="1" x14ac:dyDescent="0.2">
      <c r="A308" s="66"/>
      <c r="B308" s="70"/>
      <c r="C308" s="69"/>
      <c r="D308" s="68"/>
      <c r="E308" s="68"/>
      <c r="F308" s="66"/>
      <c r="G308" s="66"/>
      <c r="H308" s="67"/>
      <c r="I308" s="67"/>
      <c r="J308" s="67"/>
      <c r="K308" s="66"/>
      <c r="L308" s="65"/>
      <c r="M308" s="64"/>
      <c r="N308" s="64"/>
      <c r="O308" s="64"/>
      <c r="P308" s="64"/>
      <c r="Q308" s="64"/>
      <c r="R308" s="64"/>
      <c r="S308" s="64"/>
      <c r="T308" s="64"/>
      <c r="U308" s="64"/>
      <c r="V308" s="63"/>
      <c r="W308" s="63"/>
      <c r="X308" s="63"/>
      <c r="Y308" s="62"/>
    </row>
    <row r="309" spans="1:25" s="61" customFormat="1" ht="19.5" customHeight="1" x14ac:dyDescent="0.2">
      <c r="A309" s="66"/>
      <c r="B309" s="70"/>
      <c r="C309" s="69"/>
      <c r="D309" s="68"/>
      <c r="E309" s="68"/>
      <c r="F309" s="66"/>
      <c r="G309" s="66"/>
      <c r="H309" s="67"/>
      <c r="I309" s="67"/>
      <c r="J309" s="67"/>
      <c r="K309" s="66"/>
      <c r="L309" s="65"/>
      <c r="M309" s="64"/>
      <c r="N309" s="64"/>
      <c r="O309" s="64"/>
      <c r="P309" s="64"/>
      <c r="Q309" s="64"/>
      <c r="R309" s="64"/>
      <c r="S309" s="64"/>
      <c r="T309" s="64"/>
      <c r="U309" s="64"/>
      <c r="V309" s="63"/>
      <c r="W309" s="63"/>
      <c r="X309" s="63"/>
      <c r="Y309" s="62"/>
    </row>
    <row r="310" spans="1:25" s="61" customFormat="1" ht="19.5" customHeight="1" x14ac:dyDescent="0.2">
      <c r="A310" s="66"/>
      <c r="B310" s="70"/>
      <c r="C310" s="69"/>
      <c r="D310" s="68"/>
      <c r="E310" s="68"/>
      <c r="F310" s="66"/>
      <c r="G310" s="66"/>
      <c r="H310" s="67"/>
      <c r="I310" s="67"/>
      <c r="J310" s="67"/>
      <c r="K310" s="66"/>
      <c r="L310" s="65"/>
      <c r="M310" s="64"/>
      <c r="N310" s="64"/>
      <c r="O310" s="64"/>
      <c r="P310" s="64"/>
      <c r="Q310" s="64"/>
      <c r="R310" s="64"/>
      <c r="S310" s="64"/>
      <c r="T310" s="64"/>
      <c r="U310" s="64"/>
      <c r="V310" s="63"/>
      <c r="W310" s="63"/>
      <c r="X310" s="63"/>
      <c r="Y310" s="62"/>
    </row>
    <row r="311" spans="1:25" s="61" customFormat="1" ht="19.5" customHeight="1" x14ac:dyDescent="0.2">
      <c r="A311" s="66"/>
      <c r="B311" s="70"/>
      <c r="C311" s="69"/>
      <c r="D311" s="68"/>
      <c r="E311" s="68"/>
      <c r="F311" s="66"/>
      <c r="G311" s="66"/>
      <c r="H311" s="67"/>
      <c r="I311" s="67"/>
      <c r="J311" s="67"/>
      <c r="K311" s="66"/>
      <c r="L311" s="65"/>
      <c r="M311" s="64"/>
      <c r="N311" s="64"/>
      <c r="O311" s="64"/>
      <c r="P311" s="64"/>
      <c r="Q311" s="64"/>
      <c r="R311" s="64"/>
      <c r="S311" s="64"/>
      <c r="T311" s="64"/>
      <c r="U311" s="64"/>
      <c r="V311" s="63"/>
      <c r="W311" s="63"/>
      <c r="X311" s="63"/>
      <c r="Y311" s="62"/>
    </row>
    <row r="312" spans="1:25" s="61" customFormat="1" ht="19.5" customHeight="1" x14ac:dyDescent="0.2">
      <c r="A312" s="66"/>
      <c r="B312" s="70"/>
      <c r="C312" s="69"/>
      <c r="D312" s="68"/>
      <c r="E312" s="68"/>
      <c r="F312" s="66"/>
      <c r="G312" s="66"/>
      <c r="H312" s="67"/>
      <c r="I312" s="67"/>
      <c r="J312" s="67"/>
      <c r="K312" s="66"/>
      <c r="L312" s="65"/>
      <c r="M312" s="64"/>
      <c r="N312" s="64"/>
      <c r="O312" s="64"/>
      <c r="P312" s="64"/>
      <c r="Q312" s="64"/>
      <c r="R312" s="64"/>
      <c r="S312" s="64"/>
      <c r="T312" s="64"/>
      <c r="U312" s="64"/>
      <c r="V312" s="63"/>
      <c r="W312" s="63"/>
      <c r="X312" s="63"/>
      <c r="Y312" s="62"/>
    </row>
    <row r="313" spans="1:25" s="61" customFormat="1" ht="19.5" customHeight="1" x14ac:dyDescent="0.2">
      <c r="A313" s="66"/>
      <c r="B313" s="70"/>
      <c r="C313" s="69"/>
      <c r="D313" s="68"/>
      <c r="E313" s="68"/>
      <c r="F313" s="66"/>
      <c r="G313" s="66"/>
      <c r="H313" s="67"/>
      <c r="I313" s="67"/>
      <c r="J313" s="67"/>
      <c r="K313" s="66"/>
      <c r="L313" s="65"/>
      <c r="M313" s="64"/>
      <c r="N313" s="64"/>
      <c r="O313" s="64"/>
      <c r="P313" s="64"/>
      <c r="Q313" s="64"/>
      <c r="R313" s="64"/>
      <c r="S313" s="64"/>
      <c r="T313" s="64"/>
      <c r="U313" s="64"/>
      <c r="V313" s="63"/>
      <c r="W313" s="63"/>
      <c r="X313" s="63"/>
      <c r="Y313" s="62"/>
    </row>
    <row r="314" spans="1:25" s="61" customFormat="1" ht="19.5" customHeight="1" x14ac:dyDescent="0.2">
      <c r="A314" s="66"/>
      <c r="B314" s="70"/>
      <c r="C314" s="69"/>
      <c r="D314" s="68"/>
      <c r="E314" s="68"/>
      <c r="F314" s="66"/>
      <c r="G314" s="66"/>
      <c r="H314" s="67"/>
      <c r="I314" s="67"/>
      <c r="J314" s="67"/>
      <c r="K314" s="66"/>
      <c r="L314" s="65"/>
      <c r="M314" s="64"/>
      <c r="N314" s="64"/>
      <c r="O314" s="64"/>
      <c r="P314" s="64"/>
      <c r="Q314" s="64"/>
      <c r="R314" s="64"/>
      <c r="S314" s="64"/>
      <c r="T314" s="64"/>
      <c r="U314" s="64"/>
      <c r="V314" s="63"/>
      <c r="W314" s="63"/>
      <c r="X314" s="63"/>
      <c r="Y314" s="62"/>
    </row>
    <row r="315" spans="1:25" s="61" customFormat="1" ht="19.5" customHeight="1" x14ac:dyDescent="0.2">
      <c r="A315" s="66"/>
      <c r="B315" s="70"/>
      <c r="C315" s="69"/>
      <c r="D315" s="68"/>
      <c r="E315" s="68"/>
      <c r="F315" s="66"/>
      <c r="G315" s="66"/>
      <c r="H315" s="67"/>
      <c r="I315" s="67"/>
      <c r="J315" s="67"/>
      <c r="K315" s="66"/>
      <c r="L315" s="65"/>
      <c r="M315" s="64"/>
      <c r="N315" s="64"/>
      <c r="O315" s="64"/>
      <c r="P315" s="64"/>
      <c r="Q315" s="64"/>
      <c r="R315" s="64"/>
      <c r="S315" s="64"/>
      <c r="T315" s="64"/>
      <c r="U315" s="64"/>
      <c r="V315" s="63"/>
      <c r="W315" s="63"/>
      <c r="X315" s="63"/>
      <c r="Y315" s="62"/>
    </row>
    <row r="316" spans="1:25" s="61" customFormat="1" ht="19.5" customHeight="1" x14ac:dyDescent="0.2">
      <c r="A316" s="66"/>
      <c r="B316" s="70"/>
      <c r="C316" s="69"/>
      <c r="D316" s="68"/>
      <c r="E316" s="68"/>
      <c r="F316" s="66"/>
      <c r="G316" s="66"/>
      <c r="H316" s="67"/>
      <c r="I316" s="67"/>
      <c r="J316" s="67"/>
      <c r="K316" s="66"/>
      <c r="L316" s="65"/>
      <c r="M316" s="64"/>
      <c r="N316" s="64"/>
      <c r="O316" s="64"/>
      <c r="P316" s="64"/>
      <c r="Q316" s="64"/>
      <c r="R316" s="64"/>
      <c r="S316" s="64"/>
      <c r="T316" s="64"/>
      <c r="U316" s="64"/>
      <c r="V316" s="63"/>
      <c r="W316" s="63"/>
      <c r="X316" s="63"/>
      <c r="Y316" s="62"/>
    </row>
    <row r="317" spans="1:25" s="61" customFormat="1" ht="19.5" customHeight="1" x14ac:dyDescent="0.2">
      <c r="A317" s="66"/>
      <c r="B317" s="70"/>
      <c r="C317" s="69"/>
      <c r="D317" s="68"/>
      <c r="E317" s="68"/>
      <c r="F317" s="66"/>
      <c r="G317" s="66"/>
      <c r="H317" s="67"/>
      <c r="I317" s="67"/>
      <c r="J317" s="67"/>
      <c r="K317" s="66"/>
      <c r="L317" s="65"/>
      <c r="M317" s="64"/>
      <c r="N317" s="64"/>
      <c r="O317" s="64"/>
      <c r="P317" s="64"/>
      <c r="Q317" s="64"/>
      <c r="R317" s="64"/>
      <c r="S317" s="64"/>
      <c r="T317" s="64"/>
      <c r="U317" s="64"/>
      <c r="V317" s="63"/>
      <c r="W317" s="63"/>
      <c r="X317" s="63"/>
      <c r="Y317" s="62"/>
    </row>
    <row r="318" spans="1:25" s="61" customFormat="1" ht="19.5" customHeight="1" x14ac:dyDescent="0.2">
      <c r="A318" s="66"/>
      <c r="B318" s="70"/>
      <c r="C318" s="69"/>
      <c r="D318" s="68"/>
      <c r="E318" s="68"/>
      <c r="F318" s="66"/>
      <c r="G318" s="66"/>
      <c r="H318" s="67"/>
      <c r="I318" s="67"/>
      <c r="J318" s="67"/>
      <c r="K318" s="66"/>
      <c r="L318" s="65"/>
      <c r="M318" s="64"/>
      <c r="N318" s="64"/>
      <c r="O318" s="64"/>
      <c r="P318" s="64"/>
      <c r="Q318" s="64"/>
      <c r="R318" s="64"/>
      <c r="S318" s="64"/>
      <c r="T318" s="64"/>
      <c r="U318" s="64"/>
      <c r="V318" s="63"/>
      <c r="W318" s="63"/>
      <c r="X318" s="63"/>
      <c r="Y318" s="62"/>
    </row>
    <row r="319" spans="1:25" s="61" customFormat="1" ht="19.5" customHeight="1" x14ac:dyDescent="0.2">
      <c r="A319" s="66"/>
      <c r="B319" s="70"/>
      <c r="C319" s="69"/>
      <c r="D319" s="68"/>
      <c r="E319" s="68"/>
      <c r="F319" s="66"/>
      <c r="G319" s="66"/>
      <c r="H319" s="67"/>
      <c r="I319" s="67"/>
      <c r="J319" s="67"/>
      <c r="K319" s="66"/>
      <c r="L319" s="65"/>
      <c r="M319" s="64"/>
      <c r="N319" s="64"/>
      <c r="O319" s="64"/>
      <c r="P319" s="64"/>
      <c r="Q319" s="64"/>
      <c r="R319" s="64"/>
      <c r="S319" s="64"/>
      <c r="T319" s="64"/>
      <c r="U319" s="64"/>
      <c r="V319" s="63"/>
      <c r="W319" s="63"/>
      <c r="X319" s="63"/>
      <c r="Y319" s="62"/>
    </row>
    <row r="320" spans="1:25" s="61" customFormat="1" ht="19.5" customHeight="1" x14ac:dyDescent="0.2">
      <c r="A320" s="66"/>
      <c r="B320" s="70"/>
      <c r="C320" s="69"/>
      <c r="D320" s="68"/>
      <c r="E320" s="68"/>
      <c r="F320" s="66"/>
      <c r="G320" s="66"/>
      <c r="H320" s="67"/>
      <c r="I320" s="67"/>
      <c r="J320" s="67"/>
      <c r="K320" s="66"/>
      <c r="L320" s="65"/>
      <c r="M320" s="64"/>
      <c r="N320" s="64"/>
      <c r="O320" s="64"/>
      <c r="P320" s="64"/>
      <c r="Q320" s="64"/>
      <c r="R320" s="64"/>
      <c r="S320" s="64"/>
      <c r="T320" s="64"/>
      <c r="U320" s="64"/>
      <c r="V320" s="63"/>
      <c r="W320" s="63"/>
      <c r="X320" s="63"/>
      <c r="Y320" s="62"/>
    </row>
    <row r="321" spans="1:25" s="61" customFormat="1" ht="19.5" customHeight="1" x14ac:dyDescent="0.2">
      <c r="A321" s="66"/>
      <c r="B321" s="70"/>
      <c r="C321" s="69"/>
      <c r="D321" s="68"/>
      <c r="E321" s="68"/>
      <c r="F321" s="66"/>
      <c r="G321" s="66"/>
      <c r="H321" s="67"/>
      <c r="I321" s="67"/>
      <c r="J321" s="67"/>
      <c r="K321" s="66"/>
      <c r="L321" s="65"/>
      <c r="M321" s="64"/>
      <c r="N321" s="64"/>
      <c r="O321" s="64"/>
      <c r="P321" s="64"/>
      <c r="Q321" s="64"/>
      <c r="R321" s="64"/>
      <c r="S321" s="64"/>
      <c r="T321" s="64"/>
      <c r="U321" s="64"/>
      <c r="V321" s="63"/>
      <c r="W321" s="63"/>
      <c r="X321" s="63"/>
      <c r="Y321" s="62"/>
    </row>
    <row r="322" spans="1:25" s="61" customFormat="1" ht="19.5" customHeight="1" x14ac:dyDescent="0.2">
      <c r="A322" s="66"/>
      <c r="B322" s="70"/>
      <c r="C322" s="69"/>
      <c r="D322" s="68"/>
      <c r="E322" s="68"/>
      <c r="F322" s="66"/>
      <c r="G322" s="66"/>
      <c r="H322" s="67"/>
      <c r="I322" s="67"/>
      <c r="J322" s="67"/>
      <c r="K322" s="66"/>
      <c r="L322" s="65"/>
      <c r="M322" s="64"/>
      <c r="N322" s="64"/>
      <c r="O322" s="64"/>
      <c r="P322" s="64"/>
      <c r="Q322" s="64"/>
      <c r="R322" s="64"/>
      <c r="S322" s="64"/>
      <c r="T322" s="64"/>
      <c r="U322" s="64"/>
      <c r="V322" s="63"/>
      <c r="W322" s="63"/>
      <c r="X322" s="63"/>
      <c r="Y322" s="62"/>
    </row>
    <row r="323" spans="1:25" s="61" customFormat="1" ht="19.5" customHeight="1" x14ac:dyDescent="0.2">
      <c r="A323" s="66"/>
      <c r="B323" s="70"/>
      <c r="C323" s="69"/>
      <c r="D323" s="68"/>
      <c r="E323" s="68"/>
      <c r="F323" s="66"/>
      <c r="G323" s="66"/>
      <c r="H323" s="67"/>
      <c r="I323" s="67"/>
      <c r="J323" s="67"/>
      <c r="K323" s="66"/>
      <c r="L323" s="65"/>
      <c r="M323" s="64"/>
      <c r="N323" s="64"/>
      <c r="O323" s="64"/>
      <c r="P323" s="64"/>
      <c r="Q323" s="64"/>
      <c r="R323" s="64"/>
      <c r="S323" s="64"/>
      <c r="T323" s="64"/>
      <c r="U323" s="64"/>
      <c r="V323" s="63"/>
      <c r="W323" s="63"/>
      <c r="X323" s="63"/>
      <c r="Y323" s="62"/>
    </row>
    <row r="324" spans="1:25" s="61" customFormat="1" ht="19.5" customHeight="1" x14ac:dyDescent="0.2">
      <c r="A324" s="66"/>
      <c r="B324" s="70"/>
      <c r="C324" s="69"/>
      <c r="D324" s="68"/>
      <c r="E324" s="68"/>
      <c r="F324" s="66"/>
      <c r="G324" s="66"/>
      <c r="H324" s="67"/>
      <c r="I324" s="67"/>
      <c r="J324" s="67"/>
      <c r="K324" s="66"/>
      <c r="L324" s="65"/>
      <c r="M324" s="64"/>
      <c r="N324" s="64"/>
      <c r="O324" s="64"/>
      <c r="P324" s="64"/>
      <c r="Q324" s="64"/>
      <c r="R324" s="64"/>
      <c r="S324" s="64"/>
      <c r="T324" s="64"/>
      <c r="U324" s="64"/>
      <c r="V324" s="63"/>
      <c r="W324" s="63"/>
      <c r="X324" s="63"/>
      <c r="Y324" s="62"/>
    </row>
    <row r="325" spans="1:25" s="61" customFormat="1" ht="19.5" customHeight="1" x14ac:dyDescent="0.2">
      <c r="A325" s="66"/>
      <c r="B325" s="70"/>
      <c r="C325" s="69"/>
      <c r="D325" s="68"/>
      <c r="E325" s="68"/>
      <c r="F325" s="66"/>
      <c r="G325" s="66"/>
      <c r="H325" s="67"/>
      <c r="I325" s="67"/>
      <c r="J325" s="67"/>
      <c r="K325" s="66"/>
      <c r="L325" s="65"/>
      <c r="M325" s="64"/>
      <c r="N325" s="64"/>
      <c r="O325" s="64"/>
      <c r="P325" s="64"/>
      <c r="Q325" s="64"/>
      <c r="R325" s="64"/>
      <c r="S325" s="64"/>
      <c r="T325" s="64"/>
      <c r="U325" s="64"/>
      <c r="V325" s="63"/>
      <c r="W325" s="63"/>
      <c r="X325" s="63"/>
      <c r="Y325" s="62"/>
    </row>
    <row r="326" spans="1:25" s="61" customFormat="1" ht="19.5" customHeight="1" x14ac:dyDescent="0.2">
      <c r="A326" s="66"/>
      <c r="B326" s="70"/>
      <c r="C326" s="69"/>
      <c r="D326" s="68"/>
      <c r="E326" s="68"/>
      <c r="F326" s="66"/>
      <c r="G326" s="66"/>
      <c r="H326" s="67"/>
      <c r="I326" s="67"/>
      <c r="J326" s="67"/>
      <c r="K326" s="66"/>
      <c r="L326" s="65"/>
      <c r="M326" s="64"/>
      <c r="N326" s="64"/>
      <c r="O326" s="64"/>
      <c r="P326" s="64"/>
      <c r="Q326" s="64"/>
      <c r="R326" s="64"/>
      <c r="S326" s="64"/>
      <c r="T326" s="64"/>
      <c r="U326" s="64"/>
      <c r="V326" s="63"/>
      <c r="W326" s="63"/>
      <c r="X326" s="63"/>
      <c r="Y326" s="62"/>
    </row>
    <row r="327" spans="1:25" s="61" customFormat="1" ht="19.5" customHeight="1" x14ac:dyDescent="0.2">
      <c r="A327" s="66"/>
      <c r="B327" s="70"/>
      <c r="C327" s="69"/>
      <c r="D327" s="68"/>
      <c r="E327" s="68"/>
      <c r="F327" s="66"/>
      <c r="G327" s="66"/>
      <c r="H327" s="67"/>
      <c r="I327" s="67"/>
      <c r="J327" s="67"/>
      <c r="K327" s="66"/>
      <c r="L327" s="65"/>
      <c r="M327" s="64"/>
      <c r="N327" s="64"/>
      <c r="O327" s="64"/>
      <c r="P327" s="64"/>
      <c r="Q327" s="64"/>
      <c r="R327" s="64"/>
      <c r="S327" s="64"/>
      <c r="T327" s="64"/>
      <c r="U327" s="64"/>
      <c r="V327" s="63"/>
      <c r="W327" s="63"/>
      <c r="X327" s="63"/>
      <c r="Y327" s="62"/>
    </row>
    <row r="328" spans="1:25" s="61" customFormat="1" ht="19.5" customHeight="1" x14ac:dyDescent="0.2">
      <c r="A328" s="66"/>
      <c r="B328" s="70"/>
      <c r="C328" s="69"/>
      <c r="D328" s="68"/>
      <c r="E328" s="68"/>
      <c r="F328" s="66"/>
      <c r="G328" s="66"/>
      <c r="H328" s="67"/>
      <c r="I328" s="67"/>
      <c r="J328" s="67"/>
      <c r="K328" s="66"/>
      <c r="L328" s="65"/>
      <c r="M328" s="64"/>
      <c r="N328" s="64"/>
      <c r="O328" s="64"/>
      <c r="P328" s="64"/>
      <c r="Q328" s="64"/>
      <c r="R328" s="64"/>
      <c r="S328" s="64"/>
      <c r="T328" s="64"/>
      <c r="U328" s="64"/>
      <c r="V328" s="63"/>
      <c r="W328" s="63"/>
      <c r="X328" s="63"/>
      <c r="Y328" s="62"/>
    </row>
    <row r="329" spans="1:25" s="61" customFormat="1" ht="19.5" customHeight="1" x14ac:dyDescent="0.2">
      <c r="A329" s="66"/>
      <c r="B329" s="70"/>
      <c r="C329" s="69"/>
      <c r="D329" s="68"/>
      <c r="E329" s="68"/>
      <c r="F329" s="66"/>
      <c r="G329" s="66"/>
      <c r="H329" s="67"/>
      <c r="I329" s="67"/>
      <c r="J329" s="67"/>
      <c r="K329" s="66"/>
      <c r="L329" s="65"/>
      <c r="M329" s="64"/>
      <c r="N329" s="64"/>
      <c r="O329" s="64"/>
      <c r="P329" s="64"/>
      <c r="Q329" s="64"/>
      <c r="R329" s="64"/>
      <c r="S329" s="64"/>
      <c r="T329" s="64"/>
      <c r="U329" s="64"/>
      <c r="V329" s="63"/>
      <c r="W329" s="63"/>
      <c r="X329" s="63"/>
      <c r="Y329" s="62"/>
    </row>
    <row r="330" spans="1:25" s="61" customFormat="1" ht="19.5" customHeight="1" x14ac:dyDescent="0.2">
      <c r="A330" s="66"/>
      <c r="B330" s="70"/>
      <c r="C330" s="69"/>
      <c r="D330" s="68"/>
      <c r="E330" s="68"/>
      <c r="F330" s="66"/>
      <c r="G330" s="66"/>
      <c r="H330" s="67"/>
      <c r="I330" s="67"/>
      <c r="J330" s="67"/>
      <c r="K330" s="66"/>
      <c r="L330" s="65"/>
      <c r="M330" s="64"/>
      <c r="N330" s="64"/>
      <c r="O330" s="64"/>
      <c r="P330" s="64"/>
      <c r="Q330" s="64"/>
      <c r="R330" s="64"/>
      <c r="S330" s="64"/>
      <c r="T330" s="64"/>
      <c r="U330" s="64"/>
      <c r="V330" s="63"/>
      <c r="W330" s="63"/>
      <c r="X330" s="63"/>
      <c r="Y330" s="62"/>
    </row>
    <row r="331" spans="1:25" s="61" customFormat="1" ht="19.5" customHeight="1" x14ac:dyDescent="0.2">
      <c r="A331" s="66"/>
      <c r="B331" s="70"/>
      <c r="C331" s="69"/>
      <c r="D331" s="68"/>
      <c r="E331" s="68"/>
      <c r="F331" s="66"/>
      <c r="G331" s="66"/>
      <c r="H331" s="67"/>
      <c r="I331" s="67"/>
      <c r="J331" s="67"/>
      <c r="K331" s="66"/>
      <c r="L331" s="65"/>
      <c r="M331" s="64"/>
      <c r="N331" s="64"/>
      <c r="O331" s="64"/>
      <c r="P331" s="64"/>
      <c r="Q331" s="64"/>
      <c r="R331" s="64"/>
      <c r="S331" s="64"/>
      <c r="T331" s="64"/>
      <c r="U331" s="64"/>
      <c r="V331" s="63"/>
      <c r="W331" s="63"/>
      <c r="X331" s="63"/>
      <c r="Y331" s="62"/>
    </row>
    <row r="332" spans="1:25" s="61" customFormat="1" ht="19.5" customHeight="1" x14ac:dyDescent="0.2">
      <c r="A332" s="66"/>
      <c r="B332" s="70"/>
      <c r="C332" s="69"/>
      <c r="D332" s="68"/>
      <c r="E332" s="68"/>
      <c r="F332" s="66"/>
      <c r="G332" s="66"/>
      <c r="H332" s="67"/>
      <c r="I332" s="67"/>
      <c r="J332" s="67"/>
      <c r="K332" s="66"/>
      <c r="L332" s="65"/>
      <c r="M332" s="64"/>
      <c r="N332" s="64"/>
      <c r="O332" s="64"/>
      <c r="P332" s="64"/>
      <c r="Q332" s="64"/>
      <c r="R332" s="64"/>
      <c r="S332" s="64"/>
      <c r="T332" s="64"/>
      <c r="U332" s="64"/>
      <c r="V332" s="63"/>
      <c r="W332" s="63"/>
      <c r="X332" s="63"/>
      <c r="Y332" s="62"/>
    </row>
    <row r="333" spans="1:25" s="61" customFormat="1" ht="19.5" customHeight="1" x14ac:dyDescent="0.2">
      <c r="A333" s="66"/>
      <c r="B333" s="70"/>
      <c r="C333" s="69"/>
      <c r="D333" s="68"/>
      <c r="E333" s="68"/>
      <c r="F333" s="66"/>
      <c r="G333" s="66"/>
      <c r="H333" s="67"/>
      <c r="I333" s="67"/>
      <c r="J333" s="67"/>
      <c r="K333" s="66"/>
      <c r="L333" s="65"/>
      <c r="M333" s="64"/>
      <c r="N333" s="64"/>
      <c r="O333" s="64"/>
      <c r="P333" s="64"/>
      <c r="Q333" s="64"/>
      <c r="R333" s="64"/>
      <c r="S333" s="64"/>
      <c r="T333" s="64"/>
      <c r="U333" s="64"/>
      <c r="V333" s="63"/>
      <c r="W333" s="63"/>
      <c r="X333" s="63"/>
      <c r="Y333" s="62"/>
    </row>
    <row r="334" spans="1:25" s="61" customFormat="1" ht="19.5" customHeight="1" x14ac:dyDescent="0.2">
      <c r="A334" s="66"/>
      <c r="B334" s="70"/>
      <c r="C334" s="69"/>
      <c r="D334" s="68"/>
      <c r="E334" s="68"/>
      <c r="F334" s="66"/>
      <c r="G334" s="66"/>
      <c r="H334" s="67"/>
      <c r="I334" s="67"/>
      <c r="J334" s="67"/>
      <c r="K334" s="66"/>
      <c r="L334" s="65"/>
      <c r="M334" s="64"/>
      <c r="N334" s="64"/>
      <c r="O334" s="64"/>
      <c r="P334" s="64"/>
      <c r="Q334" s="64"/>
      <c r="R334" s="64"/>
      <c r="S334" s="64"/>
      <c r="T334" s="64"/>
      <c r="U334" s="64"/>
      <c r="V334" s="63"/>
      <c r="W334" s="63"/>
      <c r="X334" s="63"/>
      <c r="Y334" s="62"/>
    </row>
    <row r="335" spans="1:25" s="61" customFormat="1" ht="19.5" customHeight="1" x14ac:dyDescent="0.2">
      <c r="A335" s="66"/>
      <c r="B335" s="70"/>
      <c r="C335" s="69"/>
      <c r="D335" s="68"/>
      <c r="E335" s="68"/>
      <c r="F335" s="66"/>
      <c r="G335" s="66"/>
      <c r="H335" s="67"/>
      <c r="I335" s="67"/>
      <c r="J335" s="67"/>
      <c r="K335" s="66"/>
      <c r="L335" s="65"/>
      <c r="M335" s="64"/>
      <c r="N335" s="64"/>
      <c r="O335" s="64"/>
      <c r="P335" s="64"/>
      <c r="Q335" s="64"/>
      <c r="R335" s="64"/>
      <c r="S335" s="64"/>
      <c r="T335" s="64"/>
      <c r="U335" s="64"/>
      <c r="V335" s="63"/>
      <c r="W335" s="63"/>
      <c r="X335" s="63"/>
      <c r="Y335" s="62"/>
    </row>
    <row r="336" spans="1:25" s="61" customFormat="1" ht="19.5" customHeight="1" x14ac:dyDescent="0.2">
      <c r="A336" s="66"/>
      <c r="B336" s="70"/>
      <c r="C336" s="69"/>
      <c r="D336" s="68"/>
      <c r="E336" s="68"/>
      <c r="F336" s="66"/>
      <c r="G336" s="66"/>
      <c r="H336" s="67"/>
      <c r="I336" s="67"/>
      <c r="J336" s="67"/>
      <c r="K336" s="66"/>
      <c r="L336" s="65"/>
      <c r="M336" s="64"/>
      <c r="N336" s="64"/>
      <c r="O336" s="64"/>
      <c r="P336" s="64"/>
      <c r="Q336" s="64"/>
      <c r="R336" s="64"/>
      <c r="S336" s="64"/>
      <c r="T336" s="64"/>
      <c r="U336" s="64"/>
      <c r="V336" s="63"/>
      <c r="W336" s="63"/>
      <c r="X336" s="63"/>
      <c r="Y336" s="62"/>
    </row>
    <row r="337" spans="1:25" s="61" customFormat="1" ht="19.5" customHeight="1" x14ac:dyDescent="0.2">
      <c r="A337" s="66"/>
      <c r="B337" s="70"/>
      <c r="C337" s="69"/>
      <c r="D337" s="68"/>
      <c r="E337" s="68"/>
      <c r="F337" s="66"/>
      <c r="G337" s="66"/>
      <c r="H337" s="67"/>
      <c r="I337" s="67"/>
      <c r="J337" s="67"/>
      <c r="K337" s="66"/>
      <c r="L337" s="65"/>
      <c r="M337" s="64"/>
      <c r="N337" s="64"/>
      <c r="O337" s="64"/>
      <c r="P337" s="64"/>
      <c r="Q337" s="64"/>
      <c r="R337" s="64"/>
      <c r="S337" s="64"/>
      <c r="T337" s="64"/>
      <c r="U337" s="64"/>
      <c r="V337" s="63"/>
      <c r="W337" s="63"/>
      <c r="X337" s="63"/>
      <c r="Y337" s="62"/>
    </row>
    <row r="338" spans="1:25" s="61" customFormat="1" ht="19.5" customHeight="1" x14ac:dyDescent="0.2">
      <c r="A338" s="66"/>
      <c r="B338" s="70"/>
      <c r="C338" s="69"/>
      <c r="D338" s="68"/>
      <c r="E338" s="68"/>
      <c r="F338" s="66"/>
      <c r="G338" s="66"/>
      <c r="H338" s="67"/>
      <c r="I338" s="67"/>
      <c r="J338" s="67"/>
      <c r="K338" s="66"/>
      <c r="L338" s="65"/>
      <c r="M338" s="64"/>
      <c r="N338" s="64"/>
      <c r="O338" s="64"/>
      <c r="P338" s="64"/>
      <c r="Q338" s="64"/>
      <c r="R338" s="64"/>
      <c r="S338" s="64"/>
      <c r="T338" s="64"/>
      <c r="U338" s="64"/>
      <c r="V338" s="63"/>
      <c r="W338" s="63"/>
      <c r="X338" s="63"/>
      <c r="Y338" s="62"/>
    </row>
    <row r="339" spans="1:25" s="61" customFormat="1" ht="19.5" customHeight="1" x14ac:dyDescent="0.2">
      <c r="A339" s="66"/>
      <c r="B339" s="70"/>
      <c r="C339" s="69"/>
      <c r="D339" s="68"/>
      <c r="E339" s="68"/>
      <c r="F339" s="66"/>
      <c r="G339" s="66"/>
      <c r="H339" s="67"/>
      <c r="I339" s="67"/>
      <c r="J339" s="67"/>
      <c r="K339" s="66"/>
      <c r="L339" s="65"/>
      <c r="M339" s="64"/>
      <c r="N339" s="64"/>
      <c r="O339" s="64"/>
      <c r="P339" s="64"/>
      <c r="Q339" s="64"/>
      <c r="R339" s="64"/>
      <c r="S339" s="64"/>
      <c r="T339" s="64"/>
      <c r="U339" s="64"/>
      <c r="V339" s="63"/>
      <c r="W339" s="63"/>
      <c r="X339" s="63"/>
      <c r="Y339" s="62"/>
    </row>
    <row r="340" spans="1:25" s="61" customFormat="1" ht="19.5" customHeight="1" x14ac:dyDescent="0.2">
      <c r="A340" s="66"/>
      <c r="B340" s="70"/>
      <c r="C340" s="69"/>
      <c r="D340" s="68"/>
      <c r="E340" s="68"/>
      <c r="F340" s="66"/>
      <c r="G340" s="66"/>
      <c r="H340" s="67"/>
      <c r="I340" s="67"/>
      <c r="J340" s="67"/>
      <c r="K340" s="66"/>
      <c r="L340" s="65"/>
      <c r="M340" s="64"/>
      <c r="N340" s="64"/>
      <c r="O340" s="64"/>
      <c r="P340" s="64"/>
      <c r="Q340" s="64"/>
      <c r="R340" s="64"/>
      <c r="S340" s="64"/>
      <c r="T340" s="64"/>
      <c r="U340" s="64"/>
      <c r="V340" s="63"/>
      <c r="W340" s="63"/>
      <c r="X340" s="63"/>
      <c r="Y340" s="62"/>
    </row>
    <row r="341" spans="1:25" s="61" customFormat="1" ht="19.5" customHeight="1" x14ac:dyDescent="0.2">
      <c r="A341" s="66"/>
      <c r="B341" s="70"/>
      <c r="C341" s="69"/>
      <c r="D341" s="68"/>
      <c r="E341" s="68"/>
      <c r="F341" s="66"/>
      <c r="G341" s="66"/>
      <c r="H341" s="67"/>
      <c r="I341" s="67"/>
      <c r="J341" s="67"/>
      <c r="K341" s="66"/>
      <c r="L341" s="65"/>
      <c r="M341" s="64"/>
      <c r="N341" s="64"/>
      <c r="O341" s="64"/>
      <c r="P341" s="64"/>
      <c r="Q341" s="64"/>
      <c r="R341" s="64"/>
      <c r="S341" s="64"/>
      <c r="T341" s="64"/>
      <c r="U341" s="64"/>
      <c r="V341" s="63"/>
      <c r="W341" s="63"/>
      <c r="X341" s="63"/>
      <c r="Y341" s="62"/>
    </row>
    <row r="342" spans="1:25" s="61" customFormat="1" ht="19.5" customHeight="1" x14ac:dyDescent="0.2">
      <c r="A342" s="66"/>
      <c r="B342" s="70"/>
      <c r="C342" s="69"/>
      <c r="D342" s="68"/>
      <c r="E342" s="68"/>
      <c r="F342" s="66"/>
      <c r="G342" s="66"/>
      <c r="H342" s="67"/>
      <c r="I342" s="67"/>
      <c r="J342" s="67"/>
      <c r="K342" s="66"/>
      <c r="L342" s="65"/>
      <c r="M342" s="64"/>
      <c r="N342" s="64"/>
      <c r="O342" s="64"/>
      <c r="P342" s="64"/>
      <c r="Q342" s="64"/>
      <c r="R342" s="64"/>
      <c r="S342" s="64"/>
      <c r="T342" s="64"/>
      <c r="U342" s="64"/>
      <c r="V342" s="63"/>
      <c r="W342" s="63"/>
      <c r="X342" s="63"/>
      <c r="Y342" s="62"/>
    </row>
    <row r="343" spans="1:25" s="61" customFormat="1" ht="19.5" customHeight="1" x14ac:dyDescent="0.2">
      <c r="A343" s="66"/>
      <c r="B343" s="70"/>
      <c r="C343" s="69"/>
      <c r="D343" s="68"/>
      <c r="E343" s="68"/>
      <c r="F343" s="66"/>
      <c r="G343" s="66"/>
      <c r="H343" s="67"/>
      <c r="I343" s="67"/>
      <c r="J343" s="67"/>
      <c r="K343" s="66"/>
      <c r="L343" s="65"/>
      <c r="M343" s="64"/>
      <c r="N343" s="64"/>
      <c r="O343" s="64"/>
      <c r="P343" s="64"/>
      <c r="Q343" s="64"/>
      <c r="R343" s="64"/>
      <c r="S343" s="64"/>
      <c r="T343" s="64"/>
      <c r="U343" s="64"/>
      <c r="V343" s="63"/>
      <c r="W343" s="63"/>
      <c r="X343" s="63"/>
      <c r="Y343" s="62"/>
    </row>
    <row r="344" spans="1:25" s="61" customFormat="1" ht="19.5" customHeight="1" x14ac:dyDescent="0.2">
      <c r="A344" s="66"/>
      <c r="B344" s="70"/>
      <c r="C344" s="69"/>
      <c r="D344" s="68"/>
      <c r="E344" s="68"/>
      <c r="F344" s="66"/>
      <c r="G344" s="66"/>
      <c r="H344" s="67"/>
      <c r="I344" s="67"/>
      <c r="J344" s="67"/>
      <c r="K344" s="66"/>
      <c r="L344" s="65"/>
      <c r="M344" s="64"/>
      <c r="N344" s="64"/>
      <c r="O344" s="64"/>
      <c r="P344" s="64"/>
      <c r="Q344" s="64"/>
      <c r="R344" s="64"/>
      <c r="S344" s="64"/>
      <c r="T344" s="64"/>
      <c r="U344" s="64"/>
      <c r="V344" s="63"/>
      <c r="W344" s="63"/>
      <c r="X344" s="63"/>
      <c r="Y344" s="62"/>
    </row>
    <row r="345" spans="1:25" s="61" customFormat="1" ht="19.5" customHeight="1" x14ac:dyDescent="0.2">
      <c r="A345" s="66"/>
      <c r="B345" s="70"/>
      <c r="C345" s="69"/>
      <c r="D345" s="68"/>
      <c r="E345" s="68"/>
      <c r="F345" s="66"/>
      <c r="G345" s="66"/>
      <c r="H345" s="67"/>
      <c r="I345" s="67"/>
      <c r="J345" s="67"/>
      <c r="K345" s="66"/>
      <c r="L345" s="65"/>
      <c r="M345" s="64"/>
      <c r="N345" s="64"/>
      <c r="O345" s="64"/>
      <c r="P345" s="64"/>
      <c r="Q345" s="64"/>
      <c r="R345" s="64"/>
      <c r="S345" s="64"/>
      <c r="T345" s="64"/>
      <c r="U345" s="64"/>
      <c r="V345" s="63"/>
      <c r="W345" s="63"/>
      <c r="X345" s="63"/>
      <c r="Y345" s="62"/>
    </row>
    <row r="346" spans="1:25" s="61" customFormat="1" ht="19.5" customHeight="1" x14ac:dyDescent="0.2">
      <c r="A346" s="66"/>
      <c r="B346" s="70"/>
      <c r="C346" s="69"/>
      <c r="D346" s="68"/>
      <c r="E346" s="68"/>
      <c r="F346" s="66"/>
      <c r="G346" s="66"/>
      <c r="H346" s="67"/>
      <c r="I346" s="67"/>
      <c r="J346" s="67"/>
      <c r="K346" s="66"/>
      <c r="L346" s="65"/>
      <c r="M346" s="64"/>
      <c r="N346" s="64"/>
      <c r="O346" s="64"/>
      <c r="P346" s="64"/>
      <c r="Q346" s="64"/>
      <c r="R346" s="64"/>
      <c r="S346" s="64"/>
      <c r="T346" s="64"/>
      <c r="U346" s="64"/>
      <c r="V346" s="63"/>
      <c r="W346" s="63"/>
      <c r="X346" s="63"/>
      <c r="Y346" s="62"/>
    </row>
    <row r="347" spans="1:25" s="61" customFormat="1" ht="19.5" customHeight="1" x14ac:dyDescent="0.2">
      <c r="A347" s="66"/>
      <c r="B347" s="70"/>
      <c r="C347" s="69"/>
      <c r="D347" s="68"/>
      <c r="E347" s="68"/>
      <c r="F347" s="66"/>
      <c r="G347" s="66"/>
      <c r="H347" s="67"/>
      <c r="I347" s="67"/>
      <c r="J347" s="67"/>
      <c r="K347" s="66"/>
      <c r="L347" s="65"/>
      <c r="M347" s="64"/>
      <c r="N347" s="64"/>
      <c r="O347" s="64"/>
      <c r="P347" s="64"/>
      <c r="Q347" s="64"/>
      <c r="R347" s="64"/>
      <c r="S347" s="64"/>
      <c r="T347" s="64"/>
      <c r="U347" s="64"/>
      <c r="V347" s="63"/>
      <c r="W347" s="63"/>
      <c r="X347" s="63"/>
      <c r="Y347" s="62"/>
    </row>
    <row r="348" spans="1:25" s="61" customFormat="1" ht="19.5" customHeight="1" x14ac:dyDescent="0.2">
      <c r="A348" s="66"/>
      <c r="B348" s="70"/>
      <c r="C348" s="69"/>
      <c r="D348" s="68"/>
      <c r="E348" s="68"/>
      <c r="F348" s="66"/>
      <c r="G348" s="66"/>
      <c r="H348" s="67"/>
      <c r="I348" s="67"/>
      <c r="J348" s="67"/>
      <c r="K348" s="66"/>
      <c r="L348" s="65"/>
      <c r="M348" s="64"/>
      <c r="N348" s="64"/>
      <c r="O348" s="64"/>
      <c r="P348" s="64"/>
      <c r="Q348" s="64"/>
      <c r="R348" s="64"/>
      <c r="S348" s="64"/>
      <c r="T348" s="64"/>
      <c r="U348" s="64"/>
      <c r="V348" s="63"/>
      <c r="W348" s="63"/>
      <c r="X348" s="63"/>
      <c r="Y348" s="62"/>
    </row>
    <row r="349" spans="1:25" s="61" customFormat="1" ht="19.5" customHeight="1" x14ac:dyDescent="0.2">
      <c r="A349" s="66"/>
      <c r="B349" s="70"/>
      <c r="C349" s="69"/>
      <c r="D349" s="68"/>
      <c r="E349" s="68"/>
      <c r="F349" s="66"/>
      <c r="G349" s="66"/>
      <c r="H349" s="67"/>
      <c r="I349" s="67"/>
      <c r="J349" s="67"/>
      <c r="K349" s="66"/>
      <c r="L349" s="65"/>
      <c r="M349" s="64"/>
      <c r="N349" s="64"/>
      <c r="O349" s="64"/>
      <c r="P349" s="64"/>
      <c r="Q349" s="64"/>
      <c r="R349" s="64"/>
      <c r="S349" s="64"/>
      <c r="T349" s="64"/>
      <c r="U349" s="64"/>
      <c r="V349" s="63"/>
      <c r="W349" s="63"/>
      <c r="X349" s="63"/>
      <c r="Y349" s="62"/>
    </row>
    <row r="350" spans="1:25" s="61" customFormat="1" ht="19.5" customHeight="1" x14ac:dyDescent="0.2">
      <c r="A350" s="66"/>
      <c r="B350" s="70"/>
      <c r="C350" s="69"/>
      <c r="D350" s="68"/>
      <c r="E350" s="68"/>
      <c r="F350" s="66"/>
      <c r="G350" s="66"/>
      <c r="H350" s="67"/>
      <c r="I350" s="67"/>
      <c r="J350" s="67"/>
      <c r="K350" s="66"/>
      <c r="L350" s="65"/>
      <c r="M350" s="64"/>
      <c r="N350" s="64"/>
      <c r="O350" s="64"/>
      <c r="P350" s="64"/>
      <c r="Q350" s="64"/>
      <c r="R350" s="64"/>
      <c r="S350" s="64"/>
      <c r="T350" s="64"/>
      <c r="U350" s="64"/>
      <c r="V350" s="63"/>
      <c r="W350" s="63"/>
      <c r="X350" s="63"/>
      <c r="Y350" s="62"/>
    </row>
    <row r="351" spans="1:25" s="61" customFormat="1" ht="19.5" customHeight="1" x14ac:dyDescent="0.2">
      <c r="A351" s="66"/>
      <c r="B351" s="70"/>
      <c r="C351" s="69"/>
      <c r="D351" s="68"/>
      <c r="E351" s="68"/>
      <c r="F351" s="66"/>
      <c r="G351" s="66"/>
      <c r="H351" s="67"/>
      <c r="I351" s="67"/>
      <c r="J351" s="67"/>
      <c r="K351" s="66"/>
      <c r="L351" s="65"/>
      <c r="M351" s="64"/>
      <c r="N351" s="64"/>
      <c r="O351" s="64"/>
      <c r="P351" s="64"/>
      <c r="Q351" s="64"/>
      <c r="R351" s="64"/>
      <c r="S351" s="64"/>
      <c r="T351" s="64"/>
      <c r="U351" s="64"/>
      <c r="V351" s="63"/>
      <c r="W351" s="63"/>
      <c r="X351" s="63"/>
      <c r="Y351" s="62"/>
    </row>
    <row r="352" spans="1:25" s="61" customFormat="1" ht="19.5" customHeight="1" x14ac:dyDescent="0.2">
      <c r="A352" s="66"/>
      <c r="B352" s="70"/>
      <c r="C352" s="69"/>
      <c r="D352" s="68"/>
      <c r="E352" s="68"/>
      <c r="F352" s="66"/>
      <c r="G352" s="66"/>
      <c r="H352" s="67"/>
      <c r="I352" s="67"/>
      <c r="J352" s="67"/>
      <c r="K352" s="66"/>
      <c r="L352" s="65"/>
      <c r="M352" s="64"/>
      <c r="N352" s="64"/>
      <c r="O352" s="64"/>
      <c r="P352" s="64"/>
      <c r="Q352" s="64"/>
      <c r="R352" s="64"/>
      <c r="S352" s="64"/>
      <c r="T352" s="64"/>
      <c r="U352" s="64"/>
      <c r="V352" s="63"/>
      <c r="W352" s="63"/>
      <c r="X352" s="63"/>
      <c r="Y352" s="62"/>
    </row>
    <row r="353" spans="1:25" s="61" customFormat="1" ht="19.5" customHeight="1" x14ac:dyDescent="0.2">
      <c r="A353" s="66"/>
      <c r="B353" s="70"/>
      <c r="C353" s="69"/>
      <c r="D353" s="68"/>
      <c r="E353" s="68"/>
      <c r="F353" s="66"/>
      <c r="G353" s="66"/>
      <c r="H353" s="67"/>
      <c r="I353" s="67"/>
      <c r="J353" s="67"/>
      <c r="K353" s="66"/>
      <c r="L353" s="65"/>
      <c r="M353" s="64"/>
      <c r="N353" s="64"/>
      <c r="O353" s="64"/>
      <c r="P353" s="64"/>
      <c r="Q353" s="64"/>
      <c r="R353" s="64"/>
      <c r="S353" s="64"/>
      <c r="T353" s="64"/>
      <c r="U353" s="64"/>
      <c r="V353" s="63"/>
      <c r="W353" s="63"/>
      <c r="X353" s="63"/>
      <c r="Y353" s="62"/>
    </row>
    <row r="354" spans="1:25" s="61" customFormat="1" ht="19.5" customHeight="1" x14ac:dyDescent="0.2">
      <c r="A354" s="66"/>
      <c r="B354" s="70"/>
      <c r="C354" s="69"/>
      <c r="D354" s="68"/>
      <c r="E354" s="68"/>
      <c r="F354" s="66"/>
      <c r="G354" s="66"/>
      <c r="H354" s="67"/>
      <c r="I354" s="67"/>
      <c r="J354" s="67"/>
      <c r="K354" s="66"/>
      <c r="L354" s="65"/>
      <c r="M354" s="64"/>
      <c r="N354" s="64"/>
      <c r="O354" s="64"/>
      <c r="P354" s="64"/>
      <c r="Q354" s="64"/>
      <c r="R354" s="64"/>
      <c r="S354" s="64"/>
      <c r="T354" s="64"/>
      <c r="U354" s="64"/>
      <c r="V354" s="63"/>
      <c r="W354" s="63"/>
      <c r="X354" s="63"/>
      <c r="Y354" s="62"/>
    </row>
    <row r="355" spans="1:25" s="61" customFormat="1" ht="19.5" customHeight="1" x14ac:dyDescent="0.2">
      <c r="A355" s="66"/>
      <c r="B355" s="70"/>
      <c r="C355" s="69"/>
      <c r="D355" s="68"/>
      <c r="E355" s="68"/>
      <c r="F355" s="66"/>
      <c r="G355" s="66"/>
      <c r="H355" s="67"/>
      <c r="I355" s="67"/>
      <c r="J355" s="67"/>
      <c r="K355" s="66"/>
      <c r="L355" s="65"/>
      <c r="M355" s="64"/>
      <c r="N355" s="64"/>
      <c r="O355" s="64"/>
      <c r="P355" s="64"/>
      <c r="Q355" s="64"/>
      <c r="R355" s="64"/>
      <c r="S355" s="64"/>
      <c r="T355" s="64"/>
      <c r="U355" s="64"/>
      <c r="V355" s="63"/>
      <c r="W355" s="63"/>
      <c r="X355" s="63"/>
      <c r="Y355" s="62"/>
    </row>
    <row r="356" spans="1:25" s="61" customFormat="1" ht="19.5" customHeight="1" x14ac:dyDescent="0.2">
      <c r="A356" s="66"/>
      <c r="B356" s="70"/>
      <c r="C356" s="69"/>
      <c r="D356" s="68"/>
      <c r="E356" s="68"/>
      <c r="F356" s="66"/>
      <c r="G356" s="66"/>
      <c r="H356" s="67"/>
      <c r="I356" s="67"/>
      <c r="J356" s="67"/>
      <c r="K356" s="66"/>
      <c r="L356" s="65"/>
      <c r="M356" s="64"/>
      <c r="N356" s="64"/>
      <c r="O356" s="64"/>
      <c r="P356" s="64"/>
      <c r="Q356" s="64"/>
      <c r="R356" s="64"/>
      <c r="S356" s="64"/>
      <c r="T356" s="64"/>
      <c r="U356" s="64"/>
      <c r="V356" s="63"/>
      <c r="W356" s="63"/>
      <c r="X356" s="63"/>
      <c r="Y356" s="62"/>
    </row>
    <row r="357" spans="1:25" s="61" customFormat="1" ht="19.5" customHeight="1" x14ac:dyDescent="0.2">
      <c r="A357" s="66"/>
      <c r="B357" s="70"/>
      <c r="C357" s="69"/>
      <c r="D357" s="68"/>
      <c r="E357" s="68"/>
      <c r="F357" s="66"/>
      <c r="G357" s="66"/>
      <c r="H357" s="67"/>
      <c r="I357" s="67"/>
      <c r="J357" s="67"/>
      <c r="K357" s="66"/>
      <c r="L357" s="65"/>
      <c r="M357" s="64"/>
      <c r="N357" s="64"/>
      <c r="O357" s="64"/>
      <c r="P357" s="64"/>
      <c r="Q357" s="64"/>
      <c r="R357" s="64"/>
      <c r="S357" s="64"/>
      <c r="T357" s="64"/>
      <c r="U357" s="64"/>
      <c r="V357" s="63"/>
      <c r="W357" s="63"/>
      <c r="X357" s="63"/>
      <c r="Y357" s="62"/>
    </row>
    <row r="358" spans="1:25" s="61" customFormat="1" ht="19.5" customHeight="1" x14ac:dyDescent="0.2">
      <c r="A358" s="66"/>
      <c r="B358" s="70"/>
      <c r="C358" s="69"/>
      <c r="D358" s="68"/>
      <c r="E358" s="68"/>
      <c r="F358" s="66"/>
      <c r="G358" s="66"/>
      <c r="H358" s="67"/>
      <c r="I358" s="67"/>
      <c r="J358" s="67"/>
      <c r="K358" s="66"/>
      <c r="L358" s="65"/>
      <c r="M358" s="64"/>
      <c r="N358" s="64"/>
      <c r="O358" s="64"/>
      <c r="P358" s="64"/>
      <c r="Q358" s="64"/>
      <c r="R358" s="64"/>
      <c r="S358" s="64"/>
      <c r="T358" s="64"/>
      <c r="U358" s="64"/>
      <c r="V358" s="63"/>
      <c r="W358" s="63"/>
      <c r="X358" s="63"/>
      <c r="Y358" s="62"/>
    </row>
    <row r="359" spans="1:25" s="61" customFormat="1" ht="19.5" customHeight="1" x14ac:dyDescent="0.2">
      <c r="A359" s="66"/>
      <c r="B359" s="70"/>
      <c r="C359" s="69"/>
      <c r="D359" s="68"/>
      <c r="E359" s="68"/>
      <c r="F359" s="66"/>
      <c r="G359" s="66"/>
      <c r="H359" s="67"/>
      <c r="I359" s="67"/>
      <c r="J359" s="67"/>
      <c r="K359" s="66"/>
      <c r="L359" s="65"/>
      <c r="M359" s="64"/>
      <c r="N359" s="64"/>
      <c r="O359" s="64"/>
      <c r="P359" s="64"/>
      <c r="Q359" s="64"/>
      <c r="R359" s="64"/>
      <c r="S359" s="64"/>
      <c r="T359" s="64"/>
      <c r="U359" s="64"/>
      <c r="V359" s="63"/>
      <c r="W359" s="63"/>
      <c r="X359" s="63"/>
      <c r="Y359" s="62"/>
    </row>
    <row r="360" spans="1:25" s="61" customFormat="1" ht="19.5" customHeight="1" x14ac:dyDescent="0.2">
      <c r="A360" s="66"/>
      <c r="B360" s="70"/>
      <c r="C360" s="69"/>
      <c r="D360" s="68"/>
      <c r="E360" s="68"/>
      <c r="F360" s="66"/>
      <c r="G360" s="66"/>
      <c r="H360" s="67"/>
      <c r="I360" s="67"/>
      <c r="J360" s="67"/>
      <c r="K360" s="66"/>
      <c r="L360" s="65"/>
      <c r="M360" s="64"/>
      <c r="N360" s="64"/>
      <c r="O360" s="64"/>
      <c r="P360" s="64"/>
      <c r="Q360" s="64"/>
      <c r="R360" s="64"/>
      <c r="S360" s="64"/>
      <c r="T360" s="64"/>
      <c r="U360" s="64"/>
      <c r="V360" s="63"/>
      <c r="W360" s="63"/>
      <c r="X360" s="63"/>
      <c r="Y360" s="62"/>
    </row>
    <row r="361" spans="1:25" s="61" customFormat="1" ht="19.5" customHeight="1" x14ac:dyDescent="0.2">
      <c r="A361" s="66"/>
      <c r="B361" s="70"/>
      <c r="C361" s="69"/>
      <c r="D361" s="68"/>
      <c r="E361" s="68"/>
      <c r="F361" s="66"/>
      <c r="G361" s="66"/>
      <c r="H361" s="67"/>
      <c r="I361" s="67"/>
      <c r="J361" s="67"/>
      <c r="K361" s="66"/>
      <c r="L361" s="65"/>
      <c r="M361" s="64"/>
      <c r="N361" s="64"/>
      <c r="O361" s="64"/>
      <c r="P361" s="64"/>
      <c r="Q361" s="64"/>
      <c r="R361" s="64"/>
      <c r="S361" s="64"/>
      <c r="T361" s="64"/>
      <c r="U361" s="64"/>
      <c r="V361" s="63"/>
      <c r="W361" s="63"/>
      <c r="X361" s="63"/>
      <c r="Y361" s="62"/>
    </row>
    <row r="362" spans="1:25" s="61" customFormat="1" ht="19.5" customHeight="1" x14ac:dyDescent="0.2">
      <c r="A362" s="66"/>
      <c r="B362" s="70"/>
      <c r="C362" s="69"/>
      <c r="D362" s="68"/>
      <c r="E362" s="68"/>
      <c r="F362" s="66"/>
      <c r="G362" s="66"/>
      <c r="H362" s="67"/>
      <c r="I362" s="67"/>
      <c r="J362" s="67"/>
      <c r="K362" s="66"/>
      <c r="L362" s="65"/>
      <c r="M362" s="64"/>
      <c r="N362" s="64"/>
      <c r="O362" s="64"/>
      <c r="P362" s="64"/>
      <c r="Q362" s="64"/>
      <c r="R362" s="64"/>
      <c r="S362" s="64"/>
      <c r="T362" s="64"/>
      <c r="U362" s="64"/>
      <c r="V362" s="63"/>
      <c r="W362" s="63"/>
      <c r="X362" s="63"/>
      <c r="Y362" s="62"/>
    </row>
    <row r="363" spans="1:25" s="61" customFormat="1" ht="19.5" customHeight="1" x14ac:dyDescent="0.2">
      <c r="A363" s="66"/>
      <c r="B363" s="70"/>
      <c r="C363" s="69"/>
      <c r="D363" s="68"/>
      <c r="E363" s="68"/>
      <c r="F363" s="66"/>
      <c r="G363" s="66"/>
      <c r="H363" s="67"/>
      <c r="I363" s="67"/>
      <c r="J363" s="67"/>
      <c r="K363" s="66"/>
      <c r="L363" s="65"/>
      <c r="M363" s="64"/>
      <c r="N363" s="64"/>
      <c r="O363" s="64"/>
      <c r="P363" s="64"/>
      <c r="Q363" s="64"/>
      <c r="R363" s="64"/>
      <c r="S363" s="64"/>
      <c r="T363" s="64"/>
      <c r="U363" s="64"/>
      <c r="V363" s="63"/>
      <c r="W363" s="63"/>
      <c r="X363" s="63"/>
      <c r="Y363" s="62"/>
    </row>
    <row r="364" spans="1:25" s="61" customFormat="1" ht="19.5" customHeight="1" x14ac:dyDescent="0.2">
      <c r="A364" s="66"/>
      <c r="B364" s="70"/>
      <c r="C364" s="69"/>
      <c r="D364" s="68"/>
      <c r="E364" s="68"/>
      <c r="F364" s="66"/>
      <c r="G364" s="66"/>
      <c r="H364" s="67"/>
      <c r="I364" s="67"/>
      <c r="J364" s="67"/>
      <c r="K364" s="66"/>
      <c r="L364" s="65"/>
      <c r="M364" s="64"/>
      <c r="N364" s="64"/>
      <c r="O364" s="64"/>
      <c r="P364" s="64"/>
      <c r="Q364" s="64"/>
      <c r="R364" s="64"/>
      <c r="S364" s="64"/>
      <c r="T364" s="64"/>
      <c r="U364" s="64"/>
      <c r="V364" s="63"/>
      <c r="W364" s="63"/>
      <c r="X364" s="63"/>
      <c r="Y364" s="62"/>
    </row>
    <row r="365" spans="1:25" s="61" customFormat="1" ht="19.5" customHeight="1" x14ac:dyDescent="0.2">
      <c r="A365" s="66"/>
      <c r="B365" s="70"/>
      <c r="C365" s="69"/>
      <c r="D365" s="68"/>
      <c r="E365" s="68"/>
      <c r="F365" s="66"/>
      <c r="G365" s="66"/>
      <c r="H365" s="67"/>
      <c r="I365" s="67"/>
      <c r="J365" s="67"/>
      <c r="K365" s="66"/>
      <c r="L365" s="65"/>
      <c r="M365" s="64"/>
      <c r="N365" s="64"/>
      <c r="O365" s="64"/>
      <c r="P365" s="64"/>
      <c r="Q365" s="64"/>
      <c r="R365" s="64"/>
      <c r="S365" s="64"/>
      <c r="T365" s="64"/>
      <c r="U365" s="64"/>
      <c r="V365" s="63"/>
      <c r="W365" s="63"/>
      <c r="X365" s="63"/>
      <c r="Y365" s="62"/>
    </row>
    <row r="366" spans="1:25" s="61" customFormat="1" ht="19.5" customHeight="1" x14ac:dyDescent="0.2">
      <c r="A366" s="66"/>
      <c r="B366" s="70"/>
      <c r="C366" s="69"/>
      <c r="D366" s="68"/>
      <c r="E366" s="68"/>
      <c r="F366" s="66"/>
      <c r="G366" s="66"/>
      <c r="H366" s="67"/>
      <c r="I366" s="67"/>
      <c r="J366" s="67"/>
      <c r="K366" s="66"/>
      <c r="L366" s="65"/>
      <c r="M366" s="64"/>
      <c r="N366" s="64"/>
      <c r="O366" s="64"/>
      <c r="P366" s="64"/>
      <c r="Q366" s="64"/>
      <c r="R366" s="64"/>
      <c r="S366" s="64"/>
      <c r="T366" s="64"/>
      <c r="U366" s="64"/>
      <c r="V366" s="63"/>
      <c r="W366" s="63"/>
      <c r="X366" s="63"/>
      <c r="Y366" s="62"/>
    </row>
    <row r="367" spans="1:25" s="61" customFormat="1" ht="19.5" customHeight="1" x14ac:dyDescent="0.2">
      <c r="A367" s="66"/>
      <c r="B367" s="70"/>
      <c r="C367" s="69"/>
      <c r="D367" s="68"/>
      <c r="E367" s="68"/>
      <c r="F367" s="66"/>
      <c r="G367" s="66"/>
      <c r="H367" s="67"/>
      <c r="I367" s="67"/>
      <c r="J367" s="67"/>
      <c r="K367" s="66"/>
      <c r="L367" s="65"/>
      <c r="M367" s="64"/>
      <c r="N367" s="64"/>
      <c r="O367" s="64"/>
      <c r="P367" s="64"/>
      <c r="Q367" s="64"/>
      <c r="R367" s="64"/>
      <c r="S367" s="64"/>
      <c r="T367" s="64"/>
      <c r="U367" s="64"/>
      <c r="V367" s="63"/>
      <c r="W367" s="63"/>
      <c r="X367" s="63"/>
      <c r="Y367" s="62"/>
    </row>
    <row r="368" spans="1:25" s="61" customFormat="1" ht="19.5" customHeight="1" x14ac:dyDescent="0.2">
      <c r="A368" s="66"/>
      <c r="B368" s="70"/>
      <c r="C368" s="69"/>
      <c r="D368" s="68"/>
      <c r="E368" s="68"/>
      <c r="F368" s="66"/>
      <c r="G368" s="66"/>
      <c r="H368" s="67"/>
      <c r="I368" s="67"/>
      <c r="J368" s="67"/>
      <c r="K368" s="66"/>
      <c r="L368" s="65"/>
      <c r="M368" s="64"/>
      <c r="N368" s="64"/>
      <c r="O368" s="64"/>
      <c r="P368" s="64"/>
      <c r="Q368" s="64"/>
      <c r="R368" s="64"/>
      <c r="S368" s="64"/>
      <c r="T368" s="64"/>
      <c r="U368" s="64"/>
      <c r="V368" s="63"/>
      <c r="W368" s="63"/>
      <c r="X368" s="63"/>
      <c r="Y368" s="62"/>
    </row>
    <row r="369" spans="1:25" s="61" customFormat="1" ht="19.5" customHeight="1" x14ac:dyDescent="0.2">
      <c r="A369" s="66"/>
      <c r="B369" s="70"/>
      <c r="C369" s="69"/>
      <c r="D369" s="68"/>
      <c r="E369" s="68"/>
      <c r="F369" s="66"/>
      <c r="G369" s="66"/>
      <c r="H369" s="67"/>
      <c r="I369" s="67"/>
      <c r="J369" s="67"/>
      <c r="K369" s="66"/>
      <c r="L369" s="65"/>
      <c r="M369" s="64"/>
      <c r="N369" s="64"/>
      <c r="O369" s="64"/>
      <c r="P369" s="64"/>
      <c r="Q369" s="64"/>
      <c r="R369" s="64"/>
      <c r="S369" s="64"/>
      <c r="T369" s="64"/>
      <c r="U369" s="64"/>
      <c r="V369" s="63"/>
      <c r="W369" s="63"/>
      <c r="X369" s="63"/>
      <c r="Y369" s="62"/>
    </row>
    <row r="370" spans="1:25" s="61" customFormat="1" ht="19.5" customHeight="1" x14ac:dyDescent="0.2">
      <c r="A370" s="66"/>
      <c r="B370" s="70"/>
      <c r="C370" s="69"/>
      <c r="D370" s="68"/>
      <c r="E370" s="68"/>
      <c r="F370" s="66"/>
      <c r="G370" s="66"/>
      <c r="H370" s="67"/>
      <c r="I370" s="67"/>
      <c r="J370" s="67"/>
      <c r="K370" s="66"/>
      <c r="L370" s="65"/>
      <c r="M370" s="64"/>
      <c r="N370" s="64"/>
      <c r="O370" s="64"/>
      <c r="P370" s="64"/>
      <c r="Q370" s="64"/>
      <c r="R370" s="64"/>
      <c r="S370" s="64"/>
      <c r="T370" s="64"/>
      <c r="U370" s="64"/>
      <c r="V370" s="63"/>
      <c r="W370" s="63"/>
      <c r="X370" s="63"/>
      <c r="Y370" s="62"/>
    </row>
    <row r="371" spans="1:25" s="61" customFormat="1" ht="19.5" customHeight="1" x14ac:dyDescent="0.2">
      <c r="A371" s="66"/>
      <c r="B371" s="70"/>
      <c r="C371" s="69"/>
      <c r="D371" s="68"/>
      <c r="E371" s="68"/>
      <c r="F371" s="66"/>
      <c r="G371" s="66"/>
      <c r="H371" s="67"/>
      <c r="I371" s="67"/>
      <c r="J371" s="67"/>
      <c r="K371" s="66"/>
      <c r="L371" s="65"/>
      <c r="M371" s="64"/>
      <c r="N371" s="64"/>
      <c r="O371" s="64"/>
      <c r="P371" s="64"/>
      <c r="Q371" s="64"/>
      <c r="R371" s="64"/>
      <c r="S371" s="64"/>
      <c r="T371" s="64"/>
      <c r="U371" s="64"/>
      <c r="V371" s="63"/>
      <c r="W371" s="63"/>
      <c r="X371" s="63"/>
      <c r="Y371" s="62"/>
    </row>
    <row r="372" spans="1:25" s="61" customFormat="1" ht="19.5" customHeight="1" x14ac:dyDescent="0.2">
      <c r="A372" s="66"/>
      <c r="B372" s="70"/>
      <c r="C372" s="69"/>
      <c r="D372" s="68"/>
      <c r="E372" s="68"/>
      <c r="F372" s="66"/>
      <c r="G372" s="66"/>
      <c r="H372" s="67"/>
      <c r="I372" s="67"/>
      <c r="J372" s="67"/>
      <c r="K372" s="66"/>
      <c r="L372" s="65"/>
      <c r="M372" s="64"/>
      <c r="N372" s="64"/>
      <c r="O372" s="64"/>
      <c r="P372" s="64"/>
      <c r="Q372" s="64"/>
      <c r="R372" s="64"/>
      <c r="S372" s="64"/>
      <c r="T372" s="64"/>
      <c r="U372" s="64"/>
      <c r="V372" s="63"/>
      <c r="W372" s="63"/>
      <c r="X372" s="63"/>
      <c r="Y372" s="62"/>
    </row>
    <row r="373" spans="1:25" s="61" customFormat="1" ht="19.5" customHeight="1" x14ac:dyDescent="0.2">
      <c r="A373" s="66"/>
      <c r="B373" s="70"/>
      <c r="C373" s="69"/>
      <c r="D373" s="68"/>
      <c r="E373" s="68"/>
      <c r="F373" s="66"/>
      <c r="G373" s="66"/>
      <c r="H373" s="67"/>
      <c r="I373" s="67"/>
      <c r="J373" s="67"/>
      <c r="K373" s="66"/>
      <c r="L373" s="65"/>
      <c r="M373" s="64"/>
      <c r="N373" s="64"/>
      <c r="O373" s="64"/>
      <c r="P373" s="64"/>
      <c r="Q373" s="64"/>
      <c r="R373" s="64"/>
      <c r="S373" s="64"/>
      <c r="T373" s="64"/>
      <c r="U373" s="64"/>
      <c r="V373" s="63"/>
      <c r="W373" s="63"/>
      <c r="X373" s="63"/>
      <c r="Y373" s="62"/>
    </row>
    <row r="374" spans="1:25" s="61" customFormat="1" ht="19.5" customHeight="1" x14ac:dyDescent="0.2">
      <c r="A374" s="66"/>
      <c r="B374" s="70"/>
      <c r="C374" s="69"/>
      <c r="D374" s="68"/>
      <c r="E374" s="68"/>
      <c r="F374" s="66"/>
      <c r="G374" s="66"/>
      <c r="H374" s="67"/>
      <c r="I374" s="67"/>
      <c r="J374" s="67"/>
      <c r="K374" s="66"/>
      <c r="L374" s="65"/>
      <c r="M374" s="64"/>
      <c r="N374" s="64"/>
      <c r="O374" s="64"/>
      <c r="P374" s="64"/>
      <c r="Q374" s="64"/>
      <c r="R374" s="64"/>
      <c r="S374" s="64"/>
      <c r="T374" s="64"/>
      <c r="U374" s="64"/>
      <c r="V374" s="63"/>
      <c r="W374" s="63"/>
      <c r="X374" s="63"/>
      <c r="Y374" s="62"/>
    </row>
    <row r="375" spans="1:25" s="61" customFormat="1" ht="19.5" customHeight="1" x14ac:dyDescent="0.2">
      <c r="A375" s="66"/>
      <c r="B375" s="70"/>
      <c r="C375" s="69"/>
      <c r="D375" s="68"/>
      <c r="E375" s="68"/>
      <c r="F375" s="66"/>
      <c r="G375" s="66"/>
      <c r="H375" s="67"/>
      <c r="I375" s="67"/>
      <c r="J375" s="67"/>
      <c r="K375" s="66"/>
      <c r="L375" s="65"/>
      <c r="M375" s="64"/>
      <c r="N375" s="64"/>
      <c r="O375" s="64"/>
      <c r="P375" s="64"/>
      <c r="Q375" s="64"/>
      <c r="R375" s="64"/>
      <c r="S375" s="64"/>
      <c r="T375" s="64"/>
      <c r="U375" s="64"/>
      <c r="V375" s="63"/>
      <c r="W375" s="63"/>
      <c r="X375" s="63"/>
      <c r="Y375" s="62"/>
    </row>
    <row r="376" spans="1:25" s="61" customFormat="1" ht="19.5" customHeight="1" x14ac:dyDescent="0.2">
      <c r="A376" s="66"/>
      <c r="B376" s="70"/>
      <c r="C376" s="69"/>
      <c r="D376" s="68"/>
      <c r="E376" s="68"/>
      <c r="F376" s="66"/>
      <c r="G376" s="66"/>
      <c r="H376" s="67"/>
      <c r="I376" s="67"/>
      <c r="J376" s="67"/>
      <c r="K376" s="66"/>
      <c r="L376" s="65"/>
      <c r="M376" s="64"/>
      <c r="N376" s="64"/>
      <c r="O376" s="64"/>
      <c r="P376" s="64"/>
      <c r="Q376" s="64"/>
      <c r="R376" s="64"/>
      <c r="S376" s="64"/>
      <c r="T376" s="64"/>
      <c r="U376" s="64"/>
      <c r="V376" s="63"/>
      <c r="W376" s="63"/>
      <c r="X376" s="63"/>
      <c r="Y376" s="62"/>
    </row>
    <row r="377" spans="1:25" s="61" customFormat="1" ht="19.5" customHeight="1" x14ac:dyDescent="0.2">
      <c r="A377" s="66"/>
      <c r="B377" s="70"/>
      <c r="C377" s="69"/>
      <c r="D377" s="68"/>
      <c r="E377" s="68"/>
      <c r="F377" s="66"/>
      <c r="G377" s="66"/>
      <c r="H377" s="67"/>
      <c r="I377" s="67"/>
      <c r="J377" s="67"/>
      <c r="K377" s="66"/>
      <c r="L377" s="65"/>
      <c r="M377" s="64"/>
      <c r="N377" s="64"/>
      <c r="O377" s="64"/>
      <c r="P377" s="64"/>
      <c r="Q377" s="64"/>
      <c r="R377" s="64"/>
      <c r="S377" s="64"/>
      <c r="T377" s="64"/>
      <c r="U377" s="64"/>
      <c r="V377" s="63"/>
      <c r="W377" s="63"/>
      <c r="X377" s="63"/>
      <c r="Y377" s="62"/>
    </row>
    <row r="378" spans="1:25" s="61" customFormat="1" ht="19.5" customHeight="1" x14ac:dyDescent="0.2">
      <c r="A378" s="66"/>
      <c r="B378" s="70"/>
      <c r="C378" s="69"/>
      <c r="D378" s="68"/>
      <c r="E378" s="68"/>
      <c r="F378" s="66"/>
      <c r="G378" s="66"/>
      <c r="H378" s="67"/>
      <c r="I378" s="67"/>
      <c r="J378" s="67"/>
      <c r="K378" s="66"/>
      <c r="L378" s="65"/>
      <c r="M378" s="64"/>
      <c r="N378" s="64"/>
      <c r="O378" s="64"/>
      <c r="P378" s="64"/>
      <c r="Q378" s="64"/>
      <c r="R378" s="64"/>
      <c r="S378" s="64"/>
      <c r="T378" s="64"/>
      <c r="U378" s="64"/>
      <c r="V378" s="63"/>
      <c r="W378" s="63"/>
      <c r="X378" s="63"/>
      <c r="Y378" s="62"/>
    </row>
    <row r="379" spans="1:25" s="61" customFormat="1" ht="19.5" customHeight="1" x14ac:dyDescent="0.2">
      <c r="A379" s="66"/>
      <c r="B379" s="70"/>
      <c r="C379" s="69"/>
      <c r="D379" s="68"/>
      <c r="E379" s="68"/>
      <c r="F379" s="66"/>
      <c r="G379" s="66"/>
      <c r="H379" s="67"/>
      <c r="I379" s="67"/>
      <c r="J379" s="67"/>
      <c r="K379" s="66"/>
      <c r="L379" s="65"/>
      <c r="M379" s="64"/>
      <c r="N379" s="64"/>
      <c r="O379" s="64"/>
      <c r="P379" s="64"/>
      <c r="Q379" s="64"/>
      <c r="R379" s="64"/>
      <c r="S379" s="64"/>
      <c r="T379" s="64"/>
      <c r="U379" s="64"/>
      <c r="V379" s="63"/>
      <c r="W379" s="63"/>
      <c r="X379" s="63"/>
      <c r="Y379" s="62"/>
    </row>
    <row r="380" spans="1:25" s="61" customFormat="1" ht="19.5" customHeight="1" x14ac:dyDescent="0.2">
      <c r="A380" s="66"/>
      <c r="B380" s="70"/>
      <c r="C380" s="69"/>
      <c r="D380" s="68"/>
      <c r="E380" s="68"/>
      <c r="F380" s="66"/>
      <c r="G380" s="66"/>
      <c r="H380" s="67"/>
      <c r="I380" s="67"/>
      <c r="J380" s="67"/>
      <c r="K380" s="66"/>
      <c r="L380" s="65"/>
      <c r="M380" s="64"/>
      <c r="N380" s="64"/>
      <c r="O380" s="64"/>
      <c r="P380" s="64"/>
      <c r="Q380" s="64"/>
      <c r="R380" s="64"/>
      <c r="S380" s="64"/>
      <c r="T380" s="64"/>
      <c r="U380" s="64"/>
      <c r="V380" s="63"/>
      <c r="W380" s="63"/>
      <c r="X380" s="63"/>
      <c r="Y380" s="62"/>
    </row>
    <row r="381" spans="1:25" s="61" customFormat="1" ht="19.5" customHeight="1" x14ac:dyDescent="0.2">
      <c r="A381" s="66"/>
      <c r="B381" s="70"/>
      <c r="C381" s="69"/>
      <c r="D381" s="68"/>
      <c r="E381" s="68"/>
      <c r="F381" s="66"/>
      <c r="G381" s="66"/>
      <c r="H381" s="67"/>
      <c r="I381" s="67"/>
      <c r="J381" s="67"/>
      <c r="K381" s="66"/>
      <c r="L381" s="65"/>
      <c r="M381" s="64"/>
      <c r="N381" s="64"/>
      <c r="O381" s="64"/>
      <c r="P381" s="64"/>
      <c r="Q381" s="64"/>
      <c r="R381" s="64"/>
      <c r="S381" s="64"/>
      <c r="T381" s="64"/>
      <c r="U381" s="64"/>
      <c r="V381" s="63"/>
      <c r="W381" s="63"/>
      <c r="X381" s="63"/>
      <c r="Y381" s="62"/>
    </row>
    <row r="382" spans="1:25" s="61" customFormat="1" ht="19.5" customHeight="1" x14ac:dyDescent="0.2">
      <c r="A382" s="66"/>
      <c r="B382" s="70"/>
      <c r="C382" s="69"/>
      <c r="D382" s="68"/>
      <c r="E382" s="68"/>
      <c r="F382" s="66"/>
      <c r="G382" s="66"/>
      <c r="H382" s="67"/>
      <c r="I382" s="67"/>
      <c r="J382" s="67"/>
      <c r="K382" s="66"/>
      <c r="L382" s="65"/>
      <c r="M382" s="64"/>
      <c r="N382" s="64"/>
      <c r="O382" s="64"/>
      <c r="P382" s="64"/>
      <c r="Q382" s="64"/>
      <c r="R382" s="64"/>
      <c r="S382" s="64"/>
      <c r="T382" s="64"/>
      <c r="U382" s="64"/>
      <c r="V382" s="63"/>
      <c r="W382" s="63"/>
      <c r="X382" s="63"/>
      <c r="Y382" s="62"/>
    </row>
    <row r="383" spans="1:25" s="61" customFormat="1" ht="19.5" customHeight="1" x14ac:dyDescent="0.2">
      <c r="A383" s="66"/>
      <c r="B383" s="70"/>
      <c r="C383" s="69"/>
      <c r="D383" s="68"/>
      <c r="E383" s="68"/>
      <c r="F383" s="66"/>
      <c r="G383" s="66"/>
      <c r="H383" s="67"/>
      <c r="I383" s="67"/>
      <c r="J383" s="67"/>
      <c r="K383" s="66"/>
      <c r="L383" s="65"/>
      <c r="M383" s="64"/>
      <c r="N383" s="64"/>
      <c r="O383" s="64"/>
      <c r="P383" s="64"/>
      <c r="Q383" s="64"/>
      <c r="R383" s="64"/>
      <c r="S383" s="64"/>
      <c r="T383" s="64"/>
      <c r="U383" s="64"/>
      <c r="V383" s="63"/>
      <c r="W383" s="63"/>
      <c r="X383" s="63"/>
      <c r="Y383" s="62"/>
    </row>
    <row r="384" spans="1:25" s="61" customFormat="1" ht="19.5" customHeight="1" x14ac:dyDescent="0.2">
      <c r="A384" s="66"/>
      <c r="B384" s="70"/>
      <c r="C384" s="69"/>
      <c r="D384" s="68"/>
      <c r="E384" s="68"/>
      <c r="F384" s="66"/>
      <c r="G384" s="66"/>
      <c r="H384" s="67"/>
      <c r="I384" s="67"/>
      <c r="J384" s="67"/>
      <c r="K384" s="66"/>
      <c r="L384" s="65"/>
      <c r="M384" s="64"/>
      <c r="N384" s="64"/>
      <c r="O384" s="64"/>
      <c r="P384" s="64"/>
      <c r="Q384" s="64"/>
      <c r="R384" s="64"/>
      <c r="S384" s="64"/>
      <c r="T384" s="64"/>
      <c r="U384" s="64"/>
      <c r="V384" s="63"/>
      <c r="W384" s="63"/>
      <c r="X384" s="63"/>
      <c r="Y384" s="62"/>
    </row>
    <row r="385" spans="1:25" s="61" customFormat="1" ht="19.5" customHeight="1" x14ac:dyDescent="0.2">
      <c r="A385" s="66"/>
      <c r="B385" s="70"/>
      <c r="C385" s="69"/>
      <c r="D385" s="68"/>
      <c r="E385" s="68"/>
      <c r="F385" s="66"/>
      <c r="G385" s="66"/>
      <c r="H385" s="67"/>
      <c r="I385" s="67"/>
      <c r="J385" s="67"/>
      <c r="K385" s="66"/>
      <c r="L385" s="65"/>
      <c r="M385" s="64"/>
      <c r="N385" s="64"/>
      <c r="O385" s="64"/>
      <c r="P385" s="64"/>
      <c r="Q385" s="64"/>
      <c r="R385" s="64"/>
      <c r="S385" s="64"/>
      <c r="T385" s="64"/>
      <c r="U385" s="64"/>
      <c r="V385" s="63"/>
      <c r="W385" s="63"/>
      <c r="X385" s="63"/>
      <c r="Y385" s="62"/>
    </row>
    <row r="386" spans="1:25" s="61" customFormat="1" ht="19.5" customHeight="1" x14ac:dyDescent="0.2">
      <c r="A386" s="66"/>
      <c r="B386" s="70"/>
      <c r="C386" s="69"/>
      <c r="D386" s="68"/>
      <c r="E386" s="68"/>
      <c r="F386" s="66"/>
      <c r="G386" s="66"/>
      <c r="H386" s="67"/>
      <c r="I386" s="67"/>
      <c r="J386" s="67"/>
      <c r="K386" s="66"/>
      <c r="L386" s="65"/>
      <c r="M386" s="64"/>
      <c r="N386" s="64"/>
      <c r="O386" s="64"/>
      <c r="P386" s="64"/>
      <c r="Q386" s="64"/>
      <c r="R386" s="64"/>
      <c r="S386" s="64"/>
      <c r="T386" s="64"/>
      <c r="U386" s="64"/>
      <c r="V386" s="63"/>
      <c r="W386" s="63"/>
      <c r="X386" s="63"/>
      <c r="Y386" s="62"/>
    </row>
    <row r="387" spans="1:25" s="61" customFormat="1" ht="19.5" customHeight="1" x14ac:dyDescent="0.2">
      <c r="A387" s="66"/>
      <c r="B387" s="70"/>
      <c r="C387" s="69"/>
      <c r="D387" s="68"/>
      <c r="E387" s="68"/>
      <c r="F387" s="66"/>
      <c r="G387" s="66"/>
      <c r="H387" s="67"/>
      <c r="I387" s="67"/>
      <c r="J387" s="67"/>
      <c r="K387" s="66"/>
      <c r="L387" s="65"/>
      <c r="M387" s="64"/>
      <c r="N387" s="64"/>
      <c r="O387" s="64"/>
      <c r="P387" s="64"/>
      <c r="Q387" s="64"/>
      <c r="R387" s="64"/>
      <c r="S387" s="64"/>
      <c r="T387" s="64"/>
      <c r="U387" s="64"/>
      <c r="V387" s="63"/>
      <c r="W387" s="63"/>
      <c r="X387" s="63"/>
      <c r="Y387" s="62"/>
    </row>
    <row r="388" spans="1:25" s="61" customFormat="1" ht="19.5" customHeight="1" x14ac:dyDescent="0.2">
      <c r="A388" s="66"/>
      <c r="B388" s="70"/>
      <c r="C388" s="69"/>
      <c r="D388" s="68"/>
      <c r="E388" s="68"/>
      <c r="F388" s="66"/>
      <c r="G388" s="66"/>
      <c r="H388" s="67"/>
      <c r="I388" s="67"/>
      <c r="J388" s="67"/>
      <c r="K388" s="66"/>
      <c r="L388" s="65"/>
      <c r="M388" s="64"/>
      <c r="N388" s="64"/>
      <c r="O388" s="64"/>
      <c r="P388" s="64"/>
      <c r="Q388" s="64"/>
      <c r="R388" s="64"/>
      <c r="S388" s="64"/>
      <c r="T388" s="64"/>
      <c r="U388" s="64"/>
      <c r="V388" s="63"/>
      <c r="W388" s="63"/>
      <c r="X388" s="63"/>
      <c r="Y388" s="62"/>
    </row>
    <row r="389" spans="1:25" s="61" customFormat="1" ht="19.5" customHeight="1" x14ac:dyDescent="0.2">
      <c r="A389" s="66"/>
      <c r="B389" s="70"/>
      <c r="C389" s="69"/>
      <c r="D389" s="68"/>
      <c r="E389" s="68"/>
      <c r="F389" s="66"/>
      <c r="G389" s="66"/>
      <c r="H389" s="67"/>
      <c r="I389" s="67"/>
      <c r="J389" s="67"/>
      <c r="K389" s="66"/>
      <c r="L389" s="65"/>
      <c r="M389" s="64"/>
      <c r="N389" s="64"/>
      <c r="O389" s="64"/>
      <c r="P389" s="64"/>
      <c r="Q389" s="64"/>
      <c r="R389" s="64"/>
      <c r="S389" s="64"/>
      <c r="T389" s="64"/>
      <c r="U389" s="64"/>
      <c r="V389" s="63"/>
      <c r="W389" s="63"/>
      <c r="X389" s="63"/>
      <c r="Y389" s="62"/>
    </row>
    <row r="390" spans="1:25" s="61" customFormat="1" ht="19.5" customHeight="1" x14ac:dyDescent="0.2">
      <c r="A390" s="66"/>
      <c r="B390" s="70"/>
      <c r="C390" s="69"/>
      <c r="D390" s="68"/>
      <c r="E390" s="68"/>
      <c r="F390" s="66"/>
      <c r="G390" s="66"/>
      <c r="H390" s="67"/>
      <c r="I390" s="67"/>
      <c r="J390" s="67"/>
      <c r="K390" s="66"/>
      <c r="L390" s="65"/>
      <c r="M390" s="64"/>
      <c r="N390" s="64"/>
      <c r="O390" s="64"/>
      <c r="P390" s="64"/>
      <c r="Q390" s="64"/>
      <c r="R390" s="64"/>
      <c r="S390" s="64"/>
      <c r="T390" s="64"/>
      <c r="U390" s="64"/>
      <c r="V390" s="63"/>
      <c r="W390" s="63"/>
      <c r="X390" s="63"/>
      <c r="Y390" s="6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28"/>
  <sheetViews>
    <sheetView tabSelected="1" workbookViewId="0">
      <selection activeCell="D5" sqref="D5"/>
    </sheetView>
  </sheetViews>
  <sheetFormatPr defaultColWidth="9" defaultRowHeight="20.100000000000001" customHeight="1" x14ac:dyDescent="0.2"/>
  <cols>
    <col min="1" max="1" width="5.125" style="5" bestFit="1" customWidth="1"/>
    <col min="2" max="3" width="10.375" style="162" bestFit="1" customWidth="1"/>
    <col min="4" max="4" width="9.375" style="216" bestFit="1" customWidth="1"/>
    <col min="5" max="5" width="9.25" style="218" customWidth="1"/>
    <col min="6" max="6" width="17" style="221" customWidth="1"/>
    <col min="7" max="7" width="29.375" style="2" customWidth="1"/>
    <col min="8" max="8" width="33.375" style="3" customWidth="1"/>
    <col min="9" max="9" width="37.875" style="2" customWidth="1"/>
    <col min="10" max="10" width="13.75" style="253" customWidth="1"/>
    <col min="11" max="11" width="6.125" style="3" bestFit="1" customWidth="1"/>
    <col min="12" max="12" width="1.875" style="161" customWidth="1"/>
    <col min="13" max="13" width="24.375" style="161" customWidth="1"/>
    <col min="14" max="14" width="20" style="161" customWidth="1"/>
    <col min="15" max="15" width="10.875" style="161" customWidth="1"/>
    <col min="16" max="16" width="25.625" style="161" customWidth="1"/>
    <col min="17" max="20" width="30.625" style="161" customWidth="1"/>
    <col min="21" max="16384" width="9" style="161"/>
  </cols>
  <sheetData>
    <row r="1" spans="1:15" ht="135" customHeight="1" thickBot="1" x14ac:dyDescent="0.25">
      <c r="A1" s="317" t="s">
        <v>503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</row>
    <row r="2" spans="1:15" ht="35.25" customHeight="1" x14ac:dyDescent="0.2">
      <c r="A2" s="11" t="s">
        <v>53</v>
      </c>
      <c r="B2" s="10" t="s">
        <v>52</v>
      </c>
      <c r="C2" s="10" t="s">
        <v>51</v>
      </c>
      <c r="D2" s="215" t="s">
        <v>324</v>
      </c>
      <c r="E2" s="217" t="s">
        <v>44</v>
      </c>
      <c r="F2" s="219" t="s">
        <v>325</v>
      </c>
      <c r="G2" s="7" t="s">
        <v>50</v>
      </c>
      <c r="H2" s="7" t="s">
        <v>49</v>
      </c>
      <c r="I2" s="9" t="s">
        <v>302</v>
      </c>
      <c r="J2" s="8" t="s">
        <v>301</v>
      </c>
      <c r="K2" s="9" t="s">
        <v>300</v>
      </c>
      <c r="M2" s="319" t="s">
        <v>235</v>
      </c>
      <c r="N2" s="320"/>
      <c r="O2" s="169"/>
    </row>
    <row r="3" spans="1:15" ht="20.100000000000001" customHeight="1" x14ac:dyDescent="0.2">
      <c r="A3" s="5">
        <v>1</v>
      </c>
      <c r="B3" s="4">
        <v>43650</v>
      </c>
      <c r="C3" s="4">
        <v>43651</v>
      </c>
      <c r="D3" s="216">
        <v>3</v>
      </c>
      <c r="E3" s="218">
        <v>2</v>
      </c>
      <c r="F3" s="220">
        <v>3</v>
      </c>
      <c r="G3" s="2" t="s">
        <v>330</v>
      </c>
      <c r="H3" s="2"/>
      <c r="K3" s="304"/>
      <c r="M3" s="321" t="s">
        <v>299</v>
      </c>
      <c r="N3" s="321"/>
      <c r="O3" s="321"/>
    </row>
    <row r="4" spans="1:15" ht="20.100000000000001" customHeight="1" x14ac:dyDescent="0.2">
      <c r="A4" s="5">
        <v>2</v>
      </c>
      <c r="B4" s="4">
        <v>43655</v>
      </c>
      <c r="C4" s="4">
        <v>43655</v>
      </c>
      <c r="D4" s="216">
        <v>1</v>
      </c>
      <c r="E4" s="218">
        <v>1</v>
      </c>
      <c r="F4" s="221">
        <v>1</v>
      </c>
      <c r="G4" s="2" t="s">
        <v>330</v>
      </c>
      <c r="H4" s="2"/>
      <c r="K4" s="304"/>
      <c r="M4" s="168" t="s">
        <v>298</v>
      </c>
      <c r="N4" s="168" t="s">
        <v>297</v>
      </c>
      <c r="O4" s="168" t="s">
        <v>296</v>
      </c>
    </row>
    <row r="5" spans="1:15" ht="20.100000000000001" customHeight="1" x14ac:dyDescent="0.2">
      <c r="A5" s="5">
        <v>3</v>
      </c>
      <c r="B5" s="4">
        <v>43735</v>
      </c>
      <c r="C5" s="4">
        <v>43735</v>
      </c>
      <c r="D5" s="216">
        <v>2</v>
      </c>
      <c r="E5" s="218">
        <v>1</v>
      </c>
      <c r="F5" s="221">
        <v>1</v>
      </c>
      <c r="G5" s="2" t="s">
        <v>330</v>
      </c>
      <c r="H5" s="2"/>
      <c r="K5" s="304"/>
      <c r="M5" s="248"/>
      <c r="N5" s="250"/>
      <c r="O5" s="247"/>
    </row>
    <row r="6" spans="1:15" ht="20.100000000000001" customHeight="1" x14ac:dyDescent="0.2">
      <c r="A6" s="5">
        <v>4</v>
      </c>
      <c r="B6" s="4">
        <v>43739</v>
      </c>
      <c r="C6" s="4">
        <v>43739</v>
      </c>
      <c r="D6" s="216">
        <v>3</v>
      </c>
      <c r="E6" s="218">
        <v>1</v>
      </c>
      <c r="F6" s="221">
        <v>1</v>
      </c>
      <c r="G6" s="2" t="s">
        <v>332</v>
      </c>
      <c r="H6" s="6"/>
      <c r="K6" s="304"/>
      <c r="M6" s="248"/>
      <c r="N6" s="251"/>
      <c r="O6" s="248"/>
    </row>
    <row r="7" spans="1:15" ht="20.100000000000001" customHeight="1" x14ac:dyDescent="0.2">
      <c r="B7" s="4"/>
      <c r="C7" s="4"/>
      <c r="H7" s="1"/>
      <c r="K7" s="163"/>
      <c r="M7" s="248"/>
      <c r="N7" s="251"/>
      <c r="O7" s="248"/>
    </row>
    <row r="8" spans="1:15" ht="20.100000000000001" customHeight="1" x14ac:dyDescent="0.2">
      <c r="B8" s="4"/>
      <c r="C8" s="4"/>
      <c r="H8" s="1"/>
      <c r="K8" s="163"/>
      <c r="M8" s="248"/>
      <c r="N8" s="251"/>
      <c r="O8" s="248"/>
    </row>
    <row r="9" spans="1:15" ht="20.100000000000001" customHeight="1" x14ac:dyDescent="0.2">
      <c r="B9" s="4"/>
      <c r="C9" s="4"/>
      <c r="H9" s="1"/>
      <c r="K9" s="163"/>
      <c r="M9" s="248"/>
      <c r="N9" s="251"/>
      <c r="O9" s="248"/>
    </row>
    <row r="10" spans="1:15" ht="20.100000000000001" customHeight="1" x14ac:dyDescent="0.2">
      <c r="B10" s="4"/>
      <c r="C10" s="4"/>
      <c r="H10" s="1"/>
      <c r="K10" s="163"/>
      <c r="M10" s="248"/>
      <c r="N10" s="251"/>
      <c r="O10" s="248"/>
    </row>
    <row r="11" spans="1:15" ht="20.100000000000001" customHeight="1" x14ac:dyDescent="0.2">
      <c r="B11" s="4"/>
      <c r="C11" s="4"/>
      <c r="H11" s="1"/>
      <c r="K11" s="163"/>
      <c r="M11" s="248"/>
      <c r="N11" s="251"/>
      <c r="O11" s="248"/>
    </row>
    <row r="12" spans="1:15" ht="20.100000000000001" customHeight="1" x14ac:dyDescent="0.2">
      <c r="B12" s="4"/>
      <c r="C12" s="4"/>
      <c r="H12" s="1"/>
      <c r="K12" s="163"/>
      <c r="M12" s="248"/>
      <c r="N12" s="251"/>
      <c r="O12" s="248"/>
    </row>
    <row r="13" spans="1:15" ht="20.100000000000001" customHeight="1" x14ac:dyDescent="0.2">
      <c r="B13" s="4"/>
      <c r="C13" s="4"/>
      <c r="H13" s="1"/>
      <c r="K13" s="163"/>
      <c r="M13" s="248"/>
      <c r="N13" s="251"/>
      <c r="O13" s="248"/>
    </row>
    <row r="14" spans="1:15" ht="20.100000000000001" customHeight="1" x14ac:dyDescent="0.2">
      <c r="B14" s="4"/>
      <c r="C14" s="4"/>
      <c r="H14" s="1"/>
      <c r="K14" s="163"/>
      <c r="M14" s="249"/>
      <c r="N14" s="252"/>
      <c r="O14" s="249"/>
    </row>
    <row r="15" spans="1:15" ht="20.100000000000001" customHeight="1" thickBot="1" x14ac:dyDescent="0.25">
      <c r="B15" s="4"/>
      <c r="C15" s="4"/>
      <c r="H15" s="1"/>
      <c r="K15" s="163"/>
      <c r="M15" s="166"/>
      <c r="N15" s="78"/>
      <c r="O15" s="78"/>
    </row>
    <row r="16" spans="1:15" ht="20.100000000000001" customHeight="1" thickBot="1" x14ac:dyDescent="0.25">
      <c r="B16" s="4"/>
      <c r="C16" s="4"/>
      <c r="H16" s="1"/>
      <c r="K16" s="163"/>
      <c r="M16" s="322" t="s">
        <v>295</v>
      </c>
      <c r="N16" s="323"/>
      <c r="O16" s="167">
        <v>3.66</v>
      </c>
    </row>
    <row r="17" spans="2:15" ht="20.100000000000001" customHeight="1" x14ac:dyDescent="0.2">
      <c r="B17" s="4"/>
      <c r="C17" s="4"/>
      <c r="H17" s="1"/>
      <c r="K17" s="163"/>
      <c r="M17" s="166"/>
      <c r="N17" s="78"/>
      <c r="O17" s="78"/>
    </row>
    <row r="18" spans="2:15" ht="20.100000000000001" customHeight="1" x14ac:dyDescent="0.2">
      <c r="B18" s="4"/>
      <c r="C18" s="4"/>
      <c r="H18" s="1"/>
      <c r="K18" s="163"/>
      <c r="M18" s="165" t="s">
        <v>323</v>
      </c>
      <c r="N18" s="318" t="s">
        <v>504</v>
      </c>
      <c r="O18" s="318"/>
    </row>
    <row r="19" spans="2:15" ht="20.100000000000001" customHeight="1" x14ac:dyDescent="0.2">
      <c r="B19" s="4"/>
      <c r="C19" s="4"/>
      <c r="H19" s="1"/>
      <c r="K19" s="163"/>
      <c r="M19" s="164" t="s">
        <v>294</v>
      </c>
      <c r="N19" s="318" t="s">
        <v>54</v>
      </c>
      <c r="O19" s="318"/>
    </row>
    <row r="20" spans="2:15" ht="20.100000000000001" customHeight="1" x14ac:dyDescent="0.2">
      <c r="B20" s="4"/>
      <c r="C20" s="4"/>
      <c r="H20" s="1"/>
      <c r="K20" s="163"/>
    </row>
    <row r="21" spans="2:15" ht="20.100000000000001" customHeight="1" x14ac:dyDescent="0.2">
      <c r="B21" s="4"/>
      <c r="C21" s="4"/>
      <c r="H21" s="1"/>
      <c r="K21" s="163"/>
      <c r="M21" s="164" t="s">
        <v>468</v>
      </c>
      <c r="N21" s="318" t="s">
        <v>505</v>
      </c>
      <c r="O21" s="318"/>
    </row>
    <row r="22" spans="2:15" ht="20.100000000000001" customHeight="1" x14ac:dyDescent="0.2">
      <c r="B22" s="4"/>
      <c r="C22" s="4"/>
      <c r="H22" s="1"/>
      <c r="K22" s="163"/>
    </row>
    <row r="23" spans="2:15" ht="20.100000000000001" customHeight="1" x14ac:dyDescent="0.2">
      <c r="B23" s="4"/>
      <c r="C23" s="4"/>
      <c r="H23" s="1"/>
      <c r="K23" s="163"/>
    </row>
    <row r="24" spans="2:15" ht="20.100000000000001" customHeight="1" x14ac:dyDescent="0.2">
      <c r="B24" s="4"/>
      <c r="C24" s="4"/>
      <c r="H24" s="1"/>
      <c r="K24" s="163"/>
    </row>
    <row r="25" spans="2:15" ht="20.100000000000001" customHeight="1" x14ac:dyDescent="0.2">
      <c r="B25" s="4"/>
      <c r="C25" s="4"/>
      <c r="H25" s="1"/>
      <c r="K25" s="163"/>
    </row>
    <row r="26" spans="2:15" ht="20.100000000000001" customHeight="1" x14ac:dyDescent="0.2">
      <c r="H26" s="1"/>
      <c r="K26" s="163"/>
    </row>
    <row r="27" spans="2:15" ht="20.100000000000001" customHeight="1" x14ac:dyDescent="0.2">
      <c r="H27" s="1"/>
      <c r="K27" s="163"/>
    </row>
    <row r="28" spans="2:15" ht="20.100000000000001" customHeight="1" x14ac:dyDescent="0.2">
      <c r="K28" s="163"/>
    </row>
  </sheetData>
  <sheetProtection password="CC6F" sheet="1" objects="1" scenarios="1" formatCells="0" formatColumns="0" selectLockedCells="1"/>
  <mergeCells count="7">
    <mergeCell ref="A1:O1"/>
    <mergeCell ref="N18:O18"/>
    <mergeCell ref="N21:O21"/>
    <mergeCell ref="N19:O19"/>
    <mergeCell ref="M2:N2"/>
    <mergeCell ref="M3:O3"/>
    <mergeCell ref="M16:N16"/>
  </mergeCells>
  <pageMargins left="0.21" right="0.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7169" r:id="rId4" name="FReport">
          <controlPr defaultSize="0" autoLine="0" r:id="rId5">
            <anchor moveWithCells="1">
              <from>
                <xdr:col>12</xdr:col>
                <xdr:colOff>19050</xdr:colOff>
                <xdr:row>26</xdr:row>
                <xdr:rowOff>38100</xdr:rowOff>
              </from>
              <to>
                <xdr:col>13</xdr:col>
                <xdr:colOff>838200</xdr:colOff>
                <xdr:row>29</xdr:row>
                <xdr:rowOff>209550</xdr:rowOff>
              </to>
            </anchor>
          </controlPr>
        </control>
      </mc:Choice>
      <mc:Fallback>
        <control shapeId="7169" r:id="rId4" name="FReport"/>
      </mc:Fallback>
    </mc:AlternateContent>
    <mc:AlternateContent xmlns:mc="http://schemas.openxmlformats.org/markup-compatibility/2006">
      <mc:Choice Requires="x14">
        <control shapeId="7171" r:id="rId6" name="Recent_Update">
          <controlPr defaultSize="0" autoLine="0" r:id="rId7">
            <anchor>
              <from>
                <xdr:col>8</xdr:col>
                <xdr:colOff>466725</xdr:colOff>
                <xdr:row>0</xdr:row>
                <xdr:rowOff>352425</xdr:rowOff>
              </from>
              <to>
                <xdr:col>8</xdr:col>
                <xdr:colOff>1809750</xdr:colOff>
                <xdr:row>0</xdr:row>
                <xdr:rowOff>923925</xdr:rowOff>
              </to>
            </anchor>
          </controlPr>
        </control>
      </mc:Choice>
      <mc:Fallback>
        <control shapeId="7171" r:id="rId6" name="Recent_Update"/>
      </mc:Fallback>
    </mc:AlternateContent>
    <mc:AlternateContent xmlns:mc="http://schemas.openxmlformats.org/markup-compatibility/2006">
      <mc:Choice Requires="x14">
        <control shapeId="7170" r:id="rId8" name="Button 2">
          <controlPr defaultSize="0" print="0" autoFill="0" autoPict="0" macro="[0]!Add_Measure_Click">
            <anchor moveWithCells="1" sizeWithCells="1">
              <from>
                <xdr:col>12</xdr:col>
                <xdr:colOff>19050</xdr:colOff>
                <xdr:row>21</xdr:row>
                <xdr:rowOff>161925</xdr:rowOff>
              </from>
              <to>
                <xdr:col>14</xdr:col>
                <xdr:colOff>19050</xdr:colOff>
                <xdr:row>23</xdr:row>
                <xdr:rowOff>161925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DA132"/>
  <sheetViews>
    <sheetView topLeftCell="AF1" workbookViewId="0">
      <pane ySplit="5" topLeftCell="A127" activePane="bottomLeft" state="frozen"/>
      <selection activeCell="G1" sqref="G1"/>
      <selection pane="bottomLeft" activeCell="AV1" sqref="AV1"/>
    </sheetView>
  </sheetViews>
  <sheetFormatPr defaultColWidth="9" defaultRowHeight="20.25" customHeight="1" x14ac:dyDescent="0.2"/>
  <cols>
    <col min="1" max="1" width="15.75" style="104" bestFit="1" customWidth="1"/>
    <col min="2" max="2" width="26.25" style="104" customWidth="1"/>
    <col min="3" max="3" width="31.625" style="104" customWidth="1"/>
    <col min="4" max="4" width="22.375" style="104" customWidth="1"/>
    <col min="5" max="5" width="7.875" style="104" customWidth="1"/>
    <col min="6" max="9" width="13.875" style="104" customWidth="1"/>
    <col min="10" max="10" width="19" style="173" customWidth="1"/>
    <col min="11" max="11" width="19.375" style="173" customWidth="1"/>
    <col min="12" max="12" width="11.75" style="173" customWidth="1"/>
    <col min="13" max="45" width="1.375" style="104" customWidth="1"/>
    <col min="46" max="46" width="10.25" style="291" customWidth="1"/>
    <col min="47" max="48" width="8.75" style="291" customWidth="1"/>
    <col min="49" max="51" width="8.75" style="289" customWidth="1"/>
    <col min="52" max="52" width="8.25" style="171" bestFit="1" customWidth="1"/>
    <col min="53" max="53" width="3.25" style="270" customWidth="1"/>
    <col min="54" max="54" width="3.25" style="104" customWidth="1"/>
    <col min="55" max="55" width="3.25" style="170" customWidth="1"/>
    <col min="56" max="56" width="3.25" style="273" customWidth="1"/>
    <col min="57" max="58" width="3.25" style="104" customWidth="1"/>
    <col min="59" max="59" width="3.25" style="170" customWidth="1"/>
    <col min="60" max="60" width="3.25" style="273" customWidth="1"/>
    <col min="61" max="61" width="3.25" style="170" customWidth="1"/>
    <col min="62" max="62" width="3.25" style="273" customWidth="1"/>
    <col min="63" max="63" width="3.25" style="170" customWidth="1"/>
    <col min="64" max="64" width="3.25" style="273" customWidth="1"/>
    <col min="65" max="65" width="3.25" style="170" customWidth="1"/>
    <col min="66" max="66" width="3.25" style="273" customWidth="1"/>
    <col min="67" max="67" width="3.25" style="170" customWidth="1"/>
    <col min="68" max="68" width="3.25" style="273" customWidth="1"/>
    <col min="69" max="69" width="3.25" style="170" customWidth="1"/>
    <col min="70" max="70" width="3.25" style="273" customWidth="1"/>
    <col min="71" max="71" width="3.25" style="170" customWidth="1"/>
    <col min="72" max="72" width="3.25" style="273" customWidth="1"/>
    <col min="73" max="73" width="3.25" style="170" customWidth="1"/>
    <col min="74" max="74" width="3.25" style="273" customWidth="1"/>
    <col min="75" max="75" width="3.25" style="170" customWidth="1"/>
    <col min="76" max="76" width="3.25" style="273" customWidth="1"/>
    <col min="77" max="77" width="3.25" style="170" customWidth="1"/>
    <col min="78" max="78" width="3.25" style="273" customWidth="1"/>
    <col min="79" max="79" width="3.25" style="170" customWidth="1"/>
    <col min="80" max="80" width="3.25" style="273" customWidth="1"/>
    <col min="81" max="81" width="3.25" style="170" customWidth="1"/>
    <col min="82" max="82" width="3.25" style="273" customWidth="1"/>
    <col min="83" max="83" width="3.25" style="170" customWidth="1"/>
    <col min="84" max="84" width="3.25" style="273" customWidth="1"/>
    <col min="85" max="85" width="3.25" style="170" customWidth="1"/>
    <col min="86" max="86" width="3.25" style="273" customWidth="1"/>
    <col min="87" max="87" width="3.25" style="170" customWidth="1"/>
    <col min="88" max="88" width="3.25" style="273" customWidth="1"/>
    <col min="89" max="89" width="3.25" style="170" customWidth="1"/>
    <col min="90" max="90" width="3.25" style="273" customWidth="1"/>
    <col min="91" max="91" width="3.25" style="170" customWidth="1"/>
    <col min="92" max="92" width="3.25" style="273" customWidth="1"/>
    <col min="93" max="93" width="3.25" style="170" customWidth="1"/>
    <col min="94" max="94" width="3.25" style="273" customWidth="1"/>
    <col min="95" max="95" width="3.25" style="170" customWidth="1"/>
    <col min="96" max="96" width="3.25" style="273" customWidth="1"/>
    <col min="97" max="97" width="3.25" style="170" customWidth="1"/>
    <col min="98" max="98" width="3.25" style="273" customWidth="1"/>
    <col min="99" max="99" width="3.25" style="170" customWidth="1"/>
    <col min="100" max="100" width="3.25" style="273" customWidth="1"/>
    <col min="101" max="101" width="3.25" style="170" customWidth="1"/>
    <col min="102" max="102" width="3.25" style="273" customWidth="1"/>
    <col min="103" max="103" width="3.25" style="170" customWidth="1"/>
    <col min="104" max="104" width="3.25" style="273" customWidth="1"/>
    <col min="105" max="105" width="9" style="170"/>
    <col min="106" max="16384" width="9" style="104"/>
  </cols>
  <sheetData>
    <row r="1" spans="1:105" ht="27" customHeight="1" x14ac:dyDescent="0.2">
      <c r="J1" s="104"/>
      <c r="K1" s="104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T1" s="104"/>
      <c r="AU1" s="284"/>
      <c r="AV1" s="284"/>
      <c r="AW1" s="172"/>
      <c r="AX1" s="172"/>
      <c r="AY1" s="172"/>
      <c r="AZ1" s="184"/>
      <c r="BA1" s="269" t="s">
        <v>497</v>
      </c>
      <c r="BB1" s="193"/>
      <c r="BC1" s="271"/>
      <c r="BD1" s="272"/>
      <c r="BE1" s="193"/>
      <c r="BF1" s="193"/>
      <c r="BG1" s="271"/>
      <c r="BI1" s="271"/>
      <c r="BK1" s="271"/>
      <c r="BM1" s="271"/>
      <c r="BO1" s="271"/>
      <c r="BQ1" s="271"/>
      <c r="BS1" s="271"/>
      <c r="BU1" s="271"/>
      <c r="BW1" s="271"/>
      <c r="BY1" s="271"/>
      <c r="CA1" s="271"/>
      <c r="CC1" s="271"/>
      <c r="CE1" s="271"/>
      <c r="CG1" s="271"/>
      <c r="CI1" s="271"/>
      <c r="CK1" s="271"/>
      <c r="CM1" s="271"/>
      <c r="CO1" s="271"/>
      <c r="CQ1" s="271"/>
      <c r="CS1" s="271"/>
      <c r="CU1" s="271"/>
      <c r="CW1" s="271"/>
      <c r="CY1" s="271"/>
    </row>
    <row r="2" spans="1:105" ht="27" customHeight="1" x14ac:dyDescent="0.2">
      <c r="A2" s="192"/>
      <c r="B2" s="179"/>
      <c r="C2" s="179"/>
      <c r="D2" s="179"/>
      <c r="E2" s="179"/>
      <c r="J2" s="189"/>
      <c r="K2" s="104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91"/>
      <c r="AL2" s="191"/>
      <c r="AM2" s="191"/>
      <c r="AN2" s="191"/>
      <c r="AO2" s="191"/>
      <c r="AP2" s="191"/>
      <c r="AQ2" s="191"/>
      <c r="AR2" s="191"/>
      <c r="AS2" s="191"/>
      <c r="AT2" s="285"/>
      <c r="AU2" s="324" t="s">
        <v>495</v>
      </c>
      <c r="AV2" s="324"/>
      <c r="AW2" s="324"/>
      <c r="AX2" s="324"/>
      <c r="AY2" s="324"/>
    </row>
    <row r="3" spans="1:105" s="281" customFormat="1" ht="27" customHeight="1" x14ac:dyDescent="0.2">
      <c r="A3" s="179"/>
      <c r="B3" s="180"/>
      <c r="C3" s="180"/>
      <c r="D3" s="179"/>
      <c r="E3" s="181"/>
      <c r="F3" s="104"/>
      <c r="G3" s="104"/>
      <c r="H3" s="104"/>
      <c r="I3" s="104"/>
      <c r="J3" s="189"/>
      <c r="K3" s="104"/>
      <c r="L3" s="173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90"/>
      <c r="X3" s="190"/>
      <c r="Y3" s="185"/>
      <c r="Z3" s="185"/>
      <c r="AA3" s="179"/>
      <c r="AB3" s="179"/>
      <c r="AC3" s="179"/>
      <c r="AD3" s="185"/>
      <c r="AE3" s="185"/>
      <c r="AF3" s="185"/>
      <c r="AG3" s="185"/>
      <c r="AH3" s="185"/>
      <c r="AI3" s="185"/>
      <c r="AJ3" s="185"/>
      <c r="AK3" s="184"/>
      <c r="AL3" s="184"/>
      <c r="AM3" s="184"/>
      <c r="AN3" s="184"/>
      <c r="AO3" s="184"/>
      <c r="AP3" s="184"/>
      <c r="AQ3" s="184"/>
      <c r="AR3" s="184"/>
      <c r="AS3" s="184"/>
      <c r="AT3" s="286" t="s">
        <v>496</v>
      </c>
      <c r="AU3" s="287">
        <v>1</v>
      </c>
      <c r="AV3" s="287">
        <v>2</v>
      </c>
      <c r="AW3" s="287">
        <v>3</v>
      </c>
      <c r="AX3" s="287">
        <v>4</v>
      </c>
      <c r="AY3" s="287">
        <v>5</v>
      </c>
      <c r="AZ3" s="279" t="s">
        <v>44</v>
      </c>
      <c r="BA3" s="280">
        <v>3</v>
      </c>
      <c r="BC3" s="282">
        <v>1</v>
      </c>
      <c r="BD3" s="283"/>
      <c r="BE3" s="281">
        <v>1</v>
      </c>
      <c r="BG3" s="282">
        <v>1</v>
      </c>
      <c r="BH3" s="283"/>
      <c r="BI3" s="282"/>
      <c r="BJ3" s="283"/>
      <c r="BK3" s="282"/>
      <c r="BL3" s="283"/>
      <c r="BM3" s="282"/>
      <c r="BN3" s="283"/>
      <c r="BO3" s="282"/>
      <c r="BP3" s="283"/>
      <c r="BQ3" s="282"/>
      <c r="BR3" s="283"/>
      <c r="BS3" s="282"/>
      <c r="BT3" s="283"/>
      <c r="BU3" s="282"/>
      <c r="BV3" s="283"/>
      <c r="BW3" s="282"/>
      <c r="BX3" s="283"/>
      <c r="BY3" s="282"/>
      <c r="BZ3" s="283"/>
      <c r="CA3" s="282"/>
      <c r="CB3" s="283"/>
      <c r="CC3" s="282"/>
      <c r="CD3" s="283"/>
      <c r="CE3" s="282"/>
      <c r="CF3" s="283"/>
      <c r="CG3" s="282"/>
      <c r="CH3" s="283"/>
      <c r="CI3" s="282"/>
      <c r="CJ3" s="283"/>
      <c r="CK3" s="282"/>
      <c r="CL3" s="283"/>
      <c r="CM3" s="282"/>
      <c r="CN3" s="283"/>
      <c r="CO3" s="282"/>
      <c r="CP3" s="283"/>
      <c r="CQ3" s="282"/>
      <c r="CR3" s="283"/>
      <c r="CS3" s="282"/>
      <c r="CT3" s="283"/>
      <c r="CU3" s="282"/>
      <c r="CV3" s="283"/>
      <c r="CW3" s="282"/>
      <c r="CX3" s="283"/>
      <c r="CY3" s="282"/>
      <c r="CZ3" s="283"/>
      <c r="DA3" s="282"/>
    </row>
    <row r="4" spans="1:105" ht="28.5" customHeight="1" x14ac:dyDescent="0.2">
      <c r="J4" s="189" t="str">
        <f>"จำนวนครั้งสุดท้าย คือ คร้งที่ "&amp;MAX($AY$3:$AY$10000)</f>
        <v>จำนวนครั้งสุดท้าย คือ คร้งที่ 5</v>
      </c>
      <c r="K4" s="223">
        <f>SUM(instruments_list!$J$6:$K$132)</f>
        <v>352.1520547945205</v>
      </c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88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4"/>
      <c r="AL4" s="184"/>
      <c r="AM4" s="184"/>
      <c r="AN4" s="184"/>
      <c r="AO4" s="184"/>
      <c r="AP4" s="184"/>
      <c r="AQ4" s="184"/>
      <c r="AR4" s="184"/>
      <c r="AS4" s="184"/>
      <c r="AT4" s="288"/>
      <c r="AU4" s="289"/>
      <c r="AV4" s="289"/>
      <c r="BA4" s="292">
        <v>43650</v>
      </c>
      <c r="BB4" s="293">
        <v>43651</v>
      </c>
      <c r="BC4" s="294">
        <v>43655</v>
      </c>
      <c r="BD4" s="295">
        <v>43655</v>
      </c>
      <c r="BE4" s="296">
        <v>43735</v>
      </c>
      <c r="BF4" s="296">
        <v>43735</v>
      </c>
      <c r="BG4" s="294">
        <v>43739</v>
      </c>
      <c r="BH4" s="295">
        <v>43739</v>
      </c>
      <c r="BI4" s="294"/>
      <c r="BJ4" s="295"/>
      <c r="BK4" s="294"/>
      <c r="BL4" s="295"/>
      <c r="BM4" s="294"/>
      <c r="BN4" s="295"/>
      <c r="BO4" s="294"/>
      <c r="BP4" s="295"/>
      <c r="BQ4" s="294"/>
      <c r="BR4" s="295"/>
    </row>
    <row r="5" spans="1:105" s="276" customFormat="1" ht="31.5" customHeight="1" thickBot="1" x14ac:dyDescent="0.25">
      <c r="A5" s="207" t="s">
        <v>311</v>
      </c>
      <c r="B5" s="208" t="s">
        <v>310</v>
      </c>
      <c r="C5" s="208" t="s">
        <v>309</v>
      </c>
      <c r="D5" s="208" t="s">
        <v>308</v>
      </c>
      <c r="E5" s="209" t="s">
        <v>307</v>
      </c>
      <c r="F5" s="210" t="s">
        <v>112</v>
      </c>
      <c r="G5" s="210" t="s">
        <v>111</v>
      </c>
      <c r="H5" s="211" t="s">
        <v>306</v>
      </c>
      <c r="I5" s="212" t="s">
        <v>305</v>
      </c>
      <c r="J5" s="212" t="s">
        <v>304</v>
      </c>
      <c r="K5" s="213" t="s">
        <v>303</v>
      </c>
      <c r="L5" s="265" t="s">
        <v>490</v>
      </c>
      <c r="M5" s="179"/>
      <c r="N5" s="179"/>
      <c r="O5" s="179"/>
      <c r="P5" s="179"/>
      <c r="Q5" s="179"/>
      <c r="R5" s="186"/>
      <c r="S5" s="179"/>
      <c r="T5" s="187"/>
      <c r="U5" s="179"/>
      <c r="V5" s="179"/>
      <c r="W5" s="179"/>
      <c r="X5" s="186"/>
      <c r="Y5" s="179"/>
      <c r="Z5" s="179"/>
      <c r="AA5" s="185"/>
      <c r="AB5" s="179"/>
      <c r="AC5" s="179"/>
      <c r="AD5" s="179"/>
      <c r="AE5" s="179"/>
      <c r="AF5" s="179"/>
      <c r="AG5" s="179"/>
      <c r="AH5" s="179"/>
      <c r="AI5" s="179"/>
      <c r="AJ5" s="179"/>
      <c r="AK5" s="184"/>
      <c r="AL5" s="184"/>
      <c r="AM5" s="184"/>
      <c r="AN5" s="184"/>
      <c r="AO5" s="184"/>
      <c r="AP5" s="184"/>
      <c r="AQ5" s="184"/>
      <c r="AR5" s="184"/>
      <c r="AS5" s="184"/>
      <c r="AT5" s="290">
        <f>SUM(AU5:AY5)</f>
        <v>352.1520547945205</v>
      </c>
      <c r="AU5" s="290">
        <f>SUM(AU6:AU2000)</f>
        <v>0</v>
      </c>
      <c r="AV5" s="290">
        <f>SUM(AV6:AV2000)</f>
        <v>352.1520547945205</v>
      </c>
      <c r="AW5" s="290">
        <f>SUM(AW6:AW2000)</f>
        <v>0</v>
      </c>
      <c r="AX5" s="290">
        <f>SUM(AX6:AX2000)</f>
        <v>0</v>
      </c>
      <c r="AY5" s="290">
        <f>SUM(AY6:AY2000)</f>
        <v>0</v>
      </c>
      <c r="AZ5" s="274"/>
      <c r="BA5" s="275">
        <v>1</v>
      </c>
      <c r="BB5" s="276">
        <v>2</v>
      </c>
      <c r="BC5" s="277">
        <v>2</v>
      </c>
      <c r="BD5" s="278">
        <v>2</v>
      </c>
      <c r="BE5" s="276">
        <v>3</v>
      </c>
      <c r="BF5" s="276">
        <v>2</v>
      </c>
      <c r="BG5" s="277">
        <v>4</v>
      </c>
      <c r="BH5" s="278">
        <v>4</v>
      </c>
      <c r="BI5" s="277"/>
      <c r="BJ5" s="278"/>
      <c r="BK5" s="277"/>
      <c r="BL5" s="278"/>
      <c r="BM5" s="277"/>
      <c r="BN5" s="278"/>
      <c r="BO5" s="277"/>
      <c r="BP5" s="278"/>
      <c r="BQ5" s="277"/>
      <c r="BR5" s="278"/>
      <c r="BS5" s="277"/>
      <c r="BT5" s="278"/>
      <c r="BU5" s="277"/>
      <c r="BV5" s="278"/>
      <c r="BW5" s="277"/>
      <c r="BX5" s="278"/>
      <c r="BY5" s="277"/>
      <c r="BZ5" s="278"/>
      <c r="CA5" s="277"/>
      <c r="CB5" s="278"/>
      <c r="CC5" s="277"/>
      <c r="CD5" s="278"/>
      <c r="CE5" s="277"/>
      <c r="CF5" s="278"/>
      <c r="CG5" s="277"/>
      <c r="CH5" s="278"/>
      <c r="CI5" s="277"/>
      <c r="CJ5" s="278"/>
      <c r="CK5" s="277"/>
      <c r="CL5" s="278"/>
      <c r="CM5" s="277"/>
      <c r="CN5" s="278"/>
      <c r="CO5" s="277"/>
      <c r="CP5" s="278"/>
      <c r="CQ5" s="277"/>
      <c r="CR5" s="278"/>
      <c r="CS5" s="277"/>
      <c r="CT5" s="278"/>
      <c r="CU5" s="277"/>
      <c r="CV5" s="278"/>
      <c r="CW5" s="277"/>
      <c r="CX5" s="278"/>
      <c r="CY5" s="277"/>
      <c r="CZ5" s="278"/>
      <c r="DA5" s="277"/>
    </row>
    <row r="6" spans="1:105" ht="20.25" customHeight="1" x14ac:dyDescent="0.25">
      <c r="A6" s="183">
        <v>1</v>
      </c>
      <c r="B6" s="176" t="s">
        <v>57</v>
      </c>
      <c r="C6" s="176" t="s">
        <v>107</v>
      </c>
      <c r="D6" s="175" t="s">
        <v>106</v>
      </c>
      <c r="E6" s="174" t="s">
        <v>60</v>
      </c>
      <c r="F6" s="226">
        <v>0</v>
      </c>
      <c r="G6" s="226">
        <v>0</v>
      </c>
      <c r="H6" s="177">
        <f t="shared" ref="H6:H37" si="0">COUNT(BB6,BD6,BF6,BH6,BJ6,BL6,BN6,BP6,BR6,BT6,BV6,BX6,BZ6,CB6,CD6,CF6,CH6,CJ6,CL6,CN6,CP6,CR6,CT6,CV6,CX6,CZ6)</f>
        <v>0</v>
      </c>
      <c r="I6" s="178">
        <f t="shared" ref="I6:I37" si="1">AZ6</f>
        <v>0</v>
      </c>
      <c r="J6" s="224">
        <f>I6*F6</f>
        <v>0</v>
      </c>
      <c r="K6" s="225">
        <f>I6*G6</f>
        <v>0</v>
      </c>
      <c r="L6" s="268" t="e">
        <f>IF(COUNTIFS(History_Tool!#REF!,A6,History_Tool!#REF!,"B"),"B","A")</f>
        <v>#REF!</v>
      </c>
      <c r="M6" s="180"/>
      <c r="N6" s="179"/>
      <c r="O6" s="180"/>
      <c r="P6" s="180"/>
      <c r="Q6" s="182"/>
      <c r="R6" s="181"/>
      <c r="S6" s="179"/>
      <c r="T6" s="183"/>
      <c r="U6" s="180"/>
      <c r="V6" s="180"/>
      <c r="W6" s="182"/>
      <c r="X6" s="181"/>
      <c r="Y6" s="179"/>
      <c r="Z6" s="185"/>
      <c r="AA6" s="185"/>
      <c r="AB6" s="179"/>
      <c r="AC6" s="179"/>
      <c r="AD6" s="179"/>
      <c r="AE6" s="179"/>
      <c r="AF6" s="179"/>
      <c r="AG6" s="179"/>
      <c r="AH6" s="179"/>
      <c r="AI6" s="179"/>
      <c r="AJ6" s="179"/>
      <c r="AK6" s="184"/>
      <c r="AL6" s="184"/>
      <c r="AM6" s="184"/>
      <c r="AN6" s="184"/>
      <c r="AO6" s="184"/>
      <c r="AP6" s="184"/>
      <c r="AQ6" s="184"/>
      <c r="AR6" s="184"/>
      <c r="AS6" s="184"/>
      <c r="AT6" s="289"/>
      <c r="AU6" s="289"/>
      <c r="AV6" s="289"/>
    </row>
    <row r="7" spans="1:105" ht="20.25" customHeight="1" x14ac:dyDescent="0.25">
      <c r="A7" s="183">
        <v>2</v>
      </c>
      <c r="B7" s="176" t="s">
        <v>57</v>
      </c>
      <c r="C7" s="176" t="s">
        <v>105</v>
      </c>
      <c r="D7" s="175" t="s">
        <v>104</v>
      </c>
      <c r="E7" s="174" t="s">
        <v>60</v>
      </c>
      <c r="F7" s="226">
        <v>0</v>
      </c>
      <c r="G7" s="226">
        <v>0</v>
      </c>
      <c r="H7" s="177">
        <f t="shared" si="0"/>
        <v>0</v>
      </c>
      <c r="I7" s="178">
        <f t="shared" si="1"/>
        <v>0</v>
      </c>
      <c r="J7" s="224">
        <f t="shared" ref="J7:J37" si="2">I7*F7</f>
        <v>0</v>
      </c>
      <c r="K7" s="225">
        <f t="shared" ref="K7:K37" si="3">I7*G7</f>
        <v>0</v>
      </c>
      <c r="L7" s="268" t="e">
        <f>IF(COUNTIFS(History_Tool!#REF!,A7,History_Tool!#REF!,"B"),"B","A")</f>
        <v>#REF!</v>
      </c>
      <c r="M7" s="180"/>
      <c r="N7" s="179"/>
      <c r="O7" s="180"/>
      <c r="P7" s="180"/>
      <c r="Q7" s="182"/>
      <c r="R7" s="181"/>
      <c r="S7" s="179"/>
      <c r="T7" s="183"/>
      <c r="U7" s="180"/>
      <c r="V7" s="180"/>
      <c r="W7" s="182"/>
      <c r="X7" s="181"/>
      <c r="Y7" s="179"/>
      <c r="Z7" s="185"/>
      <c r="AA7" s="185"/>
      <c r="AB7" s="179"/>
      <c r="AC7" s="179"/>
      <c r="AD7" s="179"/>
      <c r="AE7" s="179"/>
      <c r="AF7" s="179"/>
      <c r="AG7" s="179"/>
      <c r="AH7" s="179"/>
      <c r="AI7" s="179"/>
      <c r="AJ7" s="179"/>
      <c r="AK7" s="184"/>
      <c r="AL7" s="184"/>
      <c r="AM7" s="184"/>
      <c r="AN7" s="184"/>
      <c r="AO7" s="184"/>
      <c r="AP7" s="184"/>
      <c r="AQ7" s="184"/>
      <c r="AR7" s="184"/>
      <c r="AS7" s="184"/>
      <c r="AT7" s="289"/>
      <c r="AU7" s="289"/>
      <c r="AV7" s="289"/>
    </row>
    <row r="8" spans="1:105" ht="20.25" customHeight="1" x14ac:dyDescent="0.25">
      <c r="A8" s="183">
        <v>3</v>
      </c>
      <c r="B8" s="176" t="s">
        <v>56</v>
      </c>
      <c r="C8" s="176" t="s">
        <v>103</v>
      </c>
      <c r="D8" s="175" t="s">
        <v>102</v>
      </c>
      <c r="E8" s="174" t="s">
        <v>60</v>
      </c>
      <c r="F8" s="226">
        <v>0</v>
      </c>
      <c r="G8" s="226">
        <v>0</v>
      </c>
      <c r="H8" s="177">
        <f t="shared" si="0"/>
        <v>0</v>
      </c>
      <c r="I8" s="178">
        <f t="shared" si="1"/>
        <v>0</v>
      </c>
      <c r="J8" s="224">
        <f t="shared" si="2"/>
        <v>0</v>
      </c>
      <c r="K8" s="225">
        <f t="shared" si="3"/>
        <v>0</v>
      </c>
      <c r="L8" s="268" t="e">
        <f>IF(COUNTIFS(History_Tool!#REF!,A8,History_Tool!#REF!,"B"),"B","A")</f>
        <v>#REF!</v>
      </c>
      <c r="M8" s="180"/>
      <c r="N8" s="179"/>
      <c r="O8" s="180"/>
      <c r="P8" s="180"/>
      <c r="Q8" s="182"/>
      <c r="R8" s="181"/>
      <c r="S8" s="179"/>
      <c r="T8" s="183"/>
      <c r="U8" s="180"/>
      <c r="V8" s="180"/>
      <c r="W8" s="182"/>
      <c r="X8" s="181"/>
      <c r="Y8" s="179"/>
      <c r="Z8" s="185"/>
      <c r="AA8" s="185"/>
      <c r="AB8" s="179"/>
      <c r="AC8" s="179"/>
      <c r="AD8" s="179"/>
      <c r="AE8" s="179"/>
      <c r="AF8" s="179"/>
      <c r="AG8" s="179"/>
      <c r="AH8" s="179"/>
      <c r="AI8" s="179"/>
      <c r="AJ8" s="179"/>
      <c r="AK8" s="184"/>
      <c r="AL8" s="184"/>
      <c r="AM8" s="184"/>
      <c r="AN8" s="184"/>
      <c r="AO8" s="184"/>
      <c r="AP8" s="184"/>
      <c r="AQ8" s="184"/>
      <c r="AR8" s="184"/>
      <c r="AS8" s="184"/>
      <c r="AT8" s="289"/>
      <c r="AU8" s="289"/>
      <c r="AV8" s="289"/>
    </row>
    <row r="9" spans="1:105" ht="20.25" customHeight="1" x14ac:dyDescent="0.25">
      <c r="A9" s="183">
        <v>4</v>
      </c>
      <c r="B9" s="176" t="s">
        <v>57</v>
      </c>
      <c r="C9" s="176" t="s">
        <v>100</v>
      </c>
      <c r="D9" s="175" t="s">
        <v>101</v>
      </c>
      <c r="E9" s="174" t="s">
        <v>60</v>
      </c>
      <c r="F9" s="226">
        <v>0</v>
      </c>
      <c r="G9" s="226">
        <v>0</v>
      </c>
      <c r="H9" s="177">
        <f t="shared" si="0"/>
        <v>0</v>
      </c>
      <c r="I9" s="178">
        <f t="shared" si="1"/>
        <v>0</v>
      </c>
      <c r="J9" s="224">
        <f t="shared" si="2"/>
        <v>0</v>
      </c>
      <c r="K9" s="225">
        <f t="shared" si="3"/>
        <v>0</v>
      </c>
      <c r="L9" s="268" t="e">
        <f>IF(COUNTIFS(History_Tool!#REF!,A9,History_Tool!#REF!,"B"),"B","A")</f>
        <v>#REF!</v>
      </c>
      <c r="M9" s="180"/>
      <c r="N9" s="179"/>
      <c r="O9" s="180"/>
      <c r="P9" s="180"/>
      <c r="Q9" s="182"/>
      <c r="R9" s="181"/>
      <c r="S9" s="179"/>
      <c r="T9" s="183"/>
      <c r="U9" s="180"/>
      <c r="V9" s="180"/>
      <c r="W9" s="182"/>
      <c r="X9" s="179"/>
      <c r="Y9" s="179"/>
      <c r="Z9" s="185"/>
      <c r="AA9" s="185"/>
      <c r="AB9" s="179"/>
      <c r="AC9" s="179"/>
      <c r="AD9" s="179"/>
      <c r="AE9" s="179"/>
      <c r="AF9" s="179"/>
      <c r="AG9" s="179"/>
      <c r="AH9" s="179"/>
      <c r="AI9" s="179"/>
      <c r="AJ9" s="179"/>
      <c r="AK9" s="184"/>
      <c r="AL9" s="184"/>
      <c r="AM9" s="184"/>
      <c r="AN9" s="184"/>
      <c r="AO9" s="184"/>
      <c r="AP9" s="184"/>
      <c r="AQ9" s="184"/>
      <c r="AR9" s="184"/>
      <c r="AS9" s="184"/>
      <c r="AT9" s="289"/>
      <c r="AU9" s="289"/>
      <c r="AV9" s="289"/>
    </row>
    <row r="10" spans="1:105" ht="20.25" customHeight="1" x14ac:dyDescent="0.25">
      <c r="A10" s="183">
        <v>5</v>
      </c>
      <c r="B10" s="176" t="s">
        <v>57</v>
      </c>
      <c r="C10" s="176" t="s">
        <v>100</v>
      </c>
      <c r="D10" s="175" t="s">
        <v>99</v>
      </c>
      <c r="E10" s="174" t="s">
        <v>60</v>
      </c>
      <c r="F10" s="226">
        <v>0</v>
      </c>
      <c r="G10" s="226">
        <v>0</v>
      </c>
      <c r="H10" s="177">
        <f t="shared" si="0"/>
        <v>0</v>
      </c>
      <c r="I10" s="178">
        <f t="shared" si="1"/>
        <v>0</v>
      </c>
      <c r="J10" s="224">
        <f t="shared" si="2"/>
        <v>0</v>
      </c>
      <c r="K10" s="225">
        <f t="shared" si="3"/>
        <v>0</v>
      </c>
      <c r="L10" s="268" t="e">
        <f>IF(COUNTIFS(History_Tool!#REF!,A10,History_Tool!#REF!,"B"),"B","A")</f>
        <v>#REF!</v>
      </c>
      <c r="M10" s="180"/>
      <c r="N10" s="179"/>
      <c r="O10" s="180"/>
      <c r="P10" s="180"/>
      <c r="Q10" s="182"/>
      <c r="R10" s="181"/>
      <c r="S10" s="179"/>
      <c r="T10" s="183"/>
      <c r="U10" s="180"/>
      <c r="V10" s="180"/>
      <c r="W10" s="182"/>
      <c r="X10" s="179"/>
      <c r="Y10" s="179"/>
      <c r="Z10" s="185"/>
      <c r="AA10" s="185"/>
      <c r="AB10" s="179"/>
      <c r="AC10" s="179"/>
      <c r="AD10" s="179"/>
      <c r="AE10" s="179"/>
      <c r="AF10" s="179"/>
      <c r="AG10" s="179"/>
      <c r="AH10" s="179"/>
      <c r="AI10" s="179"/>
      <c r="AJ10" s="179"/>
      <c r="AK10" s="184"/>
      <c r="AL10" s="184"/>
      <c r="AM10" s="184"/>
      <c r="AN10" s="184"/>
      <c r="AO10" s="184"/>
      <c r="AP10" s="184"/>
      <c r="AQ10" s="184"/>
      <c r="AR10" s="184"/>
      <c r="AS10" s="184"/>
      <c r="AT10" s="289"/>
      <c r="AU10" s="289"/>
      <c r="AV10" s="289"/>
    </row>
    <row r="11" spans="1:105" ht="20.25" customHeight="1" x14ac:dyDescent="0.25">
      <c r="A11" s="183">
        <v>6</v>
      </c>
      <c r="B11" s="176" t="s">
        <v>57</v>
      </c>
      <c r="C11" s="176" t="s">
        <v>96</v>
      </c>
      <c r="D11" s="175" t="s">
        <v>98</v>
      </c>
      <c r="E11" s="174" t="s">
        <v>60</v>
      </c>
      <c r="F11" s="226">
        <v>0</v>
      </c>
      <c r="G11" s="226">
        <v>0</v>
      </c>
      <c r="H11" s="177">
        <f t="shared" si="0"/>
        <v>0</v>
      </c>
      <c r="I11" s="178">
        <f t="shared" si="1"/>
        <v>0</v>
      </c>
      <c r="J11" s="224">
        <f t="shared" si="2"/>
        <v>0</v>
      </c>
      <c r="K11" s="225">
        <f>I11*G11</f>
        <v>0</v>
      </c>
      <c r="L11" s="268" t="e">
        <f>IF(COUNTIFS(History_Tool!#REF!,A11,History_Tool!#REF!,"B"),"B","A")</f>
        <v>#REF!</v>
      </c>
      <c r="M11" s="180"/>
      <c r="N11" s="179"/>
      <c r="O11" s="180"/>
      <c r="P11" s="180"/>
      <c r="Q11" s="182"/>
      <c r="R11" s="181"/>
      <c r="S11" s="179"/>
      <c r="T11" s="183"/>
      <c r="U11" s="180"/>
      <c r="V11" s="180"/>
      <c r="W11" s="182"/>
      <c r="X11" s="179"/>
      <c r="Y11" s="179"/>
      <c r="Z11" s="185"/>
      <c r="AA11" s="185"/>
      <c r="AB11" s="179"/>
      <c r="AC11" s="179"/>
      <c r="AD11" s="179"/>
      <c r="AE11" s="179"/>
      <c r="AF11" s="179"/>
      <c r="AG11" s="179"/>
      <c r="AH11" s="179"/>
      <c r="AI11" s="179"/>
      <c r="AJ11" s="179"/>
      <c r="AK11" s="184"/>
      <c r="AL11" s="184"/>
      <c r="AM11" s="184"/>
      <c r="AN11" s="184"/>
      <c r="AO11" s="184"/>
      <c r="AP11" s="184"/>
      <c r="AQ11" s="184"/>
      <c r="AR11" s="184"/>
      <c r="AS11" s="184"/>
      <c r="AT11" s="289"/>
      <c r="AU11" s="289"/>
      <c r="AV11" s="289"/>
    </row>
    <row r="12" spans="1:105" ht="20.25" customHeight="1" x14ac:dyDescent="0.25">
      <c r="A12" s="183">
        <v>7</v>
      </c>
      <c r="B12" s="176" t="s">
        <v>57</v>
      </c>
      <c r="C12" s="176" t="s">
        <v>96</v>
      </c>
      <c r="D12" s="175" t="s">
        <v>97</v>
      </c>
      <c r="E12" s="174" t="s">
        <v>60</v>
      </c>
      <c r="F12" s="226">
        <v>0</v>
      </c>
      <c r="G12" s="226">
        <v>0</v>
      </c>
      <c r="H12" s="177">
        <f t="shared" si="0"/>
        <v>0</v>
      </c>
      <c r="I12" s="178">
        <f t="shared" si="1"/>
        <v>0</v>
      </c>
      <c r="J12" s="224">
        <f t="shared" si="2"/>
        <v>0</v>
      </c>
      <c r="K12" s="225">
        <f t="shared" si="3"/>
        <v>0</v>
      </c>
      <c r="L12" s="268" t="e">
        <f>IF(COUNTIFS(History_Tool!#REF!,A12,History_Tool!#REF!,"B"),"B","A")</f>
        <v>#REF!</v>
      </c>
      <c r="M12" s="180"/>
      <c r="N12" s="179"/>
      <c r="O12" s="180"/>
      <c r="P12" s="180"/>
      <c r="Q12" s="182"/>
      <c r="R12" s="181"/>
      <c r="S12" s="179"/>
      <c r="T12" s="183"/>
      <c r="U12" s="180"/>
      <c r="V12" s="180"/>
      <c r="W12" s="182"/>
      <c r="X12" s="179"/>
      <c r="Y12" s="179"/>
      <c r="Z12" s="185"/>
      <c r="AA12" s="185"/>
      <c r="AB12" s="179"/>
      <c r="AC12" s="179"/>
      <c r="AD12" s="179"/>
      <c r="AE12" s="179"/>
      <c r="AF12" s="179"/>
      <c r="AG12" s="179"/>
      <c r="AH12" s="179"/>
      <c r="AI12" s="179"/>
      <c r="AJ12" s="179"/>
      <c r="AK12" s="184"/>
      <c r="AL12" s="184"/>
      <c r="AM12" s="184"/>
      <c r="AN12" s="184"/>
      <c r="AO12" s="184"/>
      <c r="AP12" s="184"/>
      <c r="AQ12" s="184"/>
      <c r="AR12" s="184"/>
      <c r="AS12" s="184"/>
      <c r="AT12" s="289"/>
      <c r="AU12" s="289"/>
      <c r="AV12" s="289"/>
    </row>
    <row r="13" spans="1:105" ht="20.25" customHeight="1" x14ac:dyDescent="0.25">
      <c r="A13" s="183">
        <v>8</v>
      </c>
      <c r="B13" s="176" t="s">
        <v>57</v>
      </c>
      <c r="C13" s="176" t="s">
        <v>96</v>
      </c>
      <c r="D13" s="175" t="s">
        <v>95</v>
      </c>
      <c r="E13" s="174" t="s">
        <v>60</v>
      </c>
      <c r="F13" s="226">
        <v>0</v>
      </c>
      <c r="G13" s="226">
        <v>0</v>
      </c>
      <c r="H13" s="177">
        <f t="shared" si="0"/>
        <v>0</v>
      </c>
      <c r="I13" s="178">
        <f t="shared" si="1"/>
        <v>0</v>
      </c>
      <c r="J13" s="224">
        <f t="shared" si="2"/>
        <v>0</v>
      </c>
      <c r="K13" s="225">
        <f t="shared" si="3"/>
        <v>0</v>
      </c>
      <c r="L13" s="268" t="e">
        <f>IF(COUNTIFS(History_Tool!#REF!,A13,History_Tool!#REF!,"B"),"B","A")</f>
        <v>#REF!</v>
      </c>
      <c r="M13" s="180"/>
      <c r="N13" s="179"/>
      <c r="O13" s="180"/>
      <c r="P13" s="180"/>
      <c r="Q13" s="182"/>
      <c r="R13" s="181"/>
      <c r="S13" s="179"/>
      <c r="T13" s="183"/>
      <c r="U13" s="180"/>
      <c r="V13" s="180"/>
      <c r="W13" s="182"/>
      <c r="X13" s="179"/>
      <c r="Y13" s="179"/>
      <c r="Z13" s="185"/>
      <c r="AA13" s="185"/>
      <c r="AB13" s="179"/>
      <c r="AC13" s="179"/>
      <c r="AD13" s="179"/>
      <c r="AE13" s="179"/>
      <c r="AF13" s="179"/>
      <c r="AG13" s="179"/>
      <c r="AH13" s="179"/>
      <c r="AI13" s="179"/>
      <c r="AJ13" s="179"/>
      <c r="AK13" s="184"/>
      <c r="AL13" s="184"/>
      <c r="AM13" s="184"/>
      <c r="AN13" s="184"/>
      <c r="AO13" s="184"/>
      <c r="AP13" s="184"/>
      <c r="AQ13" s="184"/>
      <c r="AR13" s="184"/>
      <c r="AS13" s="184"/>
      <c r="AT13" s="289"/>
      <c r="AU13" s="289"/>
      <c r="AV13" s="289"/>
    </row>
    <row r="14" spans="1:105" ht="20.25" customHeight="1" x14ac:dyDescent="0.25">
      <c r="A14" s="183">
        <v>9</v>
      </c>
      <c r="B14" s="176" t="s">
        <v>57</v>
      </c>
      <c r="C14" s="176" t="s">
        <v>90</v>
      </c>
      <c r="D14" s="175" t="s">
        <v>94</v>
      </c>
      <c r="E14" s="174" t="s">
        <v>60</v>
      </c>
      <c r="F14" s="226">
        <v>0</v>
      </c>
      <c r="G14" s="226">
        <v>0</v>
      </c>
      <c r="H14" s="177">
        <f t="shared" si="0"/>
        <v>0</v>
      </c>
      <c r="I14" s="178">
        <f t="shared" si="1"/>
        <v>0</v>
      </c>
      <c r="J14" s="224">
        <f t="shared" si="2"/>
        <v>0</v>
      </c>
      <c r="K14" s="225">
        <f t="shared" si="3"/>
        <v>0</v>
      </c>
      <c r="L14" s="268" t="e">
        <f>IF(COUNTIFS(History_Tool!#REF!,A14,History_Tool!#REF!,"B"),"B","A")</f>
        <v>#REF!</v>
      </c>
      <c r="M14" s="180"/>
      <c r="N14" s="179"/>
      <c r="O14" s="180"/>
      <c r="P14" s="180"/>
      <c r="Q14" s="182"/>
      <c r="R14" s="181"/>
      <c r="S14" s="179"/>
      <c r="T14" s="183"/>
      <c r="U14" s="180"/>
      <c r="V14" s="180"/>
      <c r="W14" s="182"/>
      <c r="X14" s="179"/>
      <c r="Y14" s="179"/>
      <c r="Z14" s="185"/>
      <c r="AA14" s="185"/>
      <c r="AB14" s="179"/>
      <c r="AC14" s="179"/>
      <c r="AD14" s="179"/>
      <c r="AE14" s="179"/>
      <c r="AF14" s="179"/>
      <c r="AG14" s="179"/>
      <c r="AH14" s="179"/>
      <c r="AI14" s="179"/>
      <c r="AJ14" s="179"/>
      <c r="AK14" s="184"/>
      <c r="AL14" s="184"/>
      <c r="AM14" s="184"/>
      <c r="AN14" s="184"/>
      <c r="AO14" s="184"/>
      <c r="AP14" s="184"/>
      <c r="AQ14" s="184"/>
      <c r="AR14" s="184"/>
      <c r="AS14" s="184"/>
      <c r="AT14" s="289"/>
      <c r="AU14" s="289"/>
      <c r="AV14" s="289"/>
    </row>
    <row r="15" spans="1:105" ht="20.25" customHeight="1" x14ac:dyDescent="0.25">
      <c r="A15" s="183">
        <v>10</v>
      </c>
      <c r="B15" s="176" t="s">
        <v>57</v>
      </c>
      <c r="C15" s="176" t="s">
        <v>90</v>
      </c>
      <c r="D15" s="175" t="s">
        <v>93</v>
      </c>
      <c r="E15" s="174" t="s">
        <v>60</v>
      </c>
      <c r="F15" s="226">
        <v>0</v>
      </c>
      <c r="G15" s="226">
        <v>0</v>
      </c>
      <c r="H15" s="177">
        <f t="shared" si="0"/>
        <v>0</v>
      </c>
      <c r="I15" s="178">
        <f t="shared" si="1"/>
        <v>0</v>
      </c>
      <c r="J15" s="224">
        <f t="shared" si="2"/>
        <v>0</v>
      </c>
      <c r="K15" s="225">
        <f t="shared" si="3"/>
        <v>0</v>
      </c>
      <c r="L15" s="268" t="e">
        <f>IF(COUNTIFS(History_Tool!#REF!,A15,History_Tool!#REF!,"B"),"B","A")</f>
        <v>#REF!</v>
      </c>
      <c r="M15" s="180"/>
      <c r="N15" s="179"/>
      <c r="O15" s="180"/>
      <c r="P15" s="180"/>
      <c r="Q15" s="182"/>
      <c r="R15" s="181"/>
      <c r="S15" s="179"/>
      <c r="T15" s="183"/>
      <c r="U15" s="180"/>
      <c r="V15" s="180"/>
      <c r="W15" s="182"/>
      <c r="X15" s="179"/>
      <c r="Y15" s="179"/>
      <c r="Z15" s="185"/>
      <c r="AA15" s="185"/>
      <c r="AB15" s="179"/>
      <c r="AC15" s="179"/>
      <c r="AD15" s="179"/>
      <c r="AE15" s="179"/>
      <c r="AF15" s="179"/>
      <c r="AG15" s="179"/>
      <c r="AH15" s="179"/>
      <c r="AI15" s="179"/>
      <c r="AJ15" s="179"/>
      <c r="AK15" s="184"/>
      <c r="AL15" s="184"/>
      <c r="AM15" s="184"/>
      <c r="AN15" s="184"/>
      <c r="AO15" s="184"/>
      <c r="AP15" s="184"/>
      <c r="AQ15" s="184"/>
      <c r="AR15" s="184"/>
      <c r="AS15" s="184"/>
      <c r="AT15" s="289"/>
      <c r="AU15" s="289"/>
      <c r="AV15" s="289"/>
    </row>
    <row r="16" spans="1:105" ht="20.25" customHeight="1" x14ac:dyDescent="0.25">
      <c r="A16" s="183">
        <v>11</v>
      </c>
      <c r="B16" s="176" t="s">
        <v>57</v>
      </c>
      <c r="C16" s="176" t="s">
        <v>90</v>
      </c>
      <c r="D16" s="175" t="s">
        <v>92</v>
      </c>
      <c r="E16" s="174" t="s">
        <v>60</v>
      </c>
      <c r="F16" s="226">
        <v>0</v>
      </c>
      <c r="G16" s="226">
        <v>0</v>
      </c>
      <c r="H16" s="177">
        <f t="shared" si="0"/>
        <v>0</v>
      </c>
      <c r="I16" s="178">
        <f t="shared" si="1"/>
        <v>0</v>
      </c>
      <c r="J16" s="224">
        <f t="shared" si="2"/>
        <v>0</v>
      </c>
      <c r="K16" s="225">
        <f t="shared" si="3"/>
        <v>0</v>
      </c>
      <c r="L16" s="268" t="e">
        <f>IF(COUNTIFS(History_Tool!#REF!,A16,History_Tool!#REF!,"B"),"B","A")</f>
        <v>#REF!</v>
      </c>
      <c r="M16" s="180"/>
      <c r="N16" s="179"/>
      <c r="O16" s="180"/>
      <c r="P16" s="180"/>
      <c r="Q16" s="182"/>
      <c r="R16" s="181"/>
      <c r="S16" s="179"/>
      <c r="T16" s="183"/>
      <c r="U16" s="180"/>
      <c r="V16" s="180"/>
      <c r="W16" s="182"/>
      <c r="X16" s="179"/>
      <c r="Y16" s="179"/>
      <c r="Z16" s="185"/>
      <c r="AA16" s="185"/>
      <c r="AB16" s="179"/>
      <c r="AC16" s="179"/>
      <c r="AD16" s="179"/>
      <c r="AE16" s="179"/>
      <c r="AF16" s="179"/>
      <c r="AG16" s="179"/>
      <c r="AH16" s="179"/>
      <c r="AI16" s="179"/>
      <c r="AJ16" s="179"/>
      <c r="AK16" s="184"/>
      <c r="AL16" s="184"/>
      <c r="AM16" s="184"/>
      <c r="AN16" s="184"/>
      <c r="AO16" s="184"/>
      <c r="AP16" s="184"/>
      <c r="AQ16" s="184"/>
      <c r="AR16" s="184"/>
      <c r="AS16" s="184"/>
      <c r="AT16" s="289"/>
      <c r="AU16" s="289"/>
      <c r="AV16" s="289"/>
    </row>
    <row r="17" spans="1:48" ht="20.25" customHeight="1" x14ac:dyDescent="0.25">
      <c r="A17" s="183">
        <v>12</v>
      </c>
      <c r="B17" s="176" t="s">
        <v>57</v>
      </c>
      <c r="C17" s="176" t="s">
        <v>90</v>
      </c>
      <c r="D17" s="175" t="s">
        <v>91</v>
      </c>
      <c r="E17" s="174" t="s">
        <v>60</v>
      </c>
      <c r="F17" s="226">
        <v>0</v>
      </c>
      <c r="G17" s="226">
        <v>0</v>
      </c>
      <c r="H17" s="177">
        <f t="shared" si="0"/>
        <v>0</v>
      </c>
      <c r="I17" s="178">
        <f t="shared" si="1"/>
        <v>0</v>
      </c>
      <c r="J17" s="224">
        <f t="shared" si="2"/>
        <v>0</v>
      </c>
      <c r="K17" s="225">
        <f t="shared" si="3"/>
        <v>0</v>
      </c>
      <c r="L17" s="268" t="e">
        <f>IF(COUNTIFS(History_Tool!#REF!,A17,History_Tool!#REF!,"B"),"B","A")</f>
        <v>#REF!</v>
      </c>
      <c r="M17" s="180"/>
      <c r="N17" s="179"/>
      <c r="O17" s="180"/>
      <c r="P17" s="180"/>
      <c r="Q17" s="182"/>
      <c r="R17" s="181"/>
      <c r="S17" s="179"/>
      <c r="T17" s="183"/>
      <c r="U17" s="180"/>
      <c r="V17" s="180"/>
      <c r="W17" s="182"/>
      <c r="X17" s="179"/>
      <c r="Y17" s="179"/>
      <c r="Z17" s="185"/>
      <c r="AA17" s="185"/>
      <c r="AB17" s="179"/>
      <c r="AC17" s="179"/>
      <c r="AD17" s="179"/>
      <c r="AE17" s="179"/>
      <c r="AF17" s="179"/>
      <c r="AG17" s="179"/>
      <c r="AH17" s="179"/>
      <c r="AI17" s="179"/>
      <c r="AJ17" s="179"/>
      <c r="AK17" s="184"/>
      <c r="AL17" s="184"/>
      <c r="AM17" s="184"/>
      <c r="AN17" s="184"/>
      <c r="AO17" s="184"/>
      <c r="AP17" s="184"/>
      <c r="AQ17" s="184"/>
      <c r="AR17" s="184"/>
      <c r="AS17" s="184"/>
      <c r="AT17" s="289"/>
      <c r="AU17" s="289"/>
      <c r="AV17" s="289"/>
    </row>
    <row r="18" spans="1:48" ht="20.25" customHeight="1" x14ac:dyDescent="0.25">
      <c r="A18" s="183">
        <v>13</v>
      </c>
      <c r="B18" s="176" t="s">
        <v>57</v>
      </c>
      <c r="C18" s="176" t="s">
        <v>90</v>
      </c>
      <c r="D18" s="175" t="s">
        <v>89</v>
      </c>
      <c r="E18" s="174" t="s">
        <v>60</v>
      </c>
      <c r="F18" s="226">
        <v>0</v>
      </c>
      <c r="G18" s="226">
        <v>0</v>
      </c>
      <c r="H18" s="177">
        <f t="shared" si="0"/>
        <v>0</v>
      </c>
      <c r="I18" s="178">
        <f t="shared" si="1"/>
        <v>0</v>
      </c>
      <c r="J18" s="224">
        <f t="shared" si="2"/>
        <v>0</v>
      </c>
      <c r="K18" s="225">
        <f t="shared" si="3"/>
        <v>0</v>
      </c>
      <c r="L18" s="268" t="e">
        <f>IF(COUNTIFS(History_Tool!#REF!,A18,History_Tool!#REF!,"B"),"B","A")</f>
        <v>#REF!</v>
      </c>
      <c r="M18" s="180"/>
      <c r="N18" s="179"/>
      <c r="O18" s="180"/>
      <c r="P18" s="180"/>
      <c r="Q18" s="182"/>
      <c r="R18" s="181"/>
      <c r="S18" s="179"/>
      <c r="T18" s="183"/>
      <c r="U18" s="180"/>
      <c r="V18" s="180"/>
      <c r="W18" s="182"/>
      <c r="X18" s="179"/>
      <c r="Y18" s="179"/>
      <c r="Z18" s="185"/>
      <c r="AA18" s="185"/>
      <c r="AB18" s="179"/>
      <c r="AC18" s="179"/>
      <c r="AD18" s="179"/>
      <c r="AE18" s="179"/>
      <c r="AF18" s="179"/>
      <c r="AG18" s="179"/>
      <c r="AH18" s="179"/>
      <c r="AI18" s="179"/>
      <c r="AJ18" s="179"/>
      <c r="AK18" s="184"/>
      <c r="AL18" s="184"/>
      <c r="AM18" s="184"/>
      <c r="AN18" s="184"/>
      <c r="AO18" s="184"/>
      <c r="AP18" s="184"/>
      <c r="AQ18" s="184"/>
      <c r="AR18" s="184"/>
      <c r="AS18" s="184"/>
      <c r="AT18" s="289"/>
      <c r="AU18" s="289"/>
      <c r="AV18" s="289"/>
    </row>
    <row r="19" spans="1:48" ht="20.25" customHeight="1" x14ac:dyDescent="0.25">
      <c r="A19" s="183">
        <v>14</v>
      </c>
      <c r="B19" s="176" t="s">
        <v>57</v>
      </c>
      <c r="C19" s="176" t="s">
        <v>88</v>
      </c>
      <c r="D19" s="175" t="s">
        <v>87</v>
      </c>
      <c r="E19" s="174" t="s">
        <v>60</v>
      </c>
      <c r="F19" s="226">
        <v>0</v>
      </c>
      <c r="G19" s="226">
        <v>0</v>
      </c>
      <c r="H19" s="177">
        <f t="shared" si="0"/>
        <v>0</v>
      </c>
      <c r="I19" s="178">
        <f t="shared" si="1"/>
        <v>0</v>
      </c>
      <c r="J19" s="224">
        <f t="shared" si="2"/>
        <v>0</v>
      </c>
      <c r="K19" s="225">
        <f t="shared" si="3"/>
        <v>0</v>
      </c>
      <c r="L19" s="268" t="e">
        <f>IF(COUNTIFS(History_Tool!#REF!,A19,History_Tool!#REF!,"B"),"B","A")</f>
        <v>#REF!</v>
      </c>
      <c r="M19" s="180"/>
      <c r="N19" s="179"/>
      <c r="O19" s="180"/>
      <c r="P19" s="180"/>
      <c r="Q19" s="182"/>
      <c r="R19" s="181"/>
      <c r="S19" s="179"/>
      <c r="T19" s="183"/>
      <c r="U19" s="180"/>
      <c r="V19" s="180"/>
      <c r="W19" s="182"/>
      <c r="X19" s="179"/>
      <c r="Y19" s="179"/>
      <c r="Z19" s="185"/>
      <c r="AA19" s="185"/>
      <c r="AB19" s="179"/>
      <c r="AC19" s="179"/>
      <c r="AD19" s="179"/>
      <c r="AE19" s="179"/>
      <c r="AF19" s="179"/>
      <c r="AG19" s="179"/>
      <c r="AH19" s="179"/>
      <c r="AI19" s="179"/>
      <c r="AJ19" s="179"/>
      <c r="AK19" s="184"/>
      <c r="AL19" s="184"/>
      <c r="AM19" s="184"/>
      <c r="AN19" s="184"/>
      <c r="AO19" s="184"/>
      <c r="AP19" s="184"/>
      <c r="AQ19" s="184"/>
      <c r="AR19" s="184"/>
      <c r="AS19" s="184"/>
      <c r="AT19" s="289"/>
      <c r="AU19" s="289"/>
      <c r="AV19" s="289"/>
    </row>
    <row r="20" spans="1:48" ht="20.25" customHeight="1" x14ac:dyDescent="0.25">
      <c r="A20" s="183">
        <v>15</v>
      </c>
      <c r="B20" s="176" t="s">
        <v>57</v>
      </c>
      <c r="C20" s="176" t="s">
        <v>85</v>
      </c>
      <c r="D20" s="175" t="s">
        <v>86</v>
      </c>
      <c r="E20" s="174" t="s">
        <v>60</v>
      </c>
      <c r="F20" s="226">
        <v>0</v>
      </c>
      <c r="G20" s="226">
        <v>0</v>
      </c>
      <c r="H20" s="177">
        <f t="shared" si="0"/>
        <v>0</v>
      </c>
      <c r="I20" s="178">
        <f t="shared" si="1"/>
        <v>0</v>
      </c>
      <c r="J20" s="224">
        <f t="shared" si="2"/>
        <v>0</v>
      </c>
      <c r="K20" s="225">
        <f t="shared" si="3"/>
        <v>0</v>
      </c>
      <c r="L20" s="268" t="e">
        <f>IF(COUNTIFS(History_Tool!#REF!,A20,History_Tool!#REF!,"B"),"B","A")</f>
        <v>#REF!</v>
      </c>
      <c r="M20" s="180"/>
      <c r="N20" s="179"/>
      <c r="O20" s="180"/>
      <c r="P20" s="180"/>
      <c r="Q20" s="182"/>
      <c r="R20" s="181"/>
      <c r="S20" s="179"/>
      <c r="T20" s="183"/>
      <c r="U20" s="180"/>
      <c r="V20" s="180"/>
      <c r="W20" s="182"/>
      <c r="X20" s="179"/>
      <c r="Y20" s="179"/>
      <c r="Z20" s="185"/>
      <c r="AA20" s="185"/>
      <c r="AB20" s="179"/>
      <c r="AC20" s="179"/>
      <c r="AD20" s="179"/>
      <c r="AE20" s="179"/>
      <c r="AF20" s="179"/>
      <c r="AG20" s="179"/>
      <c r="AH20" s="179"/>
      <c r="AI20" s="179"/>
      <c r="AJ20" s="179"/>
      <c r="AK20" s="184"/>
      <c r="AL20" s="184"/>
      <c r="AM20" s="184"/>
      <c r="AN20" s="184"/>
      <c r="AO20" s="184"/>
      <c r="AP20" s="184"/>
      <c r="AQ20" s="184"/>
      <c r="AR20" s="184"/>
      <c r="AS20" s="184"/>
      <c r="AT20" s="289"/>
      <c r="AU20" s="289"/>
      <c r="AV20" s="289"/>
    </row>
    <row r="21" spans="1:48" ht="20.25" customHeight="1" x14ac:dyDescent="0.25">
      <c r="A21" s="183">
        <v>16</v>
      </c>
      <c r="B21" s="176" t="s">
        <v>57</v>
      </c>
      <c r="C21" s="176" t="s">
        <v>85</v>
      </c>
      <c r="D21" s="175" t="s">
        <v>84</v>
      </c>
      <c r="E21" s="174" t="s">
        <v>60</v>
      </c>
      <c r="F21" s="226">
        <v>0</v>
      </c>
      <c r="G21" s="226">
        <v>0</v>
      </c>
      <c r="H21" s="177">
        <f t="shared" si="0"/>
        <v>0</v>
      </c>
      <c r="I21" s="178">
        <f t="shared" si="1"/>
        <v>0</v>
      </c>
      <c r="J21" s="224">
        <f t="shared" si="2"/>
        <v>0</v>
      </c>
      <c r="K21" s="225">
        <f t="shared" si="3"/>
        <v>0</v>
      </c>
      <c r="L21" s="268" t="e">
        <f>IF(COUNTIFS(History_Tool!#REF!,A21,History_Tool!#REF!,"B"),"B","A")</f>
        <v>#REF!</v>
      </c>
      <c r="M21" s="180"/>
      <c r="N21" s="179"/>
      <c r="O21" s="180"/>
      <c r="P21" s="180"/>
      <c r="Q21" s="182"/>
      <c r="R21" s="181"/>
      <c r="S21" s="179"/>
      <c r="T21" s="183"/>
      <c r="U21" s="180"/>
      <c r="V21" s="180"/>
      <c r="W21" s="182"/>
      <c r="X21" s="179"/>
      <c r="Y21" s="179"/>
      <c r="Z21" s="185"/>
      <c r="AA21" s="185"/>
      <c r="AB21" s="179"/>
      <c r="AC21" s="179"/>
      <c r="AD21" s="179"/>
      <c r="AE21" s="179"/>
      <c r="AF21" s="179"/>
      <c r="AG21" s="179"/>
      <c r="AH21" s="179"/>
      <c r="AI21" s="179"/>
      <c r="AJ21" s="179"/>
      <c r="AK21" s="184"/>
      <c r="AL21" s="184"/>
      <c r="AM21" s="184"/>
      <c r="AN21" s="184"/>
      <c r="AO21" s="184"/>
      <c r="AP21" s="184"/>
      <c r="AQ21" s="184"/>
      <c r="AR21" s="184"/>
      <c r="AS21" s="184"/>
      <c r="AT21" s="289"/>
      <c r="AU21" s="289"/>
      <c r="AV21" s="289"/>
    </row>
    <row r="22" spans="1:48" ht="20.25" customHeight="1" x14ac:dyDescent="0.25">
      <c r="A22" s="183">
        <v>17</v>
      </c>
      <c r="B22" s="176" t="s">
        <v>57</v>
      </c>
      <c r="C22" s="176" t="s">
        <v>82</v>
      </c>
      <c r="D22" s="175" t="s">
        <v>83</v>
      </c>
      <c r="E22" s="174" t="s">
        <v>60</v>
      </c>
      <c r="F22" s="226">
        <v>0</v>
      </c>
      <c r="G22" s="226">
        <v>0</v>
      </c>
      <c r="H22" s="177">
        <f t="shared" si="0"/>
        <v>0</v>
      </c>
      <c r="I22" s="178">
        <f t="shared" si="1"/>
        <v>0</v>
      </c>
      <c r="J22" s="224">
        <f t="shared" si="2"/>
        <v>0</v>
      </c>
      <c r="K22" s="225">
        <f t="shared" si="3"/>
        <v>0</v>
      </c>
      <c r="L22" s="268" t="e">
        <f>IF(COUNTIFS(History_Tool!#REF!,A22,History_Tool!#REF!,"B"),"B","A")</f>
        <v>#REF!</v>
      </c>
      <c r="M22" s="180"/>
      <c r="N22" s="179"/>
      <c r="O22" s="180"/>
      <c r="P22" s="180"/>
      <c r="Q22" s="182"/>
      <c r="R22" s="181"/>
      <c r="S22" s="179"/>
      <c r="T22" s="183"/>
      <c r="U22" s="180"/>
      <c r="V22" s="180"/>
      <c r="W22" s="182"/>
      <c r="X22" s="179"/>
      <c r="Y22" s="179"/>
      <c r="Z22" s="185"/>
      <c r="AA22" s="185"/>
      <c r="AB22" s="179"/>
      <c r="AC22" s="179"/>
      <c r="AD22" s="179"/>
      <c r="AE22" s="179"/>
      <c r="AF22" s="179"/>
      <c r="AG22" s="179"/>
      <c r="AH22" s="179"/>
      <c r="AI22" s="179"/>
      <c r="AJ22" s="179"/>
      <c r="AK22" s="184"/>
      <c r="AL22" s="184"/>
      <c r="AM22" s="184"/>
      <c r="AN22" s="184"/>
      <c r="AO22" s="184"/>
      <c r="AP22" s="184"/>
      <c r="AQ22" s="184"/>
      <c r="AR22" s="184"/>
      <c r="AS22" s="184"/>
      <c r="AT22" s="289"/>
      <c r="AU22" s="289"/>
      <c r="AV22" s="289"/>
    </row>
    <row r="23" spans="1:48" ht="20.25" customHeight="1" x14ac:dyDescent="0.25">
      <c r="A23" s="183">
        <v>18</v>
      </c>
      <c r="B23" s="176" t="s">
        <v>57</v>
      </c>
      <c r="C23" s="176" t="s">
        <v>82</v>
      </c>
      <c r="D23" s="175" t="s">
        <v>81</v>
      </c>
      <c r="E23" s="174" t="s">
        <v>60</v>
      </c>
      <c r="F23" s="226">
        <v>0</v>
      </c>
      <c r="G23" s="226">
        <v>0</v>
      </c>
      <c r="H23" s="177">
        <f t="shared" si="0"/>
        <v>0</v>
      </c>
      <c r="I23" s="178">
        <f t="shared" si="1"/>
        <v>0</v>
      </c>
      <c r="J23" s="224">
        <f t="shared" si="2"/>
        <v>0</v>
      </c>
      <c r="K23" s="225">
        <f t="shared" si="3"/>
        <v>0</v>
      </c>
      <c r="L23" s="268" t="e">
        <f>IF(COUNTIFS(History_Tool!#REF!,A23,History_Tool!#REF!,"B"),"B","A")</f>
        <v>#REF!</v>
      </c>
      <c r="M23" s="180"/>
      <c r="N23" s="179"/>
      <c r="O23" s="180"/>
      <c r="P23" s="180"/>
      <c r="Q23" s="182"/>
      <c r="R23" s="181"/>
      <c r="S23" s="179"/>
      <c r="T23" s="183"/>
      <c r="U23" s="180"/>
      <c r="V23" s="180"/>
      <c r="W23" s="182"/>
      <c r="X23" s="179"/>
      <c r="Y23" s="179"/>
      <c r="Z23" s="185"/>
      <c r="AA23" s="185"/>
      <c r="AB23" s="179"/>
      <c r="AC23" s="179"/>
      <c r="AD23" s="179"/>
      <c r="AE23" s="179"/>
      <c r="AF23" s="179"/>
      <c r="AG23" s="179"/>
      <c r="AH23" s="179"/>
      <c r="AI23" s="179"/>
      <c r="AJ23" s="179"/>
      <c r="AK23" s="184"/>
      <c r="AL23" s="184"/>
      <c r="AM23" s="184"/>
      <c r="AN23" s="184"/>
      <c r="AO23" s="184"/>
      <c r="AP23" s="184"/>
      <c r="AQ23" s="184"/>
      <c r="AR23" s="184"/>
      <c r="AS23" s="184"/>
      <c r="AT23" s="289"/>
      <c r="AU23" s="289"/>
      <c r="AV23" s="289"/>
    </row>
    <row r="24" spans="1:48" ht="20.25" customHeight="1" x14ac:dyDescent="0.25">
      <c r="A24" s="183">
        <v>19</v>
      </c>
      <c r="B24" s="176" t="s">
        <v>57</v>
      </c>
      <c r="C24" s="176" t="s">
        <v>80</v>
      </c>
      <c r="D24" s="175" t="s">
        <v>79</v>
      </c>
      <c r="E24" s="174" t="s">
        <v>60</v>
      </c>
      <c r="F24" s="226">
        <v>0</v>
      </c>
      <c r="G24" s="226">
        <v>0</v>
      </c>
      <c r="H24" s="177">
        <f t="shared" si="0"/>
        <v>0</v>
      </c>
      <c r="I24" s="178">
        <f t="shared" si="1"/>
        <v>0</v>
      </c>
      <c r="J24" s="224">
        <f t="shared" si="2"/>
        <v>0</v>
      </c>
      <c r="K24" s="225">
        <f t="shared" si="3"/>
        <v>0</v>
      </c>
      <c r="L24" s="268" t="e">
        <f>IF(COUNTIFS(History_Tool!#REF!,A24,History_Tool!#REF!,"B"),"B","A")</f>
        <v>#REF!</v>
      </c>
      <c r="M24" s="180"/>
      <c r="N24" s="179"/>
      <c r="O24" s="180"/>
      <c r="P24" s="180"/>
      <c r="Q24" s="182"/>
      <c r="R24" s="181"/>
      <c r="S24" s="179"/>
      <c r="T24" s="183"/>
      <c r="U24" s="180"/>
      <c r="V24" s="180"/>
      <c r="W24" s="182"/>
      <c r="X24" s="179"/>
      <c r="Y24" s="179"/>
      <c r="Z24" s="185"/>
      <c r="AA24" s="185"/>
      <c r="AB24" s="179"/>
      <c r="AC24" s="179"/>
      <c r="AD24" s="179"/>
      <c r="AE24" s="179"/>
      <c r="AF24" s="179"/>
      <c r="AG24" s="179"/>
      <c r="AH24" s="179"/>
      <c r="AI24" s="179"/>
      <c r="AJ24" s="179"/>
      <c r="AK24" s="184"/>
      <c r="AL24" s="184"/>
      <c r="AM24" s="184"/>
      <c r="AN24" s="184"/>
      <c r="AO24" s="184"/>
      <c r="AP24" s="184"/>
      <c r="AQ24" s="184"/>
      <c r="AR24" s="184"/>
      <c r="AS24" s="184"/>
      <c r="AT24" s="289"/>
      <c r="AU24" s="289"/>
      <c r="AV24" s="289"/>
    </row>
    <row r="25" spans="1:48" ht="20.25" customHeight="1" x14ac:dyDescent="0.25">
      <c r="A25" s="183">
        <v>20</v>
      </c>
      <c r="B25" s="176" t="s">
        <v>57</v>
      </c>
      <c r="C25" s="176" t="s">
        <v>58</v>
      </c>
      <c r="D25" s="175" t="s">
        <v>78</v>
      </c>
      <c r="E25" s="174" t="s">
        <v>60</v>
      </c>
      <c r="F25" s="226">
        <v>0</v>
      </c>
      <c r="G25" s="226">
        <v>0</v>
      </c>
      <c r="H25" s="177">
        <f t="shared" si="0"/>
        <v>0</v>
      </c>
      <c r="I25" s="178">
        <f t="shared" si="1"/>
        <v>0</v>
      </c>
      <c r="J25" s="224">
        <f t="shared" si="2"/>
        <v>0</v>
      </c>
      <c r="K25" s="225">
        <f t="shared" si="3"/>
        <v>0</v>
      </c>
      <c r="L25" s="268" t="e">
        <f>IF(COUNTIFS(History_Tool!#REF!,A25,History_Tool!#REF!,"B"),"B","A")</f>
        <v>#REF!</v>
      </c>
      <c r="M25" s="180"/>
      <c r="N25" s="179"/>
      <c r="O25" s="180"/>
      <c r="P25" s="180"/>
      <c r="Q25" s="182"/>
      <c r="R25" s="181"/>
      <c r="S25" s="179"/>
      <c r="T25" s="183"/>
      <c r="U25" s="180"/>
      <c r="V25" s="180"/>
      <c r="W25" s="182"/>
      <c r="X25" s="179"/>
      <c r="Y25" s="179"/>
      <c r="Z25" s="185"/>
      <c r="AA25" s="185"/>
      <c r="AB25" s="179"/>
      <c r="AC25" s="179"/>
      <c r="AD25" s="179"/>
      <c r="AE25" s="179"/>
      <c r="AF25" s="179"/>
      <c r="AG25" s="179"/>
      <c r="AH25" s="179"/>
      <c r="AI25" s="179"/>
      <c r="AJ25" s="179"/>
      <c r="AK25" s="184"/>
      <c r="AL25" s="184"/>
      <c r="AM25" s="184"/>
      <c r="AN25" s="184"/>
      <c r="AO25" s="184"/>
      <c r="AP25" s="184"/>
      <c r="AQ25" s="184"/>
      <c r="AR25" s="184"/>
      <c r="AS25" s="184"/>
      <c r="AT25" s="289"/>
      <c r="AU25" s="289"/>
      <c r="AV25" s="289"/>
    </row>
    <row r="26" spans="1:48" ht="20.25" customHeight="1" x14ac:dyDescent="0.25">
      <c r="A26" s="183">
        <v>21</v>
      </c>
      <c r="B26" s="176" t="s">
        <v>57</v>
      </c>
      <c r="C26" s="176" t="s">
        <v>58</v>
      </c>
      <c r="D26" s="175" t="s">
        <v>77</v>
      </c>
      <c r="E26" s="174" t="s">
        <v>60</v>
      </c>
      <c r="F26" s="226">
        <v>0</v>
      </c>
      <c r="G26" s="226">
        <v>0</v>
      </c>
      <c r="H26" s="177">
        <f t="shared" si="0"/>
        <v>0</v>
      </c>
      <c r="I26" s="178">
        <f t="shared" si="1"/>
        <v>0</v>
      </c>
      <c r="J26" s="224">
        <f t="shared" si="2"/>
        <v>0</v>
      </c>
      <c r="K26" s="225">
        <f t="shared" si="3"/>
        <v>0</v>
      </c>
      <c r="L26" s="268" t="e">
        <f>IF(COUNTIFS(History_Tool!#REF!,A26,History_Tool!#REF!,"B"),"B","A")</f>
        <v>#REF!</v>
      </c>
      <c r="M26" s="180"/>
      <c r="N26" s="179"/>
      <c r="O26" s="180"/>
      <c r="P26" s="180"/>
      <c r="Q26" s="182"/>
      <c r="R26" s="181"/>
      <c r="S26" s="179"/>
      <c r="T26" s="183"/>
      <c r="U26" s="180"/>
      <c r="V26" s="180"/>
      <c r="W26" s="182"/>
      <c r="X26" s="179"/>
      <c r="Y26" s="179"/>
      <c r="Z26" s="185"/>
      <c r="AA26" s="185"/>
      <c r="AB26" s="179"/>
      <c r="AC26" s="179"/>
      <c r="AD26" s="179"/>
      <c r="AE26" s="179"/>
      <c r="AF26" s="179"/>
      <c r="AG26" s="179"/>
      <c r="AH26" s="179"/>
      <c r="AI26" s="179"/>
      <c r="AJ26" s="179"/>
      <c r="AK26" s="184"/>
      <c r="AL26" s="184"/>
      <c r="AM26" s="184"/>
      <c r="AN26" s="184"/>
      <c r="AO26" s="184"/>
      <c r="AP26" s="184"/>
      <c r="AQ26" s="184"/>
      <c r="AR26" s="184"/>
      <c r="AS26" s="184"/>
      <c r="AT26" s="289"/>
      <c r="AU26" s="289"/>
      <c r="AV26" s="289"/>
    </row>
    <row r="27" spans="1:48" ht="20.25" customHeight="1" x14ac:dyDescent="0.25">
      <c r="A27" s="183">
        <v>22</v>
      </c>
      <c r="B27" s="176" t="s">
        <v>57</v>
      </c>
      <c r="C27" s="176" t="s">
        <v>74</v>
      </c>
      <c r="D27" s="175" t="s">
        <v>76</v>
      </c>
      <c r="E27" s="174" t="s">
        <v>60</v>
      </c>
      <c r="F27" s="226">
        <v>0</v>
      </c>
      <c r="G27" s="226">
        <v>0</v>
      </c>
      <c r="H27" s="177">
        <f t="shared" si="0"/>
        <v>0</v>
      </c>
      <c r="I27" s="178">
        <f t="shared" si="1"/>
        <v>0</v>
      </c>
      <c r="J27" s="224">
        <f t="shared" si="2"/>
        <v>0</v>
      </c>
      <c r="K27" s="225">
        <f t="shared" si="3"/>
        <v>0</v>
      </c>
      <c r="L27" s="268" t="e">
        <f>IF(COUNTIFS(History_Tool!#REF!,A27,History_Tool!#REF!,"B"),"B","A")</f>
        <v>#REF!</v>
      </c>
      <c r="M27" s="180"/>
      <c r="N27" s="179"/>
      <c r="O27" s="180"/>
      <c r="P27" s="180"/>
      <c r="Q27" s="182"/>
      <c r="R27" s="181"/>
      <c r="S27" s="179"/>
      <c r="T27" s="183"/>
      <c r="U27" s="180"/>
      <c r="V27" s="180"/>
      <c r="W27" s="182"/>
      <c r="X27" s="179"/>
      <c r="Y27" s="179"/>
      <c r="Z27" s="185"/>
      <c r="AA27" s="185"/>
      <c r="AB27" s="179"/>
      <c r="AC27" s="179"/>
      <c r="AD27" s="179"/>
      <c r="AE27" s="179"/>
      <c r="AF27" s="179"/>
      <c r="AG27" s="179"/>
      <c r="AH27" s="179"/>
      <c r="AI27" s="179"/>
      <c r="AJ27" s="179"/>
      <c r="AK27" s="184"/>
      <c r="AL27" s="184"/>
      <c r="AM27" s="184"/>
      <c r="AN27" s="184"/>
      <c r="AO27" s="184"/>
      <c r="AP27" s="184"/>
      <c r="AQ27" s="184"/>
      <c r="AR27" s="184"/>
      <c r="AS27" s="184"/>
      <c r="AT27" s="289"/>
      <c r="AU27" s="289"/>
      <c r="AV27" s="289"/>
    </row>
    <row r="28" spans="1:48" ht="20.25" customHeight="1" x14ac:dyDescent="0.25">
      <c r="A28" s="183">
        <v>23</v>
      </c>
      <c r="B28" s="176" t="s">
        <v>57</v>
      </c>
      <c r="C28" s="176" t="s">
        <v>74</v>
      </c>
      <c r="D28" s="175" t="s">
        <v>75</v>
      </c>
      <c r="E28" s="174" t="s">
        <v>60</v>
      </c>
      <c r="F28" s="226">
        <v>0</v>
      </c>
      <c r="G28" s="226">
        <v>0</v>
      </c>
      <c r="H28" s="177">
        <f t="shared" si="0"/>
        <v>0</v>
      </c>
      <c r="I28" s="178">
        <f t="shared" si="1"/>
        <v>0</v>
      </c>
      <c r="J28" s="224">
        <f t="shared" si="2"/>
        <v>0</v>
      </c>
      <c r="K28" s="225">
        <f t="shared" si="3"/>
        <v>0</v>
      </c>
      <c r="L28" s="268" t="e">
        <f>IF(COUNTIFS(History_Tool!#REF!,A28,History_Tool!#REF!,"B"),"B","A")</f>
        <v>#REF!</v>
      </c>
      <c r="M28" s="180"/>
      <c r="N28" s="179"/>
      <c r="O28" s="180"/>
      <c r="P28" s="180"/>
      <c r="Q28" s="182"/>
      <c r="R28" s="181"/>
      <c r="S28" s="179"/>
      <c r="T28" s="183"/>
      <c r="U28" s="180"/>
      <c r="V28" s="180"/>
      <c r="W28" s="182"/>
      <c r="X28" s="179"/>
      <c r="Y28" s="179"/>
      <c r="Z28" s="185"/>
      <c r="AA28" s="185"/>
      <c r="AB28" s="179"/>
      <c r="AC28" s="179"/>
      <c r="AD28" s="179"/>
      <c r="AE28" s="179"/>
      <c r="AF28" s="179"/>
      <c r="AG28" s="179"/>
      <c r="AH28" s="179"/>
      <c r="AI28" s="179"/>
      <c r="AJ28" s="179"/>
      <c r="AK28" s="184"/>
      <c r="AL28" s="184"/>
      <c r="AM28" s="184"/>
      <c r="AN28" s="184"/>
      <c r="AO28" s="184"/>
      <c r="AP28" s="184"/>
      <c r="AQ28" s="184"/>
      <c r="AR28" s="184"/>
      <c r="AS28" s="184"/>
      <c r="AT28" s="289"/>
      <c r="AU28" s="289"/>
      <c r="AV28" s="289"/>
    </row>
    <row r="29" spans="1:48" ht="20.25" customHeight="1" x14ac:dyDescent="0.25">
      <c r="A29" s="183">
        <v>24</v>
      </c>
      <c r="B29" s="176" t="s">
        <v>57</v>
      </c>
      <c r="C29" s="176" t="s">
        <v>74</v>
      </c>
      <c r="D29" s="175" t="s">
        <v>73</v>
      </c>
      <c r="E29" s="174" t="s">
        <v>60</v>
      </c>
      <c r="F29" s="226">
        <v>0</v>
      </c>
      <c r="G29" s="226">
        <v>0</v>
      </c>
      <c r="H29" s="177">
        <f t="shared" si="0"/>
        <v>0</v>
      </c>
      <c r="I29" s="178">
        <f t="shared" si="1"/>
        <v>0</v>
      </c>
      <c r="J29" s="224">
        <f t="shared" si="2"/>
        <v>0</v>
      </c>
      <c r="K29" s="225">
        <f t="shared" si="3"/>
        <v>0</v>
      </c>
      <c r="L29" s="268" t="e">
        <f>IF(COUNTIFS(History_Tool!#REF!,A29,History_Tool!#REF!,"B"),"B","A")</f>
        <v>#REF!</v>
      </c>
      <c r="M29" s="180"/>
      <c r="N29" s="179"/>
      <c r="O29" s="180"/>
      <c r="P29" s="180"/>
      <c r="Q29" s="182"/>
      <c r="R29" s="181"/>
      <c r="S29" s="179"/>
      <c r="T29" s="183"/>
      <c r="U29" s="180"/>
      <c r="V29" s="180"/>
      <c r="W29" s="182"/>
      <c r="X29" s="179"/>
      <c r="Y29" s="179"/>
      <c r="Z29" s="185"/>
      <c r="AA29" s="185"/>
      <c r="AB29" s="179"/>
      <c r="AC29" s="179"/>
      <c r="AD29" s="179"/>
      <c r="AE29" s="179"/>
      <c r="AF29" s="179"/>
      <c r="AG29" s="179"/>
      <c r="AH29" s="179"/>
      <c r="AI29" s="179"/>
      <c r="AJ29" s="179"/>
      <c r="AK29" s="184"/>
      <c r="AL29" s="184"/>
      <c r="AM29" s="184"/>
      <c r="AN29" s="184"/>
      <c r="AO29" s="184"/>
      <c r="AP29" s="184"/>
      <c r="AQ29" s="184"/>
      <c r="AR29" s="184"/>
      <c r="AS29" s="184"/>
      <c r="AT29" s="289"/>
      <c r="AU29" s="289"/>
      <c r="AV29" s="289"/>
    </row>
    <row r="30" spans="1:48" ht="20.25" customHeight="1" x14ac:dyDescent="0.25">
      <c r="A30" s="183">
        <v>25</v>
      </c>
      <c r="B30" s="176" t="s">
        <v>56</v>
      </c>
      <c r="C30" s="176" t="s">
        <v>72</v>
      </c>
      <c r="D30" s="175" t="s">
        <v>71</v>
      </c>
      <c r="E30" s="174" t="s">
        <v>60</v>
      </c>
      <c r="F30" s="226">
        <v>0</v>
      </c>
      <c r="G30" s="226">
        <v>0</v>
      </c>
      <c r="H30" s="177">
        <f t="shared" si="0"/>
        <v>0</v>
      </c>
      <c r="I30" s="178">
        <f t="shared" si="1"/>
        <v>0</v>
      </c>
      <c r="J30" s="224">
        <f t="shared" si="2"/>
        <v>0</v>
      </c>
      <c r="K30" s="225">
        <f t="shared" si="3"/>
        <v>0</v>
      </c>
      <c r="L30" s="268" t="e">
        <f>IF(COUNTIFS(History_Tool!#REF!,A30,History_Tool!#REF!,"B"),"B","A")</f>
        <v>#REF!</v>
      </c>
      <c r="M30" s="180"/>
      <c r="N30" s="179"/>
      <c r="O30" s="180"/>
      <c r="P30" s="180"/>
      <c r="Q30" s="182"/>
      <c r="R30" s="181"/>
      <c r="S30" s="179"/>
      <c r="T30" s="183"/>
      <c r="U30" s="180"/>
      <c r="V30" s="180"/>
      <c r="W30" s="182"/>
      <c r="X30" s="179"/>
      <c r="Y30" s="179"/>
      <c r="Z30" s="185"/>
      <c r="AA30" s="185"/>
      <c r="AB30" s="179"/>
      <c r="AC30" s="179"/>
      <c r="AD30" s="179"/>
      <c r="AE30" s="179"/>
      <c r="AF30" s="179"/>
      <c r="AG30" s="179"/>
      <c r="AH30" s="179"/>
      <c r="AI30" s="179"/>
      <c r="AJ30" s="179"/>
      <c r="AK30" s="184"/>
      <c r="AL30" s="184"/>
      <c r="AM30" s="184"/>
      <c r="AN30" s="184"/>
      <c r="AO30" s="184"/>
      <c r="AP30" s="184"/>
      <c r="AQ30" s="184"/>
      <c r="AR30" s="184"/>
      <c r="AS30" s="184"/>
      <c r="AT30" s="289"/>
      <c r="AU30" s="289"/>
      <c r="AV30" s="289"/>
    </row>
    <row r="31" spans="1:48" ht="20.25" customHeight="1" x14ac:dyDescent="0.25">
      <c r="A31" s="183">
        <v>26</v>
      </c>
      <c r="B31" s="176" t="s">
        <v>55</v>
      </c>
      <c r="C31" s="176" t="s">
        <v>70</v>
      </c>
      <c r="D31" s="175" t="s">
        <v>69</v>
      </c>
      <c r="E31" s="174" t="s">
        <v>60</v>
      </c>
      <c r="F31" s="226">
        <v>0</v>
      </c>
      <c r="G31" s="226">
        <v>0</v>
      </c>
      <c r="H31" s="177">
        <f t="shared" si="0"/>
        <v>0</v>
      </c>
      <c r="I31" s="178">
        <f t="shared" si="1"/>
        <v>0</v>
      </c>
      <c r="J31" s="224">
        <f t="shared" si="2"/>
        <v>0</v>
      </c>
      <c r="K31" s="225">
        <f t="shared" si="3"/>
        <v>0</v>
      </c>
      <c r="L31" s="268" t="e">
        <f>IF(COUNTIFS(History_Tool!#REF!,A31,History_Tool!#REF!,"B"),"B","A")</f>
        <v>#REF!</v>
      </c>
      <c r="M31" s="180"/>
      <c r="N31" s="179"/>
      <c r="O31" s="180"/>
      <c r="P31" s="180"/>
      <c r="Q31" s="182"/>
      <c r="R31" s="181"/>
      <c r="S31" s="179"/>
      <c r="T31" s="183"/>
      <c r="U31" s="180"/>
      <c r="V31" s="180"/>
      <c r="W31" s="182"/>
      <c r="X31" s="179"/>
      <c r="Y31" s="179"/>
      <c r="Z31" s="185"/>
      <c r="AA31" s="185"/>
      <c r="AB31" s="179"/>
      <c r="AC31" s="179"/>
      <c r="AD31" s="179"/>
      <c r="AE31" s="179"/>
      <c r="AF31" s="179"/>
      <c r="AG31" s="179"/>
      <c r="AH31" s="179"/>
      <c r="AI31" s="179"/>
      <c r="AJ31" s="179"/>
      <c r="AK31" s="184"/>
      <c r="AL31" s="184"/>
      <c r="AM31" s="184"/>
      <c r="AN31" s="184"/>
      <c r="AO31" s="184"/>
      <c r="AP31" s="184"/>
      <c r="AQ31" s="184"/>
      <c r="AR31" s="184"/>
      <c r="AS31" s="184"/>
      <c r="AT31" s="289"/>
      <c r="AU31" s="289"/>
      <c r="AV31" s="289"/>
    </row>
    <row r="32" spans="1:48" ht="20.25" customHeight="1" x14ac:dyDescent="0.25">
      <c r="A32" s="183">
        <v>27</v>
      </c>
      <c r="B32" s="176" t="s">
        <v>56</v>
      </c>
      <c r="C32" s="176" t="s">
        <v>67</v>
      </c>
      <c r="D32" s="175" t="s">
        <v>68</v>
      </c>
      <c r="E32" s="174" t="s">
        <v>60</v>
      </c>
      <c r="F32" s="226">
        <v>0</v>
      </c>
      <c r="G32" s="226">
        <v>0</v>
      </c>
      <c r="H32" s="177">
        <f t="shared" si="0"/>
        <v>0</v>
      </c>
      <c r="I32" s="178">
        <f t="shared" si="1"/>
        <v>0</v>
      </c>
      <c r="J32" s="224">
        <f t="shared" si="2"/>
        <v>0</v>
      </c>
      <c r="K32" s="225">
        <f t="shared" si="3"/>
        <v>0</v>
      </c>
      <c r="L32" s="268" t="e">
        <f>IF(COUNTIFS(History_Tool!#REF!,A32,History_Tool!#REF!,"B"),"B","A")</f>
        <v>#REF!</v>
      </c>
      <c r="M32" s="180"/>
      <c r="N32" s="179"/>
      <c r="O32" s="180"/>
      <c r="P32" s="180"/>
      <c r="Q32" s="182"/>
      <c r="R32" s="181"/>
      <c r="S32" s="179"/>
      <c r="T32" s="183"/>
      <c r="U32" s="180"/>
      <c r="V32" s="180"/>
      <c r="W32" s="182"/>
      <c r="X32" s="179"/>
      <c r="Y32" s="179"/>
      <c r="Z32" s="185"/>
      <c r="AA32" s="185"/>
      <c r="AB32" s="179"/>
      <c r="AC32" s="179"/>
      <c r="AD32" s="179"/>
      <c r="AE32" s="179"/>
      <c r="AF32" s="179"/>
      <c r="AG32" s="179"/>
      <c r="AH32" s="179"/>
      <c r="AI32" s="179"/>
      <c r="AJ32" s="179"/>
      <c r="AK32" s="184"/>
      <c r="AL32" s="184"/>
      <c r="AM32" s="184"/>
      <c r="AN32" s="184"/>
      <c r="AO32" s="184"/>
      <c r="AP32" s="184"/>
      <c r="AQ32" s="184"/>
      <c r="AR32" s="184"/>
      <c r="AS32" s="184"/>
      <c r="AT32" s="289"/>
      <c r="AU32" s="289"/>
      <c r="AV32" s="289"/>
    </row>
    <row r="33" spans="1:48" ht="20.25" customHeight="1" x14ac:dyDescent="0.25">
      <c r="A33" s="183">
        <v>28</v>
      </c>
      <c r="B33" s="176" t="s">
        <v>56</v>
      </c>
      <c r="C33" s="176" t="s">
        <v>67</v>
      </c>
      <c r="D33" s="175" t="s">
        <v>66</v>
      </c>
      <c r="E33" s="174" t="s">
        <v>60</v>
      </c>
      <c r="F33" s="226">
        <v>0</v>
      </c>
      <c r="G33" s="226">
        <v>0</v>
      </c>
      <c r="H33" s="177">
        <f t="shared" si="0"/>
        <v>0</v>
      </c>
      <c r="I33" s="178">
        <f t="shared" si="1"/>
        <v>0</v>
      </c>
      <c r="J33" s="224">
        <f t="shared" si="2"/>
        <v>0</v>
      </c>
      <c r="K33" s="225">
        <f t="shared" si="3"/>
        <v>0</v>
      </c>
      <c r="L33" s="268" t="e">
        <f>IF(COUNTIFS(History_Tool!#REF!,A33,History_Tool!#REF!,"B"),"B","A")</f>
        <v>#REF!</v>
      </c>
      <c r="M33" s="180"/>
      <c r="N33" s="179"/>
      <c r="O33" s="180"/>
      <c r="P33" s="180"/>
      <c r="Q33" s="182"/>
      <c r="R33" s="181"/>
      <c r="S33" s="179"/>
      <c r="T33" s="183"/>
      <c r="U33" s="180"/>
      <c r="V33" s="180"/>
      <c r="W33" s="182"/>
      <c r="X33" s="179"/>
      <c r="Y33" s="179"/>
      <c r="Z33" s="185"/>
      <c r="AA33" s="185"/>
      <c r="AB33" s="179"/>
      <c r="AC33" s="179"/>
      <c r="AD33" s="179"/>
      <c r="AE33" s="179"/>
      <c r="AF33" s="179"/>
      <c r="AG33" s="179"/>
      <c r="AH33" s="179"/>
      <c r="AI33" s="179"/>
      <c r="AJ33" s="179"/>
      <c r="AK33" s="184"/>
      <c r="AL33" s="184"/>
      <c r="AM33" s="184"/>
      <c r="AN33" s="184"/>
      <c r="AO33" s="184"/>
      <c r="AP33" s="184"/>
      <c r="AQ33" s="184"/>
      <c r="AR33" s="184"/>
      <c r="AS33" s="184"/>
      <c r="AT33" s="289"/>
      <c r="AU33" s="289"/>
      <c r="AV33" s="289"/>
    </row>
    <row r="34" spans="1:48" ht="20.25" customHeight="1" x14ac:dyDescent="0.25">
      <c r="A34" s="183">
        <v>29</v>
      </c>
      <c r="B34" s="176" t="s">
        <v>55</v>
      </c>
      <c r="C34" s="176" t="s">
        <v>65</v>
      </c>
      <c r="D34" s="175" t="s">
        <v>64</v>
      </c>
      <c r="E34" s="174" t="s">
        <v>60</v>
      </c>
      <c r="F34" s="226">
        <v>0</v>
      </c>
      <c r="G34" s="226">
        <v>0</v>
      </c>
      <c r="H34" s="177">
        <f t="shared" si="0"/>
        <v>0</v>
      </c>
      <c r="I34" s="178">
        <f t="shared" si="1"/>
        <v>0</v>
      </c>
      <c r="J34" s="224">
        <f t="shared" si="2"/>
        <v>0</v>
      </c>
      <c r="K34" s="225">
        <f t="shared" si="3"/>
        <v>0</v>
      </c>
      <c r="L34" s="268" t="e">
        <f>IF(COUNTIFS(History_Tool!#REF!,A34,History_Tool!#REF!,"B"),"B","A")</f>
        <v>#REF!</v>
      </c>
      <c r="M34" s="180"/>
      <c r="N34" s="179"/>
      <c r="O34" s="180"/>
      <c r="P34" s="180"/>
      <c r="Q34" s="182"/>
      <c r="R34" s="181"/>
      <c r="S34" s="179"/>
      <c r="T34" s="183"/>
      <c r="U34" s="180"/>
      <c r="V34" s="180"/>
      <c r="W34" s="182"/>
      <c r="X34" s="179"/>
      <c r="Y34" s="179"/>
      <c r="Z34" s="185"/>
      <c r="AA34" s="185"/>
      <c r="AB34" s="179"/>
      <c r="AC34" s="179"/>
      <c r="AD34" s="179"/>
      <c r="AE34" s="179"/>
      <c r="AF34" s="179"/>
      <c r="AG34" s="179"/>
      <c r="AH34" s="179"/>
      <c r="AI34" s="179"/>
      <c r="AJ34" s="179"/>
      <c r="AK34" s="184"/>
      <c r="AL34" s="184"/>
      <c r="AM34" s="184"/>
      <c r="AN34" s="184"/>
      <c r="AO34" s="184"/>
      <c r="AP34" s="184"/>
      <c r="AQ34" s="184"/>
      <c r="AR34" s="184"/>
      <c r="AS34" s="184"/>
      <c r="AT34" s="289"/>
      <c r="AU34" s="289"/>
      <c r="AV34" s="289"/>
    </row>
    <row r="35" spans="1:48" ht="20.25" customHeight="1" x14ac:dyDescent="0.25">
      <c r="A35" s="183">
        <v>30</v>
      </c>
      <c r="B35" s="176" t="s">
        <v>55</v>
      </c>
      <c r="C35" s="176" t="s">
        <v>63</v>
      </c>
      <c r="D35" s="175" t="s">
        <v>62</v>
      </c>
      <c r="E35" s="174" t="s">
        <v>60</v>
      </c>
      <c r="F35" s="226">
        <v>0</v>
      </c>
      <c r="G35" s="226">
        <v>0</v>
      </c>
      <c r="H35" s="177">
        <f t="shared" si="0"/>
        <v>0</v>
      </c>
      <c r="I35" s="178">
        <f t="shared" si="1"/>
        <v>0</v>
      </c>
      <c r="J35" s="224">
        <f t="shared" si="2"/>
        <v>0</v>
      </c>
      <c r="K35" s="225">
        <f t="shared" si="3"/>
        <v>0</v>
      </c>
      <c r="L35" s="268" t="e">
        <f>IF(COUNTIFS(History_Tool!#REF!,A35,History_Tool!#REF!,"B"),"B","A")</f>
        <v>#REF!</v>
      </c>
      <c r="M35" s="180"/>
      <c r="N35" s="179"/>
      <c r="O35" s="180"/>
      <c r="P35" s="180"/>
      <c r="Q35" s="182"/>
      <c r="R35" s="181"/>
      <c r="S35" s="179"/>
      <c r="T35" s="183"/>
      <c r="U35" s="180"/>
      <c r="V35" s="180"/>
      <c r="W35" s="182"/>
      <c r="X35" s="179"/>
      <c r="Y35" s="179"/>
      <c r="Z35" s="185"/>
      <c r="AA35" s="185"/>
      <c r="AB35" s="179"/>
      <c r="AC35" s="179"/>
      <c r="AD35" s="179"/>
      <c r="AE35" s="179"/>
      <c r="AF35" s="179"/>
      <c r="AG35" s="179"/>
      <c r="AH35" s="179"/>
      <c r="AI35" s="179"/>
      <c r="AJ35" s="179"/>
      <c r="AK35" s="184"/>
      <c r="AL35" s="184"/>
      <c r="AM35" s="184"/>
      <c r="AN35" s="184"/>
      <c r="AO35" s="184"/>
      <c r="AP35" s="184"/>
      <c r="AQ35" s="184"/>
      <c r="AR35" s="184"/>
      <c r="AS35" s="184"/>
      <c r="AT35" s="289"/>
      <c r="AU35" s="289"/>
      <c r="AV35" s="289"/>
    </row>
    <row r="36" spans="1:48" ht="20.25" customHeight="1" x14ac:dyDescent="0.25">
      <c r="A36" s="183">
        <v>31</v>
      </c>
      <c r="B36" s="176" t="s">
        <v>56</v>
      </c>
      <c r="C36" s="176" t="s">
        <v>59</v>
      </c>
      <c r="D36" s="175" t="s">
        <v>61</v>
      </c>
      <c r="E36" s="174" t="s">
        <v>60</v>
      </c>
      <c r="F36" s="226">
        <v>0</v>
      </c>
      <c r="G36" s="226">
        <v>0</v>
      </c>
      <c r="H36" s="177">
        <f t="shared" si="0"/>
        <v>0</v>
      </c>
      <c r="I36" s="178">
        <f t="shared" si="1"/>
        <v>0</v>
      </c>
      <c r="J36" s="224">
        <f t="shared" si="2"/>
        <v>0</v>
      </c>
      <c r="K36" s="225">
        <f t="shared" si="3"/>
        <v>0</v>
      </c>
      <c r="L36" s="268" t="e">
        <f>IF(COUNTIFS(History_Tool!#REF!,A36,History_Tool!#REF!,"B"),"B","A")</f>
        <v>#REF!</v>
      </c>
      <c r="M36" s="180"/>
      <c r="N36" s="179"/>
      <c r="O36" s="180"/>
      <c r="P36" s="180"/>
      <c r="Q36" s="182"/>
      <c r="R36" s="181"/>
      <c r="S36" s="179"/>
      <c r="T36" s="183"/>
      <c r="U36" s="180"/>
      <c r="V36" s="180"/>
      <c r="W36" s="182"/>
      <c r="X36" s="179"/>
      <c r="Y36" s="179"/>
      <c r="Z36" s="185"/>
      <c r="AA36" s="185"/>
      <c r="AB36" s="179"/>
      <c r="AC36" s="179"/>
      <c r="AD36" s="179"/>
      <c r="AE36" s="179"/>
      <c r="AF36" s="179"/>
      <c r="AG36" s="179"/>
      <c r="AH36" s="179"/>
      <c r="AI36" s="179"/>
      <c r="AJ36" s="179"/>
      <c r="AK36" s="184"/>
      <c r="AL36" s="184"/>
      <c r="AM36" s="184"/>
      <c r="AN36" s="184"/>
      <c r="AO36" s="184"/>
      <c r="AP36" s="184"/>
      <c r="AQ36" s="184"/>
      <c r="AR36" s="184"/>
      <c r="AS36" s="184"/>
      <c r="AT36" s="289"/>
      <c r="AU36" s="289"/>
      <c r="AV36" s="289"/>
    </row>
    <row r="37" spans="1:48" ht="20.25" customHeight="1" x14ac:dyDescent="0.25">
      <c r="A37" s="183">
        <v>32</v>
      </c>
      <c r="B37" s="176" t="s">
        <v>56</v>
      </c>
      <c r="C37" s="176" t="s">
        <v>59</v>
      </c>
      <c r="D37" s="175" t="s">
        <v>335</v>
      </c>
      <c r="E37" s="174" t="s">
        <v>60</v>
      </c>
      <c r="F37" s="226">
        <v>0</v>
      </c>
      <c r="G37" s="226">
        <v>0</v>
      </c>
      <c r="H37" s="177">
        <f t="shared" si="0"/>
        <v>0</v>
      </c>
      <c r="I37" s="178">
        <f t="shared" si="1"/>
        <v>0</v>
      </c>
      <c r="J37" s="224">
        <f t="shared" si="2"/>
        <v>0</v>
      </c>
      <c r="K37" s="225">
        <f t="shared" si="3"/>
        <v>0</v>
      </c>
      <c r="L37" s="268" t="e">
        <f>IF(COUNTIFS(History_Tool!#REF!,A37,History_Tool!#REF!,"B"),"B","A")</f>
        <v>#REF!</v>
      </c>
      <c r="M37" s="180"/>
      <c r="N37" s="179"/>
      <c r="O37" s="180"/>
      <c r="P37" s="180"/>
      <c r="Q37" s="182"/>
      <c r="R37" s="181"/>
      <c r="S37" s="179"/>
      <c r="T37" s="183"/>
      <c r="U37" s="180"/>
      <c r="V37" s="180"/>
      <c r="W37" s="182"/>
      <c r="X37" s="179"/>
      <c r="Y37" s="179"/>
      <c r="Z37" s="185"/>
      <c r="AA37" s="185"/>
      <c r="AB37" s="179"/>
      <c r="AC37" s="179"/>
      <c r="AD37" s="179"/>
      <c r="AE37" s="179"/>
      <c r="AF37" s="179"/>
      <c r="AG37" s="179"/>
      <c r="AH37" s="179"/>
      <c r="AI37" s="179"/>
      <c r="AJ37" s="179"/>
      <c r="AK37" s="184"/>
      <c r="AL37" s="184"/>
      <c r="AM37" s="184"/>
      <c r="AN37" s="184"/>
      <c r="AO37" s="184"/>
      <c r="AP37" s="184"/>
      <c r="AQ37" s="184"/>
      <c r="AR37" s="184"/>
      <c r="AS37" s="184"/>
      <c r="AT37" s="289"/>
      <c r="AU37" s="289"/>
      <c r="AV37" s="289"/>
    </row>
    <row r="38" spans="1:48" ht="20.25" customHeight="1" x14ac:dyDescent="0.25">
      <c r="A38" s="183">
        <v>33</v>
      </c>
      <c r="B38" s="176" t="s">
        <v>56</v>
      </c>
      <c r="C38" s="176" t="s">
        <v>336</v>
      </c>
      <c r="D38" s="175" t="s">
        <v>337</v>
      </c>
      <c r="E38" s="174" t="s">
        <v>60</v>
      </c>
      <c r="F38" s="226">
        <v>0</v>
      </c>
      <c r="G38" s="226">
        <v>0</v>
      </c>
      <c r="H38" s="177">
        <f t="shared" ref="H38:H69" si="4">COUNT(BB38,BD38,BF38,BH38,BJ38,BL38,BN38,BP38,BR38,BT38,BV38,BX38,BZ38,CB38,CD38,CF38,CH38,CJ38,CL38,CN38,CP38,CR38,CT38,CV38,CX38,CZ38)</f>
        <v>0</v>
      </c>
      <c r="I38" s="178">
        <f t="shared" ref="I38:I69" si="5">AZ38</f>
        <v>0</v>
      </c>
      <c r="J38" s="224">
        <f t="shared" ref="J38:J69" si="6">I38*F38</f>
        <v>0</v>
      </c>
      <c r="K38" s="225">
        <f t="shared" ref="K38:K69" si="7">I38*G38</f>
        <v>0</v>
      </c>
      <c r="L38" s="268" t="e">
        <f>IF(COUNTIFS(History_Tool!#REF!,A38,History_Tool!#REF!,"B"),"B","A")</f>
        <v>#REF!</v>
      </c>
      <c r="M38" s="180"/>
      <c r="N38" s="179"/>
      <c r="O38" s="180"/>
      <c r="P38" s="180"/>
      <c r="Q38" s="182"/>
      <c r="R38" s="181"/>
      <c r="S38" s="179"/>
      <c r="T38" s="183"/>
      <c r="U38" s="180"/>
      <c r="V38" s="180"/>
      <c r="W38" s="182"/>
      <c r="X38" s="179"/>
      <c r="Y38" s="179"/>
      <c r="Z38" s="185"/>
      <c r="AA38" s="185"/>
      <c r="AB38" s="179"/>
      <c r="AC38" s="179"/>
      <c r="AD38" s="179"/>
      <c r="AE38" s="179"/>
      <c r="AF38" s="179"/>
      <c r="AG38" s="179"/>
      <c r="AH38" s="179"/>
      <c r="AI38" s="179"/>
      <c r="AJ38" s="179"/>
      <c r="AK38" s="184"/>
      <c r="AL38" s="184"/>
      <c r="AM38" s="184"/>
      <c r="AN38" s="184"/>
      <c r="AO38" s="184"/>
      <c r="AP38" s="184"/>
      <c r="AQ38" s="184"/>
      <c r="AR38" s="184"/>
      <c r="AS38" s="184"/>
      <c r="AT38" s="289"/>
      <c r="AU38" s="289"/>
      <c r="AV38" s="289"/>
    </row>
    <row r="39" spans="1:48" ht="20.25" customHeight="1" x14ac:dyDescent="0.25">
      <c r="A39" s="183">
        <v>34</v>
      </c>
      <c r="B39" s="176" t="s">
        <v>56</v>
      </c>
      <c r="C39" s="176" t="s">
        <v>338</v>
      </c>
      <c r="D39" s="175" t="s">
        <v>339</v>
      </c>
      <c r="E39" s="174" t="s">
        <v>60</v>
      </c>
      <c r="F39" s="226">
        <v>0</v>
      </c>
      <c r="G39" s="226">
        <v>0</v>
      </c>
      <c r="H39" s="177">
        <f t="shared" si="4"/>
        <v>0</v>
      </c>
      <c r="I39" s="178">
        <f t="shared" si="5"/>
        <v>0</v>
      </c>
      <c r="J39" s="224">
        <f t="shared" si="6"/>
        <v>0</v>
      </c>
      <c r="K39" s="225">
        <f t="shared" si="7"/>
        <v>0</v>
      </c>
      <c r="L39" s="268" t="e">
        <f>IF(COUNTIFS(History_Tool!#REF!,A39,History_Tool!#REF!,"B"),"B","A")</f>
        <v>#REF!</v>
      </c>
      <c r="M39" s="180"/>
      <c r="N39" s="179"/>
      <c r="O39" s="180"/>
      <c r="P39" s="180"/>
      <c r="Q39" s="182"/>
      <c r="R39" s="181"/>
      <c r="S39" s="179"/>
      <c r="T39" s="183"/>
      <c r="U39" s="180"/>
      <c r="V39" s="180"/>
      <c r="W39" s="182"/>
      <c r="X39" s="179"/>
      <c r="Y39" s="179"/>
      <c r="Z39" s="185"/>
      <c r="AA39" s="185"/>
      <c r="AB39" s="179"/>
      <c r="AC39" s="179"/>
      <c r="AD39" s="179"/>
      <c r="AE39" s="179"/>
      <c r="AF39" s="179"/>
      <c r="AG39" s="179"/>
      <c r="AH39" s="179"/>
      <c r="AI39" s="179"/>
      <c r="AJ39" s="179"/>
      <c r="AK39" s="184"/>
      <c r="AL39" s="184"/>
      <c r="AM39" s="184"/>
      <c r="AN39" s="184"/>
      <c r="AO39" s="184"/>
      <c r="AP39" s="184"/>
      <c r="AQ39" s="184"/>
      <c r="AR39" s="184"/>
      <c r="AS39" s="184"/>
      <c r="AT39" s="289"/>
      <c r="AU39" s="289"/>
      <c r="AV39" s="289"/>
    </row>
    <row r="40" spans="1:48" ht="20.25" customHeight="1" x14ac:dyDescent="0.25">
      <c r="A40" s="183">
        <v>35</v>
      </c>
      <c r="B40" s="176" t="s">
        <v>55</v>
      </c>
      <c r="C40" s="176" t="s">
        <v>340</v>
      </c>
      <c r="D40" s="175" t="s">
        <v>341</v>
      </c>
      <c r="E40" s="174" t="s">
        <v>60</v>
      </c>
      <c r="F40" s="226">
        <v>0</v>
      </c>
      <c r="G40" s="226">
        <v>0</v>
      </c>
      <c r="H40" s="177">
        <f t="shared" si="4"/>
        <v>0</v>
      </c>
      <c r="I40" s="178">
        <f t="shared" si="5"/>
        <v>0</v>
      </c>
      <c r="J40" s="224">
        <f t="shared" si="6"/>
        <v>0</v>
      </c>
      <c r="K40" s="225">
        <f t="shared" si="7"/>
        <v>0</v>
      </c>
      <c r="L40" s="268" t="e">
        <f>IF(COUNTIFS(History_Tool!#REF!,A40,History_Tool!#REF!,"B"),"B","A")</f>
        <v>#REF!</v>
      </c>
      <c r="M40" s="180"/>
      <c r="N40" s="179"/>
      <c r="O40" s="180"/>
      <c r="P40" s="180"/>
      <c r="Q40" s="182"/>
      <c r="R40" s="181"/>
      <c r="S40" s="179"/>
      <c r="T40" s="183"/>
      <c r="U40" s="180"/>
      <c r="V40" s="180"/>
      <c r="W40" s="182"/>
      <c r="X40" s="179"/>
      <c r="Y40" s="179"/>
      <c r="Z40" s="185"/>
      <c r="AA40" s="185"/>
      <c r="AB40" s="179"/>
      <c r="AC40" s="179"/>
      <c r="AD40" s="179"/>
      <c r="AE40" s="179"/>
      <c r="AF40" s="179"/>
      <c r="AG40" s="179"/>
      <c r="AH40" s="179"/>
      <c r="AI40" s="179"/>
      <c r="AJ40" s="179"/>
      <c r="AK40" s="184"/>
      <c r="AL40" s="184"/>
      <c r="AM40" s="184"/>
      <c r="AN40" s="184"/>
      <c r="AO40" s="184"/>
      <c r="AP40" s="184"/>
      <c r="AQ40" s="184"/>
      <c r="AR40" s="184"/>
      <c r="AS40" s="184"/>
      <c r="AT40" s="289"/>
      <c r="AU40" s="289"/>
      <c r="AV40" s="289"/>
    </row>
    <row r="41" spans="1:48" ht="20.25" customHeight="1" x14ac:dyDescent="0.25">
      <c r="A41" s="183">
        <v>36</v>
      </c>
      <c r="B41" s="176" t="s">
        <v>57</v>
      </c>
      <c r="C41" s="176" t="s">
        <v>342</v>
      </c>
      <c r="D41" s="175" t="s">
        <v>343</v>
      </c>
      <c r="E41" s="174" t="s">
        <v>60</v>
      </c>
      <c r="F41" s="226">
        <v>29.314794520547945</v>
      </c>
      <c r="G41" s="226">
        <v>0</v>
      </c>
      <c r="H41" s="177">
        <f t="shared" si="4"/>
        <v>0</v>
      </c>
      <c r="I41" s="178">
        <f t="shared" si="5"/>
        <v>0</v>
      </c>
      <c r="J41" s="224">
        <f t="shared" si="6"/>
        <v>0</v>
      </c>
      <c r="K41" s="225">
        <f t="shared" si="7"/>
        <v>0</v>
      </c>
      <c r="L41" s="268" t="e">
        <f>IF(COUNTIFS(History_Tool!#REF!,A41,History_Tool!#REF!,"B"),"B","A")</f>
        <v>#REF!</v>
      </c>
      <c r="M41" s="180"/>
      <c r="N41" s="179"/>
      <c r="O41" s="180"/>
      <c r="P41" s="180"/>
      <c r="Q41" s="182"/>
      <c r="R41" s="181"/>
      <c r="S41" s="179"/>
      <c r="T41" s="183"/>
      <c r="U41" s="180"/>
      <c r="V41" s="180"/>
      <c r="W41" s="182"/>
      <c r="X41" s="179"/>
      <c r="Y41" s="179"/>
      <c r="Z41" s="185"/>
      <c r="AA41" s="185"/>
      <c r="AB41" s="179"/>
      <c r="AC41" s="179"/>
      <c r="AD41" s="179"/>
      <c r="AE41" s="179"/>
      <c r="AF41" s="179"/>
      <c r="AG41" s="179"/>
      <c r="AH41" s="179"/>
      <c r="AI41" s="179"/>
      <c r="AJ41" s="179"/>
      <c r="AK41" s="184"/>
      <c r="AL41" s="184"/>
      <c r="AM41" s="184"/>
      <c r="AN41" s="184"/>
      <c r="AO41" s="184"/>
      <c r="AP41" s="184"/>
      <c r="AQ41" s="184"/>
      <c r="AR41" s="184"/>
      <c r="AS41" s="184"/>
      <c r="AT41" s="289"/>
      <c r="AU41" s="289"/>
      <c r="AV41" s="289"/>
    </row>
    <row r="42" spans="1:48" ht="20.25" customHeight="1" x14ac:dyDescent="0.25">
      <c r="A42" s="183">
        <v>37</v>
      </c>
      <c r="B42" s="176" t="s">
        <v>57</v>
      </c>
      <c r="C42" s="176" t="s">
        <v>344</v>
      </c>
      <c r="D42" s="175" t="s">
        <v>345</v>
      </c>
      <c r="E42" s="174" t="s">
        <v>60</v>
      </c>
      <c r="F42" s="226">
        <v>12.328493150684931</v>
      </c>
      <c r="G42" s="226">
        <v>0</v>
      </c>
      <c r="H42" s="177">
        <f t="shared" si="4"/>
        <v>0</v>
      </c>
      <c r="I42" s="178">
        <f t="shared" si="5"/>
        <v>0</v>
      </c>
      <c r="J42" s="224">
        <f t="shared" si="6"/>
        <v>0</v>
      </c>
      <c r="K42" s="225">
        <f t="shared" si="7"/>
        <v>0</v>
      </c>
      <c r="L42" s="268" t="e">
        <f>IF(COUNTIFS(History_Tool!#REF!,A42,History_Tool!#REF!,"B"),"B","A")</f>
        <v>#REF!</v>
      </c>
      <c r="M42" s="180"/>
      <c r="N42" s="179"/>
      <c r="O42" s="180"/>
      <c r="P42" s="180"/>
      <c r="Q42" s="182"/>
      <c r="R42" s="181"/>
      <c r="S42" s="179"/>
      <c r="T42" s="183"/>
      <c r="U42" s="180"/>
      <c r="V42" s="180"/>
      <c r="W42" s="182"/>
      <c r="X42" s="179"/>
      <c r="Y42" s="179"/>
      <c r="Z42" s="179"/>
      <c r="AA42" s="179"/>
      <c r="AB42" s="179"/>
      <c r="AC42" s="179"/>
      <c r="AD42" s="179"/>
      <c r="AE42" s="179"/>
      <c r="AF42" s="179"/>
      <c r="AG42" s="179"/>
      <c r="AH42" s="179"/>
      <c r="AI42" s="179"/>
      <c r="AJ42" s="179"/>
    </row>
    <row r="43" spans="1:48" ht="20.25" customHeight="1" x14ac:dyDescent="0.25">
      <c r="A43" s="183">
        <v>38</v>
      </c>
      <c r="B43" s="176" t="s">
        <v>57</v>
      </c>
      <c r="C43" s="176" t="s">
        <v>344</v>
      </c>
      <c r="D43" s="175" t="s">
        <v>346</v>
      </c>
      <c r="E43" s="174" t="s">
        <v>60</v>
      </c>
      <c r="F43" s="226">
        <v>12.328493150684931</v>
      </c>
      <c r="G43" s="226">
        <v>0</v>
      </c>
      <c r="H43" s="177">
        <f t="shared" si="4"/>
        <v>0</v>
      </c>
      <c r="I43" s="178">
        <f t="shared" si="5"/>
        <v>0</v>
      </c>
      <c r="J43" s="224">
        <f t="shared" si="6"/>
        <v>0</v>
      </c>
      <c r="K43" s="225">
        <f t="shared" si="7"/>
        <v>0</v>
      </c>
      <c r="L43" s="268" t="e">
        <f>IF(COUNTIFS(History_Tool!#REF!,A43,History_Tool!#REF!,"B"),"B","A")</f>
        <v>#REF!</v>
      </c>
      <c r="M43" s="180"/>
      <c r="N43" s="179"/>
      <c r="O43" s="180"/>
      <c r="P43" s="180"/>
      <c r="Q43" s="182"/>
      <c r="R43" s="181"/>
      <c r="S43" s="179"/>
      <c r="T43" s="183"/>
      <c r="U43" s="180"/>
      <c r="V43" s="180"/>
      <c r="W43" s="182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  <c r="AH43" s="179"/>
      <c r="AI43" s="179"/>
      <c r="AJ43" s="179"/>
    </row>
    <row r="44" spans="1:48" ht="20.25" customHeight="1" x14ac:dyDescent="0.25">
      <c r="A44" s="183">
        <v>39</v>
      </c>
      <c r="B44" s="176" t="s">
        <v>57</v>
      </c>
      <c r="C44" s="176" t="s">
        <v>347</v>
      </c>
      <c r="D44" s="175" t="s">
        <v>348</v>
      </c>
      <c r="E44" s="174" t="s">
        <v>60</v>
      </c>
      <c r="F44" s="226">
        <v>12.328493150684931</v>
      </c>
      <c r="G44" s="226">
        <v>0</v>
      </c>
      <c r="H44" s="177">
        <f t="shared" si="4"/>
        <v>0</v>
      </c>
      <c r="I44" s="178">
        <f t="shared" si="5"/>
        <v>0</v>
      </c>
      <c r="J44" s="224">
        <f t="shared" si="6"/>
        <v>0</v>
      </c>
      <c r="K44" s="225">
        <f t="shared" si="7"/>
        <v>0</v>
      </c>
      <c r="L44" s="268" t="e">
        <f>IF(COUNTIFS(History_Tool!#REF!,A44,History_Tool!#REF!,"B"),"B","A")</f>
        <v>#REF!</v>
      </c>
      <c r="M44" s="180"/>
      <c r="N44" s="179"/>
      <c r="O44" s="180"/>
      <c r="P44" s="180"/>
      <c r="Q44" s="182"/>
      <c r="R44" s="181"/>
      <c r="S44" s="179"/>
      <c r="T44" s="183"/>
      <c r="U44" s="180"/>
      <c r="V44" s="180"/>
      <c r="W44" s="182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</row>
    <row r="45" spans="1:48" ht="20.25" customHeight="1" x14ac:dyDescent="0.25">
      <c r="A45" s="183">
        <v>40</v>
      </c>
      <c r="B45" s="176" t="s">
        <v>57</v>
      </c>
      <c r="C45" s="176" t="s">
        <v>347</v>
      </c>
      <c r="D45" s="175" t="s">
        <v>349</v>
      </c>
      <c r="E45" s="174" t="s">
        <v>60</v>
      </c>
      <c r="F45" s="226">
        <v>12.328493150684931</v>
      </c>
      <c r="G45" s="226">
        <v>0</v>
      </c>
      <c r="H45" s="177">
        <f t="shared" si="4"/>
        <v>0</v>
      </c>
      <c r="I45" s="178">
        <f t="shared" si="5"/>
        <v>0</v>
      </c>
      <c r="J45" s="224">
        <f t="shared" si="6"/>
        <v>0</v>
      </c>
      <c r="K45" s="225">
        <f t="shared" si="7"/>
        <v>0</v>
      </c>
      <c r="L45" s="268" t="e">
        <f>IF(COUNTIFS(History_Tool!#REF!,A45,History_Tool!#REF!,"B"),"B","A")</f>
        <v>#REF!</v>
      </c>
      <c r="M45" s="180"/>
      <c r="N45" s="179"/>
      <c r="O45" s="180"/>
      <c r="P45" s="180"/>
      <c r="Q45" s="182"/>
      <c r="R45" s="181"/>
      <c r="S45" s="179"/>
      <c r="T45" s="183"/>
      <c r="U45" s="180"/>
      <c r="V45" s="180"/>
      <c r="W45" s="182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  <c r="AH45" s="179"/>
      <c r="AI45" s="179"/>
      <c r="AJ45" s="179"/>
    </row>
    <row r="46" spans="1:48" ht="20.25" customHeight="1" x14ac:dyDescent="0.25">
      <c r="A46" s="183">
        <v>41</v>
      </c>
      <c r="B46" s="176" t="s">
        <v>57</v>
      </c>
      <c r="C46" s="176" t="s">
        <v>347</v>
      </c>
      <c r="D46" s="175" t="s">
        <v>350</v>
      </c>
      <c r="E46" s="174" t="s">
        <v>60</v>
      </c>
      <c r="F46" s="226">
        <v>12.328493150684931</v>
      </c>
      <c r="G46" s="226">
        <v>0</v>
      </c>
      <c r="H46" s="177">
        <f t="shared" si="4"/>
        <v>0</v>
      </c>
      <c r="I46" s="178">
        <f t="shared" si="5"/>
        <v>0</v>
      </c>
      <c r="J46" s="224">
        <f t="shared" si="6"/>
        <v>0</v>
      </c>
      <c r="K46" s="225">
        <f t="shared" si="7"/>
        <v>0</v>
      </c>
      <c r="L46" s="268" t="e">
        <f>IF(COUNTIFS(History_Tool!#REF!,A46,History_Tool!#REF!,"B"),"B","A")</f>
        <v>#REF!</v>
      </c>
      <c r="M46" s="180"/>
      <c r="N46" s="179"/>
      <c r="O46" s="180"/>
      <c r="P46" s="180"/>
      <c r="Q46" s="182"/>
      <c r="R46" s="181"/>
      <c r="S46" s="179"/>
      <c r="T46" s="183"/>
      <c r="U46" s="180"/>
      <c r="V46" s="180"/>
      <c r="W46" s="182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</row>
    <row r="47" spans="1:48" ht="20.25" customHeight="1" x14ac:dyDescent="0.25">
      <c r="A47" s="183">
        <v>42</v>
      </c>
      <c r="B47" s="176" t="s">
        <v>57</v>
      </c>
      <c r="C47" s="176" t="s">
        <v>347</v>
      </c>
      <c r="D47" s="175" t="s">
        <v>351</v>
      </c>
      <c r="E47" s="174" t="s">
        <v>60</v>
      </c>
      <c r="F47" s="226">
        <v>12.328493150684931</v>
      </c>
      <c r="G47" s="226">
        <v>0</v>
      </c>
      <c r="H47" s="177">
        <f t="shared" si="4"/>
        <v>0</v>
      </c>
      <c r="I47" s="178">
        <f t="shared" si="5"/>
        <v>0</v>
      </c>
      <c r="J47" s="224">
        <f t="shared" si="6"/>
        <v>0</v>
      </c>
      <c r="K47" s="225">
        <f t="shared" si="7"/>
        <v>0</v>
      </c>
      <c r="L47" s="268" t="e">
        <f>IF(COUNTIFS(History_Tool!#REF!,A47,History_Tool!#REF!,"B"),"B","A")</f>
        <v>#REF!</v>
      </c>
      <c r="M47" s="180"/>
      <c r="N47" s="179"/>
      <c r="O47" s="180"/>
      <c r="P47" s="180"/>
      <c r="Q47" s="182"/>
      <c r="R47" s="181"/>
      <c r="S47" s="179"/>
      <c r="T47" s="183"/>
      <c r="U47" s="180"/>
      <c r="V47" s="180"/>
      <c r="W47" s="182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  <c r="AH47" s="179"/>
      <c r="AI47" s="179"/>
      <c r="AJ47" s="179"/>
    </row>
    <row r="48" spans="1:48" ht="20.25" customHeight="1" x14ac:dyDescent="0.25">
      <c r="A48" s="183">
        <v>43</v>
      </c>
      <c r="B48" s="176" t="s">
        <v>57</v>
      </c>
      <c r="C48" s="176" t="s">
        <v>352</v>
      </c>
      <c r="D48" s="175" t="s">
        <v>353</v>
      </c>
      <c r="E48" s="174" t="s">
        <v>60</v>
      </c>
      <c r="F48" s="226">
        <v>41.09561643835616</v>
      </c>
      <c r="G48" s="226">
        <v>0</v>
      </c>
      <c r="H48" s="177">
        <f t="shared" si="4"/>
        <v>0</v>
      </c>
      <c r="I48" s="178">
        <f t="shared" si="5"/>
        <v>0</v>
      </c>
      <c r="J48" s="224">
        <f t="shared" si="6"/>
        <v>0</v>
      </c>
      <c r="K48" s="225">
        <f t="shared" si="7"/>
        <v>0</v>
      </c>
      <c r="L48" s="268" t="e">
        <f>IF(COUNTIFS(History_Tool!#REF!,A48,History_Tool!#REF!,"B"),"B","A")</f>
        <v>#REF!</v>
      </c>
      <c r="M48" s="180"/>
      <c r="N48" s="179"/>
      <c r="O48" s="180"/>
      <c r="P48" s="180"/>
      <c r="Q48" s="182"/>
      <c r="R48" s="181"/>
      <c r="S48" s="179"/>
      <c r="T48" s="183"/>
      <c r="U48" s="180"/>
      <c r="V48" s="180"/>
      <c r="W48" s="182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179"/>
      <c r="AJ48" s="179"/>
    </row>
    <row r="49" spans="1:36" ht="20.25" customHeight="1" x14ac:dyDescent="0.25">
      <c r="A49" s="183">
        <v>44</v>
      </c>
      <c r="B49" s="176" t="s">
        <v>57</v>
      </c>
      <c r="C49" s="176" t="s">
        <v>354</v>
      </c>
      <c r="D49" s="175" t="s">
        <v>355</v>
      </c>
      <c r="E49" s="174" t="s">
        <v>60</v>
      </c>
      <c r="F49" s="226">
        <v>5.6435616438356169</v>
      </c>
      <c r="G49" s="226">
        <v>0</v>
      </c>
      <c r="H49" s="177">
        <f t="shared" si="4"/>
        <v>0</v>
      </c>
      <c r="I49" s="178">
        <f t="shared" si="5"/>
        <v>0</v>
      </c>
      <c r="J49" s="224">
        <f t="shared" si="6"/>
        <v>0</v>
      </c>
      <c r="K49" s="225">
        <f t="shared" si="7"/>
        <v>0</v>
      </c>
      <c r="L49" s="268" t="e">
        <f>IF(COUNTIFS(History_Tool!#REF!,A49,History_Tool!#REF!,"B"),"B","A")</f>
        <v>#REF!</v>
      </c>
      <c r="M49" s="180"/>
      <c r="N49" s="179"/>
      <c r="O49" s="180"/>
      <c r="P49" s="180"/>
      <c r="Q49" s="182"/>
      <c r="R49" s="181"/>
      <c r="S49" s="179"/>
      <c r="T49" s="183"/>
      <c r="U49" s="180"/>
      <c r="V49" s="180"/>
      <c r="W49" s="182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  <c r="AH49" s="179"/>
      <c r="AI49" s="179"/>
      <c r="AJ49" s="179"/>
    </row>
    <row r="50" spans="1:36" ht="20.25" customHeight="1" x14ac:dyDescent="0.25">
      <c r="A50" s="183">
        <v>45</v>
      </c>
      <c r="B50" s="176" t="s">
        <v>57</v>
      </c>
      <c r="C50" s="176" t="s">
        <v>354</v>
      </c>
      <c r="D50" s="175" t="s">
        <v>356</v>
      </c>
      <c r="E50" s="174" t="s">
        <v>60</v>
      </c>
      <c r="F50" s="226">
        <v>5.6435616438356169</v>
      </c>
      <c r="G50" s="226">
        <v>0</v>
      </c>
      <c r="H50" s="177">
        <f t="shared" si="4"/>
        <v>0</v>
      </c>
      <c r="I50" s="178">
        <f t="shared" si="5"/>
        <v>0</v>
      </c>
      <c r="J50" s="224">
        <f t="shared" si="6"/>
        <v>0</v>
      </c>
      <c r="K50" s="225">
        <f t="shared" si="7"/>
        <v>0</v>
      </c>
      <c r="L50" s="268" t="e">
        <f>IF(COUNTIFS(History_Tool!#REF!,A50,History_Tool!#REF!,"B"),"B","A")</f>
        <v>#REF!</v>
      </c>
      <c r="M50" s="180"/>
      <c r="N50" s="179"/>
      <c r="O50" s="180"/>
      <c r="P50" s="180"/>
      <c r="Q50" s="182"/>
      <c r="R50" s="181"/>
      <c r="S50" s="179"/>
      <c r="T50" s="183"/>
      <c r="U50" s="180"/>
      <c r="V50" s="180"/>
      <c r="W50" s="182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179"/>
      <c r="AJ50" s="179"/>
    </row>
    <row r="51" spans="1:36" ht="20.25" customHeight="1" x14ac:dyDescent="0.25">
      <c r="A51" s="183">
        <v>46</v>
      </c>
      <c r="B51" s="176" t="s">
        <v>57</v>
      </c>
      <c r="C51" s="176" t="s">
        <v>357</v>
      </c>
      <c r="D51" s="175" t="s">
        <v>358</v>
      </c>
      <c r="E51" s="174" t="s">
        <v>60</v>
      </c>
      <c r="F51" s="226">
        <v>23.013424657534244</v>
      </c>
      <c r="G51" s="226">
        <v>0</v>
      </c>
      <c r="H51" s="177">
        <f t="shared" si="4"/>
        <v>0</v>
      </c>
      <c r="I51" s="178">
        <f t="shared" si="5"/>
        <v>0</v>
      </c>
      <c r="J51" s="224">
        <f t="shared" si="6"/>
        <v>0</v>
      </c>
      <c r="K51" s="225">
        <f t="shared" si="7"/>
        <v>0</v>
      </c>
      <c r="L51" s="268" t="e">
        <f>IF(COUNTIFS(History_Tool!#REF!,A51,History_Tool!#REF!,"B"),"B","A")</f>
        <v>#REF!</v>
      </c>
      <c r="M51" s="180"/>
      <c r="N51" s="179"/>
      <c r="O51" s="180"/>
      <c r="P51" s="180"/>
      <c r="Q51" s="182"/>
      <c r="R51" s="181"/>
      <c r="S51" s="179"/>
      <c r="T51" s="183"/>
      <c r="U51" s="180"/>
      <c r="V51" s="180"/>
      <c r="W51" s="182"/>
      <c r="X51" s="179"/>
      <c r="Y51" s="179"/>
      <c r="Z51" s="179"/>
      <c r="AA51" s="179"/>
      <c r="AB51" s="179"/>
      <c r="AC51" s="179"/>
      <c r="AD51" s="179"/>
      <c r="AE51" s="179"/>
      <c r="AF51" s="179"/>
      <c r="AG51" s="179"/>
      <c r="AH51" s="179"/>
      <c r="AI51" s="179"/>
      <c r="AJ51" s="179"/>
    </row>
    <row r="52" spans="1:36" ht="20.25" customHeight="1" x14ac:dyDescent="0.25">
      <c r="A52" s="183">
        <v>47</v>
      </c>
      <c r="B52" s="176" t="s">
        <v>57</v>
      </c>
      <c r="C52" s="176" t="s">
        <v>359</v>
      </c>
      <c r="D52" s="175" t="s">
        <v>360</v>
      </c>
      <c r="E52" s="174" t="s">
        <v>60</v>
      </c>
      <c r="F52" s="226">
        <v>18.903835616438354</v>
      </c>
      <c r="G52" s="226">
        <v>0</v>
      </c>
      <c r="H52" s="177">
        <f t="shared" si="4"/>
        <v>0</v>
      </c>
      <c r="I52" s="178">
        <f t="shared" si="5"/>
        <v>0</v>
      </c>
      <c r="J52" s="224">
        <f t="shared" si="6"/>
        <v>0</v>
      </c>
      <c r="K52" s="225">
        <f t="shared" si="7"/>
        <v>0</v>
      </c>
      <c r="L52" s="268" t="e">
        <f>IF(COUNTIFS(History_Tool!#REF!,A52,History_Tool!#REF!,"B"),"B","A")</f>
        <v>#REF!</v>
      </c>
      <c r="M52" s="180"/>
      <c r="N52" s="179"/>
      <c r="O52" s="180"/>
      <c r="P52" s="180"/>
      <c r="Q52" s="182"/>
      <c r="R52" s="181"/>
      <c r="S52" s="179"/>
      <c r="T52" s="183"/>
      <c r="U52" s="180"/>
      <c r="V52" s="180"/>
      <c r="W52" s="182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  <c r="AH52" s="179"/>
      <c r="AI52" s="179"/>
      <c r="AJ52" s="179"/>
    </row>
    <row r="53" spans="1:36" ht="20.25" customHeight="1" x14ac:dyDescent="0.25">
      <c r="A53" s="183">
        <v>48</v>
      </c>
      <c r="B53" s="176" t="s">
        <v>57</v>
      </c>
      <c r="C53" s="176" t="s">
        <v>361</v>
      </c>
      <c r="D53" s="175" t="s">
        <v>362</v>
      </c>
      <c r="E53" s="174" t="s">
        <v>60</v>
      </c>
      <c r="F53" s="226">
        <v>0</v>
      </c>
      <c r="G53" s="226">
        <v>0</v>
      </c>
      <c r="H53" s="177">
        <f t="shared" si="4"/>
        <v>0</v>
      </c>
      <c r="I53" s="178">
        <f t="shared" si="5"/>
        <v>0</v>
      </c>
      <c r="J53" s="224">
        <f t="shared" si="6"/>
        <v>0</v>
      </c>
      <c r="K53" s="225">
        <f t="shared" si="7"/>
        <v>0</v>
      </c>
      <c r="L53" s="268" t="e">
        <f>IF(COUNTIFS(History_Tool!#REF!,A53,History_Tool!#REF!,"B"),"B","A")</f>
        <v>#REF!</v>
      </c>
      <c r="M53" s="180"/>
      <c r="N53" s="179"/>
      <c r="O53" s="180"/>
      <c r="P53" s="180"/>
      <c r="Q53" s="182"/>
      <c r="R53" s="181"/>
      <c r="S53" s="179"/>
      <c r="T53" s="183"/>
      <c r="U53" s="180"/>
      <c r="V53" s="180"/>
      <c r="W53" s="182"/>
      <c r="X53" s="179"/>
      <c r="Y53" s="179"/>
      <c r="Z53" s="179"/>
      <c r="AA53" s="179"/>
      <c r="AB53" s="179"/>
      <c r="AC53" s="179"/>
      <c r="AD53" s="179"/>
      <c r="AE53" s="179"/>
      <c r="AF53" s="179"/>
      <c r="AG53" s="179"/>
      <c r="AH53" s="179"/>
      <c r="AI53" s="179"/>
      <c r="AJ53" s="179"/>
    </row>
    <row r="54" spans="1:36" ht="20.25" customHeight="1" x14ac:dyDescent="0.25">
      <c r="A54" s="183">
        <v>49</v>
      </c>
      <c r="B54" s="176" t="s">
        <v>57</v>
      </c>
      <c r="C54" s="176" t="s">
        <v>363</v>
      </c>
      <c r="D54" s="175" t="s">
        <v>364</v>
      </c>
      <c r="E54" s="174" t="s">
        <v>60</v>
      </c>
      <c r="F54" s="226">
        <v>0</v>
      </c>
      <c r="G54" s="226">
        <v>0</v>
      </c>
      <c r="H54" s="177">
        <f t="shared" si="4"/>
        <v>0</v>
      </c>
      <c r="I54" s="178">
        <f t="shared" si="5"/>
        <v>0</v>
      </c>
      <c r="J54" s="224">
        <f t="shared" si="6"/>
        <v>0</v>
      </c>
      <c r="K54" s="225">
        <f t="shared" si="7"/>
        <v>0</v>
      </c>
      <c r="L54" s="268" t="e">
        <f>IF(COUNTIFS(History_Tool!#REF!,A54,History_Tool!#REF!,"B"),"B","A")</f>
        <v>#REF!</v>
      </c>
      <c r="M54" s="180"/>
      <c r="N54" s="179"/>
      <c r="O54" s="180"/>
      <c r="P54" s="180"/>
      <c r="Q54" s="182"/>
      <c r="R54" s="181"/>
      <c r="S54" s="179"/>
      <c r="T54" s="183"/>
      <c r="U54" s="180"/>
      <c r="V54" s="180"/>
      <c r="W54" s="182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  <c r="AH54" s="179"/>
      <c r="AI54" s="179"/>
      <c r="AJ54" s="179"/>
    </row>
    <row r="55" spans="1:36" ht="20.25" customHeight="1" x14ac:dyDescent="0.25">
      <c r="A55" s="183">
        <v>50</v>
      </c>
      <c r="B55" s="176" t="s">
        <v>57</v>
      </c>
      <c r="C55" s="176" t="s">
        <v>363</v>
      </c>
      <c r="D55" s="175" t="s">
        <v>365</v>
      </c>
      <c r="E55" s="174" t="s">
        <v>60</v>
      </c>
      <c r="F55" s="226">
        <v>0</v>
      </c>
      <c r="G55" s="226">
        <v>0</v>
      </c>
      <c r="H55" s="177">
        <f t="shared" si="4"/>
        <v>0</v>
      </c>
      <c r="I55" s="178">
        <f t="shared" si="5"/>
        <v>0</v>
      </c>
      <c r="J55" s="224">
        <f t="shared" si="6"/>
        <v>0</v>
      </c>
      <c r="K55" s="225">
        <f t="shared" si="7"/>
        <v>0</v>
      </c>
      <c r="L55" s="268" t="e">
        <f>IF(COUNTIFS(History_Tool!#REF!,A55,History_Tool!#REF!,"B"),"B","A")</f>
        <v>#REF!</v>
      </c>
      <c r="M55" s="180"/>
      <c r="N55" s="179"/>
      <c r="O55" s="180"/>
      <c r="P55" s="180"/>
      <c r="Q55" s="182"/>
      <c r="R55" s="181"/>
      <c r="S55" s="179"/>
      <c r="T55" s="183"/>
      <c r="U55" s="180"/>
      <c r="V55" s="180"/>
      <c r="W55" s="182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  <c r="AH55" s="179"/>
      <c r="AI55" s="179"/>
      <c r="AJ55" s="179"/>
    </row>
    <row r="56" spans="1:36" ht="20.25" customHeight="1" x14ac:dyDescent="0.25">
      <c r="A56" s="183">
        <v>51</v>
      </c>
      <c r="B56" s="176" t="s">
        <v>57</v>
      </c>
      <c r="C56" s="176" t="s">
        <v>363</v>
      </c>
      <c r="D56" s="175" t="s">
        <v>366</v>
      </c>
      <c r="E56" s="174" t="s">
        <v>60</v>
      </c>
      <c r="F56" s="226">
        <v>0</v>
      </c>
      <c r="G56" s="226">
        <v>0</v>
      </c>
      <c r="H56" s="177">
        <f t="shared" si="4"/>
        <v>0</v>
      </c>
      <c r="I56" s="178">
        <f t="shared" si="5"/>
        <v>0</v>
      </c>
      <c r="J56" s="224">
        <f t="shared" si="6"/>
        <v>0</v>
      </c>
      <c r="K56" s="225">
        <f t="shared" si="7"/>
        <v>0</v>
      </c>
      <c r="L56" s="268" t="e">
        <f>IF(COUNTIFS(History_Tool!#REF!,A56,History_Tool!#REF!,"B"),"B","A")</f>
        <v>#REF!</v>
      </c>
      <c r="M56" s="180"/>
      <c r="N56" s="179"/>
      <c r="O56" s="180"/>
      <c r="P56" s="180"/>
      <c r="Q56" s="182"/>
      <c r="R56" s="181"/>
      <c r="S56" s="179"/>
      <c r="T56" s="183"/>
      <c r="U56" s="180"/>
      <c r="V56" s="180"/>
      <c r="W56" s="182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  <c r="AH56" s="179"/>
      <c r="AI56" s="179"/>
      <c r="AJ56" s="179"/>
    </row>
    <row r="57" spans="1:36" ht="20.25" customHeight="1" x14ac:dyDescent="0.25">
      <c r="A57" s="183">
        <v>52</v>
      </c>
      <c r="B57" s="176" t="s">
        <v>57</v>
      </c>
      <c r="C57" s="176" t="s">
        <v>361</v>
      </c>
      <c r="D57" s="175" t="s">
        <v>367</v>
      </c>
      <c r="E57" s="174" t="s">
        <v>60</v>
      </c>
      <c r="F57" s="226">
        <v>0</v>
      </c>
      <c r="G57" s="226">
        <v>0</v>
      </c>
      <c r="H57" s="177">
        <f t="shared" si="4"/>
        <v>0</v>
      </c>
      <c r="I57" s="178">
        <f t="shared" si="5"/>
        <v>0</v>
      </c>
      <c r="J57" s="224">
        <f t="shared" si="6"/>
        <v>0</v>
      </c>
      <c r="K57" s="225">
        <f t="shared" si="7"/>
        <v>0</v>
      </c>
      <c r="L57" s="268" t="e">
        <f>IF(COUNTIFS(History_Tool!#REF!,A57,History_Tool!#REF!,"B"),"B","A")</f>
        <v>#REF!</v>
      </c>
      <c r="M57" s="180"/>
      <c r="N57" s="179"/>
      <c r="O57" s="180"/>
      <c r="P57" s="180"/>
      <c r="Q57" s="182"/>
      <c r="R57" s="181"/>
      <c r="S57" s="179"/>
      <c r="T57" s="183"/>
      <c r="U57" s="180"/>
      <c r="V57" s="180"/>
      <c r="W57" s="182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  <c r="AH57" s="179"/>
      <c r="AI57" s="179"/>
      <c r="AJ57" s="179"/>
    </row>
    <row r="58" spans="1:36" ht="20.25" customHeight="1" x14ac:dyDescent="0.25">
      <c r="A58" s="183">
        <v>53</v>
      </c>
      <c r="B58" s="176" t="s">
        <v>57</v>
      </c>
      <c r="C58" s="176" t="s">
        <v>361</v>
      </c>
      <c r="D58" s="175" t="s">
        <v>368</v>
      </c>
      <c r="E58" s="174" t="s">
        <v>60</v>
      </c>
      <c r="F58" s="226">
        <v>0</v>
      </c>
      <c r="G58" s="226">
        <v>0</v>
      </c>
      <c r="H58" s="177">
        <f t="shared" si="4"/>
        <v>0</v>
      </c>
      <c r="I58" s="178">
        <f t="shared" si="5"/>
        <v>0</v>
      </c>
      <c r="J58" s="224">
        <f t="shared" si="6"/>
        <v>0</v>
      </c>
      <c r="K58" s="225">
        <f t="shared" si="7"/>
        <v>0</v>
      </c>
      <c r="L58" s="268" t="e">
        <f>IF(COUNTIFS(History_Tool!#REF!,A58,History_Tool!#REF!,"B"),"B","A")</f>
        <v>#REF!</v>
      </c>
      <c r="M58" s="180"/>
      <c r="N58" s="179"/>
      <c r="O58" s="180"/>
      <c r="P58" s="180"/>
      <c r="Q58" s="182"/>
      <c r="R58" s="181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  <c r="AH58" s="179"/>
      <c r="AI58" s="179"/>
      <c r="AJ58" s="179"/>
    </row>
    <row r="59" spans="1:36" ht="20.25" customHeight="1" x14ac:dyDescent="0.25">
      <c r="A59" s="183">
        <v>54</v>
      </c>
      <c r="B59" s="176" t="s">
        <v>57</v>
      </c>
      <c r="C59" s="176" t="s">
        <v>361</v>
      </c>
      <c r="D59" s="175" t="s">
        <v>369</v>
      </c>
      <c r="E59" s="174" t="s">
        <v>60</v>
      </c>
      <c r="F59" s="226">
        <v>0</v>
      </c>
      <c r="G59" s="226">
        <v>0</v>
      </c>
      <c r="H59" s="177">
        <f t="shared" si="4"/>
        <v>0</v>
      </c>
      <c r="I59" s="178">
        <f t="shared" si="5"/>
        <v>0</v>
      </c>
      <c r="J59" s="224">
        <f t="shared" si="6"/>
        <v>0</v>
      </c>
      <c r="K59" s="225">
        <f t="shared" si="7"/>
        <v>0</v>
      </c>
      <c r="L59" s="268" t="e">
        <f>IF(COUNTIFS(History_Tool!#REF!,A59,History_Tool!#REF!,"B"),"B","A")</f>
        <v>#REF!</v>
      </c>
      <c r="M59" s="180"/>
      <c r="N59" s="179"/>
      <c r="O59" s="180"/>
      <c r="P59" s="180"/>
      <c r="Q59" s="182"/>
      <c r="R59" s="181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79"/>
      <c r="AE59" s="179"/>
      <c r="AF59" s="179"/>
      <c r="AG59" s="179"/>
      <c r="AH59" s="179"/>
      <c r="AI59" s="179"/>
      <c r="AJ59" s="179"/>
    </row>
    <row r="60" spans="1:36" ht="20.25" customHeight="1" x14ac:dyDescent="0.25">
      <c r="A60" s="183">
        <v>55</v>
      </c>
      <c r="B60" s="176" t="s">
        <v>57</v>
      </c>
      <c r="C60" s="176" t="s">
        <v>361</v>
      </c>
      <c r="D60" s="175" t="s">
        <v>370</v>
      </c>
      <c r="E60" s="174" t="s">
        <v>60</v>
      </c>
      <c r="F60" s="226">
        <v>0</v>
      </c>
      <c r="G60" s="226">
        <v>0</v>
      </c>
      <c r="H60" s="177">
        <f t="shared" si="4"/>
        <v>0</v>
      </c>
      <c r="I60" s="178">
        <f t="shared" si="5"/>
        <v>0</v>
      </c>
      <c r="J60" s="224">
        <f t="shared" si="6"/>
        <v>0</v>
      </c>
      <c r="K60" s="225">
        <f t="shared" si="7"/>
        <v>0</v>
      </c>
      <c r="L60" s="268" t="e">
        <f>IF(COUNTIFS(History_Tool!#REF!,A60,History_Tool!#REF!,"B"),"B","A")</f>
        <v>#REF!</v>
      </c>
      <c r="M60" s="180"/>
      <c r="N60" s="179"/>
      <c r="O60" s="180"/>
      <c r="P60" s="180"/>
      <c r="Q60" s="182"/>
      <c r="R60" s="181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  <c r="AH60" s="179"/>
      <c r="AI60" s="179"/>
      <c r="AJ60" s="179"/>
    </row>
    <row r="61" spans="1:36" ht="20.25" customHeight="1" x14ac:dyDescent="0.25">
      <c r="A61" s="183">
        <v>56</v>
      </c>
      <c r="B61" s="176" t="s">
        <v>57</v>
      </c>
      <c r="C61" s="176" t="s">
        <v>361</v>
      </c>
      <c r="D61" s="175" t="s">
        <v>371</v>
      </c>
      <c r="E61" s="174" t="s">
        <v>60</v>
      </c>
      <c r="F61" s="226">
        <v>0</v>
      </c>
      <c r="G61" s="226">
        <v>0</v>
      </c>
      <c r="H61" s="177">
        <f t="shared" si="4"/>
        <v>0</v>
      </c>
      <c r="I61" s="178">
        <f t="shared" si="5"/>
        <v>0</v>
      </c>
      <c r="J61" s="224">
        <f t="shared" si="6"/>
        <v>0</v>
      </c>
      <c r="K61" s="225">
        <f t="shared" si="7"/>
        <v>0</v>
      </c>
      <c r="L61" s="268" t="e">
        <f>IF(COUNTIFS(History_Tool!#REF!,A61,History_Tool!#REF!,"B"),"B","A")</f>
        <v>#REF!</v>
      </c>
      <c r="M61" s="180"/>
      <c r="N61" s="179"/>
      <c r="O61" s="180"/>
      <c r="P61" s="180"/>
      <c r="Q61" s="182"/>
      <c r="R61" s="181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  <c r="AH61" s="179"/>
      <c r="AI61" s="179"/>
      <c r="AJ61" s="179"/>
    </row>
    <row r="62" spans="1:36" ht="20.25" customHeight="1" x14ac:dyDescent="0.25">
      <c r="A62" s="183">
        <v>57</v>
      </c>
      <c r="B62" s="176" t="s">
        <v>56</v>
      </c>
      <c r="C62" s="176" t="s">
        <v>372</v>
      </c>
      <c r="D62" s="175" t="s">
        <v>373</v>
      </c>
      <c r="E62" s="174" t="s">
        <v>60</v>
      </c>
      <c r="F62" s="226">
        <v>0</v>
      </c>
      <c r="G62" s="226">
        <v>0</v>
      </c>
      <c r="H62" s="177">
        <f t="shared" si="4"/>
        <v>0</v>
      </c>
      <c r="I62" s="178">
        <f t="shared" si="5"/>
        <v>0</v>
      </c>
      <c r="J62" s="224">
        <f t="shared" si="6"/>
        <v>0</v>
      </c>
      <c r="K62" s="225">
        <f t="shared" si="7"/>
        <v>0</v>
      </c>
      <c r="L62" s="268" t="e">
        <f>IF(COUNTIFS(History_Tool!#REF!,A62,History_Tool!#REF!,"B"),"B","A")</f>
        <v>#REF!</v>
      </c>
      <c r="M62" s="180"/>
      <c r="N62" s="179"/>
      <c r="O62" s="180"/>
      <c r="P62" s="180"/>
      <c r="Q62" s="182"/>
      <c r="R62" s="181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  <c r="AH62" s="179"/>
      <c r="AI62" s="179"/>
      <c r="AJ62" s="179"/>
    </row>
    <row r="63" spans="1:36" ht="20.25" customHeight="1" x14ac:dyDescent="0.25">
      <c r="A63" s="183">
        <v>58</v>
      </c>
      <c r="B63" s="176" t="s">
        <v>57</v>
      </c>
      <c r="C63" s="176" t="s">
        <v>374</v>
      </c>
      <c r="D63" s="175" t="s">
        <v>375</v>
      </c>
      <c r="E63" s="174" t="s">
        <v>60</v>
      </c>
      <c r="F63" s="226">
        <v>0</v>
      </c>
      <c r="G63" s="226">
        <v>0</v>
      </c>
      <c r="H63" s="177">
        <f t="shared" si="4"/>
        <v>0</v>
      </c>
      <c r="I63" s="178">
        <f t="shared" si="5"/>
        <v>0</v>
      </c>
      <c r="J63" s="224">
        <f t="shared" si="6"/>
        <v>0</v>
      </c>
      <c r="K63" s="225">
        <f t="shared" si="7"/>
        <v>0</v>
      </c>
      <c r="L63" s="268" t="e">
        <f>IF(COUNTIFS(History_Tool!#REF!,A63,History_Tool!#REF!,"B"),"B","A")</f>
        <v>#REF!</v>
      </c>
      <c r="M63" s="180"/>
      <c r="N63" s="179"/>
      <c r="O63" s="180"/>
      <c r="P63" s="180"/>
      <c r="Q63" s="182"/>
      <c r="R63" s="181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  <c r="AH63" s="179"/>
      <c r="AI63" s="179"/>
      <c r="AJ63" s="179"/>
    </row>
    <row r="64" spans="1:36" ht="20.25" customHeight="1" x14ac:dyDescent="0.25">
      <c r="A64" s="183">
        <v>59</v>
      </c>
      <c r="B64" s="176" t="s">
        <v>57</v>
      </c>
      <c r="C64" s="176" t="s">
        <v>374</v>
      </c>
      <c r="D64" s="175" t="s">
        <v>376</v>
      </c>
      <c r="E64" s="174" t="s">
        <v>60</v>
      </c>
      <c r="F64" s="226">
        <v>0</v>
      </c>
      <c r="G64" s="226">
        <v>0</v>
      </c>
      <c r="H64" s="177">
        <f t="shared" si="4"/>
        <v>0</v>
      </c>
      <c r="I64" s="178">
        <f t="shared" si="5"/>
        <v>0</v>
      </c>
      <c r="J64" s="224">
        <f t="shared" si="6"/>
        <v>0</v>
      </c>
      <c r="K64" s="225">
        <f t="shared" si="7"/>
        <v>0</v>
      </c>
      <c r="L64" s="268" t="e">
        <f>IF(COUNTIFS(History_Tool!#REF!,A64,History_Tool!#REF!,"B"),"B","A")</f>
        <v>#REF!</v>
      </c>
      <c r="M64" s="180"/>
      <c r="N64" s="179"/>
      <c r="O64" s="180"/>
      <c r="P64" s="180"/>
      <c r="Q64" s="182"/>
      <c r="R64" s="181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</row>
    <row r="65" spans="1:36" ht="20.25" customHeight="1" x14ac:dyDescent="0.25">
      <c r="A65" s="183">
        <v>60</v>
      </c>
      <c r="B65" s="176" t="s">
        <v>57</v>
      </c>
      <c r="C65" s="176" t="s">
        <v>374</v>
      </c>
      <c r="D65" s="175" t="s">
        <v>377</v>
      </c>
      <c r="E65" s="174" t="s">
        <v>60</v>
      </c>
      <c r="F65" s="226">
        <v>0</v>
      </c>
      <c r="G65" s="226">
        <v>0</v>
      </c>
      <c r="H65" s="177">
        <f t="shared" si="4"/>
        <v>0</v>
      </c>
      <c r="I65" s="178">
        <f t="shared" si="5"/>
        <v>0</v>
      </c>
      <c r="J65" s="224">
        <f t="shared" si="6"/>
        <v>0</v>
      </c>
      <c r="K65" s="225">
        <f t="shared" si="7"/>
        <v>0</v>
      </c>
      <c r="L65" s="268" t="e">
        <f>IF(COUNTIFS(History_Tool!#REF!,A65,History_Tool!#REF!,"B"),"B","A")</f>
        <v>#REF!</v>
      </c>
      <c r="M65" s="180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179"/>
      <c r="AJ65" s="179"/>
    </row>
    <row r="66" spans="1:36" ht="20.25" customHeight="1" x14ac:dyDescent="0.25">
      <c r="A66" s="183">
        <v>61</v>
      </c>
      <c r="B66" s="176" t="s">
        <v>57</v>
      </c>
      <c r="C66" s="176" t="s">
        <v>374</v>
      </c>
      <c r="D66" s="175" t="s">
        <v>378</v>
      </c>
      <c r="E66" s="174" t="s">
        <v>60</v>
      </c>
      <c r="F66" s="226">
        <v>0</v>
      </c>
      <c r="G66" s="226">
        <v>0</v>
      </c>
      <c r="H66" s="177">
        <f t="shared" si="4"/>
        <v>0</v>
      </c>
      <c r="I66" s="178">
        <f t="shared" si="5"/>
        <v>0</v>
      </c>
      <c r="J66" s="224">
        <f t="shared" si="6"/>
        <v>0</v>
      </c>
      <c r="K66" s="225">
        <f t="shared" si="7"/>
        <v>0</v>
      </c>
      <c r="L66" s="268" t="e">
        <f>IF(COUNTIFS(History_Tool!#REF!,A66,History_Tool!#REF!,"B"),"B","A")</f>
        <v>#REF!</v>
      </c>
      <c r="M66" s="180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</row>
    <row r="67" spans="1:36" ht="20.25" customHeight="1" x14ac:dyDescent="0.25">
      <c r="A67" s="183">
        <v>62</v>
      </c>
      <c r="B67" s="176" t="s">
        <v>57</v>
      </c>
      <c r="C67" s="176" t="s">
        <v>374</v>
      </c>
      <c r="D67" s="175" t="s">
        <v>379</v>
      </c>
      <c r="E67" s="174" t="s">
        <v>60</v>
      </c>
      <c r="F67" s="226">
        <v>0</v>
      </c>
      <c r="G67" s="226">
        <v>0</v>
      </c>
      <c r="H67" s="177">
        <f t="shared" si="4"/>
        <v>0</v>
      </c>
      <c r="I67" s="178">
        <f t="shared" si="5"/>
        <v>0</v>
      </c>
      <c r="J67" s="224">
        <f t="shared" si="6"/>
        <v>0</v>
      </c>
      <c r="K67" s="225">
        <f t="shared" si="7"/>
        <v>0</v>
      </c>
      <c r="L67" s="268" t="e">
        <f>IF(COUNTIFS(History_Tool!#REF!,A67,History_Tool!#REF!,"B"),"B","A")</f>
        <v>#REF!</v>
      </c>
      <c r="M67" s="180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</row>
    <row r="68" spans="1:36" ht="20.25" customHeight="1" x14ac:dyDescent="0.25">
      <c r="A68" s="183">
        <v>63</v>
      </c>
      <c r="B68" s="176" t="s">
        <v>57</v>
      </c>
      <c r="C68" s="176" t="s">
        <v>374</v>
      </c>
      <c r="D68" s="175" t="s">
        <v>380</v>
      </c>
      <c r="E68" s="174" t="s">
        <v>60</v>
      </c>
      <c r="F68" s="226">
        <v>0</v>
      </c>
      <c r="G68" s="226">
        <v>0</v>
      </c>
      <c r="H68" s="177">
        <f t="shared" si="4"/>
        <v>0</v>
      </c>
      <c r="I68" s="178">
        <f t="shared" si="5"/>
        <v>0</v>
      </c>
      <c r="J68" s="224">
        <f t="shared" si="6"/>
        <v>0</v>
      </c>
      <c r="K68" s="225">
        <f t="shared" si="7"/>
        <v>0</v>
      </c>
      <c r="L68" s="268" t="e">
        <f>IF(COUNTIFS(History_Tool!#REF!,A68,History_Tool!#REF!,"B"),"B","A")</f>
        <v>#REF!</v>
      </c>
      <c r="M68" s="180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</row>
    <row r="69" spans="1:36" ht="20.25" customHeight="1" x14ac:dyDescent="0.25">
      <c r="A69" s="183">
        <v>64</v>
      </c>
      <c r="B69" s="176" t="s">
        <v>57</v>
      </c>
      <c r="C69" s="176" t="s">
        <v>374</v>
      </c>
      <c r="D69" s="175" t="s">
        <v>381</v>
      </c>
      <c r="E69" s="174" t="s">
        <v>60</v>
      </c>
      <c r="F69" s="226">
        <v>0</v>
      </c>
      <c r="G69" s="226">
        <v>0</v>
      </c>
      <c r="H69" s="177">
        <f t="shared" si="4"/>
        <v>0</v>
      </c>
      <c r="I69" s="178">
        <f t="shared" si="5"/>
        <v>0</v>
      </c>
      <c r="J69" s="224">
        <f t="shared" si="6"/>
        <v>0</v>
      </c>
      <c r="K69" s="225">
        <f t="shared" si="7"/>
        <v>0</v>
      </c>
      <c r="L69" s="268" t="e">
        <f>IF(COUNTIFS(History_Tool!#REF!,A69,History_Tool!#REF!,"B"),"B","A")</f>
        <v>#REF!</v>
      </c>
      <c r="M69" s="180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</row>
    <row r="70" spans="1:36" ht="20.25" customHeight="1" x14ac:dyDescent="0.25">
      <c r="A70" s="183">
        <v>65</v>
      </c>
      <c r="B70" s="176" t="s">
        <v>57</v>
      </c>
      <c r="C70" s="176" t="s">
        <v>374</v>
      </c>
      <c r="D70" s="175" t="s">
        <v>382</v>
      </c>
      <c r="E70" s="174" t="s">
        <v>60</v>
      </c>
      <c r="F70" s="226">
        <v>0</v>
      </c>
      <c r="G70" s="226">
        <v>0</v>
      </c>
      <c r="H70" s="177">
        <f t="shared" ref="H70:H101" si="8">COUNT(BB70,BD70,BF70,BH70,BJ70,BL70,BN70,BP70,BR70,BT70,BV70,BX70,BZ70,CB70,CD70,CF70,CH70,CJ70,CL70,CN70,CP70,CR70,CT70,CV70,CX70,CZ70)</f>
        <v>0</v>
      </c>
      <c r="I70" s="178">
        <f t="shared" ref="I70:I101" si="9">AZ70</f>
        <v>0</v>
      </c>
      <c r="J70" s="224">
        <f t="shared" ref="J70:J101" si="10">I70*F70</f>
        <v>0</v>
      </c>
      <c r="K70" s="225">
        <f t="shared" ref="K70:K101" si="11">I70*G70</f>
        <v>0</v>
      </c>
      <c r="L70" s="268" t="e">
        <f>IF(COUNTIFS(History_Tool!#REF!,A70,History_Tool!#REF!,"B"),"B","A")</f>
        <v>#REF!</v>
      </c>
      <c r="M70" s="180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</row>
    <row r="71" spans="1:36" ht="20.25" customHeight="1" x14ac:dyDescent="0.25">
      <c r="A71" s="183">
        <v>66</v>
      </c>
      <c r="B71" s="176" t="s">
        <v>57</v>
      </c>
      <c r="C71" s="176" t="s">
        <v>374</v>
      </c>
      <c r="D71" s="175" t="s">
        <v>383</v>
      </c>
      <c r="E71" s="174" t="s">
        <v>60</v>
      </c>
      <c r="F71" s="226">
        <v>0</v>
      </c>
      <c r="G71" s="226">
        <v>0</v>
      </c>
      <c r="H71" s="177">
        <f t="shared" si="8"/>
        <v>0</v>
      </c>
      <c r="I71" s="178">
        <f t="shared" si="9"/>
        <v>0</v>
      </c>
      <c r="J71" s="224">
        <f t="shared" si="10"/>
        <v>0</v>
      </c>
      <c r="K71" s="225">
        <f t="shared" si="11"/>
        <v>0</v>
      </c>
      <c r="L71" s="268" t="e">
        <f>IF(COUNTIFS(History_Tool!#REF!,A71,History_Tool!#REF!,"B"),"B","A")</f>
        <v>#REF!</v>
      </c>
      <c r="M71" s="180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</row>
    <row r="72" spans="1:36" ht="20.25" customHeight="1" x14ac:dyDescent="0.25">
      <c r="A72" s="183">
        <v>67</v>
      </c>
      <c r="B72" s="176" t="s">
        <v>57</v>
      </c>
      <c r="C72" s="176" t="s">
        <v>374</v>
      </c>
      <c r="D72" s="175" t="s">
        <v>384</v>
      </c>
      <c r="E72" s="174" t="s">
        <v>60</v>
      </c>
      <c r="F72" s="226">
        <v>0</v>
      </c>
      <c r="G72" s="226">
        <v>0</v>
      </c>
      <c r="H72" s="177">
        <f t="shared" si="8"/>
        <v>0</v>
      </c>
      <c r="I72" s="178">
        <f t="shared" si="9"/>
        <v>0</v>
      </c>
      <c r="J72" s="224">
        <f t="shared" si="10"/>
        <v>0</v>
      </c>
      <c r="K72" s="225">
        <f t="shared" si="11"/>
        <v>0</v>
      </c>
      <c r="L72" s="268" t="e">
        <f>IF(COUNTIFS(History_Tool!#REF!,A72,History_Tool!#REF!,"B"),"B","A")</f>
        <v>#REF!</v>
      </c>
      <c r="M72" s="180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  <c r="AH72" s="179"/>
      <c r="AI72" s="179"/>
      <c r="AJ72" s="179"/>
    </row>
    <row r="73" spans="1:36" ht="20.25" customHeight="1" x14ac:dyDescent="0.25">
      <c r="A73" s="183">
        <v>68</v>
      </c>
      <c r="B73" s="176" t="s">
        <v>57</v>
      </c>
      <c r="C73" s="176" t="s">
        <v>374</v>
      </c>
      <c r="D73" s="175" t="s">
        <v>385</v>
      </c>
      <c r="E73" s="174" t="s">
        <v>60</v>
      </c>
      <c r="F73" s="226">
        <v>0</v>
      </c>
      <c r="G73" s="226">
        <v>0</v>
      </c>
      <c r="H73" s="177">
        <f t="shared" si="8"/>
        <v>0</v>
      </c>
      <c r="I73" s="178">
        <f t="shared" si="9"/>
        <v>0</v>
      </c>
      <c r="J73" s="224">
        <f t="shared" si="10"/>
        <v>0</v>
      </c>
      <c r="K73" s="225">
        <f t="shared" si="11"/>
        <v>0</v>
      </c>
      <c r="L73" s="268" t="e">
        <f>IF(COUNTIFS(History_Tool!#REF!,A73,History_Tool!#REF!,"B"),"B","A")</f>
        <v>#REF!</v>
      </c>
      <c r="M73" s="180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  <c r="AH73" s="179"/>
      <c r="AI73" s="179"/>
      <c r="AJ73" s="179"/>
    </row>
    <row r="74" spans="1:36" ht="20.25" customHeight="1" x14ac:dyDescent="0.25">
      <c r="A74" s="183">
        <v>69</v>
      </c>
      <c r="B74" s="176" t="s">
        <v>57</v>
      </c>
      <c r="C74" s="176" t="s">
        <v>374</v>
      </c>
      <c r="D74" s="175" t="s">
        <v>386</v>
      </c>
      <c r="E74" s="174" t="s">
        <v>60</v>
      </c>
      <c r="F74" s="226">
        <v>0</v>
      </c>
      <c r="G74" s="226">
        <v>0</v>
      </c>
      <c r="H74" s="177">
        <f t="shared" si="8"/>
        <v>0</v>
      </c>
      <c r="I74" s="178">
        <f t="shared" si="9"/>
        <v>0</v>
      </c>
      <c r="J74" s="224">
        <f t="shared" si="10"/>
        <v>0</v>
      </c>
      <c r="K74" s="225">
        <f t="shared" si="11"/>
        <v>0</v>
      </c>
      <c r="L74" s="268" t="e">
        <f>IF(COUNTIFS(History_Tool!#REF!,A74,History_Tool!#REF!,"B"),"B","A")</f>
        <v>#REF!</v>
      </c>
      <c r="M74" s="180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</row>
    <row r="75" spans="1:36" ht="20.25" customHeight="1" x14ac:dyDescent="0.25">
      <c r="A75" s="183">
        <v>70</v>
      </c>
      <c r="B75" s="176" t="s">
        <v>57</v>
      </c>
      <c r="C75" s="176" t="s">
        <v>374</v>
      </c>
      <c r="D75" s="175" t="s">
        <v>387</v>
      </c>
      <c r="E75" s="174" t="s">
        <v>60</v>
      </c>
      <c r="F75" s="226">
        <v>0</v>
      </c>
      <c r="G75" s="226">
        <v>0</v>
      </c>
      <c r="H75" s="177">
        <f t="shared" si="8"/>
        <v>0</v>
      </c>
      <c r="I75" s="178">
        <f t="shared" si="9"/>
        <v>0</v>
      </c>
      <c r="J75" s="224">
        <f t="shared" si="10"/>
        <v>0</v>
      </c>
      <c r="K75" s="225">
        <f t="shared" si="11"/>
        <v>0</v>
      </c>
      <c r="L75" s="268" t="e">
        <f>IF(COUNTIFS(History_Tool!#REF!,A75,History_Tool!#REF!,"B"),"B","A")</f>
        <v>#REF!</v>
      </c>
      <c r="M75" s="180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  <c r="AH75" s="179"/>
      <c r="AI75" s="179"/>
      <c r="AJ75" s="179"/>
    </row>
    <row r="76" spans="1:36" ht="20.25" customHeight="1" x14ac:dyDescent="0.25">
      <c r="A76" s="183">
        <v>71</v>
      </c>
      <c r="B76" s="176" t="s">
        <v>55</v>
      </c>
      <c r="C76" s="176" t="s">
        <v>388</v>
      </c>
      <c r="D76" s="175" t="s">
        <v>389</v>
      </c>
      <c r="E76" s="174" t="s">
        <v>60</v>
      </c>
      <c r="F76" s="226">
        <v>0</v>
      </c>
      <c r="G76" s="226">
        <v>0</v>
      </c>
      <c r="H76" s="177">
        <f t="shared" si="8"/>
        <v>0</v>
      </c>
      <c r="I76" s="178">
        <f t="shared" si="9"/>
        <v>0</v>
      </c>
      <c r="J76" s="224">
        <f t="shared" si="10"/>
        <v>0</v>
      </c>
      <c r="K76" s="225">
        <f t="shared" si="11"/>
        <v>0</v>
      </c>
      <c r="L76" s="268" t="e">
        <f>IF(COUNTIFS(History_Tool!#REF!,A76,History_Tool!#REF!,"B"),"B","A")</f>
        <v>#REF!</v>
      </c>
      <c r="M76" s="180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</row>
    <row r="77" spans="1:36" ht="20.25" customHeight="1" x14ac:dyDescent="0.25">
      <c r="A77" s="183">
        <v>72</v>
      </c>
      <c r="B77" s="176" t="s">
        <v>55</v>
      </c>
      <c r="C77" s="176" t="s">
        <v>388</v>
      </c>
      <c r="D77" s="175" t="s">
        <v>390</v>
      </c>
      <c r="E77" s="174" t="s">
        <v>60</v>
      </c>
      <c r="F77" s="226">
        <v>0</v>
      </c>
      <c r="G77" s="226">
        <v>0</v>
      </c>
      <c r="H77" s="177">
        <f t="shared" si="8"/>
        <v>0</v>
      </c>
      <c r="I77" s="178">
        <f t="shared" si="9"/>
        <v>0</v>
      </c>
      <c r="J77" s="224">
        <f t="shared" si="10"/>
        <v>0</v>
      </c>
      <c r="K77" s="225">
        <f t="shared" si="11"/>
        <v>0</v>
      </c>
      <c r="L77" s="268" t="e">
        <f>IF(COUNTIFS(History_Tool!#REF!,A77,History_Tool!#REF!,"B"),"B","A")</f>
        <v>#REF!</v>
      </c>
      <c r="M77" s="180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  <c r="AH77" s="179"/>
      <c r="AI77" s="179"/>
      <c r="AJ77" s="179"/>
    </row>
    <row r="78" spans="1:36" ht="20.25" customHeight="1" x14ac:dyDescent="0.25">
      <c r="A78" s="183">
        <v>73</v>
      </c>
      <c r="B78" s="176" t="s">
        <v>57</v>
      </c>
      <c r="C78" s="176" t="s">
        <v>391</v>
      </c>
      <c r="D78" s="175" t="s">
        <v>392</v>
      </c>
      <c r="E78" s="174" t="s">
        <v>60</v>
      </c>
      <c r="F78" s="226">
        <v>0</v>
      </c>
      <c r="G78" s="226">
        <v>0</v>
      </c>
      <c r="H78" s="177">
        <f t="shared" si="8"/>
        <v>0</v>
      </c>
      <c r="I78" s="178">
        <f t="shared" si="9"/>
        <v>0</v>
      </c>
      <c r="J78" s="224">
        <f t="shared" si="10"/>
        <v>0</v>
      </c>
      <c r="K78" s="225">
        <f t="shared" si="11"/>
        <v>0</v>
      </c>
      <c r="L78" s="268" t="e">
        <f>IF(COUNTIFS(History_Tool!#REF!,A78,History_Tool!#REF!,"B"),"B","A")</f>
        <v>#REF!</v>
      </c>
      <c r="M78" s="180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</row>
    <row r="79" spans="1:36" ht="20.25" customHeight="1" x14ac:dyDescent="0.25">
      <c r="A79" s="183">
        <v>74</v>
      </c>
      <c r="B79" s="176" t="s">
        <v>57</v>
      </c>
      <c r="C79" s="176" t="s">
        <v>391</v>
      </c>
      <c r="D79" s="175" t="s">
        <v>393</v>
      </c>
      <c r="E79" s="174" t="s">
        <v>60</v>
      </c>
      <c r="F79" s="226">
        <v>0</v>
      </c>
      <c r="G79" s="226">
        <v>0</v>
      </c>
      <c r="H79" s="177">
        <f t="shared" si="8"/>
        <v>0</v>
      </c>
      <c r="I79" s="178">
        <f t="shared" si="9"/>
        <v>0</v>
      </c>
      <c r="J79" s="224">
        <f t="shared" si="10"/>
        <v>0</v>
      </c>
      <c r="K79" s="225">
        <f t="shared" si="11"/>
        <v>0</v>
      </c>
      <c r="L79" s="268" t="e">
        <f>IF(COUNTIFS(History_Tool!#REF!,A79,History_Tool!#REF!,"B"),"B","A")</f>
        <v>#REF!</v>
      </c>
      <c r="M79" s="180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</row>
    <row r="80" spans="1:36" ht="20.25" customHeight="1" x14ac:dyDescent="0.25">
      <c r="A80" s="183">
        <v>75</v>
      </c>
      <c r="B80" s="176" t="s">
        <v>55</v>
      </c>
      <c r="C80" s="176" t="s">
        <v>394</v>
      </c>
      <c r="D80" s="175" t="s">
        <v>395</v>
      </c>
      <c r="E80" s="174" t="s">
        <v>60</v>
      </c>
      <c r="F80" s="226">
        <v>0</v>
      </c>
      <c r="G80" s="226">
        <v>0</v>
      </c>
      <c r="H80" s="177">
        <f t="shared" si="8"/>
        <v>0</v>
      </c>
      <c r="I80" s="178">
        <f t="shared" si="9"/>
        <v>0</v>
      </c>
      <c r="J80" s="224">
        <f t="shared" si="10"/>
        <v>0</v>
      </c>
      <c r="K80" s="225">
        <f t="shared" si="11"/>
        <v>0</v>
      </c>
      <c r="L80" s="268" t="e">
        <f>IF(COUNTIFS(History_Tool!#REF!,A80,History_Tool!#REF!,"B"),"B","A")</f>
        <v>#REF!</v>
      </c>
      <c r="M80" s="180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  <c r="AH80" s="179"/>
      <c r="AI80" s="179"/>
      <c r="AJ80" s="179"/>
    </row>
    <row r="81" spans="1:36" ht="20.25" customHeight="1" x14ac:dyDescent="0.25">
      <c r="A81" s="183">
        <v>76</v>
      </c>
      <c r="B81" s="176" t="s">
        <v>56</v>
      </c>
      <c r="C81" s="176" t="s">
        <v>396</v>
      </c>
      <c r="D81" s="175" t="s">
        <v>397</v>
      </c>
      <c r="E81" s="174" t="s">
        <v>54</v>
      </c>
      <c r="F81" s="226">
        <v>0</v>
      </c>
      <c r="G81" s="226">
        <v>0</v>
      </c>
      <c r="H81" s="177">
        <f t="shared" si="8"/>
        <v>0</v>
      </c>
      <c r="I81" s="178">
        <f t="shared" si="9"/>
        <v>0</v>
      </c>
      <c r="J81" s="224">
        <f t="shared" si="10"/>
        <v>0</v>
      </c>
      <c r="K81" s="225">
        <f t="shared" si="11"/>
        <v>0</v>
      </c>
      <c r="L81" s="268" t="e">
        <f>IF(COUNTIFS(History_Tool!#REF!,A81,History_Tool!#REF!,"B"),"B","A")</f>
        <v>#REF!</v>
      </c>
      <c r="M81" s="180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  <c r="AB81" s="179"/>
      <c r="AC81" s="179"/>
      <c r="AD81" s="179"/>
      <c r="AE81" s="179"/>
      <c r="AF81" s="179"/>
      <c r="AG81" s="179"/>
      <c r="AH81" s="179"/>
      <c r="AI81" s="179"/>
      <c r="AJ81" s="179"/>
    </row>
    <row r="82" spans="1:36" ht="20.25" customHeight="1" x14ac:dyDescent="0.25">
      <c r="A82" s="183">
        <v>77</v>
      </c>
      <c r="B82" s="176" t="s">
        <v>57</v>
      </c>
      <c r="C82" s="176" t="s">
        <v>398</v>
      </c>
      <c r="D82" s="175" t="s">
        <v>399</v>
      </c>
      <c r="E82" s="174" t="s">
        <v>54</v>
      </c>
      <c r="F82" s="226">
        <v>0</v>
      </c>
      <c r="G82" s="226">
        <v>0</v>
      </c>
      <c r="H82" s="177">
        <f t="shared" si="8"/>
        <v>0</v>
      </c>
      <c r="I82" s="178">
        <f t="shared" si="9"/>
        <v>0</v>
      </c>
      <c r="J82" s="224">
        <f t="shared" si="10"/>
        <v>0</v>
      </c>
      <c r="K82" s="225">
        <f t="shared" si="11"/>
        <v>0</v>
      </c>
      <c r="L82" s="268" t="e">
        <f>IF(COUNTIFS(History_Tool!#REF!,A82,History_Tool!#REF!,"B"),"B","A")</f>
        <v>#REF!</v>
      </c>
      <c r="M82" s="180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  <c r="AA82" s="179"/>
      <c r="AB82" s="179"/>
      <c r="AC82" s="179"/>
      <c r="AD82" s="179"/>
      <c r="AE82" s="179"/>
      <c r="AF82" s="179"/>
      <c r="AG82" s="179"/>
      <c r="AH82" s="179"/>
      <c r="AI82" s="179"/>
      <c r="AJ82" s="179"/>
    </row>
    <row r="83" spans="1:36" ht="20.25" customHeight="1" x14ac:dyDescent="0.25">
      <c r="A83" s="183">
        <v>78</v>
      </c>
      <c r="B83" s="176" t="s">
        <v>57</v>
      </c>
      <c r="C83" s="176" t="s">
        <v>400</v>
      </c>
      <c r="D83" s="175" t="s">
        <v>401</v>
      </c>
      <c r="E83" s="174" t="s">
        <v>54</v>
      </c>
      <c r="F83" s="226">
        <v>0</v>
      </c>
      <c r="G83" s="226">
        <v>0</v>
      </c>
      <c r="H83" s="177">
        <f t="shared" si="8"/>
        <v>0</v>
      </c>
      <c r="I83" s="178">
        <f t="shared" si="9"/>
        <v>0</v>
      </c>
      <c r="J83" s="224">
        <f t="shared" si="10"/>
        <v>0</v>
      </c>
      <c r="K83" s="225">
        <f t="shared" si="11"/>
        <v>0</v>
      </c>
      <c r="L83" s="268" t="e">
        <f>IF(COUNTIFS(History_Tool!#REF!,A83,History_Tool!#REF!,"B"),"B","A")</f>
        <v>#REF!</v>
      </c>
      <c r="M83" s="180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  <c r="AB83" s="179"/>
      <c r="AC83" s="179"/>
      <c r="AD83" s="179"/>
      <c r="AE83" s="179"/>
      <c r="AF83" s="179"/>
      <c r="AG83" s="179"/>
      <c r="AH83" s="179"/>
      <c r="AI83" s="179"/>
      <c r="AJ83" s="179"/>
    </row>
    <row r="84" spans="1:36" ht="20.25" customHeight="1" x14ac:dyDescent="0.25">
      <c r="A84" s="183">
        <v>79</v>
      </c>
      <c r="B84" s="176" t="s">
        <v>56</v>
      </c>
      <c r="C84" s="176" t="s">
        <v>402</v>
      </c>
      <c r="D84" s="175" t="s">
        <v>403</v>
      </c>
      <c r="E84" s="174" t="s">
        <v>54</v>
      </c>
      <c r="F84" s="226">
        <v>0</v>
      </c>
      <c r="G84" s="226">
        <v>0</v>
      </c>
      <c r="H84" s="177">
        <f t="shared" si="8"/>
        <v>0</v>
      </c>
      <c r="I84" s="178">
        <f t="shared" si="9"/>
        <v>0</v>
      </c>
      <c r="J84" s="224">
        <f t="shared" si="10"/>
        <v>0</v>
      </c>
      <c r="K84" s="225">
        <f t="shared" si="11"/>
        <v>0</v>
      </c>
      <c r="L84" s="268" t="e">
        <f>IF(COUNTIFS(History_Tool!#REF!,A84,History_Tool!#REF!,"B"),"B","A")</f>
        <v>#REF!</v>
      </c>
      <c r="M84" s="180"/>
      <c r="N84" s="179"/>
      <c r="O84" s="179"/>
      <c r="P84" s="179"/>
      <c r="Q84" s="179"/>
      <c r="R84" s="179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79"/>
      <c r="AD84" s="179"/>
      <c r="AE84" s="179"/>
      <c r="AF84" s="179"/>
      <c r="AG84" s="179"/>
      <c r="AH84" s="179"/>
      <c r="AI84" s="179"/>
      <c r="AJ84" s="179"/>
    </row>
    <row r="85" spans="1:36" ht="20.25" customHeight="1" x14ac:dyDescent="0.25">
      <c r="A85" s="183">
        <v>80</v>
      </c>
      <c r="B85" s="176" t="s">
        <v>56</v>
      </c>
      <c r="C85" s="176" t="s">
        <v>402</v>
      </c>
      <c r="D85" s="175" t="s">
        <v>404</v>
      </c>
      <c r="E85" s="174" t="s">
        <v>54</v>
      </c>
      <c r="F85" s="226">
        <v>0</v>
      </c>
      <c r="G85" s="226">
        <v>0</v>
      </c>
      <c r="H85" s="177">
        <f t="shared" si="8"/>
        <v>0</v>
      </c>
      <c r="I85" s="178">
        <f t="shared" si="9"/>
        <v>0</v>
      </c>
      <c r="J85" s="224">
        <f t="shared" si="10"/>
        <v>0</v>
      </c>
      <c r="K85" s="225">
        <f t="shared" si="11"/>
        <v>0</v>
      </c>
      <c r="L85" s="268" t="e">
        <f>IF(COUNTIFS(History_Tool!#REF!,A85,History_Tool!#REF!,"B"),"B","A")</f>
        <v>#REF!</v>
      </c>
      <c r="M85" s="180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</row>
    <row r="86" spans="1:36" ht="20.25" customHeight="1" x14ac:dyDescent="0.25">
      <c r="A86" s="183">
        <v>81</v>
      </c>
      <c r="B86" s="176" t="s">
        <v>56</v>
      </c>
      <c r="C86" s="176" t="s">
        <v>405</v>
      </c>
      <c r="D86" s="175" t="s">
        <v>406</v>
      </c>
      <c r="E86" s="174" t="s">
        <v>54</v>
      </c>
      <c r="F86" s="226">
        <v>0</v>
      </c>
      <c r="G86" s="226">
        <v>0</v>
      </c>
      <c r="H86" s="177">
        <f t="shared" si="8"/>
        <v>0</v>
      </c>
      <c r="I86" s="178">
        <f t="shared" si="9"/>
        <v>0</v>
      </c>
      <c r="J86" s="224">
        <f t="shared" si="10"/>
        <v>0</v>
      </c>
      <c r="K86" s="225">
        <f t="shared" si="11"/>
        <v>0</v>
      </c>
      <c r="L86" s="268" t="e">
        <f>IF(COUNTIFS(History_Tool!#REF!,A86,History_Tool!#REF!,"B"),"B","A")</f>
        <v>#REF!</v>
      </c>
      <c r="M86" s="180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  <c r="AF86" s="179"/>
      <c r="AG86" s="179"/>
      <c r="AH86" s="179"/>
      <c r="AI86" s="179"/>
      <c r="AJ86" s="179"/>
    </row>
    <row r="87" spans="1:36" ht="20.25" customHeight="1" x14ac:dyDescent="0.25">
      <c r="A87" s="183">
        <v>82</v>
      </c>
      <c r="B87" s="176" t="s">
        <v>56</v>
      </c>
      <c r="C87" s="176" t="s">
        <v>59</v>
      </c>
      <c r="D87" s="175" t="s">
        <v>407</v>
      </c>
      <c r="E87" s="174" t="s">
        <v>54</v>
      </c>
      <c r="F87" s="226">
        <v>0</v>
      </c>
      <c r="G87" s="226">
        <v>0</v>
      </c>
      <c r="H87" s="177">
        <f t="shared" si="8"/>
        <v>0</v>
      </c>
      <c r="I87" s="178">
        <f t="shared" si="9"/>
        <v>0</v>
      </c>
      <c r="J87" s="224">
        <f t="shared" si="10"/>
        <v>0</v>
      </c>
      <c r="K87" s="225">
        <f t="shared" si="11"/>
        <v>0</v>
      </c>
      <c r="L87" s="268" t="e">
        <f>IF(COUNTIFS(History_Tool!#REF!,A87,History_Tool!#REF!,"B"),"B","A")</f>
        <v>#REF!</v>
      </c>
      <c r="M87" s="180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  <c r="AB87" s="179"/>
      <c r="AC87" s="179"/>
      <c r="AD87" s="179"/>
      <c r="AE87" s="179"/>
      <c r="AF87" s="179"/>
      <c r="AG87" s="179"/>
      <c r="AH87" s="179"/>
      <c r="AI87" s="179"/>
      <c r="AJ87" s="179"/>
    </row>
    <row r="88" spans="1:36" ht="20.25" customHeight="1" x14ac:dyDescent="0.25">
      <c r="A88" s="183">
        <v>83</v>
      </c>
      <c r="B88" s="176" t="s">
        <v>56</v>
      </c>
      <c r="C88" s="176" t="s">
        <v>408</v>
      </c>
      <c r="D88" s="175" t="s">
        <v>409</v>
      </c>
      <c r="E88" s="174" t="s">
        <v>54</v>
      </c>
      <c r="F88" s="226">
        <v>0</v>
      </c>
      <c r="G88" s="226">
        <v>0</v>
      </c>
      <c r="H88" s="177">
        <f t="shared" si="8"/>
        <v>0</v>
      </c>
      <c r="I88" s="178">
        <f t="shared" si="9"/>
        <v>0</v>
      </c>
      <c r="J88" s="224">
        <f t="shared" si="10"/>
        <v>0</v>
      </c>
      <c r="K88" s="225">
        <f t="shared" si="11"/>
        <v>0</v>
      </c>
      <c r="L88" s="268" t="e">
        <f>IF(COUNTIFS(History_Tool!#REF!,A88,History_Tool!#REF!,"B"),"B","A")</f>
        <v>#REF!</v>
      </c>
      <c r="M88" s="180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  <c r="AH88" s="179"/>
      <c r="AI88" s="179"/>
      <c r="AJ88" s="179"/>
    </row>
    <row r="89" spans="1:36" ht="20.25" customHeight="1" x14ac:dyDescent="0.25">
      <c r="A89" s="183">
        <v>84</v>
      </c>
      <c r="B89" s="176" t="s">
        <v>56</v>
      </c>
      <c r="C89" s="176" t="s">
        <v>410</v>
      </c>
      <c r="D89" s="175" t="s">
        <v>411</v>
      </c>
      <c r="E89" s="174" t="s">
        <v>54</v>
      </c>
      <c r="F89" s="226">
        <v>52.054520547945209</v>
      </c>
      <c r="G89" s="226">
        <v>0</v>
      </c>
      <c r="H89" s="177">
        <f t="shared" si="8"/>
        <v>0</v>
      </c>
      <c r="I89" s="178">
        <f t="shared" si="9"/>
        <v>0</v>
      </c>
      <c r="J89" s="224">
        <f t="shared" si="10"/>
        <v>0</v>
      </c>
      <c r="K89" s="225">
        <f t="shared" si="11"/>
        <v>0</v>
      </c>
      <c r="L89" s="268" t="e">
        <f>IF(COUNTIFS(History_Tool!#REF!,A89,History_Tool!#REF!,"B"),"B","A")</f>
        <v>#REF!</v>
      </c>
      <c r="M89" s="180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  <c r="AB89" s="179"/>
      <c r="AC89" s="179"/>
      <c r="AD89" s="179"/>
      <c r="AE89" s="179"/>
      <c r="AF89" s="179"/>
      <c r="AG89" s="179"/>
      <c r="AH89" s="179"/>
      <c r="AI89" s="179"/>
      <c r="AJ89" s="179"/>
    </row>
    <row r="90" spans="1:36" ht="20.25" customHeight="1" x14ac:dyDescent="0.25">
      <c r="A90" s="183">
        <v>85</v>
      </c>
      <c r="B90" s="176" t="s">
        <v>57</v>
      </c>
      <c r="C90" s="176" t="s">
        <v>347</v>
      </c>
      <c r="D90" s="175" t="s">
        <v>412</v>
      </c>
      <c r="E90" s="174" t="s">
        <v>54</v>
      </c>
      <c r="F90" s="226">
        <v>12.328493150684931</v>
      </c>
      <c r="G90" s="226">
        <v>0</v>
      </c>
      <c r="H90" s="177">
        <f t="shared" si="8"/>
        <v>0</v>
      </c>
      <c r="I90" s="178">
        <f t="shared" si="9"/>
        <v>0</v>
      </c>
      <c r="J90" s="224">
        <f t="shared" si="10"/>
        <v>0</v>
      </c>
      <c r="K90" s="225">
        <f t="shared" si="11"/>
        <v>0</v>
      </c>
      <c r="L90" s="268" t="e">
        <f>IF(COUNTIFS(History_Tool!#REF!,A90,History_Tool!#REF!,"B"),"B","A")</f>
        <v>#REF!</v>
      </c>
      <c r="M90" s="180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  <c r="AB90" s="179"/>
      <c r="AC90" s="179"/>
      <c r="AD90" s="179"/>
      <c r="AE90" s="179"/>
      <c r="AF90" s="179"/>
      <c r="AG90" s="179"/>
      <c r="AH90" s="179"/>
      <c r="AI90" s="179"/>
      <c r="AJ90" s="179"/>
    </row>
    <row r="91" spans="1:36" ht="20.25" customHeight="1" x14ac:dyDescent="0.25">
      <c r="A91" s="183">
        <v>86</v>
      </c>
      <c r="B91" s="176" t="s">
        <v>57</v>
      </c>
      <c r="C91" s="176" t="s">
        <v>347</v>
      </c>
      <c r="D91" s="175" t="s">
        <v>413</v>
      </c>
      <c r="E91" s="174" t="s">
        <v>54</v>
      </c>
      <c r="F91" s="226">
        <v>12.328493150684931</v>
      </c>
      <c r="G91" s="226">
        <v>0</v>
      </c>
      <c r="H91" s="177">
        <f t="shared" si="8"/>
        <v>0</v>
      </c>
      <c r="I91" s="178">
        <f t="shared" si="9"/>
        <v>0</v>
      </c>
      <c r="J91" s="224">
        <f t="shared" si="10"/>
        <v>0</v>
      </c>
      <c r="K91" s="225">
        <f t="shared" si="11"/>
        <v>0</v>
      </c>
      <c r="L91" s="268" t="e">
        <f>IF(COUNTIFS(History_Tool!#REF!,A91,History_Tool!#REF!,"B"),"B","A")</f>
        <v>#REF!</v>
      </c>
      <c r="M91" s="180"/>
      <c r="N91" s="179"/>
      <c r="O91" s="179"/>
      <c r="P91" s="179"/>
      <c r="Q91" s="179"/>
      <c r="R91" s="179"/>
      <c r="S91" s="179"/>
      <c r="T91" s="179"/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  <c r="AF91" s="179"/>
      <c r="AG91" s="179"/>
      <c r="AH91" s="179"/>
      <c r="AI91" s="179"/>
      <c r="AJ91" s="179"/>
    </row>
    <row r="92" spans="1:36" ht="20.25" customHeight="1" x14ac:dyDescent="0.25">
      <c r="A92" s="183">
        <v>87</v>
      </c>
      <c r="B92" s="176" t="s">
        <v>56</v>
      </c>
      <c r="C92" s="176" t="s">
        <v>414</v>
      </c>
      <c r="D92" s="175" t="s">
        <v>415</v>
      </c>
      <c r="E92" s="174" t="s">
        <v>54</v>
      </c>
      <c r="F92" s="226">
        <v>49.835342465753428</v>
      </c>
      <c r="G92" s="226">
        <v>0</v>
      </c>
      <c r="H92" s="177">
        <f t="shared" si="8"/>
        <v>0</v>
      </c>
      <c r="I92" s="178">
        <f t="shared" si="9"/>
        <v>0</v>
      </c>
      <c r="J92" s="224">
        <f t="shared" si="10"/>
        <v>0</v>
      </c>
      <c r="K92" s="225">
        <f t="shared" si="11"/>
        <v>0</v>
      </c>
      <c r="L92" s="268" t="e">
        <f>IF(COUNTIFS(History_Tool!#REF!,A92,History_Tool!#REF!,"B"),"B","A")</f>
        <v>#REF!</v>
      </c>
      <c r="M92" s="180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79"/>
      <c r="AH92" s="179"/>
      <c r="AI92" s="179"/>
      <c r="AJ92" s="179"/>
    </row>
    <row r="93" spans="1:36" ht="20.25" customHeight="1" x14ac:dyDescent="0.25">
      <c r="A93" s="183">
        <v>88</v>
      </c>
      <c r="B93" s="176" t="s">
        <v>56</v>
      </c>
      <c r="C93" s="176" t="s">
        <v>416</v>
      </c>
      <c r="D93" s="175" t="s">
        <v>417</v>
      </c>
      <c r="E93" s="174" t="s">
        <v>54</v>
      </c>
      <c r="F93" s="226">
        <v>64.10931506849316</v>
      </c>
      <c r="G93" s="226">
        <v>0</v>
      </c>
      <c r="H93" s="177">
        <f t="shared" si="8"/>
        <v>0</v>
      </c>
      <c r="I93" s="178">
        <f t="shared" si="9"/>
        <v>0</v>
      </c>
      <c r="J93" s="224">
        <f t="shared" si="10"/>
        <v>0</v>
      </c>
      <c r="K93" s="225">
        <f t="shared" si="11"/>
        <v>0</v>
      </c>
      <c r="L93" s="268" t="e">
        <f>IF(COUNTIFS(History_Tool!#REF!,A93,History_Tool!#REF!,"B"),"B","A")</f>
        <v>#REF!</v>
      </c>
      <c r="M93" s="180"/>
      <c r="N93" s="179"/>
      <c r="O93" s="179"/>
      <c r="P93" s="179"/>
      <c r="Q93" s="179"/>
      <c r="R93" s="179"/>
      <c r="S93" s="179"/>
      <c r="T93" s="179"/>
      <c r="U93" s="179"/>
      <c r="V93" s="179"/>
      <c r="W93" s="179"/>
      <c r="X93" s="179"/>
      <c r="Y93" s="179"/>
      <c r="Z93" s="179"/>
      <c r="AA93" s="179"/>
      <c r="AB93" s="179"/>
      <c r="AC93" s="179"/>
      <c r="AD93" s="179"/>
      <c r="AE93" s="179"/>
      <c r="AF93" s="179"/>
      <c r="AG93" s="179"/>
      <c r="AH93" s="179"/>
      <c r="AI93" s="179"/>
      <c r="AJ93" s="179"/>
    </row>
    <row r="94" spans="1:36" ht="20.25" customHeight="1" x14ac:dyDescent="0.25">
      <c r="A94" s="183">
        <v>89</v>
      </c>
      <c r="B94" s="176" t="s">
        <v>56</v>
      </c>
      <c r="C94" s="176" t="s">
        <v>418</v>
      </c>
      <c r="D94" s="175" t="s">
        <v>419</v>
      </c>
      <c r="E94" s="174" t="s">
        <v>54</v>
      </c>
      <c r="F94" s="226">
        <v>5.0682191780821917</v>
      </c>
      <c r="G94" s="226">
        <v>0</v>
      </c>
      <c r="H94" s="177">
        <f t="shared" si="8"/>
        <v>0</v>
      </c>
      <c r="I94" s="178">
        <f t="shared" si="9"/>
        <v>0</v>
      </c>
      <c r="J94" s="224">
        <f t="shared" si="10"/>
        <v>0</v>
      </c>
      <c r="K94" s="225">
        <f t="shared" si="11"/>
        <v>0</v>
      </c>
      <c r="L94" s="268" t="e">
        <f>IF(COUNTIFS(History_Tool!#REF!,A94,History_Tool!#REF!,"B"),"B","A")</f>
        <v>#REF!</v>
      </c>
      <c r="M94" s="180"/>
      <c r="N94" s="179"/>
      <c r="O94" s="179"/>
      <c r="P94" s="179"/>
      <c r="Q94" s="179"/>
      <c r="R94" s="179"/>
      <c r="S94" s="179"/>
      <c r="T94" s="179"/>
      <c r="U94" s="179"/>
      <c r="V94" s="179"/>
      <c r="W94" s="179"/>
      <c r="X94" s="179"/>
      <c r="Y94" s="179"/>
      <c r="Z94" s="179"/>
      <c r="AA94" s="179"/>
      <c r="AB94" s="179"/>
      <c r="AC94" s="179"/>
      <c r="AD94" s="179"/>
      <c r="AE94" s="179"/>
      <c r="AF94" s="179"/>
      <c r="AG94" s="179"/>
      <c r="AH94" s="179"/>
      <c r="AI94" s="179"/>
      <c r="AJ94" s="179"/>
    </row>
    <row r="95" spans="1:36" ht="20.25" customHeight="1" x14ac:dyDescent="0.25">
      <c r="A95" s="183">
        <v>90</v>
      </c>
      <c r="B95" s="176" t="s">
        <v>57</v>
      </c>
      <c r="C95" s="176" t="s">
        <v>342</v>
      </c>
      <c r="D95" s="175" t="s">
        <v>420</v>
      </c>
      <c r="E95" s="174" t="s">
        <v>54</v>
      </c>
      <c r="F95" s="226">
        <v>27.259999999999998</v>
      </c>
      <c r="G95" s="226">
        <v>33</v>
      </c>
      <c r="H95" s="177">
        <f t="shared" si="8"/>
        <v>0</v>
      </c>
      <c r="I95" s="178">
        <f t="shared" si="9"/>
        <v>0</v>
      </c>
      <c r="J95" s="224">
        <f t="shared" si="10"/>
        <v>0</v>
      </c>
      <c r="K95" s="225">
        <f t="shared" si="11"/>
        <v>0</v>
      </c>
      <c r="L95" s="268" t="e">
        <f>IF(COUNTIFS(History_Tool!#REF!,A95,History_Tool!#REF!,"B"),"B","A")</f>
        <v>#REF!</v>
      </c>
      <c r="M95" s="180"/>
      <c r="N95" s="179"/>
      <c r="O95" s="179"/>
      <c r="P95" s="179"/>
      <c r="Q95" s="179"/>
      <c r="R95" s="179"/>
      <c r="S95" s="179"/>
      <c r="T95" s="179"/>
      <c r="U95" s="179"/>
      <c r="V95" s="179"/>
      <c r="W95" s="179"/>
      <c r="X95" s="179"/>
      <c r="Y95" s="179"/>
      <c r="Z95" s="179"/>
      <c r="AA95" s="179"/>
      <c r="AB95" s="179"/>
      <c r="AC95" s="179"/>
      <c r="AD95" s="179"/>
      <c r="AE95" s="179"/>
      <c r="AF95" s="179"/>
      <c r="AG95" s="179"/>
      <c r="AH95" s="179"/>
      <c r="AI95" s="179"/>
      <c r="AJ95" s="179"/>
    </row>
    <row r="96" spans="1:36" ht="20.25" customHeight="1" x14ac:dyDescent="0.25">
      <c r="A96" s="183">
        <v>91</v>
      </c>
      <c r="B96" s="176" t="s">
        <v>57</v>
      </c>
      <c r="C96" s="176" t="s">
        <v>342</v>
      </c>
      <c r="D96" s="175" t="s">
        <v>421</v>
      </c>
      <c r="E96" s="174" t="s">
        <v>54</v>
      </c>
      <c r="F96" s="226">
        <v>27.259999999999998</v>
      </c>
      <c r="G96" s="226">
        <v>33</v>
      </c>
      <c r="H96" s="177">
        <f t="shared" si="8"/>
        <v>0</v>
      </c>
      <c r="I96" s="178">
        <f t="shared" si="9"/>
        <v>0</v>
      </c>
      <c r="J96" s="224">
        <f t="shared" si="10"/>
        <v>0</v>
      </c>
      <c r="K96" s="225">
        <f t="shared" si="11"/>
        <v>0</v>
      </c>
      <c r="L96" s="268" t="e">
        <f>IF(COUNTIFS(History_Tool!#REF!,A96,History_Tool!#REF!,"B"),"B","A")</f>
        <v>#REF!</v>
      </c>
      <c r="M96" s="180"/>
      <c r="N96" s="179"/>
      <c r="O96" s="179"/>
      <c r="P96" s="179"/>
      <c r="Q96" s="179"/>
      <c r="R96" s="179"/>
      <c r="S96" s="179"/>
      <c r="T96" s="179"/>
      <c r="U96" s="179"/>
      <c r="V96" s="179"/>
      <c r="W96" s="179"/>
      <c r="X96" s="179"/>
      <c r="Y96" s="179"/>
      <c r="Z96" s="179"/>
      <c r="AA96" s="179"/>
      <c r="AB96" s="179"/>
      <c r="AC96" s="179"/>
      <c r="AD96" s="179"/>
      <c r="AE96" s="179"/>
      <c r="AF96" s="179"/>
      <c r="AG96" s="179"/>
      <c r="AH96" s="179"/>
      <c r="AI96" s="179"/>
      <c r="AJ96" s="179"/>
    </row>
    <row r="97" spans="1:58" ht="20.25" customHeight="1" x14ac:dyDescent="0.25">
      <c r="A97" s="183">
        <v>92</v>
      </c>
      <c r="B97" s="176" t="s">
        <v>57</v>
      </c>
      <c r="C97" s="176" t="s">
        <v>354</v>
      </c>
      <c r="D97" s="175" t="s">
        <v>422</v>
      </c>
      <c r="E97" s="174" t="s">
        <v>54</v>
      </c>
      <c r="F97" s="226">
        <v>5.6435616438356169</v>
      </c>
      <c r="G97" s="226">
        <v>0</v>
      </c>
      <c r="H97" s="177">
        <f t="shared" si="8"/>
        <v>0</v>
      </c>
      <c r="I97" s="178">
        <f t="shared" si="9"/>
        <v>0</v>
      </c>
      <c r="J97" s="224">
        <f t="shared" si="10"/>
        <v>0</v>
      </c>
      <c r="K97" s="225">
        <f t="shared" si="11"/>
        <v>0</v>
      </c>
      <c r="L97" s="268" t="e">
        <f>IF(COUNTIFS(History_Tool!#REF!,A97,History_Tool!#REF!,"B"),"B","A")</f>
        <v>#REF!</v>
      </c>
      <c r="M97" s="180"/>
      <c r="N97" s="179"/>
      <c r="O97" s="179"/>
      <c r="P97" s="179"/>
      <c r="Q97" s="179"/>
      <c r="R97" s="179"/>
      <c r="S97" s="179"/>
      <c r="T97" s="179"/>
      <c r="U97" s="179"/>
      <c r="V97" s="179"/>
      <c r="W97" s="179"/>
      <c r="X97" s="179"/>
      <c r="Y97" s="179"/>
      <c r="Z97" s="179"/>
      <c r="AA97" s="179"/>
      <c r="AB97" s="179"/>
      <c r="AC97" s="179"/>
      <c r="AD97" s="179"/>
      <c r="AE97" s="179"/>
      <c r="AF97" s="179"/>
      <c r="AG97" s="179"/>
      <c r="AH97" s="179"/>
      <c r="AI97" s="179"/>
      <c r="AJ97" s="179"/>
    </row>
    <row r="98" spans="1:58" ht="20.25" customHeight="1" x14ac:dyDescent="0.25">
      <c r="A98" s="183">
        <v>93</v>
      </c>
      <c r="B98" s="176" t="s">
        <v>57</v>
      </c>
      <c r="C98" s="176" t="s">
        <v>354</v>
      </c>
      <c r="D98" s="175" t="s">
        <v>423</v>
      </c>
      <c r="E98" s="174" t="s">
        <v>54</v>
      </c>
      <c r="F98" s="226">
        <v>5.6435616438356169</v>
      </c>
      <c r="G98" s="226">
        <v>0</v>
      </c>
      <c r="H98" s="177">
        <f t="shared" si="8"/>
        <v>0</v>
      </c>
      <c r="I98" s="178">
        <f t="shared" si="9"/>
        <v>0</v>
      </c>
      <c r="J98" s="224">
        <f t="shared" si="10"/>
        <v>0</v>
      </c>
      <c r="K98" s="225">
        <f t="shared" si="11"/>
        <v>0</v>
      </c>
      <c r="L98" s="268" t="e">
        <f>IF(COUNTIFS(History_Tool!#REF!,A98,History_Tool!#REF!,"B"),"B","A")</f>
        <v>#REF!</v>
      </c>
      <c r="M98" s="180"/>
      <c r="N98" s="179"/>
      <c r="O98" s="179"/>
      <c r="P98" s="179"/>
      <c r="Q98" s="179"/>
      <c r="R98" s="179"/>
      <c r="S98" s="179"/>
      <c r="T98" s="179"/>
      <c r="U98" s="179"/>
      <c r="V98" s="179"/>
      <c r="W98" s="179"/>
      <c r="X98" s="179"/>
      <c r="Y98" s="179"/>
      <c r="Z98" s="179"/>
      <c r="AA98" s="179"/>
      <c r="AB98" s="179"/>
      <c r="AC98" s="179"/>
      <c r="AD98" s="179"/>
      <c r="AE98" s="179"/>
      <c r="AF98" s="179"/>
      <c r="AG98" s="179"/>
      <c r="AH98" s="179"/>
      <c r="AI98" s="179"/>
      <c r="AJ98" s="179"/>
    </row>
    <row r="99" spans="1:58" ht="20.25" customHeight="1" x14ac:dyDescent="0.25">
      <c r="A99" s="183">
        <v>94</v>
      </c>
      <c r="B99" s="176" t="s">
        <v>56</v>
      </c>
      <c r="C99" s="176" t="s">
        <v>424</v>
      </c>
      <c r="D99" s="175" t="s">
        <v>425</v>
      </c>
      <c r="E99" s="174" t="s">
        <v>54</v>
      </c>
      <c r="F99" s="226">
        <v>107.94493150684931</v>
      </c>
      <c r="G99" s="226">
        <v>51</v>
      </c>
      <c r="H99" s="177">
        <f t="shared" si="8"/>
        <v>1</v>
      </c>
      <c r="I99" s="178">
        <f t="shared" si="9"/>
        <v>2</v>
      </c>
      <c r="J99" s="224">
        <f t="shared" si="10"/>
        <v>215.88986301369863</v>
      </c>
      <c r="K99" s="225">
        <f t="shared" si="11"/>
        <v>102</v>
      </c>
      <c r="L99" s="268" t="e">
        <f>IF(COUNTIFS(History_Tool!#REF!,A99,History_Tool!#REF!,"B"),"B","A")</f>
        <v>#REF!</v>
      </c>
      <c r="M99" s="180"/>
      <c r="N99" s="179"/>
      <c r="O99" s="179"/>
      <c r="P99" s="179"/>
      <c r="Q99" s="179"/>
      <c r="R99" s="179"/>
      <c r="S99" s="179"/>
      <c r="T99" s="179"/>
      <c r="U99" s="179"/>
      <c r="V99" s="179"/>
      <c r="W99" s="179"/>
      <c r="X99" s="179"/>
      <c r="Y99" s="179"/>
      <c r="Z99" s="179"/>
      <c r="AA99" s="179"/>
      <c r="AB99" s="179"/>
      <c r="AC99" s="179"/>
      <c r="AD99" s="179"/>
      <c r="AE99" s="179"/>
      <c r="AF99" s="179"/>
      <c r="AG99" s="179"/>
      <c r="AH99" s="179"/>
      <c r="AI99" s="179"/>
      <c r="AJ99" s="179"/>
      <c r="AT99" s="291">
        <v>317.88986301369863</v>
      </c>
      <c r="AU99" s="291">
        <v>0</v>
      </c>
      <c r="AV99" s="291">
        <v>317.88986301369863</v>
      </c>
      <c r="AW99" s="289">
        <v>0</v>
      </c>
      <c r="AX99" s="289">
        <v>0</v>
      </c>
      <c r="AY99" s="289">
        <v>0</v>
      </c>
      <c r="AZ99" s="171">
        <v>2</v>
      </c>
      <c r="BA99" s="270">
        <v>1</v>
      </c>
      <c r="BB99" s="104">
        <v>2</v>
      </c>
    </row>
    <row r="100" spans="1:58" ht="20.25" customHeight="1" x14ac:dyDescent="0.25">
      <c r="A100" s="183">
        <v>95</v>
      </c>
      <c r="B100" s="176" t="s">
        <v>57</v>
      </c>
      <c r="C100" s="176" t="s">
        <v>357</v>
      </c>
      <c r="D100" s="175" t="s">
        <v>426</v>
      </c>
      <c r="E100" s="174" t="s">
        <v>54</v>
      </c>
      <c r="F100" s="226">
        <v>23.013424657534244</v>
      </c>
      <c r="G100" s="226">
        <v>0</v>
      </c>
      <c r="H100" s="177">
        <f t="shared" si="8"/>
        <v>0</v>
      </c>
      <c r="I100" s="178">
        <f t="shared" si="9"/>
        <v>0</v>
      </c>
      <c r="J100" s="224">
        <f t="shared" si="10"/>
        <v>0</v>
      </c>
      <c r="K100" s="225">
        <f t="shared" si="11"/>
        <v>0</v>
      </c>
      <c r="L100" s="268" t="e">
        <f>IF(COUNTIFS(History_Tool!#REF!,A100,History_Tool!#REF!,"B"),"B","A")</f>
        <v>#REF!</v>
      </c>
      <c r="M100" s="180"/>
      <c r="N100" s="17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C100" s="179"/>
      <c r="AD100" s="179"/>
      <c r="AE100" s="179"/>
      <c r="AF100" s="179"/>
      <c r="AG100" s="179"/>
      <c r="AH100" s="179"/>
      <c r="AI100" s="179"/>
      <c r="AJ100" s="179"/>
    </row>
    <row r="101" spans="1:58" ht="20.25" customHeight="1" x14ac:dyDescent="0.25">
      <c r="A101" s="183">
        <v>96</v>
      </c>
      <c r="B101" s="176" t="s">
        <v>57</v>
      </c>
      <c r="C101" s="176" t="s">
        <v>498</v>
      </c>
      <c r="D101" s="175" t="s">
        <v>427</v>
      </c>
      <c r="E101" s="174" t="s">
        <v>54</v>
      </c>
      <c r="F101" s="226">
        <v>15.89013698630137</v>
      </c>
      <c r="G101" s="226">
        <v>0</v>
      </c>
      <c r="H101" s="177">
        <f t="shared" si="8"/>
        <v>1</v>
      </c>
      <c r="I101" s="178">
        <f t="shared" si="9"/>
        <v>1</v>
      </c>
      <c r="J101" s="224">
        <f t="shared" si="10"/>
        <v>15.89013698630137</v>
      </c>
      <c r="K101" s="225">
        <f t="shared" si="11"/>
        <v>0</v>
      </c>
      <c r="L101" s="268" t="e">
        <f>IF(COUNTIFS(History_Tool!#REF!,A101,History_Tool!#REF!,"B"),"B","A")</f>
        <v>#REF!</v>
      </c>
      <c r="M101" s="180"/>
      <c r="N101" s="179"/>
      <c r="O101" s="179"/>
      <c r="P101" s="179"/>
      <c r="Q101" s="179"/>
      <c r="R101" s="179"/>
      <c r="S101" s="179"/>
      <c r="T101" s="179"/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  <c r="AF101" s="179"/>
      <c r="AG101" s="179"/>
      <c r="AH101" s="179"/>
      <c r="AI101" s="179"/>
      <c r="AJ101" s="179"/>
      <c r="AT101" s="291">
        <v>15.89013698630137</v>
      </c>
      <c r="AU101" s="291">
        <v>0</v>
      </c>
      <c r="AV101" s="291">
        <v>15.89013698630137</v>
      </c>
      <c r="AW101" s="289">
        <v>0</v>
      </c>
      <c r="AX101" s="289">
        <v>0</v>
      </c>
      <c r="AY101" s="289">
        <v>0</v>
      </c>
      <c r="AZ101" s="171">
        <v>1</v>
      </c>
      <c r="BE101" s="104">
        <v>1</v>
      </c>
      <c r="BF101" s="104">
        <v>1</v>
      </c>
    </row>
    <row r="102" spans="1:58" ht="20.25" customHeight="1" x14ac:dyDescent="0.25">
      <c r="A102" s="183">
        <v>97</v>
      </c>
      <c r="B102" s="176" t="s">
        <v>56</v>
      </c>
      <c r="C102" s="176" t="s">
        <v>428</v>
      </c>
      <c r="D102" s="175" t="s">
        <v>429</v>
      </c>
      <c r="E102" s="174" t="s">
        <v>54</v>
      </c>
      <c r="F102" s="226">
        <v>16.575068493150685</v>
      </c>
      <c r="G102" s="226">
        <v>0</v>
      </c>
      <c r="H102" s="177">
        <f t="shared" ref="H102:H129" si="12">COUNT(BB102,BD102,BF102,BH102,BJ102,BL102,BN102,BP102,BR102,BT102,BV102,BX102,BZ102,CB102,CD102,CF102,CH102,CJ102,CL102,CN102,CP102,CR102,CT102,CV102,CX102,CZ102)</f>
        <v>0</v>
      </c>
      <c r="I102" s="178">
        <f t="shared" ref="I102:I129" si="13">AZ102</f>
        <v>0</v>
      </c>
      <c r="J102" s="224">
        <f t="shared" ref="J102:J129" si="14">I102*F102</f>
        <v>0</v>
      </c>
      <c r="K102" s="225">
        <f t="shared" ref="K102:K129" si="15">I102*G102</f>
        <v>0</v>
      </c>
      <c r="L102" s="268" t="e">
        <f>IF(COUNTIFS(History_Tool!#REF!,A102,History_Tool!#REF!,"B"),"B","A")</f>
        <v>#REF!</v>
      </c>
      <c r="M102" s="180"/>
      <c r="N102" s="179"/>
      <c r="O102" s="179"/>
      <c r="P102" s="179"/>
      <c r="Q102" s="179"/>
      <c r="R102" s="179"/>
      <c r="S102" s="179"/>
      <c r="T102" s="179"/>
      <c r="U102" s="179"/>
      <c r="V102" s="179"/>
      <c r="W102" s="179"/>
      <c r="X102" s="179"/>
      <c r="Y102" s="179"/>
      <c r="Z102" s="179"/>
      <c r="AA102" s="179"/>
      <c r="AB102" s="179"/>
      <c r="AC102" s="179"/>
      <c r="AD102" s="179"/>
      <c r="AE102" s="179"/>
      <c r="AF102" s="179"/>
      <c r="AG102" s="179"/>
      <c r="AH102" s="179"/>
      <c r="AI102" s="179"/>
      <c r="AJ102" s="179"/>
    </row>
    <row r="103" spans="1:58" ht="20.25" customHeight="1" x14ac:dyDescent="0.25">
      <c r="A103" s="183">
        <v>98</v>
      </c>
      <c r="B103" s="176" t="s">
        <v>56</v>
      </c>
      <c r="C103" s="176" t="s">
        <v>430</v>
      </c>
      <c r="D103" s="175" t="s">
        <v>431</v>
      </c>
      <c r="E103" s="174" t="s">
        <v>54</v>
      </c>
      <c r="F103" s="226">
        <v>9.1860273972602737</v>
      </c>
      <c r="G103" s="226">
        <v>0</v>
      </c>
      <c r="H103" s="177">
        <f t="shared" si="12"/>
        <v>1</v>
      </c>
      <c r="I103" s="178">
        <f t="shared" si="13"/>
        <v>2</v>
      </c>
      <c r="J103" s="224">
        <f t="shared" si="14"/>
        <v>18.372054794520547</v>
      </c>
      <c r="K103" s="225">
        <f t="shared" si="15"/>
        <v>0</v>
      </c>
      <c r="L103" s="268" t="e">
        <f>IF(COUNTIFS(History_Tool!#REF!,A103,History_Tool!#REF!,"B"),"B","A")</f>
        <v>#REF!</v>
      </c>
      <c r="M103" s="180"/>
      <c r="N103" s="179"/>
      <c r="O103" s="179"/>
      <c r="P103" s="179"/>
      <c r="Q103" s="179"/>
      <c r="R103" s="179"/>
      <c r="S103" s="179"/>
      <c r="T103" s="179"/>
      <c r="U103" s="179"/>
      <c r="V103" s="179"/>
      <c r="W103" s="179"/>
      <c r="X103" s="179"/>
      <c r="Y103" s="179"/>
      <c r="Z103" s="179"/>
      <c r="AA103" s="179"/>
      <c r="AB103" s="179"/>
      <c r="AC103" s="179"/>
      <c r="AD103" s="179"/>
      <c r="AE103" s="179"/>
      <c r="AF103" s="179"/>
      <c r="AG103" s="179"/>
      <c r="AH103" s="179"/>
      <c r="AI103" s="179"/>
      <c r="AJ103" s="179"/>
      <c r="AT103" s="291">
        <v>18.372054794520547</v>
      </c>
      <c r="AU103" s="291">
        <v>0</v>
      </c>
      <c r="AV103" s="291">
        <v>18.372054794520547</v>
      </c>
      <c r="AW103" s="289">
        <v>0</v>
      </c>
      <c r="AX103" s="289">
        <v>0</v>
      </c>
      <c r="AY103" s="289">
        <v>0</v>
      </c>
      <c r="AZ103" s="171">
        <v>2</v>
      </c>
      <c r="BA103" s="270">
        <v>1</v>
      </c>
      <c r="BB103" s="104">
        <v>2</v>
      </c>
    </row>
    <row r="104" spans="1:58" ht="20.25" customHeight="1" x14ac:dyDescent="0.25">
      <c r="A104" s="183">
        <v>99</v>
      </c>
      <c r="B104" s="176" t="s">
        <v>56</v>
      </c>
      <c r="C104" s="176" t="s">
        <v>432</v>
      </c>
      <c r="D104" s="175" t="s">
        <v>433</v>
      </c>
      <c r="E104" s="174" t="s">
        <v>54</v>
      </c>
      <c r="F104" s="226">
        <v>30.136712328767121</v>
      </c>
      <c r="G104" s="226">
        <v>20</v>
      </c>
      <c r="H104" s="177">
        <f t="shared" si="12"/>
        <v>0</v>
      </c>
      <c r="I104" s="178">
        <f t="shared" si="13"/>
        <v>0</v>
      </c>
      <c r="J104" s="224">
        <f t="shared" si="14"/>
        <v>0</v>
      </c>
      <c r="K104" s="225">
        <f t="shared" si="15"/>
        <v>0</v>
      </c>
      <c r="L104" s="268" t="e">
        <f>IF(COUNTIFS(History_Tool!#REF!,A104,History_Tool!#REF!,"B"),"B","A")</f>
        <v>#REF!</v>
      </c>
      <c r="M104" s="180"/>
      <c r="N104" s="179"/>
      <c r="O104" s="179"/>
      <c r="P104" s="179"/>
      <c r="Q104" s="179"/>
      <c r="R104" s="179"/>
      <c r="S104" s="179"/>
      <c r="T104" s="179"/>
      <c r="U104" s="179"/>
      <c r="V104" s="179"/>
      <c r="W104" s="179"/>
      <c r="X104" s="179"/>
      <c r="Y104" s="179"/>
      <c r="Z104" s="179"/>
      <c r="AA104" s="179"/>
      <c r="AB104" s="179"/>
      <c r="AC104" s="179"/>
      <c r="AD104" s="179"/>
      <c r="AE104" s="179"/>
      <c r="AF104" s="179"/>
      <c r="AG104" s="179"/>
      <c r="AH104" s="179"/>
      <c r="AI104" s="179"/>
      <c r="AJ104" s="179"/>
    </row>
    <row r="105" spans="1:58" ht="20.25" customHeight="1" x14ac:dyDescent="0.25">
      <c r="A105" s="183">
        <v>100</v>
      </c>
      <c r="B105" s="176" t="s">
        <v>56</v>
      </c>
      <c r="C105" s="176" t="s">
        <v>434</v>
      </c>
      <c r="D105" s="175" t="s">
        <v>435</v>
      </c>
      <c r="E105" s="174" t="s">
        <v>54</v>
      </c>
      <c r="F105" s="226">
        <v>78.903835616438357</v>
      </c>
      <c r="G105" s="226">
        <v>0</v>
      </c>
      <c r="H105" s="177">
        <f t="shared" si="12"/>
        <v>0</v>
      </c>
      <c r="I105" s="178">
        <f t="shared" si="13"/>
        <v>0</v>
      </c>
      <c r="J105" s="224">
        <f t="shared" si="14"/>
        <v>0</v>
      </c>
      <c r="K105" s="225">
        <f t="shared" si="15"/>
        <v>0</v>
      </c>
      <c r="L105" s="268" t="e">
        <f>IF(COUNTIFS(History_Tool!#REF!,A105,History_Tool!#REF!,"B"),"B","A")</f>
        <v>#REF!</v>
      </c>
      <c r="M105" s="180"/>
      <c r="N105" s="179"/>
      <c r="O105" s="179"/>
      <c r="P105" s="179"/>
      <c r="Q105" s="179"/>
      <c r="R105" s="179"/>
      <c r="S105" s="179"/>
      <c r="T105" s="179"/>
      <c r="U105" s="179"/>
      <c r="V105" s="179"/>
      <c r="W105" s="179"/>
      <c r="X105" s="179"/>
      <c r="Y105" s="179"/>
      <c r="Z105" s="179"/>
      <c r="AA105" s="179"/>
      <c r="AB105" s="179"/>
      <c r="AC105" s="179"/>
      <c r="AD105" s="179"/>
      <c r="AE105" s="179"/>
      <c r="AF105" s="179"/>
      <c r="AG105" s="179"/>
      <c r="AH105" s="179"/>
      <c r="AI105" s="179"/>
      <c r="AJ105" s="179"/>
    </row>
    <row r="106" spans="1:58" ht="20.25" customHeight="1" x14ac:dyDescent="0.25">
      <c r="A106" s="183">
        <v>101</v>
      </c>
      <c r="B106" s="176" t="s">
        <v>57</v>
      </c>
      <c r="C106" s="176" t="s">
        <v>436</v>
      </c>
      <c r="D106" s="175" t="s">
        <v>437</v>
      </c>
      <c r="E106" s="174" t="s">
        <v>54</v>
      </c>
      <c r="F106" s="226">
        <v>0</v>
      </c>
      <c r="G106" s="226">
        <v>0</v>
      </c>
      <c r="H106" s="177">
        <f t="shared" si="12"/>
        <v>0</v>
      </c>
      <c r="I106" s="178">
        <f t="shared" si="13"/>
        <v>0</v>
      </c>
      <c r="J106" s="224">
        <f t="shared" si="14"/>
        <v>0</v>
      </c>
      <c r="K106" s="225">
        <f t="shared" si="15"/>
        <v>0</v>
      </c>
      <c r="L106" s="268" t="e">
        <f>IF(COUNTIFS(History_Tool!#REF!,A106,History_Tool!#REF!,"B"),"B","A")</f>
        <v>#REF!</v>
      </c>
      <c r="M106" s="180"/>
      <c r="N106" s="179"/>
      <c r="O106" s="179"/>
      <c r="P106" s="179"/>
      <c r="Q106" s="179"/>
      <c r="R106" s="179"/>
      <c r="S106" s="179"/>
      <c r="T106" s="179"/>
      <c r="U106" s="179"/>
      <c r="V106" s="179"/>
      <c r="W106" s="179"/>
      <c r="X106" s="179"/>
      <c r="Y106" s="179"/>
      <c r="Z106" s="179"/>
      <c r="AA106" s="179"/>
      <c r="AB106" s="179"/>
      <c r="AC106" s="179"/>
      <c r="AD106" s="179"/>
      <c r="AE106" s="179"/>
      <c r="AF106" s="179"/>
      <c r="AG106" s="179"/>
      <c r="AH106" s="179"/>
      <c r="AI106" s="179"/>
      <c r="AJ106" s="179"/>
    </row>
    <row r="107" spans="1:58" ht="20.25" customHeight="1" x14ac:dyDescent="0.25">
      <c r="A107" s="183">
        <v>102</v>
      </c>
      <c r="B107" s="176" t="s">
        <v>57</v>
      </c>
      <c r="C107" s="176" t="s">
        <v>436</v>
      </c>
      <c r="D107" s="175" t="s">
        <v>438</v>
      </c>
      <c r="E107" s="174" t="s">
        <v>54</v>
      </c>
      <c r="F107" s="226">
        <v>0</v>
      </c>
      <c r="G107" s="226">
        <v>0</v>
      </c>
      <c r="H107" s="177">
        <f t="shared" si="12"/>
        <v>0</v>
      </c>
      <c r="I107" s="178">
        <f t="shared" si="13"/>
        <v>0</v>
      </c>
      <c r="J107" s="224">
        <f t="shared" si="14"/>
        <v>0</v>
      </c>
      <c r="K107" s="225">
        <f t="shared" si="15"/>
        <v>0</v>
      </c>
      <c r="L107" s="268" t="e">
        <f>IF(COUNTIFS(History_Tool!#REF!,A107,History_Tool!#REF!,"B"),"B","A")</f>
        <v>#REF!</v>
      </c>
      <c r="M107" s="180"/>
      <c r="N107" s="179"/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C107" s="179"/>
      <c r="AD107" s="179"/>
      <c r="AE107" s="179"/>
      <c r="AF107" s="179"/>
      <c r="AG107" s="179"/>
      <c r="AH107" s="179"/>
      <c r="AI107" s="179"/>
      <c r="AJ107" s="179"/>
    </row>
    <row r="108" spans="1:58" ht="20.25" customHeight="1" x14ac:dyDescent="0.25">
      <c r="A108" s="183">
        <v>103</v>
      </c>
      <c r="B108" s="176" t="s">
        <v>57</v>
      </c>
      <c r="C108" s="176" t="s">
        <v>439</v>
      </c>
      <c r="D108" s="175" t="s">
        <v>440</v>
      </c>
      <c r="E108" s="174" t="s">
        <v>54</v>
      </c>
      <c r="F108" s="226">
        <v>0</v>
      </c>
      <c r="G108" s="226">
        <v>0</v>
      </c>
      <c r="H108" s="177">
        <f t="shared" si="12"/>
        <v>0</v>
      </c>
      <c r="I108" s="178">
        <f t="shared" si="13"/>
        <v>0</v>
      </c>
      <c r="J108" s="224">
        <f t="shared" si="14"/>
        <v>0</v>
      </c>
      <c r="K108" s="225">
        <f t="shared" si="15"/>
        <v>0</v>
      </c>
      <c r="L108" s="268" t="e">
        <f>IF(COUNTIFS(History_Tool!#REF!,A108,History_Tool!#REF!,"B"),"B","A")</f>
        <v>#REF!</v>
      </c>
      <c r="M108" s="180"/>
    </row>
    <row r="109" spans="1:58" ht="20.25" customHeight="1" x14ac:dyDescent="0.25">
      <c r="A109" s="183">
        <v>104</v>
      </c>
      <c r="B109" s="176" t="s">
        <v>55</v>
      </c>
      <c r="C109" s="176" t="s">
        <v>441</v>
      </c>
      <c r="D109" s="175" t="s">
        <v>442</v>
      </c>
      <c r="E109" s="174" t="s">
        <v>54</v>
      </c>
      <c r="F109" s="226">
        <v>0</v>
      </c>
      <c r="G109" s="226">
        <v>0</v>
      </c>
      <c r="H109" s="177">
        <f t="shared" si="12"/>
        <v>0</v>
      </c>
      <c r="I109" s="178">
        <f t="shared" si="13"/>
        <v>0</v>
      </c>
      <c r="J109" s="224">
        <f t="shared" si="14"/>
        <v>0</v>
      </c>
      <c r="K109" s="225">
        <f t="shared" si="15"/>
        <v>0</v>
      </c>
      <c r="L109" s="268" t="e">
        <f>IF(COUNTIFS(History_Tool!#REF!,A109,History_Tool!#REF!,"B"),"B","A")</f>
        <v>#REF!</v>
      </c>
      <c r="M109" s="180"/>
    </row>
    <row r="110" spans="1:58" ht="20.25" customHeight="1" x14ac:dyDescent="0.25">
      <c r="A110" s="183">
        <v>105</v>
      </c>
      <c r="B110" s="176" t="s">
        <v>55</v>
      </c>
      <c r="C110" s="176" t="s">
        <v>388</v>
      </c>
      <c r="D110" s="175" t="s">
        <v>443</v>
      </c>
      <c r="E110" s="174" t="s">
        <v>54</v>
      </c>
      <c r="F110" s="226">
        <v>0</v>
      </c>
      <c r="G110" s="226">
        <v>0</v>
      </c>
      <c r="H110" s="177">
        <f t="shared" si="12"/>
        <v>0</v>
      </c>
      <c r="I110" s="178">
        <f t="shared" si="13"/>
        <v>0</v>
      </c>
      <c r="J110" s="224">
        <f t="shared" si="14"/>
        <v>0</v>
      </c>
      <c r="K110" s="225">
        <f t="shared" si="15"/>
        <v>0</v>
      </c>
      <c r="L110" s="268" t="e">
        <f>IF(COUNTIFS(History_Tool!#REF!,A110,History_Tool!#REF!,"B"),"B","A")</f>
        <v>#REF!</v>
      </c>
      <c r="M110" s="180"/>
    </row>
    <row r="111" spans="1:58" ht="20.25" customHeight="1" x14ac:dyDescent="0.25">
      <c r="A111" s="183">
        <v>106</v>
      </c>
      <c r="B111" s="176" t="s">
        <v>57</v>
      </c>
      <c r="C111" s="176" t="s">
        <v>444</v>
      </c>
      <c r="D111" s="175" t="s">
        <v>445</v>
      </c>
      <c r="E111" s="174" t="s">
        <v>54</v>
      </c>
      <c r="F111" s="226">
        <v>0</v>
      </c>
      <c r="G111" s="226">
        <v>0</v>
      </c>
      <c r="H111" s="177">
        <f t="shared" si="12"/>
        <v>0</v>
      </c>
      <c r="I111" s="178">
        <f t="shared" si="13"/>
        <v>0</v>
      </c>
      <c r="J111" s="224">
        <f t="shared" si="14"/>
        <v>0</v>
      </c>
      <c r="K111" s="225">
        <f t="shared" si="15"/>
        <v>0</v>
      </c>
      <c r="L111" s="268" t="e">
        <f>IF(COUNTIFS(History_Tool!#REF!,A111,History_Tool!#REF!,"B"),"B","A")</f>
        <v>#REF!</v>
      </c>
      <c r="M111" s="180"/>
    </row>
    <row r="112" spans="1:58" ht="20.25" customHeight="1" x14ac:dyDescent="0.25">
      <c r="A112" s="183">
        <v>107</v>
      </c>
      <c r="B112" s="176" t="s">
        <v>56</v>
      </c>
      <c r="C112" s="176" t="s">
        <v>446</v>
      </c>
      <c r="D112" s="175" t="s">
        <v>447</v>
      </c>
      <c r="E112" s="174" t="s">
        <v>54</v>
      </c>
      <c r="F112" s="226">
        <v>0</v>
      </c>
      <c r="G112" s="226">
        <v>0</v>
      </c>
      <c r="H112" s="177">
        <f t="shared" si="12"/>
        <v>0</v>
      </c>
      <c r="I112" s="178">
        <f t="shared" si="13"/>
        <v>0</v>
      </c>
      <c r="J112" s="224">
        <f t="shared" si="14"/>
        <v>0</v>
      </c>
      <c r="K112" s="225">
        <f t="shared" si="15"/>
        <v>0</v>
      </c>
      <c r="L112" s="268" t="e">
        <f>IF(COUNTIFS(History_Tool!#REF!,A112,History_Tool!#REF!,"B"),"B","A")</f>
        <v>#REF!</v>
      </c>
      <c r="M112" s="180"/>
    </row>
    <row r="113" spans="1:13" ht="20.25" customHeight="1" x14ac:dyDescent="0.25">
      <c r="A113" s="183">
        <v>108</v>
      </c>
      <c r="B113" s="176" t="s">
        <v>56</v>
      </c>
      <c r="C113" s="176" t="s">
        <v>448</v>
      </c>
      <c r="D113" s="175" t="s">
        <v>449</v>
      </c>
      <c r="E113" s="174" t="s">
        <v>54</v>
      </c>
      <c r="F113" s="226">
        <v>0</v>
      </c>
      <c r="G113" s="226">
        <v>0</v>
      </c>
      <c r="H113" s="177">
        <f t="shared" si="12"/>
        <v>0</v>
      </c>
      <c r="I113" s="178">
        <f t="shared" si="13"/>
        <v>0</v>
      </c>
      <c r="J113" s="224">
        <f t="shared" si="14"/>
        <v>0</v>
      </c>
      <c r="K113" s="225">
        <f t="shared" si="15"/>
        <v>0</v>
      </c>
      <c r="L113" s="268" t="e">
        <f>IF(COUNTIFS(History_Tool!#REF!,A113,History_Tool!#REF!,"B"),"B","A")</f>
        <v>#REF!</v>
      </c>
      <c r="M113" s="180"/>
    </row>
    <row r="114" spans="1:13" ht="20.25" customHeight="1" x14ac:dyDescent="0.25">
      <c r="A114" s="183">
        <v>109</v>
      </c>
      <c r="B114" s="176" t="s">
        <v>56</v>
      </c>
      <c r="C114" s="176" t="s">
        <v>448</v>
      </c>
      <c r="D114" s="175" t="s">
        <v>450</v>
      </c>
      <c r="E114" s="174" t="s">
        <v>54</v>
      </c>
      <c r="F114" s="226">
        <v>0</v>
      </c>
      <c r="G114" s="226">
        <v>0</v>
      </c>
      <c r="H114" s="177">
        <f t="shared" si="12"/>
        <v>0</v>
      </c>
      <c r="I114" s="178">
        <f t="shared" si="13"/>
        <v>0</v>
      </c>
      <c r="J114" s="224">
        <f t="shared" si="14"/>
        <v>0</v>
      </c>
      <c r="K114" s="225">
        <f t="shared" si="15"/>
        <v>0</v>
      </c>
      <c r="L114" s="268" t="e">
        <f>IF(COUNTIFS(History_Tool!#REF!,A114,History_Tool!#REF!,"B"),"B","A")</f>
        <v>#REF!</v>
      </c>
      <c r="M114" s="180"/>
    </row>
    <row r="115" spans="1:13" ht="20.25" customHeight="1" x14ac:dyDescent="0.25">
      <c r="A115" s="183">
        <v>110</v>
      </c>
      <c r="B115" s="176" t="s">
        <v>56</v>
      </c>
      <c r="C115" s="176" t="s">
        <v>448</v>
      </c>
      <c r="D115" s="175" t="s">
        <v>451</v>
      </c>
      <c r="E115" s="174" t="s">
        <v>54</v>
      </c>
      <c r="F115" s="226">
        <v>0</v>
      </c>
      <c r="G115" s="226">
        <v>0</v>
      </c>
      <c r="H115" s="177">
        <f t="shared" si="12"/>
        <v>0</v>
      </c>
      <c r="I115" s="178">
        <f t="shared" si="13"/>
        <v>0</v>
      </c>
      <c r="J115" s="224">
        <f t="shared" si="14"/>
        <v>0</v>
      </c>
      <c r="K115" s="225">
        <f t="shared" si="15"/>
        <v>0</v>
      </c>
      <c r="L115" s="268" t="e">
        <f>IF(COUNTIFS(History_Tool!#REF!,A115,History_Tool!#REF!,"B"),"B","A")</f>
        <v>#REF!</v>
      </c>
      <c r="M115" s="180"/>
    </row>
    <row r="116" spans="1:13" ht="20.25" customHeight="1" x14ac:dyDescent="0.25">
      <c r="A116" s="183">
        <v>111</v>
      </c>
      <c r="B116" s="176" t="s">
        <v>56</v>
      </c>
      <c r="C116" s="176" t="s">
        <v>448</v>
      </c>
      <c r="D116" s="175" t="s">
        <v>452</v>
      </c>
      <c r="E116" s="174" t="s">
        <v>54</v>
      </c>
      <c r="F116" s="226">
        <v>0</v>
      </c>
      <c r="G116" s="226">
        <v>0</v>
      </c>
      <c r="H116" s="177">
        <f t="shared" si="12"/>
        <v>0</v>
      </c>
      <c r="I116" s="178">
        <f t="shared" si="13"/>
        <v>0</v>
      </c>
      <c r="J116" s="224">
        <f t="shared" si="14"/>
        <v>0</v>
      </c>
      <c r="K116" s="225">
        <f t="shared" si="15"/>
        <v>0</v>
      </c>
      <c r="L116" s="268" t="e">
        <f>IF(COUNTIFS(History_Tool!#REF!,A116,History_Tool!#REF!,"B"),"B","A")</f>
        <v>#REF!</v>
      </c>
      <c r="M116" s="180"/>
    </row>
    <row r="117" spans="1:13" ht="20.25" customHeight="1" x14ac:dyDescent="0.25">
      <c r="A117" s="183">
        <v>112</v>
      </c>
      <c r="B117" s="176" t="s">
        <v>56</v>
      </c>
      <c r="C117" s="176" t="s">
        <v>448</v>
      </c>
      <c r="D117" s="175" t="s">
        <v>453</v>
      </c>
      <c r="E117" s="174" t="s">
        <v>54</v>
      </c>
      <c r="F117" s="226">
        <v>0</v>
      </c>
      <c r="G117" s="226">
        <v>0</v>
      </c>
      <c r="H117" s="177">
        <f t="shared" si="12"/>
        <v>0</v>
      </c>
      <c r="I117" s="178">
        <f t="shared" si="13"/>
        <v>0</v>
      </c>
      <c r="J117" s="224">
        <f t="shared" si="14"/>
        <v>0</v>
      </c>
      <c r="K117" s="225">
        <f t="shared" si="15"/>
        <v>0</v>
      </c>
      <c r="L117" s="268" t="e">
        <f>IF(COUNTIFS(History_Tool!#REF!,A117,History_Tool!#REF!,"B"),"B","A")</f>
        <v>#REF!</v>
      </c>
      <c r="M117" s="180"/>
    </row>
    <row r="118" spans="1:13" ht="20.25" customHeight="1" x14ac:dyDescent="0.25">
      <c r="A118" s="183">
        <v>113</v>
      </c>
      <c r="B118" s="176" t="s">
        <v>56</v>
      </c>
      <c r="C118" s="176" t="s">
        <v>448</v>
      </c>
      <c r="D118" s="175" t="s">
        <v>454</v>
      </c>
      <c r="E118" s="174" t="s">
        <v>54</v>
      </c>
      <c r="F118" s="226">
        <v>0</v>
      </c>
      <c r="G118" s="226">
        <v>0</v>
      </c>
      <c r="H118" s="177">
        <f t="shared" si="12"/>
        <v>0</v>
      </c>
      <c r="I118" s="178">
        <f t="shared" si="13"/>
        <v>0</v>
      </c>
      <c r="J118" s="224">
        <f t="shared" si="14"/>
        <v>0</v>
      </c>
      <c r="K118" s="225">
        <f t="shared" si="15"/>
        <v>0</v>
      </c>
      <c r="L118" s="268" t="e">
        <f>IF(COUNTIFS(History_Tool!#REF!,A118,History_Tool!#REF!,"B"),"B","A")</f>
        <v>#REF!</v>
      </c>
      <c r="M118" s="180"/>
    </row>
    <row r="119" spans="1:13" ht="20.25" customHeight="1" x14ac:dyDescent="0.25">
      <c r="A119" s="183">
        <v>114</v>
      </c>
      <c r="B119" s="176" t="s">
        <v>55</v>
      </c>
      <c r="C119" s="176" t="s">
        <v>455</v>
      </c>
      <c r="D119" s="175" t="s">
        <v>456</v>
      </c>
      <c r="E119" s="174" t="s">
        <v>54</v>
      </c>
      <c r="F119" s="226">
        <v>0</v>
      </c>
      <c r="G119" s="226">
        <v>0</v>
      </c>
      <c r="H119" s="177">
        <f t="shared" si="12"/>
        <v>0</v>
      </c>
      <c r="I119" s="178">
        <f t="shared" si="13"/>
        <v>0</v>
      </c>
      <c r="J119" s="224">
        <f t="shared" si="14"/>
        <v>0</v>
      </c>
      <c r="K119" s="225">
        <f t="shared" si="15"/>
        <v>0</v>
      </c>
      <c r="L119" s="268" t="e">
        <f>IF(COUNTIFS(History_Tool!#REF!,A119,History_Tool!#REF!,"B"),"B","A")</f>
        <v>#REF!</v>
      </c>
      <c r="M119" s="180"/>
    </row>
    <row r="120" spans="1:13" ht="20.25" customHeight="1" x14ac:dyDescent="0.25">
      <c r="A120" s="183">
        <v>115</v>
      </c>
      <c r="B120" s="176" t="s">
        <v>55</v>
      </c>
      <c r="C120" s="176" t="s">
        <v>394</v>
      </c>
      <c r="D120" s="175" t="s">
        <v>457</v>
      </c>
      <c r="E120" s="174" t="s">
        <v>54</v>
      </c>
      <c r="F120" s="226">
        <v>0</v>
      </c>
      <c r="G120" s="226">
        <v>0</v>
      </c>
      <c r="H120" s="177">
        <f t="shared" si="12"/>
        <v>0</v>
      </c>
      <c r="I120" s="178">
        <f t="shared" si="13"/>
        <v>0</v>
      </c>
      <c r="J120" s="224">
        <f t="shared" si="14"/>
        <v>0</v>
      </c>
      <c r="K120" s="225">
        <f t="shared" si="15"/>
        <v>0</v>
      </c>
      <c r="L120" s="268" t="e">
        <f>IF(COUNTIFS(History_Tool!#REF!,A120,History_Tool!#REF!,"B"),"B","A")</f>
        <v>#REF!</v>
      </c>
      <c r="M120" s="180"/>
    </row>
    <row r="121" spans="1:13" ht="20.25" customHeight="1" x14ac:dyDescent="0.25">
      <c r="A121" s="183">
        <v>116</v>
      </c>
      <c r="B121" s="176" t="s">
        <v>57</v>
      </c>
      <c r="C121" s="176" t="s">
        <v>458</v>
      </c>
      <c r="D121" s="175" t="s">
        <v>459</v>
      </c>
      <c r="E121" s="174" t="s">
        <v>54</v>
      </c>
      <c r="F121" s="226">
        <v>0</v>
      </c>
      <c r="G121" s="226">
        <v>0</v>
      </c>
      <c r="H121" s="177">
        <f t="shared" si="12"/>
        <v>0</v>
      </c>
      <c r="I121" s="178">
        <f t="shared" si="13"/>
        <v>0</v>
      </c>
      <c r="J121" s="224">
        <f t="shared" si="14"/>
        <v>0</v>
      </c>
      <c r="K121" s="225">
        <f t="shared" si="15"/>
        <v>0</v>
      </c>
      <c r="L121" s="268" t="e">
        <f>IF(COUNTIFS(History_Tool!#REF!,A121,History_Tool!#REF!,"B"),"B","A")</f>
        <v>#REF!</v>
      </c>
      <c r="M121" s="180"/>
    </row>
    <row r="122" spans="1:13" ht="20.25" customHeight="1" x14ac:dyDescent="0.25">
      <c r="A122" s="183">
        <v>117</v>
      </c>
      <c r="B122" s="176" t="s">
        <v>57</v>
      </c>
      <c r="C122" s="176" t="s">
        <v>436</v>
      </c>
      <c r="D122" s="175" t="s">
        <v>460</v>
      </c>
      <c r="E122" s="174" t="s">
        <v>54</v>
      </c>
      <c r="F122" s="226">
        <v>0</v>
      </c>
      <c r="G122" s="226">
        <v>0</v>
      </c>
      <c r="H122" s="177">
        <f t="shared" si="12"/>
        <v>0</v>
      </c>
      <c r="I122" s="178">
        <f t="shared" si="13"/>
        <v>0</v>
      </c>
      <c r="J122" s="224">
        <f t="shared" si="14"/>
        <v>0</v>
      </c>
      <c r="K122" s="225">
        <f t="shared" si="15"/>
        <v>0</v>
      </c>
      <c r="L122" s="268" t="e">
        <f>IF(COUNTIFS(History_Tool!#REF!,A122,History_Tool!#REF!,"B"),"B","A")</f>
        <v>#REF!</v>
      </c>
      <c r="M122" s="180"/>
    </row>
    <row r="123" spans="1:13" ht="20.25" customHeight="1" x14ac:dyDescent="0.25">
      <c r="A123" s="183">
        <v>118</v>
      </c>
      <c r="B123" s="176" t="s">
        <v>56</v>
      </c>
      <c r="C123" s="176" t="s">
        <v>448</v>
      </c>
      <c r="D123" s="175" t="s">
        <v>461</v>
      </c>
      <c r="E123" s="174" t="s">
        <v>54</v>
      </c>
      <c r="F123" s="226">
        <v>0</v>
      </c>
      <c r="G123" s="226">
        <v>0</v>
      </c>
      <c r="H123" s="177">
        <f t="shared" si="12"/>
        <v>0</v>
      </c>
      <c r="I123" s="178">
        <f t="shared" si="13"/>
        <v>0</v>
      </c>
      <c r="J123" s="224">
        <f t="shared" si="14"/>
        <v>0</v>
      </c>
      <c r="K123" s="225">
        <f t="shared" si="15"/>
        <v>0</v>
      </c>
      <c r="L123" s="268" t="e">
        <f>IF(COUNTIFS(History_Tool!#REF!,A123,History_Tool!#REF!,"B"),"B","A")</f>
        <v>#REF!</v>
      </c>
      <c r="M123" s="180"/>
    </row>
    <row r="124" spans="1:13" ht="20.25" customHeight="1" x14ac:dyDescent="0.25">
      <c r="A124" s="183">
        <v>119</v>
      </c>
      <c r="B124" s="176" t="s">
        <v>56</v>
      </c>
      <c r="C124" s="176" t="s">
        <v>448</v>
      </c>
      <c r="D124" s="175" t="s">
        <v>462</v>
      </c>
      <c r="E124" s="174" t="s">
        <v>54</v>
      </c>
      <c r="F124" s="226">
        <v>0</v>
      </c>
      <c r="G124" s="226">
        <v>0</v>
      </c>
      <c r="H124" s="177">
        <f t="shared" si="12"/>
        <v>0</v>
      </c>
      <c r="I124" s="178">
        <f t="shared" si="13"/>
        <v>0</v>
      </c>
      <c r="J124" s="224">
        <f t="shared" si="14"/>
        <v>0</v>
      </c>
      <c r="K124" s="225">
        <f t="shared" si="15"/>
        <v>0</v>
      </c>
      <c r="L124" s="268" t="e">
        <f>IF(COUNTIFS(History_Tool!#REF!,A124,History_Tool!#REF!,"B"),"B","A")</f>
        <v>#REF!</v>
      </c>
      <c r="M124" s="180"/>
    </row>
    <row r="125" spans="1:13" ht="20.25" customHeight="1" x14ac:dyDescent="0.25">
      <c r="A125" s="183">
        <v>120</v>
      </c>
      <c r="B125" s="176" t="s">
        <v>56</v>
      </c>
      <c r="C125" s="176" t="s">
        <v>448</v>
      </c>
      <c r="D125" s="175" t="s">
        <v>463</v>
      </c>
      <c r="E125" s="174" t="s">
        <v>54</v>
      </c>
      <c r="F125" s="226">
        <v>0</v>
      </c>
      <c r="G125" s="226">
        <v>0</v>
      </c>
      <c r="H125" s="177">
        <f t="shared" si="12"/>
        <v>0</v>
      </c>
      <c r="I125" s="178">
        <f t="shared" si="13"/>
        <v>0</v>
      </c>
      <c r="J125" s="224">
        <f t="shared" si="14"/>
        <v>0</v>
      </c>
      <c r="K125" s="225">
        <f t="shared" si="15"/>
        <v>0</v>
      </c>
      <c r="L125" s="268" t="e">
        <f>IF(COUNTIFS(History_Tool!#REF!,A125,History_Tool!#REF!,"B"),"B","A")</f>
        <v>#REF!</v>
      </c>
      <c r="M125" s="180"/>
    </row>
    <row r="126" spans="1:13" ht="20.25" customHeight="1" x14ac:dyDescent="0.25">
      <c r="A126" s="183">
        <v>121</v>
      </c>
      <c r="B126" s="176" t="s">
        <v>56</v>
      </c>
      <c r="C126" s="176" t="s">
        <v>448</v>
      </c>
      <c r="D126" s="175" t="s">
        <v>464</v>
      </c>
      <c r="E126" s="174" t="s">
        <v>54</v>
      </c>
      <c r="F126" s="226">
        <v>0</v>
      </c>
      <c r="G126" s="226">
        <v>0</v>
      </c>
      <c r="H126" s="177">
        <f t="shared" si="12"/>
        <v>0</v>
      </c>
      <c r="I126" s="178">
        <f t="shared" si="13"/>
        <v>0</v>
      </c>
      <c r="J126" s="224">
        <f t="shared" si="14"/>
        <v>0</v>
      </c>
      <c r="K126" s="225">
        <f t="shared" si="15"/>
        <v>0</v>
      </c>
      <c r="L126" s="268" t="e">
        <f>IF(COUNTIFS(History_Tool!#REF!,A126,History_Tool!#REF!,"B"),"B","A")</f>
        <v>#REF!</v>
      </c>
      <c r="M126" s="180"/>
    </row>
    <row r="127" spans="1:13" ht="20.25" customHeight="1" x14ac:dyDescent="0.25">
      <c r="A127" s="183">
        <v>122</v>
      </c>
      <c r="B127" s="176" t="s">
        <v>56</v>
      </c>
      <c r="C127" s="176" t="s">
        <v>448</v>
      </c>
      <c r="D127" s="175" t="s">
        <v>465</v>
      </c>
      <c r="E127" s="174" t="s">
        <v>54</v>
      </c>
      <c r="F127" s="226">
        <v>0</v>
      </c>
      <c r="G127" s="226">
        <v>0</v>
      </c>
      <c r="H127" s="177">
        <f t="shared" si="12"/>
        <v>0</v>
      </c>
      <c r="I127" s="178">
        <f t="shared" si="13"/>
        <v>0</v>
      </c>
      <c r="J127" s="224">
        <f t="shared" si="14"/>
        <v>0</v>
      </c>
      <c r="K127" s="225">
        <f t="shared" si="15"/>
        <v>0</v>
      </c>
      <c r="L127" s="268" t="e">
        <f>IF(COUNTIFS(History_Tool!#REF!,A127,History_Tool!#REF!,"B"),"B","A")</f>
        <v>#REF!</v>
      </c>
      <c r="M127" s="180"/>
    </row>
    <row r="128" spans="1:13" ht="20.25" customHeight="1" x14ac:dyDescent="0.25">
      <c r="A128" s="183">
        <v>123</v>
      </c>
      <c r="B128" s="176" t="s">
        <v>56</v>
      </c>
      <c r="C128" s="176" t="s">
        <v>448</v>
      </c>
      <c r="D128" s="175" t="s">
        <v>466</v>
      </c>
      <c r="E128" s="174" t="s">
        <v>54</v>
      </c>
      <c r="F128" s="226">
        <v>0</v>
      </c>
      <c r="G128" s="226">
        <v>0</v>
      </c>
      <c r="H128" s="177">
        <f t="shared" si="12"/>
        <v>0</v>
      </c>
      <c r="I128" s="178">
        <f t="shared" si="13"/>
        <v>0</v>
      </c>
      <c r="J128" s="224">
        <f t="shared" si="14"/>
        <v>0</v>
      </c>
      <c r="K128" s="225">
        <f t="shared" si="15"/>
        <v>0</v>
      </c>
      <c r="L128" s="268" t="e">
        <f>IF(COUNTIFS(History_Tool!#REF!,A128,History_Tool!#REF!,"B"),"B","A")</f>
        <v>#REF!</v>
      </c>
      <c r="M128" s="180"/>
    </row>
    <row r="129" spans="1:60" ht="20.25" customHeight="1" x14ac:dyDescent="0.25">
      <c r="A129" s="183">
        <v>124</v>
      </c>
      <c r="B129" s="176" t="s">
        <v>55</v>
      </c>
      <c r="C129" s="176" t="s">
        <v>388</v>
      </c>
      <c r="D129" s="175" t="s">
        <v>467</v>
      </c>
      <c r="E129" s="174" t="s">
        <v>54</v>
      </c>
      <c r="F129" s="226">
        <v>0</v>
      </c>
      <c r="G129" s="226">
        <v>0</v>
      </c>
      <c r="H129" s="177">
        <f t="shared" si="12"/>
        <v>0</v>
      </c>
      <c r="I129" s="178">
        <f t="shared" si="13"/>
        <v>0</v>
      </c>
      <c r="J129" s="224">
        <f t="shared" si="14"/>
        <v>0</v>
      </c>
      <c r="K129" s="225">
        <f t="shared" si="15"/>
        <v>0</v>
      </c>
      <c r="L129" s="268" t="e">
        <f>IF(COUNTIFS(History_Tool!#REF!,A129,History_Tool!#REF!,"B"),"B","A")</f>
        <v>#REF!</v>
      </c>
      <c r="M129" s="180"/>
    </row>
    <row r="130" spans="1:60" ht="20.25" customHeight="1" x14ac:dyDescent="0.25">
      <c r="A130" s="183">
        <v>125</v>
      </c>
      <c r="B130" s="176" t="s">
        <v>57</v>
      </c>
      <c r="C130" s="176" t="s">
        <v>499</v>
      </c>
      <c r="D130" s="175" t="s">
        <v>500</v>
      </c>
      <c r="E130" s="174" t="s">
        <v>54</v>
      </c>
      <c r="F130" s="226">
        <v>27.259999999999998</v>
      </c>
      <c r="G130" s="226">
        <v>33</v>
      </c>
      <c r="H130" s="177">
        <f>COUNT(BB130,BD130,BF130,BH130,BJ130,BL130,BN130,BP130,BR130,BT130,BV130,BX130,BZ130,CB130,CD130,CF130,CH130,CJ130,CL130,CN130,CP130,CR130,CT130,CV130,CX130,CZ130)</f>
        <v>0</v>
      </c>
      <c r="I130" s="178">
        <f>AZ130</f>
        <v>0</v>
      </c>
      <c r="J130" s="224">
        <f>I130*F130</f>
        <v>0</v>
      </c>
      <c r="K130" s="225">
        <f>I130*G130</f>
        <v>0</v>
      </c>
      <c r="L130" s="268" t="e">
        <f>IF(COUNTIFS(History_Tool!#REF!,A130,History_Tool!#REF!,"B"),"B","A")</f>
        <v>#REF!</v>
      </c>
      <c r="M130" s="180"/>
    </row>
    <row r="131" spans="1:60" ht="20.25" customHeight="1" x14ac:dyDescent="0.25">
      <c r="A131" s="183">
        <v>126</v>
      </c>
      <c r="B131" s="176" t="s">
        <v>57</v>
      </c>
      <c r="C131" s="176" t="s">
        <v>499</v>
      </c>
      <c r="D131" s="175" t="s">
        <v>501</v>
      </c>
      <c r="E131" s="174" t="s">
        <v>54</v>
      </c>
      <c r="F131" s="226">
        <v>29.314794520547945</v>
      </c>
      <c r="G131" s="226">
        <v>0</v>
      </c>
      <c r="H131" s="177">
        <f>COUNT(BB131,BD131,BF131,BH131,BJ131,BL131,BN131,BP131,BR131,BT131,BV131,BX131,BZ131,CB131,CD131,CF131,CH131,CJ131,CL131,CN131,CP131,CR131,CT131,CV131,CX131,CZ131)</f>
        <v>0</v>
      </c>
      <c r="I131" s="178">
        <f>AZ131</f>
        <v>0</v>
      </c>
      <c r="J131" s="224">
        <f>I131*F131</f>
        <v>0</v>
      </c>
      <c r="K131" s="225">
        <f>I131*G131</f>
        <v>0</v>
      </c>
      <c r="L131" s="268" t="e">
        <f>IF(COUNTIFS(History_Tool!#REF!,A131,History_Tool!#REF!,"B"),"B","A")</f>
        <v>#REF!</v>
      </c>
      <c r="M131" s="180"/>
    </row>
    <row r="132" spans="1:60" ht="20.25" customHeight="1" x14ac:dyDescent="0.25">
      <c r="A132" s="183">
        <v>127</v>
      </c>
      <c r="B132" s="176" t="s">
        <v>57</v>
      </c>
      <c r="C132" s="176" t="s">
        <v>96</v>
      </c>
      <c r="D132" s="175" t="s">
        <v>502</v>
      </c>
      <c r="E132" s="174" t="s">
        <v>54</v>
      </c>
      <c r="F132" s="226">
        <v>0</v>
      </c>
      <c r="G132" s="226">
        <v>0</v>
      </c>
      <c r="H132" s="177">
        <f>COUNT(BB132,BD132,BF132,BH132,BJ132,BL132,BN132,BP132,BR132,BT132,BV132,BX132,BZ132,CB132,CD132,CF132,CH132,CJ132,CL132,CN132,CP132,CR132,CT132,CV132,CX132,CZ132)</f>
        <v>2</v>
      </c>
      <c r="I132" s="178">
        <f>AZ132</f>
        <v>7</v>
      </c>
      <c r="J132" s="224">
        <f>I132*F132</f>
        <v>0</v>
      </c>
      <c r="K132" s="225">
        <f>I132*G132</f>
        <v>0</v>
      </c>
      <c r="L132" s="268" t="e">
        <f>IF(COUNTIFS(History_Tool!#REF!,A132,History_Tool!#REF!,"B"),"B","A")</f>
        <v>#REF!</v>
      </c>
      <c r="M132" s="180"/>
      <c r="AT132" s="291">
        <v>0</v>
      </c>
      <c r="AU132" s="291">
        <v>0</v>
      </c>
      <c r="AV132" s="291">
        <v>0</v>
      </c>
      <c r="AW132" s="289">
        <v>0</v>
      </c>
      <c r="AX132" s="289">
        <v>0</v>
      </c>
      <c r="AY132" s="289">
        <v>0</v>
      </c>
      <c r="AZ132" s="171">
        <v>7</v>
      </c>
      <c r="BA132" s="270">
        <v>2</v>
      </c>
      <c r="BC132" s="170">
        <v>3</v>
      </c>
      <c r="BD132" s="273">
        <v>6</v>
      </c>
      <c r="BG132" s="170">
        <v>1</v>
      </c>
      <c r="BH132" s="273">
        <v>1</v>
      </c>
    </row>
  </sheetData>
  <mergeCells count="1">
    <mergeCell ref="AU2:AY2"/>
  </mergeCell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M14"/>
  <sheetViews>
    <sheetView topLeftCell="A4" workbookViewId="0">
      <selection activeCell="D17" sqref="D17"/>
    </sheetView>
  </sheetViews>
  <sheetFormatPr defaultColWidth="9" defaultRowHeight="21" customHeight="1" x14ac:dyDescent="0.2"/>
  <cols>
    <col min="1" max="1" width="8.375" style="195" customWidth="1"/>
    <col min="2" max="2" width="22.125" style="61" customWidth="1"/>
    <col min="3" max="3" width="11.375" style="197" bestFit="1" customWidth="1"/>
    <col min="4" max="4" width="13.625" customWidth="1"/>
    <col min="5" max="5" width="13.625" style="61" customWidth="1"/>
    <col min="6" max="6" width="9.375" style="61" bestFit="1" customWidth="1"/>
    <col min="7" max="7" width="9.375" style="61" customWidth="1"/>
    <col min="8" max="8" width="13" style="195" customWidth="1"/>
    <col min="9" max="9" width="25.375" style="195" customWidth="1"/>
    <col min="10" max="10" width="39.75" style="195" customWidth="1"/>
    <col min="11" max="11" width="15.375" style="196" bestFit="1" customWidth="1"/>
    <col min="12" max="12" width="13.875" style="195" customWidth="1"/>
    <col min="13" max="13" width="11" style="195" bestFit="1" customWidth="1"/>
    <col min="14" max="14" width="11.875" style="195" bestFit="1" customWidth="1"/>
    <col min="15" max="15" width="11" style="195" bestFit="1" customWidth="1"/>
    <col min="16" max="16" width="9.125" style="195" bestFit="1" customWidth="1"/>
    <col min="17" max="17" width="9" style="195" bestFit="1" customWidth="1"/>
    <col min="18" max="18" width="10.75" style="195" bestFit="1" customWidth="1"/>
    <col min="19" max="19" width="13.375" style="195" bestFit="1" customWidth="1"/>
    <col min="20" max="20" width="7.75" style="195" bestFit="1" customWidth="1"/>
    <col min="21" max="21" width="11.375" style="195" bestFit="1" customWidth="1"/>
    <col min="22" max="22" width="9.625" style="195" bestFit="1" customWidth="1"/>
    <col min="23" max="23" width="9.375" style="195" bestFit="1" customWidth="1"/>
    <col min="24" max="24" width="10.75" style="195" bestFit="1" customWidth="1"/>
    <col min="25" max="25" width="21.25" style="61" bestFit="1" customWidth="1"/>
    <col min="26" max="26" width="10.375" style="61" bestFit="1" customWidth="1"/>
    <col min="27" max="27" width="12.125" style="61" customWidth="1"/>
    <col min="28" max="28" width="21.875" style="61" customWidth="1"/>
    <col min="29" max="29" width="16.25" style="61" customWidth="1"/>
    <col min="30" max="30" width="14.375" style="61" customWidth="1"/>
    <col min="31" max="31" width="16.375" style="61" customWidth="1"/>
    <col min="32" max="32" width="9" style="61"/>
    <col min="33" max="33" width="9.875" style="61" bestFit="1" customWidth="1"/>
    <col min="34" max="34" width="10.625" style="61" customWidth="1"/>
    <col min="35" max="35" width="10.875" style="61" bestFit="1" customWidth="1"/>
    <col min="36" max="36" width="12.625" style="61" bestFit="1" customWidth="1"/>
    <col min="37" max="37" width="14.125" style="61" bestFit="1" customWidth="1"/>
    <col min="38" max="38" width="44.375" style="194" bestFit="1" customWidth="1"/>
    <col min="39" max="16384" width="9" style="61"/>
  </cols>
  <sheetData>
    <row r="1" spans="1:39" ht="167.25" customHeight="1" x14ac:dyDescent="0.2">
      <c r="A1" s="66"/>
      <c r="B1" s="70"/>
      <c r="C1" s="69"/>
      <c r="D1" s="68"/>
      <c r="E1" s="68"/>
      <c r="F1" s="66"/>
      <c r="G1" s="66"/>
      <c r="H1" s="67"/>
      <c r="I1" s="67"/>
      <c r="J1" s="67"/>
      <c r="K1" s="66"/>
      <c r="L1" s="65"/>
      <c r="M1" s="64"/>
      <c r="N1" s="64"/>
      <c r="O1" s="64"/>
      <c r="P1" s="64"/>
      <c r="Q1" s="64"/>
      <c r="R1" s="64"/>
      <c r="S1" s="64"/>
      <c r="T1" s="64"/>
      <c r="U1" s="64"/>
      <c r="V1" s="63"/>
      <c r="W1" s="63"/>
      <c r="X1" s="63"/>
      <c r="AC1" s="205"/>
      <c r="AD1" s="205"/>
      <c r="AG1" s="204"/>
      <c r="AK1" s="204"/>
      <c r="AL1" s="203"/>
    </row>
    <row r="2" spans="1:39" ht="7.5" hidden="1" customHeight="1" x14ac:dyDescent="0.2">
      <c r="A2" s="66"/>
      <c r="B2" s="70"/>
      <c r="C2" s="69"/>
      <c r="D2" s="68"/>
      <c r="E2" s="68"/>
      <c r="F2" s="66"/>
      <c r="G2" s="66"/>
      <c r="H2" s="67"/>
      <c r="I2" s="67"/>
      <c r="J2" s="67"/>
      <c r="K2" s="66"/>
      <c r="L2" s="65"/>
      <c r="M2" s="64"/>
      <c r="N2" s="64"/>
      <c r="O2" s="64"/>
      <c r="P2" s="64"/>
      <c r="Q2" s="64"/>
      <c r="R2" s="64"/>
      <c r="S2" s="64"/>
      <c r="T2" s="64"/>
      <c r="U2" s="64"/>
      <c r="V2" s="63"/>
      <c r="W2" s="63"/>
      <c r="X2" s="63"/>
      <c r="AL2" s="194" t="e">
        <f>VLOOKUP(,Log!$A$3:$G$1000,7,0)</f>
        <v>#N/A</v>
      </c>
      <c r="AM2" s="61">
        <v>0</v>
      </c>
    </row>
    <row r="3" spans="1:39" ht="7.5" hidden="1" customHeight="1" x14ac:dyDescent="0.2">
      <c r="A3" s="202">
        <v>3</v>
      </c>
      <c r="D3" s="61"/>
      <c r="J3" s="196"/>
      <c r="K3" s="195"/>
      <c r="T3" s="67"/>
      <c r="U3" s="67"/>
      <c r="V3" s="67"/>
      <c r="W3" s="67"/>
      <c r="X3" s="67"/>
      <c r="Y3" s="198"/>
    </row>
    <row r="4" spans="1:39" ht="15.75" customHeight="1" x14ac:dyDescent="0.2">
      <c r="A4" s="201"/>
      <c r="B4" s="199"/>
      <c r="C4" s="200"/>
      <c r="D4" s="199"/>
      <c r="E4" s="200"/>
      <c r="F4" s="199"/>
      <c r="G4" s="200"/>
      <c r="H4" s="199"/>
      <c r="I4" s="200"/>
      <c r="J4" s="199"/>
      <c r="K4" s="200"/>
      <c r="L4" s="199"/>
      <c r="M4" s="200"/>
      <c r="N4" s="199"/>
      <c r="O4" s="200"/>
      <c r="P4" s="199"/>
      <c r="Q4" s="200"/>
      <c r="R4" s="199"/>
      <c r="S4" s="200"/>
      <c r="T4" s="199"/>
      <c r="U4" s="325" t="s">
        <v>322</v>
      </c>
      <c r="V4" s="325"/>
      <c r="W4" s="325" t="s">
        <v>321</v>
      </c>
      <c r="X4" s="325"/>
      <c r="Y4" s="198"/>
    </row>
    <row r="5" spans="1:39" s="244" customFormat="1" ht="25.5" customHeight="1" x14ac:dyDescent="0.2">
      <c r="A5" s="237" t="s">
        <v>53</v>
      </c>
      <c r="B5" s="237" t="s">
        <v>48</v>
      </c>
      <c r="C5" s="238" t="s">
        <v>47</v>
      </c>
      <c r="D5" s="239" t="s">
        <v>46</v>
      </c>
      <c r="E5" s="239" t="s">
        <v>45</v>
      </c>
      <c r="F5" s="237" t="s">
        <v>44</v>
      </c>
      <c r="G5" s="237" t="s">
        <v>43</v>
      </c>
      <c r="H5" s="240" t="s">
        <v>42</v>
      </c>
      <c r="I5" s="240" t="s">
        <v>41</v>
      </c>
      <c r="J5" s="240" t="s">
        <v>40</v>
      </c>
      <c r="K5" s="237" t="s">
        <v>39</v>
      </c>
      <c r="L5" s="241" t="s">
        <v>38</v>
      </c>
      <c r="M5" s="242" t="s">
        <v>37</v>
      </c>
      <c r="N5" s="242" t="s">
        <v>36</v>
      </c>
      <c r="O5" s="242" t="s">
        <v>35</v>
      </c>
      <c r="P5" s="242" t="s">
        <v>34</v>
      </c>
      <c r="Q5" s="242" t="s">
        <v>33</v>
      </c>
      <c r="R5" s="242" t="s">
        <v>32</v>
      </c>
      <c r="S5" s="242" t="s">
        <v>31</v>
      </c>
      <c r="T5" s="242" t="s">
        <v>30</v>
      </c>
      <c r="U5" s="242" t="s">
        <v>29</v>
      </c>
      <c r="V5" s="243" t="s">
        <v>28</v>
      </c>
      <c r="W5" s="243" t="s">
        <v>27</v>
      </c>
      <c r="X5" s="243" t="s">
        <v>26</v>
      </c>
      <c r="Y5" s="237" t="s">
        <v>25</v>
      </c>
      <c r="Z5" s="237" t="s">
        <v>226</v>
      </c>
      <c r="AA5" s="237" t="s">
        <v>217</v>
      </c>
      <c r="AB5" s="237" t="s">
        <v>293</v>
      </c>
      <c r="AC5" s="237" t="s">
        <v>320</v>
      </c>
      <c r="AD5" s="237" t="s">
        <v>319</v>
      </c>
      <c r="AE5" s="237" t="s">
        <v>318</v>
      </c>
      <c r="AF5" s="237" t="s">
        <v>317</v>
      </c>
      <c r="AG5" s="237" t="s">
        <v>316</v>
      </c>
      <c r="AH5" s="237" t="s">
        <v>315</v>
      </c>
      <c r="AI5" s="237" t="s">
        <v>219</v>
      </c>
      <c r="AJ5" s="237" t="s">
        <v>218</v>
      </c>
      <c r="AK5" s="237" t="s">
        <v>314</v>
      </c>
      <c r="AL5" s="237" t="s">
        <v>214</v>
      </c>
      <c r="AM5" s="237" t="s">
        <v>313</v>
      </c>
    </row>
    <row r="6" spans="1:39" s="244" customFormat="1" ht="25.5" customHeight="1" x14ac:dyDescent="0.4">
      <c r="A6" s="66">
        <v>1</v>
      </c>
      <c r="B6" s="70" t="s">
        <v>17</v>
      </c>
      <c r="C6" s="69">
        <v>584223</v>
      </c>
      <c r="D6" s="68">
        <v>43562</v>
      </c>
      <c r="E6" s="68">
        <v>43592</v>
      </c>
      <c r="F6" s="66">
        <v>31</v>
      </c>
      <c r="G6" s="66">
        <v>30</v>
      </c>
      <c r="H6" s="67"/>
      <c r="I6" s="67" t="s">
        <v>209</v>
      </c>
      <c r="J6" s="67" t="s">
        <v>503</v>
      </c>
      <c r="K6" s="66" t="s">
        <v>1</v>
      </c>
      <c r="L6" s="65" t="s">
        <v>4</v>
      </c>
      <c r="M6" s="64"/>
      <c r="N6" s="64"/>
      <c r="O6" s="64"/>
      <c r="P6" s="64"/>
      <c r="Q6" s="64"/>
      <c r="R6" s="64"/>
      <c r="S6" s="64"/>
      <c r="T6" s="64"/>
      <c r="U6" s="64"/>
      <c r="V6" s="63"/>
      <c r="W6" s="63"/>
      <c r="X6" s="63"/>
      <c r="Y6" s="302"/>
      <c r="Z6" s="303">
        <v>5</v>
      </c>
      <c r="AA6" s="303" t="s">
        <v>199</v>
      </c>
      <c r="AB6" s="303" t="s">
        <v>326</v>
      </c>
      <c r="AC6" s="303"/>
      <c r="AD6" s="303">
        <v>0</v>
      </c>
      <c r="AE6" s="303">
        <v>0</v>
      </c>
      <c r="AF6" s="302">
        <v>49600</v>
      </c>
      <c r="AG6" s="302">
        <v>0</v>
      </c>
      <c r="AH6" s="302">
        <v>0</v>
      </c>
      <c r="AI6" s="302"/>
      <c r="AJ6" s="302"/>
      <c r="AK6" s="303"/>
      <c r="AL6" s="303" t="s">
        <v>330</v>
      </c>
      <c r="AM6" s="302">
        <v>20593.920000000002</v>
      </c>
    </row>
    <row r="7" spans="1:39" ht="21" customHeight="1" x14ac:dyDescent="0.4">
      <c r="A7" s="307">
        <v>1</v>
      </c>
      <c r="B7" s="308" t="s">
        <v>11</v>
      </c>
      <c r="C7" s="309">
        <v>584274</v>
      </c>
      <c r="D7" s="310">
        <v>43562</v>
      </c>
      <c r="E7" s="310">
        <v>43592</v>
      </c>
      <c r="F7" s="307">
        <v>31</v>
      </c>
      <c r="G7" s="307">
        <v>30</v>
      </c>
      <c r="H7" s="311"/>
      <c r="I7" s="311" t="s">
        <v>209</v>
      </c>
      <c r="J7" s="311" t="s">
        <v>503</v>
      </c>
      <c r="K7" s="307" t="s">
        <v>1</v>
      </c>
      <c r="L7" s="312" t="s">
        <v>4</v>
      </c>
      <c r="M7" s="305"/>
      <c r="N7" s="305"/>
      <c r="O7" s="305"/>
      <c r="P7" s="305"/>
      <c r="Q7" s="305"/>
      <c r="R7" s="305"/>
      <c r="S7" s="305"/>
      <c r="T7" s="305"/>
      <c r="U7" s="305"/>
      <c r="V7" s="306"/>
      <c r="W7" s="306"/>
      <c r="X7" s="306"/>
      <c r="Y7" s="313"/>
      <c r="Z7" s="314">
        <v>5</v>
      </c>
      <c r="AA7" s="314" t="s">
        <v>199</v>
      </c>
      <c r="AB7" s="314" t="s">
        <v>326</v>
      </c>
      <c r="AC7" s="314"/>
      <c r="AD7" s="314">
        <v>0</v>
      </c>
      <c r="AE7" s="314">
        <v>0</v>
      </c>
      <c r="AF7" s="313">
        <v>49600</v>
      </c>
      <c r="AG7" s="313">
        <v>0</v>
      </c>
      <c r="AH7" s="313">
        <v>0</v>
      </c>
      <c r="AI7" s="313"/>
      <c r="AJ7" s="313"/>
      <c r="AK7" s="314"/>
      <c r="AL7" s="314" t="s">
        <v>330</v>
      </c>
      <c r="AM7" s="313">
        <v>20593.920000000002</v>
      </c>
    </row>
    <row r="8" spans="1:39" ht="21" customHeight="1" x14ac:dyDescent="0.4">
      <c r="A8" s="307">
        <v>1</v>
      </c>
      <c r="B8" s="308" t="s">
        <v>5</v>
      </c>
      <c r="C8" s="309">
        <v>100001</v>
      </c>
      <c r="D8" s="310">
        <v>43562</v>
      </c>
      <c r="E8" s="310">
        <v>43592</v>
      </c>
      <c r="F8" s="307">
        <v>31</v>
      </c>
      <c r="G8" s="307">
        <v>30</v>
      </c>
      <c r="H8" s="311"/>
      <c r="I8" s="311" t="s">
        <v>209</v>
      </c>
      <c r="J8" s="311" t="s">
        <v>503</v>
      </c>
      <c r="K8" s="307" t="s">
        <v>1</v>
      </c>
      <c r="L8" s="312" t="s">
        <v>0</v>
      </c>
      <c r="M8" s="305"/>
      <c r="N8" s="305"/>
      <c r="O8" s="305"/>
      <c r="P8" s="305"/>
      <c r="Q8" s="305"/>
      <c r="R8" s="305"/>
      <c r="S8" s="305"/>
      <c r="T8" s="305"/>
      <c r="U8" s="305"/>
      <c r="V8" s="306"/>
      <c r="W8" s="306"/>
      <c r="X8" s="306"/>
      <c r="Y8" s="313"/>
      <c r="Z8" s="314" t="s">
        <v>5</v>
      </c>
      <c r="AA8" s="314" t="s">
        <v>5</v>
      </c>
      <c r="AB8" s="314" t="s">
        <v>326</v>
      </c>
      <c r="AC8" s="314"/>
      <c r="AD8" s="314">
        <v>0</v>
      </c>
      <c r="AE8" s="314">
        <v>0</v>
      </c>
      <c r="AF8" s="313">
        <v>15500</v>
      </c>
      <c r="AG8" s="313">
        <v>0</v>
      </c>
      <c r="AH8" s="313">
        <v>0</v>
      </c>
      <c r="AI8" s="313">
        <v>62000</v>
      </c>
      <c r="AJ8" s="313">
        <v>0</v>
      </c>
      <c r="AK8" s="314">
        <v>31</v>
      </c>
      <c r="AL8" s="314" t="s">
        <v>330</v>
      </c>
      <c r="AM8" s="313">
        <v>6435.6</v>
      </c>
    </row>
    <row r="9" spans="1:39" ht="21" customHeight="1" x14ac:dyDescent="0.4">
      <c r="A9" s="307">
        <v>2</v>
      </c>
      <c r="B9" s="308" t="s">
        <v>17</v>
      </c>
      <c r="C9" s="309">
        <v>584223</v>
      </c>
      <c r="D9" s="310">
        <v>43735</v>
      </c>
      <c r="E9" s="310">
        <v>43735</v>
      </c>
      <c r="F9" s="307">
        <v>1</v>
      </c>
      <c r="G9" s="307">
        <v>0</v>
      </c>
      <c r="H9" s="311"/>
      <c r="I9" s="311" t="s">
        <v>209</v>
      </c>
      <c r="J9" s="311" t="s">
        <v>503</v>
      </c>
      <c r="K9" s="307" t="s">
        <v>1</v>
      </c>
      <c r="L9" s="312" t="s">
        <v>4</v>
      </c>
      <c r="M9" s="305"/>
      <c r="N9" s="305"/>
      <c r="O9" s="305"/>
      <c r="P9" s="305"/>
      <c r="Q9" s="305"/>
      <c r="R9" s="305"/>
      <c r="S9" s="305"/>
      <c r="T9" s="305"/>
      <c r="U9" s="305"/>
      <c r="V9" s="306"/>
      <c r="W9" s="306"/>
      <c r="X9" s="306"/>
      <c r="Y9" s="313"/>
      <c r="Z9" s="314">
        <v>5</v>
      </c>
      <c r="AA9" s="314" t="s">
        <v>199</v>
      </c>
      <c r="AB9" s="314" t="s">
        <v>326</v>
      </c>
      <c r="AC9" s="314"/>
      <c r="AD9" s="314">
        <v>0</v>
      </c>
      <c r="AE9" s="314">
        <v>0</v>
      </c>
      <c r="AF9" s="313">
        <v>1600</v>
      </c>
      <c r="AG9" s="313">
        <v>0</v>
      </c>
      <c r="AH9" s="313">
        <v>0</v>
      </c>
      <c r="AI9" s="313"/>
      <c r="AJ9" s="313"/>
      <c r="AK9" s="314"/>
      <c r="AL9" s="314" t="s">
        <v>330</v>
      </c>
      <c r="AM9" s="313">
        <v>664.32</v>
      </c>
    </row>
    <row r="10" spans="1:39" ht="21" customHeight="1" x14ac:dyDescent="0.4">
      <c r="A10" s="66">
        <v>3</v>
      </c>
      <c r="B10" s="70" t="s">
        <v>8</v>
      </c>
      <c r="C10" s="69">
        <v>577502</v>
      </c>
      <c r="D10" s="68">
        <v>43735</v>
      </c>
      <c r="E10" s="68">
        <v>43735</v>
      </c>
      <c r="F10" s="66">
        <v>1</v>
      </c>
      <c r="G10" s="66">
        <v>0</v>
      </c>
      <c r="H10" s="67"/>
      <c r="I10" s="67" t="s">
        <v>209</v>
      </c>
      <c r="J10" s="67" t="s">
        <v>503</v>
      </c>
      <c r="K10" s="66" t="s">
        <v>1</v>
      </c>
      <c r="L10" s="65" t="s">
        <v>4</v>
      </c>
      <c r="M10" s="64"/>
      <c r="N10" s="64"/>
      <c r="O10" s="64"/>
      <c r="P10" s="64"/>
      <c r="Q10" s="64"/>
      <c r="R10" s="64"/>
      <c r="S10" s="64"/>
      <c r="T10" s="64"/>
      <c r="U10" s="64"/>
      <c r="V10" s="63"/>
      <c r="W10" s="63"/>
      <c r="X10" s="63"/>
      <c r="Y10" s="315"/>
      <c r="Z10" s="316">
        <v>5</v>
      </c>
      <c r="AA10" s="316" t="s">
        <v>199</v>
      </c>
      <c r="AB10" s="316" t="s">
        <v>326</v>
      </c>
      <c r="AC10" s="316"/>
      <c r="AD10" s="316">
        <v>0</v>
      </c>
      <c r="AE10" s="316">
        <v>0</v>
      </c>
      <c r="AF10" s="315">
        <v>1600</v>
      </c>
      <c r="AG10" s="315">
        <v>0</v>
      </c>
      <c r="AH10" s="315">
        <v>0</v>
      </c>
      <c r="AI10" s="315"/>
      <c r="AJ10" s="315"/>
      <c r="AK10" s="316"/>
      <c r="AL10" s="316" t="s">
        <v>330</v>
      </c>
      <c r="AM10" s="315">
        <v>664.32</v>
      </c>
    </row>
    <row r="11" spans="1:39" ht="21" customHeight="1" x14ac:dyDescent="0.4">
      <c r="A11" s="66">
        <v>3</v>
      </c>
      <c r="B11" s="70" t="s">
        <v>5</v>
      </c>
      <c r="C11" s="69">
        <v>100001</v>
      </c>
      <c r="D11" s="68">
        <v>43735</v>
      </c>
      <c r="E11" s="68">
        <v>43735</v>
      </c>
      <c r="F11" s="66">
        <v>1</v>
      </c>
      <c r="G11" s="66">
        <v>0</v>
      </c>
      <c r="H11" s="67"/>
      <c r="I11" s="67" t="s">
        <v>209</v>
      </c>
      <c r="J11" s="67" t="s">
        <v>503</v>
      </c>
      <c r="K11" s="66" t="s">
        <v>1</v>
      </c>
      <c r="L11" s="65" t="s">
        <v>0</v>
      </c>
      <c r="M11" s="64"/>
      <c r="N11" s="64"/>
      <c r="O11" s="64"/>
      <c r="P11" s="64"/>
      <c r="Q11" s="64"/>
      <c r="R11" s="64"/>
      <c r="S11" s="64"/>
      <c r="T11" s="64"/>
      <c r="U11" s="64"/>
      <c r="V11" s="63"/>
      <c r="W11" s="63"/>
      <c r="X11" s="63"/>
      <c r="Y11" s="315"/>
      <c r="Z11" s="316" t="s">
        <v>5</v>
      </c>
      <c r="AA11" s="316" t="s">
        <v>5</v>
      </c>
      <c r="AB11" s="316" t="s">
        <v>326</v>
      </c>
      <c r="AC11" s="316"/>
      <c r="AD11" s="316">
        <v>0</v>
      </c>
      <c r="AE11" s="316">
        <v>0</v>
      </c>
      <c r="AF11" s="315">
        <v>500</v>
      </c>
      <c r="AG11" s="315">
        <v>0</v>
      </c>
      <c r="AH11" s="315">
        <v>0</v>
      </c>
      <c r="AI11" s="315">
        <v>2000</v>
      </c>
      <c r="AJ11" s="315">
        <v>0</v>
      </c>
      <c r="AK11" s="316">
        <v>1</v>
      </c>
      <c r="AL11" s="316" t="s">
        <v>330</v>
      </c>
      <c r="AM11" s="315">
        <v>207.6</v>
      </c>
    </row>
    <row r="12" spans="1:39" ht="21" customHeight="1" x14ac:dyDescent="0.4">
      <c r="A12" s="307">
        <v>4</v>
      </c>
      <c r="B12" s="308" t="s">
        <v>17</v>
      </c>
      <c r="C12" s="309">
        <v>584223</v>
      </c>
      <c r="D12" s="310">
        <v>43475</v>
      </c>
      <c r="E12" s="310">
        <v>43475</v>
      </c>
      <c r="F12" s="307">
        <v>1</v>
      </c>
      <c r="G12" s="307">
        <v>0</v>
      </c>
      <c r="H12" s="311"/>
      <c r="I12" s="311" t="s">
        <v>209</v>
      </c>
      <c r="J12" s="311" t="s">
        <v>503</v>
      </c>
      <c r="K12" s="307" t="s">
        <v>1</v>
      </c>
      <c r="L12" s="312" t="s">
        <v>4</v>
      </c>
      <c r="M12" s="305"/>
      <c r="N12" s="305"/>
      <c r="O12" s="305"/>
      <c r="P12" s="305"/>
      <c r="Q12" s="305"/>
      <c r="R12" s="305"/>
      <c r="S12" s="305"/>
      <c r="T12" s="305"/>
      <c r="U12" s="305"/>
      <c r="V12" s="306"/>
      <c r="W12" s="306"/>
      <c r="X12" s="306"/>
      <c r="Y12" s="313"/>
      <c r="Z12" s="314">
        <v>5</v>
      </c>
      <c r="AA12" s="314" t="s">
        <v>199</v>
      </c>
      <c r="AB12" s="314" t="s">
        <v>326</v>
      </c>
      <c r="AC12" s="314"/>
      <c r="AD12" s="314">
        <v>0</v>
      </c>
      <c r="AE12" s="314">
        <v>0</v>
      </c>
      <c r="AF12" s="313">
        <v>1600</v>
      </c>
      <c r="AG12" s="313">
        <v>0</v>
      </c>
      <c r="AH12" s="313">
        <v>0</v>
      </c>
      <c r="AI12" s="313"/>
      <c r="AJ12" s="313"/>
      <c r="AK12" s="314"/>
      <c r="AL12" s="314" t="s">
        <v>332</v>
      </c>
      <c r="AM12" s="313">
        <v>664.32</v>
      </c>
    </row>
    <row r="13" spans="1:39" ht="21" customHeight="1" x14ac:dyDescent="0.4">
      <c r="A13" s="307">
        <v>4</v>
      </c>
      <c r="B13" s="308" t="s">
        <v>11</v>
      </c>
      <c r="C13" s="309">
        <v>584274</v>
      </c>
      <c r="D13" s="310">
        <v>43475</v>
      </c>
      <c r="E13" s="310">
        <v>43475</v>
      </c>
      <c r="F13" s="307">
        <v>1</v>
      </c>
      <c r="G13" s="307">
        <v>0</v>
      </c>
      <c r="H13" s="311"/>
      <c r="I13" s="311" t="s">
        <v>209</v>
      </c>
      <c r="J13" s="311" t="s">
        <v>503</v>
      </c>
      <c r="K13" s="307" t="s">
        <v>1</v>
      </c>
      <c r="L13" s="312" t="s">
        <v>4</v>
      </c>
      <c r="M13" s="305"/>
      <c r="N13" s="305"/>
      <c r="O13" s="305"/>
      <c r="P13" s="305"/>
      <c r="Q13" s="305"/>
      <c r="R13" s="305"/>
      <c r="S13" s="305"/>
      <c r="T13" s="305"/>
      <c r="U13" s="305"/>
      <c r="V13" s="306"/>
      <c r="W13" s="306"/>
      <c r="X13" s="306"/>
      <c r="Y13" s="313"/>
      <c r="Z13" s="314">
        <v>5</v>
      </c>
      <c r="AA13" s="314" t="s">
        <v>199</v>
      </c>
      <c r="AB13" s="314" t="s">
        <v>326</v>
      </c>
      <c r="AC13" s="314"/>
      <c r="AD13" s="314">
        <v>0</v>
      </c>
      <c r="AE13" s="314">
        <v>0</v>
      </c>
      <c r="AF13" s="313">
        <v>1600</v>
      </c>
      <c r="AG13" s="313">
        <v>0</v>
      </c>
      <c r="AH13" s="313">
        <v>0</v>
      </c>
      <c r="AI13" s="313"/>
      <c r="AJ13" s="313"/>
      <c r="AK13" s="314"/>
      <c r="AL13" s="314" t="s">
        <v>332</v>
      </c>
      <c r="AM13" s="313">
        <v>664.32</v>
      </c>
    </row>
    <row r="14" spans="1:39" ht="21" customHeight="1" x14ac:dyDescent="0.4">
      <c r="A14" s="307">
        <v>4</v>
      </c>
      <c r="B14" s="308" t="s">
        <v>5</v>
      </c>
      <c r="C14" s="309">
        <v>100001</v>
      </c>
      <c r="D14" s="310">
        <v>43475</v>
      </c>
      <c r="E14" s="310">
        <v>43475</v>
      </c>
      <c r="F14" s="307">
        <v>1</v>
      </c>
      <c r="G14" s="307">
        <v>0</v>
      </c>
      <c r="H14" s="311"/>
      <c r="I14" s="311" t="s">
        <v>209</v>
      </c>
      <c r="J14" s="311" t="s">
        <v>503</v>
      </c>
      <c r="K14" s="307" t="s">
        <v>1</v>
      </c>
      <c r="L14" s="312" t="s">
        <v>0</v>
      </c>
      <c r="M14" s="305"/>
      <c r="N14" s="305"/>
      <c r="O14" s="305"/>
      <c r="P14" s="305"/>
      <c r="Q14" s="305"/>
      <c r="R14" s="305"/>
      <c r="S14" s="305"/>
      <c r="T14" s="305"/>
      <c r="U14" s="305"/>
      <c r="V14" s="306"/>
      <c r="W14" s="306"/>
      <c r="X14" s="306"/>
      <c r="Y14" s="313"/>
      <c r="Z14" s="314" t="s">
        <v>5</v>
      </c>
      <c r="AA14" s="314" t="s">
        <v>5</v>
      </c>
      <c r="AB14" s="314" t="s">
        <v>326</v>
      </c>
      <c r="AC14" s="314"/>
      <c r="AD14" s="314">
        <v>0</v>
      </c>
      <c r="AE14" s="314">
        <v>0</v>
      </c>
      <c r="AF14" s="313">
        <v>500</v>
      </c>
      <c r="AG14" s="313">
        <v>0</v>
      </c>
      <c r="AH14" s="313">
        <v>0</v>
      </c>
      <c r="AI14" s="313">
        <v>2000</v>
      </c>
      <c r="AJ14" s="313">
        <v>0</v>
      </c>
      <c r="AK14" s="314">
        <v>1</v>
      </c>
      <c r="AL14" s="314" t="s">
        <v>332</v>
      </c>
      <c r="AM14" s="313">
        <v>207.6</v>
      </c>
    </row>
  </sheetData>
  <mergeCells count="2">
    <mergeCell ref="W4:X4"/>
    <mergeCell ref="U4:V4"/>
  </mergeCells>
  <printOptions horizontalCentered="1"/>
  <pageMargins left="0.19685039370078741" right="0.19685039370078741" top="0.47244094488188981" bottom="0.39370078740157483" header="0.51181102362204722" footer="0.51181102362204722"/>
  <pageSetup paperSize="8" scale="75" orientation="landscape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</sheetPr>
  <dimension ref="A1:O391"/>
  <sheetViews>
    <sheetView workbookViewId="0">
      <selection activeCell="K17" sqref="K17:K18"/>
    </sheetView>
  </sheetViews>
  <sheetFormatPr defaultRowHeight="14.25" x14ac:dyDescent="0.2"/>
  <sheetData>
    <row r="1" spans="1:15" ht="18" x14ac:dyDescent="0.2">
      <c r="A1" s="61"/>
    </row>
    <row r="2" spans="1:15" ht="45.75" customHeight="1" x14ac:dyDescent="0.2">
      <c r="A2" s="71" t="s">
        <v>486</v>
      </c>
      <c r="B2" s="71" t="s">
        <v>53</v>
      </c>
      <c r="C2" s="71" t="s">
        <v>312</v>
      </c>
      <c r="D2" s="71" t="s">
        <v>485</v>
      </c>
      <c r="E2" s="71" t="s">
        <v>484</v>
      </c>
      <c r="F2" s="71" t="s">
        <v>483</v>
      </c>
      <c r="G2" s="71" t="s">
        <v>482</v>
      </c>
      <c r="H2" s="71" t="s">
        <v>44</v>
      </c>
      <c r="I2" s="71" t="s">
        <v>481</v>
      </c>
      <c r="J2" s="71" t="s">
        <v>480</v>
      </c>
      <c r="K2" s="71" t="s">
        <v>479</v>
      </c>
      <c r="L2" s="71" t="s">
        <v>478</v>
      </c>
      <c r="M2" s="71" t="s">
        <v>488</v>
      </c>
      <c r="N2" s="71" t="s">
        <v>489</v>
      </c>
      <c r="O2" s="71" t="s">
        <v>307</v>
      </c>
    </row>
    <row r="3" spans="1:15" s="61" customFormat="1" ht="19.5" customHeight="1" x14ac:dyDescent="0.2">
      <c r="A3" s="61">
        <v>1</v>
      </c>
      <c r="B3" s="61">
        <v>1</v>
      </c>
      <c r="C3" s="61" t="s">
        <v>292</v>
      </c>
      <c r="D3" s="61" t="s">
        <v>492</v>
      </c>
      <c r="E3" s="61" t="str">
        <f>IF(AND(F3&lt;&gt;"",G3=""),"B","A")</f>
        <v>A</v>
      </c>
      <c r="F3" s="204">
        <v>43598</v>
      </c>
      <c r="G3" s="204">
        <v>43601</v>
      </c>
      <c r="H3" s="61">
        <v>4</v>
      </c>
      <c r="I3" s="61">
        <v>1</v>
      </c>
      <c r="J3" s="61" t="s">
        <v>107</v>
      </c>
      <c r="K3" s="61" t="s">
        <v>106</v>
      </c>
      <c r="L3" s="61">
        <v>1</v>
      </c>
      <c r="M3" s="61" t="s">
        <v>493</v>
      </c>
      <c r="N3" s="61" t="s">
        <v>493</v>
      </c>
      <c r="O3" s="61" t="s">
        <v>60</v>
      </c>
    </row>
    <row r="4" spans="1:15" s="61" customFormat="1" ht="19.5" customHeight="1" x14ac:dyDescent="0.2">
      <c r="A4" s="61">
        <v>2</v>
      </c>
      <c r="B4" s="61">
        <v>1</v>
      </c>
      <c r="C4" s="61" t="s">
        <v>292</v>
      </c>
      <c r="D4" s="61" t="s">
        <v>492</v>
      </c>
      <c r="E4" s="61" t="str">
        <f>IF(AND(F4&lt;&gt;"",G4=""),"B","A")</f>
        <v>A</v>
      </c>
      <c r="F4" s="204"/>
      <c r="G4" s="204"/>
      <c r="J4" s="61" t="s">
        <v>107</v>
      </c>
      <c r="K4" s="61" t="s">
        <v>106</v>
      </c>
      <c r="L4" s="61">
        <v>1</v>
      </c>
      <c r="M4" s="61" t="s">
        <v>494</v>
      </c>
      <c r="N4" s="61" t="s">
        <v>494</v>
      </c>
      <c r="O4" s="61" t="s">
        <v>60</v>
      </c>
    </row>
    <row r="5" spans="1:15" s="61" customFormat="1" ht="19.5" customHeight="1" x14ac:dyDescent="0.2">
      <c r="F5" s="204"/>
      <c r="G5" s="204"/>
    </row>
    <row r="6" spans="1:15" s="61" customFormat="1" ht="19.5" customHeight="1" x14ac:dyDescent="0.2">
      <c r="F6" s="204"/>
      <c r="G6" s="204"/>
    </row>
    <row r="7" spans="1:15" s="61" customFormat="1" ht="19.5" customHeight="1" x14ac:dyDescent="0.2">
      <c r="F7" s="204"/>
      <c r="G7" s="204"/>
    </row>
    <row r="8" spans="1:15" s="61" customFormat="1" ht="19.5" customHeight="1" x14ac:dyDescent="0.2">
      <c r="F8" s="204"/>
      <c r="G8" s="204"/>
    </row>
    <row r="9" spans="1:15" s="61" customFormat="1" ht="19.5" customHeight="1" x14ac:dyDescent="0.2">
      <c r="F9" s="204"/>
      <c r="G9" s="204"/>
    </row>
    <row r="10" spans="1:15" s="61" customFormat="1" ht="19.5" customHeight="1" x14ac:dyDescent="0.2"/>
    <row r="11" spans="1:15" s="61" customFormat="1" ht="19.5" customHeight="1" x14ac:dyDescent="0.2"/>
    <row r="12" spans="1:15" s="61" customFormat="1" ht="19.5" customHeight="1" x14ac:dyDescent="0.2"/>
    <row r="13" spans="1:15" s="61" customFormat="1" ht="19.5" customHeight="1" x14ac:dyDescent="0.2"/>
    <row r="14" spans="1:15" s="61" customFormat="1" ht="19.5" customHeight="1" x14ac:dyDescent="0.2"/>
    <row r="15" spans="1:15" s="61" customFormat="1" ht="19.5" customHeight="1" x14ac:dyDescent="0.2"/>
    <row r="16" spans="1:15" s="61" customFormat="1" ht="19.5" customHeight="1" x14ac:dyDescent="0.2"/>
    <row r="17" s="61" customFormat="1" ht="19.5" customHeight="1" x14ac:dyDescent="0.2"/>
    <row r="18" s="61" customFormat="1" ht="19.5" customHeight="1" x14ac:dyDescent="0.2"/>
    <row r="19" s="61" customFormat="1" ht="19.5" customHeight="1" x14ac:dyDescent="0.2"/>
    <row r="20" s="61" customFormat="1" ht="19.5" customHeight="1" x14ac:dyDescent="0.2"/>
    <row r="21" s="61" customFormat="1" ht="19.5" customHeight="1" x14ac:dyDescent="0.2"/>
    <row r="22" s="61" customFormat="1" ht="19.5" customHeight="1" x14ac:dyDescent="0.2"/>
    <row r="23" s="61" customFormat="1" ht="19.5" customHeight="1" x14ac:dyDescent="0.2"/>
    <row r="24" s="61" customFormat="1" ht="19.5" customHeight="1" x14ac:dyDescent="0.2"/>
    <row r="25" s="61" customFormat="1" ht="19.5" customHeight="1" x14ac:dyDescent="0.2"/>
    <row r="26" s="61" customFormat="1" ht="19.5" customHeight="1" x14ac:dyDescent="0.2"/>
    <row r="27" s="61" customFormat="1" ht="19.5" customHeight="1" x14ac:dyDescent="0.2"/>
    <row r="28" s="61" customFormat="1" ht="19.5" customHeight="1" x14ac:dyDescent="0.2"/>
    <row r="29" s="61" customFormat="1" ht="19.5" customHeight="1" x14ac:dyDescent="0.2"/>
    <row r="30" s="61" customFormat="1" ht="19.5" customHeight="1" x14ac:dyDescent="0.2"/>
    <row r="31" s="61" customFormat="1" ht="19.5" customHeight="1" x14ac:dyDescent="0.2"/>
    <row r="32" s="61" customFormat="1" ht="19.5" customHeight="1" x14ac:dyDescent="0.2"/>
    <row r="33" s="61" customFormat="1" ht="19.5" customHeight="1" x14ac:dyDescent="0.2"/>
    <row r="34" s="61" customFormat="1" ht="19.5" customHeight="1" x14ac:dyDescent="0.2"/>
    <row r="35" s="61" customFormat="1" ht="19.5" customHeight="1" x14ac:dyDescent="0.2"/>
    <row r="36" s="61" customFormat="1" ht="19.5" customHeight="1" x14ac:dyDescent="0.2"/>
    <row r="37" s="61" customFormat="1" ht="19.5" customHeight="1" x14ac:dyDescent="0.2"/>
    <row r="38" s="61" customFormat="1" ht="19.5" customHeight="1" x14ac:dyDescent="0.2"/>
    <row r="39" s="61" customFormat="1" ht="19.5" customHeight="1" x14ac:dyDescent="0.2"/>
    <row r="40" s="61" customFormat="1" ht="19.5" customHeight="1" x14ac:dyDescent="0.2"/>
    <row r="41" s="61" customFormat="1" ht="19.5" customHeight="1" x14ac:dyDescent="0.2"/>
    <row r="42" s="61" customFormat="1" ht="19.5" customHeight="1" x14ac:dyDescent="0.2"/>
    <row r="43" s="61" customFormat="1" ht="19.5" customHeight="1" x14ac:dyDescent="0.2"/>
    <row r="44" s="61" customFormat="1" ht="19.5" customHeight="1" x14ac:dyDescent="0.2"/>
    <row r="45" s="61" customFormat="1" ht="19.5" customHeight="1" x14ac:dyDescent="0.2"/>
    <row r="46" s="61" customFormat="1" ht="19.5" customHeight="1" x14ac:dyDescent="0.2"/>
    <row r="47" s="61" customFormat="1" ht="19.5" customHeight="1" x14ac:dyDescent="0.2"/>
    <row r="48" s="61" customFormat="1" ht="19.5" customHeight="1" x14ac:dyDescent="0.2"/>
    <row r="49" s="61" customFormat="1" ht="19.5" customHeight="1" x14ac:dyDescent="0.2"/>
    <row r="50" s="61" customFormat="1" ht="19.5" customHeight="1" x14ac:dyDescent="0.2"/>
    <row r="51" s="61" customFormat="1" ht="19.5" customHeight="1" x14ac:dyDescent="0.2"/>
    <row r="52" s="61" customFormat="1" ht="19.5" customHeight="1" x14ac:dyDescent="0.2"/>
    <row r="53" s="61" customFormat="1" ht="19.5" customHeight="1" x14ac:dyDescent="0.2"/>
    <row r="54" s="61" customFormat="1" ht="19.5" customHeight="1" x14ac:dyDescent="0.2"/>
    <row r="55" s="61" customFormat="1" ht="19.5" customHeight="1" x14ac:dyDescent="0.2"/>
    <row r="56" s="61" customFormat="1" ht="19.5" customHeight="1" x14ac:dyDescent="0.2"/>
    <row r="57" s="61" customFormat="1" ht="19.5" customHeight="1" x14ac:dyDescent="0.2"/>
    <row r="58" s="61" customFormat="1" ht="19.5" customHeight="1" x14ac:dyDescent="0.2"/>
    <row r="59" s="61" customFormat="1" ht="19.5" customHeight="1" x14ac:dyDescent="0.2"/>
    <row r="60" s="61" customFormat="1" ht="19.5" customHeight="1" x14ac:dyDescent="0.2"/>
    <row r="61" s="61" customFormat="1" ht="19.5" customHeight="1" x14ac:dyDescent="0.2"/>
    <row r="62" s="61" customFormat="1" ht="19.5" customHeight="1" x14ac:dyDescent="0.2"/>
    <row r="63" s="61" customFormat="1" ht="19.5" customHeight="1" x14ac:dyDescent="0.2"/>
    <row r="64" s="61" customFormat="1" ht="19.5" customHeight="1" x14ac:dyDescent="0.2"/>
    <row r="65" s="61" customFormat="1" ht="19.5" customHeight="1" x14ac:dyDescent="0.2"/>
    <row r="66" s="61" customFormat="1" ht="19.5" customHeight="1" x14ac:dyDescent="0.2"/>
    <row r="67" s="61" customFormat="1" ht="19.5" customHeight="1" x14ac:dyDescent="0.2"/>
    <row r="68" s="61" customFormat="1" ht="19.5" customHeight="1" x14ac:dyDescent="0.2"/>
    <row r="69" s="61" customFormat="1" ht="19.5" customHeight="1" x14ac:dyDescent="0.2"/>
    <row r="70" s="61" customFormat="1" ht="19.5" customHeight="1" x14ac:dyDescent="0.2"/>
    <row r="71" s="61" customFormat="1" ht="19.5" customHeight="1" x14ac:dyDescent="0.2"/>
    <row r="72" s="61" customFormat="1" ht="19.5" customHeight="1" x14ac:dyDescent="0.2"/>
    <row r="73" s="61" customFormat="1" ht="19.5" customHeight="1" x14ac:dyDescent="0.2"/>
    <row r="74" s="61" customFormat="1" ht="19.5" customHeight="1" x14ac:dyDescent="0.2"/>
    <row r="75" s="61" customFormat="1" ht="19.5" customHeight="1" x14ac:dyDescent="0.2"/>
    <row r="76" s="61" customFormat="1" ht="19.5" customHeight="1" x14ac:dyDescent="0.2"/>
    <row r="77" s="61" customFormat="1" ht="19.5" customHeight="1" x14ac:dyDescent="0.2"/>
    <row r="78" s="61" customFormat="1" ht="19.5" customHeight="1" x14ac:dyDescent="0.2"/>
    <row r="79" s="61" customFormat="1" ht="19.5" customHeight="1" x14ac:dyDescent="0.2"/>
    <row r="80" s="61" customFormat="1" ht="19.5" customHeight="1" x14ac:dyDescent="0.2"/>
    <row r="81" s="61" customFormat="1" ht="19.5" customHeight="1" x14ac:dyDescent="0.2"/>
    <row r="82" s="61" customFormat="1" ht="19.5" customHeight="1" x14ac:dyDescent="0.2"/>
    <row r="83" s="61" customFormat="1" ht="19.5" customHeight="1" x14ac:dyDescent="0.2"/>
    <row r="84" s="61" customFormat="1" ht="19.5" customHeight="1" x14ac:dyDescent="0.2"/>
    <row r="85" s="61" customFormat="1" ht="19.5" customHeight="1" x14ac:dyDescent="0.2"/>
    <row r="86" s="61" customFormat="1" ht="19.5" customHeight="1" x14ac:dyDescent="0.2"/>
    <row r="87" s="61" customFormat="1" ht="19.5" customHeight="1" x14ac:dyDescent="0.2"/>
    <row r="88" s="61" customFormat="1" ht="19.5" customHeight="1" x14ac:dyDescent="0.2"/>
    <row r="89" s="61" customFormat="1" ht="19.5" customHeight="1" x14ac:dyDescent="0.2"/>
    <row r="90" s="61" customFormat="1" ht="19.5" customHeight="1" x14ac:dyDescent="0.2"/>
    <row r="91" s="61" customFormat="1" ht="19.5" customHeight="1" x14ac:dyDescent="0.2"/>
    <row r="92" s="61" customFormat="1" ht="19.5" customHeight="1" x14ac:dyDescent="0.2"/>
    <row r="93" s="61" customFormat="1" ht="19.5" customHeight="1" x14ac:dyDescent="0.2"/>
    <row r="94" s="61" customFormat="1" ht="19.5" customHeight="1" x14ac:dyDescent="0.2"/>
    <row r="95" s="61" customFormat="1" ht="19.5" customHeight="1" x14ac:dyDescent="0.2"/>
    <row r="96" s="61" customFormat="1" ht="19.5" customHeight="1" x14ac:dyDescent="0.2"/>
    <row r="97" s="61" customFormat="1" ht="19.5" customHeight="1" x14ac:dyDescent="0.2"/>
    <row r="98" s="61" customFormat="1" ht="19.5" customHeight="1" x14ac:dyDescent="0.2"/>
    <row r="99" s="61" customFormat="1" ht="19.5" customHeight="1" x14ac:dyDescent="0.2"/>
    <row r="100" s="61" customFormat="1" ht="19.5" customHeight="1" x14ac:dyDescent="0.2"/>
    <row r="101" s="61" customFormat="1" ht="19.5" customHeight="1" x14ac:dyDescent="0.2"/>
    <row r="102" s="61" customFormat="1" ht="19.5" customHeight="1" x14ac:dyDescent="0.2"/>
    <row r="103" s="61" customFormat="1" ht="19.5" customHeight="1" x14ac:dyDescent="0.2"/>
    <row r="104" s="61" customFormat="1" ht="19.5" customHeight="1" x14ac:dyDescent="0.2"/>
    <row r="105" s="61" customFormat="1" ht="19.5" customHeight="1" x14ac:dyDescent="0.2"/>
    <row r="106" s="61" customFormat="1" ht="19.5" customHeight="1" x14ac:dyDescent="0.2"/>
    <row r="107" s="61" customFormat="1" ht="19.5" customHeight="1" x14ac:dyDescent="0.2"/>
    <row r="108" s="61" customFormat="1" ht="19.5" customHeight="1" x14ac:dyDescent="0.2"/>
    <row r="109" s="61" customFormat="1" ht="19.5" customHeight="1" x14ac:dyDescent="0.2"/>
    <row r="110" s="61" customFormat="1" ht="19.5" customHeight="1" x14ac:dyDescent="0.2"/>
    <row r="111" s="61" customFormat="1" ht="19.5" customHeight="1" x14ac:dyDescent="0.2"/>
    <row r="112" s="61" customFormat="1" ht="19.5" customHeight="1" x14ac:dyDescent="0.2"/>
    <row r="113" s="61" customFormat="1" ht="19.5" customHeight="1" x14ac:dyDescent="0.2"/>
    <row r="114" s="61" customFormat="1" ht="19.5" customHeight="1" x14ac:dyDescent="0.2"/>
    <row r="115" s="61" customFormat="1" ht="19.5" customHeight="1" x14ac:dyDescent="0.2"/>
    <row r="116" s="61" customFormat="1" ht="19.5" customHeight="1" x14ac:dyDescent="0.2"/>
    <row r="117" s="61" customFormat="1" ht="19.5" customHeight="1" x14ac:dyDescent="0.2"/>
    <row r="118" s="61" customFormat="1" ht="19.5" customHeight="1" x14ac:dyDescent="0.2"/>
    <row r="119" s="61" customFormat="1" ht="19.5" customHeight="1" x14ac:dyDescent="0.2"/>
    <row r="120" s="61" customFormat="1" ht="19.5" customHeight="1" x14ac:dyDescent="0.2"/>
    <row r="121" s="61" customFormat="1" ht="19.5" customHeight="1" x14ac:dyDescent="0.2"/>
    <row r="122" s="61" customFormat="1" ht="19.5" customHeight="1" x14ac:dyDescent="0.2"/>
    <row r="123" s="61" customFormat="1" ht="19.5" customHeight="1" x14ac:dyDescent="0.2"/>
    <row r="124" s="61" customFormat="1" ht="19.5" customHeight="1" x14ac:dyDescent="0.2"/>
    <row r="125" s="61" customFormat="1" ht="19.5" customHeight="1" x14ac:dyDescent="0.2"/>
    <row r="126" s="61" customFormat="1" ht="19.5" customHeight="1" x14ac:dyDescent="0.2"/>
    <row r="127" s="61" customFormat="1" ht="19.5" customHeight="1" x14ac:dyDescent="0.2"/>
    <row r="128" s="61" customFormat="1" ht="19.5" customHeight="1" x14ac:dyDescent="0.2"/>
    <row r="129" s="61" customFormat="1" ht="19.5" customHeight="1" x14ac:dyDescent="0.2"/>
    <row r="130" s="61" customFormat="1" ht="19.5" customHeight="1" x14ac:dyDescent="0.2"/>
    <row r="131" s="61" customFormat="1" ht="19.5" customHeight="1" x14ac:dyDescent="0.2"/>
    <row r="132" s="61" customFormat="1" ht="19.5" customHeight="1" x14ac:dyDescent="0.2"/>
    <row r="133" s="61" customFormat="1" ht="19.5" customHeight="1" x14ac:dyDescent="0.2"/>
    <row r="134" s="61" customFormat="1" ht="19.5" customHeight="1" x14ac:dyDescent="0.2"/>
    <row r="135" s="61" customFormat="1" ht="19.5" customHeight="1" x14ac:dyDescent="0.2"/>
    <row r="136" s="61" customFormat="1" ht="19.5" customHeight="1" x14ac:dyDescent="0.2"/>
    <row r="137" s="61" customFormat="1" ht="19.5" customHeight="1" x14ac:dyDescent="0.2"/>
    <row r="138" s="61" customFormat="1" ht="19.5" customHeight="1" x14ac:dyDescent="0.2"/>
    <row r="139" s="61" customFormat="1" ht="19.5" customHeight="1" x14ac:dyDescent="0.2"/>
    <row r="140" s="61" customFormat="1" ht="19.5" customHeight="1" x14ac:dyDescent="0.2"/>
    <row r="141" s="61" customFormat="1" ht="19.5" customHeight="1" x14ac:dyDescent="0.2"/>
    <row r="142" s="61" customFormat="1" ht="19.5" customHeight="1" x14ac:dyDescent="0.2"/>
    <row r="143" s="61" customFormat="1" ht="19.5" customHeight="1" x14ac:dyDescent="0.2"/>
    <row r="144" s="61" customFormat="1" ht="19.5" customHeight="1" x14ac:dyDescent="0.2"/>
    <row r="145" s="61" customFormat="1" ht="19.5" customHeight="1" x14ac:dyDescent="0.2"/>
    <row r="146" s="61" customFormat="1" ht="19.5" customHeight="1" x14ac:dyDescent="0.2"/>
    <row r="147" s="61" customFormat="1" ht="19.5" customHeight="1" x14ac:dyDescent="0.2"/>
    <row r="148" s="61" customFormat="1" ht="19.5" customHeight="1" x14ac:dyDescent="0.2"/>
    <row r="149" s="61" customFormat="1" ht="19.5" customHeight="1" x14ac:dyDescent="0.2"/>
    <row r="150" s="61" customFormat="1" ht="19.5" customHeight="1" x14ac:dyDescent="0.2"/>
    <row r="151" s="61" customFormat="1" ht="19.5" customHeight="1" x14ac:dyDescent="0.2"/>
    <row r="152" s="61" customFormat="1" ht="19.5" customHeight="1" x14ac:dyDescent="0.2"/>
    <row r="153" s="61" customFormat="1" ht="19.5" customHeight="1" x14ac:dyDescent="0.2"/>
    <row r="154" s="61" customFormat="1" ht="19.5" customHeight="1" x14ac:dyDescent="0.2"/>
    <row r="155" s="61" customFormat="1" ht="19.5" customHeight="1" x14ac:dyDescent="0.2"/>
    <row r="156" s="61" customFormat="1" ht="19.5" customHeight="1" x14ac:dyDescent="0.2"/>
    <row r="157" s="61" customFormat="1" ht="19.5" customHeight="1" x14ac:dyDescent="0.2"/>
    <row r="158" s="61" customFormat="1" ht="19.5" customHeight="1" x14ac:dyDescent="0.2"/>
    <row r="159" s="61" customFormat="1" ht="19.5" customHeight="1" x14ac:dyDescent="0.2"/>
    <row r="160" s="61" customFormat="1" ht="19.5" customHeight="1" x14ac:dyDescent="0.2"/>
    <row r="161" s="61" customFormat="1" ht="19.5" customHeight="1" x14ac:dyDescent="0.2"/>
    <row r="162" s="61" customFormat="1" ht="19.5" customHeight="1" x14ac:dyDescent="0.2"/>
    <row r="163" s="61" customFormat="1" ht="19.5" customHeight="1" x14ac:dyDescent="0.2"/>
    <row r="164" s="61" customFormat="1" ht="19.5" customHeight="1" x14ac:dyDescent="0.2"/>
    <row r="165" s="61" customFormat="1" ht="19.5" customHeight="1" x14ac:dyDescent="0.2"/>
    <row r="166" s="61" customFormat="1" ht="19.5" customHeight="1" x14ac:dyDescent="0.2"/>
    <row r="167" s="61" customFormat="1" ht="19.5" customHeight="1" x14ac:dyDescent="0.2"/>
    <row r="168" s="61" customFormat="1" ht="19.5" customHeight="1" x14ac:dyDescent="0.2"/>
    <row r="169" s="61" customFormat="1" ht="19.5" customHeight="1" x14ac:dyDescent="0.2"/>
    <row r="170" s="61" customFormat="1" ht="19.5" customHeight="1" x14ac:dyDescent="0.2"/>
    <row r="171" s="61" customFormat="1" ht="19.5" customHeight="1" x14ac:dyDescent="0.2"/>
    <row r="172" s="61" customFormat="1" ht="19.5" customHeight="1" x14ac:dyDescent="0.2"/>
    <row r="173" s="61" customFormat="1" ht="19.5" customHeight="1" x14ac:dyDescent="0.2"/>
    <row r="174" s="61" customFormat="1" ht="19.5" customHeight="1" x14ac:dyDescent="0.2"/>
    <row r="175" s="61" customFormat="1" ht="19.5" customHeight="1" x14ac:dyDescent="0.2"/>
    <row r="176" s="61" customFormat="1" ht="19.5" customHeight="1" x14ac:dyDescent="0.2"/>
    <row r="177" s="61" customFormat="1" ht="19.5" customHeight="1" x14ac:dyDescent="0.2"/>
    <row r="178" s="61" customFormat="1" ht="19.5" customHeight="1" x14ac:dyDescent="0.2"/>
    <row r="179" s="61" customFormat="1" ht="19.5" customHeight="1" x14ac:dyDescent="0.2"/>
    <row r="180" s="61" customFormat="1" ht="19.5" customHeight="1" x14ac:dyDescent="0.2"/>
    <row r="181" s="61" customFormat="1" ht="19.5" customHeight="1" x14ac:dyDescent="0.2"/>
    <row r="182" s="61" customFormat="1" ht="19.5" customHeight="1" x14ac:dyDescent="0.2"/>
    <row r="183" s="61" customFormat="1" ht="19.5" customHeight="1" x14ac:dyDescent="0.2"/>
    <row r="184" s="61" customFormat="1" ht="19.5" customHeight="1" x14ac:dyDescent="0.2"/>
    <row r="185" s="61" customFormat="1" ht="19.5" customHeight="1" x14ac:dyDescent="0.2"/>
    <row r="186" s="61" customFormat="1" ht="19.5" customHeight="1" x14ac:dyDescent="0.2"/>
    <row r="187" s="61" customFormat="1" ht="19.5" customHeight="1" x14ac:dyDescent="0.2"/>
    <row r="188" s="61" customFormat="1" ht="19.5" customHeight="1" x14ac:dyDescent="0.2"/>
    <row r="189" s="61" customFormat="1" ht="19.5" customHeight="1" x14ac:dyDescent="0.2"/>
    <row r="190" s="61" customFormat="1" ht="19.5" customHeight="1" x14ac:dyDescent="0.2"/>
    <row r="191" s="61" customFormat="1" ht="19.5" customHeight="1" x14ac:dyDescent="0.2"/>
    <row r="192" s="61" customFormat="1" ht="19.5" customHeight="1" x14ac:dyDescent="0.2"/>
    <row r="193" s="61" customFormat="1" ht="19.5" customHeight="1" x14ac:dyDescent="0.2"/>
    <row r="194" s="61" customFormat="1" ht="19.5" customHeight="1" x14ac:dyDescent="0.2"/>
    <row r="195" s="61" customFormat="1" ht="19.5" customHeight="1" x14ac:dyDescent="0.2"/>
    <row r="196" s="61" customFormat="1" ht="19.5" customHeight="1" x14ac:dyDescent="0.2"/>
    <row r="197" s="61" customFormat="1" ht="19.5" customHeight="1" x14ac:dyDescent="0.2"/>
    <row r="198" s="61" customFormat="1" ht="19.5" customHeight="1" x14ac:dyDescent="0.2"/>
    <row r="199" s="61" customFormat="1" ht="19.5" customHeight="1" x14ac:dyDescent="0.2"/>
    <row r="200" s="61" customFormat="1" ht="19.5" customHeight="1" x14ac:dyDescent="0.2"/>
    <row r="201" s="61" customFormat="1" ht="19.5" customHeight="1" x14ac:dyDescent="0.2"/>
    <row r="202" s="61" customFormat="1" ht="19.5" customHeight="1" x14ac:dyDescent="0.2"/>
    <row r="203" s="61" customFormat="1" ht="19.5" customHeight="1" x14ac:dyDescent="0.2"/>
    <row r="204" s="61" customFormat="1" ht="19.5" customHeight="1" x14ac:dyDescent="0.2"/>
    <row r="205" s="61" customFormat="1" ht="19.5" customHeight="1" x14ac:dyDescent="0.2"/>
    <row r="206" s="61" customFormat="1" ht="19.5" customHeight="1" x14ac:dyDescent="0.2"/>
    <row r="207" s="61" customFormat="1" ht="19.5" customHeight="1" x14ac:dyDescent="0.2"/>
    <row r="208" s="61" customFormat="1" ht="19.5" customHeight="1" x14ac:dyDescent="0.2"/>
    <row r="209" s="61" customFormat="1" ht="19.5" customHeight="1" x14ac:dyDescent="0.2"/>
    <row r="210" s="61" customFormat="1" ht="19.5" customHeight="1" x14ac:dyDescent="0.2"/>
    <row r="211" s="61" customFormat="1" ht="19.5" customHeight="1" x14ac:dyDescent="0.2"/>
    <row r="212" s="61" customFormat="1" ht="19.5" customHeight="1" x14ac:dyDescent="0.2"/>
    <row r="213" s="61" customFormat="1" ht="19.5" customHeight="1" x14ac:dyDescent="0.2"/>
    <row r="214" s="61" customFormat="1" ht="19.5" customHeight="1" x14ac:dyDescent="0.2"/>
    <row r="215" s="61" customFormat="1" ht="19.5" customHeight="1" x14ac:dyDescent="0.2"/>
    <row r="216" s="61" customFormat="1" ht="19.5" customHeight="1" x14ac:dyDescent="0.2"/>
    <row r="217" s="61" customFormat="1" ht="19.5" customHeight="1" x14ac:dyDescent="0.2"/>
    <row r="218" s="61" customFormat="1" ht="19.5" customHeight="1" x14ac:dyDescent="0.2"/>
    <row r="219" s="61" customFormat="1" ht="19.5" customHeight="1" x14ac:dyDescent="0.2"/>
    <row r="220" s="61" customFormat="1" ht="19.5" customHeight="1" x14ac:dyDescent="0.2"/>
    <row r="221" s="61" customFormat="1" ht="19.5" customHeight="1" x14ac:dyDescent="0.2"/>
    <row r="222" s="61" customFormat="1" ht="19.5" customHeight="1" x14ac:dyDescent="0.2"/>
    <row r="223" s="61" customFormat="1" ht="19.5" customHeight="1" x14ac:dyDescent="0.2"/>
    <row r="224" s="61" customFormat="1" ht="19.5" customHeight="1" x14ac:dyDescent="0.2"/>
    <row r="225" s="61" customFormat="1" ht="19.5" customHeight="1" x14ac:dyDescent="0.2"/>
    <row r="226" s="61" customFormat="1" ht="19.5" customHeight="1" x14ac:dyDescent="0.2"/>
    <row r="227" s="61" customFormat="1" ht="19.5" customHeight="1" x14ac:dyDescent="0.2"/>
    <row r="228" s="61" customFormat="1" ht="19.5" customHeight="1" x14ac:dyDescent="0.2"/>
    <row r="229" s="61" customFormat="1" ht="19.5" customHeight="1" x14ac:dyDescent="0.2"/>
    <row r="230" s="61" customFormat="1" ht="19.5" customHeight="1" x14ac:dyDescent="0.2"/>
    <row r="231" s="61" customFormat="1" ht="19.5" customHeight="1" x14ac:dyDescent="0.2"/>
    <row r="232" s="61" customFormat="1" ht="19.5" customHeight="1" x14ac:dyDescent="0.2"/>
    <row r="233" s="61" customFormat="1" ht="19.5" customHeight="1" x14ac:dyDescent="0.2"/>
    <row r="234" s="61" customFormat="1" ht="19.5" customHeight="1" x14ac:dyDescent="0.2"/>
    <row r="235" s="61" customFormat="1" ht="19.5" customHeight="1" x14ac:dyDescent="0.2"/>
    <row r="236" s="61" customFormat="1" ht="19.5" customHeight="1" x14ac:dyDescent="0.2"/>
    <row r="237" s="61" customFormat="1" ht="19.5" customHeight="1" x14ac:dyDescent="0.2"/>
    <row r="238" s="61" customFormat="1" ht="19.5" customHeight="1" x14ac:dyDescent="0.2"/>
    <row r="239" s="61" customFormat="1" ht="19.5" customHeight="1" x14ac:dyDescent="0.2"/>
    <row r="240" s="61" customFormat="1" ht="19.5" customHeight="1" x14ac:dyDescent="0.2"/>
    <row r="241" s="61" customFormat="1" ht="19.5" customHeight="1" x14ac:dyDescent="0.2"/>
    <row r="242" s="61" customFormat="1" ht="19.5" customHeight="1" x14ac:dyDescent="0.2"/>
    <row r="243" s="61" customFormat="1" ht="19.5" customHeight="1" x14ac:dyDescent="0.2"/>
    <row r="244" s="61" customFormat="1" ht="19.5" customHeight="1" x14ac:dyDescent="0.2"/>
    <row r="245" s="61" customFormat="1" ht="19.5" customHeight="1" x14ac:dyDescent="0.2"/>
    <row r="246" s="61" customFormat="1" ht="19.5" customHeight="1" x14ac:dyDescent="0.2"/>
    <row r="247" s="61" customFormat="1" ht="19.5" customHeight="1" x14ac:dyDescent="0.2"/>
    <row r="248" s="61" customFormat="1" ht="19.5" customHeight="1" x14ac:dyDescent="0.2"/>
    <row r="249" s="61" customFormat="1" ht="19.5" customHeight="1" x14ac:dyDescent="0.2"/>
    <row r="250" s="61" customFormat="1" ht="19.5" customHeight="1" x14ac:dyDescent="0.2"/>
    <row r="251" s="61" customFormat="1" ht="19.5" customHeight="1" x14ac:dyDescent="0.2"/>
    <row r="252" s="61" customFormat="1" ht="19.5" customHeight="1" x14ac:dyDescent="0.2"/>
    <row r="253" s="61" customFormat="1" ht="19.5" customHeight="1" x14ac:dyDescent="0.2"/>
    <row r="254" s="61" customFormat="1" ht="19.5" customHeight="1" x14ac:dyDescent="0.2"/>
    <row r="255" s="61" customFormat="1" ht="19.5" customHeight="1" x14ac:dyDescent="0.2"/>
    <row r="256" s="61" customFormat="1" ht="19.5" customHeight="1" x14ac:dyDescent="0.2"/>
    <row r="257" s="61" customFormat="1" ht="19.5" customHeight="1" x14ac:dyDescent="0.2"/>
    <row r="258" s="61" customFormat="1" ht="19.5" customHeight="1" x14ac:dyDescent="0.2"/>
    <row r="259" s="61" customFormat="1" ht="19.5" customHeight="1" x14ac:dyDescent="0.2"/>
    <row r="260" s="61" customFormat="1" ht="19.5" customHeight="1" x14ac:dyDescent="0.2"/>
    <row r="261" s="61" customFormat="1" ht="19.5" customHeight="1" x14ac:dyDescent="0.2"/>
    <row r="262" s="61" customFormat="1" ht="19.5" customHeight="1" x14ac:dyDescent="0.2"/>
    <row r="263" s="61" customFormat="1" ht="19.5" customHeight="1" x14ac:dyDescent="0.2"/>
    <row r="264" s="61" customFormat="1" ht="19.5" customHeight="1" x14ac:dyDescent="0.2"/>
    <row r="265" s="61" customFormat="1" ht="19.5" customHeight="1" x14ac:dyDescent="0.2"/>
    <row r="266" s="61" customFormat="1" ht="19.5" customHeight="1" x14ac:dyDescent="0.2"/>
    <row r="267" s="61" customFormat="1" ht="19.5" customHeight="1" x14ac:dyDescent="0.2"/>
    <row r="268" s="61" customFormat="1" ht="19.5" customHeight="1" x14ac:dyDescent="0.2"/>
    <row r="269" s="61" customFormat="1" ht="19.5" customHeight="1" x14ac:dyDescent="0.2"/>
    <row r="270" s="61" customFormat="1" ht="19.5" customHeight="1" x14ac:dyDescent="0.2"/>
    <row r="271" s="61" customFormat="1" ht="19.5" customHeight="1" x14ac:dyDescent="0.2"/>
    <row r="272" s="61" customFormat="1" ht="19.5" customHeight="1" x14ac:dyDescent="0.2"/>
    <row r="273" s="61" customFormat="1" ht="19.5" customHeight="1" x14ac:dyDescent="0.2"/>
    <row r="274" s="61" customFormat="1" ht="19.5" customHeight="1" x14ac:dyDescent="0.2"/>
    <row r="275" s="61" customFormat="1" ht="19.5" customHeight="1" x14ac:dyDescent="0.2"/>
    <row r="276" s="61" customFormat="1" ht="19.5" customHeight="1" x14ac:dyDescent="0.2"/>
    <row r="277" s="61" customFormat="1" ht="19.5" customHeight="1" x14ac:dyDescent="0.2"/>
    <row r="278" s="61" customFormat="1" ht="19.5" customHeight="1" x14ac:dyDescent="0.2"/>
    <row r="279" s="61" customFormat="1" ht="19.5" customHeight="1" x14ac:dyDescent="0.2"/>
    <row r="280" s="61" customFormat="1" ht="19.5" customHeight="1" x14ac:dyDescent="0.2"/>
    <row r="281" s="61" customFormat="1" ht="19.5" customHeight="1" x14ac:dyDescent="0.2"/>
    <row r="282" s="61" customFormat="1" ht="19.5" customHeight="1" x14ac:dyDescent="0.2"/>
    <row r="283" s="61" customFormat="1" ht="19.5" customHeight="1" x14ac:dyDescent="0.2"/>
    <row r="284" s="61" customFormat="1" ht="19.5" customHeight="1" x14ac:dyDescent="0.2"/>
    <row r="285" s="61" customFormat="1" ht="19.5" customHeight="1" x14ac:dyDescent="0.2"/>
    <row r="286" s="61" customFormat="1" ht="19.5" customHeight="1" x14ac:dyDescent="0.2"/>
    <row r="287" s="61" customFormat="1" ht="19.5" customHeight="1" x14ac:dyDescent="0.2"/>
    <row r="288" s="61" customFormat="1" ht="19.5" customHeight="1" x14ac:dyDescent="0.2"/>
    <row r="289" s="61" customFormat="1" ht="19.5" customHeight="1" x14ac:dyDescent="0.2"/>
    <row r="290" s="61" customFormat="1" ht="19.5" customHeight="1" x14ac:dyDescent="0.2"/>
    <row r="291" s="61" customFormat="1" ht="19.5" customHeight="1" x14ac:dyDescent="0.2"/>
    <row r="292" s="61" customFormat="1" ht="19.5" customHeight="1" x14ac:dyDescent="0.2"/>
    <row r="293" s="61" customFormat="1" ht="19.5" customHeight="1" x14ac:dyDescent="0.2"/>
    <row r="294" s="61" customFormat="1" ht="19.5" customHeight="1" x14ac:dyDescent="0.2"/>
    <row r="295" s="61" customFormat="1" ht="19.5" customHeight="1" x14ac:dyDescent="0.2"/>
    <row r="296" s="61" customFormat="1" ht="19.5" customHeight="1" x14ac:dyDescent="0.2"/>
    <row r="297" s="61" customFormat="1" ht="19.5" customHeight="1" x14ac:dyDescent="0.2"/>
    <row r="298" s="61" customFormat="1" ht="19.5" customHeight="1" x14ac:dyDescent="0.2"/>
    <row r="299" s="61" customFormat="1" ht="19.5" customHeight="1" x14ac:dyDescent="0.2"/>
    <row r="300" s="61" customFormat="1" ht="19.5" customHeight="1" x14ac:dyDescent="0.2"/>
    <row r="301" s="61" customFormat="1" ht="19.5" customHeight="1" x14ac:dyDescent="0.2"/>
    <row r="302" s="61" customFormat="1" ht="19.5" customHeight="1" x14ac:dyDescent="0.2"/>
    <row r="303" s="61" customFormat="1" ht="19.5" customHeight="1" x14ac:dyDescent="0.2"/>
    <row r="304" s="61" customFormat="1" ht="19.5" customHeight="1" x14ac:dyDescent="0.2"/>
    <row r="305" s="61" customFormat="1" ht="19.5" customHeight="1" x14ac:dyDescent="0.2"/>
    <row r="306" s="61" customFormat="1" ht="19.5" customHeight="1" x14ac:dyDescent="0.2"/>
    <row r="307" s="61" customFormat="1" ht="19.5" customHeight="1" x14ac:dyDescent="0.2"/>
    <row r="308" s="61" customFormat="1" ht="19.5" customHeight="1" x14ac:dyDescent="0.2"/>
    <row r="309" s="61" customFormat="1" ht="19.5" customHeight="1" x14ac:dyDescent="0.2"/>
    <row r="310" s="61" customFormat="1" ht="19.5" customHeight="1" x14ac:dyDescent="0.2"/>
    <row r="311" s="61" customFormat="1" ht="19.5" customHeight="1" x14ac:dyDescent="0.2"/>
    <row r="312" s="61" customFormat="1" ht="19.5" customHeight="1" x14ac:dyDescent="0.2"/>
    <row r="313" s="61" customFormat="1" ht="19.5" customHeight="1" x14ac:dyDescent="0.2"/>
    <row r="314" s="61" customFormat="1" ht="19.5" customHeight="1" x14ac:dyDescent="0.2"/>
    <row r="315" s="61" customFormat="1" ht="19.5" customHeight="1" x14ac:dyDescent="0.2"/>
    <row r="316" s="61" customFormat="1" ht="19.5" customHeight="1" x14ac:dyDescent="0.2"/>
    <row r="317" s="61" customFormat="1" ht="19.5" customHeight="1" x14ac:dyDescent="0.2"/>
    <row r="318" s="61" customFormat="1" ht="19.5" customHeight="1" x14ac:dyDescent="0.2"/>
    <row r="319" s="61" customFormat="1" ht="19.5" customHeight="1" x14ac:dyDescent="0.2"/>
    <row r="320" s="61" customFormat="1" ht="19.5" customHeight="1" x14ac:dyDescent="0.2"/>
    <row r="321" s="61" customFormat="1" ht="19.5" customHeight="1" x14ac:dyDescent="0.2"/>
    <row r="322" s="61" customFormat="1" ht="19.5" customHeight="1" x14ac:dyDescent="0.2"/>
    <row r="323" s="61" customFormat="1" ht="19.5" customHeight="1" x14ac:dyDescent="0.2"/>
    <row r="324" s="61" customFormat="1" ht="19.5" customHeight="1" x14ac:dyDescent="0.2"/>
    <row r="325" s="61" customFormat="1" ht="19.5" customHeight="1" x14ac:dyDescent="0.2"/>
    <row r="326" s="61" customFormat="1" ht="19.5" customHeight="1" x14ac:dyDescent="0.2"/>
    <row r="327" s="61" customFormat="1" ht="19.5" customHeight="1" x14ac:dyDescent="0.2"/>
    <row r="328" s="61" customFormat="1" ht="19.5" customHeight="1" x14ac:dyDescent="0.2"/>
    <row r="329" s="61" customFormat="1" ht="19.5" customHeight="1" x14ac:dyDescent="0.2"/>
    <row r="330" s="61" customFormat="1" ht="19.5" customHeight="1" x14ac:dyDescent="0.2"/>
    <row r="331" s="61" customFormat="1" ht="19.5" customHeight="1" x14ac:dyDescent="0.2"/>
    <row r="332" s="61" customFormat="1" ht="19.5" customHeight="1" x14ac:dyDescent="0.2"/>
    <row r="333" s="61" customFormat="1" ht="19.5" customHeight="1" x14ac:dyDescent="0.2"/>
    <row r="334" s="61" customFormat="1" ht="19.5" customHeight="1" x14ac:dyDescent="0.2"/>
    <row r="335" s="61" customFormat="1" ht="19.5" customHeight="1" x14ac:dyDescent="0.2"/>
    <row r="336" s="61" customFormat="1" ht="19.5" customHeight="1" x14ac:dyDescent="0.2"/>
    <row r="337" s="61" customFormat="1" ht="19.5" customHeight="1" x14ac:dyDescent="0.2"/>
    <row r="338" s="61" customFormat="1" ht="19.5" customHeight="1" x14ac:dyDescent="0.2"/>
    <row r="339" s="61" customFormat="1" ht="19.5" customHeight="1" x14ac:dyDescent="0.2"/>
    <row r="340" s="61" customFormat="1" ht="19.5" customHeight="1" x14ac:dyDescent="0.2"/>
    <row r="341" s="61" customFormat="1" ht="19.5" customHeight="1" x14ac:dyDescent="0.2"/>
    <row r="342" s="61" customFormat="1" ht="19.5" customHeight="1" x14ac:dyDescent="0.2"/>
    <row r="343" s="61" customFormat="1" ht="19.5" customHeight="1" x14ac:dyDescent="0.2"/>
    <row r="344" s="61" customFormat="1" ht="19.5" customHeight="1" x14ac:dyDescent="0.2"/>
    <row r="345" s="61" customFormat="1" ht="19.5" customHeight="1" x14ac:dyDescent="0.2"/>
    <row r="346" s="61" customFormat="1" ht="19.5" customHeight="1" x14ac:dyDescent="0.2"/>
    <row r="347" s="61" customFormat="1" ht="19.5" customHeight="1" x14ac:dyDescent="0.2"/>
    <row r="348" s="61" customFormat="1" ht="19.5" customHeight="1" x14ac:dyDescent="0.2"/>
    <row r="349" s="61" customFormat="1" ht="19.5" customHeight="1" x14ac:dyDescent="0.2"/>
    <row r="350" s="61" customFormat="1" ht="19.5" customHeight="1" x14ac:dyDescent="0.2"/>
    <row r="351" s="61" customFormat="1" ht="19.5" customHeight="1" x14ac:dyDescent="0.2"/>
    <row r="352" s="61" customFormat="1" ht="19.5" customHeight="1" x14ac:dyDescent="0.2"/>
    <row r="353" s="61" customFormat="1" ht="19.5" customHeight="1" x14ac:dyDescent="0.2"/>
    <row r="354" s="61" customFormat="1" ht="19.5" customHeight="1" x14ac:dyDescent="0.2"/>
    <row r="355" s="61" customFormat="1" ht="19.5" customHeight="1" x14ac:dyDescent="0.2"/>
    <row r="356" s="61" customFormat="1" ht="19.5" customHeight="1" x14ac:dyDescent="0.2"/>
    <row r="357" s="61" customFormat="1" ht="19.5" customHeight="1" x14ac:dyDescent="0.2"/>
    <row r="358" s="61" customFormat="1" ht="19.5" customHeight="1" x14ac:dyDescent="0.2"/>
    <row r="359" s="61" customFormat="1" ht="19.5" customHeight="1" x14ac:dyDescent="0.2"/>
    <row r="360" s="61" customFormat="1" ht="19.5" customHeight="1" x14ac:dyDescent="0.2"/>
    <row r="361" s="61" customFormat="1" ht="19.5" customHeight="1" x14ac:dyDescent="0.2"/>
    <row r="362" s="61" customFormat="1" ht="19.5" customHeight="1" x14ac:dyDescent="0.2"/>
    <row r="363" s="61" customFormat="1" ht="19.5" customHeight="1" x14ac:dyDescent="0.2"/>
    <row r="364" s="61" customFormat="1" ht="19.5" customHeight="1" x14ac:dyDescent="0.2"/>
    <row r="365" s="61" customFormat="1" ht="19.5" customHeight="1" x14ac:dyDescent="0.2"/>
    <row r="366" s="61" customFormat="1" ht="19.5" customHeight="1" x14ac:dyDescent="0.2"/>
    <row r="367" s="61" customFormat="1" ht="19.5" customHeight="1" x14ac:dyDescent="0.2"/>
    <row r="368" s="61" customFormat="1" ht="19.5" customHeight="1" x14ac:dyDescent="0.2"/>
    <row r="369" s="61" customFormat="1" ht="19.5" customHeight="1" x14ac:dyDescent="0.2"/>
    <row r="370" s="61" customFormat="1" ht="19.5" customHeight="1" x14ac:dyDescent="0.2"/>
    <row r="371" s="61" customFormat="1" ht="19.5" customHeight="1" x14ac:dyDescent="0.2"/>
    <row r="372" s="61" customFormat="1" ht="19.5" customHeight="1" x14ac:dyDescent="0.2"/>
    <row r="373" s="61" customFormat="1" ht="19.5" customHeight="1" x14ac:dyDescent="0.2"/>
    <row r="374" s="61" customFormat="1" ht="19.5" customHeight="1" x14ac:dyDescent="0.2"/>
    <row r="375" s="61" customFormat="1" ht="19.5" customHeight="1" x14ac:dyDescent="0.2"/>
    <row r="376" s="61" customFormat="1" ht="19.5" customHeight="1" x14ac:dyDescent="0.2"/>
    <row r="377" s="61" customFormat="1" ht="19.5" customHeight="1" x14ac:dyDescent="0.2"/>
    <row r="378" s="61" customFormat="1" ht="19.5" customHeight="1" x14ac:dyDescent="0.2"/>
    <row r="379" s="61" customFormat="1" ht="19.5" customHeight="1" x14ac:dyDescent="0.2"/>
    <row r="380" s="61" customFormat="1" ht="19.5" customHeight="1" x14ac:dyDescent="0.2"/>
    <row r="381" s="61" customFormat="1" ht="19.5" customHeight="1" x14ac:dyDescent="0.2"/>
    <row r="382" s="61" customFormat="1" ht="19.5" customHeight="1" x14ac:dyDescent="0.2"/>
    <row r="383" s="61" customFormat="1" ht="19.5" customHeight="1" x14ac:dyDescent="0.2"/>
    <row r="384" s="61" customFormat="1" ht="19.5" customHeight="1" x14ac:dyDescent="0.2"/>
    <row r="385" s="61" customFormat="1" ht="19.5" customHeight="1" x14ac:dyDescent="0.2"/>
    <row r="386" s="61" customFormat="1" ht="19.5" customHeight="1" x14ac:dyDescent="0.2"/>
    <row r="387" s="61" customFormat="1" ht="19.5" customHeight="1" x14ac:dyDescent="0.2"/>
    <row r="388" s="61" customFormat="1" ht="19.5" customHeight="1" x14ac:dyDescent="0.2"/>
    <row r="389" s="61" customFormat="1" ht="19.5" customHeight="1" x14ac:dyDescent="0.2"/>
    <row r="390" s="61" customFormat="1" ht="19.5" customHeight="1" x14ac:dyDescent="0.2"/>
    <row r="391" s="61" customFormat="1" ht="19.5" customHeight="1" x14ac:dyDescent="0.2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P77"/>
  <sheetViews>
    <sheetView showGridLines="0" zoomScale="80" zoomScaleNormal="80" workbookViewId="0">
      <pane ySplit="5" topLeftCell="A6" activePane="bottomLeft" state="frozenSplit"/>
      <selection activeCell="K17" sqref="K17:K18"/>
      <selection pane="bottomLeft" activeCell="K17" sqref="K17:K18"/>
    </sheetView>
  </sheetViews>
  <sheetFormatPr defaultColWidth="9" defaultRowHeight="12.75" x14ac:dyDescent="0.2"/>
  <cols>
    <col min="1" max="1" width="6.875" style="255" customWidth="1"/>
    <col min="2" max="4" width="6.875" style="256" customWidth="1"/>
    <col min="5" max="5" width="8.125" style="255" bestFit="1" customWidth="1"/>
    <col min="6" max="6" width="8.125" style="255" customWidth="1"/>
    <col min="7" max="7" width="12" style="255" bestFit="1" customWidth="1"/>
    <col min="8" max="8" width="13.125" style="255" bestFit="1" customWidth="1"/>
    <col min="9" max="9" width="8.125" style="255" customWidth="1"/>
    <col min="10" max="10" width="10.875" style="255" customWidth="1"/>
    <col min="11" max="11" width="55.375" style="255" customWidth="1"/>
    <col min="12" max="12" width="25.375" style="255" customWidth="1"/>
    <col min="13" max="13" width="12.875" style="255" bestFit="1" customWidth="1"/>
    <col min="14" max="15" width="12.875" style="255" customWidth="1"/>
    <col min="16" max="16" width="12.875" style="255" bestFit="1" customWidth="1"/>
    <col min="17" max="22" width="9" style="255"/>
    <col min="23" max="23" width="16.875" style="255" customWidth="1"/>
    <col min="24" max="16384" width="9" style="255"/>
  </cols>
  <sheetData>
    <row r="1" spans="2:16" ht="6" customHeight="1" x14ac:dyDescent="0.2">
      <c r="E1" s="256"/>
      <c r="F1" s="256"/>
      <c r="G1" s="256"/>
      <c r="H1" s="256"/>
      <c r="I1" s="256"/>
      <c r="J1" s="256"/>
      <c r="K1" s="256"/>
    </row>
    <row r="2" spans="2:16" ht="6" customHeight="1" x14ac:dyDescent="0.2">
      <c r="E2" s="256"/>
      <c r="F2" s="256"/>
      <c r="G2" s="256"/>
      <c r="H2" s="256"/>
      <c r="I2" s="256"/>
      <c r="J2" s="256"/>
      <c r="K2" s="256"/>
    </row>
    <row r="3" spans="2:16" ht="6" customHeight="1" x14ac:dyDescent="0.2">
      <c r="E3" s="256"/>
      <c r="F3" s="256"/>
      <c r="G3" s="256"/>
      <c r="H3" s="256"/>
      <c r="I3" s="256"/>
      <c r="J3" s="256"/>
    </row>
    <row r="4" spans="2:16" ht="19.5" customHeight="1" x14ac:dyDescent="0.2">
      <c r="B4" s="262" t="s">
        <v>487</v>
      </c>
      <c r="C4" s="262"/>
      <c r="D4" s="262"/>
      <c r="N4" s="267" t="s">
        <v>491</v>
      </c>
      <c r="O4" s="267" t="s">
        <v>491</v>
      </c>
    </row>
    <row r="5" spans="2:16" s="262" customFormat="1" ht="28.5" customHeight="1" x14ac:dyDescent="0.2">
      <c r="B5" s="264" t="s">
        <v>486</v>
      </c>
      <c r="C5" s="264" t="s">
        <v>53</v>
      </c>
      <c r="D5" s="264" t="s">
        <v>312</v>
      </c>
      <c r="E5" s="263" t="s">
        <v>485</v>
      </c>
      <c r="F5" s="263" t="s">
        <v>484</v>
      </c>
      <c r="G5" s="263" t="s">
        <v>483</v>
      </c>
      <c r="H5" s="263" t="s">
        <v>482</v>
      </c>
      <c r="I5" s="263" t="s">
        <v>44</v>
      </c>
      <c r="J5" s="263" t="s">
        <v>481</v>
      </c>
      <c r="K5" s="263" t="s">
        <v>480</v>
      </c>
      <c r="L5" s="263" t="s">
        <v>479</v>
      </c>
      <c r="M5" s="263" t="s">
        <v>478</v>
      </c>
      <c r="N5" s="266" t="s">
        <v>488</v>
      </c>
      <c r="O5" s="266" t="s">
        <v>489</v>
      </c>
      <c r="P5" s="263" t="s">
        <v>307</v>
      </c>
    </row>
    <row r="6" spans="2:16" x14ac:dyDescent="0.2">
      <c r="B6" s="261">
        <v>1</v>
      </c>
      <c r="C6" s="261">
        <v>1</v>
      </c>
      <c r="D6" s="261">
        <v>2</v>
      </c>
      <c r="E6" s="257" t="str">
        <f>IF(G6="","","A")</f>
        <v>A</v>
      </c>
      <c r="F6" s="257" t="str">
        <f>IF(AND(G6&lt;&gt;"",H6=""),"B","A")</f>
        <v>A</v>
      </c>
      <c r="G6" s="260">
        <v>41429</v>
      </c>
      <c r="H6" s="260">
        <v>41433</v>
      </c>
      <c r="I6" s="261">
        <f t="shared" ref="I6:I15" si="0">IF(F6="A",H6-G6+1,0)</f>
        <v>5</v>
      </c>
      <c r="J6" s="257">
        <v>1</v>
      </c>
      <c r="K6" s="259" t="s">
        <v>470</v>
      </c>
      <c r="L6" s="258" t="s">
        <v>477</v>
      </c>
      <c r="M6" s="257">
        <v>1</v>
      </c>
      <c r="N6" s="257" t="e">
        <f>VLOOKUP(J6,#REF!,6,0)</f>
        <v>#REF!</v>
      </c>
      <c r="O6" s="257" t="e">
        <f>VLOOKUP(J6,#REF!,7,0)</f>
        <v>#REF!</v>
      </c>
      <c r="P6" s="257" t="s">
        <v>60</v>
      </c>
    </row>
    <row r="7" spans="2:16" x14ac:dyDescent="0.2">
      <c r="B7" s="261">
        <v>2</v>
      </c>
      <c r="C7" s="261">
        <v>1</v>
      </c>
      <c r="D7" s="261">
        <v>2</v>
      </c>
      <c r="E7" s="257" t="str">
        <f t="shared" ref="E7:E16" si="1">IF(G7="","","A")</f>
        <v>A</v>
      </c>
      <c r="F7" s="257" t="str">
        <f t="shared" ref="F7:F16" si="2">IF(AND(G7&lt;&gt;"",H7=""),"B","A")</f>
        <v>A</v>
      </c>
      <c r="G7" s="260">
        <v>41429</v>
      </c>
      <c r="H7" s="260">
        <v>41433</v>
      </c>
      <c r="I7" s="261">
        <f t="shared" si="0"/>
        <v>5</v>
      </c>
      <c r="J7" s="257">
        <v>2</v>
      </c>
      <c r="K7" s="259" t="s">
        <v>470</v>
      </c>
      <c r="L7" s="258" t="s">
        <v>472</v>
      </c>
      <c r="M7" s="257">
        <v>1</v>
      </c>
      <c r="N7" s="257" t="e">
        <f>VLOOKUP(J7,#REF!,6,0)</f>
        <v>#REF!</v>
      </c>
      <c r="O7" s="257" t="e">
        <f>VLOOKUP(J7,#REF!,7,0)</f>
        <v>#REF!</v>
      </c>
      <c r="P7" s="257" t="s">
        <v>60</v>
      </c>
    </row>
    <row r="8" spans="2:16" x14ac:dyDescent="0.2">
      <c r="B8" s="261">
        <v>3</v>
      </c>
      <c r="C8" s="261">
        <v>1</v>
      </c>
      <c r="D8" s="261">
        <v>2</v>
      </c>
      <c r="E8" s="257" t="str">
        <f t="shared" si="1"/>
        <v>A</v>
      </c>
      <c r="F8" s="257" t="str">
        <f t="shared" si="2"/>
        <v>A</v>
      </c>
      <c r="G8" s="260">
        <v>41429</v>
      </c>
      <c r="H8" s="260">
        <v>41433</v>
      </c>
      <c r="I8" s="261">
        <f t="shared" si="0"/>
        <v>5</v>
      </c>
      <c r="J8" s="257">
        <v>3</v>
      </c>
      <c r="K8" s="259" t="s">
        <v>470</v>
      </c>
      <c r="L8" s="258" t="s">
        <v>471</v>
      </c>
      <c r="M8" s="257">
        <v>1</v>
      </c>
      <c r="N8" s="257" t="e">
        <f>VLOOKUP(J8,#REF!,6,0)</f>
        <v>#REF!</v>
      </c>
      <c r="O8" s="257" t="e">
        <f>VLOOKUP(J8,#REF!,7,0)</f>
        <v>#REF!</v>
      </c>
      <c r="P8" s="257" t="s">
        <v>60</v>
      </c>
    </row>
    <row r="9" spans="2:16" x14ac:dyDescent="0.2">
      <c r="B9" s="261">
        <v>4</v>
      </c>
      <c r="C9" s="261">
        <v>1</v>
      </c>
      <c r="D9" s="261">
        <v>2</v>
      </c>
      <c r="E9" s="257" t="str">
        <f t="shared" si="1"/>
        <v>A</v>
      </c>
      <c r="F9" s="257" t="str">
        <f t="shared" si="2"/>
        <v>A</v>
      </c>
      <c r="G9" s="260">
        <v>41429</v>
      </c>
      <c r="H9" s="260">
        <v>41433</v>
      </c>
      <c r="I9" s="261">
        <f t="shared" si="0"/>
        <v>5</v>
      </c>
      <c r="J9" s="257">
        <v>4</v>
      </c>
      <c r="K9" s="259" t="s">
        <v>470</v>
      </c>
      <c r="L9" s="258" t="s">
        <v>469</v>
      </c>
      <c r="M9" s="257">
        <v>1</v>
      </c>
      <c r="N9" s="257" t="e">
        <f>VLOOKUP(J9,#REF!,6,0)</f>
        <v>#REF!</v>
      </c>
      <c r="O9" s="257" t="e">
        <f>VLOOKUP(J9,#REF!,7,0)</f>
        <v>#REF!</v>
      </c>
      <c r="P9" s="257" t="s">
        <v>60</v>
      </c>
    </row>
    <row r="10" spans="2:16" x14ac:dyDescent="0.2">
      <c r="B10" s="261">
        <v>5</v>
      </c>
      <c r="C10" s="261">
        <v>1</v>
      </c>
      <c r="D10" s="261">
        <v>2</v>
      </c>
      <c r="E10" s="257" t="str">
        <f t="shared" si="1"/>
        <v>A</v>
      </c>
      <c r="F10" s="257" t="str">
        <f t="shared" si="2"/>
        <v>A</v>
      </c>
      <c r="G10" s="260">
        <v>41429</v>
      </c>
      <c r="H10" s="260">
        <v>41437</v>
      </c>
      <c r="I10" s="261">
        <f t="shared" si="0"/>
        <v>9</v>
      </c>
      <c r="J10" s="257">
        <v>5</v>
      </c>
      <c r="K10" s="259" t="s">
        <v>470</v>
      </c>
      <c r="L10" s="258" t="s">
        <v>476</v>
      </c>
      <c r="M10" s="257">
        <v>1</v>
      </c>
      <c r="N10" s="257" t="e">
        <f>VLOOKUP(J10,#REF!,6,0)</f>
        <v>#REF!</v>
      </c>
      <c r="O10" s="257" t="e">
        <f>VLOOKUP(J10,#REF!,7,0)</f>
        <v>#REF!</v>
      </c>
      <c r="P10" s="257" t="s">
        <v>60</v>
      </c>
    </row>
    <row r="11" spans="2:16" x14ac:dyDescent="0.2">
      <c r="B11" s="261">
        <v>6</v>
      </c>
      <c r="C11" s="261">
        <v>1</v>
      </c>
      <c r="D11" s="261">
        <v>2</v>
      </c>
      <c r="E11" s="257" t="str">
        <f t="shared" si="1"/>
        <v>A</v>
      </c>
      <c r="F11" s="257" t="str">
        <f t="shared" si="2"/>
        <v>B</v>
      </c>
      <c r="G11" s="260">
        <v>41429</v>
      </c>
      <c r="H11" s="260"/>
      <c r="I11" s="261">
        <f t="shared" si="0"/>
        <v>0</v>
      </c>
      <c r="J11" s="257">
        <v>6</v>
      </c>
      <c r="K11" s="259" t="s">
        <v>470</v>
      </c>
      <c r="L11" s="258" t="s">
        <v>475</v>
      </c>
      <c r="M11" s="257">
        <v>1</v>
      </c>
      <c r="N11" s="257" t="e">
        <f>VLOOKUP(J11,#REF!,6,0)</f>
        <v>#REF!</v>
      </c>
      <c r="O11" s="257" t="e">
        <f>VLOOKUP(J11,#REF!,7,0)</f>
        <v>#REF!</v>
      </c>
      <c r="P11" s="257" t="s">
        <v>60</v>
      </c>
    </row>
    <row r="12" spans="2:16" x14ac:dyDescent="0.2">
      <c r="B12" s="261">
        <v>7</v>
      </c>
      <c r="C12" s="261">
        <v>1</v>
      </c>
      <c r="D12" s="261">
        <v>2</v>
      </c>
      <c r="E12" s="257" t="str">
        <f t="shared" si="1"/>
        <v>A</v>
      </c>
      <c r="F12" s="257" t="str">
        <f t="shared" si="2"/>
        <v>B</v>
      </c>
      <c r="G12" s="260">
        <v>41429</v>
      </c>
      <c r="H12" s="260"/>
      <c r="I12" s="261">
        <f t="shared" si="0"/>
        <v>0</v>
      </c>
      <c r="J12" s="257">
        <v>7</v>
      </c>
      <c r="K12" s="259" t="s">
        <v>470</v>
      </c>
      <c r="L12" s="258" t="s">
        <v>474</v>
      </c>
      <c r="M12" s="257">
        <v>1</v>
      </c>
      <c r="N12" s="257" t="e">
        <f>VLOOKUP(J12,#REF!,6,0)</f>
        <v>#REF!</v>
      </c>
      <c r="O12" s="257" t="e">
        <f>VLOOKUP(J12,#REF!,7,0)</f>
        <v>#REF!</v>
      </c>
      <c r="P12" s="257" t="s">
        <v>60</v>
      </c>
    </row>
    <row r="13" spans="2:16" x14ac:dyDescent="0.2">
      <c r="B13" s="261">
        <v>8</v>
      </c>
      <c r="C13" s="261">
        <v>1</v>
      </c>
      <c r="D13" s="261">
        <v>2</v>
      </c>
      <c r="E13" s="257" t="str">
        <f t="shared" si="1"/>
        <v>A</v>
      </c>
      <c r="F13" s="257" t="str">
        <f t="shared" si="2"/>
        <v>A</v>
      </c>
      <c r="G13" s="260">
        <v>41429</v>
      </c>
      <c r="H13" s="260">
        <v>41435</v>
      </c>
      <c r="I13" s="261">
        <f t="shared" si="0"/>
        <v>7</v>
      </c>
      <c r="J13" s="257">
        <v>8</v>
      </c>
      <c r="K13" s="259" t="s">
        <v>470</v>
      </c>
      <c r="L13" s="258" t="s">
        <v>473</v>
      </c>
      <c r="M13" s="257">
        <v>1</v>
      </c>
      <c r="N13" s="257" t="e">
        <f>VLOOKUP(J13,#REF!,6,0)</f>
        <v>#REF!</v>
      </c>
      <c r="O13" s="257" t="e">
        <f>VLOOKUP(J13,#REF!,7,0)</f>
        <v>#REF!</v>
      </c>
      <c r="P13" s="257" t="s">
        <v>60</v>
      </c>
    </row>
    <row r="14" spans="2:16" x14ac:dyDescent="0.2">
      <c r="B14" s="261">
        <v>9</v>
      </c>
      <c r="C14" s="261">
        <v>2</v>
      </c>
      <c r="D14" s="261">
        <v>2</v>
      </c>
      <c r="E14" s="257" t="str">
        <f t="shared" si="1"/>
        <v>A</v>
      </c>
      <c r="F14" s="257" t="str">
        <f t="shared" si="2"/>
        <v>A</v>
      </c>
      <c r="G14" s="260">
        <v>41435</v>
      </c>
      <c r="H14" s="260">
        <v>41435</v>
      </c>
      <c r="I14" s="261">
        <f t="shared" si="0"/>
        <v>1</v>
      </c>
      <c r="J14" s="257">
        <v>1</v>
      </c>
      <c r="K14" s="259" t="s">
        <v>470</v>
      </c>
      <c r="L14" s="258" t="s">
        <v>472</v>
      </c>
      <c r="M14" s="257">
        <v>1</v>
      </c>
      <c r="N14" s="257" t="e">
        <f>VLOOKUP(J14,#REF!,6,0)</f>
        <v>#REF!</v>
      </c>
      <c r="O14" s="257" t="e">
        <f>VLOOKUP(J14,#REF!,7,0)</f>
        <v>#REF!</v>
      </c>
      <c r="P14" s="257" t="s">
        <v>60</v>
      </c>
    </row>
    <row r="15" spans="2:16" x14ac:dyDescent="0.2">
      <c r="B15" s="261">
        <v>10</v>
      </c>
      <c r="C15" s="261">
        <v>2</v>
      </c>
      <c r="D15" s="261">
        <v>2</v>
      </c>
      <c r="E15" s="257" t="str">
        <f t="shared" si="1"/>
        <v>A</v>
      </c>
      <c r="F15" s="257" t="str">
        <f t="shared" si="2"/>
        <v>A</v>
      </c>
      <c r="G15" s="260">
        <v>41435</v>
      </c>
      <c r="H15" s="260">
        <v>41435</v>
      </c>
      <c r="I15" s="261">
        <f t="shared" si="0"/>
        <v>1</v>
      </c>
      <c r="J15" s="257">
        <v>2</v>
      </c>
      <c r="K15" s="259" t="s">
        <v>470</v>
      </c>
      <c r="L15" s="258" t="s">
        <v>471</v>
      </c>
      <c r="M15" s="257">
        <v>1</v>
      </c>
      <c r="N15" s="257" t="e">
        <f>VLOOKUP(J15,#REF!,6,0)</f>
        <v>#REF!</v>
      </c>
      <c r="O15" s="257" t="e">
        <f>VLOOKUP(J15,#REF!,7,0)</f>
        <v>#REF!</v>
      </c>
      <c r="P15" s="257" t="s">
        <v>60</v>
      </c>
    </row>
    <row r="16" spans="2:16" x14ac:dyDescent="0.2">
      <c r="B16" s="261">
        <v>11</v>
      </c>
      <c r="C16" s="261">
        <v>2</v>
      </c>
      <c r="D16" s="261">
        <v>2</v>
      </c>
      <c r="E16" s="257" t="str">
        <f t="shared" si="1"/>
        <v>A</v>
      </c>
      <c r="F16" s="257" t="str">
        <f t="shared" si="2"/>
        <v>B</v>
      </c>
      <c r="G16" s="260">
        <v>41435</v>
      </c>
      <c r="H16" s="260"/>
      <c r="I16" s="261"/>
      <c r="J16" s="257">
        <v>3</v>
      </c>
      <c r="K16" s="259" t="s">
        <v>470</v>
      </c>
      <c r="L16" s="258" t="s">
        <v>469</v>
      </c>
      <c r="M16" s="257">
        <v>1</v>
      </c>
      <c r="N16" s="257" t="e">
        <f>VLOOKUP(J16,#REF!,6,0)</f>
        <v>#REF!</v>
      </c>
      <c r="O16" s="257" t="e">
        <f>VLOOKUP(J16,#REF!,7,0)</f>
        <v>#REF!</v>
      </c>
      <c r="P16" s="257" t="s">
        <v>60</v>
      </c>
    </row>
    <row r="17" spans="2:16" x14ac:dyDescent="0.2">
      <c r="B17" s="261"/>
      <c r="C17" s="261"/>
      <c r="D17" s="261"/>
      <c r="E17" s="257"/>
      <c r="F17" s="257"/>
      <c r="G17" s="260"/>
      <c r="H17" s="260"/>
      <c r="I17" s="260"/>
      <c r="J17" s="257"/>
      <c r="K17" s="259"/>
      <c r="L17" s="258"/>
      <c r="M17" s="257"/>
      <c r="N17" s="257"/>
      <c r="O17" s="257"/>
      <c r="P17" s="257"/>
    </row>
    <row r="18" spans="2:16" x14ac:dyDescent="0.2">
      <c r="B18" s="261"/>
      <c r="C18" s="261"/>
      <c r="D18" s="261"/>
      <c r="E18" s="257"/>
      <c r="F18" s="257"/>
      <c r="G18" s="260"/>
      <c r="H18" s="260"/>
      <c r="I18" s="260"/>
      <c r="J18" s="257"/>
      <c r="K18" s="259"/>
      <c r="L18" s="258"/>
      <c r="M18" s="257"/>
      <c r="N18" s="257"/>
      <c r="O18" s="257"/>
      <c r="P18" s="257"/>
    </row>
    <row r="19" spans="2:16" x14ac:dyDescent="0.2">
      <c r="B19" s="261"/>
      <c r="C19" s="261"/>
      <c r="D19" s="261"/>
      <c r="E19" s="257"/>
      <c r="F19" s="257"/>
      <c r="G19" s="260"/>
      <c r="H19" s="260"/>
      <c r="I19" s="260"/>
      <c r="J19" s="257"/>
      <c r="K19" s="259"/>
      <c r="L19" s="258"/>
      <c r="M19" s="257"/>
      <c r="N19" s="257"/>
      <c r="O19" s="257"/>
      <c r="P19" s="257"/>
    </row>
    <row r="20" spans="2:16" x14ac:dyDescent="0.2">
      <c r="B20" s="261"/>
      <c r="C20" s="261"/>
      <c r="D20" s="261"/>
      <c r="E20" s="257"/>
      <c r="F20" s="257"/>
      <c r="G20" s="260"/>
      <c r="H20" s="260"/>
      <c r="I20" s="260"/>
      <c r="J20" s="257"/>
      <c r="K20" s="259"/>
      <c r="L20" s="258"/>
      <c r="M20" s="257"/>
      <c r="N20" s="257"/>
      <c r="O20" s="257"/>
      <c r="P20" s="257"/>
    </row>
    <row r="21" spans="2:16" x14ac:dyDescent="0.2">
      <c r="B21" s="261"/>
      <c r="C21" s="261"/>
      <c r="D21" s="261"/>
      <c r="E21" s="257"/>
      <c r="F21" s="257"/>
      <c r="G21" s="260"/>
      <c r="H21" s="260"/>
      <c r="I21" s="260"/>
      <c r="J21" s="257"/>
      <c r="K21" s="259"/>
      <c r="L21" s="258"/>
      <c r="M21" s="257"/>
      <c r="N21" s="257"/>
      <c r="O21" s="257"/>
      <c r="P21" s="257"/>
    </row>
    <row r="22" spans="2:16" x14ac:dyDescent="0.2">
      <c r="B22" s="261"/>
      <c r="C22" s="261"/>
      <c r="D22" s="261"/>
      <c r="E22" s="257"/>
      <c r="F22" s="257"/>
      <c r="G22" s="260"/>
      <c r="H22" s="260"/>
      <c r="I22" s="260"/>
      <c r="J22" s="257"/>
      <c r="K22" s="259"/>
      <c r="L22" s="258"/>
      <c r="M22" s="257"/>
      <c r="N22" s="257"/>
      <c r="O22" s="257"/>
      <c r="P22" s="257"/>
    </row>
    <row r="23" spans="2:16" x14ac:dyDescent="0.2">
      <c r="B23" s="261"/>
      <c r="C23" s="261"/>
      <c r="D23" s="261"/>
      <c r="E23" s="257"/>
      <c r="F23" s="257"/>
      <c r="G23" s="260"/>
      <c r="H23" s="260"/>
      <c r="I23" s="260"/>
      <c r="J23" s="257"/>
      <c r="K23" s="259"/>
      <c r="L23" s="258"/>
      <c r="M23" s="257"/>
      <c r="N23" s="257"/>
      <c r="O23" s="257"/>
      <c r="P23" s="257"/>
    </row>
    <row r="24" spans="2:16" x14ac:dyDescent="0.2">
      <c r="B24" s="261"/>
      <c r="C24" s="261"/>
      <c r="D24" s="261"/>
      <c r="E24" s="257"/>
      <c r="F24" s="257"/>
      <c r="G24" s="260"/>
      <c r="H24" s="260"/>
      <c r="I24" s="260"/>
      <c r="J24" s="257"/>
      <c r="K24" s="259"/>
      <c r="L24" s="258"/>
      <c r="M24" s="257"/>
      <c r="N24" s="257"/>
      <c r="O24" s="257"/>
      <c r="P24" s="257"/>
    </row>
    <row r="25" spans="2:16" x14ac:dyDescent="0.2">
      <c r="B25" s="261"/>
      <c r="C25" s="261"/>
      <c r="D25" s="261"/>
      <c r="E25" s="257"/>
      <c r="F25" s="257"/>
      <c r="G25" s="260"/>
      <c r="H25" s="260"/>
      <c r="I25" s="260"/>
      <c r="J25" s="257"/>
      <c r="K25" s="259"/>
      <c r="L25" s="258"/>
      <c r="M25" s="257"/>
      <c r="N25" s="257"/>
      <c r="O25" s="257"/>
      <c r="P25" s="257"/>
    </row>
    <row r="26" spans="2:16" x14ac:dyDescent="0.2">
      <c r="B26" s="261"/>
      <c r="C26" s="261"/>
      <c r="D26" s="261"/>
      <c r="E26" s="257"/>
      <c r="F26" s="257"/>
      <c r="G26" s="260"/>
      <c r="H26" s="260"/>
      <c r="I26" s="260"/>
      <c r="J26" s="257"/>
      <c r="K26" s="259"/>
      <c r="L26" s="258"/>
      <c r="M26" s="257"/>
      <c r="N26" s="257"/>
      <c r="O26" s="257"/>
      <c r="P26" s="257"/>
    </row>
    <row r="27" spans="2:16" x14ac:dyDescent="0.2">
      <c r="B27" s="261"/>
      <c r="C27" s="261"/>
      <c r="D27" s="261"/>
      <c r="E27" s="257"/>
      <c r="F27" s="257"/>
      <c r="G27" s="260"/>
      <c r="H27" s="260"/>
      <c r="I27" s="260"/>
      <c r="J27" s="257"/>
      <c r="K27" s="259"/>
      <c r="L27" s="258"/>
      <c r="M27" s="257"/>
      <c r="N27" s="257"/>
      <c r="O27" s="257"/>
      <c r="P27" s="257"/>
    </row>
    <row r="28" spans="2:16" x14ac:dyDescent="0.2">
      <c r="B28" s="261"/>
      <c r="C28" s="261"/>
      <c r="D28" s="261"/>
      <c r="E28" s="257"/>
      <c r="F28" s="257"/>
      <c r="G28" s="260"/>
      <c r="H28" s="260"/>
      <c r="I28" s="260"/>
      <c r="J28" s="257"/>
      <c r="K28" s="259"/>
      <c r="L28" s="258"/>
      <c r="M28" s="257"/>
      <c r="N28" s="257"/>
      <c r="O28" s="257"/>
      <c r="P28" s="257"/>
    </row>
    <row r="29" spans="2:16" x14ac:dyDescent="0.2">
      <c r="B29" s="261"/>
      <c r="C29" s="261"/>
      <c r="D29" s="261"/>
      <c r="E29" s="257"/>
      <c r="F29" s="257"/>
      <c r="G29" s="260"/>
      <c r="H29" s="260"/>
      <c r="I29" s="260"/>
      <c r="J29" s="257"/>
      <c r="K29" s="259"/>
      <c r="L29" s="258"/>
      <c r="M29" s="257"/>
      <c r="N29" s="257"/>
      <c r="O29" s="257"/>
      <c r="P29" s="257"/>
    </row>
    <row r="30" spans="2:16" x14ac:dyDescent="0.2">
      <c r="B30" s="261"/>
      <c r="C30" s="261"/>
      <c r="D30" s="261"/>
      <c r="E30" s="257"/>
      <c r="F30" s="257"/>
      <c r="G30" s="260"/>
      <c r="H30" s="260"/>
      <c r="I30" s="260"/>
      <c r="J30" s="257"/>
      <c r="K30" s="259"/>
      <c r="L30" s="258"/>
      <c r="M30" s="257"/>
      <c r="N30" s="257"/>
      <c r="O30" s="257"/>
      <c r="P30" s="257"/>
    </row>
    <row r="31" spans="2:16" x14ac:dyDescent="0.2">
      <c r="B31" s="261"/>
      <c r="C31" s="261"/>
      <c r="D31" s="261"/>
      <c r="E31" s="257"/>
      <c r="F31" s="257"/>
      <c r="G31" s="260"/>
      <c r="H31" s="260"/>
      <c r="I31" s="260"/>
      <c r="J31" s="257"/>
      <c r="K31" s="259"/>
      <c r="L31" s="258"/>
      <c r="M31" s="257"/>
      <c r="N31" s="257"/>
      <c r="O31" s="257"/>
      <c r="P31" s="257"/>
    </row>
    <row r="32" spans="2:16" x14ac:dyDescent="0.2">
      <c r="B32" s="261"/>
      <c r="C32" s="261"/>
      <c r="D32" s="261"/>
      <c r="E32" s="257"/>
      <c r="F32" s="257"/>
      <c r="G32" s="260"/>
      <c r="H32" s="260"/>
      <c r="I32" s="260"/>
      <c r="J32" s="257"/>
      <c r="K32" s="259"/>
      <c r="L32" s="258"/>
      <c r="M32" s="257"/>
      <c r="N32" s="257"/>
      <c r="O32" s="257"/>
      <c r="P32" s="257"/>
    </row>
    <row r="33" spans="2:16" x14ac:dyDescent="0.2">
      <c r="B33" s="261"/>
      <c r="C33" s="261"/>
      <c r="D33" s="261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</row>
    <row r="34" spans="2:16" x14ac:dyDescent="0.2">
      <c r="B34" s="261"/>
      <c r="C34" s="261"/>
      <c r="D34" s="261"/>
      <c r="E34" s="257"/>
      <c r="F34" s="257"/>
      <c r="G34" s="260"/>
      <c r="H34" s="260"/>
      <c r="I34" s="260"/>
      <c r="J34" s="257"/>
      <c r="K34" s="259"/>
      <c r="L34" s="258"/>
      <c r="M34" s="257"/>
      <c r="N34" s="257"/>
      <c r="O34" s="257"/>
      <c r="P34" s="257"/>
    </row>
    <row r="35" spans="2:16" x14ac:dyDescent="0.2">
      <c r="B35" s="261"/>
      <c r="C35" s="261"/>
      <c r="D35" s="261"/>
      <c r="E35" s="257"/>
      <c r="F35" s="257"/>
      <c r="G35" s="260"/>
      <c r="H35" s="260"/>
      <c r="I35" s="260"/>
      <c r="J35" s="257"/>
      <c r="K35" s="259"/>
      <c r="L35" s="258"/>
      <c r="M35" s="257"/>
      <c r="N35" s="257"/>
      <c r="O35" s="257"/>
      <c r="P35" s="257"/>
    </row>
    <row r="36" spans="2:16" x14ac:dyDescent="0.2">
      <c r="B36" s="261"/>
      <c r="C36" s="261"/>
      <c r="D36" s="261"/>
      <c r="E36" s="257"/>
      <c r="F36" s="257"/>
      <c r="G36" s="260"/>
      <c r="H36" s="260"/>
      <c r="I36" s="260"/>
      <c r="J36" s="257"/>
      <c r="K36" s="259"/>
      <c r="L36" s="258"/>
      <c r="M36" s="257"/>
      <c r="N36" s="257"/>
      <c r="O36" s="257"/>
      <c r="P36" s="257"/>
    </row>
    <row r="37" spans="2:16" x14ac:dyDescent="0.2">
      <c r="B37" s="261"/>
      <c r="C37" s="261"/>
      <c r="D37" s="261"/>
      <c r="E37" s="257"/>
      <c r="F37" s="257"/>
      <c r="G37" s="260"/>
      <c r="H37" s="260"/>
      <c r="I37" s="260"/>
      <c r="J37" s="257"/>
      <c r="K37" s="259"/>
      <c r="L37" s="258"/>
      <c r="M37" s="257"/>
      <c r="N37" s="257"/>
      <c r="O37" s="257"/>
      <c r="P37" s="257"/>
    </row>
    <row r="38" spans="2:16" x14ac:dyDescent="0.2">
      <c r="B38" s="261"/>
      <c r="C38" s="261"/>
      <c r="D38" s="261"/>
      <c r="E38" s="257"/>
      <c r="F38" s="257"/>
      <c r="G38" s="260"/>
      <c r="H38" s="260"/>
      <c r="I38" s="260"/>
      <c r="J38" s="257"/>
      <c r="K38" s="259"/>
      <c r="L38" s="258"/>
      <c r="M38" s="257"/>
      <c r="N38" s="257"/>
      <c r="O38" s="257"/>
      <c r="P38" s="257"/>
    </row>
    <row r="39" spans="2:16" x14ac:dyDescent="0.2">
      <c r="B39" s="261"/>
      <c r="C39" s="261"/>
      <c r="D39" s="261"/>
      <c r="E39" s="257"/>
      <c r="F39" s="257"/>
      <c r="G39" s="260"/>
      <c r="H39" s="260"/>
      <c r="I39" s="260"/>
      <c r="J39" s="257"/>
      <c r="K39" s="259"/>
      <c r="L39" s="258"/>
      <c r="M39" s="257"/>
      <c r="N39" s="257"/>
      <c r="O39" s="257"/>
      <c r="P39" s="257"/>
    </row>
    <row r="40" spans="2:16" x14ac:dyDescent="0.2">
      <c r="B40" s="261"/>
      <c r="C40" s="261"/>
      <c r="D40" s="261"/>
      <c r="E40" s="257"/>
      <c r="F40" s="257"/>
      <c r="G40" s="260"/>
      <c r="H40" s="260"/>
      <c r="I40" s="260"/>
      <c r="J40" s="257"/>
      <c r="K40" s="259"/>
      <c r="L40" s="258"/>
      <c r="M40" s="257"/>
      <c r="N40" s="257"/>
      <c r="O40" s="257"/>
      <c r="P40" s="257"/>
    </row>
    <row r="41" spans="2:16" x14ac:dyDescent="0.2">
      <c r="B41" s="261"/>
      <c r="C41" s="261"/>
      <c r="D41" s="261"/>
      <c r="E41" s="257"/>
      <c r="F41" s="257"/>
      <c r="G41" s="260"/>
      <c r="H41" s="260"/>
      <c r="I41" s="260"/>
      <c r="J41" s="257"/>
      <c r="K41" s="259"/>
      <c r="L41" s="258"/>
      <c r="M41" s="257"/>
      <c r="N41" s="257"/>
      <c r="O41" s="257"/>
      <c r="P41" s="257"/>
    </row>
    <row r="42" spans="2:16" x14ac:dyDescent="0.2">
      <c r="B42" s="261"/>
      <c r="C42" s="261"/>
      <c r="D42" s="261"/>
      <c r="E42" s="257"/>
      <c r="F42" s="257"/>
      <c r="G42" s="260"/>
      <c r="H42" s="260"/>
      <c r="I42" s="260"/>
      <c r="J42" s="257"/>
      <c r="K42" s="259"/>
      <c r="L42" s="258"/>
      <c r="M42" s="257"/>
      <c r="N42" s="257"/>
      <c r="O42" s="257"/>
      <c r="P42" s="257"/>
    </row>
    <row r="43" spans="2:16" x14ac:dyDescent="0.2">
      <c r="B43" s="261"/>
      <c r="C43" s="261"/>
      <c r="D43" s="261"/>
      <c r="E43" s="257"/>
      <c r="F43" s="257"/>
      <c r="G43" s="260"/>
      <c r="H43" s="260"/>
      <c r="I43" s="260"/>
      <c r="J43" s="257"/>
      <c r="K43" s="259"/>
      <c r="L43" s="258"/>
      <c r="M43" s="257"/>
      <c r="N43" s="257"/>
      <c r="O43" s="257"/>
      <c r="P43" s="257"/>
    </row>
    <row r="44" spans="2:16" x14ac:dyDescent="0.2">
      <c r="B44" s="261"/>
      <c r="C44" s="261"/>
      <c r="D44" s="261"/>
      <c r="E44" s="257"/>
      <c r="F44" s="257"/>
      <c r="G44" s="260"/>
      <c r="H44" s="260"/>
      <c r="I44" s="260"/>
      <c r="J44" s="257"/>
      <c r="K44" s="259"/>
      <c r="L44" s="258"/>
      <c r="M44" s="257"/>
      <c r="N44" s="257"/>
      <c r="O44" s="257"/>
      <c r="P44" s="257"/>
    </row>
    <row r="45" spans="2:16" x14ac:dyDescent="0.2">
      <c r="B45" s="261"/>
      <c r="C45" s="261"/>
      <c r="D45" s="261"/>
      <c r="E45" s="257"/>
      <c r="F45" s="257"/>
      <c r="G45" s="260"/>
      <c r="H45" s="260"/>
      <c r="I45" s="260"/>
      <c r="J45" s="257"/>
      <c r="K45" s="259"/>
      <c r="L45" s="258"/>
      <c r="M45" s="257"/>
      <c r="N45" s="257"/>
      <c r="O45" s="257"/>
      <c r="P45" s="257"/>
    </row>
    <row r="46" spans="2:16" x14ac:dyDescent="0.2">
      <c r="B46" s="261"/>
      <c r="C46" s="261"/>
      <c r="D46" s="261"/>
      <c r="E46" s="257"/>
      <c r="F46" s="257"/>
      <c r="G46" s="260"/>
      <c r="H46" s="260"/>
      <c r="I46" s="260"/>
      <c r="J46" s="257"/>
      <c r="K46" s="259"/>
      <c r="L46" s="258"/>
      <c r="M46" s="257"/>
      <c r="N46" s="257"/>
      <c r="O46" s="257"/>
      <c r="P46" s="257"/>
    </row>
    <row r="47" spans="2:16" x14ac:dyDescent="0.2">
      <c r="B47" s="261"/>
      <c r="C47" s="261"/>
      <c r="D47" s="261"/>
      <c r="E47" s="257"/>
      <c r="F47" s="257"/>
      <c r="G47" s="260"/>
      <c r="H47" s="260"/>
      <c r="I47" s="260"/>
      <c r="J47" s="257"/>
      <c r="K47" s="259"/>
      <c r="L47" s="258"/>
      <c r="M47" s="257"/>
      <c r="N47" s="257"/>
      <c r="O47" s="257"/>
      <c r="P47" s="257"/>
    </row>
    <row r="48" spans="2:16" x14ac:dyDescent="0.2">
      <c r="B48" s="261"/>
      <c r="C48" s="261"/>
      <c r="D48" s="261"/>
      <c r="E48" s="257"/>
      <c r="F48" s="257"/>
      <c r="G48" s="260"/>
      <c r="H48" s="260"/>
      <c r="I48" s="260"/>
      <c r="J48" s="257"/>
      <c r="K48" s="259"/>
      <c r="L48" s="258"/>
      <c r="M48" s="257"/>
      <c r="N48" s="257"/>
      <c r="O48" s="257"/>
      <c r="P48" s="257"/>
    </row>
    <row r="49" spans="2:16" x14ac:dyDescent="0.2">
      <c r="B49" s="261"/>
      <c r="C49" s="261"/>
      <c r="D49" s="261"/>
      <c r="E49" s="257"/>
      <c r="F49" s="257"/>
      <c r="G49" s="260"/>
      <c r="H49" s="260"/>
      <c r="I49" s="260"/>
      <c r="J49" s="257"/>
      <c r="K49" s="259"/>
      <c r="L49" s="258"/>
      <c r="M49" s="257"/>
      <c r="N49" s="257"/>
      <c r="O49" s="257"/>
      <c r="P49" s="257"/>
    </row>
    <row r="50" spans="2:16" x14ac:dyDescent="0.2">
      <c r="B50" s="261"/>
      <c r="C50" s="261"/>
      <c r="D50" s="261"/>
      <c r="E50" s="257"/>
      <c r="F50" s="257"/>
      <c r="G50" s="260"/>
      <c r="H50" s="260"/>
      <c r="I50" s="260"/>
      <c r="J50" s="257"/>
      <c r="K50" s="259"/>
      <c r="L50" s="258"/>
      <c r="M50" s="257"/>
      <c r="N50" s="257"/>
      <c r="O50" s="257"/>
      <c r="P50" s="257"/>
    </row>
    <row r="51" spans="2:16" x14ac:dyDescent="0.2">
      <c r="B51" s="261"/>
      <c r="C51" s="261"/>
      <c r="D51" s="261"/>
      <c r="E51" s="257"/>
      <c r="F51" s="257"/>
      <c r="G51" s="260"/>
      <c r="H51" s="260"/>
      <c r="I51" s="260"/>
      <c r="J51" s="257"/>
      <c r="K51" s="259"/>
      <c r="L51" s="258"/>
      <c r="M51" s="257"/>
      <c r="N51" s="257"/>
      <c r="O51" s="257"/>
      <c r="P51" s="257"/>
    </row>
    <row r="52" spans="2:16" x14ac:dyDescent="0.2">
      <c r="B52" s="261"/>
      <c r="C52" s="261"/>
      <c r="D52" s="261"/>
      <c r="E52" s="257"/>
      <c r="F52" s="257"/>
      <c r="G52" s="260"/>
      <c r="H52" s="260"/>
      <c r="I52" s="260"/>
      <c r="J52" s="257"/>
      <c r="K52" s="259"/>
      <c r="L52" s="258"/>
      <c r="M52" s="257"/>
      <c r="N52" s="257"/>
      <c r="O52" s="257"/>
      <c r="P52" s="257"/>
    </row>
    <row r="53" spans="2:16" x14ac:dyDescent="0.2">
      <c r="B53" s="261"/>
      <c r="C53" s="261"/>
      <c r="D53" s="261"/>
      <c r="E53" s="257"/>
      <c r="F53" s="257"/>
      <c r="G53" s="260"/>
      <c r="H53" s="260"/>
      <c r="I53" s="260"/>
      <c r="J53" s="257"/>
      <c r="K53" s="259"/>
      <c r="L53" s="258"/>
      <c r="M53" s="257"/>
      <c r="N53" s="257"/>
      <c r="O53" s="257"/>
      <c r="P53" s="257"/>
    </row>
    <row r="54" spans="2:16" x14ac:dyDescent="0.2">
      <c r="B54" s="261"/>
      <c r="C54" s="261"/>
      <c r="D54" s="261"/>
      <c r="E54" s="257"/>
      <c r="F54" s="257"/>
      <c r="G54" s="260"/>
      <c r="H54" s="260"/>
      <c r="I54" s="260"/>
      <c r="J54" s="257"/>
      <c r="K54" s="259"/>
      <c r="L54" s="258"/>
      <c r="M54" s="257"/>
      <c r="N54" s="257"/>
      <c r="O54" s="257"/>
      <c r="P54" s="257"/>
    </row>
    <row r="55" spans="2:16" x14ac:dyDescent="0.2">
      <c r="B55" s="261"/>
      <c r="C55" s="261"/>
      <c r="D55" s="261"/>
      <c r="E55" s="257"/>
      <c r="F55" s="257"/>
      <c r="G55" s="260"/>
      <c r="H55" s="260"/>
      <c r="I55" s="260"/>
      <c r="J55" s="257"/>
      <c r="K55" s="259"/>
      <c r="L55" s="258"/>
      <c r="M55" s="257"/>
      <c r="N55" s="257"/>
      <c r="O55" s="257"/>
      <c r="P55" s="257"/>
    </row>
    <row r="56" spans="2:16" x14ac:dyDescent="0.2">
      <c r="B56" s="261"/>
      <c r="C56" s="261"/>
      <c r="D56" s="261"/>
      <c r="E56" s="257"/>
      <c r="F56" s="257"/>
      <c r="G56" s="260"/>
      <c r="H56" s="260"/>
      <c r="I56" s="260"/>
      <c r="J56" s="257"/>
      <c r="K56" s="259"/>
      <c r="L56" s="258"/>
      <c r="M56" s="257"/>
      <c r="N56" s="257"/>
      <c r="O56" s="257"/>
      <c r="P56" s="257"/>
    </row>
    <row r="57" spans="2:16" x14ac:dyDescent="0.2">
      <c r="B57" s="261"/>
      <c r="C57" s="261"/>
      <c r="D57" s="261"/>
      <c r="E57" s="257"/>
      <c r="F57" s="257"/>
      <c r="G57" s="260"/>
      <c r="H57" s="260"/>
      <c r="I57" s="260"/>
      <c r="J57" s="257"/>
      <c r="K57" s="259"/>
      <c r="L57" s="258"/>
      <c r="M57" s="257"/>
      <c r="N57" s="257"/>
      <c r="O57" s="257"/>
      <c r="P57" s="257"/>
    </row>
    <row r="58" spans="2:16" x14ac:dyDescent="0.2">
      <c r="B58" s="261"/>
      <c r="C58" s="261"/>
      <c r="D58" s="261"/>
      <c r="E58" s="257"/>
      <c r="F58" s="257"/>
      <c r="G58" s="260"/>
      <c r="H58" s="260"/>
      <c r="I58" s="260"/>
      <c r="J58" s="257"/>
      <c r="K58" s="259"/>
      <c r="L58" s="258"/>
      <c r="M58" s="257"/>
      <c r="N58" s="257"/>
      <c r="O58" s="257"/>
      <c r="P58" s="257"/>
    </row>
    <row r="59" spans="2:16" x14ac:dyDescent="0.2">
      <c r="B59" s="261"/>
      <c r="C59" s="261"/>
      <c r="D59" s="261"/>
      <c r="E59" s="257"/>
      <c r="F59" s="257"/>
      <c r="G59" s="260"/>
      <c r="H59" s="260"/>
      <c r="I59" s="260"/>
      <c r="J59" s="257"/>
      <c r="K59" s="259"/>
      <c r="L59" s="258"/>
      <c r="M59" s="257"/>
      <c r="N59" s="257"/>
      <c r="O59" s="257"/>
      <c r="P59" s="257"/>
    </row>
    <row r="60" spans="2:16" x14ac:dyDescent="0.2">
      <c r="B60" s="261"/>
      <c r="C60" s="261"/>
      <c r="D60" s="261"/>
      <c r="E60" s="257"/>
      <c r="F60" s="257"/>
      <c r="G60" s="260"/>
      <c r="H60" s="260"/>
      <c r="I60" s="260"/>
      <c r="J60" s="257"/>
      <c r="K60" s="259"/>
      <c r="L60" s="258"/>
      <c r="M60" s="257"/>
      <c r="N60" s="257"/>
      <c r="O60" s="257"/>
      <c r="P60" s="257"/>
    </row>
    <row r="61" spans="2:16" x14ac:dyDescent="0.2">
      <c r="B61" s="261"/>
      <c r="C61" s="261"/>
      <c r="D61" s="261"/>
      <c r="E61" s="257"/>
      <c r="F61" s="257"/>
      <c r="G61" s="260"/>
      <c r="H61" s="260"/>
      <c r="I61" s="260"/>
      <c r="J61" s="257"/>
      <c r="K61" s="259"/>
      <c r="L61" s="258"/>
      <c r="M61" s="257"/>
      <c r="N61" s="257"/>
      <c r="O61" s="257"/>
      <c r="P61" s="257"/>
    </row>
    <row r="62" spans="2:16" x14ac:dyDescent="0.2">
      <c r="B62" s="261"/>
      <c r="C62" s="261"/>
      <c r="D62" s="261"/>
      <c r="E62" s="257"/>
      <c r="F62" s="257"/>
      <c r="G62" s="260"/>
      <c r="H62" s="260"/>
      <c r="I62" s="260"/>
      <c r="J62" s="257"/>
      <c r="K62" s="259"/>
      <c r="L62" s="258"/>
      <c r="M62" s="257"/>
      <c r="N62" s="257"/>
      <c r="O62" s="257"/>
      <c r="P62" s="257"/>
    </row>
    <row r="63" spans="2:16" x14ac:dyDescent="0.2">
      <c r="B63" s="261"/>
      <c r="C63" s="261"/>
      <c r="D63" s="261"/>
      <c r="E63" s="257"/>
      <c r="F63" s="257"/>
      <c r="G63" s="260"/>
      <c r="H63" s="260"/>
      <c r="I63" s="260"/>
      <c r="J63" s="257"/>
      <c r="K63" s="259"/>
      <c r="L63" s="258"/>
      <c r="M63" s="257"/>
      <c r="N63" s="257"/>
      <c r="O63" s="257"/>
      <c r="P63" s="257"/>
    </row>
    <row r="64" spans="2:16" x14ac:dyDescent="0.2">
      <c r="B64" s="261"/>
      <c r="C64" s="261"/>
      <c r="D64" s="261"/>
      <c r="E64" s="257"/>
      <c r="F64" s="257"/>
      <c r="G64" s="260"/>
      <c r="H64" s="260"/>
      <c r="I64" s="260"/>
      <c r="J64" s="257"/>
      <c r="K64" s="259"/>
      <c r="L64" s="258"/>
      <c r="M64" s="257"/>
      <c r="N64" s="257"/>
      <c r="O64" s="257"/>
      <c r="P64" s="257"/>
    </row>
    <row r="65" spans="2:16" x14ac:dyDescent="0.2">
      <c r="B65" s="261"/>
      <c r="C65" s="261"/>
      <c r="D65" s="261"/>
      <c r="E65" s="257"/>
      <c r="F65" s="257"/>
      <c r="G65" s="260"/>
      <c r="H65" s="260"/>
      <c r="I65" s="260"/>
      <c r="J65" s="257"/>
      <c r="K65" s="259"/>
      <c r="L65" s="258"/>
      <c r="M65" s="257"/>
      <c r="N65" s="257"/>
      <c r="O65" s="257"/>
      <c r="P65" s="257"/>
    </row>
    <row r="66" spans="2:16" x14ac:dyDescent="0.2">
      <c r="B66" s="261"/>
      <c r="C66" s="261"/>
      <c r="D66" s="261"/>
      <c r="E66" s="257"/>
      <c r="F66" s="257"/>
      <c r="G66" s="260"/>
      <c r="H66" s="260"/>
      <c r="I66" s="260"/>
      <c r="J66" s="257"/>
      <c r="K66" s="259"/>
      <c r="L66" s="258"/>
      <c r="M66" s="257"/>
      <c r="N66" s="257"/>
      <c r="O66" s="257"/>
      <c r="P66" s="257"/>
    </row>
    <row r="67" spans="2:16" x14ac:dyDescent="0.2">
      <c r="B67" s="261"/>
      <c r="C67" s="261"/>
      <c r="D67" s="261"/>
      <c r="E67" s="257"/>
      <c r="F67" s="257"/>
      <c r="G67" s="260"/>
      <c r="H67" s="260"/>
      <c r="I67" s="260"/>
      <c r="J67" s="257"/>
      <c r="K67" s="259"/>
      <c r="L67" s="258"/>
      <c r="M67" s="257"/>
      <c r="N67" s="257"/>
      <c r="O67" s="257"/>
      <c r="P67" s="257"/>
    </row>
    <row r="68" spans="2:16" x14ac:dyDescent="0.2">
      <c r="B68" s="261"/>
      <c r="C68" s="261"/>
      <c r="D68" s="261"/>
      <c r="E68" s="257"/>
      <c r="F68" s="257"/>
      <c r="G68" s="260"/>
      <c r="H68" s="260"/>
      <c r="I68" s="260"/>
      <c r="J68" s="257"/>
      <c r="K68" s="259"/>
      <c r="L68" s="258"/>
      <c r="M68" s="257"/>
      <c r="N68" s="257"/>
      <c r="O68" s="257"/>
      <c r="P68" s="257"/>
    </row>
    <row r="69" spans="2:16" x14ac:dyDescent="0.2">
      <c r="B69" s="261"/>
      <c r="C69" s="261"/>
      <c r="D69" s="261"/>
      <c r="E69" s="257"/>
      <c r="F69" s="257"/>
      <c r="G69" s="260"/>
      <c r="H69" s="260"/>
      <c r="I69" s="260"/>
      <c r="J69" s="257"/>
      <c r="K69" s="259"/>
      <c r="L69" s="258"/>
      <c r="M69" s="257"/>
      <c r="N69" s="257"/>
      <c r="O69" s="257"/>
      <c r="P69" s="257"/>
    </row>
    <row r="70" spans="2:16" x14ac:dyDescent="0.2">
      <c r="B70" s="261"/>
      <c r="C70" s="261"/>
      <c r="D70" s="261"/>
      <c r="E70" s="257"/>
      <c r="F70" s="257"/>
      <c r="G70" s="260"/>
      <c r="H70" s="260"/>
      <c r="I70" s="260"/>
      <c r="J70" s="257"/>
      <c r="K70" s="259"/>
      <c r="L70" s="258"/>
      <c r="M70" s="257"/>
      <c r="N70" s="257"/>
      <c r="O70" s="257"/>
      <c r="P70" s="257"/>
    </row>
    <row r="71" spans="2:16" x14ac:dyDescent="0.2">
      <c r="B71" s="261"/>
      <c r="C71" s="261"/>
      <c r="D71" s="261"/>
      <c r="E71" s="257"/>
      <c r="F71" s="257"/>
      <c r="G71" s="260"/>
      <c r="H71" s="260"/>
      <c r="I71" s="260"/>
      <c r="J71" s="257"/>
      <c r="K71" s="259"/>
      <c r="L71" s="258"/>
      <c r="M71" s="257"/>
      <c r="N71" s="257"/>
      <c r="O71" s="257"/>
      <c r="P71" s="257"/>
    </row>
    <row r="72" spans="2:16" x14ac:dyDescent="0.2">
      <c r="B72" s="261"/>
      <c r="C72" s="261"/>
      <c r="D72" s="261"/>
      <c r="E72" s="257"/>
      <c r="F72" s="257"/>
      <c r="G72" s="260"/>
      <c r="H72" s="260"/>
      <c r="I72" s="260"/>
      <c r="J72" s="257"/>
      <c r="K72" s="259"/>
      <c r="L72" s="258"/>
      <c r="M72" s="257"/>
      <c r="N72" s="257"/>
      <c r="O72" s="257"/>
      <c r="P72" s="257"/>
    </row>
    <row r="73" spans="2:16" x14ac:dyDescent="0.2">
      <c r="B73" s="261"/>
      <c r="C73" s="261"/>
      <c r="D73" s="261"/>
      <c r="E73" s="257"/>
      <c r="F73" s="257"/>
      <c r="G73" s="260"/>
      <c r="H73" s="260"/>
      <c r="I73" s="260"/>
      <c r="J73" s="257"/>
      <c r="K73" s="259"/>
      <c r="L73" s="258"/>
      <c r="M73" s="257"/>
      <c r="N73" s="257"/>
      <c r="O73" s="257"/>
      <c r="P73" s="257"/>
    </row>
    <row r="74" spans="2:16" x14ac:dyDescent="0.2">
      <c r="B74" s="261"/>
      <c r="C74" s="261"/>
      <c r="D74" s="261"/>
      <c r="E74" s="257"/>
      <c r="F74" s="257"/>
      <c r="G74" s="260"/>
      <c r="H74" s="260"/>
      <c r="I74" s="260"/>
      <c r="J74" s="257"/>
      <c r="K74" s="259"/>
      <c r="L74" s="258"/>
      <c r="M74" s="257"/>
      <c r="N74" s="257"/>
      <c r="O74" s="257"/>
      <c r="P74" s="257"/>
    </row>
    <row r="75" spans="2:16" x14ac:dyDescent="0.2">
      <c r="B75" s="261"/>
      <c r="C75" s="261"/>
      <c r="D75" s="261"/>
      <c r="E75" s="257"/>
      <c r="F75" s="257"/>
      <c r="G75" s="260"/>
      <c r="H75" s="260"/>
      <c r="I75" s="260"/>
      <c r="J75" s="257"/>
      <c r="K75" s="259"/>
      <c r="L75" s="258"/>
      <c r="M75" s="257"/>
      <c r="N75" s="257"/>
      <c r="O75" s="257"/>
      <c r="P75" s="257"/>
    </row>
    <row r="76" spans="2:16" x14ac:dyDescent="0.2">
      <c r="B76" s="261"/>
      <c r="C76" s="261"/>
      <c r="D76" s="261"/>
      <c r="E76" s="257"/>
      <c r="F76" s="257"/>
      <c r="G76" s="260"/>
      <c r="H76" s="260"/>
      <c r="I76" s="260"/>
      <c r="J76" s="257"/>
      <c r="K76" s="259"/>
      <c r="L76" s="258"/>
      <c r="M76" s="257"/>
      <c r="N76" s="257"/>
      <c r="O76" s="257"/>
      <c r="P76" s="257"/>
    </row>
    <row r="77" spans="2:16" x14ac:dyDescent="0.2">
      <c r="B77" s="261"/>
      <c r="C77" s="261"/>
      <c r="D77" s="261"/>
      <c r="E77" s="257"/>
      <c r="F77" s="257"/>
      <c r="G77" s="260"/>
      <c r="H77" s="260"/>
      <c r="I77" s="260"/>
      <c r="J77" s="257"/>
      <c r="K77" s="259"/>
      <c r="L77" s="258"/>
      <c r="M77" s="257"/>
      <c r="N77" s="257"/>
      <c r="O77" s="257"/>
      <c r="P77" s="257"/>
    </row>
  </sheetData>
  <sheetProtection autoFilter="0" pivotTables="0"/>
  <pageMargins left="0.32" right="0.22" top="0.55000000000000004" bottom="0.6" header="0.24" footer="0.17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W238"/>
  <sheetViews>
    <sheetView showGridLines="0" zoomScale="70" zoomScaleNormal="70" workbookViewId="0">
      <selection activeCell="P5" sqref="P5"/>
    </sheetView>
  </sheetViews>
  <sheetFormatPr defaultColWidth="8" defaultRowHeight="21" x14ac:dyDescent="0.35"/>
  <cols>
    <col min="1" max="1" width="5.375" style="79" customWidth="1"/>
    <col min="2" max="2" width="2.375" style="79" customWidth="1"/>
    <col min="3" max="3" width="3.75" style="79" customWidth="1"/>
    <col min="4" max="4" width="5.125" style="79" customWidth="1"/>
    <col min="5" max="5" width="19.375" style="79" customWidth="1"/>
    <col min="6" max="6" width="9.625" style="79" customWidth="1"/>
    <col min="7" max="7" width="18.875" style="79" customWidth="1"/>
    <col min="8" max="8" width="10.875" style="79" customWidth="1"/>
    <col min="9" max="9" width="7.125" style="79" customWidth="1"/>
    <col min="10" max="10" width="16.75" style="79" customWidth="1"/>
    <col min="11" max="11" width="6.875" style="79" customWidth="1"/>
    <col min="12" max="12" width="19.625" style="79" customWidth="1"/>
    <col min="13" max="13" width="16.375" style="79" customWidth="1"/>
    <col min="14" max="14" width="43.75" style="79" customWidth="1"/>
    <col min="15" max="15" width="9.875" style="79" customWidth="1"/>
    <col min="16" max="16" width="14.375" style="79" customWidth="1"/>
    <col min="17" max="20" width="2.375" style="79" customWidth="1"/>
    <col min="21" max="21" width="29.75" style="79" customWidth="1"/>
    <col min="22" max="22" width="21.375" style="79" customWidth="1"/>
    <col min="23" max="16384" width="8" style="79"/>
  </cols>
  <sheetData>
    <row r="1" spans="2:15" s="160" customFormat="1" ht="135" customHeight="1" x14ac:dyDescent="0.35">
      <c r="J1"/>
      <c r="N1"/>
    </row>
    <row r="2" spans="2:15" ht="21" customHeight="1" x14ac:dyDescent="0.35">
      <c r="B2" s="326" t="s">
        <v>291</v>
      </c>
      <c r="C2" s="326"/>
      <c r="D2" s="326"/>
      <c r="E2" s="326"/>
      <c r="F2" s="326"/>
      <c r="G2" s="326"/>
      <c r="H2" s="326"/>
      <c r="I2" s="326"/>
      <c r="J2" s="326"/>
      <c r="K2" s="326"/>
      <c r="L2" s="326"/>
    </row>
    <row r="3" spans="2:15" ht="21" customHeight="1" x14ac:dyDescent="0.35">
      <c r="B3" s="158" t="s">
        <v>290</v>
      </c>
      <c r="C3" s="158"/>
      <c r="D3" s="157"/>
      <c r="E3" s="157"/>
      <c r="F3" s="157"/>
      <c r="G3" s="157"/>
      <c r="H3" s="157"/>
      <c r="I3" s="157"/>
      <c r="J3" s="157"/>
      <c r="K3" s="157"/>
      <c r="L3" s="159" t="e">
        <f>#REF!</f>
        <v>#REF!</v>
      </c>
    </row>
    <row r="4" spans="2:15" ht="21" customHeight="1" x14ac:dyDescent="0.35">
      <c r="B4" s="158"/>
      <c r="C4" s="158"/>
      <c r="D4" s="157"/>
      <c r="E4" s="157"/>
      <c r="F4" s="157"/>
      <c r="G4" s="157"/>
      <c r="H4" s="157"/>
      <c r="I4" s="157"/>
      <c r="J4" s="157"/>
      <c r="K4" s="107" t="s">
        <v>289</v>
      </c>
      <c r="L4" s="156" t="e">
        <f>#REF!</f>
        <v>#REF!</v>
      </c>
    </row>
    <row r="5" spans="2:15" ht="21" customHeight="1" x14ac:dyDescent="0.35">
      <c r="B5" s="155" t="s">
        <v>108</v>
      </c>
      <c r="C5" s="154"/>
      <c r="D5" s="154"/>
      <c r="E5" s="154"/>
      <c r="F5" s="154"/>
      <c r="G5" s="154"/>
      <c r="H5" s="154"/>
      <c r="I5" s="154"/>
      <c r="J5" s="154"/>
      <c r="K5" s="153"/>
      <c r="L5" s="152" t="s">
        <v>288</v>
      </c>
    </row>
    <row r="6" spans="2:15" ht="21" customHeight="1" x14ac:dyDescent="0.35">
      <c r="B6" s="151"/>
      <c r="C6" s="150"/>
      <c r="D6" s="150"/>
      <c r="E6" s="150"/>
      <c r="F6" s="150"/>
      <c r="G6" s="150"/>
      <c r="H6" s="150"/>
      <c r="I6" s="150"/>
      <c r="J6" s="150"/>
      <c r="K6" s="150"/>
      <c r="L6" s="149" t="s">
        <v>287</v>
      </c>
    </row>
    <row r="7" spans="2:15" ht="21" customHeight="1" x14ac:dyDescent="0.35">
      <c r="B7" s="101" t="s">
        <v>286</v>
      </c>
      <c r="C7" s="124"/>
      <c r="D7" s="124"/>
      <c r="E7" s="124"/>
      <c r="F7" s="124"/>
      <c r="G7" s="124"/>
      <c r="H7" s="124"/>
      <c r="I7" s="124"/>
      <c r="J7" s="124"/>
      <c r="K7" s="124"/>
      <c r="L7" s="148"/>
    </row>
    <row r="8" spans="2:15" ht="21" customHeight="1" x14ac:dyDescent="0.35">
      <c r="B8" s="144"/>
      <c r="C8" s="142">
        <v>1.1000000000000001</v>
      </c>
      <c r="D8" s="87" t="s">
        <v>285</v>
      </c>
      <c r="E8" s="87"/>
      <c r="F8" s="87"/>
      <c r="G8" s="87"/>
      <c r="H8" s="87"/>
      <c r="I8" s="87"/>
      <c r="J8" s="87"/>
      <c r="K8" s="87"/>
      <c r="L8" s="147"/>
    </row>
    <row r="9" spans="2:15" ht="21" customHeight="1" x14ac:dyDescent="0.35">
      <c r="B9" s="89"/>
      <c r="C9" s="87"/>
      <c r="D9" s="142" t="s">
        <v>284</v>
      </c>
      <c r="E9" s="87" t="s">
        <v>283</v>
      </c>
      <c r="F9" s="87"/>
      <c r="G9" s="87"/>
      <c r="H9" s="87"/>
      <c r="I9" s="87"/>
      <c r="J9" s="87"/>
      <c r="K9" s="87"/>
      <c r="L9" s="146" t="e">
        <f>#REF!</f>
        <v>#REF!</v>
      </c>
      <c r="M9" s="134"/>
      <c r="N9" s="113"/>
      <c r="O9" s="113"/>
    </row>
    <row r="10" spans="2:15" ht="21" customHeight="1" x14ac:dyDescent="0.35">
      <c r="B10" s="89"/>
      <c r="C10" s="87"/>
      <c r="D10" s="142" t="s">
        <v>282</v>
      </c>
      <c r="E10" s="87" t="s">
        <v>281</v>
      </c>
      <c r="F10" s="87"/>
      <c r="G10" s="87"/>
      <c r="H10" s="87"/>
      <c r="I10" s="87"/>
      <c r="J10" s="87"/>
      <c r="K10" s="87"/>
      <c r="L10" s="146" t="e">
        <f>#REF!</f>
        <v>#REF!</v>
      </c>
      <c r="M10" s="134"/>
      <c r="N10" s="113"/>
      <c r="O10" s="113"/>
    </row>
    <row r="11" spans="2:15" ht="21" customHeight="1" x14ac:dyDescent="0.35">
      <c r="B11" s="140"/>
      <c r="C11" s="139"/>
      <c r="D11" s="137"/>
      <c r="E11" s="138" t="s">
        <v>280</v>
      </c>
      <c r="F11" s="138"/>
      <c r="G11" s="138"/>
      <c r="H11" s="138"/>
      <c r="I11" s="138"/>
      <c r="J11" s="138"/>
      <c r="K11" s="137"/>
      <c r="L11" s="145" t="e">
        <f>SUM(L9:L10)</f>
        <v>#REF!</v>
      </c>
      <c r="M11" s="134"/>
      <c r="N11" s="113"/>
      <c r="O11" s="113"/>
    </row>
    <row r="12" spans="2:15" ht="21" customHeight="1" x14ac:dyDescent="0.35">
      <c r="B12" s="144"/>
      <c r="C12" s="142">
        <v>1.2</v>
      </c>
      <c r="D12" s="87" t="s">
        <v>279</v>
      </c>
      <c r="E12" s="87"/>
      <c r="F12" s="87"/>
      <c r="G12" s="87"/>
      <c r="H12" s="87"/>
      <c r="I12" s="87"/>
      <c r="J12" s="87"/>
      <c r="K12" s="87"/>
      <c r="L12" s="146"/>
      <c r="M12" s="134"/>
    </row>
    <row r="13" spans="2:15" ht="21" customHeight="1" x14ac:dyDescent="0.35">
      <c r="B13" s="89"/>
      <c r="C13" s="87"/>
      <c r="D13" s="142" t="s">
        <v>278</v>
      </c>
      <c r="E13" s="87" t="s">
        <v>277</v>
      </c>
      <c r="F13" s="87"/>
      <c r="G13" s="87"/>
      <c r="H13" s="87"/>
      <c r="I13" s="87"/>
      <c r="J13" s="87"/>
      <c r="K13" s="87"/>
      <c r="L13" s="146" t="e">
        <f>#REF!</f>
        <v>#REF!</v>
      </c>
      <c r="M13" s="134"/>
    </row>
    <row r="14" spans="2:15" ht="21" customHeight="1" x14ac:dyDescent="0.35">
      <c r="B14" s="89"/>
      <c r="C14" s="87"/>
      <c r="D14" s="142" t="s">
        <v>276</v>
      </c>
      <c r="E14" s="87" t="s">
        <v>275</v>
      </c>
      <c r="F14" s="87"/>
      <c r="G14" s="87"/>
      <c r="H14" s="87"/>
      <c r="I14" s="87"/>
      <c r="J14" s="87"/>
      <c r="K14" s="87"/>
      <c r="L14" s="146" t="e">
        <f>#REF!</f>
        <v>#REF!</v>
      </c>
      <c r="M14" s="134"/>
    </row>
    <row r="15" spans="2:15" ht="21" customHeight="1" x14ac:dyDescent="0.35">
      <c r="B15" s="89"/>
      <c r="C15" s="87"/>
      <c r="D15" s="142" t="s">
        <v>274</v>
      </c>
      <c r="E15" s="87" t="s">
        <v>273</v>
      </c>
      <c r="F15" s="87"/>
      <c r="G15" s="87"/>
      <c r="H15" s="87"/>
      <c r="I15" s="87"/>
      <c r="J15" s="87"/>
      <c r="K15" s="87"/>
      <c r="L15" s="146" t="e">
        <f>#REF!</f>
        <v>#REF!</v>
      </c>
      <c r="M15" s="134"/>
    </row>
    <row r="16" spans="2:15" ht="21" customHeight="1" x14ac:dyDescent="0.35">
      <c r="B16" s="89"/>
      <c r="C16" s="87"/>
      <c r="D16" s="142" t="s">
        <v>272</v>
      </c>
      <c r="E16" s="87" t="s">
        <v>271</v>
      </c>
      <c r="F16" s="87"/>
      <c r="G16" s="87"/>
      <c r="H16" s="87"/>
      <c r="I16" s="87"/>
      <c r="J16" s="87"/>
      <c r="K16" s="87"/>
      <c r="L16" s="146" t="e">
        <f>#REF!</f>
        <v>#REF!</v>
      </c>
      <c r="M16" s="134"/>
    </row>
    <row r="17" spans="2:15" ht="21" customHeight="1" x14ac:dyDescent="0.35">
      <c r="B17" s="89"/>
      <c r="C17" s="87"/>
      <c r="D17" s="142" t="s">
        <v>270</v>
      </c>
      <c r="E17" s="87" t="s">
        <v>269</v>
      </c>
      <c r="F17" s="87"/>
      <c r="G17" s="87"/>
      <c r="H17" s="87"/>
      <c r="I17" s="87"/>
      <c r="J17" s="87"/>
      <c r="K17" s="87"/>
      <c r="L17" s="146" t="e">
        <f>#REF!</f>
        <v>#REF!</v>
      </c>
      <c r="M17" s="134"/>
    </row>
    <row r="18" spans="2:15" ht="21" customHeight="1" x14ac:dyDescent="0.35">
      <c r="B18" s="89"/>
      <c r="C18" s="87"/>
      <c r="D18" s="142" t="s">
        <v>268</v>
      </c>
      <c r="E18" s="87" t="s">
        <v>267</v>
      </c>
      <c r="F18" s="87"/>
      <c r="G18" s="87"/>
      <c r="H18" s="87"/>
      <c r="I18" s="87"/>
      <c r="J18" s="87"/>
      <c r="K18" s="87"/>
      <c r="L18" s="146" t="e">
        <f>#REF!</f>
        <v>#REF!</v>
      </c>
      <c r="M18" s="134"/>
    </row>
    <row r="19" spans="2:15" ht="21" customHeight="1" x14ac:dyDescent="0.35">
      <c r="B19" s="89"/>
      <c r="C19" s="87"/>
      <c r="D19" s="142" t="s">
        <v>266</v>
      </c>
      <c r="E19" s="87" t="s">
        <v>265</v>
      </c>
      <c r="F19" s="87"/>
      <c r="G19" s="87"/>
      <c r="H19" s="87"/>
      <c r="I19" s="87"/>
      <c r="J19" s="87"/>
      <c r="K19" s="87"/>
      <c r="L19" s="146" t="e">
        <f>#REF!</f>
        <v>#REF!</v>
      </c>
      <c r="M19" s="134"/>
    </row>
    <row r="20" spans="2:15" ht="21" customHeight="1" x14ac:dyDescent="0.35">
      <c r="B20" s="140"/>
      <c r="C20" s="139"/>
      <c r="D20" s="137"/>
      <c r="E20" s="138" t="s">
        <v>264</v>
      </c>
      <c r="F20" s="138"/>
      <c r="G20" s="138"/>
      <c r="H20" s="138"/>
      <c r="I20" s="138"/>
      <c r="J20" s="138"/>
      <c r="K20" s="137"/>
      <c r="L20" s="145" t="e">
        <f>SUM(L13:L19)</f>
        <v>#REF!</v>
      </c>
      <c r="M20" s="134"/>
      <c r="N20" s="236" t="e">
        <f>L11+L20</f>
        <v>#REF!</v>
      </c>
      <c r="O20" s="113"/>
    </row>
    <row r="21" spans="2:15" ht="21" customHeight="1" x14ac:dyDescent="0.35">
      <c r="B21" s="144"/>
      <c r="C21" s="142">
        <v>1.3</v>
      </c>
      <c r="D21" s="87" t="s">
        <v>263</v>
      </c>
      <c r="E21" s="87"/>
      <c r="F21" s="87"/>
      <c r="G21" s="87"/>
      <c r="H21" s="87"/>
      <c r="I21" s="87"/>
      <c r="J21" s="87"/>
      <c r="K21" s="87"/>
      <c r="L21" s="143"/>
      <c r="M21" s="134"/>
    </row>
    <row r="22" spans="2:15" ht="21" customHeight="1" x14ac:dyDescent="0.35">
      <c r="B22" s="89"/>
      <c r="C22" s="87"/>
      <c r="D22" s="142" t="s">
        <v>262</v>
      </c>
      <c r="E22" s="87" t="s">
        <v>261</v>
      </c>
      <c r="F22" s="87"/>
      <c r="G22" s="87"/>
      <c r="H22" s="87"/>
      <c r="I22" s="87"/>
      <c r="J22" s="87"/>
      <c r="K22" s="87"/>
      <c r="L22" s="141" t="e">
        <f>#REF!</f>
        <v>#REF!</v>
      </c>
      <c r="M22" s="134"/>
    </row>
    <row r="23" spans="2:15" ht="21" customHeight="1" x14ac:dyDescent="0.35">
      <c r="B23" s="89"/>
      <c r="C23" s="87"/>
      <c r="D23" s="142"/>
      <c r="E23" s="87" t="s">
        <v>260</v>
      </c>
      <c r="F23" s="87"/>
      <c r="G23" s="87"/>
      <c r="H23" s="87"/>
      <c r="I23" s="87"/>
      <c r="J23" s="87"/>
      <c r="K23" s="87"/>
      <c r="L23" s="141"/>
      <c r="M23" s="134"/>
    </row>
    <row r="24" spans="2:15" ht="21" customHeight="1" x14ac:dyDescent="0.35">
      <c r="B24" s="89"/>
      <c r="C24" s="87"/>
      <c r="D24" s="142"/>
      <c r="E24" s="87" t="s">
        <v>259</v>
      </c>
      <c r="F24" s="87"/>
      <c r="G24" s="87"/>
      <c r="H24" s="87"/>
      <c r="I24" s="87"/>
      <c r="J24" s="87"/>
      <c r="K24" s="87"/>
      <c r="L24" s="141"/>
      <c r="M24" s="134"/>
    </row>
    <row r="25" spans="2:15" ht="21" customHeight="1" x14ac:dyDescent="0.35">
      <c r="B25" s="89"/>
      <c r="C25" s="87"/>
      <c r="D25" s="142"/>
      <c r="E25" s="87" t="s">
        <v>258</v>
      </c>
      <c r="F25" s="87"/>
      <c r="G25" s="87"/>
      <c r="H25" s="87"/>
      <c r="I25" s="87"/>
      <c r="J25" s="87"/>
      <c r="K25" s="87"/>
      <c r="L25" s="141"/>
      <c r="M25" s="134"/>
    </row>
    <row r="26" spans="2:15" ht="21" customHeight="1" x14ac:dyDescent="0.35">
      <c r="B26" s="89"/>
      <c r="C26" s="87"/>
      <c r="D26" s="142"/>
      <c r="E26" s="87" t="s">
        <v>257</v>
      </c>
      <c r="F26" s="87"/>
      <c r="G26" s="87"/>
      <c r="H26" s="87"/>
      <c r="I26" s="87"/>
      <c r="J26" s="87"/>
      <c r="K26" s="87"/>
      <c r="L26" s="141"/>
      <c r="M26" s="134"/>
    </row>
    <row r="27" spans="2:15" ht="21" customHeight="1" x14ac:dyDescent="0.35">
      <c r="B27" s="140"/>
      <c r="C27" s="139"/>
      <c r="D27" s="138"/>
      <c r="E27" s="138" t="s">
        <v>256</v>
      </c>
      <c r="F27" s="138"/>
      <c r="G27" s="138"/>
      <c r="H27" s="138"/>
      <c r="I27" s="138"/>
      <c r="J27" s="138"/>
      <c r="K27" s="137"/>
      <c r="L27" s="136" t="e">
        <f>SUM(L22:L26)</f>
        <v>#REF!</v>
      </c>
      <c r="M27" s="134"/>
      <c r="N27" s="113"/>
      <c r="O27" s="113"/>
    </row>
    <row r="28" spans="2:15" ht="21" customHeight="1" x14ac:dyDescent="0.35">
      <c r="B28" s="327" t="s">
        <v>255</v>
      </c>
      <c r="C28" s="328"/>
      <c r="D28" s="328"/>
      <c r="E28" s="328"/>
      <c r="F28" s="328"/>
      <c r="G28" s="328"/>
      <c r="H28" s="328"/>
      <c r="I28" s="328"/>
      <c r="J28" s="328"/>
      <c r="K28" s="328"/>
      <c r="L28" s="206" t="e">
        <f>L11+L20+L27</f>
        <v>#REF!</v>
      </c>
      <c r="M28" s="134"/>
    </row>
    <row r="29" spans="2:15" ht="21" customHeight="1" x14ac:dyDescent="0.35">
      <c r="B29" s="89" t="s">
        <v>254</v>
      </c>
      <c r="C29" s="87"/>
      <c r="D29" s="87"/>
      <c r="E29" s="87"/>
      <c r="F29" s="87"/>
      <c r="G29" s="87"/>
      <c r="H29" s="87"/>
      <c r="I29" s="87"/>
      <c r="J29" s="87"/>
      <c r="K29" s="87"/>
      <c r="L29" s="135" t="e">
        <f>#REF!</f>
        <v>#REF!</v>
      </c>
      <c r="M29" s="134"/>
      <c r="N29" s="113"/>
    </row>
    <row r="30" spans="2:15" ht="21" hidden="1" customHeight="1" x14ac:dyDescent="0.35">
      <c r="B30" s="89"/>
      <c r="C30" s="87"/>
      <c r="D30" s="87"/>
      <c r="E30" s="87"/>
      <c r="F30" s="87"/>
      <c r="G30" s="87"/>
      <c r="H30" s="87"/>
      <c r="I30" s="87"/>
      <c r="J30" s="87"/>
      <c r="K30" s="87"/>
      <c r="L30" s="133"/>
      <c r="M30" s="132"/>
    </row>
    <row r="31" spans="2:15" ht="21" customHeight="1" x14ac:dyDescent="0.35">
      <c r="B31" s="327" t="s">
        <v>253</v>
      </c>
      <c r="C31" s="328"/>
      <c r="D31" s="328"/>
      <c r="E31" s="328"/>
      <c r="F31" s="328"/>
      <c r="G31" s="328"/>
      <c r="H31" s="328"/>
      <c r="I31" s="328"/>
      <c r="J31" s="328"/>
      <c r="K31" s="328"/>
      <c r="L31" s="131" t="e">
        <f>SUM(L29:L30)</f>
        <v>#REF!</v>
      </c>
      <c r="N31" s="113"/>
      <c r="O31" s="113"/>
    </row>
    <row r="32" spans="2:15" ht="21" customHeight="1" x14ac:dyDescent="0.35">
      <c r="B32" s="116" t="s">
        <v>252</v>
      </c>
      <c r="C32" s="115"/>
      <c r="D32" s="115"/>
      <c r="E32" s="115"/>
      <c r="F32" s="115"/>
      <c r="G32" s="115"/>
      <c r="H32" s="115"/>
      <c r="I32" s="115"/>
      <c r="J32" s="115"/>
      <c r="K32" s="115"/>
      <c r="L32" s="130" t="e">
        <f>L28+L31</f>
        <v>#REF!</v>
      </c>
      <c r="M32" s="129"/>
      <c r="N32" s="128"/>
      <c r="O32" s="127"/>
    </row>
    <row r="33" spans="2:23" ht="21" customHeight="1" x14ac:dyDescent="0.35">
      <c r="B33" s="126" t="s">
        <v>251</v>
      </c>
      <c r="C33" s="125"/>
      <c r="D33" s="124"/>
      <c r="E33" s="124"/>
      <c r="F33" s="124"/>
      <c r="G33" s="124"/>
      <c r="H33" s="124"/>
      <c r="I33" s="124"/>
      <c r="J33" s="124"/>
      <c r="K33" s="124"/>
      <c r="L33" s="123" t="e">
        <f>#REF!</f>
        <v>#REF!</v>
      </c>
      <c r="N33" s="109"/>
    </row>
    <row r="34" spans="2:23" ht="21" customHeight="1" x14ac:dyDescent="0.35">
      <c r="B34" s="122" t="e">
        <f>"เป็นอัตราร้อยละของกำไรตามที่กระทรวงกำหนด) "&amp; TEXT(#REF!, "##.00%")</f>
        <v>#REF!</v>
      </c>
      <c r="C34" s="121"/>
      <c r="D34" s="120"/>
      <c r="E34" s="120"/>
      <c r="F34" s="120"/>
      <c r="G34" s="120"/>
      <c r="H34" s="120"/>
      <c r="I34" s="120"/>
      <c r="J34" s="120"/>
      <c r="K34" s="120"/>
      <c r="L34" s="119"/>
      <c r="N34" s="118"/>
    </row>
    <row r="35" spans="2:23" ht="21" customHeight="1" x14ac:dyDescent="0.35">
      <c r="B35" s="116" t="s">
        <v>250</v>
      </c>
      <c r="C35" s="115"/>
      <c r="D35" s="115"/>
      <c r="E35" s="115"/>
      <c r="F35" s="115"/>
      <c r="G35" s="115"/>
      <c r="H35" s="115"/>
      <c r="I35" s="115"/>
      <c r="J35" s="115"/>
      <c r="K35" s="115"/>
      <c r="L35" s="117" t="e">
        <f>L32+L33</f>
        <v>#REF!</v>
      </c>
      <c r="N35" s="109"/>
    </row>
    <row r="36" spans="2:23" ht="21" customHeight="1" x14ac:dyDescent="0.35">
      <c r="B36" s="116" t="s">
        <v>249</v>
      </c>
      <c r="C36" s="115"/>
      <c r="D36" s="115"/>
      <c r="E36" s="115"/>
      <c r="F36" s="115"/>
      <c r="G36" s="115"/>
      <c r="H36" s="115"/>
      <c r="I36" s="115"/>
      <c r="J36" s="115"/>
      <c r="K36" s="115"/>
      <c r="L36" s="114" t="e">
        <f>L35*7%</f>
        <v>#REF!</v>
      </c>
      <c r="N36" s="113"/>
    </row>
    <row r="37" spans="2:23" ht="21" customHeight="1" x14ac:dyDescent="0.35">
      <c r="B37" s="112" t="s">
        <v>248</v>
      </c>
      <c r="C37" s="111"/>
      <c r="D37" s="111"/>
      <c r="E37" s="111"/>
      <c r="F37" s="111"/>
      <c r="G37" s="111"/>
      <c r="H37" s="111"/>
      <c r="I37" s="111"/>
      <c r="J37" s="111"/>
      <c r="K37" s="111"/>
      <c r="L37" s="110" t="e">
        <f>L35+L36</f>
        <v>#REF!</v>
      </c>
      <c r="M37" s="109"/>
      <c r="O37" s="109"/>
    </row>
    <row r="38" spans="2:23" ht="21" customHeight="1" x14ac:dyDescent="0.35">
      <c r="L38" s="108" t="e">
        <f>IF(L4&lt;&gt;0,"("&amp;TEXT(L37*100/L4,"#,##0.00")&amp;"% ของเงินลงทุน)","")</f>
        <v>#REF!</v>
      </c>
    </row>
    <row r="39" spans="2:23" ht="26.25" customHeight="1" x14ac:dyDescent="0.35">
      <c r="B39" s="103" t="s">
        <v>247</v>
      </c>
      <c r="C39" s="103"/>
      <c r="E39" s="79" t="e">
        <f>"รวมต้นทุนงาน/บริการ และ ค่าวิชาการ (ไม่รวมเงินเดือน) = "&amp;TEXT($L$32-$L$9,"#,##0.00")&amp;" บาท"</f>
        <v>#REF!</v>
      </c>
      <c r="L39" s="107"/>
    </row>
    <row r="40" spans="2:23" ht="26.25" customHeight="1" x14ac:dyDescent="0.35">
      <c r="E40" s="79" t="str">
        <f>"ระยะเวลาการดำเนินงาน(จำนวนคนไม่นำมาคิด) "&amp;SUM(Log!$E$3:$E$1000)&amp;" วัน"</f>
        <v>ระยะเวลาการดำเนินงาน(จำนวนคนไม่นำมาคิด) 5 วัน</v>
      </c>
      <c r="F40" s="103"/>
      <c r="N40"/>
      <c r="O40"/>
      <c r="P40" s="46"/>
      <c r="Q40"/>
    </row>
    <row r="41" spans="2:23" ht="6.75" customHeight="1" x14ac:dyDescent="0.35">
      <c r="N41" s="106"/>
      <c r="O41"/>
      <c r="P41"/>
      <c r="Q41"/>
    </row>
    <row r="42" spans="2:23" x14ac:dyDescent="0.35">
      <c r="B42" s="95" t="str">
        <f>"รายละเอียดการดำเนินงาน "</f>
        <v xml:space="preserve">รายละเอียดการดำเนินงาน </v>
      </c>
      <c r="C42" s="95"/>
      <c r="D42" s="85"/>
      <c r="E42" s="97"/>
      <c r="G42" s="94" t="s">
        <v>246</v>
      </c>
      <c r="I42" s="105" t="s">
        <v>245</v>
      </c>
      <c r="K42" s="103"/>
      <c r="L42" s="103"/>
      <c r="N42"/>
      <c r="O42" s="39" t="s">
        <v>243</v>
      </c>
      <c r="P42" t="s">
        <v>242</v>
      </c>
      <c r="Q42"/>
      <c r="R42"/>
      <c r="U42" s="297"/>
      <c r="V42" s="297" t="s">
        <v>244</v>
      </c>
      <c r="W42"/>
    </row>
    <row r="43" spans="2:23" ht="21" customHeight="1" x14ac:dyDescent="0.35">
      <c r="B43" s="79" t="s">
        <v>329</v>
      </c>
      <c r="C43" s="90"/>
      <c r="D43" s="85"/>
      <c r="E43" s="97"/>
      <c r="G43" s="245">
        <f>SUMIF(information!$AL$6:$AL$14,B43,information!$F$6:$F$14)</f>
        <v>0</v>
      </c>
      <c r="K43" s="103"/>
      <c r="L43" s="103"/>
      <c r="N43" s="246" t="s">
        <v>329</v>
      </c>
      <c r="O43" s="93">
        <v>0</v>
      </c>
      <c r="P43" s="232">
        <v>0</v>
      </c>
      <c r="Q43"/>
      <c r="R43"/>
      <c r="U43" s="298" t="s">
        <v>329</v>
      </c>
      <c r="V43" s="299">
        <f>instruments_list!$AU$5</f>
        <v>0</v>
      </c>
      <c r="W43"/>
    </row>
    <row r="44" spans="2:23" ht="21" customHeight="1" x14ac:dyDescent="0.35">
      <c r="B44" s="79" t="s">
        <v>330</v>
      </c>
      <c r="C44" s="90"/>
      <c r="D44" s="85"/>
      <c r="E44" s="97"/>
      <c r="G44" s="245">
        <f>SUMIF(information!$AL$6:$AL$14,B44,information!$F$6:$F$14)</f>
        <v>96</v>
      </c>
      <c r="I44" s="329" t="s">
        <v>108</v>
      </c>
      <c r="J44" s="330"/>
      <c r="K44" s="330"/>
      <c r="L44" s="102" t="s">
        <v>241</v>
      </c>
      <c r="N44" s="246" t="s">
        <v>330</v>
      </c>
      <c r="O44" s="93">
        <v>99</v>
      </c>
      <c r="P44" s="232">
        <v>239095.91999999998</v>
      </c>
      <c r="Q44"/>
      <c r="R44"/>
      <c r="U44" s="298" t="s">
        <v>330</v>
      </c>
      <c r="V44" s="299">
        <f>instruments_list!$AV$5</f>
        <v>352.1520547945205</v>
      </c>
      <c r="W44"/>
    </row>
    <row r="45" spans="2:23" ht="21" customHeight="1" x14ac:dyDescent="0.35">
      <c r="B45" s="79" t="s">
        <v>331</v>
      </c>
      <c r="C45" s="90"/>
      <c r="D45" s="85"/>
      <c r="E45" s="97"/>
      <c r="G45" s="245">
        <f>SUMIF(information!$AL$6:$AL$14,B45,information!$F$6:$F$14)</f>
        <v>0</v>
      </c>
      <c r="I45" s="101"/>
      <c r="J45" s="100" t="e">
        <f>#REF!</f>
        <v>#REF!</v>
      </c>
      <c r="K45" s="99"/>
      <c r="L45" s="227" t="e">
        <f>#REF!</f>
        <v>#REF!</v>
      </c>
      <c r="N45" s="246" t="s">
        <v>331</v>
      </c>
      <c r="O45" s="93">
        <v>0</v>
      </c>
      <c r="P45" s="232">
        <v>0</v>
      </c>
      <c r="Q45"/>
      <c r="R45"/>
      <c r="U45" s="298" t="s">
        <v>331</v>
      </c>
      <c r="V45" s="299">
        <f>instruments_list!$AW$5</f>
        <v>0</v>
      </c>
      <c r="W45"/>
    </row>
    <row r="46" spans="2:23" ht="21" customHeight="1" x14ac:dyDescent="0.35">
      <c r="B46" s="79" t="s">
        <v>332</v>
      </c>
      <c r="C46" s="90"/>
      <c r="D46" s="85"/>
      <c r="E46" s="97"/>
      <c r="G46" s="245">
        <f>SUMIF(information!$AL$6:$AL$14,B46,information!$F$6:$F$14)</f>
        <v>3</v>
      </c>
      <c r="I46" s="89"/>
      <c r="J46" s="92" t="e">
        <f>#REF!</f>
        <v>#REF!</v>
      </c>
      <c r="K46" s="91"/>
      <c r="L46" s="227" t="e">
        <f>#REF!</f>
        <v>#REF!</v>
      </c>
      <c r="N46" s="246" t="s">
        <v>332</v>
      </c>
      <c r="O46" s="93">
        <v>3</v>
      </c>
      <c r="P46" s="232">
        <v>7236.24</v>
      </c>
      <c r="Q46"/>
      <c r="R46"/>
      <c r="U46" s="298" t="s">
        <v>332</v>
      </c>
      <c r="V46" s="299">
        <f>instruments_list!$AX$5</f>
        <v>0</v>
      </c>
      <c r="W46"/>
    </row>
    <row r="47" spans="2:23" ht="21" customHeight="1" x14ac:dyDescent="0.35">
      <c r="B47" s="79" t="s">
        <v>333</v>
      </c>
      <c r="C47" s="90"/>
      <c r="D47" s="85"/>
      <c r="E47" s="97"/>
      <c r="G47" s="245">
        <f>SUMIF(information!$AL$6:$AL$14,B47,information!$F$6:$F$14)</f>
        <v>0</v>
      </c>
      <c r="I47" s="89"/>
      <c r="J47" s="92" t="e">
        <f>#REF!</f>
        <v>#REF!</v>
      </c>
      <c r="K47" s="91"/>
      <c r="L47" s="227" t="e">
        <f>#REF!</f>
        <v>#REF!</v>
      </c>
      <c r="N47" s="246" t="s">
        <v>333</v>
      </c>
      <c r="O47" s="93">
        <v>0</v>
      </c>
      <c r="P47" s="232">
        <v>0</v>
      </c>
      <c r="Q47"/>
      <c r="R47"/>
      <c r="U47" s="298" t="s">
        <v>333</v>
      </c>
      <c r="V47" s="299">
        <f>instruments_list!$AY$5</f>
        <v>0</v>
      </c>
      <c r="W47"/>
    </row>
    <row r="48" spans="2:23" ht="21.75" thickBot="1" x14ac:dyDescent="0.4">
      <c r="B48" s="97" t="s">
        <v>240</v>
      </c>
      <c r="C48" s="97"/>
      <c r="D48" s="85"/>
      <c r="E48" s="97"/>
      <c r="G48" s="98">
        <f>SUM(G43:G47)</f>
        <v>99</v>
      </c>
      <c r="I48" s="89"/>
      <c r="J48" s="92" t="e">
        <f>#REF!</f>
        <v>#REF!</v>
      </c>
      <c r="K48" s="91"/>
      <c r="L48" s="227" t="e">
        <f>#REF!</f>
        <v>#REF!</v>
      </c>
      <c r="N48" s="246" t="s">
        <v>506</v>
      </c>
      <c r="O48" s="93">
        <v>0</v>
      </c>
      <c r="P48" s="232">
        <v>0</v>
      </c>
      <c r="Q48"/>
      <c r="R48"/>
      <c r="U48" s="298" t="s">
        <v>327</v>
      </c>
      <c r="V48" s="299"/>
      <c r="W48"/>
    </row>
    <row r="49" spans="2:23" ht="21.75" thickTop="1" x14ac:dyDescent="0.35">
      <c r="B49" s="85"/>
      <c r="C49" s="85"/>
      <c r="D49" s="85"/>
      <c r="E49" s="97"/>
      <c r="G49" s="96"/>
      <c r="I49" s="89"/>
      <c r="J49" s="92" t="e">
        <f>#REF!</f>
        <v>#REF!</v>
      </c>
      <c r="K49" s="91"/>
      <c r="L49" s="227" t="e">
        <f>#REF!</f>
        <v>#REF!</v>
      </c>
      <c r="N49" s="246" t="s">
        <v>507</v>
      </c>
      <c r="O49" s="93">
        <v>102</v>
      </c>
      <c r="P49" s="232">
        <v>246332.16</v>
      </c>
      <c r="Q49"/>
      <c r="R49"/>
      <c r="U49" s="300" t="s">
        <v>239</v>
      </c>
      <c r="V49" s="301">
        <f>SUM(V43:V47)</f>
        <v>352.1520547945205</v>
      </c>
      <c r="W49"/>
    </row>
    <row r="50" spans="2:23" ht="21" customHeight="1" x14ac:dyDescent="0.35">
      <c r="I50" s="89"/>
      <c r="J50" s="92" t="e">
        <f>#REF!</f>
        <v>#REF!</v>
      </c>
      <c r="K50" s="91"/>
      <c r="L50" s="227" t="e">
        <f>#REF!</f>
        <v>#REF!</v>
      </c>
      <c r="N50"/>
      <c r="O50"/>
      <c r="P50"/>
      <c r="Q50"/>
      <c r="R50"/>
      <c r="U50"/>
      <c r="V50"/>
      <c r="W50"/>
    </row>
    <row r="51" spans="2:23" ht="21" customHeight="1" x14ac:dyDescent="0.35">
      <c r="B51" s="95" t="str">
        <f>"รายละเอียดการดำเนินงาน "</f>
        <v xml:space="preserve">รายละเอียดการดำเนินงาน </v>
      </c>
      <c r="C51" s="95"/>
      <c r="D51" s="85"/>
      <c r="E51" s="85"/>
      <c r="G51" s="94" t="s">
        <v>238</v>
      </c>
      <c r="I51" s="89"/>
      <c r="J51" s="92" t="e">
        <f>#REF!</f>
        <v>#REF!</v>
      </c>
      <c r="K51" s="91"/>
      <c r="L51" s="227" t="e">
        <f>#REF!</f>
        <v>#REF!</v>
      </c>
      <c r="N51"/>
      <c r="O51"/>
      <c r="P51"/>
      <c r="Q51"/>
      <c r="R51"/>
      <c r="U51"/>
      <c r="V51"/>
      <c r="W51"/>
    </row>
    <row r="52" spans="2:23" ht="21" customHeight="1" x14ac:dyDescent="0.35">
      <c r="B52" s="79" t="s">
        <v>329</v>
      </c>
      <c r="C52" s="90"/>
      <c r="D52" s="85"/>
      <c r="E52" s="85"/>
      <c r="G52" s="230">
        <f>SUMIF($N$43:$N$48,$B$52,$P$43:$P$48)+SUMIF($U$43:$U$48,$B$52,$V$43:$V$48)</f>
        <v>0</v>
      </c>
      <c r="I52" s="89"/>
      <c r="J52" s="92" t="e">
        <f>#REF!</f>
        <v>#REF!</v>
      </c>
      <c r="K52" s="91"/>
      <c r="L52" s="227" t="e">
        <f>#REF!</f>
        <v>#REF!</v>
      </c>
      <c r="N52"/>
      <c r="O52"/>
      <c r="P52"/>
      <c r="Q52"/>
      <c r="R52"/>
      <c r="U52"/>
      <c r="V52"/>
      <c r="W52"/>
    </row>
    <row r="53" spans="2:23" ht="21" customHeight="1" x14ac:dyDescent="0.35">
      <c r="B53" s="79" t="s">
        <v>330</v>
      </c>
      <c r="C53" s="90"/>
      <c r="D53" s="85"/>
      <c r="E53" s="85"/>
      <c r="G53" s="230">
        <f>SUMIF($N$43:$N$48,$B$53,$P$43:$P$48)+SUMIF($U$43:$U$48,$B$53,$V$43:$V$48)</f>
        <v>239448.07205479449</v>
      </c>
      <c r="I53" s="89"/>
      <c r="J53" s="92" t="e">
        <f>#REF!</f>
        <v>#REF!</v>
      </c>
      <c r="K53" s="91"/>
      <c r="L53" s="227" t="e">
        <f>#REF!</f>
        <v>#REF!</v>
      </c>
      <c r="N53"/>
      <c r="O53"/>
      <c r="P53"/>
      <c r="Q53"/>
      <c r="R53"/>
      <c r="U53"/>
      <c r="V53"/>
      <c r="W53"/>
    </row>
    <row r="54" spans="2:23" ht="21" customHeight="1" x14ac:dyDescent="0.35">
      <c r="B54" s="79" t="s">
        <v>331</v>
      </c>
      <c r="C54" s="90"/>
      <c r="D54" s="85"/>
      <c r="E54" s="85"/>
      <c r="G54" s="230" t="e">
        <f>SUMIF($N$43:$N$48,$B$54,$P$43:$P$48)+SUMIF($U$43:$U$48,$B$54,$V$43:$V$48)+#REF!</f>
        <v>#REF!</v>
      </c>
      <c r="I54" s="89"/>
      <c r="J54" s="92" t="e">
        <f>#REF!</f>
        <v>#REF!</v>
      </c>
      <c r="K54" s="91"/>
      <c r="L54" s="227" t="e">
        <f>#REF!</f>
        <v>#REF!</v>
      </c>
      <c r="N54"/>
      <c r="O54"/>
      <c r="P54"/>
      <c r="Q54"/>
      <c r="R54"/>
      <c r="U54"/>
      <c r="V54"/>
      <c r="W54"/>
    </row>
    <row r="55" spans="2:23" ht="21" customHeight="1" x14ac:dyDescent="0.35">
      <c r="B55" s="79" t="s">
        <v>332</v>
      </c>
      <c r="C55" s="90"/>
      <c r="D55" s="85"/>
      <c r="E55" s="85"/>
      <c r="G55" s="230">
        <f>SUMIF($N$43:$N$48,$B$55,$P$43:$P$48)+SUMIF($U$43:$U$48,$B$55,$V$43:$V$48)</f>
        <v>7236.24</v>
      </c>
      <c r="I55" s="89"/>
      <c r="J55" s="92" t="e">
        <f>#REF!</f>
        <v>#REF!</v>
      </c>
      <c r="K55" s="91"/>
      <c r="L55" s="227" t="e">
        <f>#REF!</f>
        <v>#REF!</v>
      </c>
      <c r="N55" s="232"/>
      <c r="O55"/>
      <c r="P55"/>
      <c r="Q55"/>
      <c r="R55"/>
      <c r="U55"/>
      <c r="V55"/>
      <c r="W55"/>
    </row>
    <row r="56" spans="2:23" x14ac:dyDescent="0.35">
      <c r="B56" s="79" t="s">
        <v>333</v>
      </c>
      <c r="C56" s="90"/>
      <c r="D56" s="85"/>
      <c r="E56" s="85"/>
      <c r="G56" s="230" t="e">
        <f>SUMIF($N$43:$N$48,$B$56,$P$43:$P$48)+SUMIF($U$43:$U$48,$B$56,$V$43:$V$48)+#REF!</f>
        <v>#REF!</v>
      </c>
      <c r="I56" s="89"/>
      <c r="J56" s="88"/>
      <c r="K56" s="87"/>
      <c r="L56" s="228"/>
      <c r="N56"/>
      <c r="O56"/>
      <c r="P56"/>
      <c r="Q56"/>
      <c r="R56"/>
      <c r="U56"/>
      <c r="V56"/>
      <c r="W56"/>
    </row>
    <row r="57" spans="2:23" ht="21.75" thickBot="1" x14ac:dyDescent="0.4">
      <c r="B57" s="86" t="s">
        <v>237</v>
      </c>
      <c r="C57" s="86"/>
      <c r="D57" s="85"/>
      <c r="E57" s="85"/>
      <c r="G57" s="231" t="e">
        <f>SUM(G52:G56)</f>
        <v>#REF!</v>
      </c>
      <c r="I57" s="84"/>
      <c r="J57" s="83" t="s">
        <v>236</v>
      </c>
      <c r="K57" s="82"/>
      <c r="L57" s="229" t="e">
        <f>SUM(L45:L56)</f>
        <v>#REF!</v>
      </c>
      <c r="N57"/>
      <c r="O57"/>
      <c r="P57"/>
      <c r="Q57"/>
      <c r="R57"/>
      <c r="U57"/>
      <c r="V57"/>
      <c r="W57"/>
    </row>
    <row r="58" spans="2:23" ht="21.75" thickTop="1" x14ac:dyDescent="0.35">
      <c r="N58"/>
      <c r="O58"/>
      <c r="P58" s="236" t="e">
        <f>GETPIVOTDATA(" summary_total1",$N$42)+V49+L52</f>
        <v>#REF!</v>
      </c>
      <c r="Q58"/>
      <c r="R58"/>
      <c r="U58"/>
      <c r="V58"/>
      <c r="W58"/>
    </row>
    <row r="59" spans="2:23" ht="21" customHeight="1" x14ac:dyDescent="0.35">
      <c r="G59" s="81"/>
      <c r="L59" s="233"/>
      <c r="N59"/>
      <c r="O59"/>
      <c r="P59"/>
      <c r="Q59"/>
      <c r="R59"/>
      <c r="U59"/>
      <c r="V59"/>
      <c r="W59"/>
    </row>
    <row r="60" spans="2:23" ht="21" customHeight="1" x14ac:dyDescent="0.35">
      <c r="G60" s="80"/>
      <c r="N60"/>
      <c r="O60"/>
      <c r="Q60"/>
      <c r="R60"/>
    </row>
    <row r="61" spans="2:23" ht="21" customHeight="1" x14ac:dyDescent="0.35">
      <c r="G61" s="80"/>
      <c r="N61"/>
      <c r="O61"/>
      <c r="P61"/>
      <c r="Q61"/>
      <c r="R61"/>
    </row>
    <row r="62" spans="2:23" ht="21" customHeight="1" x14ac:dyDescent="0.35">
      <c r="N62"/>
      <c r="O62"/>
      <c r="P62"/>
      <c r="Q62"/>
      <c r="R62"/>
    </row>
    <row r="63" spans="2:23" ht="21" customHeight="1" x14ac:dyDescent="0.35">
      <c r="N63"/>
      <c r="O63"/>
      <c r="P63"/>
      <c r="Q63"/>
      <c r="R63"/>
    </row>
    <row r="64" spans="2:23" ht="21" customHeight="1" x14ac:dyDescent="0.35">
      <c r="N64"/>
      <c r="O64"/>
      <c r="P64"/>
      <c r="Q64"/>
      <c r="R64"/>
    </row>
    <row r="65" ht="21" customHeight="1" x14ac:dyDescent="0.35"/>
    <row r="66" ht="21" customHeight="1" x14ac:dyDescent="0.35"/>
    <row r="67" ht="21" customHeight="1" x14ac:dyDescent="0.35"/>
    <row r="68" ht="21" customHeight="1" x14ac:dyDescent="0.35"/>
    <row r="69" ht="21" customHeight="1" x14ac:dyDescent="0.35"/>
    <row r="70" ht="21" customHeight="1" x14ac:dyDescent="0.35"/>
    <row r="71" ht="21" customHeight="1" x14ac:dyDescent="0.35"/>
    <row r="72" ht="21" customHeight="1" x14ac:dyDescent="0.35"/>
    <row r="73" ht="21" customHeight="1" x14ac:dyDescent="0.35"/>
    <row r="74" ht="21" customHeight="1" x14ac:dyDescent="0.35"/>
    <row r="75" ht="21" customHeight="1" x14ac:dyDescent="0.35"/>
    <row r="76" ht="21" customHeight="1" x14ac:dyDescent="0.35"/>
    <row r="77" ht="21" customHeight="1" x14ac:dyDescent="0.35"/>
    <row r="78" ht="21" customHeight="1" x14ac:dyDescent="0.35"/>
    <row r="79" ht="21" customHeight="1" x14ac:dyDescent="0.35"/>
    <row r="80" ht="21" customHeight="1" x14ac:dyDescent="0.35"/>
    <row r="81" ht="21" customHeight="1" x14ac:dyDescent="0.35"/>
    <row r="82" ht="21" customHeight="1" x14ac:dyDescent="0.35"/>
    <row r="83" ht="21" customHeight="1" x14ac:dyDescent="0.35"/>
    <row r="84" ht="21" customHeight="1" x14ac:dyDescent="0.35"/>
    <row r="85" ht="21" customHeight="1" x14ac:dyDescent="0.35"/>
    <row r="86" ht="21" customHeight="1" x14ac:dyDescent="0.35"/>
    <row r="87" ht="21" customHeight="1" x14ac:dyDescent="0.35"/>
    <row r="88" ht="21" customHeight="1" x14ac:dyDescent="0.35"/>
    <row r="89" ht="21" customHeight="1" x14ac:dyDescent="0.35"/>
    <row r="90" ht="21" customHeight="1" x14ac:dyDescent="0.35"/>
    <row r="91" ht="21" customHeight="1" x14ac:dyDescent="0.35"/>
    <row r="92" ht="21" customHeight="1" x14ac:dyDescent="0.35"/>
    <row r="93" ht="21" customHeight="1" x14ac:dyDescent="0.35"/>
    <row r="94" ht="21" customHeight="1" x14ac:dyDescent="0.35"/>
    <row r="95" ht="21" customHeight="1" x14ac:dyDescent="0.35"/>
    <row r="96" ht="21" customHeight="1" x14ac:dyDescent="0.35"/>
    <row r="97" ht="21" customHeight="1" x14ac:dyDescent="0.35"/>
    <row r="98" ht="21" customHeight="1" x14ac:dyDescent="0.35"/>
    <row r="99" ht="21" customHeight="1" x14ac:dyDescent="0.35"/>
    <row r="100" ht="21" customHeight="1" x14ac:dyDescent="0.35"/>
    <row r="101" ht="21" customHeight="1" x14ac:dyDescent="0.35"/>
    <row r="102" ht="21" customHeight="1" x14ac:dyDescent="0.35"/>
    <row r="103" ht="21" customHeight="1" x14ac:dyDescent="0.35"/>
    <row r="104" ht="21" customHeight="1" x14ac:dyDescent="0.35"/>
    <row r="105" ht="21" customHeight="1" x14ac:dyDescent="0.35"/>
    <row r="106" ht="21" customHeight="1" x14ac:dyDescent="0.35"/>
    <row r="107" ht="21" customHeight="1" x14ac:dyDescent="0.35"/>
    <row r="108" ht="21" customHeight="1" x14ac:dyDescent="0.35"/>
    <row r="109" ht="21" customHeight="1" x14ac:dyDescent="0.35"/>
    <row r="110" ht="21" customHeight="1" x14ac:dyDescent="0.35"/>
    <row r="111" ht="21" customHeight="1" x14ac:dyDescent="0.35"/>
    <row r="112" ht="21" customHeight="1" x14ac:dyDescent="0.35"/>
    <row r="113" ht="21" customHeight="1" x14ac:dyDescent="0.35"/>
    <row r="114" ht="21" customHeight="1" x14ac:dyDescent="0.35"/>
    <row r="115" ht="21" customHeight="1" x14ac:dyDescent="0.35"/>
    <row r="116" ht="21" customHeight="1" x14ac:dyDescent="0.35"/>
    <row r="117" ht="21" customHeight="1" x14ac:dyDescent="0.35"/>
    <row r="118" ht="21" customHeight="1" x14ac:dyDescent="0.35"/>
    <row r="119" ht="21" customHeight="1" x14ac:dyDescent="0.35"/>
    <row r="120" ht="21" customHeight="1" x14ac:dyDescent="0.35"/>
    <row r="121" ht="21" customHeight="1" x14ac:dyDescent="0.35"/>
    <row r="122" ht="21" customHeight="1" x14ac:dyDescent="0.35"/>
    <row r="123" ht="21" customHeight="1" x14ac:dyDescent="0.35"/>
    <row r="124" ht="21" customHeight="1" x14ac:dyDescent="0.35"/>
    <row r="125" ht="21" customHeight="1" x14ac:dyDescent="0.35"/>
    <row r="126" ht="21" customHeight="1" x14ac:dyDescent="0.35"/>
    <row r="127" ht="21" customHeight="1" x14ac:dyDescent="0.35"/>
    <row r="128" ht="21" customHeight="1" x14ac:dyDescent="0.35"/>
    <row r="129" ht="21" customHeight="1" x14ac:dyDescent="0.35"/>
    <row r="130" ht="21" customHeight="1" x14ac:dyDescent="0.35"/>
    <row r="131" ht="21" customHeight="1" x14ac:dyDescent="0.35"/>
    <row r="132" ht="21" customHeight="1" x14ac:dyDescent="0.35"/>
    <row r="133" ht="21" customHeight="1" x14ac:dyDescent="0.35"/>
    <row r="134" ht="21" customHeight="1" x14ac:dyDescent="0.35"/>
    <row r="135" ht="21" customHeight="1" x14ac:dyDescent="0.35"/>
    <row r="136" ht="21" customHeight="1" x14ac:dyDescent="0.35"/>
    <row r="137" ht="21" customHeight="1" x14ac:dyDescent="0.35"/>
    <row r="138" ht="21" customHeight="1" x14ac:dyDescent="0.35"/>
    <row r="139" ht="21" customHeight="1" x14ac:dyDescent="0.35"/>
    <row r="140" ht="21" customHeight="1" x14ac:dyDescent="0.35"/>
    <row r="141" ht="21" customHeight="1" x14ac:dyDescent="0.35"/>
    <row r="142" ht="21" customHeight="1" x14ac:dyDescent="0.35"/>
    <row r="143" ht="21" customHeight="1" x14ac:dyDescent="0.35"/>
    <row r="144" ht="21" customHeight="1" x14ac:dyDescent="0.35"/>
    <row r="145" ht="21" customHeight="1" x14ac:dyDescent="0.35"/>
    <row r="146" ht="21" customHeight="1" x14ac:dyDescent="0.35"/>
    <row r="147" ht="21" customHeight="1" x14ac:dyDescent="0.35"/>
    <row r="148" ht="21" customHeight="1" x14ac:dyDescent="0.35"/>
    <row r="149" ht="21" customHeight="1" x14ac:dyDescent="0.35"/>
    <row r="150" ht="21" customHeight="1" x14ac:dyDescent="0.35"/>
    <row r="151" ht="21" customHeight="1" x14ac:dyDescent="0.35"/>
    <row r="152" ht="21" customHeight="1" x14ac:dyDescent="0.35"/>
    <row r="153" ht="21" customHeight="1" x14ac:dyDescent="0.35"/>
    <row r="154" ht="21" customHeight="1" x14ac:dyDescent="0.35"/>
    <row r="155" ht="21" customHeight="1" x14ac:dyDescent="0.35"/>
    <row r="156" ht="21" customHeight="1" x14ac:dyDescent="0.35"/>
    <row r="157" ht="21" customHeight="1" x14ac:dyDescent="0.35"/>
    <row r="158" ht="21" customHeight="1" x14ac:dyDescent="0.35"/>
    <row r="159" ht="21" customHeight="1" x14ac:dyDescent="0.35"/>
    <row r="160" ht="21" customHeight="1" x14ac:dyDescent="0.35"/>
    <row r="161" ht="21" customHeight="1" x14ac:dyDescent="0.35"/>
    <row r="162" ht="21" customHeight="1" x14ac:dyDescent="0.35"/>
    <row r="163" ht="21" customHeight="1" x14ac:dyDescent="0.35"/>
    <row r="164" ht="21" customHeight="1" x14ac:dyDescent="0.35"/>
    <row r="165" ht="21" customHeight="1" x14ac:dyDescent="0.35"/>
    <row r="166" ht="21" customHeight="1" x14ac:dyDescent="0.35"/>
    <row r="167" ht="21" customHeight="1" x14ac:dyDescent="0.35"/>
    <row r="168" ht="21" customHeight="1" x14ac:dyDescent="0.35"/>
    <row r="169" ht="21" customHeight="1" x14ac:dyDescent="0.35"/>
    <row r="170" ht="21" customHeight="1" x14ac:dyDescent="0.35"/>
    <row r="171" ht="21" customHeight="1" x14ac:dyDescent="0.35"/>
    <row r="172" ht="21" customHeight="1" x14ac:dyDescent="0.35"/>
    <row r="173" ht="21" customHeight="1" x14ac:dyDescent="0.35"/>
    <row r="174" ht="21" customHeight="1" x14ac:dyDescent="0.35"/>
    <row r="175" ht="21" customHeight="1" x14ac:dyDescent="0.35"/>
    <row r="176" ht="21" customHeight="1" x14ac:dyDescent="0.35"/>
    <row r="177" ht="21" customHeight="1" x14ac:dyDescent="0.35"/>
    <row r="178" ht="21" customHeight="1" x14ac:dyDescent="0.35"/>
    <row r="179" ht="21" customHeight="1" x14ac:dyDescent="0.35"/>
    <row r="180" ht="21" customHeight="1" x14ac:dyDescent="0.35"/>
    <row r="181" ht="21" customHeight="1" x14ac:dyDescent="0.35"/>
    <row r="182" ht="21" customHeight="1" x14ac:dyDescent="0.35"/>
    <row r="183" ht="21" customHeight="1" x14ac:dyDescent="0.35"/>
    <row r="184" ht="21" customHeight="1" x14ac:dyDescent="0.35"/>
    <row r="185" ht="21" customHeight="1" x14ac:dyDescent="0.35"/>
    <row r="186" ht="21" customHeight="1" x14ac:dyDescent="0.35"/>
    <row r="187" ht="21" customHeight="1" x14ac:dyDescent="0.35"/>
    <row r="188" ht="21" customHeight="1" x14ac:dyDescent="0.35"/>
    <row r="189" ht="21" customHeight="1" x14ac:dyDescent="0.35"/>
    <row r="190" ht="21" customHeight="1" x14ac:dyDescent="0.35"/>
    <row r="191" ht="21" customHeight="1" x14ac:dyDescent="0.35"/>
    <row r="192" ht="21" customHeight="1" x14ac:dyDescent="0.35"/>
    <row r="193" ht="21" customHeight="1" x14ac:dyDescent="0.35"/>
    <row r="194" ht="21" customHeight="1" x14ac:dyDescent="0.35"/>
    <row r="195" ht="21" customHeight="1" x14ac:dyDescent="0.35"/>
    <row r="196" ht="21" customHeight="1" x14ac:dyDescent="0.35"/>
    <row r="197" ht="21" customHeight="1" x14ac:dyDescent="0.35"/>
    <row r="198" ht="21" customHeight="1" x14ac:dyDescent="0.35"/>
    <row r="199" ht="21" customHeight="1" x14ac:dyDescent="0.35"/>
    <row r="200" ht="21" customHeight="1" x14ac:dyDescent="0.35"/>
    <row r="201" ht="21" customHeight="1" x14ac:dyDescent="0.35"/>
    <row r="202" ht="21" customHeight="1" x14ac:dyDescent="0.35"/>
    <row r="203" ht="21" customHeight="1" x14ac:dyDescent="0.35"/>
    <row r="204" ht="21" customHeight="1" x14ac:dyDescent="0.35"/>
    <row r="205" ht="21" customHeight="1" x14ac:dyDescent="0.35"/>
    <row r="206" ht="21" customHeight="1" x14ac:dyDescent="0.35"/>
    <row r="207" ht="21" customHeight="1" x14ac:dyDescent="0.35"/>
    <row r="208" ht="21" customHeight="1" x14ac:dyDescent="0.35"/>
    <row r="209" ht="21" customHeight="1" x14ac:dyDescent="0.35"/>
    <row r="210" ht="21" customHeight="1" x14ac:dyDescent="0.35"/>
    <row r="211" ht="21" customHeight="1" x14ac:dyDescent="0.35"/>
    <row r="212" ht="21" customHeight="1" x14ac:dyDescent="0.35"/>
    <row r="213" ht="21" customHeight="1" x14ac:dyDescent="0.35"/>
    <row r="214" ht="21" customHeight="1" x14ac:dyDescent="0.35"/>
    <row r="215" ht="21" customHeight="1" x14ac:dyDescent="0.35"/>
    <row r="216" ht="21" customHeight="1" x14ac:dyDescent="0.35"/>
    <row r="217" ht="21" customHeight="1" x14ac:dyDescent="0.35"/>
    <row r="218" ht="21" customHeight="1" x14ac:dyDescent="0.35"/>
    <row r="219" ht="21" customHeight="1" x14ac:dyDescent="0.35"/>
    <row r="220" ht="21" customHeight="1" x14ac:dyDescent="0.35"/>
    <row r="221" ht="21" customHeight="1" x14ac:dyDescent="0.35"/>
    <row r="222" ht="21" customHeight="1" x14ac:dyDescent="0.35"/>
    <row r="223" ht="21" customHeight="1" x14ac:dyDescent="0.35"/>
    <row r="224" ht="21" customHeight="1" x14ac:dyDescent="0.35"/>
    <row r="225" ht="21" customHeight="1" x14ac:dyDescent="0.35"/>
    <row r="226" ht="21" customHeight="1" x14ac:dyDescent="0.35"/>
    <row r="227" ht="21" customHeight="1" x14ac:dyDescent="0.35"/>
    <row r="228" ht="21" customHeight="1" x14ac:dyDescent="0.35"/>
    <row r="229" ht="21" customHeight="1" x14ac:dyDescent="0.35"/>
    <row r="230" ht="21" customHeight="1" x14ac:dyDescent="0.35"/>
    <row r="231" ht="21" customHeight="1" x14ac:dyDescent="0.35"/>
    <row r="232" ht="21" customHeight="1" x14ac:dyDescent="0.35"/>
    <row r="233" ht="21" customHeight="1" x14ac:dyDescent="0.35"/>
    <row r="234" ht="21" customHeight="1" x14ac:dyDescent="0.35"/>
    <row r="235" ht="21" customHeight="1" x14ac:dyDescent="0.35"/>
    <row r="236" ht="21" customHeight="1" x14ac:dyDescent="0.35"/>
    <row r="237" ht="21" customHeight="1" x14ac:dyDescent="0.35"/>
    <row r="238" ht="21" customHeight="1" x14ac:dyDescent="0.35"/>
  </sheetData>
  <sheetProtection algorithmName="SHA-512" hashValue="/D37TgPB6FS0wIpxVwHeMYdmKb85lnl/UQouCViDMNJrMMluIVRx3gQbn4b5VIhUGig+0O5vemHYvFwZPat6EQ==" saltValue="uZj2mWBc/qHEyvIl+gxOMQ==" spinCount="100000" sheet="1" objects="1" scenarios="1"/>
  <mergeCells count="4">
    <mergeCell ref="B2:L2"/>
    <mergeCell ref="B28:K28"/>
    <mergeCell ref="B31:K31"/>
    <mergeCell ref="I44:K44"/>
  </mergeCells>
  <pageMargins left="0.98425196850393704" right="0.23622047244094491" top="0.78740157480314965" bottom="0.23622047244094491" header="0.11811023622047245" footer="0.11811023622047245"/>
  <pageSetup paperSize="9" scale="65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11</vt:i4>
      </vt:variant>
    </vt:vector>
  </HeadingPairs>
  <TitlesOfParts>
    <vt:vector size="19" baseType="lpstr">
      <vt:lpstr>list_other</vt:lpstr>
      <vt:lpstr>cal</vt:lpstr>
      <vt:lpstr>Log</vt:lpstr>
      <vt:lpstr>instruments_list</vt:lpstr>
      <vt:lpstr>information</vt:lpstr>
      <vt:lpstr>cal_1</vt:lpstr>
      <vt:lpstr>History_Tool</vt:lpstr>
      <vt:lpstr>Cost_Summary</vt:lpstr>
      <vt:lpstr>History_Tool!Criteria</vt:lpstr>
      <vt:lpstr>information!Criteria</vt:lpstr>
      <vt:lpstr>instruments_list!Criteria</vt:lpstr>
      <vt:lpstr>list_other!Criteria</vt:lpstr>
      <vt:lpstr>Log!Criteria</vt:lpstr>
      <vt:lpstr>instruments_list!Extract</vt:lpstr>
      <vt:lpstr>list_other!Extract</vt:lpstr>
      <vt:lpstr>Log!Extract</vt:lpstr>
      <vt:lpstr>Cost_Summary!Print_Area</vt:lpstr>
      <vt:lpstr>Cost_Summary!Print_Titles</vt:lpstr>
      <vt:lpstr>History_Tool!Print_Titles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8473T</cp:lastModifiedBy>
  <cp:lastPrinted>2019-05-14T02:17:11Z</cp:lastPrinted>
  <dcterms:created xsi:type="dcterms:W3CDTF">2019-02-17T12:44:18Z</dcterms:created>
  <dcterms:modified xsi:type="dcterms:W3CDTF">2019-10-23T19:43:09Z</dcterms:modified>
</cp:coreProperties>
</file>