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8473T\Desktop\ข้อมูลประชุมงบกีฬาปี 63 16 ก.ย.62\งบกีฟา\"/>
    </mc:Choice>
  </mc:AlternateContent>
  <bookViews>
    <workbookView xWindow="0" yWindow="0" windowWidth="20490" windowHeight="7755" activeTab="1"/>
  </bookViews>
  <sheets>
    <sheet name="Approve_budget" sheetId="14" r:id="rId1"/>
    <sheet name="data_Approvebudget" sheetId="11" r:id="rId2"/>
    <sheet name="variable1" sheetId="2" r:id="rId3"/>
  </sheets>
  <definedNames>
    <definedName name="_xlnm._FilterDatabase" localSheetId="1" hidden="1">data_Approvebudget!$D$11:$BJ$142</definedName>
    <definedName name="_xlnm.Criteria" localSheetId="1">data_Approvebudget!$G$4:$G$5</definedName>
    <definedName name="_xlnm.Extract" localSheetId="1">data_Approvebudget!#REF!</definedName>
    <definedName name="ID2_variable">OFFSET(variable1!$S$6,0,0,COUNTIF(Table5[ID2],"&lt;&gt;"))</definedName>
    <definedName name="IO" localSheetId="0">Table_codeIO[]</definedName>
    <definedName name="IO">Table_codeIO[]</definedName>
    <definedName name="เดือน" localSheetId="0">Table_month[เดือน]</definedName>
    <definedName name="เดือน" localSheetId="1">Table_month[เดือน]</definedName>
    <definedName name="เดือน">Table_month[เดือน]</definedName>
    <definedName name="ประจำปี" localSheetId="0">Table_year[ประจำปี]</definedName>
    <definedName name="ประจำปี" localSheetId="1">Table_year[ประจำปี]</definedName>
    <definedName name="ประจำปี">Table_year[ประจำปี]</definedName>
    <definedName name="รหัสเก็บข้อมูล_D_BG" localSheetId="0">#REF!</definedName>
    <definedName name="รหัสเก็บข้อมูล_D_BG" localSheetId="1">Table_Approvebudget[รหัสเก็บข้อมูล]</definedName>
    <definedName name="รหัสเก็บข้อมูล_D_BG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44" i="14" l="1"/>
  <c r="AD43" i="14"/>
  <c r="AD42" i="14"/>
  <c r="AD41" i="14"/>
  <c r="AD40" i="14"/>
  <c r="AD39" i="14"/>
  <c r="Z44" i="14"/>
  <c r="Z43" i="14"/>
  <c r="Z42" i="14"/>
  <c r="Z41" i="14"/>
  <c r="Z40" i="14"/>
  <c r="Z39" i="14"/>
  <c r="U44" i="14"/>
  <c r="U43" i="14"/>
  <c r="U42" i="14"/>
  <c r="U41" i="14"/>
  <c r="U40" i="14"/>
  <c r="U39" i="14"/>
  <c r="Q44" i="14"/>
  <c r="Q43" i="14"/>
  <c r="Q40" i="14"/>
  <c r="Q41" i="14" l="1"/>
  <c r="Q42" i="14"/>
  <c r="Q39" i="14"/>
  <c r="AD35" i="14"/>
  <c r="BF35" i="14"/>
  <c r="BE35" i="14"/>
  <c r="BD35" i="14"/>
  <c r="BC35" i="14"/>
  <c r="BB35" i="14"/>
  <c r="BA35" i="14"/>
  <c r="AY35" i="14"/>
  <c r="AX35" i="14"/>
  <c r="AW35" i="14"/>
  <c r="AV35" i="14"/>
  <c r="AU35" i="14"/>
  <c r="AT35" i="14"/>
  <c r="AS35" i="14"/>
  <c r="AR35" i="14"/>
  <c r="AQ35" i="14"/>
  <c r="AP35" i="14"/>
  <c r="AO35" i="14"/>
  <c r="AN35" i="14"/>
  <c r="AM35" i="14"/>
  <c r="AL35" i="14"/>
  <c r="AK35" i="14"/>
  <c r="AJ35" i="14"/>
  <c r="AI35" i="14"/>
  <c r="AH35" i="14"/>
  <c r="AG35" i="14"/>
  <c r="AF35" i="14"/>
  <c r="AE35" i="14"/>
  <c r="AC35" i="14"/>
  <c r="AB35" i="14"/>
  <c r="AA35" i="14"/>
  <c r="Y35" i="14"/>
  <c r="X35" i="14"/>
  <c r="W35" i="14"/>
  <c r="V35" i="14"/>
  <c r="T35" i="14"/>
  <c r="S35" i="14"/>
  <c r="R35" i="14"/>
  <c r="P35" i="14"/>
  <c r="Q35" i="14" l="1"/>
  <c r="Z35" i="14"/>
  <c r="U35" i="14"/>
  <c r="BH3" i="11"/>
  <c r="BH21" i="14" l="1"/>
  <c r="AZ35" i="14"/>
  <c r="G21" i="14"/>
  <c r="G35" i="14"/>
  <c r="BH35" i="14"/>
  <c r="K35" i="14"/>
  <c r="O35" i="14"/>
  <c r="J21" i="14"/>
  <c r="H35" i="14"/>
  <c r="L35" i="14"/>
  <c r="M21" i="14"/>
  <c r="I35" i="14"/>
  <c r="M35" i="14"/>
  <c r="F21" i="14"/>
  <c r="BG35" i="14"/>
  <c r="F35" i="14"/>
  <c r="J35" i="14"/>
  <c r="N35" i="14"/>
  <c r="H21" i="14"/>
  <c r="I21" i="14"/>
  <c r="AZ21" i="14"/>
  <c r="K21" i="14"/>
  <c r="L21" i="14"/>
  <c r="O21" i="14"/>
  <c r="BG21" i="14"/>
  <c r="N21" i="14"/>
  <c r="AP21" i="14" l="1"/>
  <c r="AW21" i="14"/>
  <c r="AU21" i="14"/>
  <c r="Z21" i="14"/>
  <c r="AO21" i="14"/>
  <c r="AR21" i="14"/>
  <c r="AE21" i="14"/>
  <c r="AB21" i="14"/>
  <c r="U21" i="14"/>
  <c r="BE21" i="14"/>
  <c r="X21" i="14"/>
  <c r="AA21" i="14"/>
  <c r="AL21" i="14"/>
  <c r="Y21" i="14"/>
  <c r="BA21" i="14"/>
  <c r="AJ21" i="14"/>
  <c r="T21" i="14"/>
  <c r="BD21" i="14"/>
  <c r="AM21" i="14"/>
  <c r="W21" i="14"/>
  <c r="AX21" i="14"/>
  <c r="AH21" i="14"/>
  <c r="R21" i="14"/>
  <c r="BB21" i="14"/>
  <c r="AC21" i="14"/>
  <c r="R8" i="14"/>
  <c r="D8" i="14"/>
  <c r="D12" i="14"/>
  <c r="R6" i="14"/>
  <c r="D10" i="14"/>
  <c r="D6" i="14"/>
  <c r="AN21" i="14"/>
  <c r="AQ21" i="14"/>
  <c r="BC21" i="14"/>
  <c r="V21" i="14"/>
  <c r="Q21" i="14"/>
  <c r="AV21" i="14"/>
  <c r="AF21" i="14"/>
  <c r="P21" i="14"/>
  <c r="AY21" i="14"/>
  <c r="AI21" i="14"/>
  <c r="S21" i="14"/>
  <c r="AT21" i="14"/>
  <c r="AD21" i="14"/>
  <c r="BF21" i="14"/>
  <c r="AK21" i="14"/>
  <c r="AS21" i="14"/>
  <c r="AG21" i="14"/>
  <c r="R10" i="14" l="1"/>
</calcChain>
</file>

<file path=xl/comments1.xml><?xml version="1.0" encoding="utf-8"?>
<comments xmlns="http://schemas.openxmlformats.org/spreadsheetml/2006/main">
  <authors>
    <author>8473T</author>
  </authors>
  <commentList>
    <comment ref="R10" authorId="0" shapeId="0">
      <text>
        <r>
          <rPr>
            <b/>
            <sz val="9"/>
            <color indexed="81"/>
            <rFont val="Tahoma"/>
            <family val="2"/>
          </rPr>
          <t>ความหมาย : D-BG-0000-X1111</t>
        </r>
        <r>
          <rPr>
            <sz val="9"/>
            <color indexed="81"/>
            <rFont val="Tahoma"/>
            <family val="2"/>
          </rPr>
          <t xml:space="preserve">
D   คือ ฐานข้อมูล
BG ตือ เอกสารการตั้งของบจากชมรม
0000 ตือ ปี พุทธศักราช
X    คือ รหัสประเภทของกีฬา
1111 คือ รหัสชมรม
</t>
        </r>
      </text>
    </comment>
  </commentList>
</comments>
</file>

<file path=xl/sharedStrings.xml><?xml version="1.0" encoding="utf-8"?>
<sst xmlns="http://schemas.openxmlformats.org/spreadsheetml/2006/main" count="2746" uniqueCount="1012">
  <si>
    <t>ชมรมกีฬา</t>
  </si>
  <si>
    <t>Fund / FP</t>
  </si>
  <si>
    <t>ประจำปี</t>
  </si>
  <si>
    <t>เดือน</t>
  </si>
  <si>
    <t>กอล์ฟ</t>
  </si>
  <si>
    <t>SS01B52B8001</t>
  </si>
  <si>
    <t>ปี 2558</t>
  </si>
  <si>
    <t>มกราคม</t>
  </si>
  <si>
    <t>SS01B52A8001</t>
  </si>
  <si>
    <t>ตะกร้อ</t>
  </si>
  <si>
    <t>SS01B52B8002</t>
  </si>
  <si>
    <t>ปี 2559</t>
  </si>
  <si>
    <t>กุมภาพันธ์</t>
  </si>
  <si>
    <t>SS01B52A8002</t>
  </si>
  <si>
    <t>เทเบิลเทนนิส</t>
  </si>
  <si>
    <t>SS01B52B8003</t>
  </si>
  <si>
    <t>ปี 2560</t>
  </si>
  <si>
    <t>มีนาคม</t>
  </si>
  <si>
    <t>SS01B52A8003</t>
  </si>
  <si>
    <t>เทนนิส</t>
  </si>
  <si>
    <t>SS01B52B8004</t>
  </si>
  <si>
    <t>ปี 2561</t>
  </si>
  <si>
    <t>เมษายน</t>
  </si>
  <si>
    <t>SS01B52A8004</t>
  </si>
  <si>
    <t>บริดจ์</t>
  </si>
  <si>
    <t>SS01B52B8005</t>
  </si>
  <si>
    <t>ปี 2562</t>
  </si>
  <si>
    <t>พฤษภาคม</t>
  </si>
  <si>
    <t>SS01B52A8005</t>
  </si>
  <si>
    <t>บาสเกตบอล</t>
  </si>
  <si>
    <t>SS01B52B8006</t>
  </si>
  <si>
    <t>ปี 2563</t>
  </si>
  <si>
    <t>มิถุนายน</t>
  </si>
  <si>
    <t>SS01B52A8006</t>
  </si>
  <si>
    <t>แบดมินตัน</t>
  </si>
  <si>
    <t>SS01B52B8007</t>
  </si>
  <si>
    <t>ปี 2564</t>
  </si>
  <si>
    <t>กรกฎาคม</t>
  </si>
  <si>
    <t>SS01B52A8007</t>
  </si>
  <si>
    <t>โบว์ลิ่ง</t>
  </si>
  <si>
    <t>SS01B52B8008</t>
  </si>
  <si>
    <t>ปี 2565</t>
  </si>
  <si>
    <t>สิงหาคม</t>
  </si>
  <si>
    <t>SS01B52A8008</t>
  </si>
  <si>
    <t>ปาเป้า</t>
  </si>
  <si>
    <t>SS01B52B8009</t>
  </si>
  <si>
    <t>ปี 2566</t>
  </si>
  <si>
    <t>กันยายน</t>
  </si>
  <si>
    <t>SS01B52A8009</t>
  </si>
  <si>
    <t>เปตอง</t>
  </si>
  <si>
    <t>SS01B52B8010</t>
  </si>
  <si>
    <t>ปี 2567</t>
  </si>
  <si>
    <t>ตุลาคม</t>
  </si>
  <si>
    <t>SS01B52A8010</t>
  </si>
  <si>
    <t>ฟุตบอล</t>
  </si>
  <si>
    <t>SS01B52B8011</t>
  </si>
  <si>
    <t>ปี 2568</t>
  </si>
  <si>
    <t>พฤศจิกายน</t>
  </si>
  <si>
    <t>SS01B52A8011</t>
  </si>
  <si>
    <t>ยิงธนู</t>
  </si>
  <si>
    <t>SS01B52B8012</t>
  </si>
  <si>
    <t>ปี 2569</t>
  </si>
  <si>
    <t>ธันวาคม</t>
  </si>
  <si>
    <t>ยิงปืน</t>
  </si>
  <si>
    <t>SS01B52A8013</t>
  </si>
  <si>
    <t>SS01B52B8013</t>
  </si>
  <si>
    <t>ปี 2570</t>
  </si>
  <si>
    <t>วอลเล่ย์บอล</t>
  </si>
  <si>
    <t>SS01B52A8014</t>
  </si>
  <si>
    <t>SS01B52B8014</t>
  </si>
  <si>
    <t>ปี 2571</t>
  </si>
  <si>
    <t>วิ่งเพื่อสุขภาพ</t>
  </si>
  <si>
    <t>SS01B52A8015</t>
  </si>
  <si>
    <t>SS01B52B8015</t>
  </si>
  <si>
    <t>ปี 2572</t>
  </si>
  <si>
    <t>เสริมสุขภาพ/ลิลาศ</t>
  </si>
  <si>
    <t>SS01B52A8016</t>
  </si>
  <si>
    <t>SS01B52B8016</t>
  </si>
  <si>
    <t>ปี 2573</t>
  </si>
  <si>
    <t>หมากกระดาน</t>
  </si>
  <si>
    <t>SS01B52A8017</t>
  </si>
  <si>
    <t>SS01B52B8017</t>
  </si>
  <si>
    <t>ปี 2574</t>
  </si>
  <si>
    <t>จักรยาน</t>
  </si>
  <si>
    <t>SS01B52A8019</t>
  </si>
  <si>
    <t>SS01B52B8019</t>
  </si>
  <si>
    <t>ปี 2575</t>
  </si>
  <si>
    <t>ฟิตเนตและเพาะกาย</t>
  </si>
  <si>
    <t>SS01B52B8021</t>
  </si>
  <si>
    <t>ปี 2576</t>
  </si>
  <si>
    <t>อปอ.</t>
  </si>
  <si>
    <t>SS01B52B8000</t>
  </si>
  <si>
    <t>ปี 2577</t>
  </si>
  <si>
    <t>ปี 2578</t>
  </si>
  <si>
    <t>ปี 2579</t>
  </si>
  <si>
    <t>ปี 2580</t>
  </si>
  <si>
    <t>ปี 2581</t>
  </si>
  <si>
    <t>ปี 2582</t>
  </si>
  <si>
    <t>ปี 2583</t>
  </si>
  <si>
    <t>ปี 2584</t>
  </si>
  <si>
    <t>ปี 2585</t>
  </si>
  <si>
    <t>ปี 2586</t>
  </si>
  <si>
    <t>ปี 2587</t>
  </si>
  <si>
    <t>กีฬารัฐวิสาหกิจ</t>
  </si>
  <si>
    <t>กีฬาภายนอก</t>
  </si>
  <si>
    <t>รหัส</t>
  </si>
  <si>
    <t>รหัสเก็บข้อมูล</t>
  </si>
  <si>
    <t>ประเภทกีฬา</t>
  </si>
  <si>
    <t>รหัส
งบประมาณ
(IO)</t>
  </si>
  <si>
    <t>ID2</t>
  </si>
  <si>
    <t>ชื่อการแข่งขัน</t>
  </si>
  <si>
    <t>สถานที่แข่งขัน</t>
  </si>
  <si>
    <t>เจ้าภาพจัดงานกีฬา</t>
  </si>
  <si>
    <t>เดือน ที่จัดกิจกรรม</t>
  </si>
  <si>
    <t>เงินสมทบนำเข้า กฟผ.</t>
  </si>
  <si>
    <t>วงเงินที่ อชก. ดำเนินการจัดซื้อชุดกีฬาและของที่ระลึก (ภาพรวม)</t>
  </si>
  <si>
    <t>กรณี กฟผ. เป็นเจ้าภาพแข่งกีฬา</t>
  </si>
  <si>
    <t>กรณี กฟผ.ไม่เป็นเจ้าภาพแข่งกีฬา</t>
  </si>
  <si>
    <t>ค่าสมัครแข่งขันกีฬา</t>
  </si>
  <si>
    <t>ค่าอุปกรณ์ตอนแข่งขัน</t>
  </si>
  <si>
    <t>ค่าอาหาร+ค่าน้ำตอนแข่งขัน</t>
  </si>
  <si>
    <t>ค่าซื้อชุดกีฬาและเช่าเครื่องแต่งกาย</t>
  </si>
  <si>
    <t>ค่าเช่าสนามซ้อม</t>
  </si>
  <si>
    <t>ค่าอุปกรณ์ตอนซ้อม</t>
  </si>
  <si>
    <t>จำนวนวันในการแช่งขัน</t>
  </si>
  <si>
    <t>เบี้ยเลี้ยงนักกีฬาแข่งที่ ส่วนกลาง</t>
  </si>
  <si>
    <t>เบี้ยเลี้ยงที่พักนักกีฬาแข่งที่ ตจว.</t>
  </si>
  <si>
    <t>เบี้ยเลี้ยงทีมงานแข่งที่ ส่วนกลาง</t>
  </si>
  <si>
    <t>เบี้ยเลี้ยงที่พักทีมงานแข่งที่ ตจว.</t>
  </si>
  <si>
    <t>เบี้ยเลี้ยง พขร. แข่งที่ส่วนกลาง</t>
  </si>
  <si>
    <t>เบี้ยเลี้ยง พขร. แข่งที่ ตจว.</t>
  </si>
  <si>
    <t>ชนิดรถที่ใช้งาน</t>
  </si>
  <si>
    <t>จำนวนรถที่ใช้</t>
  </si>
  <si>
    <t>ค่าตอบแทนผู้ฝึกสอน</t>
  </si>
  <si>
    <t>ค่าใช้จ่ายเบ็ดเตล็ด1</t>
  </si>
  <si>
    <t>ค่าใช้จ่ายเบ็ดเตล็ด2</t>
  </si>
  <si>
    <t>ค่าใช้จ่ายเบ็ดเตล็ด3</t>
  </si>
  <si>
    <t>หมายเหตุ</t>
  </si>
  <si>
    <t>นักกีฬา</t>
  </si>
  <si>
    <t>ทีมงาน</t>
  </si>
  <si>
    <t>ของที่ระลึก</t>
  </si>
  <si>
    <t>ค่ากรรมการตัดสิน</t>
  </si>
  <si>
    <t>ค่าสถานที่จัดงานการแข่งขัน</t>
  </si>
  <si>
    <t>ค่าสถานที่+จัดเลี้ยงอาหารโต๊ะจีน</t>
  </si>
  <si>
    <t>ราคาของที่ระลึกและของรางวัล</t>
  </si>
  <si>
    <t>ค่าจัดเลี้ยงหรือซื้อโต๊ะจีน</t>
  </si>
  <si>
    <t>จำนวน
คน</t>
  </si>
  <si>
    <t>จำนวน
ชุด</t>
  </si>
  <si>
    <t>ราคา
บาท/ชุด</t>
  </si>
  <si>
    <t>เป็นเงิน
บาท</t>
  </si>
  <si>
    <t>จำนวน
ชิ้น</t>
  </si>
  <si>
    <t>ราคา
บาท/ชิ้น</t>
  </si>
  <si>
    <t>จำนวนชิ้น</t>
  </si>
  <si>
    <t>ค่าน้ำมัน+ยานพาหนะ</t>
  </si>
  <si>
    <t>ค่าน้ำมัน+ค่าเช่ายานพาหนะ</t>
  </si>
  <si>
    <t>Cost-Center</t>
  </si>
  <si>
    <t>( วัน-เดือน-ปี ตอนใส่ค่าปีให้ใช้ คริสต์ศักราช เครื่องจะแสดงเป็นพุทธศักราชเอง )</t>
  </si>
  <si>
    <t>แผน / ค่าใช้จ่ายในการแข่งขันและการฝึกซ้อม</t>
  </si>
  <si>
    <t>ของที่ระลึกและของรางวัล</t>
  </si>
  <si>
    <t>ค่าใช้จ่ายระหว่างการแข่งขัน</t>
  </si>
  <si>
    <t>การใช้รถพาหนะ</t>
  </si>
  <si>
    <t>ค่าใช้จ่ายระหว่างการซ้อม</t>
  </si>
  <si>
    <t>กรณีเป็นเจ้าภาพ บวกเงินสมทบนำเข้า กฟผ.</t>
  </si>
  <si>
    <t>กีฬาภายนอก-กอล์ฟ</t>
  </si>
  <si>
    <t>กีฬาภายนอก-ตะกร้อ</t>
  </si>
  <si>
    <t>กีฬาภายนอก-เทเบิลเทนนิส</t>
  </si>
  <si>
    <t>กีฬาภายนอก-เทนนิส</t>
  </si>
  <si>
    <t>กีฬาภายนอก-บริดจ์</t>
  </si>
  <si>
    <t>กีฬาภายนอก-บาสเกตบอล</t>
  </si>
  <si>
    <t>กีฬาภายนอก-แบดมินตัน</t>
  </si>
  <si>
    <t>กีฬาภายนอก-โบว์ลิ่ง</t>
  </si>
  <si>
    <t>กีฬาภายนอก-ปาเป้า</t>
  </si>
  <si>
    <t>กีฬาภายนอก-เปตอง</t>
  </si>
  <si>
    <t>กีฬาภายนอก-ฟุตบอล</t>
  </si>
  <si>
    <t>กีฬาภายนอก-ยิงธนู</t>
  </si>
  <si>
    <t>กีฬาภายนอก-ยิงปืน</t>
  </si>
  <si>
    <t>กีฬาภายนอก-วอลเล่ย์บอล</t>
  </si>
  <si>
    <t>กีฬาภายนอก-วิ่งเพื่อสุขภาพ</t>
  </si>
  <si>
    <t>กีฬาภายนอก-เสริมสุขภาพ/ลิลาศ</t>
  </si>
  <si>
    <t>กีฬาภายนอก-หมากกระดาน</t>
  </si>
  <si>
    <t>กีฬาภายนอก-จักรยาน</t>
  </si>
  <si>
    <t>กีฬาภายนอก-ฟิตเนตและเพาะกาย</t>
  </si>
  <si>
    <t>กีฬาภายนอก-อปอ.</t>
  </si>
  <si>
    <t>กีฬารัฐวิสาหกิจ-กอล์ฟ</t>
  </si>
  <si>
    <t>กีฬารัฐวิสาหกิจ-ตะกร้อ</t>
  </si>
  <si>
    <t>กีฬารัฐวิสาหกิจ-เทเบิลเทนนิส</t>
  </si>
  <si>
    <t>กีฬารัฐวิสาหกิจ-เทนนิส</t>
  </si>
  <si>
    <t>กีฬารัฐวิสาหกิจ-บริดจ์</t>
  </si>
  <si>
    <t>กีฬารัฐวิสาหกิจ-บาสเกตบอล</t>
  </si>
  <si>
    <t>กีฬารัฐวิสาหกิจ-แบดมินตัน</t>
  </si>
  <si>
    <t>กีฬารัฐวิสาหกิจ-โบว์ลิ่ง</t>
  </si>
  <si>
    <t>กีฬารัฐวิสาหกิจ-ปาเป้า</t>
  </si>
  <si>
    <t>กีฬารัฐวิสาหกิจ-เปตอง</t>
  </si>
  <si>
    <t>กีฬารัฐวิสาหกิจ-ฟุตบอล</t>
  </si>
  <si>
    <t>กีฬารัฐวิสาหกิจ-ยิงปืน</t>
  </si>
  <si>
    <t>กีฬารัฐวิสาหกิจ-วอลเล่ย์บอล</t>
  </si>
  <si>
    <t>กีฬารัฐวิสาหกิจ-วิ่งเพื่อสุขภาพ</t>
  </si>
  <si>
    <t>กีฬารัฐวิสาหกิจ-เสริมสุขภาพ/ลิลาศ</t>
  </si>
  <si>
    <t>กีฬารัฐวิสาหกิจ-หมากกระดาน</t>
  </si>
  <si>
    <t>กีฬารัฐวิสาหกิจ-จักรยาน</t>
  </si>
  <si>
    <t>รถตู้</t>
  </si>
  <si>
    <t>เป็นเจ้าภาพ</t>
  </si>
  <si>
    <t>เบี้ยเลี้ยง/ที่พัก</t>
  </si>
  <si>
    <t>วัน-เดือน-ปีดำเนินการ</t>
  </si>
  <si>
    <t>ราคาของที่ระลึก</t>
  </si>
  <si>
    <t>ในกรณีต้องการเงิน ค่าของที่ระลึก</t>
  </si>
  <si>
    <t>ในกรณีต้องการเงิน ค่าชุดกีฬา</t>
  </si>
  <si>
    <t>ในกรณีต้องการเงิน</t>
  </si>
  <si>
    <t>ในกรณีต้องการเงิน บาท</t>
  </si>
  <si>
    <t>จำนวนนักกีฬา</t>
  </si>
  <si>
    <t>จำนวน</t>
  </si>
  <si>
    <t>ราคา</t>
  </si>
  <si>
    <t>รวมจำนวนเงินชุดกีฬา</t>
  </si>
  <si>
    <t>จำนวนทีมงาน</t>
  </si>
  <si>
    <t>รวมจำนวนเงินของที่ระลึก</t>
  </si>
  <si>
    <t>ID1</t>
  </si>
  <si>
    <t>code</t>
  </si>
  <si>
    <t>code1</t>
  </si>
  <si>
    <t>วัน-เดือน-ปีที่ดำเนินการ</t>
  </si>
  <si>
    <t>รวมค่าใช้จ่าย</t>
  </si>
  <si>
    <t>B702050</t>
  </si>
  <si>
    <t>จำนวน2</t>
  </si>
  <si>
    <t>ราคา3</t>
  </si>
  <si>
    <t>รวมจำนวนเงินชุดกีฬา4</t>
  </si>
  <si>
    <t>ในกรณีต้องการเงิน ค่าชุดกีฬา5</t>
  </si>
  <si>
    <t>ราคา6</t>
  </si>
  <si>
    <t>แบบฟอร์มข้อมูลการขอตั้ง งบประมาณกีฬาประจำปี</t>
  </si>
  <si>
    <t>a</t>
  </si>
  <si>
    <t>b</t>
  </si>
  <si>
    <t>ไม่ทราบแน่ชัด</t>
  </si>
  <si>
    <t>ตารางเก็บข้อมูลการปรับปรุงอนุมัติ งบประมาณกีฬาประจำปี</t>
  </si>
  <si>
    <t>D-APBG</t>
  </si>
  <si>
    <t>รหัสเก็บข้อมูล D-SBG</t>
  </si>
  <si>
    <t>รหัสเก็บข้อมูล D-APBG</t>
  </si>
  <si>
    <t>aaaa1</t>
  </si>
  <si>
    <t>bbbbb1</t>
  </si>
  <si>
    <t>aaaa2</t>
  </si>
  <si>
    <t>bbbbb2</t>
  </si>
  <si>
    <t>aaaa3</t>
  </si>
  <si>
    <t>bbbbb3</t>
  </si>
  <si>
    <t>aaaa4</t>
  </si>
  <si>
    <t>bbbbb4</t>
  </si>
  <si>
    <t>aaaa5</t>
  </si>
  <si>
    <t>bbbbb5</t>
  </si>
  <si>
    <t>aaaa6</t>
  </si>
  <si>
    <t>bbbbb6</t>
  </si>
  <si>
    <t>aaaa7</t>
  </si>
  <si>
    <t>bbbbb7</t>
  </si>
  <si>
    <t>aaaa8</t>
  </si>
  <si>
    <t>bbbbb8</t>
  </si>
  <si>
    <t>aaaa9</t>
  </si>
  <si>
    <t>bbbbb9</t>
  </si>
  <si>
    <t>aaaa10</t>
  </si>
  <si>
    <t>bbbbb10</t>
  </si>
  <si>
    <t>aaaa11</t>
  </si>
  <si>
    <t>bbbbb11</t>
  </si>
  <si>
    <t>aaaa12</t>
  </si>
  <si>
    <t>bbbbb12</t>
  </si>
  <si>
    <t>aaaa13</t>
  </si>
  <si>
    <t>bbbbb13</t>
  </si>
  <si>
    <t>aaaa14</t>
  </si>
  <si>
    <t>bbbbb14</t>
  </si>
  <si>
    <t>aaaa15</t>
  </si>
  <si>
    <t>bbbbb15</t>
  </si>
  <si>
    <t>aaaa16</t>
  </si>
  <si>
    <t>bbbbb16</t>
  </si>
  <si>
    <t>aaaa17</t>
  </si>
  <si>
    <t>bbbbb17</t>
  </si>
  <si>
    <t>aaaa18</t>
  </si>
  <si>
    <t>bbbbb18</t>
  </si>
  <si>
    <t>aaaa19</t>
  </si>
  <si>
    <t>bbbbb19</t>
  </si>
  <si>
    <t>aaaa20</t>
  </si>
  <si>
    <t>bbbbb20</t>
  </si>
  <si>
    <t>aaaa21</t>
  </si>
  <si>
    <t>bbbbb21</t>
  </si>
  <si>
    <t>aaaa22</t>
  </si>
  <si>
    <t>bbbbb22</t>
  </si>
  <si>
    <t>aaaa23</t>
  </si>
  <si>
    <t>bbbbb23</t>
  </si>
  <si>
    <t>aaaa24</t>
  </si>
  <si>
    <t>bbbbb24</t>
  </si>
  <si>
    <t>aaaa25</t>
  </si>
  <si>
    <t>bbbbb25</t>
  </si>
  <si>
    <t>aaaa26</t>
  </si>
  <si>
    <t>bbbbb26</t>
  </si>
  <si>
    <t>aaaa27</t>
  </si>
  <si>
    <t>bbbbb27</t>
  </si>
  <si>
    <t>aaaa28</t>
  </si>
  <si>
    <t>bbbbb28</t>
  </si>
  <si>
    <t>aaaa29</t>
  </si>
  <si>
    <t>bbbbb29</t>
  </si>
  <si>
    <t>aaaa30</t>
  </si>
  <si>
    <t>bbbbb30</t>
  </si>
  <si>
    <t>ปี 2561-กีฬาภายนอก-ตะกร้อ</t>
  </si>
  <si>
    <t>ปี 2563-กีฬาภายนอก-เสริมสุขภาพ/ลิลาศ</t>
  </si>
  <si>
    <t>aaaa31</t>
  </si>
  <si>
    <t>bbbbb31</t>
  </si>
  <si>
    <t>aaaa32</t>
  </si>
  <si>
    <t>bbbbb32</t>
  </si>
  <si>
    <t>aaaa33</t>
  </si>
  <si>
    <t>bbbbb33</t>
  </si>
  <si>
    <t>aaaa34</t>
  </si>
  <si>
    <t>bbbbb34</t>
  </si>
  <si>
    <t>aaaa35</t>
  </si>
  <si>
    <t>bbbbb35</t>
  </si>
  <si>
    <t>aaaa36</t>
  </si>
  <si>
    <t>bbbbb36</t>
  </si>
  <si>
    <t>aaaa37</t>
  </si>
  <si>
    <t>bbbbb37</t>
  </si>
  <si>
    <t>aaaa38</t>
  </si>
  <si>
    <t>bbbbb38</t>
  </si>
  <si>
    <t>aaaa39</t>
  </si>
  <si>
    <t>bbbbb39</t>
  </si>
  <si>
    <t>aaaa40</t>
  </si>
  <si>
    <t>bbbbb40</t>
  </si>
  <si>
    <t>aaaa41</t>
  </si>
  <si>
    <t>bbbbb41</t>
  </si>
  <si>
    <t>aaaa42</t>
  </si>
  <si>
    <t>bbbbb42</t>
  </si>
  <si>
    <t>aaaa43</t>
  </si>
  <si>
    <t>bbbbb43</t>
  </si>
  <si>
    <t>aaaa44</t>
  </si>
  <si>
    <t>bbbbb44</t>
  </si>
  <si>
    <t>aaaa45</t>
  </si>
  <si>
    <t>bbbbb45</t>
  </si>
  <si>
    <t>aaaa46</t>
  </si>
  <si>
    <t>bbbbb46</t>
  </si>
  <si>
    <t>aaaa47</t>
  </si>
  <si>
    <t>bbbbb47</t>
  </si>
  <si>
    <t>aaaa48</t>
  </si>
  <si>
    <t>bbbbb48</t>
  </si>
  <si>
    <t>aaaa49</t>
  </si>
  <si>
    <t>bbbbb49</t>
  </si>
  <si>
    <t>aaaa50</t>
  </si>
  <si>
    <t>bbbbb50</t>
  </si>
  <si>
    <t>aaaa51</t>
  </si>
  <si>
    <t>bbbbb51</t>
  </si>
  <si>
    <t>aaaa52</t>
  </si>
  <si>
    <t>bbbbb52</t>
  </si>
  <si>
    <t>aaaa53</t>
  </si>
  <si>
    <t>bbbbb53</t>
  </si>
  <si>
    <t>aaaa54</t>
  </si>
  <si>
    <t>bbbbb54</t>
  </si>
  <si>
    <t>aaaa55</t>
  </si>
  <si>
    <t>bbbbb55</t>
  </si>
  <si>
    <t>aaaa56</t>
  </si>
  <si>
    <t>bbbbb56</t>
  </si>
  <si>
    <t>aaaa57</t>
  </si>
  <si>
    <t>bbbbb57</t>
  </si>
  <si>
    <t>aaaa58</t>
  </si>
  <si>
    <t>bbbbb58</t>
  </si>
  <si>
    <t>aaaa59</t>
  </si>
  <si>
    <t>bbbbb59</t>
  </si>
  <si>
    <t>aaaa60</t>
  </si>
  <si>
    <t>bbbbb60</t>
  </si>
  <si>
    <t>aaaa61</t>
  </si>
  <si>
    <t>bbbbb61</t>
  </si>
  <si>
    <t>aaaa62</t>
  </si>
  <si>
    <t>bbbbb62</t>
  </si>
  <si>
    <t>aaaa63</t>
  </si>
  <si>
    <t>bbbbb63</t>
  </si>
  <si>
    <t>aaaa64</t>
  </si>
  <si>
    <t>bbbbb64</t>
  </si>
  <si>
    <t>aaaa65</t>
  </si>
  <si>
    <t>bbbbb65</t>
  </si>
  <si>
    <t>aaaa66</t>
  </si>
  <si>
    <t>bbbbb66</t>
  </si>
  <si>
    <t>aaaa67</t>
  </si>
  <si>
    <t>bbbbb67</t>
  </si>
  <si>
    <t>aaaa68</t>
  </si>
  <si>
    <t>bbbbb68</t>
  </si>
  <si>
    <t>aaaa69</t>
  </si>
  <si>
    <t>bbbbb69</t>
  </si>
  <si>
    <t>aaaa70</t>
  </si>
  <si>
    <t>bbbbb70</t>
  </si>
  <si>
    <t>aaaa71</t>
  </si>
  <si>
    <t>bbbbb71</t>
  </si>
  <si>
    <t>aaaa72</t>
  </si>
  <si>
    <t>bbbbb72</t>
  </si>
  <si>
    <t>aaaa73</t>
  </si>
  <si>
    <t>bbbbb73</t>
  </si>
  <si>
    <t>aaaa74</t>
  </si>
  <si>
    <t>bbbbb74</t>
  </si>
  <si>
    <t>aaaa75</t>
  </si>
  <si>
    <t>bbbbb75</t>
  </si>
  <si>
    <t>aaaa76</t>
  </si>
  <si>
    <t>bbbbb76</t>
  </si>
  <si>
    <t>aaaa77</t>
  </si>
  <si>
    <t>bbbbb77</t>
  </si>
  <si>
    <t>aaaa78</t>
  </si>
  <si>
    <t>bbbbb78</t>
  </si>
  <si>
    <t>aaaa79</t>
  </si>
  <si>
    <t>bbbbb79</t>
  </si>
  <si>
    <t>aaaa80</t>
  </si>
  <si>
    <t>bbbbb80</t>
  </si>
  <si>
    <t>aaaa81</t>
  </si>
  <si>
    <t>bbbbb81</t>
  </si>
  <si>
    <t>aaaa82</t>
  </si>
  <si>
    <t>bbbbb82</t>
  </si>
  <si>
    <t>aaaa83</t>
  </si>
  <si>
    <t>bbbbb83</t>
  </si>
  <si>
    <t>aaaa84</t>
  </si>
  <si>
    <t>bbbbb84</t>
  </si>
  <si>
    <t>aaaa85</t>
  </si>
  <si>
    <t>bbbbb85</t>
  </si>
  <si>
    <t>aaaa86</t>
  </si>
  <si>
    <t>bbbbb86</t>
  </si>
  <si>
    <t>aaaa87</t>
  </si>
  <si>
    <t>bbbbb87</t>
  </si>
  <si>
    <t>aaaa88</t>
  </si>
  <si>
    <t>bbbbb88</t>
  </si>
  <si>
    <t>aaaa89</t>
  </si>
  <si>
    <t>bbbbb89</t>
  </si>
  <si>
    <t>aaaa90</t>
  </si>
  <si>
    <t>bbbbb90</t>
  </si>
  <si>
    <t>aaaa91</t>
  </si>
  <si>
    <t>bbbbb91</t>
  </si>
  <si>
    <t>aaaa92</t>
  </si>
  <si>
    <t>bbbbb92</t>
  </si>
  <si>
    <t>aaaa93</t>
  </si>
  <si>
    <t>bbbbb93</t>
  </si>
  <si>
    <t>aaaa94</t>
  </si>
  <si>
    <t>bbbbb94</t>
  </si>
  <si>
    <t>aaaa95</t>
  </si>
  <si>
    <t>bbbbb95</t>
  </si>
  <si>
    <t>aaaa96</t>
  </si>
  <si>
    <t>bbbbb96</t>
  </si>
  <si>
    <t>aaaa97</t>
  </si>
  <si>
    <t>bbbbb97</t>
  </si>
  <si>
    <t>aaaa98</t>
  </si>
  <si>
    <t>bbbbb98</t>
  </si>
  <si>
    <t>aaaa99</t>
  </si>
  <si>
    <t>bbbbb99</t>
  </si>
  <si>
    <t>aaaa100</t>
  </si>
  <si>
    <t>bbbbb100</t>
  </si>
  <si>
    <t>aaaa101</t>
  </si>
  <si>
    <t>bbbbb101</t>
  </si>
  <si>
    <t>aaaa102</t>
  </si>
  <si>
    <t>bbbbb102</t>
  </si>
  <si>
    <t>aaaa103</t>
  </si>
  <si>
    <t>bbbbb103</t>
  </si>
  <si>
    <t>aaaa104</t>
  </si>
  <si>
    <t>bbbbb104</t>
  </si>
  <si>
    <t>aaaa105</t>
  </si>
  <si>
    <t>bbbbb105</t>
  </si>
  <si>
    <t>aaaa106</t>
  </si>
  <si>
    <t>bbbbb106</t>
  </si>
  <si>
    <t>aaaa107</t>
  </si>
  <si>
    <t>bbbbb107</t>
  </si>
  <si>
    <t>aaaa108</t>
  </si>
  <si>
    <t>bbbbb108</t>
  </si>
  <si>
    <t>aaaa109</t>
  </si>
  <si>
    <t>bbbbb109</t>
  </si>
  <si>
    <t>aaaa110</t>
  </si>
  <si>
    <t>bbbbb110</t>
  </si>
  <si>
    <t>aaaa111</t>
  </si>
  <si>
    <t>bbbbb111</t>
  </si>
  <si>
    <t>aaaa112</t>
  </si>
  <si>
    <t>bbbbb112</t>
  </si>
  <si>
    <t>aaaa113</t>
  </si>
  <si>
    <t>bbbbb113</t>
  </si>
  <si>
    <t>aaaa114</t>
  </si>
  <si>
    <t>bbbbb114</t>
  </si>
  <si>
    <t>aaaa115</t>
  </si>
  <si>
    <t>bbbbb115</t>
  </si>
  <si>
    <t>aaaa116</t>
  </si>
  <si>
    <t>bbbbb116</t>
  </si>
  <si>
    <t>aaaa117</t>
  </si>
  <si>
    <t>bbbbb117</t>
  </si>
  <si>
    <t>aaaa118</t>
  </si>
  <si>
    <t>bbbbb118</t>
  </si>
  <si>
    <t>aaaa119</t>
  </si>
  <si>
    <t>bbbbb119</t>
  </si>
  <si>
    <t>aaaa120</t>
  </si>
  <si>
    <t>bbbbb120</t>
  </si>
  <si>
    <t>aaaa121</t>
  </si>
  <si>
    <t>bbbbb121</t>
  </si>
  <si>
    <t>aaaa122</t>
  </si>
  <si>
    <t>bbbbb122</t>
  </si>
  <si>
    <t>aaaa123</t>
  </si>
  <si>
    <t>bbbbb123</t>
  </si>
  <si>
    <t>aaaa124</t>
  </si>
  <si>
    <t>bbbbb124</t>
  </si>
  <si>
    <t>aaaa125</t>
  </si>
  <si>
    <t>bbbbb125</t>
  </si>
  <si>
    <t>aaaa126</t>
  </si>
  <si>
    <t>bbbbb126</t>
  </si>
  <si>
    <t>aaaa127</t>
  </si>
  <si>
    <t>bbbbb127</t>
  </si>
  <si>
    <t>aaaa128</t>
  </si>
  <si>
    <t>bbbbb128</t>
  </si>
  <si>
    <t>aaaa129</t>
  </si>
  <si>
    <t>bbbbb129</t>
  </si>
  <si>
    <t>aaaa130</t>
  </si>
  <si>
    <t>bbbbb130</t>
  </si>
  <si>
    <t>aaaa131</t>
  </si>
  <si>
    <t>bbbbb131</t>
  </si>
  <si>
    <r>
      <t>มาจากฐานข้อมูลจากการ</t>
    </r>
    <r>
      <rPr>
        <u/>
        <sz val="12"/>
        <color theme="1"/>
        <rFont val="Tahoma"/>
        <family val="2"/>
        <scheme val="minor"/>
      </rPr>
      <t>ปรับลดงบ</t>
    </r>
    <r>
      <rPr>
        <sz val="12"/>
        <color theme="1"/>
        <rFont val="Tahoma"/>
        <family val="2"/>
        <charset val="222"/>
        <scheme val="minor"/>
      </rPr>
      <t xml:space="preserve">ประมาณ </t>
    </r>
    <r>
      <rPr>
        <u/>
        <sz val="12"/>
        <color theme="1"/>
        <rFont val="Tahoma"/>
        <family val="2"/>
        <scheme val="minor"/>
      </rPr>
      <t>ล่าสุด</t>
    </r>
  </si>
  <si>
    <r>
      <t>มาจากฐานข้อมูลจากการ</t>
    </r>
    <r>
      <rPr>
        <u/>
        <sz val="12"/>
        <color theme="1"/>
        <rFont val="Tahoma"/>
        <family val="2"/>
        <scheme val="minor"/>
      </rPr>
      <t>ใช้จริง</t>
    </r>
    <r>
      <rPr>
        <sz val="12"/>
        <color theme="1"/>
        <rFont val="Tahoma"/>
        <family val="2"/>
        <charset val="222"/>
        <scheme val="minor"/>
      </rPr>
      <t>ในปีงบประมาณอื่นๆ (มาจากฐานข้อมูล</t>
    </r>
    <r>
      <rPr>
        <u/>
        <sz val="12"/>
        <color theme="1"/>
        <rFont val="Tahoma"/>
        <family val="2"/>
        <scheme val="minor"/>
      </rPr>
      <t>ชดใช้เงินยืม</t>
    </r>
    <r>
      <rPr>
        <sz val="12"/>
        <color theme="1"/>
        <rFont val="Tahoma"/>
        <family val="2"/>
        <charset val="222"/>
        <scheme val="minor"/>
      </rPr>
      <t>ประจำปี)</t>
    </r>
  </si>
  <si>
    <r>
      <t>มาจากฐานข้อมูลการ</t>
    </r>
    <r>
      <rPr>
        <u/>
        <sz val="12"/>
        <color theme="1"/>
        <rFont val="Tahoma"/>
        <family val="2"/>
        <scheme val="minor"/>
      </rPr>
      <t>ขอตั้งงบ</t>
    </r>
    <r>
      <rPr>
        <sz val="12"/>
        <color theme="1"/>
        <rFont val="Tahoma"/>
        <family val="2"/>
        <scheme val="minor"/>
      </rPr>
      <t>ประมาณประจำปีจ</t>
    </r>
    <r>
      <rPr>
        <sz val="12"/>
        <color theme="1"/>
        <rFont val="Tahoma"/>
        <family val="2"/>
        <charset val="222"/>
        <scheme val="minor"/>
      </rPr>
      <t>ากชมรม</t>
    </r>
  </si>
  <si>
    <t>ปี 2561-กีฬาภายนอก-กอล์ฟ</t>
  </si>
  <si>
    <t>ปี 2561-กีฬาภายนอก-เทเบิลเทนนิส</t>
  </si>
  <si>
    <t>ปี 2561-กีฬาภายนอก-เทนนิส</t>
  </si>
  <si>
    <t>ปี 2561-กีฬาภายนอก-บริดจ์</t>
  </si>
  <si>
    <t>ปี 2561-กีฬาภายนอก-บาสเกตบอล</t>
  </si>
  <si>
    <t>ปี 2561-กีฬาภายนอก-จักรยาน</t>
  </si>
  <si>
    <t>ปี 2561-กีฬาภายนอก-แบดมินตัน</t>
  </si>
  <si>
    <t>ปี 2561-กีฬาภายนอก-โบว์ลิ่ง</t>
  </si>
  <si>
    <t>ปี 2561-กีฬาภายนอก-ปาเป้า</t>
  </si>
  <si>
    <t>ปี 2561-กีฬาภายนอก-เปตอง</t>
  </si>
  <si>
    <t>ปี 2561-กีฬาภายนอก-ฟุตบอล</t>
  </si>
  <si>
    <t>ปี 2561-กีฬาภายนอก-ยิงธนู</t>
  </si>
  <si>
    <t>ปี 2561-กีฬาภายนอก-ยิงปืน</t>
  </si>
  <si>
    <t>ปี 2561-กีฬาภายนอก-วอลเล่ย์บอล</t>
  </si>
  <si>
    <t>ปี 2561-กีฬาภายนอก-วิ่งเพื่อสุขภาพ</t>
  </si>
  <si>
    <t>ปี 2561-กีฬาภายนอก-เสริมสุขภาพ/ลิลาศ</t>
  </si>
  <si>
    <t>ปี 2561-กีฬาภายนอก-หมากกระดาน</t>
  </si>
  <si>
    <t>ปี 2561-กีฬาภายนอก-ฟิตเนตและเพาะกาย</t>
  </si>
  <si>
    <t>ปี 2561-กีฬาภายนอก-อปอ.</t>
  </si>
  <si>
    <t>ปี 2561-กีฬารัฐวิสาหกิจ-กอล์ฟ</t>
  </si>
  <si>
    <t>ปี 2561-กีฬารัฐวิสาหกิจ-ตะกร้อ</t>
  </si>
  <si>
    <t>ปี 2561-กีฬารัฐวิสาหกิจ-เทเบิลเทนนิส</t>
  </si>
  <si>
    <t>ปี 2561-กีฬารัฐวิสาหกิจ-เทนนิส</t>
  </si>
  <si>
    <t>ปี 2561-กีฬารัฐวิสาหกิจ-บริดจ์</t>
  </si>
  <si>
    <t>ปี 2561-กีฬารัฐวิสาหกิจ-บาสเกตบอล</t>
  </si>
  <si>
    <t>ปี 2561-กีฬารัฐวิสาหกิจ-แบดมินตัน</t>
  </si>
  <si>
    <t>ปี 2561-กีฬารัฐวิสาหกิจ-โบว์ลิ่ง</t>
  </si>
  <si>
    <t>ปี 2561-กีฬารัฐวิสาหกิจ-ปาเป้า</t>
  </si>
  <si>
    <t>ปี 2561-กีฬารัฐวิสาหกิจ-เปตอง</t>
  </si>
  <si>
    <t>ปี 2561-กีฬารัฐวิสาหกิจ-ฟุตบอล</t>
  </si>
  <si>
    <t>ปี 2561-กีฬารัฐวิสาหกิจ-ยิงปืน</t>
  </si>
  <si>
    <t>ปี 2561-กีฬารัฐวิสาหกิจ-วอลเล่ย์บอล</t>
  </si>
  <si>
    <t>ปี 2561-กีฬารัฐวิสาหกิจ-วิ่งเพื่อสุขภาพ</t>
  </si>
  <si>
    <t>ปี 2561-กีฬารัฐวิสาหกิจ-เสริมสุขภาพ/ลิลาศ</t>
  </si>
  <si>
    <t>ปี 2561-กีฬารัฐวิสาหกิจ-หมากกระดาน</t>
  </si>
  <si>
    <t>ปี 2561-กีฬารัฐวิสาหกิจ-จักรยาน</t>
  </si>
  <si>
    <t>ปี 2562-กีฬาภายนอก-กอล์ฟ</t>
  </si>
  <si>
    <t>ปี 2562-กีฬาภายนอก-ตะกร้อ</t>
  </si>
  <si>
    <t>ปี 2562-กีฬาภายนอก-เทเบิลเทนนิส</t>
  </si>
  <si>
    <t>ปี 2562-กีฬาภายนอก-เทนนิส</t>
  </si>
  <si>
    <t>ปี 2562-กีฬาภายนอก-บริดจ์</t>
  </si>
  <si>
    <t>ปี 2562-กีฬาภายนอก-บาสเกตบอล</t>
  </si>
  <si>
    <t>ปี 2562-กีฬาภายนอก-แบดมินตัน</t>
  </si>
  <si>
    <t>ปี 2562-กีฬาภายนอก-โบว์ลิ่ง</t>
  </si>
  <si>
    <t>ปี 2562-กีฬาภายนอก-ปาเป้า</t>
  </si>
  <si>
    <t>ปี 2562-กีฬาภายนอก-เปตอง</t>
  </si>
  <si>
    <t>ปี 2562-กีฬาภายนอก-ฟุตบอล</t>
  </si>
  <si>
    <t>ปี 2562-กีฬาภายนอก-ยิงธนู</t>
  </si>
  <si>
    <t>ปี 2562-กีฬาภายนอก-ยิงปืน</t>
  </si>
  <si>
    <t>ปี 2562-กีฬาภายนอก-วอลเล่ย์บอล</t>
  </si>
  <si>
    <t>ปี 2562-กีฬาภายนอก-วิ่งเพื่อสุขภาพ</t>
  </si>
  <si>
    <t>ปี 2562-กีฬาภายนอก-เสริมสุขภาพ/ลิลาศ</t>
  </si>
  <si>
    <t>ปี 2562-กีฬาภายนอก-หมากกระดาน</t>
  </si>
  <si>
    <t>ปี 2562-กีฬาภายนอก-จักรยาน</t>
  </si>
  <si>
    <t>ปี 2562-กีฬาภายนอก-ฟิตเนตและเพาะกาย</t>
  </si>
  <si>
    <t>ปี 2562-กีฬาภายนอก-อปอ.</t>
  </si>
  <si>
    <t>ปี 2562-กีฬารัฐวิสาหกิจ-กอล์ฟ</t>
  </si>
  <si>
    <t>ปี 2562-กีฬารัฐวิสาหกิจ-ตะกร้อ</t>
  </si>
  <si>
    <t>ปี 2562-กีฬารัฐวิสาหกิจ-เทเบิลเทนนิส</t>
  </si>
  <si>
    <t>ปี 2562-กีฬารัฐวิสาหกิจ-เทนนิส</t>
  </si>
  <si>
    <t>ปี 2562-กีฬารัฐวิสาหกิจ-บริดจ์</t>
  </si>
  <si>
    <t>ปี 2562-กีฬารัฐวิสาหกิจ-บาสเกตบอล</t>
  </si>
  <si>
    <t>ปี 2562-กีฬารัฐวิสาหกิจ-แบดมินตัน</t>
  </si>
  <si>
    <t>ปี 2562-กีฬารัฐวิสาหกิจ-โบว์ลิ่ง</t>
  </si>
  <si>
    <t>ปี 2562-กีฬารัฐวิสาหกิจ-ปาเป้า</t>
  </si>
  <si>
    <t>ปี 2562-กีฬารัฐวิสาหกิจ-เปตอง</t>
  </si>
  <si>
    <t>ปี 2562-กีฬารัฐวิสาหกิจ-ฟุตบอล</t>
  </si>
  <si>
    <t>ปี 2562-กีฬารัฐวิสาหกิจ-ยิงปืน</t>
  </si>
  <si>
    <t>ปี 2562-กีฬารัฐวิสาหกิจ-วอลเล่ย์บอล</t>
  </si>
  <si>
    <t>ปี 2562-กีฬารัฐวิสาหกิจ-วิ่งเพื่อสุขภาพ</t>
  </si>
  <si>
    <t>ปี 2562-กีฬารัฐวิสาหกิจ-เสริมสุขภาพ/ลิลาศ</t>
  </si>
  <si>
    <t>ปี 2562-กีฬารัฐวิสาหกิจ-หมากกระดาน</t>
  </si>
  <si>
    <t>ปี 2562-กีฬารัฐวิสาหกิจ-จักรยาน</t>
  </si>
  <si>
    <t>ปี 2563-กีฬาภายนอก-กอล์ฟ</t>
  </si>
  <si>
    <t>ปี 2563-กีฬาภายนอก-ตะกร้อ</t>
  </si>
  <si>
    <t>ปี 2563-กีฬาภายนอก-เทเบิลเทนนิส</t>
  </si>
  <si>
    <t>ปี 2563-กีฬาภายนอก-เทนนิส</t>
  </si>
  <si>
    <t>ปี 2563-กีฬาภายนอก-บริดจ์</t>
  </si>
  <si>
    <t>ปี 2563-กีฬาภายนอก-บาสเกตบอล</t>
  </si>
  <si>
    <t>ปี 2563-กีฬาภายนอก-แบดมินตัน</t>
  </si>
  <si>
    <t>ปี 2563-กีฬาภายนอก-โบว์ลิ่ง</t>
  </si>
  <si>
    <t>ปี 2563-กีฬาภายนอก-ปาเป้า</t>
  </si>
  <si>
    <t>ปี 2563-กีฬาภายนอก-เปตอง</t>
  </si>
  <si>
    <t>ปี 2563-กีฬาภายนอก-ฟุตบอล</t>
  </si>
  <si>
    <t>ปี 2563-กีฬาภายนอก-ยิงธนู</t>
  </si>
  <si>
    <t>ปี 2563-กีฬาภายนอก-ยิงปืน</t>
  </si>
  <si>
    <t>ปี 2563-กีฬาภายนอก-วอลเล่ย์บอล</t>
  </si>
  <si>
    <t>ปี 2563-กีฬาภายนอก-วิ่งเพื่อสุขภาพ</t>
  </si>
  <si>
    <t>ปี 2563-กีฬาภายนอก-หมากกระดาน</t>
  </si>
  <si>
    <t>ปี 2563-กีฬาภายนอก-จักรยาน</t>
  </si>
  <si>
    <t>ปี 2563-กีฬาภายนอก-ฟิตเนตและเพาะกาย</t>
  </si>
  <si>
    <t>ปี 2563-กีฬาภายนอก-อปอ.</t>
  </si>
  <si>
    <t>ปี 2563-กีฬารัฐวิสาหกิจ-กอล์ฟ</t>
  </si>
  <si>
    <t>ปี 2563-กีฬารัฐวิสาหกิจ-ตะกร้อ</t>
  </si>
  <si>
    <t>ปี 2563-กีฬารัฐวิสาหกิจ-เทเบิลเทนนิส</t>
  </si>
  <si>
    <t>ปี 2563-กีฬารัฐวิสาหกิจ-เทนนิส</t>
  </si>
  <si>
    <t>ปี 2563-กีฬารัฐวิสาหกิจ-บริดจ์</t>
  </si>
  <si>
    <t>ปี 2563-กีฬารัฐวิสาหกิจ-บาสเกตบอล</t>
  </si>
  <si>
    <t>ปี 2563-กีฬารัฐวิสาหกิจ-แบดมินตัน</t>
  </si>
  <si>
    <t>ปี 2563-กีฬารัฐวิสาหกิจ-โบว์ลิ่ง</t>
  </si>
  <si>
    <t>ปี 2563-กีฬารัฐวิสาหกิจ-ปาเป้า</t>
  </si>
  <si>
    <t>ปี 2563-กีฬารัฐวิสาหกิจ-เปตอง</t>
  </si>
  <si>
    <t>ปี 2563-กีฬารัฐวิสาหกิจ-ฟุตบอล</t>
  </si>
  <si>
    <t>ปี 2563-กีฬารัฐวิสาหกิจ-ยิงปืน</t>
  </si>
  <si>
    <t>ปี 2563-กีฬารัฐวิสาหกิจ-วอลเล่ย์บอล</t>
  </si>
  <si>
    <t>ปี 2563-กีฬารัฐวิสาหกิจ-วิ่งเพื่อสุขภาพ</t>
  </si>
  <si>
    <t>ปี 2563-กีฬารัฐวิสาหกิจ-เสริมสุขภาพ/ลิลาศ</t>
  </si>
  <si>
    <t>ปี 2563-กีฬารัฐวิสาหกิจ-หมากกระดาน</t>
  </si>
  <si>
    <t>ปี 2563-กีฬารัฐวิสาหกิจ-จักรยาน</t>
  </si>
  <si>
    <t>ปี 2561-กีฬาภายนอก-เปตอง-ตุลาคม</t>
  </si>
  <si>
    <t>D-APBG-2561-B8010-N00030</t>
  </si>
  <si>
    <t>ปี 2561-กีฬาภายนอก-เปตอง-มิถุนายน</t>
  </si>
  <si>
    <t>D-SBG-2561-B8010-N00030</t>
  </si>
  <si>
    <t>จำนวนชุด</t>
  </si>
  <si>
    <t>ราคาบาท/ชุด</t>
  </si>
  <si>
    <t>ราคาบาท/ชิ้น</t>
  </si>
  <si>
    <t>ปี 2561-กีฬาภายนอก-เทนนิส-ธันวาคม</t>
  </si>
  <si>
    <t>D-APBG-2563-A8015-N00128</t>
  </si>
  <si>
    <t>ปี 2563-กีฬารัฐวิสาหกิจ-วิ่งเพื่อสุขภาพ-สิงหาคม</t>
  </si>
  <si>
    <t>D-SBG-2563-A8015-N00128</t>
  </si>
  <si>
    <t>D-APBG-2563-A8011-N00125</t>
  </si>
  <si>
    <t>ปี 2563-กีฬารัฐวิสาหกิจ-ฟุตบอล-พฤษภาคม</t>
  </si>
  <si>
    <t>D-SBG-2563-A8011-N00125</t>
  </si>
  <si>
    <t>D-APBG-2563-A8009-N00123</t>
  </si>
  <si>
    <t>ปี 2563-กีฬารัฐวิสาหกิจ-ปาเป้า-มีนาคม</t>
  </si>
  <si>
    <t>D-SBG-2563-A8009-N00123</t>
  </si>
  <si>
    <t>D-APBG-2561-B8005-N00025</t>
  </si>
  <si>
    <t>ปี 2561-กีฬาภายนอก-บริดจ์-มกราคม</t>
  </si>
  <si>
    <t>D-SBG-2561-B8005-N00025</t>
  </si>
  <si>
    <t>D-APBG-2561-B8009-N00009</t>
  </si>
  <si>
    <t>ปี 2561-กีฬาภายนอก-ปาเป้า-กันยายน</t>
  </si>
  <si>
    <t>D-SBG-2561-B8009-N00009</t>
  </si>
  <si>
    <t>D-APBG-2561-B8009-N00029</t>
  </si>
  <si>
    <t>ปี 2561-กีฬาภายนอก-ปาเป้า-พฤษภาคม</t>
  </si>
  <si>
    <t>D-SBG-2561-B8009-N00029</t>
  </si>
  <si>
    <t>ปรับลดงบประมาณ ในตารางด้านล่างนี้</t>
  </si>
  <si>
    <t>D-APBG-2563-A8017-N00130</t>
  </si>
  <si>
    <t>ปี 2563-กีฬารัฐวิสาหกิจ-หมากกระดาน-ตุลาคม</t>
  </si>
  <si>
    <t>D-SBG-2563-A8017-N00130</t>
  </si>
  <si>
    <t>ปี 2560-กีฬาภายนอก-กอล์ฟ</t>
  </si>
  <si>
    <t>ปี 2559-กีฬาภายนอก-กอล์ฟ</t>
  </si>
  <si>
    <t>ปี 2558-กีฬาภายนอก-กอล์ฟ</t>
  </si>
  <si>
    <t>D-APBG-2561-B8001-N00001</t>
  </si>
  <si>
    <t>ปี 2561-กีฬาภายนอก-กอล์ฟ-มกราคม</t>
  </si>
  <si>
    <t>D-SBG-2561-B8001-N00001</t>
  </si>
  <si>
    <t>D-APBG-2561-B8001-N00002</t>
  </si>
  <si>
    <t>ปี 2561-กีฬาภายนอก-กอล์ฟ-กุมภาพันธ์</t>
  </si>
  <si>
    <t>D-SBG-2561-B8001-N00002</t>
  </si>
  <si>
    <t>D-APBG-2561-B8001-N00003</t>
  </si>
  <si>
    <t>ปี 2561-กีฬาภายนอก-กอล์ฟ-มีนาคม</t>
  </si>
  <si>
    <t>D-SBG-2561-B8001-N00003</t>
  </si>
  <si>
    <t>D-APBG-2561-B8001-N00004</t>
  </si>
  <si>
    <t>ปี 2561-กีฬาภายนอก-กอล์ฟ-เมษายน</t>
  </si>
  <si>
    <t>D-SBG-2561-B8001-N00004</t>
  </si>
  <si>
    <t>D-APBG-2561-B8001-N00005</t>
  </si>
  <si>
    <t>ปี 2561-กีฬาภายนอก-กอล์ฟ-พฤษภาคม</t>
  </si>
  <si>
    <t>D-SBG-2561-B8001-N00005</t>
  </si>
  <si>
    <t>D-APBG-2561-B8001-N00021</t>
  </si>
  <si>
    <t>ปี 2561-กีฬาภายนอก-กอล์ฟ-กันยายน</t>
  </si>
  <si>
    <t>D-SBG-2561-B8001-N00021</t>
  </si>
  <si>
    <t>D-APBG-2561-B8006-N00006</t>
  </si>
  <si>
    <t>ปี 2561-กีฬาภายนอก-บาสเกตบอล-มิถุนายน</t>
  </si>
  <si>
    <t>D-SBG-2561-B8006-N00006</t>
  </si>
  <si>
    <t>D-APBG-2561-B8007-N00007</t>
  </si>
  <si>
    <t>ปี 2561-กีฬาภายนอก-แบดมินตัน-กรกฎาคม</t>
  </si>
  <si>
    <t>D-SBG-2561-B8007-N00007</t>
  </si>
  <si>
    <t>D-APBG-2561-B8008-N00008</t>
  </si>
  <si>
    <t>ปี 2561-กีฬาภายนอก-โบว์ลิ่ง-สิงหาคม</t>
  </si>
  <si>
    <t>D-SBG-2561-B8008-N00008</t>
  </si>
  <si>
    <t>D-APBG-2561-B8010-N00010</t>
  </si>
  <si>
    <t>D-SBG-2561-B8010-N00010</t>
  </si>
  <si>
    <t>D-APBG-2561-B8011-N00011</t>
  </si>
  <si>
    <t>ปี 2561-กีฬาภายนอก-ฟุตบอล-พฤศจิกายน</t>
  </si>
  <si>
    <t>D-SBG-2561-B8011-N00011</t>
  </si>
  <si>
    <t>D-APBG-2561-B8012-N00012</t>
  </si>
  <si>
    <t>ปี 2561-กีฬาภายนอก-ยิงธนู-ธันวาคม</t>
  </si>
  <si>
    <t>D-SBG-2561-B8012-N00012</t>
  </si>
  <si>
    <t>D-APBG-2561-B8013-N00013</t>
  </si>
  <si>
    <t>ปี 2561-กีฬาภายนอก-ยิงปืน-มกราคม</t>
  </si>
  <si>
    <t>D-SBG-2561-B8013-N00013</t>
  </si>
  <si>
    <t>D-APBG-2561-B8014-N00014</t>
  </si>
  <si>
    <t>ปี 2561-กีฬาภายนอก-วอลเล่ย์บอล-กุมภาพันธ์</t>
  </si>
  <si>
    <t>D-SBG-2561-B8014-N00014</t>
  </si>
  <si>
    <t>D-APBG-2561-B8015-N00015</t>
  </si>
  <si>
    <t>ปี 2561-กีฬาภายนอก-วิ่งเพื่อสุขภาพ-มีนาคม</t>
  </si>
  <si>
    <t>D-SBG-2561-B8015-N00015</t>
  </si>
  <si>
    <t>D-APBG-2561-B8016-N00016</t>
  </si>
  <si>
    <t>ปี 2561-กีฬาภายนอก-เสริมสุขภาพ/ลิลาศ-เมษายน</t>
  </si>
  <si>
    <t>D-SBG-2561-B8016-N00016</t>
  </si>
  <si>
    <t>D-APBG-2561-B8017-N00017</t>
  </si>
  <si>
    <t>ปี 2561-กีฬาภายนอก-หมากกระดาน-พฤษภาคม</t>
  </si>
  <si>
    <t>D-SBG-2561-B8017-N00017</t>
  </si>
  <si>
    <t>D-APBG-2561-B8019-N00018</t>
  </si>
  <si>
    <t>ปี 2561-กีฬาภายนอก-จักรยาน-มิถุนายน</t>
  </si>
  <si>
    <t>D-SBG-2561-B8019-N00018</t>
  </si>
  <si>
    <t>D-APBG-2561-B8021-N00019</t>
  </si>
  <si>
    <t>ปี 2561-กีฬาภายนอก-ฟิตเนตและเพาะกาย-กรกฎาคม</t>
  </si>
  <si>
    <t>D-SBG-2561-B8021-N00019</t>
  </si>
  <si>
    <t>D-APBG-2561-B8000-N00020</t>
  </si>
  <si>
    <t>ปี 2561-กีฬาภายนอก-อปอ.-สิงหาคม</t>
  </si>
  <si>
    <t>D-SBG-2561-B8000-N00020</t>
  </si>
  <si>
    <t>D-APBG-2561-B8002-N00022</t>
  </si>
  <si>
    <t>ปี 2561-กีฬาภายนอก-ตะกร้อ-ตุลาคม</t>
  </si>
  <si>
    <t>D-SBG-2561-B8002-N00022</t>
  </si>
  <si>
    <t>D-APBG-2561-B8003-N00023</t>
  </si>
  <si>
    <t>ปี 2561-กีฬาภายนอก-เทเบิลเทนนิส-พฤศจิกายน</t>
  </si>
  <si>
    <t>D-SBG-2561-B8003-N00023</t>
  </si>
  <si>
    <t>D-APBG-2561-B8004-N00024</t>
  </si>
  <si>
    <t>D-SBG-2561-B8004-N00024</t>
  </si>
  <si>
    <t>D-APBG-2561-B8006-N00026</t>
  </si>
  <si>
    <t>ปี 2561-กีฬาภายนอก-บาสเกตบอล-กุมภาพันธ์</t>
  </si>
  <si>
    <t>D-SBG-2561-B8006-N00026</t>
  </si>
  <si>
    <t>D-APBG-2561-B8007-N00027</t>
  </si>
  <si>
    <t>ปี 2561-กีฬาภายนอก-แบดมินตัน-มีนาคม</t>
  </si>
  <si>
    <t>D-SBG-2561-B8007-N00027</t>
  </si>
  <si>
    <t>D-APBG-2561-B8008-N00028</t>
  </si>
  <si>
    <t>ปี 2561-กีฬาภายนอก-โบว์ลิ่ง-เมษายน</t>
  </si>
  <si>
    <t>D-SBG-2561-B8008-N00028</t>
  </si>
  <si>
    <t>D-APBG-2561-B8011-N00031</t>
  </si>
  <si>
    <t>ปี 2561-กีฬาภายนอก-ฟุตบอล-กรกฎาคม</t>
  </si>
  <si>
    <t>D-SBG-2561-B8011-N00031</t>
  </si>
  <si>
    <t>D-APBG-2561-B8012-N00032</t>
  </si>
  <si>
    <t>ปี 2561-กีฬาภายนอก-ยิงธนู-สิงหาคม</t>
  </si>
  <si>
    <t>D-SBG-2561-B8012-N00032</t>
  </si>
  <si>
    <t>D-APBG-2561-B8013-N00033</t>
  </si>
  <si>
    <t>ปี 2561-กีฬาภายนอก-ยิงปืน-กันยายน</t>
  </si>
  <si>
    <t>D-SBG-2561-B8013-N00033</t>
  </si>
  <si>
    <t>D-APBG-2561-B8014-N00034</t>
  </si>
  <si>
    <t>ปี 2561-กีฬาภายนอก-วอลเล่ย์บอล-ตุลาคม</t>
  </si>
  <si>
    <t>D-SBG-2561-B8014-N00034</t>
  </si>
  <si>
    <t>D-APBG-2561-B8015-N00035</t>
  </si>
  <si>
    <t>ปี 2561-กีฬาภายนอก-วิ่งเพื่อสุขภาพ-พฤศจิกายน</t>
  </si>
  <si>
    <t>D-SBG-2561-B8015-N00035</t>
  </si>
  <si>
    <t>D-APBG-2561-B8016-N00036</t>
  </si>
  <si>
    <t>ปี 2561-กีฬาภายนอก-เสริมสุขภาพ/ลิลาศ-ธันวาคม</t>
  </si>
  <si>
    <t>D-SBG-2561-B8016-N00036</t>
  </si>
  <si>
    <t>D-APBG-2561-B8017-N00037</t>
  </si>
  <si>
    <t>ปี 2561-กีฬาภายนอก-หมากกระดาน-มกราคม</t>
  </si>
  <si>
    <t>D-SBG-2561-B8017-N00037</t>
  </si>
  <si>
    <t>D-APBG-2561-B8019-N00038</t>
  </si>
  <si>
    <t>ปี 2561-กีฬาภายนอก-จักรยาน-กุมภาพันธ์</t>
  </si>
  <si>
    <t>D-SBG-2561-B8019-N00038</t>
  </si>
  <si>
    <t>D-APBG-2561-B8021-N00039</t>
  </si>
  <si>
    <t>ปี 2561-กีฬาภายนอก-ฟิตเนตและเพาะกาย-มีนาคม</t>
  </si>
  <si>
    <t>D-SBG-2561-B8021-N00039</t>
  </si>
  <si>
    <t>D-APBG-2561-B8000-N00040</t>
  </si>
  <si>
    <t>ปี 2561-กีฬาภายนอก-อปอ.-เมษายน</t>
  </si>
  <si>
    <t>D-SBG-2561-B8000-N00040</t>
  </si>
  <si>
    <t>D-APBG-2561-A8001-N00041</t>
  </si>
  <si>
    <t>ปี 2561-กีฬารัฐวิสาหกิจ-กอล์ฟ-พฤษภาคม</t>
  </si>
  <si>
    <t>D-SBG-2561-A8001-N00041</t>
  </si>
  <si>
    <t>D-APBG-2561-A8002-N00042</t>
  </si>
  <si>
    <t>ปี 2561-กีฬารัฐวิสาหกิจ-ตะกร้อ-มิถุนายน</t>
  </si>
  <si>
    <t>D-SBG-2561-A8002-N00042</t>
  </si>
  <si>
    <t>D-APBG-2561-A8003-N00043</t>
  </si>
  <si>
    <t>ปี 2561-กีฬารัฐวิสาหกิจ-เทเบิลเทนนิส-กรกฎาคม</t>
  </si>
  <si>
    <t>D-SBG-2561-A8003-N00043</t>
  </si>
  <si>
    <t>D-APBG-2561-A8004-N00044</t>
  </si>
  <si>
    <t>ปี 2561-กีฬารัฐวิสาหกิจ-เทนนิส-สิงหาคม</t>
  </si>
  <si>
    <t>D-SBG-2561-A8004-N00044</t>
  </si>
  <si>
    <t>D-APBG-2561-A8005-N00045</t>
  </si>
  <si>
    <t>ปี 2561-กีฬารัฐวิสาหกิจ-บริดจ์-กันยายน</t>
  </si>
  <si>
    <t>D-SBG-2561-A8005-N00045</t>
  </si>
  <si>
    <t>D-APBG-2561-A8006-N00046</t>
  </si>
  <si>
    <t>ปี 2561-กีฬารัฐวิสาหกิจ-บาสเกตบอล-ตุลาคม</t>
  </si>
  <si>
    <t>D-SBG-2561-A8006-N00046</t>
  </si>
  <si>
    <t>D-APBG-2561-A8007-N00047</t>
  </si>
  <si>
    <t>ปี 2561-กีฬารัฐวิสาหกิจ-แบดมินตัน-พฤศจิกายน</t>
  </si>
  <si>
    <t>D-SBG-2561-A8007-N00047</t>
  </si>
  <si>
    <t>D-APBG-2561-A8008-N00048</t>
  </si>
  <si>
    <t>ปี 2561-กีฬารัฐวิสาหกิจ-โบว์ลิ่ง-ธันวาคม</t>
  </si>
  <si>
    <t>D-SBG-2561-A8008-N00048</t>
  </si>
  <si>
    <t>D-APBG-2561-A8009-N00049</t>
  </si>
  <si>
    <t>ปี 2561-กีฬารัฐวิสาหกิจ-ปาเป้า-มกราคม</t>
  </si>
  <si>
    <t>D-SBG-2561-A8009-N00049</t>
  </si>
  <si>
    <t>D-APBG-2561-A8010-N00050</t>
  </si>
  <si>
    <t>ปี 2561-กีฬารัฐวิสาหกิจ-เปตอง-กุมภาพันธ์</t>
  </si>
  <si>
    <t>D-SBG-2561-A8010-N00050</t>
  </si>
  <si>
    <t>D-APBG-2561-A8011-N00051</t>
  </si>
  <si>
    <t>ปี 2561-กีฬารัฐวิสาหกิจ-ฟุตบอล-มีนาคม</t>
  </si>
  <si>
    <t>D-SBG-2561-A8011-N00051</t>
  </si>
  <si>
    <t>D-APBG-2561-A8013-N00052</t>
  </si>
  <si>
    <t>ปี 2561-กีฬารัฐวิสาหกิจ-ยิงปืน-เมษายน</t>
  </si>
  <si>
    <t>D-SBG-2561-A8013-N00052</t>
  </si>
  <si>
    <t>D-APBG-2561-A8014-N00053</t>
  </si>
  <si>
    <t>ปี 2561-กีฬารัฐวิสาหกิจ-วอลเล่ย์บอล-พฤษภาคม</t>
  </si>
  <si>
    <t>D-SBG-2561-A8014-N00053</t>
  </si>
  <si>
    <t>D-APBG-2561-A8015-N00054</t>
  </si>
  <si>
    <t>ปี 2561-กีฬารัฐวิสาหกิจ-วิ่งเพื่อสุขภาพ-มิถุนายน</t>
  </si>
  <si>
    <t>D-SBG-2561-A8015-N00054</t>
  </si>
  <si>
    <t>D-APBG-2561-A8016-N00055</t>
  </si>
  <si>
    <t>ปี 2561-กีฬารัฐวิสาหกิจ-เสริมสุขภาพ/ลิลาศ-กรกฎาคม</t>
  </si>
  <si>
    <t>D-SBG-2561-A8016-N00055</t>
  </si>
  <si>
    <t>D-APBG-2561-A8017-N00056</t>
  </si>
  <si>
    <t>ปี 2561-กีฬารัฐวิสาหกิจ-หมากกระดาน-สิงหาคม</t>
  </si>
  <si>
    <t>D-SBG-2561-A8017-N00056</t>
  </si>
  <si>
    <t>D-APBG-2561-A8019-N00057</t>
  </si>
  <si>
    <t>ปี 2561-กีฬารัฐวิสาหกิจ-จักรยาน-กันยายน</t>
  </si>
  <si>
    <t>D-SBG-2561-A8019-N00057</t>
  </si>
  <si>
    <t>D-APBG-2562-B8001-N00058</t>
  </si>
  <si>
    <t>ปี 2562-กีฬาภายนอก-กอล์ฟ-ตุลาคม</t>
  </si>
  <si>
    <t>D-SBG-2562-B8001-N00058</t>
  </si>
  <si>
    <t>D-APBG-2562-B8002-N00059</t>
  </si>
  <si>
    <t>ปี 2562-กีฬาภายนอก-ตะกร้อ-พฤศจิกายน</t>
  </si>
  <si>
    <t>D-SBG-2562-B8002-N00059</t>
  </si>
  <si>
    <t>D-APBG-2562-B8003-N00060</t>
  </si>
  <si>
    <t>ปี 2562-กีฬาภายนอก-เทเบิลเทนนิส-ธันวาคม</t>
  </si>
  <si>
    <t>D-SBG-2562-B8003-N00060</t>
  </si>
  <si>
    <t>D-APBG-2562-B8004-N00061</t>
  </si>
  <si>
    <t>ปี 2562-กีฬาภายนอก-เทนนิส-มกราคม</t>
  </si>
  <si>
    <t>D-SBG-2562-B8004-N00061</t>
  </si>
  <si>
    <t>D-APBG-2562-B8005-N00062</t>
  </si>
  <si>
    <t>ปี 2562-กีฬาภายนอก-บริดจ์-กุมภาพันธ์</t>
  </si>
  <si>
    <t>D-SBG-2562-B8005-N00062</t>
  </si>
  <si>
    <t>D-APBG-2562-B8006-N00063</t>
  </si>
  <si>
    <t>ปี 2562-กีฬาภายนอก-บาสเกตบอล-มีนาคม</t>
  </si>
  <si>
    <t>D-SBG-2562-B8006-N00063</t>
  </si>
  <si>
    <t>D-APBG-2562-B8007-N00064</t>
  </si>
  <si>
    <t>ปี 2562-กีฬาภายนอก-แบดมินตัน-เมษายน</t>
  </si>
  <si>
    <t>D-SBG-2562-B8007-N00064</t>
  </si>
  <si>
    <t>D-APBG-2562-B8008-N00065</t>
  </si>
  <si>
    <t>ปี 2562-กีฬาภายนอก-โบว์ลิ่ง-พฤษภาคม</t>
  </si>
  <si>
    <t>D-SBG-2562-B8008-N00065</t>
  </si>
  <si>
    <t>D-APBG-2562-B8009-N00066</t>
  </si>
  <si>
    <t>ปี 2562-กีฬาภายนอก-ปาเป้า-มิถุนายน</t>
  </si>
  <si>
    <t>D-SBG-2562-B8009-N00066</t>
  </si>
  <si>
    <t>D-APBG-2562-B8010-N00067</t>
  </si>
  <si>
    <t>ปี 2562-กีฬาภายนอก-เปตอง-กรกฎาคม</t>
  </si>
  <si>
    <t>D-SBG-2562-B8010-N00067</t>
  </si>
  <si>
    <t>D-APBG-2562-B8011-N00068</t>
  </si>
  <si>
    <t>ปี 2562-กีฬาภายนอก-ฟุตบอล-สิงหาคม</t>
  </si>
  <si>
    <t>D-SBG-2562-B8011-N00068</t>
  </si>
  <si>
    <t>D-APBG-2562-B8012-N00069</t>
  </si>
  <si>
    <t>ปี 2562-กีฬาภายนอก-ยิงธนู-กันยายน</t>
  </si>
  <si>
    <t>D-SBG-2562-B8012-N00069</t>
  </si>
  <si>
    <t>D-APBG-2562-B8013-N00070</t>
  </si>
  <si>
    <t>ปี 2562-กีฬาภายนอก-ยิงปืน-ตุลาคม</t>
  </si>
  <si>
    <t>D-SBG-2562-B8013-N00070</t>
  </si>
  <si>
    <t>D-APBG-2562-B8014-N00071</t>
  </si>
  <si>
    <t>ปี 2562-กีฬาภายนอก-วอลเล่ย์บอล-พฤศจิกายน</t>
  </si>
  <si>
    <t>D-SBG-2562-B8014-N00071</t>
  </si>
  <si>
    <t>D-APBG-2562-B8015-N00072</t>
  </si>
  <si>
    <t>ปี 2562-กีฬาภายนอก-วิ่งเพื่อสุขภาพ-ธันวาคม</t>
  </si>
  <si>
    <t>D-SBG-2562-B8015-N00072</t>
  </si>
  <si>
    <t>D-APBG-2562-B8016-N00073</t>
  </si>
  <si>
    <t>ปี 2562-กีฬาภายนอก-เสริมสุขภาพ/ลิลาศ-มกราคม</t>
  </si>
  <si>
    <t>D-SBG-2562-B8016-N00073</t>
  </si>
  <si>
    <t>D-APBG-2562-B8017-N00074</t>
  </si>
  <si>
    <t>ปี 2562-กีฬาภายนอก-หมากกระดาน-กุมภาพันธ์</t>
  </si>
  <si>
    <t>D-SBG-2562-B8017-N00074</t>
  </si>
  <si>
    <t>D-APBG-2562-B8019-N00075</t>
  </si>
  <si>
    <t>ปี 2562-กีฬาภายนอก-จักรยาน-มีนาคม</t>
  </si>
  <si>
    <t>D-SBG-2562-B8019-N00075</t>
  </si>
  <si>
    <t>D-APBG-2562-B8021-N00076</t>
  </si>
  <si>
    <t>ปี 2562-กีฬาภายนอก-ฟิตเนตและเพาะกาย-เมษายน</t>
  </si>
  <si>
    <t>D-SBG-2562-B8021-N00076</t>
  </si>
  <si>
    <t>D-APBG-2562-B8000-N00077</t>
  </si>
  <si>
    <t>ปี 2562-กีฬาภายนอก-อปอ.-พฤษภาคม</t>
  </si>
  <si>
    <t>D-SBG-2562-B8000-N00077</t>
  </si>
  <si>
    <t>D-APBG-2562-A8001-N00078</t>
  </si>
  <si>
    <t>ปี 2562-กีฬารัฐวิสาหกิจ-กอล์ฟ-มิถุนายน</t>
  </si>
  <si>
    <t>D-SBG-2562-A8001-N00078</t>
  </si>
  <si>
    <t>D-APBG-2562-A8002-N00079</t>
  </si>
  <si>
    <t>ปี 2562-กีฬารัฐวิสาหกิจ-ตะกร้อ-กรกฎาคม</t>
  </si>
  <si>
    <t>D-SBG-2562-A8002-N00079</t>
  </si>
  <si>
    <t>D-APBG-2562-A8003-N00080</t>
  </si>
  <si>
    <t>ปี 2562-กีฬารัฐวิสาหกิจ-เทเบิลเทนนิส-สิงหาคม</t>
  </si>
  <si>
    <t>D-SBG-2562-A8003-N00080</t>
  </si>
  <si>
    <t>D-APBG-2562-A8004-N00081</t>
  </si>
  <si>
    <t>ปี 2562-กีฬารัฐวิสาหกิจ-เทนนิส-กันยายน</t>
  </si>
  <si>
    <t>D-SBG-2562-A8004-N00081</t>
  </si>
  <si>
    <t>D-APBG-2562-A8005-N00082</t>
  </si>
  <si>
    <t>ปี 2562-กีฬารัฐวิสาหกิจ-บริดจ์-ตุลาคม</t>
  </si>
  <si>
    <t>D-SBG-2562-A8005-N00082</t>
  </si>
  <si>
    <t>D-APBG-2562-A8006-N00083</t>
  </si>
  <si>
    <t>ปี 2562-กีฬารัฐวิสาหกิจ-บาสเกตบอล-พฤศจิกายน</t>
  </si>
  <si>
    <t>D-SBG-2562-A8006-N00083</t>
  </si>
  <si>
    <t>D-APBG-2562-A8007-N00084</t>
  </si>
  <si>
    <t>ปี 2562-กีฬารัฐวิสาหกิจ-แบดมินตัน-ธันวาคม</t>
  </si>
  <si>
    <t>D-SBG-2562-A8007-N00084</t>
  </si>
  <si>
    <t>D-APBG-2562-A8008-N00085</t>
  </si>
  <si>
    <t>ปี 2562-กีฬารัฐวิสาหกิจ-โบว์ลิ่ง-มกราคม</t>
  </si>
  <si>
    <t>D-SBG-2562-A8008-N00085</t>
  </si>
  <si>
    <t>D-APBG-2562-A8009-N00086</t>
  </si>
  <si>
    <t>ปี 2562-กีฬารัฐวิสาหกิจ-ปาเป้า-กุมภาพันธ์</t>
  </si>
  <si>
    <t>D-SBG-2562-A8009-N00086</t>
  </si>
  <si>
    <t>D-APBG-2562-A8010-N00087</t>
  </si>
  <si>
    <t>ปี 2562-กีฬารัฐวิสาหกิจ-เปตอง-มีนาคม</t>
  </si>
  <si>
    <t>D-SBG-2562-A8010-N00087</t>
  </si>
  <si>
    <t>D-APBG-2562-A8011-N00088</t>
  </si>
  <si>
    <t>ปี 2562-กีฬารัฐวิสาหกิจ-ฟุตบอล-เมษายน</t>
  </si>
  <si>
    <t>D-SBG-2562-A8011-N00088</t>
  </si>
  <si>
    <t>D-APBG-2562-A8013-N00089</t>
  </si>
  <si>
    <t>ปี 2562-กีฬารัฐวิสาหกิจ-ยิงปืน-พฤษภาคม</t>
  </si>
  <si>
    <t>D-SBG-2562-A8013-N00089</t>
  </si>
  <si>
    <t>D-APBG-2562-A8014-N00090</t>
  </si>
  <si>
    <t>ปี 2562-กีฬารัฐวิสาหกิจ-วอลเล่ย์บอล-มิถุนายน</t>
  </si>
  <si>
    <t>D-SBG-2562-A8014-N00090</t>
  </si>
  <si>
    <t>D-APBG-2562-A8015-N00091</t>
  </si>
  <si>
    <t>ปี 2562-กีฬารัฐวิสาหกิจ-วิ่งเพื่อสุขภาพ-กรกฎาคม</t>
  </si>
  <si>
    <t>D-SBG-2562-A8015-N00091</t>
  </si>
  <si>
    <t>D-APBG-2562-A8016-N00092</t>
  </si>
  <si>
    <t>ปี 2562-กีฬารัฐวิสาหกิจ-เสริมสุขภาพ/ลิลาศ-สิงหาคม</t>
  </si>
  <si>
    <t>D-SBG-2562-A8016-N00092</t>
  </si>
  <si>
    <t>D-APBG-2562-A8017-N00093</t>
  </si>
  <si>
    <t>ปี 2562-กีฬารัฐวิสาหกิจ-หมากกระดาน-กันยายน</t>
  </si>
  <si>
    <t>D-SBG-2562-A8017-N00093</t>
  </si>
  <si>
    <t>D-APBG-2562-A8019-N00094</t>
  </si>
  <si>
    <t>ปี 2562-กีฬารัฐวิสาหกิจ-จักรยาน-ตุลาคม</t>
  </si>
  <si>
    <t>D-SBG-2562-A8019-N00094</t>
  </si>
  <si>
    <t>D-APBG-2563-B8001-N00095</t>
  </si>
  <si>
    <t>ปี 2563-กีฬาภายนอก-กอล์ฟ-พฤศจิกายน</t>
  </si>
  <si>
    <t>D-SBG-2563-B8001-N00095</t>
  </si>
  <si>
    <t>D-APBG-2563-B8002-N00096</t>
  </si>
  <si>
    <t>ปี 2563-กีฬาภายนอก-ตะกร้อ-ธันวาคม</t>
  </si>
  <si>
    <t>D-SBG-2563-B8002-N00096</t>
  </si>
  <si>
    <t>D-APBG-2563-B8003-N00097</t>
  </si>
  <si>
    <t>ปี 2563-กีฬาภายนอก-เทเบิลเทนนิส-มกราคม</t>
  </si>
  <si>
    <t>D-SBG-2563-B8003-N00097</t>
  </si>
  <si>
    <t>D-APBG-2563-B8004-N00098</t>
  </si>
  <si>
    <t>ปี 2563-กีฬาภายนอก-เทนนิส-กุมภาพันธ์</t>
  </si>
  <si>
    <t>D-SBG-2563-B8004-N00098</t>
  </si>
  <si>
    <t>D-APBG-2563-B8005-N00099</t>
  </si>
  <si>
    <t>ปี 2563-กีฬาภายนอก-บริดจ์-มีนาคม</t>
  </si>
  <si>
    <t>D-SBG-2563-B8005-N00099</t>
  </si>
  <si>
    <t>D-APBG-2563-B8006-N00100</t>
  </si>
  <si>
    <t>ปี 2563-กีฬาภายนอก-บาสเกตบอล-เมษายน</t>
  </si>
  <si>
    <t>D-SBG-2563-B8006-N00100</t>
  </si>
  <si>
    <t>D-APBG-2563-B8007-N00101</t>
  </si>
  <si>
    <t>ปี 2563-กีฬาภายนอก-แบดมินตัน-พฤษภาคม</t>
  </si>
  <si>
    <t>D-SBG-2563-B8007-N00101</t>
  </si>
  <si>
    <t>D-APBG-2563-B8008-N00102</t>
  </si>
  <si>
    <t>ปี 2563-กีฬาภายนอก-โบว์ลิ่ง-มิถุนายน</t>
  </si>
  <si>
    <t>D-SBG-2563-B8008-N00102</t>
  </si>
  <si>
    <t>D-APBG-2563-B8009-N00103</t>
  </si>
  <si>
    <t>ปี 2563-กีฬาภายนอก-ปาเป้า-กรกฎาคม</t>
  </si>
  <si>
    <t>D-SBG-2563-B8009-N00103</t>
  </si>
  <si>
    <t>D-APBG-2563-B8010-N00104</t>
  </si>
  <si>
    <t>ปี 2563-กีฬาภายนอก-เปตอง-สิงหาคม</t>
  </si>
  <si>
    <t>D-SBG-2563-B8010-N00104</t>
  </si>
  <si>
    <t>D-APBG-2563-B8011-N00105</t>
  </si>
  <si>
    <t>ปี 2563-กีฬาภายนอก-ฟุตบอล-กันยายน</t>
  </si>
  <si>
    <t>D-SBG-2563-B8011-N00105</t>
  </si>
  <si>
    <t>D-APBG-2563-B8012-N00106</t>
  </si>
  <si>
    <t>ปี 2563-กีฬาภายนอก-ยิงธนู-ตุลาคม</t>
  </si>
  <si>
    <t>D-SBG-2563-B8012-N00106</t>
  </si>
  <si>
    <t>D-APBG-2563-B8013-N00107</t>
  </si>
  <si>
    <t>ปี 2563-กีฬาภายนอก-ยิงปืน-พฤศจิกายน</t>
  </si>
  <si>
    <t>D-SBG-2563-B8013-N00107</t>
  </si>
  <si>
    <t>D-APBG-2563-B8014-N00108</t>
  </si>
  <si>
    <t>ปี 2563-กีฬาภายนอก-วอลเล่ย์บอล-ธันวาคม</t>
  </si>
  <si>
    <t>D-SBG-2563-B8014-N00108</t>
  </si>
  <si>
    <t>D-APBG-2563-B8015-N00109</t>
  </si>
  <si>
    <t>ปี 2563-กีฬาภายนอก-วิ่งเพื่อสุขภาพ-มกราคม</t>
  </si>
  <si>
    <t>D-SBG-2563-B8015-N00109</t>
  </si>
  <si>
    <t>D-APBG-2563-B8016-N00110</t>
  </si>
  <si>
    <t>ปี 2563-กีฬาภายนอก-เสริมสุขภาพ/ลิลาศ-กุมภาพันธ์</t>
  </si>
  <si>
    <t>D-SBG-2563-B8016-N00110</t>
  </si>
  <si>
    <t>D-APBG-2563-B8017-N00111</t>
  </si>
  <si>
    <t>ปี 2563-กีฬาภายนอก-หมากกระดาน-มีนาคม</t>
  </si>
  <si>
    <t>D-SBG-2563-B8017-N00111</t>
  </si>
  <si>
    <t>D-APBG-2563-B8019-N00112</t>
  </si>
  <si>
    <t>ปี 2563-กีฬาภายนอก-จักรยาน-เมษายน</t>
  </si>
  <si>
    <t>D-SBG-2563-B8019-N00112</t>
  </si>
  <si>
    <t>D-APBG-2563-B8021-N00113</t>
  </si>
  <si>
    <t>ปี 2563-กีฬาภายนอก-ฟิตเนตและเพาะกาย-พฤษภาคม</t>
  </si>
  <si>
    <t>D-SBG-2563-B8021-N00113</t>
  </si>
  <si>
    <t>D-APBG-2563-B8000-N00114</t>
  </si>
  <si>
    <t>ปี 2563-กีฬาภายนอก-อปอ.-มิถุนายน</t>
  </si>
  <si>
    <t>D-SBG-2563-B8000-N00114</t>
  </si>
  <si>
    <t>D-APBG-2563-A8001-N00115</t>
  </si>
  <si>
    <t>ปี 2563-กีฬารัฐวิสาหกิจ-กอล์ฟ-กรกฎาคม</t>
  </si>
  <si>
    <t>D-SBG-2563-A8001-N00115</t>
  </si>
  <si>
    <t>D-APBG-2563-A8002-N00116</t>
  </si>
  <si>
    <t>ปี 2563-กีฬารัฐวิสาหกิจ-ตะกร้อ-สิงหาคม</t>
  </si>
  <si>
    <t>D-SBG-2563-A8002-N00116</t>
  </si>
  <si>
    <t>D-APBG-2563-A8003-N00117</t>
  </si>
  <si>
    <t>ปี 2563-กีฬารัฐวิสาหกิจ-เทเบิลเทนนิส-กันยายน</t>
  </si>
  <si>
    <t>D-SBG-2563-A8003-N00117</t>
  </si>
  <si>
    <t>D-APBG-2563-A8004-N00118</t>
  </si>
  <si>
    <t>ปี 2563-กีฬารัฐวิสาหกิจ-เทนนิส-ตุลาคม</t>
  </si>
  <si>
    <t>D-SBG-2563-A8004-N00118</t>
  </si>
  <si>
    <t>D-APBG-2563-A8005-N00119</t>
  </si>
  <si>
    <t>ปี 2563-กีฬารัฐวิสาหกิจ-บริดจ์-พฤศจิกายน</t>
  </si>
  <si>
    <t>D-SBG-2563-A8005-N00119</t>
  </si>
  <si>
    <t>D-APBG-2563-A8006-N00120</t>
  </si>
  <si>
    <t>ปี 2563-กีฬารัฐวิสาหกิจ-บาสเกตบอล-ธันวาคม</t>
  </si>
  <si>
    <t>D-SBG-2563-A8006-N00120</t>
  </si>
  <si>
    <t>D-APBG-2563-A8007-N00121</t>
  </si>
  <si>
    <t>ปี 2563-กีฬารัฐวิสาหกิจ-แบดมินตัน-มกราคม</t>
  </si>
  <si>
    <t>D-SBG-2563-A8007-N00121</t>
  </si>
  <si>
    <t>D-APBG-2563-A8008-N00122</t>
  </si>
  <si>
    <t>ปี 2563-กีฬารัฐวิสาหกิจ-โบว์ลิ่ง-กุมภาพันธ์</t>
  </si>
  <si>
    <t>D-SBG-2563-A8008-N00122</t>
  </si>
  <si>
    <t>D-APBG-2563-A8010-N00124</t>
  </si>
  <si>
    <t>ปี 2563-กีฬารัฐวิสาหกิจ-เปตอง-เมษายน</t>
  </si>
  <si>
    <t>D-SBG-2563-A8010-N00124</t>
  </si>
  <si>
    <t>D-APBG-2563-A8013-N00126</t>
  </si>
  <si>
    <t>ปี 2563-กีฬารัฐวิสาหกิจ-ยิงปืน-มิถุนายน</t>
  </si>
  <si>
    <t>D-SBG-2563-A8013-N00126</t>
  </si>
  <si>
    <t>D-APBG-2563-A8014-N00127</t>
  </si>
  <si>
    <t>ปี 2563-กีฬารัฐวิสาหกิจ-วอลเล่ย์บอล-กรกฎาคม</t>
  </si>
  <si>
    <t>D-SBG-2563-A8014-N00127</t>
  </si>
  <si>
    <t>D-APBG-2563-A8016-N00129</t>
  </si>
  <si>
    <t>ปี 2563-กีฬารัฐวิสาหกิจ-เสริมสุขภาพ/ลิลาศ-กันยายน</t>
  </si>
  <si>
    <t>D-SBG-2563-A8016-N00129</t>
  </si>
  <si>
    <t>D-APBG-2563-A8019-N00131</t>
  </si>
  <si>
    <t>ปี 2563-กีฬารัฐวิสาหกิจ-จักรยาน-พฤศจิกายน</t>
  </si>
  <si>
    <t>D-SBG-2563-A8019-N00131</t>
  </si>
  <si>
    <t>adasdsd</t>
  </si>
  <si>
    <t>sadadasd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</si>
</sst>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_(* #,##0_);_(* \(#,##0\);_(* &quot;-&quot;_);_(@_)"/>
    <numFmt numFmtId="188" formatCode="_(* #,##0.00_);_(* \(#,##0.00\);_(* &quot;-&quot;??_);_(@_)"/>
    <numFmt numFmtId="189" formatCode="_-* #,##0_-;\-* #,##0_-;_-* &quot;-&quot;??_-;_-@_-"/>
    <numFmt numFmtId="190" formatCode="dd\ mmm\ bbbb"/>
    <numFmt numFmtId="191" formatCode="dd\-mmm\-bbbb"/>
  </numFmts>
  <fonts count="2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Tahoma"/>
      <family val="2"/>
    </font>
    <font>
      <b/>
      <sz val="14"/>
      <color rgb="FF002060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sz val="9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2"/>
      <color rgb="FF0070C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2060"/>
      <name val="Tahoma"/>
      <family val="2"/>
      <scheme val="minor"/>
    </font>
    <font>
      <sz val="11"/>
      <color theme="1"/>
      <name val="Tahoma"/>
      <family val="2"/>
      <scheme val="minor"/>
    </font>
    <font>
      <sz val="12"/>
      <name val="Tahoma"/>
      <family val="2"/>
      <scheme val="minor"/>
    </font>
    <font>
      <sz val="12"/>
      <color theme="1"/>
      <name val="Tahoma"/>
      <family val="2"/>
      <charset val="222"/>
      <scheme val="minor"/>
    </font>
    <font>
      <u/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6"/>
      <color rgb="FFFF0000"/>
      <name val="Tahoma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9" tint="-0.24994659260841701"/>
      </bottom>
      <diagonal/>
    </border>
    <border>
      <left/>
      <right/>
      <top style="thin">
        <color rgb="FF9BC2E6"/>
      </top>
      <bottom/>
      <diagonal/>
    </border>
    <border>
      <left style="thin">
        <color rgb="FF9BC2E6"/>
      </left>
      <right/>
      <top style="thin">
        <color rgb="FF9BC2E6"/>
      </top>
      <bottom/>
      <diagonal/>
    </border>
    <border>
      <left/>
      <right style="thin">
        <color rgb="FF9BC2E6"/>
      </right>
      <top style="thin">
        <color rgb="FF9BC2E6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88" fontId="1" fillId="0" borderId="0" applyFont="0" applyFill="0" applyBorder="0" applyAlignment="0" applyProtection="0"/>
  </cellStyleXfs>
  <cellXfs count="131">
    <xf numFmtId="0" fontId="0" fillId="0" borderId="0" xfId="0"/>
    <xf numFmtId="189" fontId="2" fillId="2" borderId="17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4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Alignment="1" applyProtection="1">
      <alignment horizontal="right"/>
    </xf>
    <xf numFmtId="0" fontId="3" fillId="0" borderId="0" xfId="0" applyFont="1" applyProtection="1"/>
    <xf numFmtId="0" fontId="5" fillId="0" borderId="0" xfId="0" applyFont="1" applyAlignment="1" applyProtection="1">
      <alignment horizontal="right"/>
    </xf>
    <xf numFmtId="0" fontId="5" fillId="0" borderId="0" xfId="0" applyFont="1" applyProtection="1"/>
    <xf numFmtId="0" fontId="0" fillId="0" borderId="0" xfId="0" applyBorder="1" applyProtection="1"/>
    <xf numFmtId="0" fontId="6" fillId="0" borderId="0" xfId="0" applyFont="1" applyProtection="1"/>
    <xf numFmtId="0" fontId="7" fillId="0" borderId="0" xfId="0" applyFont="1" applyProtection="1"/>
    <xf numFmtId="0" fontId="9" fillId="0" borderId="0" xfId="0" applyFont="1" applyProtection="1"/>
    <xf numFmtId="0" fontId="0" fillId="0" borderId="0" xfId="0" applyFill="1" applyBorder="1" applyProtection="1"/>
    <xf numFmtId="0" fontId="11" fillId="0" borderId="0" xfId="0" applyFont="1" applyBorder="1" applyAlignment="1" applyProtection="1">
      <alignment wrapText="1"/>
    </xf>
    <xf numFmtId="0" fontId="0" fillId="0" borderId="0" xfId="0" applyAlignment="1" applyProtection="1">
      <alignment horizontal="left" indent="1"/>
    </xf>
    <xf numFmtId="0" fontId="13" fillId="5" borderId="20" xfId="0" applyFont="1" applyFill="1" applyBorder="1"/>
    <xf numFmtId="0" fontId="13" fillId="5" borderId="21" xfId="0" applyFont="1" applyFill="1" applyBorder="1"/>
    <xf numFmtId="189" fontId="2" fillId="2" borderId="16" xfId="1" applyNumberFormat="1" applyFont="1" applyFill="1" applyBorder="1" applyAlignment="1" applyProtection="1">
      <alignment horizontal="center" vertical="center" wrapText="1"/>
      <protection locked="0"/>
    </xf>
    <xf numFmtId="189" fontId="2" fillId="2" borderId="18" xfId="1" applyNumberFormat="1" applyFont="1" applyFill="1" applyBorder="1" applyAlignment="1" applyProtection="1">
      <alignment horizontal="center" vertical="center" wrapText="1"/>
      <protection locked="0"/>
    </xf>
    <xf numFmtId="189" fontId="2" fillId="2" borderId="15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Protection="1"/>
    <xf numFmtId="187" fontId="0" fillId="0" borderId="0" xfId="0" applyNumberFormat="1" applyProtection="1"/>
    <xf numFmtId="0" fontId="13" fillId="7" borderId="0" xfId="0" applyFont="1" applyFill="1" applyBorder="1"/>
    <xf numFmtId="0" fontId="0" fillId="6" borderId="22" xfId="0" applyFont="1" applyFill="1" applyBorder="1"/>
    <xf numFmtId="191" fontId="0" fillId="6" borderId="22" xfId="0" applyNumberFormat="1" applyFont="1" applyFill="1" applyBorder="1"/>
    <xf numFmtId="3" fontId="0" fillId="6" borderId="22" xfId="0" applyNumberFormat="1" applyFont="1" applyFill="1" applyBorder="1"/>
    <xf numFmtId="14" fontId="0" fillId="6" borderId="22" xfId="0" applyNumberFormat="1" applyFont="1" applyFill="1" applyBorder="1"/>
    <xf numFmtId="0" fontId="17" fillId="6" borderId="22" xfId="0" applyFont="1" applyFill="1" applyBorder="1"/>
    <xf numFmtId="191" fontId="17" fillId="6" borderId="22" xfId="0" applyNumberFormat="1" applyFont="1" applyFill="1" applyBorder="1"/>
    <xf numFmtId="3" fontId="17" fillId="6" borderId="22" xfId="0" applyNumberFormat="1" applyFont="1" applyFill="1" applyBorder="1"/>
    <xf numFmtId="0" fontId="18" fillId="0" borderId="0" xfId="0" applyFont="1" applyProtection="1"/>
    <xf numFmtId="0" fontId="18" fillId="0" borderId="0" xfId="0" applyFont="1" applyFill="1" applyBorder="1" applyProtection="1"/>
    <xf numFmtId="0" fontId="8" fillId="0" borderId="23" xfId="0" applyFont="1" applyBorder="1" applyProtection="1"/>
    <xf numFmtId="0" fontId="0" fillId="0" borderId="23" xfId="0" applyBorder="1" applyProtection="1"/>
    <xf numFmtId="0" fontId="17" fillId="6" borderId="0" xfId="0" applyFont="1" applyFill="1" applyBorder="1"/>
    <xf numFmtId="3" fontId="17" fillId="6" borderId="0" xfId="0" applyNumberFormat="1" applyFont="1" applyFill="1" applyBorder="1"/>
    <xf numFmtId="14" fontId="17" fillId="6" borderId="22" xfId="0" applyNumberFormat="1" applyFont="1" applyFill="1" applyBorder="1"/>
    <xf numFmtId="14" fontId="17" fillId="6" borderId="0" xfId="0" applyNumberFormat="1" applyFont="1" applyFill="1" applyBorder="1"/>
    <xf numFmtId="0" fontId="17" fillId="6" borderId="22" xfId="0" applyNumberFormat="1" applyFont="1" applyFill="1" applyBorder="1"/>
    <xf numFmtId="0" fontId="17" fillId="6" borderId="0" xfId="0" applyNumberFormat="1" applyFont="1" applyFill="1" applyBorder="1"/>
    <xf numFmtId="189" fontId="2" fillId="2" borderId="15" xfId="1" applyNumberFormat="1" applyFont="1" applyFill="1" applyBorder="1" applyAlignment="1" applyProtection="1">
      <alignment horizontal="center" vertical="center" wrapText="1"/>
    </xf>
    <xf numFmtId="189" fontId="2" fillId="2" borderId="16" xfId="1" applyNumberFormat="1" applyFont="1" applyFill="1" applyBorder="1" applyAlignment="1" applyProtection="1">
      <alignment horizontal="center" vertical="center" wrapText="1"/>
    </xf>
    <xf numFmtId="189" fontId="2" fillId="2" borderId="17" xfId="1" applyNumberFormat="1" applyFont="1" applyFill="1" applyBorder="1" applyAlignment="1" applyProtection="1">
      <alignment horizontal="center" vertical="center" wrapText="1"/>
    </xf>
    <xf numFmtId="189" fontId="2" fillId="2" borderId="18" xfId="1" applyNumberFormat="1" applyFont="1" applyFill="1" applyBorder="1" applyAlignment="1" applyProtection="1">
      <alignment horizontal="center" vertical="center" wrapText="1"/>
    </xf>
    <xf numFmtId="0" fontId="19" fillId="0" borderId="0" xfId="0" applyFont="1" applyProtection="1"/>
    <xf numFmtId="0" fontId="0" fillId="0" borderId="27" xfId="0" applyBorder="1" applyProtection="1"/>
    <xf numFmtId="187" fontId="0" fillId="0" borderId="27" xfId="0" applyNumberFormat="1" applyBorder="1" applyProtection="1"/>
    <xf numFmtId="0" fontId="13" fillId="7" borderId="24" xfId="0" applyFont="1" applyFill="1" applyBorder="1"/>
    <xf numFmtId="187" fontId="0" fillId="9" borderId="0" xfId="0" applyNumberFormat="1" applyFill="1" applyProtection="1"/>
    <xf numFmtId="187" fontId="0" fillId="8" borderId="0" xfId="0" applyNumberFormat="1" applyFill="1" applyProtection="1"/>
    <xf numFmtId="3" fontId="0" fillId="4" borderId="0" xfId="0" applyNumberFormat="1" applyFill="1" applyProtection="1"/>
    <xf numFmtId="0" fontId="0" fillId="4" borderId="0" xfId="0" applyFill="1" applyProtection="1"/>
    <xf numFmtId="14" fontId="0" fillId="4" borderId="0" xfId="0" applyNumberFormat="1" applyFill="1" applyProtection="1"/>
    <xf numFmtId="191" fontId="0" fillId="4" borderId="0" xfId="0" applyNumberFormat="1" applyFill="1" applyProtection="1"/>
    <xf numFmtId="187" fontId="0" fillId="4" borderId="0" xfId="0" applyNumberFormat="1" applyFill="1" applyProtection="1"/>
    <xf numFmtId="3" fontId="0" fillId="0" borderId="0" xfId="0" applyNumberFormat="1" applyProtection="1">
      <protection locked="0"/>
    </xf>
    <xf numFmtId="187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3" fillId="7" borderId="25" xfId="0" applyFont="1" applyFill="1" applyBorder="1" applyProtection="1">
      <protection locked="0"/>
    </xf>
    <xf numFmtId="0" fontId="13" fillId="7" borderId="24" xfId="0" applyFont="1" applyFill="1" applyBorder="1" applyProtection="1">
      <protection locked="0"/>
    </xf>
    <xf numFmtId="0" fontId="13" fillId="7" borderId="26" xfId="0" applyFont="1" applyFill="1" applyBorder="1" applyProtection="1">
      <protection locked="0"/>
    </xf>
    <xf numFmtId="0" fontId="11" fillId="3" borderId="0" xfId="0" applyFont="1" applyFill="1" applyBorder="1" applyAlignment="1" applyProtection="1">
      <protection locked="0"/>
    </xf>
    <xf numFmtId="0" fontId="22" fillId="0" borderId="27" xfId="0" applyFont="1" applyBorder="1" applyProtection="1"/>
    <xf numFmtId="0" fontId="12" fillId="0" borderId="0" xfId="0" applyFont="1" applyFill="1" applyAlignment="1" applyProtection="1">
      <alignment horizontal="left"/>
    </xf>
    <xf numFmtId="0" fontId="2" fillId="2" borderId="1" xfId="0" applyFont="1" applyFill="1" applyBorder="1" applyAlignment="1" applyProtection="1">
      <alignment horizontal="center" vertical="top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189" fontId="2" fillId="2" borderId="3" xfId="1" applyNumberFormat="1" applyFont="1" applyFill="1" applyBorder="1" applyAlignment="1" applyProtection="1">
      <alignment horizontal="center" vertical="center" wrapText="1"/>
    </xf>
    <xf numFmtId="189" fontId="2" fillId="2" borderId="4" xfId="1" applyNumberFormat="1" applyFont="1" applyFill="1" applyBorder="1" applyAlignment="1" applyProtection="1">
      <alignment horizontal="center" vertical="center" wrapText="1"/>
    </xf>
    <xf numFmtId="189" fontId="2" fillId="2" borderId="5" xfId="1" applyNumberFormat="1" applyFont="1" applyFill="1" applyBorder="1" applyAlignment="1" applyProtection="1">
      <alignment horizontal="center" vertical="center" wrapText="1"/>
    </xf>
    <xf numFmtId="189" fontId="2" fillId="2" borderId="1" xfId="1" applyNumberFormat="1" applyFont="1" applyFill="1" applyBorder="1" applyAlignment="1" applyProtection="1">
      <alignment horizontal="center" vertical="top" wrapText="1"/>
    </xf>
    <xf numFmtId="189" fontId="2" fillId="2" borderId="6" xfId="1" applyNumberFormat="1" applyFont="1" applyFill="1" applyBorder="1" applyAlignment="1" applyProtection="1">
      <alignment horizontal="center" vertical="top" wrapText="1"/>
    </xf>
    <xf numFmtId="189" fontId="2" fillId="2" borderId="13" xfId="1" applyNumberFormat="1" applyFont="1" applyFill="1" applyBorder="1" applyAlignment="1" applyProtection="1">
      <alignment horizontal="center" vertical="top" wrapText="1"/>
    </xf>
    <xf numFmtId="189" fontId="2" fillId="2" borderId="8" xfId="1" applyNumberFormat="1" applyFont="1" applyFill="1" applyBorder="1" applyAlignment="1" applyProtection="1">
      <alignment horizontal="center" vertical="center"/>
    </xf>
    <xf numFmtId="189" fontId="2" fillId="2" borderId="9" xfId="1" applyNumberFormat="1" applyFont="1" applyFill="1" applyBorder="1" applyAlignment="1" applyProtection="1">
      <alignment horizontal="center" vertical="center"/>
    </xf>
    <xf numFmtId="189" fontId="2" fillId="2" borderId="10" xfId="1" applyNumberFormat="1" applyFont="1" applyFill="1" applyBorder="1" applyAlignment="1" applyProtection="1">
      <alignment horizontal="center" vertical="center"/>
    </xf>
    <xf numFmtId="189" fontId="2" fillId="2" borderId="11" xfId="1" applyNumberFormat="1" applyFont="1" applyFill="1" applyBorder="1" applyAlignment="1" applyProtection="1">
      <alignment horizontal="center" vertical="top" wrapText="1"/>
    </xf>
    <xf numFmtId="189" fontId="2" fillId="2" borderId="16" xfId="1" applyNumberFormat="1" applyFont="1" applyFill="1" applyBorder="1" applyAlignment="1" applyProtection="1">
      <alignment horizontal="center" vertical="top" wrapText="1"/>
    </xf>
    <xf numFmtId="189" fontId="2" fillId="2" borderId="12" xfId="1" applyNumberFormat="1" applyFont="1" applyFill="1" applyBorder="1" applyAlignment="1" applyProtection="1">
      <alignment horizontal="center" vertical="top" wrapText="1"/>
    </xf>
    <xf numFmtId="189" fontId="2" fillId="2" borderId="18" xfId="1" applyNumberFormat="1" applyFont="1" applyFill="1" applyBorder="1" applyAlignment="1" applyProtection="1">
      <alignment horizontal="center" vertical="top" wrapText="1"/>
    </xf>
    <xf numFmtId="0" fontId="10" fillId="2" borderId="3" xfId="0" applyFont="1" applyFill="1" applyBorder="1" applyAlignment="1" applyProtection="1">
      <alignment horizontal="center"/>
    </xf>
    <xf numFmtId="0" fontId="10" fillId="2" borderId="5" xfId="0" applyFont="1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2" fillId="2" borderId="1" xfId="1" applyNumberFormat="1" applyFont="1" applyFill="1" applyBorder="1" applyAlignment="1" applyProtection="1">
      <alignment horizontal="center" vertical="top" wrapText="1"/>
    </xf>
    <xf numFmtId="0" fontId="2" fillId="2" borderId="6" xfId="1" applyNumberFormat="1" applyFont="1" applyFill="1" applyBorder="1" applyAlignment="1" applyProtection="1">
      <alignment horizontal="center" vertical="top" wrapText="1"/>
    </xf>
    <xf numFmtId="0" fontId="2" fillId="2" borderId="13" xfId="1" applyNumberFormat="1" applyFont="1" applyFill="1" applyBorder="1" applyAlignment="1" applyProtection="1">
      <alignment horizontal="center" vertical="top" wrapText="1"/>
    </xf>
    <xf numFmtId="190" fontId="0" fillId="0" borderId="19" xfId="0" applyNumberFormat="1" applyFont="1" applyFill="1" applyBorder="1" applyAlignment="1" applyProtection="1">
      <alignment horizontal="left" indent="1"/>
    </xf>
    <xf numFmtId="190" fontId="11" fillId="0" borderId="19" xfId="0" applyNumberFormat="1" applyFont="1" applyFill="1" applyBorder="1" applyAlignment="1" applyProtection="1">
      <alignment horizontal="left" indent="1"/>
    </xf>
    <xf numFmtId="0" fontId="0" fillId="0" borderId="19" xfId="0" applyFont="1" applyFill="1" applyBorder="1" applyAlignment="1" applyProtection="1">
      <alignment horizontal="left" indent="1"/>
    </xf>
    <xf numFmtId="0" fontId="18" fillId="0" borderId="19" xfId="0" applyFont="1" applyFill="1" applyBorder="1" applyAlignment="1" applyProtection="1">
      <alignment horizontal="left" indent="1"/>
    </xf>
    <xf numFmtId="0" fontId="0" fillId="0" borderId="19" xfId="0" applyBorder="1" applyAlignment="1" applyProtection="1">
      <alignment horizontal="left" indent="1"/>
    </xf>
    <xf numFmtId="0" fontId="11" fillId="3" borderId="0" xfId="0" applyFont="1" applyFill="1" applyBorder="1" applyAlignment="1" applyProtection="1">
      <alignment horizontal="left"/>
      <protection locked="0"/>
    </xf>
    <xf numFmtId="189" fontId="2" fillId="2" borderId="1" xfId="1" applyNumberFormat="1" applyFont="1" applyFill="1" applyBorder="1" applyAlignment="1" applyProtection="1">
      <alignment horizontal="center" vertical="top" wrapText="1"/>
      <protection locked="0"/>
    </xf>
    <xf numFmtId="189" fontId="2" fillId="2" borderId="6" xfId="1" applyNumberFormat="1" applyFont="1" applyFill="1" applyBorder="1" applyAlignment="1" applyProtection="1">
      <alignment horizontal="center" vertical="top" wrapText="1"/>
      <protection locked="0"/>
    </xf>
    <xf numFmtId="189" fontId="2" fillId="2" borderId="13" xfId="1" applyNumberFormat="1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</xf>
    <xf numFmtId="0" fontId="2" fillId="2" borderId="7" xfId="0" applyFont="1" applyFill="1" applyBorder="1" applyAlignment="1" applyProtection="1">
      <alignment horizontal="center" vertical="top" wrapText="1"/>
    </xf>
    <xf numFmtId="0" fontId="2" fillId="2" borderId="14" xfId="0" applyFont="1" applyFill="1" applyBorder="1" applyAlignment="1" applyProtection="1">
      <alignment horizontal="center" vertical="top" wrapText="1"/>
    </xf>
    <xf numFmtId="189" fontId="2" fillId="2" borderId="3" xfId="1" applyNumberFormat="1" applyFont="1" applyFill="1" applyBorder="1" applyAlignment="1" applyProtection="1">
      <alignment horizontal="center" vertical="center"/>
    </xf>
    <xf numFmtId="189" fontId="2" fillId="2" borderId="4" xfId="1" applyNumberFormat="1" applyFont="1" applyFill="1" applyBorder="1" applyAlignment="1" applyProtection="1">
      <alignment horizontal="center" vertical="center"/>
    </xf>
    <xf numFmtId="189" fontId="2" fillId="2" borderId="5" xfId="1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3" xfId="0" applyFont="1" applyFill="1" applyBorder="1" applyAlignment="1" applyProtection="1">
      <alignment horizontal="center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189" fontId="2" fillId="2" borderId="8" xfId="1" applyNumberFormat="1" applyFont="1" applyFill="1" applyBorder="1" applyAlignment="1" applyProtection="1">
      <alignment horizontal="center" vertical="center"/>
      <protection locked="0"/>
    </xf>
    <xf numFmtId="189" fontId="2" fillId="2" borderId="9" xfId="1" applyNumberFormat="1" applyFont="1" applyFill="1" applyBorder="1" applyAlignment="1" applyProtection="1">
      <alignment horizontal="center" vertical="center"/>
      <protection locked="0"/>
    </xf>
    <xf numFmtId="189" fontId="2" fillId="2" borderId="10" xfId="1" applyNumberFormat="1" applyFont="1" applyFill="1" applyBorder="1" applyAlignment="1" applyProtection="1">
      <alignment horizontal="center" vertical="center"/>
      <protection locked="0"/>
    </xf>
    <xf numFmtId="189" fontId="2" fillId="2" borderId="11" xfId="1" applyNumberFormat="1" applyFont="1" applyFill="1" applyBorder="1" applyAlignment="1" applyProtection="1">
      <alignment horizontal="center" vertical="top" wrapText="1"/>
      <protection locked="0"/>
    </xf>
    <xf numFmtId="189" fontId="2" fillId="2" borderId="16" xfId="1" applyNumberFormat="1" applyFont="1" applyFill="1" applyBorder="1" applyAlignment="1" applyProtection="1">
      <alignment horizontal="center" vertical="top" wrapText="1"/>
      <protection locked="0"/>
    </xf>
    <xf numFmtId="0" fontId="2" fillId="2" borderId="1" xfId="1" applyNumberFormat="1" applyFont="1" applyFill="1" applyBorder="1" applyAlignment="1" applyProtection="1">
      <alignment horizontal="center" vertical="top" wrapText="1"/>
      <protection locked="0"/>
    </xf>
    <xf numFmtId="0" fontId="2" fillId="2" borderId="6" xfId="1" applyNumberFormat="1" applyFont="1" applyFill="1" applyBorder="1" applyAlignment="1" applyProtection="1">
      <alignment horizontal="center" vertical="top" wrapText="1"/>
      <protection locked="0"/>
    </xf>
    <xf numFmtId="0" fontId="2" fillId="2" borderId="13" xfId="1" applyNumberFormat="1" applyFont="1" applyFill="1" applyBorder="1" applyAlignment="1" applyProtection="1">
      <alignment horizontal="center" vertical="top" wrapText="1"/>
      <protection locked="0"/>
    </xf>
    <xf numFmtId="189" fontId="2" fillId="2" borderId="12" xfId="1" applyNumberFormat="1" applyFont="1" applyFill="1" applyBorder="1" applyAlignment="1" applyProtection="1">
      <alignment horizontal="center" vertical="top" wrapText="1"/>
      <protection locked="0"/>
    </xf>
    <xf numFmtId="189" fontId="2" fillId="2" borderId="18" xfId="1" applyNumberFormat="1" applyFont="1" applyFill="1" applyBorder="1" applyAlignment="1" applyProtection="1">
      <alignment horizontal="center" vertical="top" wrapText="1"/>
      <protection locked="0"/>
    </xf>
    <xf numFmtId="189" fontId="2" fillId="2" borderId="3" xfId="1" applyNumberFormat="1" applyFont="1" applyFill="1" applyBorder="1" applyAlignment="1" applyProtection="1">
      <alignment horizontal="center" vertical="top" wrapText="1"/>
      <protection locked="0"/>
    </xf>
    <xf numFmtId="189" fontId="2" fillId="2" borderId="5" xfId="1" applyNumberFormat="1" applyFont="1" applyFill="1" applyBorder="1" applyAlignment="1" applyProtection="1">
      <alignment horizontal="center" vertical="top" wrapText="1"/>
      <protection locked="0"/>
    </xf>
    <xf numFmtId="189" fontId="2" fillId="2" borderId="4" xfId="1" applyNumberFormat="1" applyFont="1" applyFill="1" applyBorder="1" applyAlignment="1" applyProtection="1">
      <alignment horizontal="center" vertical="top" wrapText="1"/>
      <protection locked="0"/>
    </xf>
    <xf numFmtId="0" fontId="10" fillId="2" borderId="3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14" xfId="0" applyFont="1" applyFill="1" applyBorder="1" applyAlignment="1" applyProtection="1">
      <alignment horizontal="center" vertical="top" wrapText="1"/>
      <protection locked="0"/>
    </xf>
    <xf numFmtId="189" fontId="2" fillId="2" borderId="3" xfId="1" applyNumberFormat="1" applyFont="1" applyFill="1" applyBorder="1" applyAlignment="1" applyProtection="1">
      <alignment horizontal="center" vertical="top"/>
      <protection locked="0"/>
    </xf>
    <xf numFmtId="189" fontId="2" fillId="2" borderId="4" xfId="1" applyNumberFormat="1" applyFont="1" applyFill="1" applyBorder="1" applyAlignment="1" applyProtection="1">
      <alignment horizontal="center" vertical="top"/>
      <protection locked="0"/>
    </xf>
    <xf numFmtId="189" fontId="2" fillId="2" borderId="5" xfId="1" applyNumberFormat="1" applyFont="1" applyFill="1" applyBorder="1" applyAlignment="1" applyProtection="1">
      <alignment horizontal="center" vertical="top"/>
      <protection locked="0"/>
    </xf>
  </cellXfs>
  <cellStyles count="2">
    <cellStyle name="Normal" xfId="0" builtinId="0"/>
    <cellStyle name="เครื่องหมายจุลภาค 2" xfId="1"/>
  </cellStyles>
  <dxfs count="1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91" formatCode="dd\-mmm\-bbbb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91" formatCode="dd\-mmm\-bbbb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92" formatCode="m/d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rgb="FF9BC2E6"/>
        </left>
        <right style="thin">
          <color rgb="FF9BC2E6"/>
        </right>
        <top style="thin">
          <color rgb="FF9BC2E6"/>
        </top>
        <bottom style="thin">
          <color rgb="FF9BC2E6"/>
        </bottom>
      </border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theme="4"/>
          <bgColor theme="4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476250</xdr:colOff>
          <xdr:row>2</xdr:row>
          <xdr:rowOff>209550</xdr:rowOff>
        </xdr:from>
        <xdr:to>
          <xdr:col>9</xdr:col>
          <xdr:colOff>95250</xdr:colOff>
          <xdr:row>3</xdr:row>
          <xdr:rowOff>371475</xdr:rowOff>
        </xdr:to>
        <xdr:sp macro="" textlink="">
          <xdr:nvSpPr>
            <xdr:cNvPr id="21508" name="CommandButton1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733425</xdr:colOff>
          <xdr:row>5</xdr:row>
          <xdr:rowOff>9525</xdr:rowOff>
        </xdr:from>
        <xdr:to>
          <xdr:col>22</xdr:col>
          <xdr:colOff>657225</xdr:colOff>
          <xdr:row>6</xdr:row>
          <xdr:rowOff>66675</xdr:rowOff>
        </xdr:to>
        <xdr:sp macro="" textlink="">
          <xdr:nvSpPr>
            <xdr:cNvPr id="21525" name="CommandButton2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704850</xdr:colOff>
          <xdr:row>9</xdr:row>
          <xdr:rowOff>66675</xdr:rowOff>
        </xdr:from>
        <xdr:to>
          <xdr:col>22</xdr:col>
          <xdr:colOff>628650</xdr:colOff>
          <xdr:row>12</xdr:row>
          <xdr:rowOff>47625</xdr:rowOff>
        </xdr:to>
        <xdr:sp macro="" textlink="">
          <xdr:nvSpPr>
            <xdr:cNvPr id="21532" name="CommandButton3" hidden="1">
              <a:extLst>
                <a:ext uri="{63B3BB69-23CF-44E3-9099-C40C66FF867C}">
                  <a14:compatExt spid="_x0000_s2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</xdr:col>
      <xdr:colOff>1404938</xdr:colOff>
      <xdr:row>47</xdr:row>
      <xdr:rowOff>119062</xdr:rowOff>
    </xdr:from>
    <xdr:to>
      <xdr:col>3</xdr:col>
      <xdr:colOff>1047750</xdr:colOff>
      <xdr:row>53</xdr:row>
      <xdr:rowOff>71438</xdr:rowOff>
    </xdr:to>
    <xdr:sp macro="" textlink="">
      <xdr:nvSpPr>
        <xdr:cNvPr id="2" name="Rectangular Callout 1"/>
        <xdr:cNvSpPr/>
      </xdr:nvSpPr>
      <xdr:spPr>
        <a:xfrm>
          <a:off x="2738438" y="10441781"/>
          <a:ext cx="2488406" cy="1023938"/>
        </a:xfrm>
        <a:prstGeom prst="wedgeRectCallout">
          <a:avLst>
            <a:gd name="adj1" fmla="val -36622"/>
            <a:gd name="adj2" fmla="val -1281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ต้องการ</a:t>
          </a:r>
          <a:r>
            <a:rPr lang="th-TH" sz="1100" baseline="0"/>
            <a:t> </a:t>
          </a:r>
          <a:r>
            <a:rPr lang="en-US" sz="1100" baseline="0"/>
            <a:t>update </a:t>
          </a:r>
          <a:r>
            <a:rPr lang="th-TH" sz="1100" baseline="0"/>
            <a:t> ข้อมูลในตารางสีเทา</a:t>
          </a:r>
        </a:p>
        <a:p>
          <a:pPr algn="l"/>
          <a:r>
            <a:rPr lang="th-TH" sz="1100" baseline="0"/>
            <a:t>ไปไว้ใน </a:t>
          </a:r>
          <a:r>
            <a:rPr lang="en-US" sz="1100" baseline="0"/>
            <a:t>page " data_Approvebudget"</a:t>
          </a:r>
        </a:p>
        <a:p>
          <a:pPr algn="l"/>
          <a:r>
            <a:rPr lang="th-TH" sz="1100" baseline="0"/>
            <a:t>โดยอ้างอิงจากหัวคอลัมทั้ง </a:t>
          </a:r>
          <a:r>
            <a:rPr lang="en-US" sz="1100" baseline="0"/>
            <a:t>2 </a:t>
          </a:r>
          <a:r>
            <a:rPr lang="th-TH" sz="1100" baseline="0"/>
            <a:t>หน้า</a:t>
          </a:r>
          <a:endParaRPr lang="th-TH" sz="1100"/>
        </a:p>
      </xdr:txBody>
    </xdr:sp>
    <xdr:clientData/>
  </xdr:twoCellAnchor>
  <xdr:twoCellAnchor>
    <xdr:from>
      <xdr:col>24</xdr:col>
      <xdr:colOff>0</xdr:colOff>
      <xdr:row>9</xdr:row>
      <xdr:rowOff>0</xdr:rowOff>
    </xdr:from>
    <xdr:to>
      <xdr:col>26</xdr:col>
      <xdr:colOff>750094</xdr:colOff>
      <xdr:row>13</xdr:row>
      <xdr:rowOff>107157</xdr:rowOff>
    </xdr:to>
    <xdr:sp macro="" textlink="">
      <xdr:nvSpPr>
        <xdr:cNvPr id="6" name="Rectangular Callout 5"/>
        <xdr:cNvSpPr/>
      </xdr:nvSpPr>
      <xdr:spPr>
        <a:xfrm>
          <a:off x="24562594" y="2083594"/>
          <a:ext cx="2488406" cy="1023938"/>
        </a:xfrm>
        <a:prstGeom prst="wedgeRectCallout">
          <a:avLst>
            <a:gd name="adj1" fmla="val -106000"/>
            <a:gd name="adj2" fmla="val -959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คลิกปุ่ม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10</xdr:row>
      <xdr:rowOff>28575</xdr:rowOff>
    </xdr:from>
    <xdr:to>
      <xdr:col>5</xdr:col>
      <xdr:colOff>533400</xdr:colOff>
      <xdr:row>26</xdr:row>
      <xdr:rowOff>152400</xdr:rowOff>
    </xdr:to>
    <xdr:sp macro="" textlink="">
      <xdr:nvSpPr>
        <xdr:cNvPr id="2" name="Oval 1"/>
        <xdr:cNvSpPr/>
      </xdr:nvSpPr>
      <xdr:spPr>
        <a:xfrm>
          <a:off x="1571625" y="2371725"/>
          <a:ext cx="2781300" cy="30194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295275</xdr:colOff>
      <xdr:row>8</xdr:row>
      <xdr:rowOff>0</xdr:rowOff>
    </xdr:from>
    <xdr:to>
      <xdr:col>5</xdr:col>
      <xdr:colOff>1543050</xdr:colOff>
      <xdr:row>11</xdr:row>
      <xdr:rowOff>95250</xdr:rowOff>
    </xdr:to>
    <xdr:sp macro="" textlink="">
      <xdr:nvSpPr>
        <xdr:cNvPr id="3" name="Rectangular Callout 2"/>
        <xdr:cNvSpPr/>
      </xdr:nvSpPr>
      <xdr:spPr>
        <a:xfrm>
          <a:off x="4114800" y="1924050"/>
          <a:ext cx="1247775" cy="695325"/>
        </a:xfrm>
        <a:prstGeom prst="wedgeRectCallout">
          <a:avLst>
            <a:gd name="adj1" fmla="val -59001"/>
            <a:gd name="adj2" fmla="val 816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มาไว้หน้านี้โดยให้ตรงตามหัวข้อ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_Approvebudget" displayName="Table_Approvebudget" ref="D11:BJ142" totalsRowShown="0" headerRowDxfId="120" dataDxfId="119" tableBorderDxfId="118">
  <autoFilter ref="D11:BJ142"/>
  <tableColumns count="59">
    <tableColumn id="1" name="code" dataDxfId="117" totalsRowDxfId="116"/>
    <tableColumn id="2" name="รหัสเก็บข้อมูล" dataDxfId="115" totalsRowDxfId="114"/>
    <tableColumn id="3" name="ID1" dataDxfId="113" totalsRowDxfId="112"/>
    <tableColumn id="4" name="ID2" dataDxfId="111" totalsRowDxfId="110"/>
    <tableColumn id="5" name="Cost-Center" dataDxfId="109" totalsRowDxfId="108"/>
    <tableColumn id="6" name="Fund / FP" dataDxfId="107" totalsRowDxfId="106"/>
    <tableColumn id="7" name="ประจำปี" dataDxfId="105" totalsRowDxfId="104"/>
    <tableColumn id="8" name="ประเภทกีฬา" dataDxfId="103" totalsRowDxfId="102"/>
    <tableColumn id="9" name="ชมรมกีฬา" dataDxfId="101" totalsRowDxfId="100"/>
    <tableColumn id="10" name="วัน-เดือน-ปีดำเนินการ" dataDxfId="99" totalsRowDxfId="98"/>
    <tableColumn id="11" name="ชื่อการแข่งขัน" dataDxfId="97" totalsRowDxfId="96"/>
    <tableColumn id="12" name="สถานที่แข่งขัน" dataDxfId="95" totalsRowDxfId="94"/>
    <tableColumn id="13" name="เจ้าภาพจัดงานกีฬา" dataDxfId="93" totalsRowDxfId="92"/>
    <tableColumn id="14" name="เดือน ที่จัดกิจกรรม" dataDxfId="91" totalsRowDxfId="90"/>
    <tableColumn id="15" name="เงินสมทบนำเข้า กฟผ." dataDxfId="89" totalsRowDxfId="88"/>
    <tableColumn id="16" name="รวมค่าใช้จ่าย" dataDxfId="87" totalsRowDxfId="86"/>
    <tableColumn id="17" name="จำนวนนักกีฬา" dataDxfId="85" totalsRowDxfId="84"/>
    <tableColumn id="18" name="จำนวน" dataDxfId="83" totalsRowDxfId="82"/>
    <tableColumn id="19" name="ราคา" dataDxfId="81" totalsRowDxfId="80"/>
    <tableColumn id="20" name="รวมจำนวนเงินชุดกีฬา" dataDxfId="79" totalsRowDxfId="78"/>
    <tableColumn id="21" name="ในกรณีต้องการเงิน ค่าชุดกีฬา" dataDxfId="77" totalsRowDxfId="76"/>
    <tableColumn id="22" name="จำนวนทีมงาน" dataDxfId="75" totalsRowDxfId="74"/>
    <tableColumn id="23" name="จำนวน2" dataDxfId="73" totalsRowDxfId="72"/>
    <tableColumn id="24" name="ราคา3" dataDxfId="71" totalsRowDxfId="70"/>
    <tableColumn id="25" name="รวมจำนวนเงินชุดกีฬา4" dataDxfId="69" totalsRowDxfId="68"/>
    <tableColumn id="26" name="ในกรณีต้องการเงิน ค่าชุดกีฬา5" dataDxfId="67" totalsRowDxfId="66"/>
    <tableColumn id="27" name="จำนวนชิ้น" dataDxfId="65" totalsRowDxfId="64"/>
    <tableColumn id="28" name="ราคา6" dataDxfId="63" totalsRowDxfId="62"/>
    <tableColumn id="29" name="รวมจำนวนเงินของที่ระลึก" dataDxfId="61" totalsRowDxfId="60"/>
    <tableColumn id="30" name="ในกรณีต้องการเงิน ค่าของที่ระลึก" dataDxfId="59" totalsRowDxfId="58"/>
    <tableColumn id="31" name="ค่ากรรมการตัดสิน" dataDxfId="57" totalsRowDxfId="56"/>
    <tableColumn id="32" name="ค่าสถานที่จัดงานการแข่งขัน" dataDxfId="55" totalsRowDxfId="54"/>
    <tableColumn id="33" name="ค่าสถานที่+จัดเลี้ยงอาหารโต๊ะจีน" dataDxfId="53" totalsRowDxfId="52"/>
    <tableColumn id="34" name="ของที่ระลึกและของรางวัล" dataDxfId="51" totalsRowDxfId="50"/>
    <tableColumn id="35" name="ค่าจัดเลี้ยงหรือซื้อโต๊ะจีน" dataDxfId="49" totalsRowDxfId="48"/>
    <tableColumn id="36" name="ของที่ระลึก" dataDxfId="47" totalsRowDxfId="46"/>
    <tableColumn id="37" name="ค่าสมัครแข่งขันกีฬา" dataDxfId="45" totalsRowDxfId="44"/>
    <tableColumn id="38" name="ค่าอุปกรณ์ตอนแข่งขัน" dataDxfId="43" totalsRowDxfId="42"/>
    <tableColumn id="39" name="ค่าอาหาร+ค่าน้ำตอนแข่งขัน" dataDxfId="41" totalsRowDxfId="40"/>
    <tableColumn id="40" name="ค่าซื้อชุดกีฬาและเช่าเครื่องแต่งกาย" dataDxfId="39" totalsRowDxfId="38"/>
    <tableColumn id="41" name="ค่าเช่าสนามซ้อม" dataDxfId="37" totalsRowDxfId="36"/>
    <tableColumn id="42" name="ค่าอุปกรณ์ตอนซ้อม" dataDxfId="35" totalsRowDxfId="34"/>
    <tableColumn id="43" name="จำนวนวันในการแช่งขัน" dataDxfId="33" totalsRowDxfId="32"/>
    <tableColumn id="44" name="เบี้ยเลี้ยงนักกีฬาแข่งที่ ส่วนกลาง" dataDxfId="31" totalsRowDxfId="30"/>
    <tableColumn id="45" name="เบี้ยเลี้ยงที่พักนักกีฬาแข่งที่ ตจว." dataDxfId="29" totalsRowDxfId="28"/>
    <tableColumn id="46" name="เบี้ยเลี้ยงทีมงานแข่งที่ ส่วนกลาง" dataDxfId="27" totalsRowDxfId="26"/>
    <tableColumn id="47" name="เบี้ยเลี้ยงที่พักทีมงานแข่งที่ ตจว." dataDxfId="25" totalsRowDxfId="24"/>
    <tableColumn id="48" name="เบี้ยเลี้ยง พขร. แข่งที่ส่วนกลาง" dataDxfId="23" totalsRowDxfId="22"/>
    <tableColumn id="49" name="เบี้ยเลี้ยง พขร. แข่งที่ ตจว." dataDxfId="21" totalsRowDxfId="20"/>
    <tableColumn id="50" name="ค่าน้ำมัน+ยานพาหนะ" dataDxfId="19" totalsRowDxfId="18"/>
    <tableColumn id="51" name="ชนิดรถที่ใช้งาน" dataDxfId="17" totalsRowDxfId="16"/>
    <tableColumn id="52" name="จำนวนรถที่ใช้" dataDxfId="15" totalsRowDxfId="14"/>
    <tableColumn id="53" name="ค่าตอบแทนผู้ฝึกสอน" dataDxfId="13" totalsRowDxfId="12"/>
    <tableColumn id="54" name="ค่าใช้จ่ายเบ็ดเตล็ด1" dataDxfId="11" totalsRowDxfId="10"/>
    <tableColumn id="55" name="ค่าใช้จ่ายเบ็ดเตล็ด2" dataDxfId="9" totalsRowDxfId="8"/>
    <tableColumn id="56" name="ค่าใช้จ่ายเบ็ดเตล็ด3" dataDxfId="7" totalsRowDxfId="6"/>
    <tableColumn id="57" name="กรณีเป็นเจ้าภาพ บวกเงินสมทบนำเข้า กฟผ." dataDxfId="5" totalsRowDxfId="4"/>
    <tableColumn id="58" name="หมายเหตุ" dataDxfId="3" totalsRowDxfId="2"/>
    <tableColumn id="59" name="รหัสเก็บข้อมูล D-SBG" dataDxfId="1" totalsRow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_year" displayName="Table_year" ref="M5:M35" totalsRowShown="0">
  <autoFilter ref="M5:M35"/>
  <tableColumns count="1">
    <tableColumn id="1" name="ประจำปี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_month" displayName="Table_month" ref="P5:P18" totalsRowShown="0">
  <autoFilter ref="P5:P18"/>
  <tableColumns count="1">
    <tableColumn id="1" name="เดือน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_codeIO" displayName="Table_codeIO" ref="I5:J42" totalsRowShown="0">
  <autoFilter ref="I5:J42"/>
  <tableColumns count="2">
    <tableColumn id="1" name="รหัส"/>
    <tableColumn id="2" name="Fund / FP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S5:S116" totalsRowShown="0">
  <autoFilter ref="S5:S116"/>
  <tableColumns count="1">
    <tableColumn id="1" name="ID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2:BH100"/>
  <sheetViews>
    <sheetView topLeftCell="A22" zoomScale="80" zoomScaleNormal="80" workbookViewId="0">
      <selection activeCell="C41" sqref="C41"/>
    </sheetView>
  </sheetViews>
  <sheetFormatPr defaultRowHeight="14.25" x14ac:dyDescent="0.2"/>
  <cols>
    <col min="1" max="1" width="6.125" style="2" customWidth="1"/>
    <col min="2" max="2" width="11.375" style="2" customWidth="1"/>
    <col min="3" max="3" width="37.375" style="2" customWidth="1"/>
    <col min="4" max="4" width="17" style="2" customWidth="1"/>
    <col min="5" max="5" width="26.75" style="2" customWidth="1"/>
    <col min="6" max="6" width="11.375" style="2" customWidth="1"/>
    <col min="7" max="7" width="14.5" style="2" customWidth="1"/>
    <col min="8" max="10" width="11.375" style="2" customWidth="1"/>
    <col min="11" max="11" width="15.25" style="2" customWidth="1"/>
    <col min="12" max="35" width="11.375" style="2" customWidth="1"/>
    <col min="36" max="37" width="12.75" style="2" customWidth="1"/>
    <col min="38" max="59" width="11.375" style="2" customWidth="1"/>
    <col min="60" max="60" width="23.75" style="2" bestFit="1" customWidth="1"/>
    <col min="61" max="16384" width="9" style="2"/>
  </cols>
  <sheetData>
    <row r="2" spans="2:26" ht="18" x14ac:dyDescent="0.25">
      <c r="B2" s="3" t="s">
        <v>226</v>
      </c>
    </row>
    <row r="3" spans="2:26" ht="18" x14ac:dyDescent="0.25">
      <c r="B3" s="3"/>
      <c r="M3" s="6"/>
    </row>
    <row r="4" spans="2:26" ht="30.75" customHeight="1" x14ac:dyDescent="0.25">
      <c r="B4" s="31" t="s">
        <v>106</v>
      </c>
      <c r="D4" s="94" t="s">
        <v>501</v>
      </c>
      <c r="E4" s="94"/>
      <c r="F4" s="62"/>
      <c r="G4" s="62"/>
      <c r="H4" s="62"/>
    </row>
    <row r="5" spans="2:26" ht="14.25" customHeight="1" x14ac:dyDescent="0.2">
      <c r="I5" s="15"/>
      <c r="J5" s="15"/>
    </row>
    <row r="6" spans="2:26" ht="25.5" customHeight="1" x14ac:dyDescent="0.2">
      <c r="B6" s="31" t="s">
        <v>2</v>
      </c>
      <c r="C6" s="31"/>
      <c r="D6" s="91" t="str">
        <f>IF($D$4&lt;&gt;"",VLOOKUP($D$4,Table_Approvebudget[[ID2]:[รหัสเก็บข้อมูล D-SBG]],4,0),"")</f>
        <v>ปี 2561</v>
      </c>
      <c r="E6" s="92"/>
      <c r="P6" s="4"/>
      <c r="Q6" s="7" t="s">
        <v>1</v>
      </c>
      <c r="R6" s="93" t="str">
        <f>IF($D$4&lt;&gt;"",VLOOKUP($D$4,Table_Approvebudget[[ID2]:[รหัสเก็บข้อมูล D-SBG]],3,0),"")</f>
        <v>SS01B52B8001</v>
      </c>
      <c r="S6" s="93"/>
    </row>
    <row r="7" spans="2:26" ht="9.75" customHeight="1" x14ac:dyDescent="0.2">
      <c r="B7" s="31"/>
      <c r="C7" s="31"/>
      <c r="D7" s="32"/>
      <c r="E7" s="32"/>
    </row>
    <row r="8" spans="2:26" ht="25.5" customHeight="1" x14ac:dyDescent="0.2">
      <c r="B8" s="31" t="s">
        <v>107</v>
      </c>
      <c r="C8" s="31"/>
      <c r="D8" s="91" t="str">
        <f>IF($D$4&lt;&gt;"",VLOOKUP($D$4,Table_Approvebudget[[ID2]:[รหัสเก็บข้อมูล D-SBG]],5,0),"")</f>
        <v>กีฬาภายนอก</v>
      </c>
      <c r="E8" s="92"/>
      <c r="Q8" s="7" t="s">
        <v>155</v>
      </c>
      <c r="R8" s="93" t="str">
        <f>IF($D$4&lt;&gt;"",VLOOKUP($D$4,Table_Approvebudget[[ID2]:[รหัสเก็บข้อมูล D-SBG]],2,0),"")</f>
        <v>B702050</v>
      </c>
      <c r="S8" s="93"/>
    </row>
    <row r="9" spans="2:26" ht="9.75" customHeight="1" x14ac:dyDescent="0.2">
      <c r="B9" s="31"/>
      <c r="C9" s="31"/>
      <c r="D9" s="32"/>
      <c r="E9" s="32"/>
      <c r="M9" s="5"/>
    </row>
    <row r="10" spans="2:26" ht="25.5" customHeight="1" x14ac:dyDescent="0.2">
      <c r="B10" s="31" t="s">
        <v>0</v>
      </c>
      <c r="C10" s="31"/>
      <c r="D10" s="91" t="str">
        <f>IF($D$4&lt;&gt;"",VLOOKUP($D$4,Table_Approvebudget[[ID2]:[รหัสเก็บข้อมูล D-SBG]],6,0),"")</f>
        <v>กอล์ฟ</v>
      </c>
      <c r="E10" s="92"/>
      <c r="M10" s="5"/>
      <c r="Q10" s="5" t="s">
        <v>106</v>
      </c>
      <c r="R10" s="93" t="str">
        <f>IF($D$4&lt;&gt;"","D-SBG-"&amp;RIGHT($D$6,4)&amp;"-"&amp;RIGHT($R$6,5),"")</f>
        <v>D-SBG-2561-B8001</v>
      </c>
      <c r="S10" s="93"/>
    </row>
    <row r="11" spans="2:26" ht="9.75" customHeight="1" x14ac:dyDescent="0.2">
      <c r="B11" s="8"/>
      <c r="D11" s="13"/>
      <c r="E11" s="13"/>
      <c r="M11" s="5"/>
    </row>
    <row r="12" spans="2:26" ht="23.25" customHeight="1" x14ac:dyDescent="0.25">
      <c r="B12" s="21" t="s">
        <v>218</v>
      </c>
      <c r="D12" s="89">
        <f>IF($D$4&lt;&gt;"",VLOOKUP($D$4,Table_Approvebudget[[ID2]:[รหัสเก็บข้อมูล D-SBG]],7,0),"")</f>
        <v>43466</v>
      </c>
      <c r="E12" s="90"/>
    </row>
    <row r="13" spans="2:26" x14ac:dyDescent="0.2">
      <c r="B13" s="10" t="s">
        <v>156</v>
      </c>
      <c r="C13" s="11"/>
      <c r="F13" s="9"/>
      <c r="G13" s="9"/>
    </row>
    <row r="14" spans="2:26" ht="15" thickBot="1" x14ac:dyDescent="0.25"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2:26" ht="25.5" customHeight="1" thickTop="1" x14ac:dyDescent="0.2">
      <c r="B15" s="12" t="s">
        <v>157</v>
      </c>
    </row>
    <row r="16" spans="2:26" ht="18.75" thickBot="1" x14ac:dyDescent="0.3"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</row>
    <row r="17" spans="1:60" ht="15" customHeight="1" thickBot="1" x14ac:dyDescent="0.25">
      <c r="B17" s="65" t="s">
        <v>216</v>
      </c>
      <c r="C17" s="65" t="s">
        <v>106</v>
      </c>
      <c r="D17" s="65" t="s">
        <v>215</v>
      </c>
      <c r="E17" s="65" t="s">
        <v>109</v>
      </c>
      <c r="F17" s="65" t="s">
        <v>155</v>
      </c>
      <c r="G17" s="65" t="s">
        <v>108</v>
      </c>
      <c r="H17" s="65" t="s">
        <v>2</v>
      </c>
      <c r="I17" s="65" t="s">
        <v>107</v>
      </c>
      <c r="J17" s="65" t="s">
        <v>0</v>
      </c>
      <c r="K17" s="65" t="s">
        <v>203</v>
      </c>
      <c r="L17" s="65" t="s">
        <v>110</v>
      </c>
      <c r="M17" s="65" t="s">
        <v>111</v>
      </c>
      <c r="N17" s="65" t="s">
        <v>112</v>
      </c>
      <c r="O17" s="65" t="s">
        <v>113</v>
      </c>
      <c r="P17" s="98" t="s">
        <v>114</v>
      </c>
      <c r="Q17" s="65" t="s">
        <v>219</v>
      </c>
      <c r="R17" s="101" t="s">
        <v>115</v>
      </c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3"/>
      <c r="AF17" s="68" t="s">
        <v>116</v>
      </c>
      <c r="AG17" s="69"/>
      <c r="AH17" s="69"/>
      <c r="AI17" s="70"/>
      <c r="AJ17" s="68" t="s">
        <v>117</v>
      </c>
      <c r="AK17" s="70"/>
      <c r="AL17" s="68" t="s">
        <v>159</v>
      </c>
      <c r="AM17" s="69"/>
      <c r="AN17" s="69"/>
      <c r="AO17" s="69"/>
      <c r="AP17" s="81" t="s">
        <v>161</v>
      </c>
      <c r="AQ17" s="82"/>
      <c r="AR17" s="83" t="s">
        <v>202</v>
      </c>
      <c r="AS17" s="84"/>
      <c r="AT17" s="84"/>
      <c r="AU17" s="84"/>
      <c r="AV17" s="84"/>
      <c r="AW17" s="84"/>
      <c r="AX17" s="85"/>
      <c r="AY17" s="83" t="s">
        <v>160</v>
      </c>
      <c r="AZ17" s="84"/>
      <c r="BA17" s="85"/>
      <c r="BB17" s="86" t="s">
        <v>133</v>
      </c>
      <c r="BC17" s="71" t="s">
        <v>134</v>
      </c>
      <c r="BD17" s="71" t="s">
        <v>135</v>
      </c>
      <c r="BE17" s="71" t="s">
        <v>136</v>
      </c>
      <c r="BF17" s="71" t="s">
        <v>162</v>
      </c>
      <c r="BG17" s="71" t="s">
        <v>137</v>
      </c>
      <c r="BH17" s="95" t="s">
        <v>232</v>
      </c>
    </row>
    <row r="18" spans="1:60" x14ac:dyDescent="0.2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99"/>
      <c r="Q18" s="67"/>
      <c r="R18" s="74" t="s">
        <v>138</v>
      </c>
      <c r="S18" s="75"/>
      <c r="T18" s="75"/>
      <c r="U18" s="75"/>
      <c r="V18" s="76"/>
      <c r="W18" s="74" t="s">
        <v>139</v>
      </c>
      <c r="X18" s="75"/>
      <c r="Y18" s="75"/>
      <c r="Z18" s="75"/>
      <c r="AA18" s="76"/>
      <c r="AB18" s="74" t="s">
        <v>140</v>
      </c>
      <c r="AC18" s="75"/>
      <c r="AD18" s="75"/>
      <c r="AE18" s="76"/>
      <c r="AF18" s="77" t="s">
        <v>141</v>
      </c>
      <c r="AG18" s="77" t="s">
        <v>142</v>
      </c>
      <c r="AH18" s="77" t="s">
        <v>143</v>
      </c>
      <c r="AI18" s="79" t="s">
        <v>144</v>
      </c>
      <c r="AJ18" s="77" t="s">
        <v>145</v>
      </c>
      <c r="AK18" s="79" t="s">
        <v>204</v>
      </c>
      <c r="AL18" s="65" t="s">
        <v>118</v>
      </c>
      <c r="AM18" s="65" t="s">
        <v>119</v>
      </c>
      <c r="AN18" s="65" t="s">
        <v>120</v>
      </c>
      <c r="AO18" s="65" t="s">
        <v>121</v>
      </c>
      <c r="AP18" s="65" t="s">
        <v>122</v>
      </c>
      <c r="AQ18" s="65" t="s">
        <v>123</v>
      </c>
      <c r="AR18" s="65" t="s">
        <v>124</v>
      </c>
      <c r="AS18" s="65" t="s">
        <v>125</v>
      </c>
      <c r="AT18" s="65" t="s">
        <v>126</v>
      </c>
      <c r="AU18" s="65" t="s">
        <v>127</v>
      </c>
      <c r="AV18" s="65" t="s">
        <v>128</v>
      </c>
      <c r="AW18" s="65" t="s">
        <v>129</v>
      </c>
      <c r="AX18" s="65" t="s">
        <v>130</v>
      </c>
      <c r="AY18" s="65" t="s">
        <v>154</v>
      </c>
      <c r="AZ18" s="65" t="s">
        <v>131</v>
      </c>
      <c r="BA18" s="65" t="s">
        <v>132</v>
      </c>
      <c r="BB18" s="87"/>
      <c r="BC18" s="72"/>
      <c r="BD18" s="72"/>
      <c r="BE18" s="72"/>
      <c r="BF18" s="72"/>
      <c r="BG18" s="72"/>
      <c r="BH18" s="96"/>
    </row>
    <row r="19" spans="1:60" ht="27.75" customHeight="1" thickBot="1" x14ac:dyDescent="0.25"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100"/>
      <c r="Q19" s="66"/>
      <c r="R19" s="41" t="s">
        <v>146</v>
      </c>
      <c r="S19" s="42" t="s">
        <v>147</v>
      </c>
      <c r="T19" s="43" t="s">
        <v>148</v>
      </c>
      <c r="U19" s="43" t="s">
        <v>149</v>
      </c>
      <c r="V19" s="44" t="s">
        <v>207</v>
      </c>
      <c r="W19" s="41" t="s">
        <v>146</v>
      </c>
      <c r="X19" s="42" t="s">
        <v>147</v>
      </c>
      <c r="Y19" s="43" t="s">
        <v>148</v>
      </c>
      <c r="Z19" s="43" t="s">
        <v>149</v>
      </c>
      <c r="AA19" s="44" t="s">
        <v>207</v>
      </c>
      <c r="AB19" s="41" t="s">
        <v>150</v>
      </c>
      <c r="AC19" s="42" t="s">
        <v>151</v>
      </c>
      <c r="AD19" s="43" t="s">
        <v>149</v>
      </c>
      <c r="AE19" s="44" t="s">
        <v>207</v>
      </c>
      <c r="AF19" s="78"/>
      <c r="AG19" s="78"/>
      <c r="AH19" s="78"/>
      <c r="AI19" s="80"/>
      <c r="AJ19" s="78"/>
      <c r="AK19" s="80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88"/>
      <c r="BC19" s="73"/>
      <c r="BD19" s="73"/>
      <c r="BE19" s="73"/>
      <c r="BF19" s="73"/>
      <c r="BG19" s="73"/>
      <c r="BH19" s="97"/>
    </row>
    <row r="20" spans="1:60" ht="29.25" customHeight="1" x14ac:dyDescent="0.2">
      <c r="B20" s="45" t="s">
        <v>498</v>
      </c>
    </row>
    <row r="21" spans="1:60" ht="24" customHeight="1" x14ac:dyDescent="0.2">
      <c r="B21" s="64" t="s">
        <v>501</v>
      </c>
      <c r="C21" s="64"/>
      <c r="D21" s="64"/>
      <c r="F21" s="49" t="str">
        <f t="shared" ref="F21:J21" si="0">IF($B$21&lt;&gt;"","xxxx","")</f>
        <v>xxxx</v>
      </c>
      <c r="G21" s="49" t="str">
        <f t="shared" si="0"/>
        <v>xxxx</v>
      </c>
      <c r="H21" s="49" t="str">
        <f t="shared" si="0"/>
        <v>xxxx</v>
      </c>
      <c r="I21" s="49" t="str">
        <f t="shared" si="0"/>
        <v>xxxx</v>
      </c>
      <c r="J21" s="49" t="str">
        <f t="shared" si="0"/>
        <v>xxxx</v>
      </c>
      <c r="K21" s="49" t="str">
        <f>IF($B$21&lt;&gt;"","xxxx","")</f>
        <v>xxxx</v>
      </c>
      <c r="L21" s="49" t="str">
        <f t="shared" ref="L21:O21" si="1">IF($B$21&lt;&gt;"","xxxx","")</f>
        <v>xxxx</v>
      </c>
      <c r="M21" s="49" t="str">
        <f t="shared" si="1"/>
        <v>xxxx</v>
      </c>
      <c r="N21" s="49" t="str">
        <f t="shared" si="1"/>
        <v>xxxx</v>
      </c>
      <c r="O21" s="49" t="str">
        <f t="shared" si="1"/>
        <v>xxxx</v>
      </c>
      <c r="P21" s="49">
        <f>IF($B$21&lt;&gt;"",SUMIF(Table_Approvebudget[ID2],$B21,Table_Approvebudget[เงินสมทบนำเข้า กฟผ.]),"")</f>
        <v>30000</v>
      </c>
      <c r="Q21" s="49">
        <f>IF($B$21&lt;&gt;"",SUMIF(Table_Approvebudget[ID2],$B21,Table_Approvebudget[รวมค่าใช้จ่าย]),"")</f>
        <v>380460</v>
      </c>
      <c r="R21" s="49">
        <f>IF($B$21&lt;&gt;"",SUMIF(Table_Approvebudget[ID2],$B21,Table_Approvebudget[จำนวนนักกีฬา]),"")</f>
        <v>18</v>
      </c>
      <c r="S21" s="49">
        <f>IF($B$21&lt;&gt;"",SUMIF(Table_Approvebudget[ID2],$B21,Table_Approvebudget[จำนวน]),"")</f>
        <v>18</v>
      </c>
      <c r="T21" s="49">
        <f>IF($B$21&lt;&gt;"",SUMIF(Table_Approvebudget[ID2],$B21,Table_Approvebudget[ราคา]),"")</f>
        <v>1800</v>
      </c>
      <c r="U21" s="49">
        <f>IF($B$21&lt;&gt;"",SUMIF(Table_Approvebudget[ID2],$B21,Table_Approvebudget[รวมจำนวนเงินชุดกีฬา]),"")</f>
        <v>5400</v>
      </c>
      <c r="V21" s="49">
        <f>IF($B$21&lt;&gt;"",SUMIF(Table_Approvebudget[ID2],$B21,Table_Approvebudget[ในกรณีต้องการเงิน ค่าชุดกีฬา]),"")</f>
        <v>3000</v>
      </c>
      <c r="W21" s="49">
        <f>IF($B$21&lt;&gt;"",SUMIF(Table_Approvebudget[ID2],$B21,Table_Approvebudget[จำนวนทีมงาน]),"")</f>
        <v>30</v>
      </c>
      <c r="X21" s="49">
        <f>IF($B$21&lt;&gt;"",SUMIF(Table_Approvebudget[ID2],$B21,Table_Approvebudget[จำนวน2]),"")</f>
        <v>30</v>
      </c>
      <c r="Y21" s="49">
        <f>IF($B$21&lt;&gt;"",SUMIF(Table_Approvebudget[ID2],$B21,Table_Approvebudget[ราคา3]),"")</f>
        <v>1800</v>
      </c>
      <c r="Z21" s="49">
        <f>IF($B$21&lt;&gt;"",SUMIF(Table_Approvebudget[ID2],$B21,Table_Approvebudget[รวมจำนวนเงินชุดกีฬา4]),"")</f>
        <v>9000</v>
      </c>
      <c r="AA21" s="49">
        <f>IF($B$21&lt;&gt;"",SUMIF(Table_Approvebudget[ID2],$B21,Table_Approvebudget[ในกรณีต้องการเงิน ค่าชุดกีฬา5]),"")</f>
        <v>6000</v>
      </c>
      <c r="AB21" s="49">
        <f>IF($B$21&lt;&gt;"",SUMIF(Table_Approvebudget[ID2],$B21,Table_Approvebudget[จำนวนชิ้น]),"")</f>
        <v>30</v>
      </c>
      <c r="AC21" s="49">
        <f>IF($B$21&lt;&gt;"",SUMIF(Table_Approvebudget[ID2],$B21,Table_Approvebudget[ราคา6]),"")</f>
        <v>1800</v>
      </c>
      <c r="AD21" s="49">
        <f>IF($B$21&lt;&gt;"",SUMIF(Table_Approvebudget[ID2],$B21,Table_Approvebudget[รวมจำนวนเงินของที่ระลึก]),"")</f>
        <v>9000</v>
      </c>
      <c r="AE21" s="49">
        <f>IF($B$21&lt;&gt;"",SUMIF(Table_Approvebudget[ID2],$B21,Table_Approvebudget[ในกรณีต้องการเงิน ค่าของที่ระลึก]),"")</f>
        <v>3000</v>
      </c>
      <c r="AF21" s="49">
        <f>IF($B$21&lt;&gt;"",SUMIF(Table_Approvebudget[ID2],$B21,Table_Approvebudget[ค่ากรรมการตัดสิน]),"")</f>
        <v>6000</v>
      </c>
      <c r="AG21" s="49">
        <f>IF($B$21&lt;&gt;"",SUMIF(Table_Approvebudget[ID2],$B21,Table_Approvebudget[ค่าสถานที่จัดงานการแข่งขัน]),"")</f>
        <v>6000</v>
      </c>
      <c r="AH21" s="49">
        <f>IF($B$21&lt;&gt;"",SUMIF(Table_Approvebudget[ID2],$B21,Table_Approvebudget[ค่าสถานที่+จัดเลี้ยงอาหารโต๊ะจีน]),"")</f>
        <v>6000</v>
      </c>
      <c r="AI21" s="49">
        <f>IF($B$21&lt;&gt;"",SUMIF(Table_Approvebudget[ID2],$B21,Table_Approvebudget[ของที่ระลึกและของรางวัล]),"")</f>
        <v>6000</v>
      </c>
      <c r="AJ21" s="49">
        <f>IF($B$21&lt;&gt;"",SUMIF(Table_Approvebudget[ID2],$B21,Table_Approvebudget[ค่าจัดเลี้ยงหรือซื้อโต๊ะจีน]),"")</f>
        <v>600</v>
      </c>
      <c r="AK21" s="49">
        <f>IF($B$21&lt;&gt;"",SUMIF(Table_Approvebudget[ID2],$B21,Table_Approvebudget[ของที่ระลึก]),"")</f>
        <v>1200</v>
      </c>
      <c r="AL21" s="49">
        <f>IF($B$21&lt;&gt;"",SUMIF(Table_Approvebudget[ID2],$B21,Table_Approvebudget[ค่าสมัครแข่งขันกีฬา]),"")</f>
        <v>60</v>
      </c>
      <c r="AM21" s="49">
        <f>IF($B$21&lt;&gt;"",SUMIF(Table_Approvebudget[ID2],$B21,Table_Approvebudget[ค่าอุปกรณ์ตอนแข่งขัน]),"")</f>
        <v>6000</v>
      </c>
      <c r="AN21" s="49">
        <f>IF($B$21&lt;&gt;"",SUMIF(Table_Approvebudget[ID2],$B21,Table_Approvebudget[ค่าอาหาร+ค่าน้ำตอนแข่งขัน]),"")</f>
        <v>6000</v>
      </c>
      <c r="AO21" s="49">
        <f>IF($B$21&lt;&gt;"",SUMIF(Table_Approvebudget[ID2],$B21,Table_Approvebudget[ค่าซื้อชุดกีฬาและเช่าเครื่องแต่งกาย]),"")</f>
        <v>6000</v>
      </c>
      <c r="AP21" s="49">
        <f>IF($B$21&lt;&gt;"",SUMIF(Table_Approvebudget[ID2],$B21,Table_Approvebudget[ค่าเช่าสนามซ้อม]),"")</f>
        <v>3000</v>
      </c>
      <c r="AQ21" s="49">
        <f>IF($B$21&lt;&gt;"",SUMIF(Table_Approvebudget[ID2],$B21,Table_Approvebudget[ค่าอุปกรณ์ตอนซ้อม]),"")</f>
        <v>3000</v>
      </c>
      <c r="AR21" s="49">
        <f>IF($B$21&lt;&gt;"",SUMIF(Table_Approvebudget[ID2],$B21,Table_Approvebudget[จำนวนวันในการแช่งขัน]),"")</f>
        <v>12</v>
      </c>
      <c r="AS21" s="49">
        <f>IF($B$21&lt;&gt;"",SUMIF(Table_Approvebudget[ID2],$B21,Table_Approvebudget[เบี้ยเลี้ยงนักกีฬาแข่งที่ ส่วนกลาง]),"")</f>
        <v>6000</v>
      </c>
      <c r="AT21" s="49">
        <f>IF($B$21&lt;&gt;"",SUMIF(Table_Approvebudget[ID2],$B21,Table_Approvebudget[เบี้ยเลี้ยงที่พักนักกีฬาแข่งที่ ตจว.]),"")</f>
        <v>60000</v>
      </c>
      <c r="AU21" s="49">
        <f>IF($B$21&lt;&gt;"",SUMIF(Table_Approvebudget[ID2],$B21,Table_Approvebudget[เบี้ยเลี้ยงทีมงานแข่งที่ ส่วนกลาง]),"")</f>
        <v>6000</v>
      </c>
      <c r="AV21" s="49">
        <f>IF($B$21&lt;&gt;"",SUMIF(Table_Approvebudget[ID2],$B21,Table_Approvebudget[เบี้ยเลี้ยงที่พักทีมงานแข่งที่ ตจว.]),"")</f>
        <v>120000</v>
      </c>
      <c r="AW21" s="49">
        <f>IF($B$21&lt;&gt;"",SUMIF(Table_Approvebudget[ID2],$B21,Table_Approvebudget[เบี้ยเลี้ยง พขร. แข่งที่ส่วนกลาง]),"")</f>
        <v>1200</v>
      </c>
      <c r="AX21" s="49">
        <f>IF($B$21&lt;&gt;"",SUMIF(Table_Approvebudget[ID2],$B21,Table_Approvebudget[เบี้ยเลี้ยง พขร. แข่งที่ ตจว.]),"")</f>
        <v>12000</v>
      </c>
      <c r="AY21" s="49">
        <f>IF($B$21&lt;&gt;"",SUMIF(Table_Approvebudget[ID2],$B21,Table_Approvebudget[ค่าน้ำมัน+ยานพาหนะ]),"")</f>
        <v>30000</v>
      </c>
      <c r="AZ21" s="49" t="str">
        <f t="shared" ref="AZ21" si="2">IF($B$21&lt;&gt;"","xxxx","")</f>
        <v>xxxx</v>
      </c>
      <c r="BA21" s="49">
        <f>IF($B$21&lt;&gt;"",SUMIF(Table_Approvebudget[ID2],$B21,Table_Approvebudget[จำนวนรถที่ใช้]),"")</f>
        <v>12</v>
      </c>
      <c r="BB21" s="49">
        <f>IF($B$21&lt;&gt;"",SUMIF(Table_Approvebudget[ID2],$B21,Table_Approvebudget[ค่าตอบแทนผู้ฝึกสอน]),"")</f>
        <v>12000</v>
      </c>
      <c r="BC21" s="49">
        <f>IF($B$21&lt;&gt;"",SUMIF(Table_Approvebudget[ID2],$B21,Table_Approvebudget[ค่าใช้จ่ายเบ็ดเตล็ด1]),"")</f>
        <v>6000</v>
      </c>
      <c r="BD21" s="49">
        <f>IF($B$21&lt;&gt;"",SUMIF(Table_Approvebudget[ID2],$B21,Table_Approvebudget[ค่าใช้จ่ายเบ็ดเตล็ด2]),"")</f>
        <v>6000</v>
      </c>
      <c r="BE21" s="49">
        <f>IF($B$21&lt;&gt;"",SUMIF(Table_Approvebudget[ID2],$B21,Table_Approvebudget[ค่าใช้จ่ายเบ็ดเตล็ด3]),"")</f>
        <v>6000</v>
      </c>
      <c r="BF21" s="49">
        <f>IF($B$21&lt;&gt;"",SUMIF(Table_Approvebudget[ID2],$B21,Table_Approvebudget[กรณีเป็นเจ้าภาพ บวกเงินสมทบนำเข้า กฟผ.]),"")</f>
        <v>30000</v>
      </c>
      <c r="BG21" s="49" t="str">
        <f t="shared" ref="BG21:BH21" si="3">IF($B$21&lt;&gt;"","xxxx","")</f>
        <v>xxxx</v>
      </c>
      <c r="BH21" s="49" t="str">
        <f t="shared" si="3"/>
        <v>xxxx</v>
      </c>
    </row>
    <row r="22" spans="1:60" s="46" customFormat="1" ht="6" customHeight="1" x14ac:dyDescent="0.2">
      <c r="A22" s="2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</row>
    <row r="23" spans="1:60" ht="29.25" customHeight="1" x14ac:dyDescent="0.2">
      <c r="B23" s="45" t="s">
        <v>499</v>
      </c>
    </row>
    <row r="24" spans="1:60" ht="24" customHeight="1" x14ac:dyDescent="0.2">
      <c r="B24" s="64" t="s">
        <v>640</v>
      </c>
      <c r="C24" s="64"/>
      <c r="D24" s="64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</row>
    <row r="25" spans="1:60" ht="24" customHeight="1" x14ac:dyDescent="0.2">
      <c r="B25" s="64" t="s">
        <v>641</v>
      </c>
      <c r="C25" s="64"/>
      <c r="D25" s="64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</row>
    <row r="26" spans="1:60" ht="24" customHeight="1" x14ac:dyDescent="0.2">
      <c r="B26" s="64" t="s">
        <v>642</v>
      </c>
      <c r="C26" s="64"/>
      <c r="D26" s="64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</row>
    <row r="27" spans="1:60" s="46" customFormat="1" ht="6" customHeight="1" x14ac:dyDescent="0.2">
      <c r="A27" s="2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</row>
    <row r="28" spans="1:60" ht="3" customHeight="1" x14ac:dyDescent="0.2"/>
    <row r="29" spans="1:60" ht="3" customHeight="1" x14ac:dyDescent="0.2"/>
    <row r="30" spans="1:60" ht="3" customHeight="1" x14ac:dyDescent="0.2"/>
    <row r="31" spans="1:60" ht="29.25" customHeight="1" x14ac:dyDescent="0.2">
      <c r="B31" s="45" t="s">
        <v>500</v>
      </c>
    </row>
    <row r="32" spans="1:60" ht="24" customHeight="1" x14ac:dyDescent="0.2">
      <c r="B32" s="64" t="s">
        <v>501</v>
      </c>
      <c r="C32" s="64"/>
      <c r="D32" s="64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</row>
    <row r="33" spans="2:60" ht="6.75" customHeight="1" x14ac:dyDescent="0.2"/>
    <row r="34" spans="2:60" ht="29.25" customHeight="1" x14ac:dyDescent="0.2">
      <c r="B34" s="45" t="s">
        <v>498</v>
      </c>
    </row>
    <row r="35" spans="2:60" ht="24" customHeight="1" x14ac:dyDescent="0.2">
      <c r="B35" s="64" t="s">
        <v>501</v>
      </c>
      <c r="C35" s="64"/>
      <c r="D35" s="64"/>
      <c r="F35" s="49" t="str">
        <f t="shared" ref="F35:J35" si="4">IF($B$21&lt;&gt;"","xxxx","")</f>
        <v>xxxx</v>
      </c>
      <c r="G35" s="49" t="str">
        <f t="shared" si="4"/>
        <v>xxxx</v>
      </c>
      <c r="H35" s="49" t="str">
        <f t="shared" si="4"/>
        <v>xxxx</v>
      </c>
      <c r="I35" s="49" t="str">
        <f t="shared" si="4"/>
        <v>xxxx</v>
      </c>
      <c r="J35" s="49" t="str">
        <f t="shared" si="4"/>
        <v>xxxx</v>
      </c>
      <c r="K35" s="49" t="str">
        <f>IF($B$21&lt;&gt;"","xxxx","")</f>
        <v>xxxx</v>
      </c>
      <c r="L35" s="49" t="str">
        <f t="shared" ref="L35:O35" si="5">IF($B$21&lt;&gt;"","xxxx","")</f>
        <v>xxxx</v>
      </c>
      <c r="M35" s="49" t="str">
        <f t="shared" si="5"/>
        <v>xxxx</v>
      </c>
      <c r="N35" s="49" t="str">
        <f t="shared" si="5"/>
        <v>xxxx</v>
      </c>
      <c r="O35" s="49" t="str">
        <f t="shared" si="5"/>
        <v>xxxx</v>
      </c>
      <c r="P35" s="49">
        <f t="shared" ref="P35:AY35" si="6">IF($B$21&lt;&gt;"",SUM(P39:P100),"")</f>
        <v>30000</v>
      </c>
      <c r="Q35" s="49">
        <f t="shared" si="6"/>
        <v>380460</v>
      </c>
      <c r="R35" s="49">
        <f t="shared" si="6"/>
        <v>18</v>
      </c>
      <c r="S35" s="49">
        <f t="shared" si="6"/>
        <v>18</v>
      </c>
      <c r="T35" s="49">
        <f t="shared" si="6"/>
        <v>1800</v>
      </c>
      <c r="U35" s="49">
        <f t="shared" si="6"/>
        <v>5400</v>
      </c>
      <c r="V35" s="49">
        <f t="shared" si="6"/>
        <v>3000</v>
      </c>
      <c r="W35" s="49">
        <f t="shared" si="6"/>
        <v>30</v>
      </c>
      <c r="X35" s="49">
        <f t="shared" si="6"/>
        <v>30</v>
      </c>
      <c r="Y35" s="49">
        <f t="shared" si="6"/>
        <v>1800</v>
      </c>
      <c r="Z35" s="49">
        <f t="shared" si="6"/>
        <v>9000</v>
      </c>
      <c r="AA35" s="49">
        <f t="shared" si="6"/>
        <v>6000</v>
      </c>
      <c r="AB35" s="49">
        <f t="shared" si="6"/>
        <v>30</v>
      </c>
      <c r="AC35" s="49">
        <f t="shared" si="6"/>
        <v>1800</v>
      </c>
      <c r="AD35" s="49">
        <f t="shared" si="6"/>
        <v>9000</v>
      </c>
      <c r="AE35" s="49">
        <f t="shared" si="6"/>
        <v>3000</v>
      </c>
      <c r="AF35" s="49">
        <f t="shared" si="6"/>
        <v>6000</v>
      </c>
      <c r="AG35" s="49">
        <f t="shared" si="6"/>
        <v>6000</v>
      </c>
      <c r="AH35" s="49">
        <f t="shared" si="6"/>
        <v>6000</v>
      </c>
      <c r="AI35" s="49">
        <f t="shared" si="6"/>
        <v>6000</v>
      </c>
      <c r="AJ35" s="49">
        <f t="shared" si="6"/>
        <v>600</v>
      </c>
      <c r="AK35" s="49">
        <f t="shared" si="6"/>
        <v>1200</v>
      </c>
      <c r="AL35" s="49">
        <f t="shared" si="6"/>
        <v>60</v>
      </c>
      <c r="AM35" s="49">
        <f t="shared" si="6"/>
        <v>6000</v>
      </c>
      <c r="AN35" s="49">
        <f t="shared" si="6"/>
        <v>6000</v>
      </c>
      <c r="AO35" s="49">
        <f t="shared" si="6"/>
        <v>6000</v>
      </c>
      <c r="AP35" s="49">
        <f t="shared" si="6"/>
        <v>3000</v>
      </c>
      <c r="AQ35" s="49">
        <f t="shared" si="6"/>
        <v>3000</v>
      </c>
      <c r="AR35" s="49">
        <f t="shared" si="6"/>
        <v>12</v>
      </c>
      <c r="AS35" s="49">
        <f t="shared" si="6"/>
        <v>6000</v>
      </c>
      <c r="AT35" s="49">
        <f t="shared" si="6"/>
        <v>60000</v>
      </c>
      <c r="AU35" s="49">
        <f t="shared" si="6"/>
        <v>6000</v>
      </c>
      <c r="AV35" s="49">
        <f t="shared" si="6"/>
        <v>120000</v>
      </c>
      <c r="AW35" s="49">
        <f t="shared" si="6"/>
        <v>1200</v>
      </c>
      <c r="AX35" s="49">
        <f t="shared" si="6"/>
        <v>12000</v>
      </c>
      <c r="AY35" s="49">
        <f t="shared" si="6"/>
        <v>30000</v>
      </c>
      <c r="AZ35" s="49" t="str">
        <f t="shared" ref="AZ35" si="7">IF($B$21&lt;&gt;"","xxxx","")</f>
        <v>xxxx</v>
      </c>
      <c r="BA35" s="49">
        <f t="shared" ref="BA35:BF35" si="8">IF($B$21&lt;&gt;"",SUM(BA39:BA100),"")</f>
        <v>12</v>
      </c>
      <c r="BB35" s="49">
        <f t="shared" si="8"/>
        <v>12000</v>
      </c>
      <c r="BC35" s="49">
        <f t="shared" si="8"/>
        <v>6000</v>
      </c>
      <c r="BD35" s="49">
        <f t="shared" si="8"/>
        <v>6000</v>
      </c>
      <c r="BE35" s="49">
        <f t="shared" si="8"/>
        <v>6000</v>
      </c>
      <c r="BF35" s="49">
        <f t="shared" si="8"/>
        <v>30000</v>
      </c>
      <c r="BG35" s="49" t="str">
        <f t="shared" ref="BG35:BH35" si="9">IF($B$21&lt;&gt;"","xxxx","")</f>
        <v>xxxx</v>
      </c>
      <c r="BH35" s="49" t="str">
        <f t="shared" si="9"/>
        <v>xxxx</v>
      </c>
    </row>
    <row r="36" spans="2:60" ht="27" customHeight="1" x14ac:dyDescent="0.25">
      <c r="B36" s="63" t="s">
        <v>636</v>
      </c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</row>
    <row r="37" spans="2:60" ht="3.75" customHeight="1" x14ac:dyDescent="0.2"/>
    <row r="38" spans="2:60" x14ac:dyDescent="0.2">
      <c r="B38" s="59" t="s">
        <v>216</v>
      </c>
      <c r="C38" s="60" t="s">
        <v>106</v>
      </c>
      <c r="D38" s="60" t="s">
        <v>215</v>
      </c>
      <c r="E38" s="60" t="s">
        <v>109</v>
      </c>
      <c r="F38" s="60" t="s">
        <v>155</v>
      </c>
      <c r="G38" s="60" t="s">
        <v>1</v>
      </c>
      <c r="H38" s="60" t="s">
        <v>2</v>
      </c>
      <c r="I38" s="60" t="s">
        <v>107</v>
      </c>
      <c r="J38" s="60" t="s">
        <v>0</v>
      </c>
      <c r="K38" s="60" t="s">
        <v>203</v>
      </c>
      <c r="L38" s="60" t="s">
        <v>110</v>
      </c>
      <c r="M38" s="60" t="s">
        <v>111</v>
      </c>
      <c r="N38" s="60" t="s">
        <v>112</v>
      </c>
      <c r="O38" s="60" t="s">
        <v>113</v>
      </c>
      <c r="P38" s="60" t="s">
        <v>114</v>
      </c>
      <c r="Q38" s="60" t="s">
        <v>219</v>
      </c>
      <c r="R38" s="60" t="s">
        <v>209</v>
      </c>
      <c r="S38" s="60" t="s">
        <v>614</v>
      </c>
      <c r="T38" s="60" t="s">
        <v>615</v>
      </c>
      <c r="U38" s="60" t="s">
        <v>212</v>
      </c>
      <c r="V38" s="60" t="s">
        <v>206</v>
      </c>
      <c r="W38" s="60" t="s">
        <v>213</v>
      </c>
      <c r="X38" s="60" t="s">
        <v>614</v>
      </c>
      <c r="Y38" s="60" t="s">
        <v>615</v>
      </c>
      <c r="Z38" s="60" t="s">
        <v>212</v>
      </c>
      <c r="AA38" s="60" t="s">
        <v>206</v>
      </c>
      <c r="AB38" s="60" t="s">
        <v>152</v>
      </c>
      <c r="AC38" s="60" t="s">
        <v>616</v>
      </c>
      <c r="AD38" s="60" t="s">
        <v>214</v>
      </c>
      <c r="AE38" s="60" t="s">
        <v>205</v>
      </c>
      <c r="AF38" s="60" t="s">
        <v>141</v>
      </c>
      <c r="AG38" s="60" t="s">
        <v>142</v>
      </c>
      <c r="AH38" s="60" t="s">
        <v>143</v>
      </c>
      <c r="AI38" s="60" t="s">
        <v>158</v>
      </c>
      <c r="AJ38" s="60" t="s">
        <v>145</v>
      </c>
      <c r="AK38" s="60" t="s">
        <v>140</v>
      </c>
      <c r="AL38" s="60" t="s">
        <v>118</v>
      </c>
      <c r="AM38" s="60" t="s">
        <v>119</v>
      </c>
      <c r="AN38" s="60" t="s">
        <v>120</v>
      </c>
      <c r="AO38" s="60" t="s">
        <v>121</v>
      </c>
      <c r="AP38" s="60" t="s">
        <v>122</v>
      </c>
      <c r="AQ38" s="60" t="s">
        <v>123</v>
      </c>
      <c r="AR38" s="60" t="s">
        <v>124</v>
      </c>
      <c r="AS38" s="60" t="s">
        <v>125</v>
      </c>
      <c r="AT38" s="60" t="s">
        <v>126</v>
      </c>
      <c r="AU38" s="60" t="s">
        <v>127</v>
      </c>
      <c r="AV38" s="60" t="s">
        <v>128</v>
      </c>
      <c r="AW38" s="60" t="s">
        <v>129</v>
      </c>
      <c r="AX38" s="60" t="s">
        <v>130</v>
      </c>
      <c r="AY38" s="60" t="s">
        <v>153</v>
      </c>
      <c r="AZ38" s="60" t="s">
        <v>131</v>
      </c>
      <c r="BA38" s="60" t="s">
        <v>132</v>
      </c>
      <c r="BB38" s="60" t="s">
        <v>133</v>
      </c>
      <c r="BC38" s="60" t="s">
        <v>134</v>
      </c>
      <c r="BD38" s="60" t="s">
        <v>135</v>
      </c>
      <c r="BE38" s="60" t="s">
        <v>136</v>
      </c>
      <c r="BF38" s="60" t="s">
        <v>162</v>
      </c>
      <c r="BG38" s="60" t="s">
        <v>137</v>
      </c>
      <c r="BH38" s="61" t="s">
        <v>232</v>
      </c>
    </row>
    <row r="39" spans="2:60" x14ac:dyDescent="0.2">
      <c r="B39" s="52" t="s">
        <v>231</v>
      </c>
      <c r="C39" s="52" t="s">
        <v>643</v>
      </c>
      <c r="D39" s="53" t="s">
        <v>644</v>
      </c>
      <c r="E39" s="52" t="s">
        <v>501</v>
      </c>
      <c r="F39" s="52" t="s">
        <v>220</v>
      </c>
      <c r="G39" s="52" t="s">
        <v>5</v>
      </c>
      <c r="H39" s="52" t="s">
        <v>21</v>
      </c>
      <c r="I39" s="52" t="s">
        <v>1011</v>
      </c>
      <c r="J39" s="52" t="s">
        <v>4</v>
      </c>
      <c r="K39" s="54">
        <v>43466</v>
      </c>
      <c r="L39" s="52" t="s">
        <v>234</v>
      </c>
      <c r="M39" s="52" t="s">
        <v>235</v>
      </c>
      <c r="N39" s="52" t="s">
        <v>201</v>
      </c>
      <c r="O39" s="52" t="s">
        <v>7</v>
      </c>
      <c r="P39" s="56">
        <v>5000</v>
      </c>
      <c r="Q39" s="51">
        <f>U39+V39+Z39+AA39+AD39+AE39+AF39+AG39+AH39+AI39+AJ39+AK39+AL39+AM39+AN39+AO39+AP39+AQ39+AS39+AT39+AU39+AV39+AW39+AX39+AY39+BB39+BC39+BD39+BE39+BF39</f>
        <v>63410</v>
      </c>
      <c r="R39" s="56">
        <v>3</v>
      </c>
      <c r="S39" s="56">
        <v>3</v>
      </c>
      <c r="T39" s="56">
        <v>300</v>
      </c>
      <c r="U39" s="51">
        <f>S39*T39</f>
        <v>900</v>
      </c>
      <c r="V39" s="56">
        <v>500</v>
      </c>
      <c r="W39" s="56">
        <v>5</v>
      </c>
      <c r="X39" s="56">
        <v>5</v>
      </c>
      <c r="Y39" s="56">
        <v>300</v>
      </c>
      <c r="Z39" s="51">
        <f>Y39*X39</f>
        <v>1500</v>
      </c>
      <c r="AA39" s="56">
        <v>1000</v>
      </c>
      <c r="AB39" s="56">
        <v>5</v>
      </c>
      <c r="AC39" s="56">
        <v>300</v>
      </c>
      <c r="AD39" s="51">
        <f>AC39*AB39</f>
        <v>1500</v>
      </c>
      <c r="AE39" s="56">
        <v>500</v>
      </c>
      <c r="AF39" s="56">
        <v>1000</v>
      </c>
      <c r="AG39" s="56">
        <v>1000</v>
      </c>
      <c r="AH39" s="56">
        <v>1000</v>
      </c>
      <c r="AI39" s="56">
        <v>1000</v>
      </c>
      <c r="AJ39" s="56">
        <v>100</v>
      </c>
      <c r="AK39" s="56">
        <v>200</v>
      </c>
      <c r="AL39" s="56">
        <v>10</v>
      </c>
      <c r="AM39" s="56">
        <v>1000</v>
      </c>
      <c r="AN39" s="56">
        <v>1000</v>
      </c>
      <c r="AO39" s="56">
        <v>1000</v>
      </c>
      <c r="AP39" s="56">
        <v>500</v>
      </c>
      <c r="AQ39" s="56">
        <v>500</v>
      </c>
      <c r="AR39" s="56">
        <v>2</v>
      </c>
      <c r="AS39" s="56">
        <v>1000</v>
      </c>
      <c r="AT39" s="56">
        <v>10000</v>
      </c>
      <c r="AU39" s="56">
        <v>1000</v>
      </c>
      <c r="AV39" s="56">
        <v>20000</v>
      </c>
      <c r="AW39" s="56">
        <v>200</v>
      </c>
      <c r="AX39" s="56">
        <v>2000</v>
      </c>
      <c r="AY39" s="56">
        <v>5000</v>
      </c>
      <c r="AZ39" s="56" t="s">
        <v>200</v>
      </c>
      <c r="BA39" s="56">
        <v>2</v>
      </c>
      <c r="BB39" s="56">
        <v>2000</v>
      </c>
      <c r="BC39" s="56">
        <v>1000</v>
      </c>
      <c r="BD39" s="56">
        <v>1000</v>
      </c>
      <c r="BE39" s="56">
        <v>1000</v>
      </c>
      <c r="BF39" s="56">
        <v>5000</v>
      </c>
      <c r="BG39" s="56" t="s">
        <v>227</v>
      </c>
      <c r="BH39" s="51" t="s">
        <v>645</v>
      </c>
    </row>
    <row r="40" spans="2:60" x14ac:dyDescent="0.2">
      <c r="B40" s="52" t="s">
        <v>231</v>
      </c>
      <c r="C40" s="52" t="s">
        <v>646</v>
      </c>
      <c r="D40" s="53" t="s">
        <v>647</v>
      </c>
      <c r="E40" s="52" t="s">
        <v>501</v>
      </c>
      <c r="F40" s="52" t="s">
        <v>220</v>
      </c>
      <c r="G40" s="52" t="s">
        <v>5</v>
      </c>
      <c r="H40" s="52" t="s">
        <v>21</v>
      </c>
      <c r="I40" s="52" t="s">
        <v>104</v>
      </c>
      <c r="J40" s="52" t="s">
        <v>4</v>
      </c>
      <c r="K40" s="54">
        <v>43467</v>
      </c>
      <c r="L40" s="52" t="s">
        <v>236</v>
      </c>
      <c r="M40" s="52" t="s">
        <v>237</v>
      </c>
      <c r="N40" s="52" t="s">
        <v>201</v>
      </c>
      <c r="O40" s="52" t="s">
        <v>12</v>
      </c>
      <c r="P40" s="56">
        <v>5000</v>
      </c>
      <c r="Q40" s="51">
        <f t="shared" ref="Q40:Q44" si="10">U40+V40+Z40+AA40+AD40+AE40+AF40+AG40+AH40+AI40+AJ40+AK40+AL40+AM40+AN40+AO40+AP40+AQ40+AS40+AT40+AU40+AV40+AW40+AX40+AY40+BB40+BC40+BD40+BE40+BF40</f>
        <v>63410</v>
      </c>
      <c r="R40" s="56">
        <v>3</v>
      </c>
      <c r="S40" s="56">
        <v>3</v>
      </c>
      <c r="T40" s="56">
        <v>300</v>
      </c>
      <c r="U40" s="51">
        <f t="shared" ref="U40:U44" si="11">S40*T40</f>
        <v>900</v>
      </c>
      <c r="V40" s="56">
        <v>500</v>
      </c>
      <c r="W40" s="56">
        <v>5</v>
      </c>
      <c r="X40" s="56">
        <v>5</v>
      </c>
      <c r="Y40" s="56">
        <v>300</v>
      </c>
      <c r="Z40" s="51">
        <f t="shared" ref="Z40:Z44" si="12">Y40*X40</f>
        <v>1500</v>
      </c>
      <c r="AA40" s="56">
        <v>1000</v>
      </c>
      <c r="AB40" s="56">
        <v>5</v>
      </c>
      <c r="AC40" s="56">
        <v>300</v>
      </c>
      <c r="AD40" s="51">
        <f t="shared" ref="AD40:AD44" si="13">AC40*AB40</f>
        <v>1500</v>
      </c>
      <c r="AE40" s="56">
        <v>500</v>
      </c>
      <c r="AF40" s="56">
        <v>1000</v>
      </c>
      <c r="AG40" s="56">
        <v>1000</v>
      </c>
      <c r="AH40" s="56">
        <v>1000</v>
      </c>
      <c r="AI40" s="56">
        <v>1000</v>
      </c>
      <c r="AJ40" s="56">
        <v>100</v>
      </c>
      <c r="AK40" s="56">
        <v>200</v>
      </c>
      <c r="AL40" s="56">
        <v>10</v>
      </c>
      <c r="AM40" s="56">
        <v>1000</v>
      </c>
      <c r="AN40" s="56">
        <v>1000</v>
      </c>
      <c r="AO40" s="56">
        <v>1000</v>
      </c>
      <c r="AP40" s="56">
        <v>500</v>
      </c>
      <c r="AQ40" s="56">
        <v>500</v>
      </c>
      <c r="AR40" s="56">
        <v>2</v>
      </c>
      <c r="AS40" s="56">
        <v>1000</v>
      </c>
      <c r="AT40" s="56">
        <v>10000</v>
      </c>
      <c r="AU40" s="56">
        <v>1000</v>
      </c>
      <c r="AV40" s="56">
        <v>20000</v>
      </c>
      <c r="AW40" s="56">
        <v>200</v>
      </c>
      <c r="AX40" s="56">
        <v>2000</v>
      </c>
      <c r="AY40" s="56">
        <v>5000</v>
      </c>
      <c r="AZ40" s="56" t="s">
        <v>200</v>
      </c>
      <c r="BA40" s="56">
        <v>2</v>
      </c>
      <c r="BB40" s="56">
        <v>2000</v>
      </c>
      <c r="BC40" s="56">
        <v>1000</v>
      </c>
      <c r="BD40" s="56">
        <v>1000</v>
      </c>
      <c r="BE40" s="56">
        <v>1000</v>
      </c>
      <c r="BF40" s="56">
        <v>5000</v>
      </c>
      <c r="BG40" s="56" t="s">
        <v>228</v>
      </c>
      <c r="BH40" s="51" t="s">
        <v>648</v>
      </c>
    </row>
    <row r="41" spans="2:60" x14ac:dyDescent="0.2">
      <c r="B41" s="52" t="s">
        <v>231</v>
      </c>
      <c r="C41" s="52" t="s">
        <v>649</v>
      </c>
      <c r="D41" s="53" t="s">
        <v>650</v>
      </c>
      <c r="E41" s="52" t="s">
        <v>501</v>
      </c>
      <c r="F41" s="52" t="s">
        <v>220</v>
      </c>
      <c r="G41" s="52" t="s">
        <v>5</v>
      </c>
      <c r="H41" s="52" t="s">
        <v>21</v>
      </c>
      <c r="I41" s="52" t="s">
        <v>1010</v>
      </c>
      <c r="J41" s="52" t="s">
        <v>4</v>
      </c>
      <c r="K41" s="54">
        <v>43468</v>
      </c>
      <c r="L41" s="52" t="s">
        <v>238</v>
      </c>
      <c r="M41" s="52" t="s">
        <v>239</v>
      </c>
      <c r="N41" s="52" t="s">
        <v>201</v>
      </c>
      <c r="O41" s="52" t="s">
        <v>17</v>
      </c>
      <c r="P41" s="56">
        <v>5000</v>
      </c>
      <c r="Q41" s="51">
        <f t="shared" si="10"/>
        <v>63410</v>
      </c>
      <c r="R41" s="56">
        <v>3</v>
      </c>
      <c r="S41" s="56">
        <v>3</v>
      </c>
      <c r="T41" s="56">
        <v>300</v>
      </c>
      <c r="U41" s="51">
        <f t="shared" si="11"/>
        <v>900</v>
      </c>
      <c r="V41" s="56">
        <v>500</v>
      </c>
      <c r="W41" s="56">
        <v>5</v>
      </c>
      <c r="X41" s="56">
        <v>5</v>
      </c>
      <c r="Y41" s="56">
        <v>300</v>
      </c>
      <c r="Z41" s="51">
        <f t="shared" si="12"/>
        <v>1500</v>
      </c>
      <c r="AA41" s="56">
        <v>1000</v>
      </c>
      <c r="AB41" s="56">
        <v>5</v>
      </c>
      <c r="AC41" s="56">
        <v>300</v>
      </c>
      <c r="AD41" s="51">
        <f t="shared" si="13"/>
        <v>1500</v>
      </c>
      <c r="AE41" s="56">
        <v>500</v>
      </c>
      <c r="AF41" s="56">
        <v>1000</v>
      </c>
      <c r="AG41" s="56">
        <v>1000</v>
      </c>
      <c r="AH41" s="56">
        <v>1000</v>
      </c>
      <c r="AI41" s="56">
        <v>1000</v>
      </c>
      <c r="AJ41" s="56">
        <v>100</v>
      </c>
      <c r="AK41" s="56">
        <v>200</v>
      </c>
      <c r="AL41" s="56">
        <v>10</v>
      </c>
      <c r="AM41" s="56">
        <v>1000</v>
      </c>
      <c r="AN41" s="56">
        <v>1000</v>
      </c>
      <c r="AO41" s="56">
        <v>1000</v>
      </c>
      <c r="AP41" s="56">
        <v>500</v>
      </c>
      <c r="AQ41" s="56">
        <v>500</v>
      </c>
      <c r="AR41" s="56">
        <v>2</v>
      </c>
      <c r="AS41" s="56">
        <v>1000</v>
      </c>
      <c r="AT41" s="56">
        <v>10000</v>
      </c>
      <c r="AU41" s="56">
        <v>1000</v>
      </c>
      <c r="AV41" s="56">
        <v>20000</v>
      </c>
      <c r="AW41" s="56">
        <v>200</v>
      </c>
      <c r="AX41" s="56">
        <v>2000</v>
      </c>
      <c r="AY41" s="56">
        <v>5000</v>
      </c>
      <c r="AZ41" s="56" t="s">
        <v>200</v>
      </c>
      <c r="BA41" s="56">
        <v>2</v>
      </c>
      <c r="BB41" s="56">
        <v>2000</v>
      </c>
      <c r="BC41" s="56">
        <v>1000</v>
      </c>
      <c r="BD41" s="56">
        <v>1000</v>
      </c>
      <c r="BE41" s="56">
        <v>1000</v>
      </c>
      <c r="BF41" s="56">
        <v>5000</v>
      </c>
      <c r="BG41" s="56" t="s">
        <v>228</v>
      </c>
      <c r="BH41" s="51" t="s">
        <v>651</v>
      </c>
    </row>
    <row r="42" spans="2:60" x14ac:dyDescent="0.2">
      <c r="B42" s="52" t="s">
        <v>231</v>
      </c>
      <c r="C42" s="52" t="s">
        <v>652</v>
      </c>
      <c r="D42" s="53" t="s">
        <v>653</v>
      </c>
      <c r="E42" s="52" t="s">
        <v>501</v>
      </c>
      <c r="F42" s="52" t="s">
        <v>220</v>
      </c>
      <c r="G42" s="52" t="s">
        <v>5</v>
      </c>
      <c r="H42" s="52" t="s">
        <v>21</v>
      </c>
      <c r="I42" s="52" t="s">
        <v>104</v>
      </c>
      <c r="J42" s="52" t="s">
        <v>4</v>
      </c>
      <c r="K42" s="54">
        <v>43472</v>
      </c>
      <c r="L42" s="52" t="s">
        <v>240</v>
      </c>
      <c r="M42" s="52" t="s">
        <v>241</v>
      </c>
      <c r="N42" s="52" t="s">
        <v>201</v>
      </c>
      <c r="O42" s="52" t="s">
        <v>22</v>
      </c>
      <c r="P42" s="56">
        <v>5000</v>
      </c>
      <c r="Q42" s="51">
        <f t="shared" si="10"/>
        <v>63410</v>
      </c>
      <c r="R42" s="56">
        <v>3</v>
      </c>
      <c r="S42" s="56">
        <v>3</v>
      </c>
      <c r="T42" s="56">
        <v>300</v>
      </c>
      <c r="U42" s="51">
        <f t="shared" si="11"/>
        <v>900</v>
      </c>
      <c r="V42" s="56">
        <v>500</v>
      </c>
      <c r="W42" s="56">
        <v>5</v>
      </c>
      <c r="X42" s="56">
        <v>5</v>
      </c>
      <c r="Y42" s="56">
        <v>300</v>
      </c>
      <c r="Z42" s="51">
        <f t="shared" si="12"/>
        <v>1500</v>
      </c>
      <c r="AA42" s="56">
        <v>1000</v>
      </c>
      <c r="AB42" s="56">
        <v>5</v>
      </c>
      <c r="AC42" s="56">
        <v>300</v>
      </c>
      <c r="AD42" s="51">
        <f t="shared" si="13"/>
        <v>1500</v>
      </c>
      <c r="AE42" s="56">
        <v>500</v>
      </c>
      <c r="AF42" s="56">
        <v>1000</v>
      </c>
      <c r="AG42" s="56">
        <v>1000</v>
      </c>
      <c r="AH42" s="56">
        <v>1000</v>
      </c>
      <c r="AI42" s="56">
        <v>1000</v>
      </c>
      <c r="AJ42" s="56">
        <v>100</v>
      </c>
      <c r="AK42" s="56">
        <v>200</v>
      </c>
      <c r="AL42" s="56">
        <v>10</v>
      </c>
      <c r="AM42" s="56">
        <v>1000</v>
      </c>
      <c r="AN42" s="56">
        <v>1000</v>
      </c>
      <c r="AO42" s="56">
        <v>1000</v>
      </c>
      <c r="AP42" s="56">
        <v>500</v>
      </c>
      <c r="AQ42" s="56">
        <v>500</v>
      </c>
      <c r="AR42" s="56">
        <v>2</v>
      </c>
      <c r="AS42" s="56">
        <v>1000</v>
      </c>
      <c r="AT42" s="56">
        <v>10000</v>
      </c>
      <c r="AU42" s="56">
        <v>1000</v>
      </c>
      <c r="AV42" s="56">
        <v>20000</v>
      </c>
      <c r="AW42" s="56">
        <v>200</v>
      </c>
      <c r="AX42" s="56">
        <v>2000</v>
      </c>
      <c r="AY42" s="56">
        <v>5000</v>
      </c>
      <c r="AZ42" s="56" t="s">
        <v>200</v>
      </c>
      <c r="BA42" s="56">
        <v>2</v>
      </c>
      <c r="BB42" s="56">
        <v>2000</v>
      </c>
      <c r="BC42" s="56">
        <v>1000</v>
      </c>
      <c r="BD42" s="56">
        <v>1000</v>
      </c>
      <c r="BE42" s="56">
        <v>1000</v>
      </c>
      <c r="BF42" s="56">
        <v>5000</v>
      </c>
      <c r="BG42" s="56" t="s">
        <v>228</v>
      </c>
      <c r="BH42" s="51" t="s">
        <v>654</v>
      </c>
    </row>
    <row r="43" spans="2:60" x14ac:dyDescent="0.2">
      <c r="B43" s="52" t="s">
        <v>231</v>
      </c>
      <c r="C43" s="52" t="s">
        <v>655</v>
      </c>
      <c r="D43" s="53" t="s">
        <v>656</v>
      </c>
      <c r="E43" s="52" t="s">
        <v>501</v>
      </c>
      <c r="F43" s="52" t="s">
        <v>220</v>
      </c>
      <c r="G43" s="52" t="s">
        <v>5</v>
      </c>
      <c r="H43" s="52" t="s">
        <v>21</v>
      </c>
      <c r="I43" s="52" t="s">
        <v>104</v>
      </c>
      <c r="J43" s="52" t="s">
        <v>4</v>
      </c>
      <c r="K43" s="54">
        <v>43473</v>
      </c>
      <c r="L43" s="52" t="s">
        <v>242</v>
      </c>
      <c r="M43" s="52" t="s">
        <v>243</v>
      </c>
      <c r="N43" s="52" t="s">
        <v>201</v>
      </c>
      <c r="O43" s="52" t="s">
        <v>27</v>
      </c>
      <c r="P43" s="56">
        <v>5000</v>
      </c>
      <c r="Q43" s="51">
        <f t="shared" si="10"/>
        <v>63410</v>
      </c>
      <c r="R43" s="56">
        <v>3</v>
      </c>
      <c r="S43" s="56">
        <v>3</v>
      </c>
      <c r="T43" s="56">
        <v>300</v>
      </c>
      <c r="U43" s="51">
        <f t="shared" si="11"/>
        <v>900</v>
      </c>
      <c r="V43" s="56">
        <v>500</v>
      </c>
      <c r="W43" s="56">
        <v>5</v>
      </c>
      <c r="X43" s="56">
        <v>5</v>
      </c>
      <c r="Y43" s="56">
        <v>300</v>
      </c>
      <c r="Z43" s="51">
        <f t="shared" si="12"/>
        <v>1500</v>
      </c>
      <c r="AA43" s="56">
        <v>1000</v>
      </c>
      <c r="AB43" s="56">
        <v>5</v>
      </c>
      <c r="AC43" s="56">
        <v>300</v>
      </c>
      <c r="AD43" s="51">
        <f t="shared" si="13"/>
        <v>1500</v>
      </c>
      <c r="AE43" s="56">
        <v>500</v>
      </c>
      <c r="AF43" s="56">
        <v>1000</v>
      </c>
      <c r="AG43" s="56">
        <v>1000</v>
      </c>
      <c r="AH43" s="56">
        <v>1000</v>
      </c>
      <c r="AI43" s="56">
        <v>1000</v>
      </c>
      <c r="AJ43" s="56">
        <v>100</v>
      </c>
      <c r="AK43" s="56">
        <v>200</v>
      </c>
      <c r="AL43" s="56">
        <v>10</v>
      </c>
      <c r="AM43" s="56">
        <v>1000</v>
      </c>
      <c r="AN43" s="56">
        <v>1000</v>
      </c>
      <c r="AO43" s="56">
        <v>1000</v>
      </c>
      <c r="AP43" s="56">
        <v>500</v>
      </c>
      <c r="AQ43" s="56">
        <v>500</v>
      </c>
      <c r="AR43" s="56">
        <v>2</v>
      </c>
      <c r="AS43" s="56">
        <v>1000</v>
      </c>
      <c r="AT43" s="56">
        <v>10000</v>
      </c>
      <c r="AU43" s="56">
        <v>1000</v>
      </c>
      <c r="AV43" s="56">
        <v>20000</v>
      </c>
      <c r="AW43" s="56">
        <v>200</v>
      </c>
      <c r="AX43" s="56">
        <v>2000</v>
      </c>
      <c r="AY43" s="56">
        <v>5000</v>
      </c>
      <c r="AZ43" s="56" t="s">
        <v>200</v>
      </c>
      <c r="BA43" s="56">
        <v>2</v>
      </c>
      <c r="BB43" s="56">
        <v>2000</v>
      </c>
      <c r="BC43" s="56">
        <v>1000</v>
      </c>
      <c r="BD43" s="56">
        <v>1000</v>
      </c>
      <c r="BE43" s="56">
        <v>1000</v>
      </c>
      <c r="BF43" s="56">
        <v>5000</v>
      </c>
      <c r="BG43" s="56" t="s">
        <v>228</v>
      </c>
      <c r="BH43" s="51" t="s">
        <v>657</v>
      </c>
    </row>
    <row r="44" spans="2:60" x14ac:dyDescent="0.2">
      <c r="B44" s="52" t="s">
        <v>231</v>
      </c>
      <c r="C44" s="52" t="s">
        <v>658</v>
      </c>
      <c r="D44" s="53" t="s">
        <v>659</v>
      </c>
      <c r="E44" s="52" t="s">
        <v>501</v>
      </c>
      <c r="F44" s="52" t="s">
        <v>220</v>
      </c>
      <c r="G44" s="52" t="s">
        <v>5</v>
      </c>
      <c r="H44" s="52" t="s">
        <v>21</v>
      </c>
      <c r="I44" s="52" t="s">
        <v>104</v>
      </c>
      <c r="J44" s="52" t="s">
        <v>4</v>
      </c>
      <c r="K44" s="54">
        <v>43489</v>
      </c>
      <c r="L44" s="52" t="s">
        <v>274</v>
      </c>
      <c r="M44" s="52" t="s">
        <v>275</v>
      </c>
      <c r="N44" s="52" t="s">
        <v>201</v>
      </c>
      <c r="O44" s="52" t="s">
        <v>47</v>
      </c>
      <c r="P44" s="56">
        <v>5000</v>
      </c>
      <c r="Q44" s="51">
        <f t="shared" si="10"/>
        <v>63410</v>
      </c>
      <c r="R44" s="56">
        <v>3</v>
      </c>
      <c r="S44" s="56">
        <v>3</v>
      </c>
      <c r="T44" s="56">
        <v>300</v>
      </c>
      <c r="U44" s="51">
        <f t="shared" si="11"/>
        <v>900</v>
      </c>
      <c r="V44" s="56">
        <v>500</v>
      </c>
      <c r="W44" s="56">
        <v>5</v>
      </c>
      <c r="X44" s="56">
        <v>5</v>
      </c>
      <c r="Y44" s="56">
        <v>300</v>
      </c>
      <c r="Z44" s="51">
        <f t="shared" si="12"/>
        <v>1500</v>
      </c>
      <c r="AA44" s="56">
        <v>1000</v>
      </c>
      <c r="AB44" s="56">
        <v>5</v>
      </c>
      <c r="AC44" s="56">
        <v>300</v>
      </c>
      <c r="AD44" s="51">
        <f t="shared" si="13"/>
        <v>1500</v>
      </c>
      <c r="AE44" s="56">
        <v>500</v>
      </c>
      <c r="AF44" s="56">
        <v>1000</v>
      </c>
      <c r="AG44" s="56">
        <v>1000</v>
      </c>
      <c r="AH44" s="56">
        <v>1000</v>
      </c>
      <c r="AI44" s="56">
        <v>1000</v>
      </c>
      <c r="AJ44" s="56">
        <v>100</v>
      </c>
      <c r="AK44" s="56">
        <v>200</v>
      </c>
      <c r="AL44" s="56">
        <v>10</v>
      </c>
      <c r="AM44" s="56">
        <v>1000</v>
      </c>
      <c r="AN44" s="56">
        <v>1000</v>
      </c>
      <c r="AO44" s="56">
        <v>1000</v>
      </c>
      <c r="AP44" s="56">
        <v>500</v>
      </c>
      <c r="AQ44" s="56">
        <v>500</v>
      </c>
      <c r="AR44" s="56">
        <v>2</v>
      </c>
      <c r="AS44" s="56">
        <v>1000</v>
      </c>
      <c r="AT44" s="56">
        <v>10000</v>
      </c>
      <c r="AU44" s="56">
        <v>1000</v>
      </c>
      <c r="AV44" s="56">
        <v>20000</v>
      </c>
      <c r="AW44" s="56">
        <v>200</v>
      </c>
      <c r="AX44" s="56">
        <v>2000</v>
      </c>
      <c r="AY44" s="56">
        <v>5000</v>
      </c>
      <c r="AZ44" s="56" t="s">
        <v>200</v>
      </c>
      <c r="BA44" s="56">
        <v>2</v>
      </c>
      <c r="BB44" s="56">
        <v>2000</v>
      </c>
      <c r="BC44" s="56">
        <v>1000</v>
      </c>
      <c r="BD44" s="56">
        <v>1000</v>
      </c>
      <c r="BE44" s="56">
        <v>1000</v>
      </c>
      <c r="BF44" s="56">
        <v>5000</v>
      </c>
      <c r="BG44" s="56" t="s">
        <v>228</v>
      </c>
      <c r="BH44" s="51" t="s">
        <v>660</v>
      </c>
    </row>
    <row r="45" spans="2:60" x14ac:dyDescent="0.2">
      <c r="B45" s="52"/>
      <c r="C45" s="52"/>
      <c r="D45" s="52"/>
      <c r="E45" s="52"/>
      <c r="F45" s="55"/>
      <c r="G45" s="55"/>
      <c r="H45" s="55"/>
      <c r="I45" s="55"/>
      <c r="J45" s="55"/>
      <c r="K45" s="54"/>
      <c r="L45" s="55"/>
      <c r="M45" s="55"/>
      <c r="N45" s="55"/>
      <c r="O45" s="55"/>
      <c r="P45" s="57"/>
      <c r="Q45" s="55"/>
      <c r="R45" s="57"/>
      <c r="S45" s="57"/>
      <c r="T45" s="57"/>
      <c r="U45" s="55"/>
      <c r="V45" s="57"/>
      <c r="W45" s="57"/>
      <c r="X45" s="57"/>
      <c r="Y45" s="57"/>
      <c r="Z45" s="55"/>
      <c r="AA45" s="57"/>
      <c r="AB45" s="57"/>
      <c r="AC45" s="57"/>
      <c r="AD45" s="55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5"/>
    </row>
    <row r="46" spans="2:60" x14ac:dyDescent="0.2">
      <c r="B46" s="52"/>
      <c r="C46" s="52"/>
      <c r="D46" s="52"/>
      <c r="E46" s="52"/>
      <c r="F46" s="55"/>
      <c r="G46" s="55"/>
      <c r="H46" s="55"/>
      <c r="I46" s="55"/>
      <c r="J46" s="55"/>
      <c r="K46" s="54"/>
      <c r="L46" s="55"/>
      <c r="M46" s="55"/>
      <c r="N46" s="55"/>
      <c r="O46" s="55"/>
      <c r="P46" s="57"/>
      <c r="Q46" s="55"/>
      <c r="R46" s="57"/>
      <c r="S46" s="57"/>
      <c r="T46" s="57"/>
      <c r="U46" s="55"/>
      <c r="V46" s="57"/>
      <c r="W46" s="57"/>
      <c r="X46" s="57"/>
      <c r="Y46" s="57"/>
      <c r="Z46" s="55"/>
      <c r="AA46" s="57"/>
      <c r="AB46" s="57"/>
      <c r="AC46" s="57"/>
      <c r="AD46" s="55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5"/>
    </row>
    <row r="47" spans="2:60" x14ac:dyDescent="0.2">
      <c r="B47" s="52"/>
      <c r="C47" s="52"/>
      <c r="D47" s="52"/>
      <c r="E47" s="52"/>
      <c r="F47" s="55"/>
      <c r="G47" s="55"/>
      <c r="H47" s="55"/>
      <c r="I47" s="55"/>
      <c r="J47" s="55"/>
      <c r="K47" s="54"/>
      <c r="L47" s="55"/>
      <c r="M47" s="55"/>
      <c r="N47" s="55"/>
      <c r="O47" s="55"/>
      <c r="P47" s="57"/>
      <c r="Q47" s="55"/>
      <c r="R47" s="57"/>
      <c r="S47" s="57"/>
      <c r="T47" s="57"/>
      <c r="U47" s="55"/>
      <c r="V47" s="57"/>
      <c r="W47" s="57"/>
      <c r="X47" s="57"/>
      <c r="Y47" s="57"/>
      <c r="Z47" s="55"/>
      <c r="AA47" s="57"/>
      <c r="AB47" s="57"/>
      <c r="AC47" s="57"/>
      <c r="AD47" s="55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5"/>
    </row>
    <row r="48" spans="2:60" x14ac:dyDescent="0.2">
      <c r="B48" s="52"/>
      <c r="C48" s="52"/>
      <c r="D48" s="52"/>
      <c r="E48" s="52"/>
      <c r="F48" s="55"/>
      <c r="G48" s="55"/>
      <c r="H48" s="55"/>
      <c r="I48" s="55"/>
      <c r="J48" s="55"/>
      <c r="K48" s="54"/>
      <c r="L48" s="55"/>
      <c r="M48" s="55"/>
      <c r="N48" s="55"/>
      <c r="O48" s="55"/>
      <c r="P48" s="57"/>
      <c r="Q48" s="55"/>
      <c r="R48" s="57"/>
      <c r="S48" s="57"/>
      <c r="T48" s="57"/>
      <c r="U48" s="55"/>
      <c r="V48" s="57"/>
      <c r="W48" s="57"/>
      <c r="X48" s="57"/>
      <c r="Y48" s="57"/>
      <c r="Z48" s="55"/>
      <c r="AA48" s="57"/>
      <c r="AB48" s="57"/>
      <c r="AC48" s="57"/>
      <c r="AD48" s="55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5"/>
    </row>
    <row r="49" spans="2:60" x14ac:dyDescent="0.2">
      <c r="B49" s="52"/>
      <c r="C49" s="52"/>
      <c r="D49" s="52"/>
      <c r="E49" s="52"/>
      <c r="F49" s="55"/>
      <c r="G49" s="55"/>
      <c r="H49" s="55"/>
      <c r="I49" s="55"/>
      <c r="J49" s="55"/>
      <c r="K49" s="54"/>
      <c r="L49" s="55"/>
      <c r="M49" s="55"/>
      <c r="N49" s="55"/>
      <c r="O49" s="55"/>
      <c r="P49" s="57"/>
      <c r="Q49" s="55"/>
      <c r="R49" s="57"/>
      <c r="S49" s="57"/>
      <c r="T49" s="57"/>
      <c r="U49" s="55"/>
      <c r="V49" s="57"/>
      <c r="W49" s="57"/>
      <c r="X49" s="57"/>
      <c r="Y49" s="57"/>
      <c r="Z49" s="55"/>
      <c r="AA49" s="57"/>
      <c r="AB49" s="57"/>
      <c r="AC49" s="57"/>
      <c r="AD49" s="55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5"/>
    </row>
    <row r="50" spans="2:60" x14ac:dyDescent="0.2">
      <c r="B50" s="52"/>
      <c r="C50" s="52"/>
      <c r="D50" s="52"/>
      <c r="E50" s="52"/>
      <c r="F50" s="55"/>
      <c r="G50" s="55"/>
      <c r="H50" s="55"/>
      <c r="I50" s="55"/>
      <c r="J50" s="55"/>
      <c r="K50" s="54"/>
      <c r="L50" s="55"/>
      <c r="M50" s="55"/>
      <c r="N50" s="55"/>
      <c r="O50" s="55"/>
      <c r="P50" s="57"/>
      <c r="Q50" s="55"/>
      <c r="R50" s="57"/>
      <c r="S50" s="57"/>
      <c r="T50" s="57"/>
      <c r="U50" s="55"/>
      <c r="V50" s="57"/>
      <c r="W50" s="57"/>
      <c r="X50" s="57"/>
      <c r="Y50" s="57"/>
      <c r="Z50" s="55"/>
      <c r="AA50" s="57"/>
      <c r="AB50" s="57"/>
      <c r="AC50" s="57"/>
      <c r="AD50" s="55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5"/>
    </row>
    <row r="51" spans="2:60" x14ac:dyDescent="0.2">
      <c r="B51" s="52"/>
      <c r="C51" s="52"/>
      <c r="D51" s="52"/>
      <c r="E51" s="52"/>
      <c r="F51" s="55"/>
      <c r="G51" s="55"/>
      <c r="H51" s="55"/>
      <c r="I51" s="55"/>
      <c r="J51" s="55"/>
      <c r="K51" s="54"/>
      <c r="L51" s="55"/>
      <c r="M51" s="55"/>
      <c r="N51" s="55"/>
      <c r="O51" s="55"/>
      <c r="P51" s="57"/>
      <c r="Q51" s="55"/>
      <c r="R51" s="57"/>
      <c r="S51" s="57"/>
      <c r="T51" s="57"/>
      <c r="U51" s="55"/>
      <c r="V51" s="57"/>
      <c r="W51" s="57"/>
      <c r="X51" s="57"/>
      <c r="Y51" s="57"/>
      <c r="Z51" s="55"/>
      <c r="AA51" s="57"/>
      <c r="AB51" s="57"/>
      <c r="AC51" s="57"/>
      <c r="AD51" s="55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5"/>
    </row>
    <row r="52" spans="2:60" x14ac:dyDescent="0.2">
      <c r="B52" s="52"/>
      <c r="C52" s="52"/>
      <c r="D52" s="52"/>
      <c r="E52" s="52"/>
      <c r="F52" s="55"/>
      <c r="G52" s="55"/>
      <c r="H52" s="55"/>
      <c r="I52" s="55"/>
      <c r="J52" s="55"/>
      <c r="K52" s="54"/>
      <c r="L52" s="55"/>
      <c r="M52" s="55"/>
      <c r="N52" s="55"/>
      <c r="O52" s="55"/>
      <c r="P52" s="57"/>
      <c r="Q52" s="55"/>
      <c r="R52" s="57"/>
      <c r="S52" s="57"/>
      <c r="T52" s="57"/>
      <c r="U52" s="55"/>
      <c r="V52" s="57"/>
      <c r="W52" s="57"/>
      <c r="X52" s="57"/>
      <c r="Y52" s="57"/>
      <c r="Z52" s="55"/>
      <c r="AA52" s="57"/>
      <c r="AB52" s="57"/>
      <c r="AC52" s="57"/>
      <c r="AD52" s="55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5"/>
    </row>
    <row r="53" spans="2:60" x14ac:dyDescent="0.2">
      <c r="B53" s="52"/>
      <c r="C53" s="52"/>
      <c r="D53" s="52"/>
      <c r="E53" s="52"/>
      <c r="F53" s="55"/>
      <c r="G53" s="55"/>
      <c r="H53" s="55"/>
      <c r="I53" s="55"/>
      <c r="J53" s="55"/>
      <c r="K53" s="54"/>
      <c r="L53" s="55"/>
      <c r="M53" s="55"/>
      <c r="N53" s="55"/>
      <c r="O53" s="55"/>
      <c r="P53" s="57"/>
      <c r="Q53" s="55"/>
      <c r="R53" s="57"/>
      <c r="S53" s="57"/>
      <c r="T53" s="57"/>
      <c r="U53" s="55"/>
      <c r="V53" s="57"/>
      <c r="W53" s="57"/>
      <c r="X53" s="57"/>
      <c r="Y53" s="57"/>
      <c r="Z53" s="55"/>
      <c r="AA53" s="57"/>
      <c r="AB53" s="57"/>
      <c r="AC53" s="57"/>
      <c r="AD53" s="55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5"/>
    </row>
    <row r="54" spans="2:60" x14ac:dyDescent="0.2">
      <c r="B54" s="52"/>
      <c r="C54" s="52"/>
      <c r="D54" s="52"/>
      <c r="E54" s="52"/>
      <c r="F54" s="55"/>
      <c r="G54" s="55"/>
      <c r="H54" s="55"/>
      <c r="I54" s="55"/>
      <c r="J54" s="55"/>
      <c r="K54" s="54"/>
      <c r="L54" s="55"/>
      <c r="M54" s="55"/>
      <c r="N54" s="55"/>
      <c r="O54" s="55"/>
      <c r="P54" s="57"/>
      <c r="Q54" s="55"/>
      <c r="R54" s="57"/>
      <c r="S54" s="57"/>
      <c r="T54" s="57"/>
      <c r="U54" s="55"/>
      <c r="V54" s="57"/>
      <c r="W54" s="57"/>
      <c r="X54" s="57"/>
      <c r="Y54" s="57"/>
      <c r="Z54" s="55"/>
      <c r="AA54" s="57"/>
      <c r="AB54" s="57"/>
      <c r="AC54" s="57"/>
      <c r="AD54" s="55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5"/>
    </row>
    <row r="55" spans="2:60" x14ac:dyDescent="0.2">
      <c r="B55" s="52"/>
      <c r="C55" s="52"/>
      <c r="D55" s="52"/>
      <c r="E55" s="52"/>
      <c r="F55" s="55"/>
      <c r="G55" s="55"/>
      <c r="H55" s="55"/>
      <c r="I55" s="55"/>
      <c r="J55" s="55"/>
      <c r="K55" s="54"/>
      <c r="L55" s="55"/>
      <c r="M55" s="55"/>
      <c r="N55" s="55"/>
      <c r="O55" s="55"/>
      <c r="P55" s="57"/>
      <c r="Q55" s="55"/>
      <c r="R55" s="57"/>
      <c r="S55" s="57"/>
      <c r="T55" s="57"/>
      <c r="U55" s="55"/>
      <c r="V55" s="57"/>
      <c r="W55" s="57"/>
      <c r="X55" s="57"/>
      <c r="Y55" s="57"/>
      <c r="Z55" s="55"/>
      <c r="AA55" s="57"/>
      <c r="AB55" s="57"/>
      <c r="AC55" s="57"/>
      <c r="AD55" s="55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5"/>
    </row>
    <row r="56" spans="2:60" x14ac:dyDescent="0.2">
      <c r="B56" s="52"/>
      <c r="C56" s="52"/>
      <c r="D56" s="52"/>
      <c r="E56" s="52"/>
      <c r="F56" s="55"/>
      <c r="G56" s="55"/>
      <c r="H56" s="55"/>
      <c r="I56" s="55"/>
      <c r="J56" s="55"/>
      <c r="K56" s="54"/>
      <c r="L56" s="55"/>
      <c r="M56" s="55"/>
      <c r="N56" s="55"/>
      <c r="O56" s="55"/>
      <c r="P56" s="57"/>
      <c r="Q56" s="55"/>
      <c r="R56" s="57"/>
      <c r="S56" s="57"/>
      <c r="T56" s="57"/>
      <c r="U56" s="55"/>
      <c r="V56" s="57"/>
      <c r="W56" s="57"/>
      <c r="X56" s="57"/>
      <c r="Y56" s="57"/>
      <c r="Z56" s="55"/>
      <c r="AA56" s="57"/>
      <c r="AB56" s="57"/>
      <c r="AC56" s="57"/>
      <c r="AD56" s="55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5"/>
    </row>
    <row r="57" spans="2:60" x14ac:dyDescent="0.2">
      <c r="B57" s="52"/>
      <c r="C57" s="52"/>
      <c r="D57" s="52"/>
      <c r="E57" s="52"/>
      <c r="F57" s="55"/>
      <c r="G57" s="55"/>
      <c r="H57" s="55"/>
      <c r="I57" s="55"/>
      <c r="J57" s="55"/>
      <c r="K57" s="54"/>
      <c r="L57" s="55"/>
      <c r="M57" s="55"/>
      <c r="N57" s="55"/>
      <c r="O57" s="55"/>
      <c r="P57" s="57"/>
      <c r="Q57" s="55"/>
      <c r="R57" s="57"/>
      <c r="S57" s="57"/>
      <c r="T57" s="57"/>
      <c r="U57" s="55"/>
      <c r="V57" s="57"/>
      <c r="W57" s="57"/>
      <c r="X57" s="57"/>
      <c r="Y57" s="57"/>
      <c r="Z57" s="55"/>
      <c r="AA57" s="57"/>
      <c r="AB57" s="57"/>
      <c r="AC57" s="57"/>
      <c r="AD57" s="55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5"/>
    </row>
    <row r="58" spans="2:60" x14ac:dyDescent="0.2">
      <c r="B58" s="52"/>
      <c r="C58" s="52"/>
      <c r="D58" s="52"/>
      <c r="E58" s="52"/>
      <c r="F58" s="55"/>
      <c r="G58" s="55"/>
      <c r="H58" s="55"/>
      <c r="I58" s="55"/>
      <c r="J58" s="55"/>
      <c r="K58" s="54"/>
      <c r="L58" s="55"/>
      <c r="M58" s="55"/>
      <c r="N58" s="55"/>
      <c r="O58" s="55"/>
      <c r="P58" s="57"/>
      <c r="Q58" s="55"/>
      <c r="R58" s="57"/>
      <c r="S58" s="57"/>
      <c r="T58" s="57"/>
      <c r="U58" s="55"/>
      <c r="V58" s="57"/>
      <c r="W58" s="57"/>
      <c r="X58" s="57"/>
      <c r="Y58" s="57"/>
      <c r="Z58" s="55"/>
      <c r="AA58" s="57"/>
      <c r="AB58" s="57"/>
      <c r="AC58" s="57"/>
      <c r="AD58" s="55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5"/>
    </row>
    <row r="59" spans="2:60" x14ac:dyDescent="0.2">
      <c r="B59" s="52"/>
      <c r="C59" s="52"/>
      <c r="D59" s="52"/>
      <c r="E59" s="52"/>
      <c r="F59" s="55"/>
      <c r="G59" s="55"/>
      <c r="H59" s="55"/>
      <c r="I59" s="55"/>
      <c r="J59" s="55"/>
      <c r="K59" s="54"/>
      <c r="L59" s="55"/>
      <c r="M59" s="55"/>
      <c r="N59" s="55"/>
      <c r="O59" s="55"/>
      <c r="P59" s="57"/>
      <c r="Q59" s="55"/>
      <c r="R59" s="57"/>
      <c r="S59" s="57"/>
      <c r="T59" s="57"/>
      <c r="U59" s="55"/>
      <c r="V59" s="57"/>
      <c r="W59" s="57"/>
      <c r="X59" s="57"/>
      <c r="Y59" s="57"/>
      <c r="Z59" s="55"/>
      <c r="AA59" s="57"/>
      <c r="AB59" s="57"/>
      <c r="AC59" s="57"/>
      <c r="AD59" s="55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5"/>
    </row>
    <row r="60" spans="2:60" x14ac:dyDescent="0.2">
      <c r="B60" s="52"/>
      <c r="C60" s="52"/>
      <c r="D60" s="52"/>
      <c r="E60" s="52"/>
      <c r="F60" s="55"/>
      <c r="G60" s="55"/>
      <c r="H60" s="55"/>
      <c r="I60" s="55"/>
      <c r="J60" s="55"/>
      <c r="K60" s="54"/>
      <c r="L60" s="55"/>
      <c r="M60" s="55"/>
      <c r="N60" s="55"/>
      <c r="O60" s="55"/>
      <c r="P60" s="57"/>
      <c r="Q60" s="55"/>
      <c r="R60" s="57"/>
      <c r="S60" s="57"/>
      <c r="T60" s="57"/>
      <c r="U60" s="55"/>
      <c r="V60" s="57"/>
      <c r="W60" s="57"/>
      <c r="X60" s="57"/>
      <c r="Y60" s="57"/>
      <c r="Z60" s="55"/>
      <c r="AA60" s="57"/>
      <c r="AB60" s="57"/>
      <c r="AC60" s="57"/>
      <c r="AD60" s="55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5"/>
    </row>
    <row r="61" spans="2:60" x14ac:dyDescent="0.2">
      <c r="B61" s="52"/>
      <c r="C61" s="52"/>
      <c r="D61" s="52"/>
      <c r="E61" s="52"/>
      <c r="F61" s="55"/>
      <c r="G61" s="55"/>
      <c r="H61" s="55"/>
      <c r="I61" s="55"/>
      <c r="J61" s="55"/>
      <c r="K61" s="54"/>
      <c r="L61" s="55"/>
      <c r="M61" s="55"/>
      <c r="N61" s="55"/>
      <c r="O61" s="55"/>
      <c r="P61" s="57"/>
      <c r="Q61" s="55"/>
      <c r="R61" s="57"/>
      <c r="S61" s="57"/>
      <c r="T61" s="57"/>
      <c r="U61" s="55"/>
      <c r="V61" s="57"/>
      <c r="W61" s="57"/>
      <c r="X61" s="57"/>
      <c r="Y61" s="57"/>
      <c r="Z61" s="55"/>
      <c r="AA61" s="57"/>
      <c r="AB61" s="57"/>
      <c r="AC61" s="57"/>
      <c r="AD61" s="55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  <c r="BD61" s="57"/>
      <c r="BE61" s="57"/>
      <c r="BF61" s="57"/>
      <c r="BG61" s="57"/>
      <c r="BH61" s="55"/>
    </row>
    <row r="62" spans="2:60" x14ac:dyDescent="0.2">
      <c r="B62" s="52"/>
      <c r="C62" s="52"/>
      <c r="D62" s="52"/>
      <c r="E62" s="52"/>
      <c r="F62" s="55"/>
      <c r="G62" s="55"/>
      <c r="H62" s="55"/>
      <c r="I62" s="55"/>
      <c r="J62" s="55"/>
      <c r="K62" s="54"/>
      <c r="L62" s="55"/>
      <c r="M62" s="55"/>
      <c r="N62" s="55"/>
      <c r="O62" s="55"/>
      <c r="P62" s="57"/>
      <c r="Q62" s="55"/>
      <c r="R62" s="57"/>
      <c r="S62" s="57"/>
      <c r="T62" s="57"/>
      <c r="U62" s="55"/>
      <c r="V62" s="57"/>
      <c r="W62" s="57"/>
      <c r="X62" s="57"/>
      <c r="Y62" s="57"/>
      <c r="Z62" s="55"/>
      <c r="AA62" s="57"/>
      <c r="AB62" s="57"/>
      <c r="AC62" s="57"/>
      <c r="AD62" s="55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5"/>
    </row>
    <row r="63" spans="2:60" x14ac:dyDescent="0.2">
      <c r="B63" s="52"/>
      <c r="C63" s="52"/>
      <c r="D63" s="52"/>
      <c r="E63" s="52"/>
      <c r="F63" s="55"/>
      <c r="G63" s="55"/>
      <c r="H63" s="55"/>
      <c r="I63" s="55"/>
      <c r="J63" s="55"/>
      <c r="K63" s="54"/>
      <c r="L63" s="55"/>
      <c r="M63" s="55"/>
      <c r="N63" s="55"/>
      <c r="O63" s="55"/>
      <c r="P63" s="57"/>
      <c r="Q63" s="55"/>
      <c r="R63" s="57"/>
      <c r="S63" s="57"/>
      <c r="T63" s="57"/>
      <c r="U63" s="55"/>
      <c r="V63" s="57"/>
      <c r="W63" s="57"/>
      <c r="X63" s="57"/>
      <c r="Y63" s="57"/>
      <c r="Z63" s="55"/>
      <c r="AA63" s="57"/>
      <c r="AB63" s="57"/>
      <c r="AC63" s="57"/>
      <c r="AD63" s="55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5"/>
    </row>
    <row r="64" spans="2:60" x14ac:dyDescent="0.2">
      <c r="B64" s="52"/>
      <c r="C64" s="52"/>
      <c r="D64" s="52"/>
      <c r="E64" s="52"/>
      <c r="F64" s="55"/>
      <c r="G64" s="55"/>
      <c r="H64" s="55"/>
      <c r="I64" s="55"/>
      <c r="J64" s="55"/>
      <c r="K64" s="54"/>
      <c r="L64" s="55"/>
      <c r="M64" s="55"/>
      <c r="N64" s="55"/>
      <c r="O64" s="55"/>
      <c r="P64" s="57"/>
      <c r="Q64" s="55"/>
      <c r="R64" s="57"/>
      <c r="S64" s="57"/>
      <c r="T64" s="57"/>
      <c r="U64" s="55"/>
      <c r="V64" s="57"/>
      <c r="W64" s="57"/>
      <c r="X64" s="57"/>
      <c r="Y64" s="57"/>
      <c r="Z64" s="55"/>
      <c r="AA64" s="57"/>
      <c r="AB64" s="57"/>
      <c r="AC64" s="57"/>
      <c r="AD64" s="55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5"/>
    </row>
    <row r="65" spans="2:60" x14ac:dyDescent="0.2">
      <c r="B65" s="52"/>
      <c r="C65" s="52"/>
      <c r="D65" s="52"/>
      <c r="E65" s="52"/>
      <c r="F65" s="55"/>
      <c r="G65" s="55"/>
      <c r="H65" s="55"/>
      <c r="I65" s="55"/>
      <c r="J65" s="55"/>
      <c r="K65" s="54"/>
      <c r="L65" s="55"/>
      <c r="M65" s="55"/>
      <c r="N65" s="55"/>
      <c r="O65" s="55"/>
      <c r="P65" s="57"/>
      <c r="Q65" s="55"/>
      <c r="R65" s="57"/>
      <c r="S65" s="57"/>
      <c r="T65" s="57"/>
      <c r="U65" s="55"/>
      <c r="V65" s="57"/>
      <c r="W65" s="57"/>
      <c r="X65" s="57"/>
      <c r="Y65" s="57"/>
      <c r="Z65" s="55"/>
      <c r="AA65" s="57"/>
      <c r="AB65" s="57"/>
      <c r="AC65" s="57"/>
      <c r="AD65" s="55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5"/>
    </row>
    <row r="66" spans="2:60" x14ac:dyDescent="0.2">
      <c r="B66" s="52"/>
      <c r="C66" s="52"/>
      <c r="D66" s="52"/>
      <c r="E66" s="52"/>
      <c r="F66" s="55"/>
      <c r="G66" s="55"/>
      <c r="H66" s="55"/>
      <c r="I66" s="55"/>
      <c r="J66" s="55"/>
      <c r="K66" s="54"/>
      <c r="L66" s="55"/>
      <c r="M66" s="55"/>
      <c r="N66" s="55"/>
      <c r="O66" s="55"/>
      <c r="P66" s="57"/>
      <c r="Q66" s="55"/>
      <c r="R66" s="57"/>
      <c r="S66" s="57"/>
      <c r="T66" s="57"/>
      <c r="U66" s="55"/>
      <c r="V66" s="57"/>
      <c r="W66" s="57"/>
      <c r="X66" s="57"/>
      <c r="Y66" s="57"/>
      <c r="Z66" s="55"/>
      <c r="AA66" s="57"/>
      <c r="AB66" s="57"/>
      <c r="AC66" s="57"/>
      <c r="AD66" s="55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5"/>
    </row>
    <row r="67" spans="2:60" x14ac:dyDescent="0.2">
      <c r="B67" s="52"/>
      <c r="C67" s="52"/>
      <c r="D67" s="52"/>
      <c r="E67" s="52"/>
      <c r="F67" s="55"/>
      <c r="G67" s="55"/>
      <c r="H67" s="55"/>
      <c r="I67" s="55"/>
      <c r="J67" s="55"/>
      <c r="K67" s="54"/>
      <c r="L67" s="55"/>
      <c r="M67" s="55"/>
      <c r="N67" s="55"/>
      <c r="O67" s="55"/>
      <c r="P67" s="57"/>
      <c r="Q67" s="55"/>
      <c r="R67" s="57"/>
      <c r="S67" s="57"/>
      <c r="T67" s="57"/>
      <c r="U67" s="55"/>
      <c r="V67" s="57"/>
      <c r="W67" s="57"/>
      <c r="X67" s="57"/>
      <c r="Y67" s="57"/>
      <c r="Z67" s="55"/>
      <c r="AA67" s="57"/>
      <c r="AB67" s="57"/>
      <c r="AC67" s="57"/>
      <c r="AD67" s="55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5"/>
    </row>
    <row r="68" spans="2:60" x14ac:dyDescent="0.2">
      <c r="B68" s="52"/>
      <c r="C68" s="52"/>
      <c r="D68" s="52"/>
      <c r="E68" s="52"/>
      <c r="F68" s="55"/>
      <c r="G68" s="55"/>
      <c r="H68" s="55"/>
      <c r="I68" s="55"/>
      <c r="J68" s="55"/>
      <c r="K68" s="54"/>
      <c r="L68" s="55"/>
      <c r="M68" s="55"/>
      <c r="N68" s="55"/>
      <c r="O68" s="55"/>
      <c r="P68" s="57"/>
      <c r="Q68" s="55"/>
      <c r="R68" s="57"/>
      <c r="S68" s="57"/>
      <c r="T68" s="57"/>
      <c r="U68" s="55"/>
      <c r="V68" s="57"/>
      <c r="W68" s="57"/>
      <c r="X68" s="57"/>
      <c r="Y68" s="57"/>
      <c r="Z68" s="55"/>
      <c r="AA68" s="57"/>
      <c r="AB68" s="57"/>
      <c r="AC68" s="57"/>
      <c r="AD68" s="55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5"/>
    </row>
    <row r="69" spans="2:60" x14ac:dyDescent="0.2">
      <c r="B69" s="52"/>
      <c r="C69" s="52"/>
      <c r="D69" s="52"/>
      <c r="E69" s="52"/>
      <c r="F69" s="55"/>
      <c r="G69" s="55"/>
      <c r="H69" s="55"/>
      <c r="I69" s="55"/>
      <c r="J69" s="55"/>
      <c r="K69" s="54"/>
      <c r="L69" s="55"/>
      <c r="M69" s="55"/>
      <c r="N69" s="55"/>
      <c r="O69" s="55"/>
      <c r="P69" s="57"/>
      <c r="Q69" s="55"/>
      <c r="R69" s="57"/>
      <c r="S69" s="57"/>
      <c r="T69" s="57"/>
      <c r="U69" s="55"/>
      <c r="V69" s="57"/>
      <c r="W69" s="57"/>
      <c r="X69" s="57"/>
      <c r="Y69" s="57"/>
      <c r="Z69" s="55"/>
      <c r="AA69" s="57"/>
      <c r="AB69" s="57"/>
      <c r="AC69" s="57"/>
      <c r="AD69" s="55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5"/>
    </row>
    <row r="70" spans="2:60" x14ac:dyDescent="0.2">
      <c r="B70" s="52"/>
      <c r="C70" s="52"/>
      <c r="D70" s="52"/>
      <c r="E70" s="52"/>
      <c r="F70" s="55"/>
      <c r="G70" s="55"/>
      <c r="H70" s="55"/>
      <c r="I70" s="55"/>
      <c r="J70" s="55"/>
      <c r="K70" s="54"/>
      <c r="L70" s="55"/>
      <c r="M70" s="55"/>
      <c r="N70" s="55"/>
      <c r="O70" s="55"/>
      <c r="P70" s="57"/>
      <c r="Q70" s="55"/>
      <c r="R70" s="57"/>
      <c r="S70" s="57"/>
      <c r="T70" s="57"/>
      <c r="U70" s="55"/>
      <c r="V70" s="57"/>
      <c r="W70" s="57"/>
      <c r="X70" s="57"/>
      <c r="Y70" s="57"/>
      <c r="Z70" s="55"/>
      <c r="AA70" s="57"/>
      <c r="AB70" s="57"/>
      <c r="AC70" s="57"/>
      <c r="AD70" s="55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57"/>
      <c r="BG70" s="57"/>
      <c r="BH70" s="55"/>
    </row>
    <row r="71" spans="2:60" x14ac:dyDescent="0.2">
      <c r="B71" s="52"/>
      <c r="C71" s="52"/>
      <c r="D71" s="52"/>
      <c r="E71" s="52"/>
      <c r="F71" s="55"/>
      <c r="G71" s="55"/>
      <c r="H71" s="55"/>
      <c r="I71" s="55"/>
      <c r="J71" s="55"/>
      <c r="K71" s="54"/>
      <c r="L71" s="55"/>
      <c r="M71" s="55"/>
      <c r="N71" s="55"/>
      <c r="O71" s="55"/>
      <c r="P71" s="57"/>
      <c r="Q71" s="55"/>
      <c r="R71" s="57"/>
      <c r="S71" s="57"/>
      <c r="T71" s="57"/>
      <c r="U71" s="55"/>
      <c r="V71" s="57"/>
      <c r="W71" s="57"/>
      <c r="X71" s="57"/>
      <c r="Y71" s="57"/>
      <c r="Z71" s="55"/>
      <c r="AA71" s="57"/>
      <c r="AB71" s="57"/>
      <c r="AC71" s="57"/>
      <c r="AD71" s="55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5"/>
    </row>
    <row r="72" spans="2:60" x14ac:dyDescent="0.2">
      <c r="B72" s="52"/>
      <c r="C72" s="52"/>
      <c r="D72" s="52"/>
      <c r="E72" s="52"/>
      <c r="F72" s="55"/>
      <c r="G72" s="55"/>
      <c r="H72" s="55"/>
      <c r="I72" s="55"/>
      <c r="J72" s="55"/>
      <c r="K72" s="54"/>
      <c r="L72" s="55"/>
      <c r="M72" s="55"/>
      <c r="N72" s="55"/>
      <c r="O72" s="55"/>
      <c r="P72" s="57"/>
      <c r="Q72" s="55"/>
      <c r="R72" s="57"/>
      <c r="S72" s="57"/>
      <c r="T72" s="57"/>
      <c r="U72" s="55"/>
      <c r="V72" s="57"/>
      <c r="W72" s="57"/>
      <c r="X72" s="57"/>
      <c r="Y72" s="57"/>
      <c r="Z72" s="55"/>
      <c r="AA72" s="57"/>
      <c r="AB72" s="57"/>
      <c r="AC72" s="57"/>
      <c r="AD72" s="55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5"/>
    </row>
    <row r="73" spans="2:60" x14ac:dyDescent="0.2">
      <c r="B73" s="52"/>
      <c r="C73" s="52"/>
      <c r="D73" s="52"/>
      <c r="E73" s="52"/>
      <c r="F73" s="55"/>
      <c r="G73" s="55"/>
      <c r="H73" s="55"/>
      <c r="I73" s="55"/>
      <c r="J73" s="55"/>
      <c r="K73" s="54"/>
      <c r="L73" s="55"/>
      <c r="M73" s="55"/>
      <c r="N73" s="55"/>
      <c r="O73" s="55"/>
      <c r="P73" s="57"/>
      <c r="Q73" s="55"/>
      <c r="R73" s="57"/>
      <c r="S73" s="57"/>
      <c r="T73" s="57"/>
      <c r="U73" s="55"/>
      <c r="V73" s="57"/>
      <c r="W73" s="57"/>
      <c r="X73" s="57"/>
      <c r="Y73" s="57"/>
      <c r="Z73" s="55"/>
      <c r="AA73" s="57"/>
      <c r="AB73" s="57"/>
      <c r="AC73" s="57"/>
      <c r="AD73" s="55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5"/>
    </row>
    <row r="74" spans="2:60" x14ac:dyDescent="0.2">
      <c r="B74" s="52"/>
      <c r="C74" s="52"/>
      <c r="D74" s="52"/>
      <c r="E74" s="52"/>
      <c r="F74" s="55"/>
      <c r="G74" s="55"/>
      <c r="H74" s="55"/>
      <c r="I74" s="55"/>
      <c r="J74" s="55"/>
      <c r="K74" s="54"/>
      <c r="L74" s="55"/>
      <c r="M74" s="55"/>
      <c r="N74" s="55"/>
      <c r="O74" s="55"/>
      <c r="P74" s="57"/>
      <c r="Q74" s="55"/>
      <c r="R74" s="57"/>
      <c r="S74" s="57"/>
      <c r="T74" s="57"/>
      <c r="U74" s="55"/>
      <c r="V74" s="57"/>
      <c r="W74" s="57"/>
      <c r="X74" s="57"/>
      <c r="Y74" s="57"/>
      <c r="Z74" s="55"/>
      <c r="AA74" s="57"/>
      <c r="AB74" s="57"/>
      <c r="AC74" s="57"/>
      <c r="AD74" s="55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  <c r="BH74" s="55"/>
    </row>
    <row r="75" spans="2:60" x14ac:dyDescent="0.2">
      <c r="B75" s="52"/>
      <c r="C75" s="52"/>
      <c r="D75" s="52"/>
      <c r="E75" s="52"/>
      <c r="F75" s="55"/>
      <c r="G75" s="55"/>
      <c r="H75" s="55"/>
      <c r="I75" s="55"/>
      <c r="J75" s="55"/>
      <c r="K75" s="54"/>
      <c r="L75" s="55"/>
      <c r="M75" s="55"/>
      <c r="N75" s="55"/>
      <c r="O75" s="55"/>
      <c r="P75" s="57"/>
      <c r="Q75" s="55"/>
      <c r="R75" s="57"/>
      <c r="S75" s="57"/>
      <c r="T75" s="57"/>
      <c r="U75" s="55"/>
      <c r="V75" s="57"/>
      <c r="W75" s="57"/>
      <c r="X75" s="57"/>
      <c r="Y75" s="57"/>
      <c r="Z75" s="55"/>
      <c r="AA75" s="57"/>
      <c r="AB75" s="57"/>
      <c r="AC75" s="57"/>
      <c r="AD75" s="55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5"/>
    </row>
    <row r="76" spans="2:60" x14ac:dyDescent="0.2">
      <c r="B76" s="52"/>
      <c r="C76" s="52"/>
      <c r="D76" s="52"/>
      <c r="E76" s="52"/>
      <c r="F76" s="55"/>
      <c r="G76" s="55"/>
      <c r="H76" s="55"/>
      <c r="I76" s="55"/>
      <c r="J76" s="55"/>
      <c r="K76" s="54"/>
      <c r="L76" s="55"/>
      <c r="M76" s="55"/>
      <c r="N76" s="55"/>
      <c r="O76" s="55"/>
      <c r="P76" s="57"/>
      <c r="Q76" s="55"/>
      <c r="R76" s="57"/>
      <c r="S76" s="57"/>
      <c r="T76" s="57"/>
      <c r="U76" s="55"/>
      <c r="V76" s="57"/>
      <c r="W76" s="57"/>
      <c r="X76" s="57"/>
      <c r="Y76" s="57"/>
      <c r="Z76" s="55"/>
      <c r="AA76" s="57"/>
      <c r="AB76" s="57"/>
      <c r="AC76" s="57"/>
      <c r="AD76" s="55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5"/>
    </row>
    <row r="77" spans="2:60" x14ac:dyDescent="0.2">
      <c r="B77" s="52"/>
      <c r="C77" s="52"/>
      <c r="D77" s="52"/>
      <c r="E77" s="52"/>
      <c r="F77" s="55"/>
      <c r="G77" s="55"/>
      <c r="H77" s="55"/>
      <c r="I77" s="55"/>
      <c r="J77" s="55"/>
      <c r="K77" s="54"/>
      <c r="L77" s="55"/>
      <c r="M77" s="55"/>
      <c r="N77" s="55"/>
      <c r="O77" s="55"/>
      <c r="P77" s="57"/>
      <c r="Q77" s="55"/>
      <c r="R77" s="57"/>
      <c r="S77" s="57"/>
      <c r="T77" s="57"/>
      <c r="U77" s="55"/>
      <c r="V77" s="57"/>
      <c r="W77" s="57"/>
      <c r="X77" s="57"/>
      <c r="Y77" s="57"/>
      <c r="Z77" s="55"/>
      <c r="AA77" s="57"/>
      <c r="AB77" s="57"/>
      <c r="AC77" s="57"/>
      <c r="AD77" s="55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5"/>
    </row>
    <row r="78" spans="2:60" x14ac:dyDescent="0.2">
      <c r="B78" s="52"/>
      <c r="C78" s="52"/>
      <c r="D78" s="52"/>
      <c r="E78" s="52"/>
      <c r="F78" s="55"/>
      <c r="G78" s="55"/>
      <c r="H78" s="55"/>
      <c r="I78" s="55"/>
      <c r="J78" s="55"/>
      <c r="K78" s="54"/>
      <c r="L78" s="55"/>
      <c r="M78" s="55"/>
      <c r="N78" s="55"/>
      <c r="O78" s="55"/>
      <c r="P78" s="57"/>
      <c r="Q78" s="55"/>
      <c r="R78" s="57"/>
      <c r="S78" s="57"/>
      <c r="T78" s="57"/>
      <c r="U78" s="55"/>
      <c r="V78" s="57"/>
      <c r="W78" s="57"/>
      <c r="X78" s="57"/>
      <c r="Y78" s="57"/>
      <c r="Z78" s="55"/>
      <c r="AA78" s="57"/>
      <c r="AB78" s="57"/>
      <c r="AC78" s="57"/>
      <c r="AD78" s="55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5"/>
    </row>
    <row r="79" spans="2:60" x14ac:dyDescent="0.2">
      <c r="B79" s="52"/>
      <c r="C79" s="52"/>
      <c r="D79" s="52"/>
      <c r="E79" s="52"/>
      <c r="F79" s="55"/>
      <c r="G79" s="55"/>
      <c r="H79" s="55"/>
      <c r="I79" s="55"/>
      <c r="J79" s="55"/>
      <c r="K79" s="54"/>
      <c r="L79" s="55"/>
      <c r="M79" s="55"/>
      <c r="N79" s="55"/>
      <c r="O79" s="55"/>
      <c r="P79" s="57"/>
      <c r="Q79" s="55"/>
      <c r="R79" s="57"/>
      <c r="S79" s="57"/>
      <c r="T79" s="57"/>
      <c r="U79" s="55"/>
      <c r="V79" s="57"/>
      <c r="W79" s="57"/>
      <c r="X79" s="57"/>
      <c r="Y79" s="57"/>
      <c r="Z79" s="55"/>
      <c r="AA79" s="57"/>
      <c r="AB79" s="57"/>
      <c r="AC79" s="57"/>
      <c r="AD79" s="55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5"/>
    </row>
    <row r="80" spans="2:60" x14ac:dyDescent="0.2">
      <c r="B80" s="52"/>
      <c r="C80" s="52"/>
      <c r="D80" s="52"/>
      <c r="E80" s="52"/>
      <c r="F80" s="55"/>
      <c r="G80" s="55"/>
      <c r="H80" s="55"/>
      <c r="I80" s="55"/>
      <c r="J80" s="55"/>
      <c r="K80" s="54"/>
      <c r="L80" s="55"/>
      <c r="M80" s="55"/>
      <c r="N80" s="55"/>
      <c r="O80" s="55"/>
      <c r="P80" s="57"/>
      <c r="Q80" s="55"/>
      <c r="R80" s="57"/>
      <c r="S80" s="57"/>
      <c r="T80" s="57"/>
      <c r="U80" s="55"/>
      <c r="V80" s="57"/>
      <c r="W80" s="57"/>
      <c r="X80" s="57"/>
      <c r="Y80" s="57"/>
      <c r="Z80" s="55"/>
      <c r="AA80" s="57"/>
      <c r="AB80" s="57"/>
      <c r="AC80" s="57"/>
      <c r="AD80" s="55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5"/>
    </row>
    <row r="81" spans="2:60" x14ac:dyDescent="0.2">
      <c r="B81" s="52"/>
      <c r="C81" s="52"/>
      <c r="D81" s="52"/>
      <c r="E81" s="52"/>
      <c r="F81" s="55"/>
      <c r="G81" s="55"/>
      <c r="H81" s="55"/>
      <c r="I81" s="55"/>
      <c r="J81" s="55"/>
      <c r="K81" s="54"/>
      <c r="L81" s="55"/>
      <c r="M81" s="55"/>
      <c r="N81" s="55"/>
      <c r="O81" s="55"/>
      <c r="P81" s="57"/>
      <c r="Q81" s="55"/>
      <c r="R81" s="57"/>
      <c r="S81" s="57"/>
      <c r="T81" s="57"/>
      <c r="U81" s="55"/>
      <c r="V81" s="57"/>
      <c r="W81" s="57"/>
      <c r="X81" s="57"/>
      <c r="Y81" s="57"/>
      <c r="Z81" s="55"/>
      <c r="AA81" s="57"/>
      <c r="AB81" s="57"/>
      <c r="AC81" s="57"/>
      <c r="AD81" s="55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5"/>
    </row>
    <row r="82" spans="2:60" x14ac:dyDescent="0.2">
      <c r="B82" s="52"/>
      <c r="C82" s="52"/>
      <c r="D82" s="52"/>
      <c r="E82" s="52"/>
      <c r="F82" s="55"/>
      <c r="G82" s="55"/>
      <c r="H82" s="55"/>
      <c r="I82" s="55"/>
      <c r="J82" s="55"/>
      <c r="K82" s="54"/>
      <c r="L82" s="55"/>
      <c r="M82" s="55"/>
      <c r="N82" s="55"/>
      <c r="O82" s="55"/>
      <c r="P82" s="57"/>
      <c r="Q82" s="55"/>
      <c r="R82" s="57"/>
      <c r="S82" s="57"/>
      <c r="T82" s="57"/>
      <c r="U82" s="55"/>
      <c r="V82" s="57"/>
      <c r="W82" s="57"/>
      <c r="X82" s="57"/>
      <c r="Y82" s="57"/>
      <c r="Z82" s="55"/>
      <c r="AA82" s="57"/>
      <c r="AB82" s="57"/>
      <c r="AC82" s="57"/>
      <c r="AD82" s="55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5"/>
    </row>
    <row r="83" spans="2:60" x14ac:dyDescent="0.2">
      <c r="B83" s="52"/>
      <c r="C83" s="52"/>
      <c r="D83" s="52"/>
      <c r="E83" s="52"/>
      <c r="F83" s="55"/>
      <c r="G83" s="55"/>
      <c r="H83" s="55"/>
      <c r="I83" s="55"/>
      <c r="J83" s="55"/>
      <c r="K83" s="54"/>
      <c r="L83" s="55"/>
      <c r="M83" s="55"/>
      <c r="N83" s="55"/>
      <c r="O83" s="55"/>
      <c r="P83" s="57"/>
      <c r="Q83" s="55"/>
      <c r="R83" s="57"/>
      <c r="S83" s="57"/>
      <c r="T83" s="57"/>
      <c r="U83" s="55"/>
      <c r="V83" s="57"/>
      <c r="W83" s="57"/>
      <c r="X83" s="57"/>
      <c r="Y83" s="57"/>
      <c r="Z83" s="55"/>
      <c r="AA83" s="57"/>
      <c r="AB83" s="57"/>
      <c r="AC83" s="57"/>
      <c r="AD83" s="55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5"/>
    </row>
    <row r="84" spans="2:60" x14ac:dyDescent="0.2">
      <c r="B84" s="52"/>
      <c r="C84" s="52"/>
      <c r="D84" s="52"/>
      <c r="E84" s="52"/>
      <c r="F84" s="55"/>
      <c r="G84" s="55"/>
      <c r="H84" s="55"/>
      <c r="I84" s="55"/>
      <c r="J84" s="55"/>
      <c r="K84" s="54"/>
      <c r="L84" s="55"/>
      <c r="M84" s="55"/>
      <c r="N84" s="55"/>
      <c r="O84" s="55"/>
      <c r="P84" s="57"/>
      <c r="Q84" s="55"/>
      <c r="R84" s="57"/>
      <c r="S84" s="57"/>
      <c r="T84" s="57"/>
      <c r="U84" s="55"/>
      <c r="V84" s="57"/>
      <c r="W84" s="57"/>
      <c r="X84" s="57"/>
      <c r="Y84" s="57"/>
      <c r="Z84" s="55"/>
      <c r="AA84" s="57"/>
      <c r="AB84" s="57"/>
      <c r="AC84" s="57"/>
      <c r="AD84" s="55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5"/>
    </row>
    <row r="85" spans="2:60" x14ac:dyDescent="0.2">
      <c r="B85" s="52"/>
      <c r="C85" s="52"/>
      <c r="D85" s="52"/>
      <c r="E85" s="52"/>
      <c r="F85" s="55"/>
      <c r="G85" s="55"/>
      <c r="H85" s="55"/>
      <c r="I85" s="55"/>
      <c r="J85" s="55"/>
      <c r="K85" s="54"/>
      <c r="L85" s="55"/>
      <c r="M85" s="55"/>
      <c r="N85" s="55"/>
      <c r="O85" s="55"/>
      <c r="P85" s="57"/>
      <c r="Q85" s="55"/>
      <c r="R85" s="57"/>
      <c r="S85" s="57"/>
      <c r="T85" s="57"/>
      <c r="U85" s="55"/>
      <c r="V85" s="57"/>
      <c r="W85" s="57"/>
      <c r="X85" s="57"/>
      <c r="Y85" s="57"/>
      <c r="Z85" s="55"/>
      <c r="AA85" s="57"/>
      <c r="AB85" s="57"/>
      <c r="AC85" s="57"/>
      <c r="AD85" s="55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5"/>
    </row>
    <row r="86" spans="2:60" x14ac:dyDescent="0.2">
      <c r="B86" s="52"/>
      <c r="C86" s="52"/>
      <c r="D86" s="52"/>
      <c r="E86" s="52"/>
      <c r="F86" s="55"/>
      <c r="G86" s="55"/>
      <c r="H86" s="55"/>
      <c r="I86" s="55"/>
      <c r="J86" s="55"/>
      <c r="K86" s="54"/>
      <c r="L86" s="55"/>
      <c r="M86" s="55"/>
      <c r="N86" s="55"/>
      <c r="O86" s="55"/>
      <c r="P86" s="57"/>
      <c r="Q86" s="55"/>
      <c r="R86" s="57"/>
      <c r="S86" s="57"/>
      <c r="T86" s="57"/>
      <c r="U86" s="55"/>
      <c r="V86" s="57"/>
      <c r="W86" s="57"/>
      <c r="X86" s="57"/>
      <c r="Y86" s="57"/>
      <c r="Z86" s="55"/>
      <c r="AA86" s="57"/>
      <c r="AB86" s="57"/>
      <c r="AC86" s="57"/>
      <c r="AD86" s="55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7"/>
      <c r="BC86" s="57"/>
      <c r="BD86" s="57"/>
      <c r="BE86" s="57"/>
      <c r="BF86" s="57"/>
      <c r="BG86" s="57"/>
      <c r="BH86" s="55"/>
    </row>
    <row r="87" spans="2:60" x14ac:dyDescent="0.2">
      <c r="B87" s="52"/>
      <c r="C87" s="52"/>
      <c r="D87" s="52"/>
      <c r="E87" s="52"/>
      <c r="F87" s="55"/>
      <c r="G87" s="55"/>
      <c r="H87" s="55"/>
      <c r="I87" s="55"/>
      <c r="J87" s="55"/>
      <c r="K87" s="54"/>
      <c r="L87" s="55"/>
      <c r="M87" s="55"/>
      <c r="N87" s="55"/>
      <c r="O87" s="55"/>
      <c r="P87" s="57"/>
      <c r="Q87" s="55"/>
      <c r="R87" s="57"/>
      <c r="S87" s="57"/>
      <c r="T87" s="57"/>
      <c r="U87" s="55"/>
      <c r="V87" s="57"/>
      <c r="W87" s="57"/>
      <c r="X87" s="57"/>
      <c r="Y87" s="57"/>
      <c r="Z87" s="55"/>
      <c r="AA87" s="57"/>
      <c r="AB87" s="57"/>
      <c r="AC87" s="57"/>
      <c r="AD87" s="55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5"/>
    </row>
    <row r="88" spans="2:60" x14ac:dyDescent="0.2">
      <c r="B88" s="52"/>
      <c r="C88" s="52"/>
      <c r="D88" s="52"/>
      <c r="E88" s="52"/>
      <c r="F88" s="55"/>
      <c r="G88" s="55"/>
      <c r="H88" s="55"/>
      <c r="I88" s="55"/>
      <c r="J88" s="55"/>
      <c r="K88" s="54"/>
      <c r="L88" s="55"/>
      <c r="M88" s="55"/>
      <c r="N88" s="55"/>
      <c r="O88" s="55"/>
      <c r="P88" s="57"/>
      <c r="Q88" s="55"/>
      <c r="R88" s="57"/>
      <c r="S88" s="57"/>
      <c r="T88" s="57"/>
      <c r="U88" s="55"/>
      <c r="V88" s="57"/>
      <c r="W88" s="57"/>
      <c r="X88" s="57"/>
      <c r="Y88" s="57"/>
      <c r="Z88" s="55"/>
      <c r="AA88" s="57"/>
      <c r="AB88" s="57"/>
      <c r="AC88" s="57"/>
      <c r="AD88" s="55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  <c r="BH88" s="55"/>
    </row>
    <row r="89" spans="2:60" x14ac:dyDescent="0.2">
      <c r="B89" s="52"/>
      <c r="C89" s="52"/>
      <c r="D89" s="52"/>
      <c r="E89" s="52"/>
      <c r="F89" s="55"/>
      <c r="G89" s="55"/>
      <c r="H89" s="55"/>
      <c r="I89" s="55"/>
      <c r="J89" s="55"/>
      <c r="K89" s="54"/>
      <c r="L89" s="55"/>
      <c r="M89" s="55"/>
      <c r="N89" s="55"/>
      <c r="O89" s="55"/>
      <c r="P89" s="57"/>
      <c r="Q89" s="55"/>
      <c r="R89" s="57"/>
      <c r="S89" s="57"/>
      <c r="T89" s="57"/>
      <c r="U89" s="55"/>
      <c r="V89" s="57"/>
      <c r="W89" s="57"/>
      <c r="X89" s="57"/>
      <c r="Y89" s="57"/>
      <c r="Z89" s="55"/>
      <c r="AA89" s="57"/>
      <c r="AB89" s="57"/>
      <c r="AC89" s="57"/>
      <c r="AD89" s="55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5"/>
    </row>
    <row r="90" spans="2:60" x14ac:dyDescent="0.2">
      <c r="B90" s="52"/>
      <c r="C90" s="52"/>
      <c r="D90" s="52"/>
      <c r="E90" s="52"/>
      <c r="F90" s="55"/>
      <c r="G90" s="55"/>
      <c r="H90" s="55"/>
      <c r="I90" s="55"/>
      <c r="J90" s="55"/>
      <c r="K90" s="54"/>
      <c r="L90" s="55"/>
      <c r="M90" s="55"/>
      <c r="N90" s="55"/>
      <c r="O90" s="55"/>
      <c r="P90" s="57"/>
      <c r="Q90" s="55"/>
      <c r="R90" s="57"/>
      <c r="S90" s="57"/>
      <c r="T90" s="57"/>
      <c r="U90" s="55"/>
      <c r="V90" s="57"/>
      <c r="W90" s="57"/>
      <c r="X90" s="57"/>
      <c r="Y90" s="57"/>
      <c r="Z90" s="55"/>
      <c r="AA90" s="57"/>
      <c r="AB90" s="57"/>
      <c r="AC90" s="57"/>
      <c r="AD90" s="55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5"/>
    </row>
    <row r="91" spans="2:60" x14ac:dyDescent="0.2">
      <c r="B91" s="52"/>
      <c r="C91" s="52"/>
      <c r="D91" s="52"/>
      <c r="E91" s="52"/>
      <c r="F91" s="55"/>
      <c r="G91" s="55"/>
      <c r="H91" s="55"/>
      <c r="I91" s="55"/>
      <c r="J91" s="55"/>
      <c r="K91" s="54"/>
      <c r="L91" s="55"/>
      <c r="M91" s="55"/>
      <c r="N91" s="55"/>
      <c r="O91" s="55"/>
      <c r="P91" s="57"/>
      <c r="Q91" s="55"/>
      <c r="R91" s="57"/>
      <c r="S91" s="57"/>
      <c r="T91" s="57"/>
      <c r="U91" s="55"/>
      <c r="V91" s="57"/>
      <c r="W91" s="57"/>
      <c r="X91" s="57"/>
      <c r="Y91" s="57"/>
      <c r="Z91" s="55"/>
      <c r="AA91" s="57"/>
      <c r="AB91" s="57"/>
      <c r="AC91" s="57"/>
      <c r="AD91" s="55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5"/>
    </row>
    <row r="92" spans="2:60" x14ac:dyDescent="0.2">
      <c r="B92" s="52"/>
      <c r="C92" s="52"/>
      <c r="D92" s="52"/>
      <c r="E92" s="52"/>
      <c r="F92" s="55"/>
      <c r="G92" s="55"/>
      <c r="H92" s="55"/>
      <c r="I92" s="55"/>
      <c r="J92" s="55"/>
      <c r="K92" s="54"/>
      <c r="L92" s="55"/>
      <c r="M92" s="55"/>
      <c r="N92" s="55"/>
      <c r="O92" s="55"/>
      <c r="P92" s="57"/>
      <c r="Q92" s="55"/>
      <c r="R92" s="57"/>
      <c r="S92" s="57"/>
      <c r="T92" s="57"/>
      <c r="U92" s="55"/>
      <c r="V92" s="57"/>
      <c r="W92" s="57"/>
      <c r="X92" s="57"/>
      <c r="Y92" s="57"/>
      <c r="Z92" s="55"/>
      <c r="AA92" s="57"/>
      <c r="AB92" s="57"/>
      <c r="AC92" s="57"/>
      <c r="AD92" s="55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7"/>
      <c r="BD92" s="57"/>
      <c r="BE92" s="57"/>
      <c r="BF92" s="57"/>
      <c r="BG92" s="57"/>
      <c r="BH92" s="55"/>
    </row>
    <row r="93" spans="2:60" x14ac:dyDescent="0.2">
      <c r="B93" s="52"/>
      <c r="C93" s="52"/>
      <c r="D93" s="52"/>
      <c r="E93" s="52"/>
      <c r="F93" s="55"/>
      <c r="G93" s="55"/>
      <c r="H93" s="55"/>
      <c r="I93" s="55"/>
      <c r="J93" s="55"/>
      <c r="K93" s="54"/>
      <c r="L93" s="55"/>
      <c r="M93" s="55"/>
      <c r="N93" s="55"/>
      <c r="O93" s="55"/>
      <c r="P93" s="57"/>
      <c r="Q93" s="55"/>
      <c r="R93" s="57"/>
      <c r="S93" s="57"/>
      <c r="T93" s="57"/>
      <c r="U93" s="55"/>
      <c r="V93" s="57"/>
      <c r="W93" s="57"/>
      <c r="X93" s="57"/>
      <c r="Y93" s="57"/>
      <c r="Z93" s="55"/>
      <c r="AA93" s="57"/>
      <c r="AB93" s="57"/>
      <c r="AC93" s="57"/>
      <c r="AD93" s="55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  <c r="BH93" s="55"/>
    </row>
    <row r="94" spans="2:60" x14ac:dyDescent="0.2">
      <c r="B94" s="52"/>
      <c r="C94" s="52"/>
      <c r="D94" s="52"/>
      <c r="E94" s="52"/>
      <c r="F94" s="55"/>
      <c r="G94" s="55"/>
      <c r="H94" s="55"/>
      <c r="I94" s="55"/>
      <c r="J94" s="55"/>
      <c r="K94" s="54"/>
      <c r="L94" s="55"/>
      <c r="M94" s="55"/>
      <c r="N94" s="55"/>
      <c r="O94" s="55"/>
      <c r="P94" s="57"/>
      <c r="Q94" s="55"/>
      <c r="R94" s="57"/>
      <c r="S94" s="57"/>
      <c r="T94" s="57"/>
      <c r="U94" s="55"/>
      <c r="V94" s="57"/>
      <c r="W94" s="57"/>
      <c r="X94" s="57"/>
      <c r="Y94" s="57"/>
      <c r="Z94" s="55"/>
      <c r="AA94" s="57"/>
      <c r="AB94" s="57"/>
      <c r="AC94" s="57"/>
      <c r="AD94" s="55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57"/>
      <c r="BH94" s="55"/>
    </row>
    <row r="95" spans="2:60" x14ac:dyDescent="0.2">
      <c r="B95" s="52"/>
      <c r="C95" s="52"/>
      <c r="D95" s="52"/>
      <c r="E95" s="52"/>
      <c r="F95" s="55"/>
      <c r="G95" s="55"/>
      <c r="H95" s="55"/>
      <c r="I95" s="55"/>
      <c r="J95" s="55"/>
      <c r="K95" s="54"/>
      <c r="L95" s="55"/>
      <c r="M95" s="55"/>
      <c r="N95" s="55"/>
      <c r="O95" s="55"/>
      <c r="P95" s="57"/>
      <c r="Q95" s="55"/>
      <c r="R95" s="57"/>
      <c r="S95" s="57"/>
      <c r="T95" s="57"/>
      <c r="U95" s="55"/>
      <c r="V95" s="57"/>
      <c r="W95" s="57"/>
      <c r="X95" s="57"/>
      <c r="Y95" s="57"/>
      <c r="Z95" s="55"/>
      <c r="AA95" s="57"/>
      <c r="AB95" s="57"/>
      <c r="AC95" s="57"/>
      <c r="AD95" s="55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57"/>
      <c r="BH95" s="55"/>
    </row>
    <row r="96" spans="2:60" x14ac:dyDescent="0.2">
      <c r="B96" s="52"/>
      <c r="C96" s="52"/>
      <c r="D96" s="52"/>
      <c r="E96" s="52"/>
      <c r="F96" s="55"/>
      <c r="G96" s="55"/>
      <c r="H96" s="55"/>
      <c r="I96" s="55"/>
      <c r="J96" s="55"/>
      <c r="K96" s="54"/>
      <c r="L96" s="55"/>
      <c r="M96" s="55"/>
      <c r="N96" s="55"/>
      <c r="O96" s="55"/>
      <c r="P96" s="57"/>
      <c r="Q96" s="55"/>
      <c r="R96" s="57"/>
      <c r="S96" s="57"/>
      <c r="T96" s="57"/>
      <c r="U96" s="55"/>
      <c r="V96" s="57"/>
      <c r="W96" s="57"/>
      <c r="X96" s="57"/>
      <c r="Y96" s="57"/>
      <c r="Z96" s="55"/>
      <c r="AA96" s="57"/>
      <c r="AB96" s="57"/>
      <c r="AC96" s="57"/>
      <c r="AD96" s="55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57"/>
      <c r="BH96" s="55"/>
    </row>
    <row r="97" spans="2:60" x14ac:dyDescent="0.2">
      <c r="B97" s="52"/>
      <c r="C97" s="52"/>
      <c r="D97" s="52"/>
      <c r="E97" s="52"/>
      <c r="F97" s="55"/>
      <c r="G97" s="55"/>
      <c r="H97" s="55"/>
      <c r="I97" s="55"/>
      <c r="J97" s="55"/>
      <c r="K97" s="54"/>
      <c r="L97" s="55"/>
      <c r="M97" s="55"/>
      <c r="N97" s="55"/>
      <c r="O97" s="55"/>
      <c r="P97" s="57"/>
      <c r="Q97" s="55"/>
      <c r="R97" s="57"/>
      <c r="S97" s="57"/>
      <c r="T97" s="57"/>
      <c r="U97" s="55"/>
      <c r="V97" s="57"/>
      <c r="W97" s="57"/>
      <c r="X97" s="57"/>
      <c r="Y97" s="57"/>
      <c r="Z97" s="55"/>
      <c r="AA97" s="57"/>
      <c r="AB97" s="57"/>
      <c r="AC97" s="57"/>
      <c r="AD97" s="55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5"/>
    </row>
    <row r="98" spans="2:60" x14ac:dyDescent="0.2">
      <c r="B98" s="52"/>
      <c r="C98" s="52"/>
      <c r="D98" s="52"/>
      <c r="E98" s="52"/>
      <c r="F98" s="55"/>
      <c r="G98" s="55"/>
      <c r="H98" s="55"/>
      <c r="I98" s="55"/>
      <c r="J98" s="55"/>
      <c r="K98" s="54"/>
      <c r="L98" s="55"/>
      <c r="M98" s="55"/>
      <c r="N98" s="55"/>
      <c r="O98" s="55"/>
      <c r="P98" s="57"/>
      <c r="Q98" s="55"/>
      <c r="R98" s="57"/>
      <c r="S98" s="57"/>
      <c r="T98" s="57"/>
      <c r="U98" s="55"/>
      <c r="V98" s="57"/>
      <c r="W98" s="57"/>
      <c r="X98" s="57"/>
      <c r="Y98" s="57"/>
      <c r="Z98" s="55"/>
      <c r="AA98" s="57"/>
      <c r="AB98" s="57"/>
      <c r="AC98" s="57"/>
      <c r="AD98" s="55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5"/>
    </row>
    <row r="99" spans="2:60" x14ac:dyDescent="0.2">
      <c r="B99" s="52"/>
      <c r="C99" s="52"/>
      <c r="D99" s="52"/>
      <c r="E99" s="52"/>
      <c r="F99" s="55"/>
      <c r="G99" s="55"/>
      <c r="H99" s="55"/>
      <c r="I99" s="55"/>
      <c r="J99" s="55"/>
      <c r="K99" s="54"/>
      <c r="L99" s="55"/>
      <c r="M99" s="55"/>
      <c r="N99" s="55"/>
      <c r="O99" s="55"/>
      <c r="P99" s="57"/>
      <c r="Q99" s="55"/>
      <c r="R99" s="57"/>
      <c r="S99" s="57"/>
      <c r="T99" s="57"/>
      <c r="U99" s="55"/>
      <c r="V99" s="57"/>
      <c r="W99" s="57"/>
      <c r="X99" s="57"/>
      <c r="Y99" s="57"/>
      <c r="Z99" s="55"/>
      <c r="AA99" s="57"/>
      <c r="AB99" s="57"/>
      <c r="AC99" s="57"/>
      <c r="AD99" s="55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5"/>
    </row>
    <row r="100" spans="2:60" x14ac:dyDescent="0.2"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8"/>
      <c r="Q100" s="52"/>
      <c r="R100" s="58"/>
      <c r="S100" s="58"/>
      <c r="T100" s="58"/>
      <c r="U100" s="52"/>
      <c r="V100" s="58"/>
      <c r="W100" s="58"/>
      <c r="X100" s="58"/>
      <c r="Y100" s="58"/>
      <c r="Z100" s="52"/>
      <c r="AA100" s="58"/>
      <c r="AB100" s="58"/>
      <c r="AC100" s="58"/>
      <c r="AD100" s="52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8"/>
      <c r="BA100" s="58"/>
      <c r="BB100" s="58"/>
      <c r="BC100" s="58"/>
      <c r="BD100" s="58"/>
      <c r="BE100" s="58"/>
      <c r="BF100" s="58"/>
      <c r="BG100" s="58"/>
      <c r="BH100" s="52"/>
    </row>
  </sheetData>
  <sheetProtection selectLockedCells="1"/>
  <mergeCells count="69">
    <mergeCell ref="B35:D35"/>
    <mergeCell ref="B25:D25"/>
    <mergeCell ref="D4:E4"/>
    <mergeCell ref="BH17:BH19"/>
    <mergeCell ref="R6:S6"/>
    <mergeCell ref="D8:E8"/>
    <mergeCell ref="R10:S10"/>
    <mergeCell ref="D10:E10"/>
    <mergeCell ref="AL17:AO17"/>
    <mergeCell ref="AJ18:AJ19"/>
    <mergeCell ref="AK18:AK19"/>
    <mergeCell ref="AL18:AL19"/>
    <mergeCell ref="AM18:AM19"/>
    <mergeCell ref="P17:P19"/>
    <mergeCell ref="Q17:Q19"/>
    <mergeCell ref="R17:AE17"/>
    <mergeCell ref="BE17:BE19"/>
    <mergeCell ref="D12:E12"/>
    <mergeCell ref="D6:E6"/>
    <mergeCell ref="R8:S8"/>
    <mergeCell ref="O17:O19"/>
    <mergeCell ref="G17:G19"/>
    <mergeCell ref="H17:H19"/>
    <mergeCell ref="I17:I19"/>
    <mergeCell ref="J17:J19"/>
    <mergeCell ref="K17:K19"/>
    <mergeCell ref="L17:L19"/>
    <mergeCell ref="M17:M19"/>
    <mergeCell ref="N17:N19"/>
    <mergeCell ref="AZ18:AZ19"/>
    <mergeCell ref="BA18:BA19"/>
    <mergeCell ref="AN18:AN19"/>
    <mergeCell ref="BF17:BF19"/>
    <mergeCell ref="BG17:BG19"/>
    <mergeCell ref="R18:V18"/>
    <mergeCell ref="W18:AA18"/>
    <mergeCell ref="AB18:AE18"/>
    <mergeCell ref="AF18:AF19"/>
    <mergeCell ref="AG18:AG19"/>
    <mergeCell ref="AH18:AH19"/>
    <mergeCell ref="AI18:AI19"/>
    <mergeCell ref="AP17:AQ17"/>
    <mergeCell ref="AR17:AX17"/>
    <mergeCell ref="AY17:BA17"/>
    <mergeCell ref="BB17:BB19"/>
    <mergeCell ref="BC17:BC19"/>
    <mergeCell ref="BD17:BD19"/>
    <mergeCell ref="AX18:AX19"/>
    <mergeCell ref="AO18:AO19"/>
    <mergeCell ref="AP18:AP19"/>
    <mergeCell ref="AQ18:AQ19"/>
    <mergeCell ref="AR18:AR19"/>
    <mergeCell ref="AS18:AS19"/>
    <mergeCell ref="B24:D24"/>
    <mergeCell ref="B26:D26"/>
    <mergeCell ref="B32:D32"/>
    <mergeCell ref="AY18:AY19"/>
    <mergeCell ref="B17:B19"/>
    <mergeCell ref="C17:C19"/>
    <mergeCell ref="D17:D19"/>
    <mergeCell ref="E17:E19"/>
    <mergeCell ref="F17:F19"/>
    <mergeCell ref="AF17:AI17"/>
    <mergeCell ref="AJ17:AK17"/>
    <mergeCell ref="AT18:AT19"/>
    <mergeCell ref="AU18:AU19"/>
    <mergeCell ref="AV18:AV19"/>
    <mergeCell ref="AW18:AW19"/>
    <mergeCell ref="B21:D21"/>
  </mergeCells>
  <dataValidations count="1">
    <dataValidation type="list" allowBlank="1" showErrorMessage="1" errorTitle="เลือกรายการจาก List" error="ท่านพิมพ์ผิด &quot;พิมพ์ใหม่หรือเลือกรายการจาก List&quot;" sqref="D4">
      <formula1>ID2_variable</formula1>
    </dataValidation>
  </dataValidations>
  <pageMargins left="0.70866141732283472" right="0.31496062992125984" top="0.74803149606299213" bottom="0.47244094488188981" header="0.31496062992125984" footer="0.31496062992125984"/>
  <pageSetup paperSize="9" scale="75" orientation="portrait" r:id="rId1"/>
  <drawing r:id="rId2"/>
  <legacyDrawing r:id="rId3"/>
  <controls>
    <mc:AlternateContent xmlns:mc="http://schemas.openxmlformats.org/markup-compatibility/2006">
      <mc:Choice Requires="x14">
        <control shapeId="21532" r:id="rId4" name="CommandButton3">
          <controlPr print="0" autoLine="0" r:id="rId5">
            <anchor moveWithCells="1">
              <from>
                <xdr:col>20</xdr:col>
                <xdr:colOff>704850</xdr:colOff>
                <xdr:row>9</xdr:row>
                <xdr:rowOff>66675</xdr:rowOff>
              </from>
              <to>
                <xdr:col>22</xdr:col>
                <xdr:colOff>628650</xdr:colOff>
                <xdr:row>12</xdr:row>
                <xdr:rowOff>47625</xdr:rowOff>
              </to>
            </anchor>
          </controlPr>
        </control>
      </mc:Choice>
      <mc:Fallback>
        <control shapeId="21532" r:id="rId4" name="CommandButton3"/>
      </mc:Fallback>
    </mc:AlternateContent>
    <mc:AlternateContent xmlns:mc="http://schemas.openxmlformats.org/markup-compatibility/2006">
      <mc:Choice Requires="x14">
        <control shapeId="21525" r:id="rId6" name="CommandButton2">
          <controlPr autoLine="0" r:id="rId7">
            <anchor moveWithCells="1">
              <from>
                <xdr:col>20</xdr:col>
                <xdr:colOff>733425</xdr:colOff>
                <xdr:row>5</xdr:row>
                <xdr:rowOff>9525</xdr:rowOff>
              </from>
              <to>
                <xdr:col>22</xdr:col>
                <xdr:colOff>657225</xdr:colOff>
                <xdr:row>6</xdr:row>
                <xdr:rowOff>66675</xdr:rowOff>
              </to>
            </anchor>
          </controlPr>
        </control>
      </mc:Choice>
      <mc:Fallback>
        <control shapeId="21525" r:id="rId6" name="CommandButton2"/>
      </mc:Fallback>
    </mc:AlternateContent>
    <mc:AlternateContent xmlns:mc="http://schemas.openxmlformats.org/markup-compatibility/2006">
      <mc:Choice Requires="x14">
        <control shapeId="21508" r:id="rId8" name="CommandButton1">
          <controlPr print="0" autoLine="0" r:id="rId9">
            <anchor moveWithCells="1">
              <from>
                <xdr:col>8</xdr:col>
                <xdr:colOff>476250</xdr:colOff>
                <xdr:row>2</xdr:row>
                <xdr:rowOff>209550</xdr:rowOff>
              </from>
              <to>
                <xdr:col>9</xdr:col>
                <xdr:colOff>95250</xdr:colOff>
                <xdr:row>3</xdr:row>
                <xdr:rowOff>371475</xdr:rowOff>
              </to>
            </anchor>
          </controlPr>
        </control>
      </mc:Choice>
      <mc:Fallback>
        <control shapeId="21508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D1:BJ142"/>
  <sheetViews>
    <sheetView tabSelected="1" topLeftCell="A7" workbookViewId="0">
      <selection activeCell="F26" sqref="F26"/>
    </sheetView>
  </sheetViews>
  <sheetFormatPr defaultRowHeight="14.25" x14ac:dyDescent="0.2"/>
  <cols>
    <col min="1" max="3" width="4.5" customWidth="1"/>
    <col min="4" max="4" width="11.75" customWidth="1"/>
    <col min="5" max="5" width="24.875" bestFit="1" customWidth="1"/>
    <col min="6" max="6" width="36.25" bestFit="1" customWidth="1"/>
    <col min="7" max="7" width="24.625" bestFit="1" customWidth="1"/>
    <col min="8" max="8" width="13.125" customWidth="1"/>
    <col min="9" max="9" width="13.75" customWidth="1"/>
    <col min="10" max="10" width="11.75" customWidth="1"/>
    <col min="11" max="11" width="12.125" customWidth="1"/>
    <col min="12" max="12" width="11.75" customWidth="1"/>
    <col min="13" max="13" width="19.625" customWidth="1"/>
    <col min="14" max="14" width="13.625" customWidth="1"/>
    <col min="15" max="15" width="19.125" bestFit="1" customWidth="1"/>
    <col min="16" max="16" width="17.5" customWidth="1"/>
    <col min="17" max="17" width="17.125" customWidth="1"/>
    <col min="18" max="18" width="19.5" customWidth="1"/>
    <col min="19" max="19" width="13.125" customWidth="1"/>
    <col min="20" max="20" width="14" customWidth="1"/>
    <col min="21" max="22" width="8.375" customWidth="1"/>
    <col min="23" max="23" width="19.75" customWidth="1"/>
    <col min="24" max="24" width="26" customWidth="1"/>
    <col min="25" max="25" width="13.375" customWidth="1"/>
    <col min="26" max="26" width="9.125" customWidth="1"/>
    <col min="27" max="27" width="8.375" customWidth="1"/>
    <col min="28" max="28" width="20.75" customWidth="1"/>
    <col min="29" max="29" width="27.125" customWidth="1"/>
    <col min="30" max="30" width="10.5" customWidth="1"/>
    <col min="31" max="31" width="8.375" customWidth="1"/>
    <col min="32" max="32" width="22" customWidth="1"/>
    <col min="33" max="33" width="28.25" customWidth="1"/>
    <col min="34" max="34" width="16.75" customWidth="1"/>
    <col min="35" max="35" width="24.25" customWidth="1"/>
    <col min="36" max="36" width="27.75" customWidth="1"/>
    <col min="37" max="37" width="21.875" customWidth="1"/>
    <col min="38" max="38" width="21.375" customWidth="1"/>
    <col min="39" max="39" width="11" customWidth="1"/>
    <col min="40" max="40" width="18.25" customWidth="1"/>
    <col min="41" max="41" width="19.875" customWidth="1"/>
    <col min="42" max="42" width="24.5" customWidth="1"/>
    <col min="43" max="43" width="30" customWidth="1"/>
    <col min="44" max="44" width="15.5" customWidth="1"/>
    <col min="45" max="45" width="17.875" customWidth="1"/>
    <col min="46" max="46" width="20.75" customWidth="1"/>
    <col min="47" max="47" width="27.375" customWidth="1"/>
    <col min="48" max="48" width="27.5" customWidth="1"/>
    <col min="49" max="49" width="26.875" customWidth="1"/>
    <col min="50" max="50" width="27" customWidth="1"/>
    <col min="51" max="51" width="25.875" customWidth="1"/>
    <col min="52" max="52" width="22.875" customWidth="1"/>
    <col min="53" max="53" width="19.5" customWidth="1"/>
    <col min="54" max="54" width="14.875" customWidth="1"/>
    <col min="55" max="55" width="13.375" customWidth="1"/>
    <col min="56" max="56" width="18.5" customWidth="1"/>
    <col min="57" max="59" width="18" customWidth="1"/>
    <col min="60" max="60" width="35.5" customWidth="1"/>
    <col min="61" max="61" width="17.625" customWidth="1"/>
    <col min="62" max="62" width="23.75" bestFit="1" customWidth="1"/>
  </cols>
  <sheetData>
    <row r="1" spans="4:62" ht="27.75" customHeight="1" x14ac:dyDescent="0.25">
      <c r="D1" s="3" t="s">
        <v>230</v>
      </c>
    </row>
    <row r="3" spans="4:62" x14ac:dyDescent="0.2">
      <c r="BH3" t="str">
        <f>IF($D$4&lt;&gt;"",VLOOKUP($D$4,Table_Approvebudget[[ID2]:[เงินสมทบนำเข้า กฟผ.]],4,0),"")</f>
        <v/>
      </c>
    </row>
    <row r="4" spans="4:62" x14ac:dyDescent="0.2">
      <c r="G4" s="48" t="s">
        <v>109</v>
      </c>
    </row>
    <row r="5" spans="4:62" x14ac:dyDescent="0.2">
      <c r="G5" t="s">
        <v>501</v>
      </c>
    </row>
    <row r="6" spans="4:62" ht="15" thickBot="1" x14ac:dyDescent="0.25"/>
    <row r="7" spans="4:62" ht="28.5" customHeight="1" thickBot="1" x14ac:dyDescent="0.25">
      <c r="D7" s="104" t="s">
        <v>217</v>
      </c>
      <c r="E7" s="104" t="s">
        <v>233</v>
      </c>
      <c r="F7" s="104" t="s">
        <v>215</v>
      </c>
      <c r="G7" s="104" t="s">
        <v>109</v>
      </c>
      <c r="H7" s="104" t="s">
        <v>155</v>
      </c>
      <c r="I7" s="104" t="s">
        <v>108</v>
      </c>
      <c r="J7" s="104" t="s">
        <v>2</v>
      </c>
      <c r="K7" s="104" t="s">
        <v>107</v>
      </c>
      <c r="L7" s="104" t="s">
        <v>0</v>
      </c>
      <c r="M7" s="104" t="s">
        <v>203</v>
      </c>
      <c r="N7" s="104" t="s">
        <v>110</v>
      </c>
      <c r="O7" s="104" t="s">
        <v>111</v>
      </c>
      <c r="P7" s="104" t="s">
        <v>112</v>
      </c>
      <c r="Q7" s="104" t="s">
        <v>113</v>
      </c>
      <c r="R7" s="125" t="s">
        <v>114</v>
      </c>
      <c r="S7" s="104" t="s">
        <v>219</v>
      </c>
      <c r="T7" s="128" t="s">
        <v>115</v>
      </c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30"/>
      <c r="AH7" s="117" t="s">
        <v>116</v>
      </c>
      <c r="AI7" s="119"/>
      <c r="AJ7" s="119"/>
      <c r="AK7" s="118"/>
      <c r="AL7" s="117" t="s">
        <v>117</v>
      </c>
      <c r="AM7" s="118"/>
      <c r="AN7" s="117" t="s">
        <v>159</v>
      </c>
      <c r="AO7" s="119"/>
      <c r="AP7" s="119"/>
      <c r="AQ7" s="119"/>
      <c r="AR7" s="120" t="s">
        <v>161</v>
      </c>
      <c r="AS7" s="121"/>
      <c r="AT7" s="122" t="s">
        <v>202</v>
      </c>
      <c r="AU7" s="123"/>
      <c r="AV7" s="123"/>
      <c r="AW7" s="123"/>
      <c r="AX7" s="123"/>
      <c r="AY7" s="123"/>
      <c r="AZ7" s="124"/>
      <c r="BA7" s="122" t="s">
        <v>160</v>
      </c>
      <c r="BB7" s="123"/>
      <c r="BC7" s="124"/>
      <c r="BD7" s="112" t="s">
        <v>133</v>
      </c>
      <c r="BE7" s="95" t="s">
        <v>134</v>
      </c>
      <c r="BF7" s="95" t="s">
        <v>135</v>
      </c>
      <c r="BG7" s="95" t="s">
        <v>136</v>
      </c>
      <c r="BH7" s="95" t="s">
        <v>162</v>
      </c>
      <c r="BI7" s="95" t="s">
        <v>137</v>
      </c>
      <c r="BJ7" s="95" t="s">
        <v>232</v>
      </c>
    </row>
    <row r="8" spans="4:62" ht="23.25" customHeight="1" x14ac:dyDescent="0.2"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26"/>
      <c r="S8" s="106"/>
      <c r="T8" s="107" t="s">
        <v>138</v>
      </c>
      <c r="U8" s="108"/>
      <c r="V8" s="108"/>
      <c r="W8" s="108"/>
      <c r="X8" s="109"/>
      <c r="Y8" s="107" t="s">
        <v>139</v>
      </c>
      <c r="Z8" s="108"/>
      <c r="AA8" s="108"/>
      <c r="AB8" s="108"/>
      <c r="AC8" s="109"/>
      <c r="AD8" s="107" t="s">
        <v>140</v>
      </c>
      <c r="AE8" s="108"/>
      <c r="AF8" s="108"/>
      <c r="AG8" s="109"/>
      <c r="AH8" s="110" t="s">
        <v>141</v>
      </c>
      <c r="AI8" s="110" t="s">
        <v>142</v>
      </c>
      <c r="AJ8" s="110" t="s">
        <v>143</v>
      </c>
      <c r="AK8" s="115" t="s">
        <v>144</v>
      </c>
      <c r="AL8" s="110" t="s">
        <v>145</v>
      </c>
      <c r="AM8" s="115" t="s">
        <v>204</v>
      </c>
      <c r="AN8" s="104" t="s">
        <v>118</v>
      </c>
      <c r="AO8" s="104" t="s">
        <v>119</v>
      </c>
      <c r="AP8" s="104" t="s">
        <v>120</v>
      </c>
      <c r="AQ8" s="104" t="s">
        <v>121</v>
      </c>
      <c r="AR8" s="104" t="s">
        <v>122</v>
      </c>
      <c r="AS8" s="104" t="s">
        <v>123</v>
      </c>
      <c r="AT8" s="104" t="s">
        <v>124</v>
      </c>
      <c r="AU8" s="104" t="s">
        <v>125</v>
      </c>
      <c r="AV8" s="104" t="s">
        <v>126</v>
      </c>
      <c r="AW8" s="104" t="s">
        <v>127</v>
      </c>
      <c r="AX8" s="104" t="s">
        <v>128</v>
      </c>
      <c r="AY8" s="104" t="s">
        <v>129</v>
      </c>
      <c r="AZ8" s="104" t="s">
        <v>130</v>
      </c>
      <c r="BA8" s="104" t="s">
        <v>154</v>
      </c>
      <c r="BB8" s="104" t="s">
        <v>131</v>
      </c>
      <c r="BC8" s="104" t="s">
        <v>132</v>
      </c>
      <c r="BD8" s="113"/>
      <c r="BE8" s="96"/>
      <c r="BF8" s="96"/>
      <c r="BG8" s="96"/>
      <c r="BH8" s="96"/>
      <c r="BI8" s="96"/>
      <c r="BJ8" s="96"/>
    </row>
    <row r="9" spans="4:62" ht="26.25" thickBot="1" x14ac:dyDescent="0.25"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27"/>
      <c r="S9" s="105"/>
      <c r="T9" s="20" t="s">
        <v>146</v>
      </c>
      <c r="U9" s="18" t="s">
        <v>147</v>
      </c>
      <c r="V9" s="1" t="s">
        <v>148</v>
      </c>
      <c r="W9" s="1" t="s">
        <v>149</v>
      </c>
      <c r="X9" s="19" t="s">
        <v>208</v>
      </c>
      <c r="Y9" s="20" t="s">
        <v>146</v>
      </c>
      <c r="Z9" s="18" t="s">
        <v>147</v>
      </c>
      <c r="AA9" s="1" t="s">
        <v>148</v>
      </c>
      <c r="AB9" s="1" t="s">
        <v>149</v>
      </c>
      <c r="AC9" s="19" t="s">
        <v>208</v>
      </c>
      <c r="AD9" s="20" t="s">
        <v>150</v>
      </c>
      <c r="AE9" s="18" t="s">
        <v>151</v>
      </c>
      <c r="AF9" s="1" t="s">
        <v>149</v>
      </c>
      <c r="AG9" s="19" t="s">
        <v>208</v>
      </c>
      <c r="AH9" s="111"/>
      <c r="AI9" s="111"/>
      <c r="AJ9" s="111"/>
      <c r="AK9" s="116"/>
      <c r="AL9" s="111"/>
      <c r="AM9" s="116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14"/>
      <c r="BE9" s="97"/>
      <c r="BF9" s="97"/>
      <c r="BG9" s="97"/>
      <c r="BH9" s="97"/>
      <c r="BI9" s="97"/>
      <c r="BJ9" s="97"/>
    </row>
    <row r="10" spans="4:62" ht="6.75" customHeight="1" x14ac:dyDescent="0.2"/>
    <row r="11" spans="4:62" x14ac:dyDescent="0.2">
      <c r="D11" s="23" t="s">
        <v>216</v>
      </c>
      <c r="E11" s="23" t="s">
        <v>106</v>
      </c>
      <c r="F11" s="23" t="s">
        <v>215</v>
      </c>
      <c r="G11" s="23" t="s">
        <v>109</v>
      </c>
      <c r="H11" s="23" t="s">
        <v>155</v>
      </c>
      <c r="I11" s="23" t="s">
        <v>1</v>
      </c>
      <c r="J11" s="23" t="s">
        <v>2</v>
      </c>
      <c r="K11" s="23" t="s">
        <v>107</v>
      </c>
      <c r="L11" s="23" t="s">
        <v>0</v>
      </c>
      <c r="M11" s="23" t="s">
        <v>203</v>
      </c>
      <c r="N11" s="23" t="s">
        <v>110</v>
      </c>
      <c r="O11" s="23" t="s">
        <v>111</v>
      </c>
      <c r="P11" s="23" t="s">
        <v>112</v>
      </c>
      <c r="Q11" s="23" t="s">
        <v>113</v>
      </c>
      <c r="R11" s="23" t="s">
        <v>114</v>
      </c>
      <c r="S11" s="23" t="s">
        <v>219</v>
      </c>
      <c r="T11" s="23" t="s">
        <v>209</v>
      </c>
      <c r="U11" s="23" t="s">
        <v>210</v>
      </c>
      <c r="V11" s="23" t="s">
        <v>211</v>
      </c>
      <c r="W11" s="23" t="s">
        <v>212</v>
      </c>
      <c r="X11" s="23" t="s">
        <v>206</v>
      </c>
      <c r="Y11" s="23" t="s">
        <v>213</v>
      </c>
      <c r="Z11" s="23" t="s">
        <v>221</v>
      </c>
      <c r="AA11" s="23" t="s">
        <v>222</v>
      </c>
      <c r="AB11" s="23" t="s">
        <v>223</v>
      </c>
      <c r="AC11" s="23" t="s">
        <v>224</v>
      </c>
      <c r="AD11" s="23" t="s">
        <v>152</v>
      </c>
      <c r="AE11" s="23" t="s">
        <v>225</v>
      </c>
      <c r="AF11" s="23" t="s">
        <v>214</v>
      </c>
      <c r="AG11" s="23" t="s">
        <v>205</v>
      </c>
      <c r="AH11" s="23" t="s">
        <v>141</v>
      </c>
      <c r="AI11" s="23" t="s">
        <v>142</v>
      </c>
      <c r="AJ11" s="23" t="s">
        <v>143</v>
      </c>
      <c r="AK11" s="23" t="s">
        <v>158</v>
      </c>
      <c r="AL11" s="23" t="s">
        <v>145</v>
      </c>
      <c r="AM11" s="23" t="s">
        <v>140</v>
      </c>
      <c r="AN11" s="23" t="s">
        <v>118</v>
      </c>
      <c r="AO11" s="23" t="s">
        <v>119</v>
      </c>
      <c r="AP11" s="23" t="s">
        <v>120</v>
      </c>
      <c r="AQ11" s="23" t="s">
        <v>121</v>
      </c>
      <c r="AR11" s="23" t="s">
        <v>122</v>
      </c>
      <c r="AS11" s="23" t="s">
        <v>123</v>
      </c>
      <c r="AT11" s="23" t="s">
        <v>124</v>
      </c>
      <c r="AU11" s="23" t="s">
        <v>125</v>
      </c>
      <c r="AV11" s="23" t="s">
        <v>126</v>
      </c>
      <c r="AW11" s="23" t="s">
        <v>127</v>
      </c>
      <c r="AX11" s="23" t="s">
        <v>128</v>
      </c>
      <c r="AY11" s="23" t="s">
        <v>129</v>
      </c>
      <c r="AZ11" s="23" t="s">
        <v>130</v>
      </c>
      <c r="BA11" s="23" t="s">
        <v>153</v>
      </c>
      <c r="BB11" s="23" t="s">
        <v>131</v>
      </c>
      <c r="BC11" s="23" t="s">
        <v>132</v>
      </c>
      <c r="BD11" s="23" t="s">
        <v>133</v>
      </c>
      <c r="BE11" s="23" t="s">
        <v>134</v>
      </c>
      <c r="BF11" s="23" t="s">
        <v>135</v>
      </c>
      <c r="BG11" s="23" t="s">
        <v>136</v>
      </c>
      <c r="BH11" s="23" t="s">
        <v>162</v>
      </c>
      <c r="BI11" s="23" t="s">
        <v>137</v>
      </c>
      <c r="BJ11" s="23" t="s">
        <v>232</v>
      </c>
    </row>
    <row r="12" spans="4:62" x14ac:dyDescent="0.2">
      <c r="D12" s="28" t="s">
        <v>231</v>
      </c>
      <c r="E12" s="24" t="s">
        <v>643</v>
      </c>
      <c r="F12" s="27" t="s">
        <v>644</v>
      </c>
      <c r="G12" s="24" t="s">
        <v>501</v>
      </c>
      <c r="H12" s="24" t="s">
        <v>220</v>
      </c>
      <c r="I12" s="24" t="s">
        <v>5</v>
      </c>
      <c r="J12" s="24" t="s">
        <v>21</v>
      </c>
      <c r="K12" s="24" t="s">
        <v>104</v>
      </c>
      <c r="L12" s="24" t="s">
        <v>4</v>
      </c>
      <c r="M12" s="25">
        <v>43466</v>
      </c>
      <c r="N12" s="24" t="s">
        <v>234</v>
      </c>
      <c r="O12" s="24" t="s">
        <v>235</v>
      </c>
      <c r="P12" s="24" t="s">
        <v>201</v>
      </c>
      <c r="Q12" s="24" t="s">
        <v>7</v>
      </c>
      <c r="R12" s="26">
        <v>5000</v>
      </c>
      <c r="S12" s="26">
        <v>63410</v>
      </c>
      <c r="T12" s="26">
        <v>3</v>
      </c>
      <c r="U12" s="26">
        <v>3</v>
      </c>
      <c r="V12" s="26">
        <v>300</v>
      </c>
      <c r="W12" s="26">
        <v>900</v>
      </c>
      <c r="X12" s="26">
        <v>500</v>
      </c>
      <c r="Y12" s="26">
        <v>5</v>
      </c>
      <c r="Z12" s="26">
        <v>5</v>
      </c>
      <c r="AA12" s="26">
        <v>300</v>
      </c>
      <c r="AB12" s="26">
        <v>1500</v>
      </c>
      <c r="AC12" s="26">
        <v>1000</v>
      </c>
      <c r="AD12" s="26">
        <v>5</v>
      </c>
      <c r="AE12" s="26">
        <v>300</v>
      </c>
      <c r="AF12" s="26">
        <v>1500</v>
      </c>
      <c r="AG12" s="26">
        <v>500</v>
      </c>
      <c r="AH12" s="26">
        <v>1000</v>
      </c>
      <c r="AI12" s="26">
        <v>1000</v>
      </c>
      <c r="AJ12" s="26">
        <v>1000</v>
      </c>
      <c r="AK12" s="26">
        <v>1000</v>
      </c>
      <c r="AL12" s="26">
        <v>100</v>
      </c>
      <c r="AM12" s="26">
        <v>200</v>
      </c>
      <c r="AN12" s="26">
        <v>10</v>
      </c>
      <c r="AO12" s="26">
        <v>1000</v>
      </c>
      <c r="AP12" s="26">
        <v>1000</v>
      </c>
      <c r="AQ12" s="26">
        <v>1000</v>
      </c>
      <c r="AR12" s="26">
        <v>500</v>
      </c>
      <c r="AS12" s="26">
        <v>500</v>
      </c>
      <c r="AT12" s="26">
        <v>2</v>
      </c>
      <c r="AU12" s="26">
        <v>1000</v>
      </c>
      <c r="AV12" s="26">
        <v>10000</v>
      </c>
      <c r="AW12" s="26">
        <v>1000</v>
      </c>
      <c r="AX12" s="26">
        <v>20000</v>
      </c>
      <c r="AY12" s="26">
        <v>200</v>
      </c>
      <c r="AZ12" s="26">
        <v>2000</v>
      </c>
      <c r="BA12" s="26">
        <v>5000</v>
      </c>
      <c r="BB12" s="26" t="s">
        <v>200</v>
      </c>
      <c r="BC12" s="26">
        <v>2</v>
      </c>
      <c r="BD12" s="26">
        <v>2000</v>
      </c>
      <c r="BE12" s="26">
        <v>1000</v>
      </c>
      <c r="BF12" s="26">
        <v>1000</v>
      </c>
      <c r="BG12" s="26">
        <v>1000</v>
      </c>
      <c r="BH12" s="26">
        <v>5000</v>
      </c>
      <c r="BI12" s="26" t="s">
        <v>227</v>
      </c>
      <c r="BJ12" s="26" t="s">
        <v>645</v>
      </c>
    </row>
    <row r="13" spans="4:62" x14ac:dyDescent="0.2">
      <c r="D13" s="28" t="s">
        <v>231</v>
      </c>
      <c r="E13" s="24" t="s">
        <v>646</v>
      </c>
      <c r="F13" s="37" t="s">
        <v>647</v>
      </c>
      <c r="G13" s="28" t="s">
        <v>501</v>
      </c>
      <c r="H13" s="24" t="s">
        <v>220</v>
      </c>
      <c r="I13" s="24" t="s">
        <v>5</v>
      </c>
      <c r="J13" s="24" t="s">
        <v>21</v>
      </c>
      <c r="K13" s="24" t="s">
        <v>104</v>
      </c>
      <c r="L13" s="24" t="s">
        <v>4</v>
      </c>
      <c r="M13" s="29">
        <v>43467</v>
      </c>
      <c r="N13" s="24" t="s">
        <v>236</v>
      </c>
      <c r="O13" s="24" t="s">
        <v>237</v>
      </c>
      <c r="P13" s="24" t="s">
        <v>201</v>
      </c>
      <c r="Q13" s="24" t="s">
        <v>12</v>
      </c>
      <c r="R13" s="30">
        <v>5000</v>
      </c>
      <c r="S13" s="30">
        <v>63410</v>
      </c>
      <c r="T13" s="30">
        <v>3</v>
      </c>
      <c r="U13" s="30">
        <v>3</v>
      </c>
      <c r="V13" s="30">
        <v>300</v>
      </c>
      <c r="W13" s="30">
        <v>900</v>
      </c>
      <c r="X13" s="30">
        <v>500</v>
      </c>
      <c r="Y13" s="30">
        <v>5</v>
      </c>
      <c r="Z13" s="30">
        <v>5</v>
      </c>
      <c r="AA13" s="30">
        <v>300</v>
      </c>
      <c r="AB13" s="30">
        <v>1500</v>
      </c>
      <c r="AC13" s="30">
        <v>1000</v>
      </c>
      <c r="AD13" s="30">
        <v>5</v>
      </c>
      <c r="AE13" s="30">
        <v>300</v>
      </c>
      <c r="AF13" s="30">
        <v>1500</v>
      </c>
      <c r="AG13" s="30">
        <v>500</v>
      </c>
      <c r="AH13" s="30">
        <v>1000</v>
      </c>
      <c r="AI13" s="30">
        <v>1000</v>
      </c>
      <c r="AJ13" s="30">
        <v>1000</v>
      </c>
      <c r="AK13" s="30">
        <v>1000</v>
      </c>
      <c r="AL13" s="30">
        <v>100</v>
      </c>
      <c r="AM13" s="30">
        <v>200</v>
      </c>
      <c r="AN13" s="30">
        <v>10</v>
      </c>
      <c r="AO13" s="30">
        <v>1000</v>
      </c>
      <c r="AP13" s="30">
        <v>1000</v>
      </c>
      <c r="AQ13" s="30">
        <v>1000</v>
      </c>
      <c r="AR13" s="30">
        <v>500</v>
      </c>
      <c r="AS13" s="30">
        <v>500</v>
      </c>
      <c r="AT13" s="30">
        <v>2</v>
      </c>
      <c r="AU13" s="30">
        <v>1000</v>
      </c>
      <c r="AV13" s="30">
        <v>10000</v>
      </c>
      <c r="AW13" s="30">
        <v>1000</v>
      </c>
      <c r="AX13" s="30">
        <v>20000</v>
      </c>
      <c r="AY13" s="30">
        <v>200</v>
      </c>
      <c r="AZ13" s="30">
        <v>2000</v>
      </c>
      <c r="BA13" s="30">
        <v>5000</v>
      </c>
      <c r="BB13" s="30" t="s">
        <v>200</v>
      </c>
      <c r="BC13" s="30">
        <v>2</v>
      </c>
      <c r="BD13" s="30">
        <v>2000</v>
      </c>
      <c r="BE13" s="30">
        <v>1000</v>
      </c>
      <c r="BF13" s="30">
        <v>1000</v>
      </c>
      <c r="BG13" s="30">
        <v>1000</v>
      </c>
      <c r="BH13" s="30">
        <v>5000</v>
      </c>
      <c r="BI13" s="30" t="s">
        <v>228</v>
      </c>
      <c r="BJ13" s="30" t="s">
        <v>648</v>
      </c>
    </row>
    <row r="14" spans="4:62" x14ac:dyDescent="0.2">
      <c r="D14" s="28" t="s">
        <v>231</v>
      </c>
      <c r="E14" s="24" t="s">
        <v>649</v>
      </c>
      <c r="F14" s="37" t="s">
        <v>650</v>
      </c>
      <c r="G14" s="28" t="s">
        <v>501</v>
      </c>
      <c r="H14" s="24" t="s">
        <v>220</v>
      </c>
      <c r="I14" s="24" t="s">
        <v>5</v>
      </c>
      <c r="J14" s="24" t="s">
        <v>21</v>
      </c>
      <c r="K14" s="24" t="s">
        <v>104</v>
      </c>
      <c r="L14" s="24" t="s">
        <v>4</v>
      </c>
      <c r="M14" s="29">
        <v>43468</v>
      </c>
      <c r="N14" s="24" t="s">
        <v>238</v>
      </c>
      <c r="O14" s="24" t="s">
        <v>239</v>
      </c>
      <c r="P14" s="24" t="s">
        <v>201</v>
      </c>
      <c r="Q14" s="24" t="s">
        <v>17</v>
      </c>
      <c r="R14" s="30">
        <v>5000</v>
      </c>
      <c r="S14" s="30">
        <v>63410</v>
      </c>
      <c r="T14" s="30">
        <v>3</v>
      </c>
      <c r="U14" s="30">
        <v>3</v>
      </c>
      <c r="V14" s="30">
        <v>300</v>
      </c>
      <c r="W14" s="30">
        <v>900</v>
      </c>
      <c r="X14" s="30">
        <v>500</v>
      </c>
      <c r="Y14" s="30">
        <v>5</v>
      </c>
      <c r="Z14" s="30">
        <v>5</v>
      </c>
      <c r="AA14" s="30">
        <v>300</v>
      </c>
      <c r="AB14" s="30">
        <v>1500</v>
      </c>
      <c r="AC14" s="30">
        <v>1000</v>
      </c>
      <c r="AD14" s="30">
        <v>5</v>
      </c>
      <c r="AE14" s="30">
        <v>300</v>
      </c>
      <c r="AF14" s="30">
        <v>1500</v>
      </c>
      <c r="AG14" s="30">
        <v>500</v>
      </c>
      <c r="AH14" s="30">
        <v>1000</v>
      </c>
      <c r="AI14" s="30">
        <v>1000</v>
      </c>
      <c r="AJ14" s="30">
        <v>1000</v>
      </c>
      <c r="AK14" s="30">
        <v>1000</v>
      </c>
      <c r="AL14" s="30">
        <v>100</v>
      </c>
      <c r="AM14" s="30">
        <v>200</v>
      </c>
      <c r="AN14" s="30">
        <v>10</v>
      </c>
      <c r="AO14" s="30">
        <v>1000</v>
      </c>
      <c r="AP14" s="30">
        <v>1000</v>
      </c>
      <c r="AQ14" s="30">
        <v>1000</v>
      </c>
      <c r="AR14" s="30">
        <v>500</v>
      </c>
      <c r="AS14" s="30">
        <v>500</v>
      </c>
      <c r="AT14" s="30">
        <v>2</v>
      </c>
      <c r="AU14" s="30">
        <v>1000</v>
      </c>
      <c r="AV14" s="30">
        <v>10000</v>
      </c>
      <c r="AW14" s="30">
        <v>1000</v>
      </c>
      <c r="AX14" s="30">
        <v>20000</v>
      </c>
      <c r="AY14" s="30">
        <v>200</v>
      </c>
      <c r="AZ14" s="30">
        <v>2000</v>
      </c>
      <c r="BA14" s="30">
        <v>5000</v>
      </c>
      <c r="BB14" s="30" t="s">
        <v>200</v>
      </c>
      <c r="BC14" s="30">
        <v>2</v>
      </c>
      <c r="BD14" s="30">
        <v>2000</v>
      </c>
      <c r="BE14" s="30">
        <v>1000</v>
      </c>
      <c r="BF14" s="30">
        <v>1000</v>
      </c>
      <c r="BG14" s="30">
        <v>1000</v>
      </c>
      <c r="BH14" s="30">
        <v>5000</v>
      </c>
      <c r="BI14" s="30" t="s">
        <v>228</v>
      </c>
      <c r="BJ14" s="30" t="s">
        <v>651</v>
      </c>
    </row>
    <row r="15" spans="4:62" x14ac:dyDescent="0.2">
      <c r="D15" s="28" t="s">
        <v>231</v>
      </c>
      <c r="E15" s="24" t="s">
        <v>652</v>
      </c>
      <c r="F15" s="37" t="s">
        <v>653</v>
      </c>
      <c r="G15" s="28" t="s">
        <v>501</v>
      </c>
      <c r="H15" s="24" t="s">
        <v>220</v>
      </c>
      <c r="I15" s="24" t="s">
        <v>5</v>
      </c>
      <c r="J15" s="24" t="s">
        <v>21</v>
      </c>
      <c r="K15" s="24" t="s">
        <v>104</v>
      </c>
      <c r="L15" s="24" t="s">
        <v>4</v>
      </c>
      <c r="M15" s="29">
        <v>43472</v>
      </c>
      <c r="N15" s="24" t="s">
        <v>240</v>
      </c>
      <c r="O15" s="24" t="s">
        <v>241</v>
      </c>
      <c r="P15" s="24" t="s">
        <v>201</v>
      </c>
      <c r="Q15" s="24" t="s">
        <v>22</v>
      </c>
      <c r="R15" s="30">
        <v>5000</v>
      </c>
      <c r="S15" s="30">
        <v>63410</v>
      </c>
      <c r="T15" s="30">
        <v>3</v>
      </c>
      <c r="U15" s="30">
        <v>3</v>
      </c>
      <c r="V15" s="30">
        <v>300</v>
      </c>
      <c r="W15" s="30">
        <v>900</v>
      </c>
      <c r="X15" s="30">
        <v>500</v>
      </c>
      <c r="Y15" s="30">
        <v>5</v>
      </c>
      <c r="Z15" s="30">
        <v>5</v>
      </c>
      <c r="AA15" s="30">
        <v>300</v>
      </c>
      <c r="AB15" s="30">
        <v>1500</v>
      </c>
      <c r="AC15" s="30">
        <v>1000</v>
      </c>
      <c r="AD15" s="30">
        <v>5</v>
      </c>
      <c r="AE15" s="30">
        <v>300</v>
      </c>
      <c r="AF15" s="30">
        <v>1500</v>
      </c>
      <c r="AG15" s="30">
        <v>500</v>
      </c>
      <c r="AH15" s="30">
        <v>1000</v>
      </c>
      <c r="AI15" s="30">
        <v>1000</v>
      </c>
      <c r="AJ15" s="30">
        <v>1000</v>
      </c>
      <c r="AK15" s="30">
        <v>1000</v>
      </c>
      <c r="AL15" s="30">
        <v>100</v>
      </c>
      <c r="AM15" s="30">
        <v>200</v>
      </c>
      <c r="AN15" s="30">
        <v>10</v>
      </c>
      <c r="AO15" s="30">
        <v>1000</v>
      </c>
      <c r="AP15" s="30">
        <v>1000</v>
      </c>
      <c r="AQ15" s="30">
        <v>1000</v>
      </c>
      <c r="AR15" s="30">
        <v>500</v>
      </c>
      <c r="AS15" s="30">
        <v>500</v>
      </c>
      <c r="AT15" s="30">
        <v>2</v>
      </c>
      <c r="AU15" s="30">
        <v>1000</v>
      </c>
      <c r="AV15" s="30">
        <v>10000</v>
      </c>
      <c r="AW15" s="30">
        <v>1000</v>
      </c>
      <c r="AX15" s="30">
        <v>20000</v>
      </c>
      <c r="AY15" s="30">
        <v>200</v>
      </c>
      <c r="AZ15" s="30">
        <v>2000</v>
      </c>
      <c r="BA15" s="30">
        <v>5000</v>
      </c>
      <c r="BB15" s="30" t="s">
        <v>200</v>
      </c>
      <c r="BC15" s="30">
        <v>2</v>
      </c>
      <c r="BD15" s="30">
        <v>2000</v>
      </c>
      <c r="BE15" s="30">
        <v>1000</v>
      </c>
      <c r="BF15" s="30">
        <v>1000</v>
      </c>
      <c r="BG15" s="30">
        <v>1000</v>
      </c>
      <c r="BH15" s="30">
        <v>5000</v>
      </c>
      <c r="BI15" s="30" t="s">
        <v>228</v>
      </c>
      <c r="BJ15" s="30" t="s">
        <v>654</v>
      </c>
    </row>
    <row r="16" spans="4:62" x14ac:dyDescent="0.2">
      <c r="D16" s="28" t="s">
        <v>231</v>
      </c>
      <c r="E16" s="24" t="s">
        <v>655</v>
      </c>
      <c r="F16" s="37" t="s">
        <v>656</v>
      </c>
      <c r="G16" s="28" t="s">
        <v>501</v>
      </c>
      <c r="H16" s="24" t="s">
        <v>220</v>
      </c>
      <c r="I16" s="28" t="s">
        <v>5</v>
      </c>
      <c r="J16" s="24" t="s">
        <v>21</v>
      </c>
      <c r="K16" s="24" t="s">
        <v>104</v>
      </c>
      <c r="L16" s="24" t="s">
        <v>4</v>
      </c>
      <c r="M16" s="29">
        <v>43473</v>
      </c>
      <c r="N16" s="24" t="s">
        <v>242</v>
      </c>
      <c r="O16" s="24" t="s">
        <v>243</v>
      </c>
      <c r="P16" s="24" t="s">
        <v>201</v>
      </c>
      <c r="Q16" s="24" t="s">
        <v>27</v>
      </c>
      <c r="R16" s="30">
        <v>5000</v>
      </c>
      <c r="S16" s="30">
        <v>63410</v>
      </c>
      <c r="T16" s="30">
        <v>3</v>
      </c>
      <c r="U16" s="30">
        <v>3</v>
      </c>
      <c r="V16" s="30">
        <v>300</v>
      </c>
      <c r="W16" s="30">
        <v>900</v>
      </c>
      <c r="X16" s="30">
        <v>500</v>
      </c>
      <c r="Y16" s="30">
        <v>5</v>
      </c>
      <c r="Z16" s="30">
        <v>5</v>
      </c>
      <c r="AA16" s="30">
        <v>300</v>
      </c>
      <c r="AB16" s="30">
        <v>1500</v>
      </c>
      <c r="AC16" s="30">
        <v>1000</v>
      </c>
      <c r="AD16" s="30">
        <v>5</v>
      </c>
      <c r="AE16" s="30">
        <v>300</v>
      </c>
      <c r="AF16" s="30">
        <v>1500</v>
      </c>
      <c r="AG16" s="30">
        <v>500</v>
      </c>
      <c r="AH16" s="30">
        <v>1000</v>
      </c>
      <c r="AI16" s="30">
        <v>1000</v>
      </c>
      <c r="AJ16" s="30">
        <v>1000</v>
      </c>
      <c r="AK16" s="30">
        <v>1000</v>
      </c>
      <c r="AL16" s="30">
        <v>100</v>
      </c>
      <c r="AM16" s="30">
        <v>200</v>
      </c>
      <c r="AN16" s="30">
        <v>10</v>
      </c>
      <c r="AO16" s="30">
        <v>1000</v>
      </c>
      <c r="AP16" s="30">
        <v>1000</v>
      </c>
      <c r="AQ16" s="30">
        <v>1000</v>
      </c>
      <c r="AR16" s="30">
        <v>500</v>
      </c>
      <c r="AS16" s="30">
        <v>500</v>
      </c>
      <c r="AT16" s="30">
        <v>2</v>
      </c>
      <c r="AU16" s="30">
        <v>1000</v>
      </c>
      <c r="AV16" s="30">
        <v>10000</v>
      </c>
      <c r="AW16" s="30">
        <v>1000</v>
      </c>
      <c r="AX16" s="30">
        <v>20000</v>
      </c>
      <c r="AY16" s="30">
        <v>200</v>
      </c>
      <c r="AZ16" s="30">
        <v>2000</v>
      </c>
      <c r="BA16" s="30">
        <v>5000</v>
      </c>
      <c r="BB16" s="30" t="s">
        <v>200</v>
      </c>
      <c r="BC16" s="30">
        <v>2</v>
      </c>
      <c r="BD16" s="30">
        <v>2000</v>
      </c>
      <c r="BE16" s="30">
        <v>1000</v>
      </c>
      <c r="BF16" s="30">
        <v>1000</v>
      </c>
      <c r="BG16" s="30">
        <v>1000</v>
      </c>
      <c r="BH16" s="30">
        <v>5000</v>
      </c>
      <c r="BI16" s="30" t="s">
        <v>228</v>
      </c>
      <c r="BJ16" s="30" t="s">
        <v>657</v>
      </c>
    </row>
    <row r="17" spans="4:62" x14ac:dyDescent="0.2">
      <c r="D17" s="35" t="s">
        <v>231</v>
      </c>
      <c r="E17" s="24" t="s">
        <v>661</v>
      </c>
      <c r="F17" s="38" t="s">
        <v>662</v>
      </c>
      <c r="G17" s="35" t="s">
        <v>505</v>
      </c>
      <c r="H17" s="24" t="s">
        <v>220</v>
      </c>
      <c r="I17" s="35" t="s">
        <v>30</v>
      </c>
      <c r="J17" s="24" t="s">
        <v>21</v>
      </c>
      <c r="K17" s="24" t="s">
        <v>104</v>
      </c>
      <c r="L17" s="35" t="s">
        <v>29</v>
      </c>
      <c r="M17" s="29">
        <v>43474</v>
      </c>
      <c r="N17" s="24" t="s">
        <v>244</v>
      </c>
      <c r="O17" s="24" t="s">
        <v>245</v>
      </c>
      <c r="P17" s="24" t="s">
        <v>201</v>
      </c>
      <c r="Q17" s="24" t="s">
        <v>32</v>
      </c>
      <c r="R17" s="30">
        <v>5000</v>
      </c>
      <c r="S17" s="30">
        <v>63410</v>
      </c>
      <c r="T17" s="30">
        <v>3</v>
      </c>
      <c r="U17" s="30">
        <v>3</v>
      </c>
      <c r="V17" s="30">
        <v>300</v>
      </c>
      <c r="W17" s="30">
        <v>900</v>
      </c>
      <c r="X17" s="30">
        <v>500</v>
      </c>
      <c r="Y17" s="30">
        <v>5</v>
      </c>
      <c r="Z17" s="30">
        <v>5</v>
      </c>
      <c r="AA17" s="30">
        <v>300</v>
      </c>
      <c r="AB17" s="30">
        <v>1500</v>
      </c>
      <c r="AC17" s="30">
        <v>1000</v>
      </c>
      <c r="AD17" s="30">
        <v>5</v>
      </c>
      <c r="AE17" s="30">
        <v>300</v>
      </c>
      <c r="AF17" s="30">
        <v>1500</v>
      </c>
      <c r="AG17" s="30">
        <v>500</v>
      </c>
      <c r="AH17" s="30">
        <v>1000</v>
      </c>
      <c r="AI17" s="30">
        <v>1000</v>
      </c>
      <c r="AJ17" s="30">
        <v>1000</v>
      </c>
      <c r="AK17" s="30">
        <v>1000</v>
      </c>
      <c r="AL17" s="30">
        <v>100</v>
      </c>
      <c r="AM17" s="30">
        <v>200</v>
      </c>
      <c r="AN17" s="30">
        <v>10</v>
      </c>
      <c r="AO17" s="30">
        <v>1000</v>
      </c>
      <c r="AP17" s="30">
        <v>1000</v>
      </c>
      <c r="AQ17" s="30">
        <v>1000</v>
      </c>
      <c r="AR17" s="30">
        <v>500</v>
      </c>
      <c r="AS17" s="30">
        <v>500</v>
      </c>
      <c r="AT17" s="30">
        <v>2</v>
      </c>
      <c r="AU17" s="30">
        <v>1000</v>
      </c>
      <c r="AV17" s="30">
        <v>10000</v>
      </c>
      <c r="AW17" s="30">
        <v>1000</v>
      </c>
      <c r="AX17" s="30">
        <v>20000</v>
      </c>
      <c r="AY17" s="30">
        <v>200</v>
      </c>
      <c r="AZ17" s="30">
        <v>2000</v>
      </c>
      <c r="BA17" s="30">
        <v>5000</v>
      </c>
      <c r="BB17" s="30" t="s">
        <v>200</v>
      </c>
      <c r="BC17" s="30">
        <v>2</v>
      </c>
      <c r="BD17" s="30">
        <v>2000</v>
      </c>
      <c r="BE17" s="30">
        <v>1000</v>
      </c>
      <c r="BF17" s="30">
        <v>1000</v>
      </c>
      <c r="BG17" s="30">
        <v>1000</v>
      </c>
      <c r="BH17" s="30">
        <v>5000</v>
      </c>
      <c r="BI17" s="30" t="s">
        <v>228</v>
      </c>
      <c r="BJ17" s="36" t="s">
        <v>663</v>
      </c>
    </row>
    <row r="18" spans="4:62" x14ac:dyDescent="0.2">
      <c r="D18" s="35" t="s">
        <v>231</v>
      </c>
      <c r="E18" s="24" t="s">
        <v>664</v>
      </c>
      <c r="F18" s="38" t="s">
        <v>665</v>
      </c>
      <c r="G18" s="35" t="s">
        <v>507</v>
      </c>
      <c r="H18" s="24" t="s">
        <v>220</v>
      </c>
      <c r="I18" s="35" t="s">
        <v>35</v>
      </c>
      <c r="J18" s="24" t="s">
        <v>21</v>
      </c>
      <c r="K18" s="24" t="s">
        <v>104</v>
      </c>
      <c r="L18" s="35" t="s">
        <v>34</v>
      </c>
      <c r="M18" s="29">
        <v>43475</v>
      </c>
      <c r="N18" s="24" t="s">
        <v>246</v>
      </c>
      <c r="O18" s="24" t="s">
        <v>247</v>
      </c>
      <c r="P18" s="24" t="s">
        <v>201</v>
      </c>
      <c r="Q18" s="24" t="s">
        <v>37</v>
      </c>
      <c r="R18" s="30">
        <v>5000</v>
      </c>
      <c r="S18" s="30">
        <v>63410</v>
      </c>
      <c r="T18" s="30">
        <v>3</v>
      </c>
      <c r="U18" s="30">
        <v>3</v>
      </c>
      <c r="V18" s="30">
        <v>300</v>
      </c>
      <c r="W18" s="30">
        <v>900</v>
      </c>
      <c r="X18" s="30">
        <v>500</v>
      </c>
      <c r="Y18" s="30">
        <v>5</v>
      </c>
      <c r="Z18" s="30">
        <v>5</v>
      </c>
      <c r="AA18" s="30">
        <v>300</v>
      </c>
      <c r="AB18" s="30">
        <v>1500</v>
      </c>
      <c r="AC18" s="30">
        <v>1000</v>
      </c>
      <c r="AD18" s="30">
        <v>5</v>
      </c>
      <c r="AE18" s="30">
        <v>300</v>
      </c>
      <c r="AF18" s="30">
        <v>1500</v>
      </c>
      <c r="AG18" s="30">
        <v>500</v>
      </c>
      <c r="AH18" s="30">
        <v>1000</v>
      </c>
      <c r="AI18" s="30">
        <v>1000</v>
      </c>
      <c r="AJ18" s="30">
        <v>1000</v>
      </c>
      <c r="AK18" s="30">
        <v>1000</v>
      </c>
      <c r="AL18" s="30">
        <v>100</v>
      </c>
      <c r="AM18" s="30">
        <v>200</v>
      </c>
      <c r="AN18" s="30">
        <v>10</v>
      </c>
      <c r="AO18" s="30">
        <v>1000</v>
      </c>
      <c r="AP18" s="30">
        <v>1000</v>
      </c>
      <c r="AQ18" s="30">
        <v>1000</v>
      </c>
      <c r="AR18" s="30">
        <v>500</v>
      </c>
      <c r="AS18" s="30">
        <v>500</v>
      </c>
      <c r="AT18" s="30">
        <v>2</v>
      </c>
      <c r="AU18" s="30">
        <v>1000</v>
      </c>
      <c r="AV18" s="30">
        <v>10000</v>
      </c>
      <c r="AW18" s="30">
        <v>1000</v>
      </c>
      <c r="AX18" s="30">
        <v>20000</v>
      </c>
      <c r="AY18" s="30">
        <v>200</v>
      </c>
      <c r="AZ18" s="30">
        <v>2000</v>
      </c>
      <c r="BA18" s="30">
        <v>5000</v>
      </c>
      <c r="BB18" s="30" t="s">
        <v>200</v>
      </c>
      <c r="BC18" s="30">
        <v>2</v>
      </c>
      <c r="BD18" s="30">
        <v>2000</v>
      </c>
      <c r="BE18" s="30">
        <v>1000</v>
      </c>
      <c r="BF18" s="30">
        <v>1000</v>
      </c>
      <c r="BG18" s="30">
        <v>1000</v>
      </c>
      <c r="BH18" s="30">
        <v>5000</v>
      </c>
      <c r="BI18" s="30" t="s">
        <v>228</v>
      </c>
      <c r="BJ18" s="36" t="s">
        <v>666</v>
      </c>
    </row>
    <row r="19" spans="4:62" x14ac:dyDescent="0.2">
      <c r="D19" s="35" t="s">
        <v>231</v>
      </c>
      <c r="E19" s="24" t="s">
        <v>667</v>
      </c>
      <c r="F19" s="38" t="s">
        <v>668</v>
      </c>
      <c r="G19" s="35" t="s">
        <v>508</v>
      </c>
      <c r="H19" s="24" t="s">
        <v>220</v>
      </c>
      <c r="I19" s="35" t="s">
        <v>40</v>
      </c>
      <c r="J19" s="24" t="s">
        <v>21</v>
      </c>
      <c r="K19" s="24" t="s">
        <v>104</v>
      </c>
      <c r="L19" s="35" t="s">
        <v>39</v>
      </c>
      <c r="M19" s="29">
        <v>43476</v>
      </c>
      <c r="N19" s="24" t="s">
        <v>248</v>
      </c>
      <c r="O19" s="24" t="s">
        <v>249</v>
      </c>
      <c r="P19" s="24" t="s">
        <v>201</v>
      </c>
      <c r="Q19" s="24" t="s">
        <v>42</v>
      </c>
      <c r="R19" s="30">
        <v>5000</v>
      </c>
      <c r="S19" s="30">
        <v>63410</v>
      </c>
      <c r="T19" s="30">
        <v>3</v>
      </c>
      <c r="U19" s="30">
        <v>3</v>
      </c>
      <c r="V19" s="30">
        <v>300</v>
      </c>
      <c r="W19" s="30">
        <v>900</v>
      </c>
      <c r="X19" s="30">
        <v>500</v>
      </c>
      <c r="Y19" s="30">
        <v>5</v>
      </c>
      <c r="Z19" s="30">
        <v>5</v>
      </c>
      <c r="AA19" s="30">
        <v>300</v>
      </c>
      <c r="AB19" s="30">
        <v>1500</v>
      </c>
      <c r="AC19" s="30">
        <v>1000</v>
      </c>
      <c r="AD19" s="30">
        <v>5</v>
      </c>
      <c r="AE19" s="30">
        <v>300</v>
      </c>
      <c r="AF19" s="30">
        <v>1500</v>
      </c>
      <c r="AG19" s="30">
        <v>500</v>
      </c>
      <c r="AH19" s="30">
        <v>1000</v>
      </c>
      <c r="AI19" s="30">
        <v>1000</v>
      </c>
      <c r="AJ19" s="30">
        <v>1000</v>
      </c>
      <c r="AK19" s="30">
        <v>1000</v>
      </c>
      <c r="AL19" s="30">
        <v>100</v>
      </c>
      <c r="AM19" s="30">
        <v>200</v>
      </c>
      <c r="AN19" s="30">
        <v>10</v>
      </c>
      <c r="AO19" s="30">
        <v>1000</v>
      </c>
      <c r="AP19" s="30">
        <v>1000</v>
      </c>
      <c r="AQ19" s="30">
        <v>1000</v>
      </c>
      <c r="AR19" s="30">
        <v>500</v>
      </c>
      <c r="AS19" s="30">
        <v>500</v>
      </c>
      <c r="AT19" s="30">
        <v>2</v>
      </c>
      <c r="AU19" s="30">
        <v>1000</v>
      </c>
      <c r="AV19" s="30">
        <v>10000</v>
      </c>
      <c r="AW19" s="30">
        <v>1000</v>
      </c>
      <c r="AX19" s="30">
        <v>20000</v>
      </c>
      <c r="AY19" s="30">
        <v>200</v>
      </c>
      <c r="AZ19" s="30">
        <v>2000</v>
      </c>
      <c r="BA19" s="30">
        <v>5000</v>
      </c>
      <c r="BB19" s="30" t="s">
        <v>200</v>
      </c>
      <c r="BC19" s="30">
        <v>2</v>
      </c>
      <c r="BD19" s="30">
        <v>2000</v>
      </c>
      <c r="BE19" s="30">
        <v>1000</v>
      </c>
      <c r="BF19" s="30">
        <v>1000</v>
      </c>
      <c r="BG19" s="30">
        <v>1000</v>
      </c>
      <c r="BH19" s="30">
        <v>5000</v>
      </c>
      <c r="BI19" s="30" t="s">
        <v>228</v>
      </c>
      <c r="BJ19" s="36" t="s">
        <v>669</v>
      </c>
    </row>
    <row r="20" spans="4:62" x14ac:dyDescent="0.2">
      <c r="D20" s="35" t="s">
        <v>231</v>
      </c>
      <c r="E20" s="24" t="s">
        <v>630</v>
      </c>
      <c r="F20" s="38" t="s">
        <v>631</v>
      </c>
      <c r="G20" s="35" t="s">
        <v>509</v>
      </c>
      <c r="H20" s="24" t="s">
        <v>220</v>
      </c>
      <c r="I20" s="35" t="s">
        <v>45</v>
      </c>
      <c r="J20" s="24" t="s">
        <v>21</v>
      </c>
      <c r="K20" s="24" t="s">
        <v>104</v>
      </c>
      <c r="L20" s="35" t="s">
        <v>44</v>
      </c>
      <c r="M20" s="29">
        <v>43477</v>
      </c>
      <c r="N20" s="24" t="s">
        <v>250</v>
      </c>
      <c r="O20" s="24" t="s">
        <v>251</v>
      </c>
      <c r="P20" s="24" t="s">
        <v>201</v>
      </c>
      <c r="Q20" s="24" t="s">
        <v>47</v>
      </c>
      <c r="R20" s="30">
        <v>5000</v>
      </c>
      <c r="S20" s="30">
        <v>63410</v>
      </c>
      <c r="T20" s="30">
        <v>3</v>
      </c>
      <c r="U20" s="30">
        <v>3</v>
      </c>
      <c r="V20" s="30">
        <v>300</v>
      </c>
      <c r="W20" s="30">
        <v>900</v>
      </c>
      <c r="X20" s="30">
        <v>500</v>
      </c>
      <c r="Y20" s="30">
        <v>5</v>
      </c>
      <c r="Z20" s="30">
        <v>5</v>
      </c>
      <c r="AA20" s="30">
        <v>300</v>
      </c>
      <c r="AB20" s="30">
        <v>1500</v>
      </c>
      <c r="AC20" s="30">
        <v>1000</v>
      </c>
      <c r="AD20" s="30">
        <v>5</v>
      </c>
      <c r="AE20" s="30">
        <v>300</v>
      </c>
      <c r="AF20" s="30">
        <v>1500</v>
      </c>
      <c r="AG20" s="30">
        <v>500</v>
      </c>
      <c r="AH20" s="30">
        <v>1000</v>
      </c>
      <c r="AI20" s="30">
        <v>1000</v>
      </c>
      <c r="AJ20" s="30">
        <v>1000</v>
      </c>
      <c r="AK20" s="30">
        <v>1000</v>
      </c>
      <c r="AL20" s="30">
        <v>100</v>
      </c>
      <c r="AM20" s="30">
        <v>200</v>
      </c>
      <c r="AN20" s="30">
        <v>10</v>
      </c>
      <c r="AO20" s="30">
        <v>1000</v>
      </c>
      <c r="AP20" s="30">
        <v>1000</v>
      </c>
      <c r="AQ20" s="30">
        <v>1000</v>
      </c>
      <c r="AR20" s="30">
        <v>500</v>
      </c>
      <c r="AS20" s="30">
        <v>500</v>
      </c>
      <c r="AT20" s="30">
        <v>2</v>
      </c>
      <c r="AU20" s="30">
        <v>1000</v>
      </c>
      <c r="AV20" s="30">
        <v>10000</v>
      </c>
      <c r="AW20" s="30">
        <v>1000</v>
      </c>
      <c r="AX20" s="30">
        <v>20000</v>
      </c>
      <c r="AY20" s="30">
        <v>200</v>
      </c>
      <c r="AZ20" s="30">
        <v>2000</v>
      </c>
      <c r="BA20" s="30">
        <v>5000</v>
      </c>
      <c r="BB20" s="30" t="s">
        <v>200</v>
      </c>
      <c r="BC20" s="30">
        <v>2</v>
      </c>
      <c r="BD20" s="30">
        <v>2000</v>
      </c>
      <c r="BE20" s="30">
        <v>1000</v>
      </c>
      <c r="BF20" s="30">
        <v>1000</v>
      </c>
      <c r="BG20" s="30">
        <v>1000</v>
      </c>
      <c r="BH20" s="30">
        <v>5000</v>
      </c>
      <c r="BI20" s="30" t="s">
        <v>228</v>
      </c>
      <c r="BJ20" s="36" t="s">
        <v>632</v>
      </c>
    </row>
    <row r="21" spans="4:62" x14ac:dyDescent="0.2">
      <c r="D21" s="35" t="s">
        <v>231</v>
      </c>
      <c r="E21" s="24" t="s">
        <v>670</v>
      </c>
      <c r="F21" s="38" t="s">
        <v>610</v>
      </c>
      <c r="G21" s="35" t="s">
        <v>510</v>
      </c>
      <c r="H21" s="24" t="s">
        <v>220</v>
      </c>
      <c r="I21" s="35" t="s">
        <v>50</v>
      </c>
      <c r="J21" s="24" t="s">
        <v>21</v>
      </c>
      <c r="K21" s="24" t="s">
        <v>104</v>
      </c>
      <c r="L21" s="35" t="s">
        <v>49</v>
      </c>
      <c r="M21" s="29">
        <v>43478</v>
      </c>
      <c r="N21" s="24" t="s">
        <v>252</v>
      </c>
      <c r="O21" s="24" t="s">
        <v>253</v>
      </c>
      <c r="P21" s="24" t="s">
        <v>201</v>
      </c>
      <c r="Q21" s="24" t="s">
        <v>52</v>
      </c>
      <c r="R21" s="30">
        <v>5000</v>
      </c>
      <c r="S21" s="30">
        <v>63410</v>
      </c>
      <c r="T21" s="30">
        <v>3</v>
      </c>
      <c r="U21" s="30">
        <v>3</v>
      </c>
      <c r="V21" s="30">
        <v>300</v>
      </c>
      <c r="W21" s="30">
        <v>900</v>
      </c>
      <c r="X21" s="30">
        <v>500</v>
      </c>
      <c r="Y21" s="30">
        <v>5</v>
      </c>
      <c r="Z21" s="30">
        <v>5</v>
      </c>
      <c r="AA21" s="30">
        <v>300</v>
      </c>
      <c r="AB21" s="30">
        <v>1500</v>
      </c>
      <c r="AC21" s="30">
        <v>1000</v>
      </c>
      <c r="AD21" s="30">
        <v>5</v>
      </c>
      <c r="AE21" s="30">
        <v>300</v>
      </c>
      <c r="AF21" s="30">
        <v>1500</v>
      </c>
      <c r="AG21" s="30">
        <v>500</v>
      </c>
      <c r="AH21" s="30">
        <v>1000</v>
      </c>
      <c r="AI21" s="30">
        <v>1000</v>
      </c>
      <c r="AJ21" s="30">
        <v>1000</v>
      </c>
      <c r="AK21" s="30">
        <v>1000</v>
      </c>
      <c r="AL21" s="30">
        <v>100</v>
      </c>
      <c r="AM21" s="30">
        <v>200</v>
      </c>
      <c r="AN21" s="30">
        <v>10</v>
      </c>
      <c r="AO21" s="30">
        <v>1000</v>
      </c>
      <c r="AP21" s="30">
        <v>1000</v>
      </c>
      <c r="AQ21" s="30">
        <v>1000</v>
      </c>
      <c r="AR21" s="30">
        <v>500</v>
      </c>
      <c r="AS21" s="30">
        <v>500</v>
      </c>
      <c r="AT21" s="30">
        <v>2</v>
      </c>
      <c r="AU21" s="30">
        <v>1000</v>
      </c>
      <c r="AV21" s="30">
        <v>10000</v>
      </c>
      <c r="AW21" s="30">
        <v>1000</v>
      </c>
      <c r="AX21" s="30">
        <v>20000</v>
      </c>
      <c r="AY21" s="30">
        <v>200</v>
      </c>
      <c r="AZ21" s="30">
        <v>2000</v>
      </c>
      <c r="BA21" s="30">
        <v>5000</v>
      </c>
      <c r="BB21" s="30" t="s">
        <v>200</v>
      </c>
      <c r="BC21" s="30">
        <v>2</v>
      </c>
      <c r="BD21" s="30">
        <v>2000</v>
      </c>
      <c r="BE21" s="30">
        <v>1000</v>
      </c>
      <c r="BF21" s="30">
        <v>1000</v>
      </c>
      <c r="BG21" s="30">
        <v>1000</v>
      </c>
      <c r="BH21" s="30">
        <v>5000</v>
      </c>
      <c r="BI21" s="30" t="s">
        <v>228</v>
      </c>
      <c r="BJ21" s="36" t="s">
        <v>671</v>
      </c>
    </row>
    <row r="22" spans="4:62" x14ac:dyDescent="0.2">
      <c r="D22" s="35" t="s">
        <v>231</v>
      </c>
      <c r="E22" s="24" t="s">
        <v>672</v>
      </c>
      <c r="F22" s="38" t="s">
        <v>673</v>
      </c>
      <c r="G22" s="35" t="s">
        <v>511</v>
      </c>
      <c r="H22" s="24" t="s">
        <v>220</v>
      </c>
      <c r="I22" s="35" t="s">
        <v>55</v>
      </c>
      <c r="J22" s="24" t="s">
        <v>21</v>
      </c>
      <c r="K22" s="24" t="s">
        <v>104</v>
      </c>
      <c r="L22" s="24" t="s">
        <v>54</v>
      </c>
      <c r="M22" s="29">
        <v>43479</v>
      </c>
      <c r="N22" s="24" t="s">
        <v>254</v>
      </c>
      <c r="O22" s="24" t="s">
        <v>255</v>
      </c>
      <c r="P22" s="24" t="s">
        <v>201</v>
      </c>
      <c r="Q22" s="24" t="s">
        <v>57</v>
      </c>
      <c r="R22" s="30">
        <v>5000</v>
      </c>
      <c r="S22" s="30">
        <v>63410</v>
      </c>
      <c r="T22" s="30">
        <v>3</v>
      </c>
      <c r="U22" s="30">
        <v>3</v>
      </c>
      <c r="V22" s="30">
        <v>300</v>
      </c>
      <c r="W22" s="30">
        <v>900</v>
      </c>
      <c r="X22" s="30">
        <v>500</v>
      </c>
      <c r="Y22" s="30">
        <v>5</v>
      </c>
      <c r="Z22" s="30">
        <v>5</v>
      </c>
      <c r="AA22" s="30">
        <v>300</v>
      </c>
      <c r="AB22" s="30">
        <v>1500</v>
      </c>
      <c r="AC22" s="30">
        <v>1000</v>
      </c>
      <c r="AD22" s="30">
        <v>5</v>
      </c>
      <c r="AE22" s="30">
        <v>300</v>
      </c>
      <c r="AF22" s="30">
        <v>1500</v>
      </c>
      <c r="AG22" s="30">
        <v>500</v>
      </c>
      <c r="AH22" s="30">
        <v>1000</v>
      </c>
      <c r="AI22" s="30">
        <v>1000</v>
      </c>
      <c r="AJ22" s="30">
        <v>1000</v>
      </c>
      <c r="AK22" s="30">
        <v>1000</v>
      </c>
      <c r="AL22" s="30">
        <v>100</v>
      </c>
      <c r="AM22" s="30">
        <v>200</v>
      </c>
      <c r="AN22" s="30">
        <v>10</v>
      </c>
      <c r="AO22" s="30">
        <v>1000</v>
      </c>
      <c r="AP22" s="30">
        <v>1000</v>
      </c>
      <c r="AQ22" s="30">
        <v>1000</v>
      </c>
      <c r="AR22" s="30">
        <v>500</v>
      </c>
      <c r="AS22" s="30">
        <v>500</v>
      </c>
      <c r="AT22" s="30">
        <v>2</v>
      </c>
      <c r="AU22" s="30">
        <v>1000</v>
      </c>
      <c r="AV22" s="30">
        <v>10000</v>
      </c>
      <c r="AW22" s="30">
        <v>1000</v>
      </c>
      <c r="AX22" s="30">
        <v>20000</v>
      </c>
      <c r="AY22" s="30">
        <v>200</v>
      </c>
      <c r="AZ22" s="30">
        <v>2000</v>
      </c>
      <c r="BA22" s="30">
        <v>5000</v>
      </c>
      <c r="BB22" s="30" t="s">
        <v>200</v>
      </c>
      <c r="BC22" s="30">
        <v>2</v>
      </c>
      <c r="BD22" s="30">
        <v>2000</v>
      </c>
      <c r="BE22" s="30">
        <v>1000</v>
      </c>
      <c r="BF22" s="30">
        <v>1000</v>
      </c>
      <c r="BG22" s="30">
        <v>1000</v>
      </c>
      <c r="BH22" s="30">
        <v>5000</v>
      </c>
      <c r="BI22" s="30" t="s">
        <v>228</v>
      </c>
      <c r="BJ22" s="36" t="s">
        <v>674</v>
      </c>
    </row>
    <row r="23" spans="4:62" x14ac:dyDescent="0.2">
      <c r="D23" s="35" t="s">
        <v>231</v>
      </c>
      <c r="E23" s="24" t="s">
        <v>675</v>
      </c>
      <c r="F23" s="38" t="s">
        <v>676</v>
      </c>
      <c r="G23" s="35" t="s">
        <v>512</v>
      </c>
      <c r="H23" s="24" t="s">
        <v>220</v>
      </c>
      <c r="I23" s="35" t="s">
        <v>60</v>
      </c>
      <c r="J23" s="24" t="s">
        <v>21</v>
      </c>
      <c r="K23" s="24" t="s">
        <v>104</v>
      </c>
      <c r="L23" s="28" t="s">
        <v>59</v>
      </c>
      <c r="M23" s="29">
        <v>43480</v>
      </c>
      <c r="N23" s="24" t="s">
        <v>256</v>
      </c>
      <c r="O23" s="24" t="s">
        <v>257</v>
      </c>
      <c r="P23" s="24" t="s">
        <v>201</v>
      </c>
      <c r="Q23" s="24" t="s">
        <v>62</v>
      </c>
      <c r="R23" s="30">
        <v>5000</v>
      </c>
      <c r="S23" s="30">
        <v>63410</v>
      </c>
      <c r="T23" s="30">
        <v>3</v>
      </c>
      <c r="U23" s="30">
        <v>3</v>
      </c>
      <c r="V23" s="30">
        <v>300</v>
      </c>
      <c r="W23" s="30">
        <v>900</v>
      </c>
      <c r="X23" s="30">
        <v>500</v>
      </c>
      <c r="Y23" s="30">
        <v>5</v>
      </c>
      <c r="Z23" s="30">
        <v>5</v>
      </c>
      <c r="AA23" s="30">
        <v>300</v>
      </c>
      <c r="AB23" s="30">
        <v>1500</v>
      </c>
      <c r="AC23" s="30">
        <v>1000</v>
      </c>
      <c r="AD23" s="30">
        <v>5</v>
      </c>
      <c r="AE23" s="30">
        <v>300</v>
      </c>
      <c r="AF23" s="30">
        <v>1500</v>
      </c>
      <c r="AG23" s="30">
        <v>500</v>
      </c>
      <c r="AH23" s="30">
        <v>1000</v>
      </c>
      <c r="AI23" s="30">
        <v>1000</v>
      </c>
      <c r="AJ23" s="30">
        <v>1000</v>
      </c>
      <c r="AK23" s="30">
        <v>1000</v>
      </c>
      <c r="AL23" s="30">
        <v>100</v>
      </c>
      <c r="AM23" s="30">
        <v>200</v>
      </c>
      <c r="AN23" s="30">
        <v>10</v>
      </c>
      <c r="AO23" s="30">
        <v>1000</v>
      </c>
      <c r="AP23" s="30">
        <v>1000</v>
      </c>
      <c r="AQ23" s="30">
        <v>1000</v>
      </c>
      <c r="AR23" s="30">
        <v>500</v>
      </c>
      <c r="AS23" s="30">
        <v>500</v>
      </c>
      <c r="AT23" s="30">
        <v>2</v>
      </c>
      <c r="AU23" s="30">
        <v>1000</v>
      </c>
      <c r="AV23" s="30">
        <v>10000</v>
      </c>
      <c r="AW23" s="30">
        <v>1000</v>
      </c>
      <c r="AX23" s="30">
        <v>20000</v>
      </c>
      <c r="AY23" s="30">
        <v>200</v>
      </c>
      <c r="AZ23" s="30">
        <v>2000</v>
      </c>
      <c r="BA23" s="30">
        <v>5000</v>
      </c>
      <c r="BB23" s="30" t="s">
        <v>200</v>
      </c>
      <c r="BC23" s="30">
        <v>2</v>
      </c>
      <c r="BD23" s="30">
        <v>2000</v>
      </c>
      <c r="BE23" s="30">
        <v>1000</v>
      </c>
      <c r="BF23" s="30">
        <v>1000</v>
      </c>
      <c r="BG23" s="30">
        <v>1000</v>
      </c>
      <c r="BH23" s="30">
        <v>5000</v>
      </c>
      <c r="BI23" s="30" t="s">
        <v>228</v>
      </c>
      <c r="BJ23" s="36" t="s">
        <v>677</v>
      </c>
    </row>
    <row r="24" spans="4:62" x14ac:dyDescent="0.2">
      <c r="D24" s="35" t="s">
        <v>231</v>
      </c>
      <c r="E24" s="24" t="s">
        <v>678</v>
      </c>
      <c r="F24" s="38" t="s">
        <v>679</v>
      </c>
      <c r="G24" s="35" t="s">
        <v>513</v>
      </c>
      <c r="H24" s="24" t="s">
        <v>220</v>
      </c>
      <c r="I24" s="35" t="s">
        <v>65</v>
      </c>
      <c r="J24" s="24" t="s">
        <v>21</v>
      </c>
      <c r="K24" s="24" t="s">
        <v>104</v>
      </c>
      <c r="L24" s="28" t="s">
        <v>63</v>
      </c>
      <c r="M24" s="29">
        <v>43481</v>
      </c>
      <c r="N24" s="24" t="s">
        <v>258</v>
      </c>
      <c r="O24" s="24" t="s">
        <v>259</v>
      </c>
      <c r="P24" s="24" t="s">
        <v>201</v>
      </c>
      <c r="Q24" s="24" t="s">
        <v>7</v>
      </c>
      <c r="R24" s="30">
        <v>5000</v>
      </c>
      <c r="S24" s="30">
        <v>63410</v>
      </c>
      <c r="T24" s="30">
        <v>3</v>
      </c>
      <c r="U24" s="30">
        <v>3</v>
      </c>
      <c r="V24" s="30">
        <v>300</v>
      </c>
      <c r="W24" s="30">
        <v>900</v>
      </c>
      <c r="X24" s="30">
        <v>500</v>
      </c>
      <c r="Y24" s="30">
        <v>5</v>
      </c>
      <c r="Z24" s="30">
        <v>5</v>
      </c>
      <c r="AA24" s="30">
        <v>300</v>
      </c>
      <c r="AB24" s="30">
        <v>1500</v>
      </c>
      <c r="AC24" s="30">
        <v>1000</v>
      </c>
      <c r="AD24" s="30">
        <v>5</v>
      </c>
      <c r="AE24" s="30">
        <v>300</v>
      </c>
      <c r="AF24" s="30">
        <v>1500</v>
      </c>
      <c r="AG24" s="30">
        <v>500</v>
      </c>
      <c r="AH24" s="30">
        <v>1000</v>
      </c>
      <c r="AI24" s="30">
        <v>1000</v>
      </c>
      <c r="AJ24" s="30">
        <v>1000</v>
      </c>
      <c r="AK24" s="30">
        <v>1000</v>
      </c>
      <c r="AL24" s="30">
        <v>100</v>
      </c>
      <c r="AM24" s="30">
        <v>200</v>
      </c>
      <c r="AN24" s="30">
        <v>10</v>
      </c>
      <c r="AO24" s="30">
        <v>1000</v>
      </c>
      <c r="AP24" s="30">
        <v>1000</v>
      </c>
      <c r="AQ24" s="30">
        <v>1000</v>
      </c>
      <c r="AR24" s="30">
        <v>500</v>
      </c>
      <c r="AS24" s="30">
        <v>500</v>
      </c>
      <c r="AT24" s="30">
        <v>2</v>
      </c>
      <c r="AU24" s="30">
        <v>1000</v>
      </c>
      <c r="AV24" s="30">
        <v>10000</v>
      </c>
      <c r="AW24" s="30">
        <v>1000</v>
      </c>
      <c r="AX24" s="30">
        <v>20000</v>
      </c>
      <c r="AY24" s="30">
        <v>200</v>
      </c>
      <c r="AZ24" s="30">
        <v>2000</v>
      </c>
      <c r="BA24" s="30">
        <v>5000</v>
      </c>
      <c r="BB24" s="30" t="s">
        <v>200</v>
      </c>
      <c r="BC24" s="30">
        <v>2</v>
      </c>
      <c r="BD24" s="30">
        <v>2000</v>
      </c>
      <c r="BE24" s="30">
        <v>1000</v>
      </c>
      <c r="BF24" s="30">
        <v>1000</v>
      </c>
      <c r="BG24" s="30">
        <v>1000</v>
      </c>
      <c r="BH24" s="30">
        <v>5000</v>
      </c>
      <c r="BI24" s="30" t="s">
        <v>228</v>
      </c>
      <c r="BJ24" s="36" t="s">
        <v>680</v>
      </c>
    </row>
    <row r="25" spans="4:62" x14ac:dyDescent="0.2">
      <c r="D25" s="35" t="s">
        <v>231</v>
      </c>
      <c r="E25" s="24" t="s">
        <v>681</v>
      </c>
      <c r="F25" s="38" t="s">
        <v>682</v>
      </c>
      <c r="G25" s="35" t="s">
        <v>514</v>
      </c>
      <c r="H25" s="24" t="s">
        <v>220</v>
      </c>
      <c r="I25" s="35" t="s">
        <v>69</v>
      </c>
      <c r="J25" s="24" t="s">
        <v>21</v>
      </c>
      <c r="K25" s="24" t="s">
        <v>104</v>
      </c>
      <c r="L25" s="28" t="s">
        <v>67</v>
      </c>
      <c r="M25" s="29">
        <v>43482</v>
      </c>
      <c r="N25" s="24" t="s">
        <v>260</v>
      </c>
      <c r="O25" s="24" t="s">
        <v>261</v>
      </c>
      <c r="P25" s="24" t="s">
        <v>201</v>
      </c>
      <c r="Q25" s="24" t="s">
        <v>12</v>
      </c>
      <c r="R25" s="30">
        <v>5000</v>
      </c>
      <c r="S25" s="30">
        <v>63410</v>
      </c>
      <c r="T25" s="30">
        <v>3</v>
      </c>
      <c r="U25" s="30">
        <v>3</v>
      </c>
      <c r="V25" s="30">
        <v>300</v>
      </c>
      <c r="W25" s="30">
        <v>900</v>
      </c>
      <c r="X25" s="30">
        <v>500</v>
      </c>
      <c r="Y25" s="30">
        <v>5</v>
      </c>
      <c r="Z25" s="30">
        <v>5</v>
      </c>
      <c r="AA25" s="30">
        <v>300</v>
      </c>
      <c r="AB25" s="30">
        <v>1500</v>
      </c>
      <c r="AC25" s="30">
        <v>1000</v>
      </c>
      <c r="AD25" s="30">
        <v>5</v>
      </c>
      <c r="AE25" s="30">
        <v>300</v>
      </c>
      <c r="AF25" s="30">
        <v>1500</v>
      </c>
      <c r="AG25" s="30">
        <v>500</v>
      </c>
      <c r="AH25" s="30">
        <v>1000</v>
      </c>
      <c r="AI25" s="30">
        <v>1000</v>
      </c>
      <c r="AJ25" s="30">
        <v>1000</v>
      </c>
      <c r="AK25" s="30">
        <v>1000</v>
      </c>
      <c r="AL25" s="30">
        <v>100</v>
      </c>
      <c r="AM25" s="30">
        <v>200</v>
      </c>
      <c r="AN25" s="30">
        <v>10</v>
      </c>
      <c r="AO25" s="30">
        <v>1000</v>
      </c>
      <c r="AP25" s="30">
        <v>1000</v>
      </c>
      <c r="AQ25" s="30">
        <v>1000</v>
      </c>
      <c r="AR25" s="30">
        <v>500</v>
      </c>
      <c r="AS25" s="30">
        <v>500</v>
      </c>
      <c r="AT25" s="30">
        <v>2</v>
      </c>
      <c r="AU25" s="30">
        <v>1000</v>
      </c>
      <c r="AV25" s="30">
        <v>10000</v>
      </c>
      <c r="AW25" s="30">
        <v>1000</v>
      </c>
      <c r="AX25" s="30">
        <v>20000</v>
      </c>
      <c r="AY25" s="30">
        <v>200</v>
      </c>
      <c r="AZ25" s="30">
        <v>2000</v>
      </c>
      <c r="BA25" s="30">
        <v>5000</v>
      </c>
      <c r="BB25" s="30" t="s">
        <v>200</v>
      </c>
      <c r="BC25" s="30">
        <v>2</v>
      </c>
      <c r="BD25" s="30">
        <v>2000</v>
      </c>
      <c r="BE25" s="30">
        <v>1000</v>
      </c>
      <c r="BF25" s="30">
        <v>1000</v>
      </c>
      <c r="BG25" s="30">
        <v>1000</v>
      </c>
      <c r="BH25" s="30">
        <v>5000</v>
      </c>
      <c r="BI25" s="30" t="s">
        <v>228</v>
      </c>
      <c r="BJ25" s="36" t="s">
        <v>683</v>
      </c>
    </row>
    <row r="26" spans="4:62" x14ac:dyDescent="0.2">
      <c r="D26" s="35" t="s">
        <v>231</v>
      </c>
      <c r="E26" s="24" t="s">
        <v>684</v>
      </c>
      <c r="F26" s="38" t="s">
        <v>685</v>
      </c>
      <c r="G26" s="35" t="s">
        <v>515</v>
      </c>
      <c r="H26" s="24" t="s">
        <v>220</v>
      </c>
      <c r="I26" s="35" t="s">
        <v>73</v>
      </c>
      <c r="J26" s="24" t="s">
        <v>21</v>
      </c>
      <c r="K26" s="24" t="s">
        <v>104</v>
      </c>
      <c r="L26" s="28" t="s">
        <v>71</v>
      </c>
      <c r="M26" s="29">
        <v>43483</v>
      </c>
      <c r="N26" s="24" t="s">
        <v>262</v>
      </c>
      <c r="O26" s="24" t="s">
        <v>263</v>
      </c>
      <c r="P26" s="24" t="s">
        <v>201</v>
      </c>
      <c r="Q26" s="24" t="s">
        <v>17</v>
      </c>
      <c r="R26" s="30">
        <v>5000</v>
      </c>
      <c r="S26" s="30">
        <v>63410</v>
      </c>
      <c r="T26" s="30">
        <v>3</v>
      </c>
      <c r="U26" s="30">
        <v>3</v>
      </c>
      <c r="V26" s="30">
        <v>300</v>
      </c>
      <c r="W26" s="30">
        <v>900</v>
      </c>
      <c r="X26" s="30">
        <v>500</v>
      </c>
      <c r="Y26" s="30">
        <v>5</v>
      </c>
      <c r="Z26" s="30">
        <v>5</v>
      </c>
      <c r="AA26" s="30">
        <v>300</v>
      </c>
      <c r="AB26" s="30">
        <v>1500</v>
      </c>
      <c r="AC26" s="30">
        <v>1000</v>
      </c>
      <c r="AD26" s="30">
        <v>5</v>
      </c>
      <c r="AE26" s="30">
        <v>300</v>
      </c>
      <c r="AF26" s="30">
        <v>1500</v>
      </c>
      <c r="AG26" s="30">
        <v>500</v>
      </c>
      <c r="AH26" s="30">
        <v>1000</v>
      </c>
      <c r="AI26" s="30">
        <v>1000</v>
      </c>
      <c r="AJ26" s="30">
        <v>1000</v>
      </c>
      <c r="AK26" s="30">
        <v>1000</v>
      </c>
      <c r="AL26" s="30">
        <v>100</v>
      </c>
      <c r="AM26" s="30">
        <v>200</v>
      </c>
      <c r="AN26" s="30">
        <v>10</v>
      </c>
      <c r="AO26" s="30">
        <v>1000</v>
      </c>
      <c r="AP26" s="30">
        <v>1000</v>
      </c>
      <c r="AQ26" s="30">
        <v>1000</v>
      </c>
      <c r="AR26" s="30">
        <v>500</v>
      </c>
      <c r="AS26" s="30">
        <v>500</v>
      </c>
      <c r="AT26" s="30">
        <v>2</v>
      </c>
      <c r="AU26" s="30">
        <v>1000</v>
      </c>
      <c r="AV26" s="30">
        <v>10000</v>
      </c>
      <c r="AW26" s="30">
        <v>1000</v>
      </c>
      <c r="AX26" s="30">
        <v>20000</v>
      </c>
      <c r="AY26" s="30">
        <v>200</v>
      </c>
      <c r="AZ26" s="30">
        <v>2000</v>
      </c>
      <c r="BA26" s="30">
        <v>5000</v>
      </c>
      <c r="BB26" s="30" t="s">
        <v>200</v>
      </c>
      <c r="BC26" s="30">
        <v>2</v>
      </c>
      <c r="BD26" s="30">
        <v>2000</v>
      </c>
      <c r="BE26" s="30">
        <v>1000</v>
      </c>
      <c r="BF26" s="30">
        <v>1000</v>
      </c>
      <c r="BG26" s="30">
        <v>1000</v>
      </c>
      <c r="BH26" s="30">
        <v>5000</v>
      </c>
      <c r="BI26" s="30" t="s">
        <v>228</v>
      </c>
      <c r="BJ26" s="36" t="s">
        <v>686</v>
      </c>
    </row>
    <row r="27" spans="4:62" x14ac:dyDescent="0.2">
      <c r="D27" s="35" t="s">
        <v>231</v>
      </c>
      <c r="E27" s="24" t="s">
        <v>687</v>
      </c>
      <c r="F27" s="38" t="s">
        <v>688</v>
      </c>
      <c r="G27" s="35" t="s">
        <v>516</v>
      </c>
      <c r="H27" s="24" t="s">
        <v>220</v>
      </c>
      <c r="I27" s="35" t="s">
        <v>77</v>
      </c>
      <c r="J27" s="24" t="s">
        <v>21</v>
      </c>
      <c r="K27" s="24" t="s">
        <v>104</v>
      </c>
      <c r="L27" s="35" t="s">
        <v>75</v>
      </c>
      <c r="M27" s="29">
        <v>43484</v>
      </c>
      <c r="N27" s="24" t="s">
        <v>264</v>
      </c>
      <c r="O27" s="24" t="s">
        <v>265</v>
      </c>
      <c r="P27" s="24" t="s">
        <v>201</v>
      </c>
      <c r="Q27" s="24" t="s">
        <v>22</v>
      </c>
      <c r="R27" s="30">
        <v>5000</v>
      </c>
      <c r="S27" s="30">
        <v>63410</v>
      </c>
      <c r="T27" s="30">
        <v>3</v>
      </c>
      <c r="U27" s="30">
        <v>3</v>
      </c>
      <c r="V27" s="30">
        <v>300</v>
      </c>
      <c r="W27" s="30">
        <v>900</v>
      </c>
      <c r="X27" s="30">
        <v>500</v>
      </c>
      <c r="Y27" s="30">
        <v>5</v>
      </c>
      <c r="Z27" s="30">
        <v>5</v>
      </c>
      <c r="AA27" s="30">
        <v>300</v>
      </c>
      <c r="AB27" s="30">
        <v>1500</v>
      </c>
      <c r="AC27" s="30">
        <v>1000</v>
      </c>
      <c r="AD27" s="30">
        <v>5</v>
      </c>
      <c r="AE27" s="30">
        <v>300</v>
      </c>
      <c r="AF27" s="30">
        <v>1500</v>
      </c>
      <c r="AG27" s="30">
        <v>500</v>
      </c>
      <c r="AH27" s="30">
        <v>1000</v>
      </c>
      <c r="AI27" s="30">
        <v>1000</v>
      </c>
      <c r="AJ27" s="30">
        <v>1000</v>
      </c>
      <c r="AK27" s="30">
        <v>1000</v>
      </c>
      <c r="AL27" s="30">
        <v>100</v>
      </c>
      <c r="AM27" s="30">
        <v>200</v>
      </c>
      <c r="AN27" s="30">
        <v>10</v>
      </c>
      <c r="AO27" s="30">
        <v>1000</v>
      </c>
      <c r="AP27" s="30">
        <v>1000</v>
      </c>
      <c r="AQ27" s="30">
        <v>1000</v>
      </c>
      <c r="AR27" s="30">
        <v>500</v>
      </c>
      <c r="AS27" s="30">
        <v>500</v>
      </c>
      <c r="AT27" s="30">
        <v>2</v>
      </c>
      <c r="AU27" s="30">
        <v>1000</v>
      </c>
      <c r="AV27" s="30">
        <v>10000</v>
      </c>
      <c r="AW27" s="30">
        <v>1000</v>
      </c>
      <c r="AX27" s="30">
        <v>20000</v>
      </c>
      <c r="AY27" s="30">
        <v>200</v>
      </c>
      <c r="AZ27" s="30">
        <v>2000</v>
      </c>
      <c r="BA27" s="30">
        <v>5000</v>
      </c>
      <c r="BB27" s="30" t="s">
        <v>200</v>
      </c>
      <c r="BC27" s="30">
        <v>2</v>
      </c>
      <c r="BD27" s="30">
        <v>2000</v>
      </c>
      <c r="BE27" s="30">
        <v>1000</v>
      </c>
      <c r="BF27" s="30">
        <v>1000</v>
      </c>
      <c r="BG27" s="30">
        <v>1000</v>
      </c>
      <c r="BH27" s="30">
        <v>5000</v>
      </c>
      <c r="BI27" s="30" t="s">
        <v>228</v>
      </c>
      <c r="BJ27" s="36" t="s">
        <v>689</v>
      </c>
    </row>
    <row r="28" spans="4:62" x14ac:dyDescent="0.2">
      <c r="D28" s="35" t="s">
        <v>231</v>
      </c>
      <c r="E28" s="24" t="s">
        <v>690</v>
      </c>
      <c r="F28" s="38" t="s">
        <v>691</v>
      </c>
      <c r="G28" s="35" t="s">
        <v>517</v>
      </c>
      <c r="H28" s="24" t="s">
        <v>220</v>
      </c>
      <c r="I28" s="35" t="s">
        <v>81</v>
      </c>
      <c r="J28" s="24" t="s">
        <v>21</v>
      </c>
      <c r="K28" s="24" t="s">
        <v>104</v>
      </c>
      <c r="L28" s="35" t="s">
        <v>79</v>
      </c>
      <c r="M28" s="29">
        <v>43485</v>
      </c>
      <c r="N28" s="24" t="s">
        <v>266</v>
      </c>
      <c r="O28" s="24" t="s">
        <v>267</v>
      </c>
      <c r="P28" s="24" t="s">
        <v>201</v>
      </c>
      <c r="Q28" s="24" t="s">
        <v>27</v>
      </c>
      <c r="R28" s="30">
        <v>5000</v>
      </c>
      <c r="S28" s="30">
        <v>63410</v>
      </c>
      <c r="T28" s="30">
        <v>3</v>
      </c>
      <c r="U28" s="30">
        <v>3</v>
      </c>
      <c r="V28" s="30">
        <v>300</v>
      </c>
      <c r="W28" s="30">
        <v>900</v>
      </c>
      <c r="X28" s="30">
        <v>500</v>
      </c>
      <c r="Y28" s="30">
        <v>5</v>
      </c>
      <c r="Z28" s="30">
        <v>5</v>
      </c>
      <c r="AA28" s="30">
        <v>300</v>
      </c>
      <c r="AB28" s="30">
        <v>1500</v>
      </c>
      <c r="AC28" s="30">
        <v>1000</v>
      </c>
      <c r="AD28" s="30">
        <v>5</v>
      </c>
      <c r="AE28" s="30">
        <v>300</v>
      </c>
      <c r="AF28" s="30">
        <v>1500</v>
      </c>
      <c r="AG28" s="30">
        <v>500</v>
      </c>
      <c r="AH28" s="30">
        <v>1000</v>
      </c>
      <c r="AI28" s="30">
        <v>1000</v>
      </c>
      <c r="AJ28" s="30">
        <v>1000</v>
      </c>
      <c r="AK28" s="30">
        <v>1000</v>
      </c>
      <c r="AL28" s="30">
        <v>100</v>
      </c>
      <c r="AM28" s="30">
        <v>200</v>
      </c>
      <c r="AN28" s="30">
        <v>10</v>
      </c>
      <c r="AO28" s="30">
        <v>1000</v>
      </c>
      <c r="AP28" s="30">
        <v>1000</v>
      </c>
      <c r="AQ28" s="30">
        <v>1000</v>
      </c>
      <c r="AR28" s="30">
        <v>500</v>
      </c>
      <c r="AS28" s="30">
        <v>500</v>
      </c>
      <c r="AT28" s="30">
        <v>2</v>
      </c>
      <c r="AU28" s="30">
        <v>1000</v>
      </c>
      <c r="AV28" s="30">
        <v>10000</v>
      </c>
      <c r="AW28" s="30">
        <v>1000</v>
      </c>
      <c r="AX28" s="30">
        <v>20000</v>
      </c>
      <c r="AY28" s="30">
        <v>200</v>
      </c>
      <c r="AZ28" s="30">
        <v>2000</v>
      </c>
      <c r="BA28" s="30">
        <v>5000</v>
      </c>
      <c r="BB28" s="30" t="s">
        <v>200</v>
      </c>
      <c r="BC28" s="30">
        <v>2</v>
      </c>
      <c r="BD28" s="30">
        <v>2000</v>
      </c>
      <c r="BE28" s="30">
        <v>1000</v>
      </c>
      <c r="BF28" s="30">
        <v>1000</v>
      </c>
      <c r="BG28" s="30">
        <v>1000</v>
      </c>
      <c r="BH28" s="30">
        <v>5000</v>
      </c>
      <c r="BI28" s="30" t="s">
        <v>228</v>
      </c>
      <c r="BJ28" s="36" t="s">
        <v>692</v>
      </c>
    </row>
    <row r="29" spans="4:62" x14ac:dyDescent="0.2">
      <c r="D29" s="35" t="s">
        <v>231</v>
      </c>
      <c r="E29" s="24" t="s">
        <v>693</v>
      </c>
      <c r="F29" s="38" t="s">
        <v>694</v>
      </c>
      <c r="G29" s="35" t="s">
        <v>506</v>
      </c>
      <c r="H29" s="24" t="s">
        <v>220</v>
      </c>
      <c r="I29" s="35" t="s">
        <v>85</v>
      </c>
      <c r="J29" s="24" t="s">
        <v>21</v>
      </c>
      <c r="K29" s="24" t="s">
        <v>104</v>
      </c>
      <c r="L29" s="35" t="s">
        <v>83</v>
      </c>
      <c r="M29" s="29">
        <v>43486</v>
      </c>
      <c r="N29" s="24" t="s">
        <v>268</v>
      </c>
      <c r="O29" s="24" t="s">
        <v>269</v>
      </c>
      <c r="P29" s="24" t="s">
        <v>201</v>
      </c>
      <c r="Q29" s="24" t="s">
        <v>32</v>
      </c>
      <c r="R29" s="30">
        <v>5000</v>
      </c>
      <c r="S29" s="30">
        <v>63410</v>
      </c>
      <c r="T29" s="30">
        <v>3</v>
      </c>
      <c r="U29" s="30">
        <v>3</v>
      </c>
      <c r="V29" s="30">
        <v>300</v>
      </c>
      <c r="W29" s="30">
        <v>900</v>
      </c>
      <c r="X29" s="30">
        <v>500</v>
      </c>
      <c r="Y29" s="30">
        <v>5</v>
      </c>
      <c r="Z29" s="30">
        <v>5</v>
      </c>
      <c r="AA29" s="30">
        <v>300</v>
      </c>
      <c r="AB29" s="30">
        <v>1500</v>
      </c>
      <c r="AC29" s="30">
        <v>1000</v>
      </c>
      <c r="AD29" s="30">
        <v>5</v>
      </c>
      <c r="AE29" s="30">
        <v>300</v>
      </c>
      <c r="AF29" s="30">
        <v>1500</v>
      </c>
      <c r="AG29" s="30">
        <v>500</v>
      </c>
      <c r="AH29" s="30">
        <v>1000</v>
      </c>
      <c r="AI29" s="30">
        <v>1000</v>
      </c>
      <c r="AJ29" s="30">
        <v>1000</v>
      </c>
      <c r="AK29" s="30">
        <v>1000</v>
      </c>
      <c r="AL29" s="30">
        <v>100</v>
      </c>
      <c r="AM29" s="30">
        <v>200</v>
      </c>
      <c r="AN29" s="30">
        <v>10</v>
      </c>
      <c r="AO29" s="30">
        <v>1000</v>
      </c>
      <c r="AP29" s="30">
        <v>1000</v>
      </c>
      <c r="AQ29" s="30">
        <v>1000</v>
      </c>
      <c r="AR29" s="30">
        <v>500</v>
      </c>
      <c r="AS29" s="30">
        <v>500</v>
      </c>
      <c r="AT29" s="30">
        <v>2</v>
      </c>
      <c r="AU29" s="30">
        <v>1000</v>
      </c>
      <c r="AV29" s="30">
        <v>10000</v>
      </c>
      <c r="AW29" s="30">
        <v>1000</v>
      </c>
      <c r="AX29" s="30">
        <v>20000</v>
      </c>
      <c r="AY29" s="30">
        <v>200</v>
      </c>
      <c r="AZ29" s="30">
        <v>2000</v>
      </c>
      <c r="BA29" s="30">
        <v>5000</v>
      </c>
      <c r="BB29" s="30" t="s">
        <v>200</v>
      </c>
      <c r="BC29" s="30">
        <v>2</v>
      </c>
      <c r="BD29" s="30">
        <v>2000</v>
      </c>
      <c r="BE29" s="30">
        <v>1000</v>
      </c>
      <c r="BF29" s="30">
        <v>1000</v>
      </c>
      <c r="BG29" s="30">
        <v>1000</v>
      </c>
      <c r="BH29" s="30">
        <v>5000</v>
      </c>
      <c r="BI29" s="30" t="s">
        <v>228</v>
      </c>
      <c r="BJ29" s="36" t="s">
        <v>695</v>
      </c>
    </row>
    <row r="30" spans="4:62" x14ac:dyDescent="0.2">
      <c r="D30" s="35" t="s">
        <v>231</v>
      </c>
      <c r="E30" s="24" t="s">
        <v>696</v>
      </c>
      <c r="F30" s="38" t="s">
        <v>697</v>
      </c>
      <c r="G30" s="35" t="s">
        <v>518</v>
      </c>
      <c r="H30" s="24" t="s">
        <v>220</v>
      </c>
      <c r="I30" s="35" t="s">
        <v>88</v>
      </c>
      <c r="J30" s="24" t="s">
        <v>21</v>
      </c>
      <c r="K30" s="24" t="s">
        <v>104</v>
      </c>
      <c r="L30" s="35" t="s">
        <v>87</v>
      </c>
      <c r="M30" s="29">
        <v>43487</v>
      </c>
      <c r="N30" s="24" t="s">
        <v>270</v>
      </c>
      <c r="O30" s="24" t="s">
        <v>271</v>
      </c>
      <c r="P30" s="24" t="s">
        <v>201</v>
      </c>
      <c r="Q30" s="24" t="s">
        <v>37</v>
      </c>
      <c r="R30" s="30">
        <v>5000</v>
      </c>
      <c r="S30" s="30">
        <v>63410</v>
      </c>
      <c r="T30" s="30">
        <v>3</v>
      </c>
      <c r="U30" s="30">
        <v>3</v>
      </c>
      <c r="V30" s="30">
        <v>300</v>
      </c>
      <c r="W30" s="30">
        <v>900</v>
      </c>
      <c r="X30" s="30">
        <v>500</v>
      </c>
      <c r="Y30" s="30">
        <v>5</v>
      </c>
      <c r="Z30" s="30">
        <v>5</v>
      </c>
      <c r="AA30" s="30">
        <v>300</v>
      </c>
      <c r="AB30" s="30">
        <v>1500</v>
      </c>
      <c r="AC30" s="30">
        <v>1000</v>
      </c>
      <c r="AD30" s="30">
        <v>5</v>
      </c>
      <c r="AE30" s="30">
        <v>300</v>
      </c>
      <c r="AF30" s="30">
        <v>1500</v>
      </c>
      <c r="AG30" s="30">
        <v>500</v>
      </c>
      <c r="AH30" s="30">
        <v>1000</v>
      </c>
      <c r="AI30" s="30">
        <v>1000</v>
      </c>
      <c r="AJ30" s="30">
        <v>1000</v>
      </c>
      <c r="AK30" s="30">
        <v>1000</v>
      </c>
      <c r="AL30" s="30">
        <v>100</v>
      </c>
      <c r="AM30" s="30">
        <v>200</v>
      </c>
      <c r="AN30" s="30">
        <v>10</v>
      </c>
      <c r="AO30" s="30">
        <v>1000</v>
      </c>
      <c r="AP30" s="30">
        <v>1000</v>
      </c>
      <c r="AQ30" s="30">
        <v>1000</v>
      </c>
      <c r="AR30" s="30">
        <v>500</v>
      </c>
      <c r="AS30" s="30">
        <v>500</v>
      </c>
      <c r="AT30" s="30">
        <v>2</v>
      </c>
      <c r="AU30" s="30">
        <v>1000</v>
      </c>
      <c r="AV30" s="30">
        <v>10000</v>
      </c>
      <c r="AW30" s="30">
        <v>1000</v>
      </c>
      <c r="AX30" s="30">
        <v>20000</v>
      </c>
      <c r="AY30" s="30">
        <v>200</v>
      </c>
      <c r="AZ30" s="30">
        <v>2000</v>
      </c>
      <c r="BA30" s="30">
        <v>5000</v>
      </c>
      <c r="BB30" s="30" t="s">
        <v>200</v>
      </c>
      <c r="BC30" s="30">
        <v>2</v>
      </c>
      <c r="BD30" s="30">
        <v>2000</v>
      </c>
      <c r="BE30" s="30">
        <v>1000</v>
      </c>
      <c r="BF30" s="30">
        <v>1000</v>
      </c>
      <c r="BG30" s="30">
        <v>1000</v>
      </c>
      <c r="BH30" s="30">
        <v>5000</v>
      </c>
      <c r="BI30" s="30" t="s">
        <v>228</v>
      </c>
      <c r="BJ30" s="36" t="s">
        <v>698</v>
      </c>
    </row>
    <row r="31" spans="4:62" x14ac:dyDescent="0.2">
      <c r="D31" s="35" t="s">
        <v>231</v>
      </c>
      <c r="E31" s="24" t="s">
        <v>699</v>
      </c>
      <c r="F31" s="38" t="s">
        <v>700</v>
      </c>
      <c r="G31" s="35" t="s">
        <v>519</v>
      </c>
      <c r="H31" s="24" t="s">
        <v>220</v>
      </c>
      <c r="I31" s="35" t="s">
        <v>91</v>
      </c>
      <c r="J31" s="24" t="s">
        <v>21</v>
      </c>
      <c r="K31" s="24" t="s">
        <v>104</v>
      </c>
      <c r="L31" s="35" t="s">
        <v>90</v>
      </c>
      <c r="M31" s="29">
        <v>43488</v>
      </c>
      <c r="N31" s="24" t="s">
        <v>272</v>
      </c>
      <c r="O31" s="24" t="s">
        <v>273</v>
      </c>
      <c r="P31" s="24" t="s">
        <v>201</v>
      </c>
      <c r="Q31" s="24" t="s">
        <v>42</v>
      </c>
      <c r="R31" s="30">
        <v>5000</v>
      </c>
      <c r="S31" s="30">
        <v>63410</v>
      </c>
      <c r="T31" s="30">
        <v>3</v>
      </c>
      <c r="U31" s="30">
        <v>3</v>
      </c>
      <c r="V31" s="30">
        <v>300</v>
      </c>
      <c r="W31" s="30">
        <v>900</v>
      </c>
      <c r="X31" s="30">
        <v>500</v>
      </c>
      <c r="Y31" s="30">
        <v>5</v>
      </c>
      <c r="Z31" s="30">
        <v>5</v>
      </c>
      <c r="AA31" s="30">
        <v>300</v>
      </c>
      <c r="AB31" s="30">
        <v>1500</v>
      </c>
      <c r="AC31" s="30">
        <v>1000</v>
      </c>
      <c r="AD31" s="30">
        <v>5</v>
      </c>
      <c r="AE31" s="30">
        <v>300</v>
      </c>
      <c r="AF31" s="30">
        <v>1500</v>
      </c>
      <c r="AG31" s="30">
        <v>500</v>
      </c>
      <c r="AH31" s="30">
        <v>1000</v>
      </c>
      <c r="AI31" s="30">
        <v>1000</v>
      </c>
      <c r="AJ31" s="30">
        <v>1000</v>
      </c>
      <c r="AK31" s="30">
        <v>1000</v>
      </c>
      <c r="AL31" s="30">
        <v>100</v>
      </c>
      <c r="AM31" s="30">
        <v>200</v>
      </c>
      <c r="AN31" s="30">
        <v>10</v>
      </c>
      <c r="AO31" s="30">
        <v>1000</v>
      </c>
      <c r="AP31" s="30">
        <v>1000</v>
      </c>
      <c r="AQ31" s="30">
        <v>1000</v>
      </c>
      <c r="AR31" s="30">
        <v>500</v>
      </c>
      <c r="AS31" s="30">
        <v>500</v>
      </c>
      <c r="AT31" s="30">
        <v>2</v>
      </c>
      <c r="AU31" s="30">
        <v>1000</v>
      </c>
      <c r="AV31" s="30">
        <v>10000</v>
      </c>
      <c r="AW31" s="30">
        <v>1000</v>
      </c>
      <c r="AX31" s="30">
        <v>20000</v>
      </c>
      <c r="AY31" s="30">
        <v>200</v>
      </c>
      <c r="AZ31" s="30">
        <v>2000</v>
      </c>
      <c r="BA31" s="30">
        <v>5000</v>
      </c>
      <c r="BB31" s="30" t="s">
        <v>200</v>
      </c>
      <c r="BC31" s="30">
        <v>2</v>
      </c>
      <c r="BD31" s="30">
        <v>2000</v>
      </c>
      <c r="BE31" s="30">
        <v>1000</v>
      </c>
      <c r="BF31" s="30">
        <v>1000</v>
      </c>
      <c r="BG31" s="30">
        <v>1000</v>
      </c>
      <c r="BH31" s="30">
        <v>5000</v>
      </c>
      <c r="BI31" s="30" t="s">
        <v>228</v>
      </c>
      <c r="BJ31" s="36" t="s">
        <v>701</v>
      </c>
    </row>
    <row r="32" spans="4:62" x14ac:dyDescent="0.2">
      <c r="D32" s="35" t="s">
        <v>231</v>
      </c>
      <c r="E32" s="24" t="s">
        <v>658</v>
      </c>
      <c r="F32" s="38" t="s">
        <v>659</v>
      </c>
      <c r="G32" s="35" t="s">
        <v>501</v>
      </c>
      <c r="H32" s="24" t="s">
        <v>220</v>
      </c>
      <c r="I32" s="35" t="s">
        <v>5</v>
      </c>
      <c r="J32" s="24" t="s">
        <v>21</v>
      </c>
      <c r="K32" s="24" t="s">
        <v>104</v>
      </c>
      <c r="L32" s="24" t="s">
        <v>4</v>
      </c>
      <c r="M32" s="29">
        <v>43489</v>
      </c>
      <c r="N32" s="24" t="s">
        <v>274</v>
      </c>
      <c r="O32" s="24" t="s">
        <v>275</v>
      </c>
      <c r="P32" s="24" t="s">
        <v>201</v>
      </c>
      <c r="Q32" s="24" t="s">
        <v>47</v>
      </c>
      <c r="R32" s="30">
        <v>5000</v>
      </c>
      <c r="S32" s="30">
        <v>63410</v>
      </c>
      <c r="T32" s="30">
        <v>3</v>
      </c>
      <c r="U32" s="30">
        <v>3</v>
      </c>
      <c r="V32" s="30">
        <v>300</v>
      </c>
      <c r="W32" s="30">
        <v>900</v>
      </c>
      <c r="X32" s="30">
        <v>500</v>
      </c>
      <c r="Y32" s="30">
        <v>5</v>
      </c>
      <c r="Z32" s="30">
        <v>5</v>
      </c>
      <c r="AA32" s="30">
        <v>300</v>
      </c>
      <c r="AB32" s="30">
        <v>1500</v>
      </c>
      <c r="AC32" s="30">
        <v>1000</v>
      </c>
      <c r="AD32" s="30">
        <v>5</v>
      </c>
      <c r="AE32" s="30">
        <v>300</v>
      </c>
      <c r="AF32" s="30">
        <v>1500</v>
      </c>
      <c r="AG32" s="30">
        <v>500</v>
      </c>
      <c r="AH32" s="30">
        <v>1000</v>
      </c>
      <c r="AI32" s="30">
        <v>1000</v>
      </c>
      <c r="AJ32" s="30">
        <v>1000</v>
      </c>
      <c r="AK32" s="30">
        <v>1000</v>
      </c>
      <c r="AL32" s="30">
        <v>100</v>
      </c>
      <c r="AM32" s="30">
        <v>200</v>
      </c>
      <c r="AN32" s="30">
        <v>10</v>
      </c>
      <c r="AO32" s="30">
        <v>1000</v>
      </c>
      <c r="AP32" s="30">
        <v>1000</v>
      </c>
      <c r="AQ32" s="30">
        <v>1000</v>
      </c>
      <c r="AR32" s="30">
        <v>500</v>
      </c>
      <c r="AS32" s="30">
        <v>500</v>
      </c>
      <c r="AT32" s="30">
        <v>2</v>
      </c>
      <c r="AU32" s="30">
        <v>1000</v>
      </c>
      <c r="AV32" s="30">
        <v>10000</v>
      </c>
      <c r="AW32" s="30">
        <v>1000</v>
      </c>
      <c r="AX32" s="30">
        <v>20000</v>
      </c>
      <c r="AY32" s="30">
        <v>200</v>
      </c>
      <c r="AZ32" s="30">
        <v>2000</v>
      </c>
      <c r="BA32" s="30">
        <v>5000</v>
      </c>
      <c r="BB32" s="30" t="s">
        <v>200</v>
      </c>
      <c r="BC32" s="30">
        <v>2</v>
      </c>
      <c r="BD32" s="30">
        <v>2000</v>
      </c>
      <c r="BE32" s="30">
        <v>1000</v>
      </c>
      <c r="BF32" s="30">
        <v>1000</v>
      </c>
      <c r="BG32" s="30">
        <v>1000</v>
      </c>
      <c r="BH32" s="30">
        <v>5000</v>
      </c>
      <c r="BI32" s="30" t="s">
        <v>228</v>
      </c>
      <c r="BJ32" s="36" t="s">
        <v>660</v>
      </c>
    </row>
    <row r="33" spans="4:62" x14ac:dyDescent="0.2">
      <c r="D33" s="35" t="s">
        <v>231</v>
      </c>
      <c r="E33" s="24" t="s">
        <v>702</v>
      </c>
      <c r="F33" s="38" t="s">
        <v>703</v>
      </c>
      <c r="G33" s="35" t="s">
        <v>294</v>
      </c>
      <c r="H33" s="24" t="s">
        <v>220</v>
      </c>
      <c r="I33" s="35" t="s">
        <v>10</v>
      </c>
      <c r="J33" s="24" t="s">
        <v>21</v>
      </c>
      <c r="K33" s="24" t="s">
        <v>104</v>
      </c>
      <c r="L33" s="28" t="s">
        <v>9</v>
      </c>
      <c r="M33" s="29">
        <v>43490</v>
      </c>
      <c r="N33" s="24" t="s">
        <v>276</v>
      </c>
      <c r="O33" s="24" t="s">
        <v>277</v>
      </c>
      <c r="P33" s="24" t="s">
        <v>201</v>
      </c>
      <c r="Q33" s="24" t="s">
        <v>52</v>
      </c>
      <c r="R33" s="30">
        <v>5000</v>
      </c>
      <c r="S33" s="30">
        <v>63410</v>
      </c>
      <c r="T33" s="30">
        <v>3</v>
      </c>
      <c r="U33" s="30">
        <v>3</v>
      </c>
      <c r="V33" s="30">
        <v>300</v>
      </c>
      <c r="W33" s="30">
        <v>900</v>
      </c>
      <c r="X33" s="30">
        <v>500</v>
      </c>
      <c r="Y33" s="30">
        <v>5</v>
      </c>
      <c r="Z33" s="30">
        <v>5</v>
      </c>
      <c r="AA33" s="30">
        <v>300</v>
      </c>
      <c r="AB33" s="30">
        <v>1500</v>
      </c>
      <c r="AC33" s="30">
        <v>1000</v>
      </c>
      <c r="AD33" s="30">
        <v>5</v>
      </c>
      <c r="AE33" s="30">
        <v>300</v>
      </c>
      <c r="AF33" s="30">
        <v>1500</v>
      </c>
      <c r="AG33" s="30">
        <v>500</v>
      </c>
      <c r="AH33" s="30">
        <v>1000</v>
      </c>
      <c r="AI33" s="30">
        <v>1000</v>
      </c>
      <c r="AJ33" s="30">
        <v>1000</v>
      </c>
      <c r="AK33" s="30">
        <v>1000</v>
      </c>
      <c r="AL33" s="30">
        <v>100</v>
      </c>
      <c r="AM33" s="30">
        <v>200</v>
      </c>
      <c r="AN33" s="30">
        <v>10</v>
      </c>
      <c r="AO33" s="30">
        <v>1000</v>
      </c>
      <c r="AP33" s="30">
        <v>1000</v>
      </c>
      <c r="AQ33" s="30">
        <v>1000</v>
      </c>
      <c r="AR33" s="30">
        <v>500</v>
      </c>
      <c r="AS33" s="30">
        <v>500</v>
      </c>
      <c r="AT33" s="30">
        <v>2</v>
      </c>
      <c r="AU33" s="30">
        <v>1000</v>
      </c>
      <c r="AV33" s="30">
        <v>10000</v>
      </c>
      <c r="AW33" s="30">
        <v>1000</v>
      </c>
      <c r="AX33" s="30">
        <v>20000</v>
      </c>
      <c r="AY33" s="30">
        <v>200</v>
      </c>
      <c r="AZ33" s="30">
        <v>2000</v>
      </c>
      <c r="BA33" s="30">
        <v>5000</v>
      </c>
      <c r="BB33" s="30" t="s">
        <v>200</v>
      </c>
      <c r="BC33" s="30">
        <v>2</v>
      </c>
      <c r="BD33" s="30">
        <v>2000</v>
      </c>
      <c r="BE33" s="30">
        <v>1000</v>
      </c>
      <c r="BF33" s="30">
        <v>1000</v>
      </c>
      <c r="BG33" s="30">
        <v>1000</v>
      </c>
      <c r="BH33" s="30">
        <v>5000</v>
      </c>
      <c r="BI33" s="30" t="s">
        <v>228</v>
      </c>
      <c r="BJ33" s="36" t="s">
        <v>704</v>
      </c>
    </row>
    <row r="34" spans="4:62" x14ac:dyDescent="0.2">
      <c r="D34" s="35" t="s">
        <v>231</v>
      </c>
      <c r="E34" s="24" t="s">
        <v>705</v>
      </c>
      <c r="F34" s="38" t="s">
        <v>706</v>
      </c>
      <c r="G34" s="35" t="s">
        <v>502</v>
      </c>
      <c r="H34" s="24" t="s">
        <v>220</v>
      </c>
      <c r="I34" s="35" t="s">
        <v>15</v>
      </c>
      <c r="J34" s="24" t="s">
        <v>21</v>
      </c>
      <c r="K34" s="24" t="s">
        <v>104</v>
      </c>
      <c r="L34" s="28" t="s">
        <v>14</v>
      </c>
      <c r="M34" s="29">
        <v>43491</v>
      </c>
      <c r="N34" s="24" t="s">
        <v>278</v>
      </c>
      <c r="O34" s="24" t="s">
        <v>279</v>
      </c>
      <c r="P34" s="24" t="s">
        <v>201</v>
      </c>
      <c r="Q34" s="24" t="s">
        <v>57</v>
      </c>
      <c r="R34" s="30">
        <v>5000</v>
      </c>
      <c r="S34" s="30">
        <v>63410</v>
      </c>
      <c r="T34" s="30">
        <v>3</v>
      </c>
      <c r="U34" s="30">
        <v>3</v>
      </c>
      <c r="V34" s="30">
        <v>300</v>
      </c>
      <c r="W34" s="30">
        <v>900</v>
      </c>
      <c r="X34" s="30">
        <v>500</v>
      </c>
      <c r="Y34" s="30">
        <v>5</v>
      </c>
      <c r="Z34" s="30">
        <v>5</v>
      </c>
      <c r="AA34" s="30">
        <v>300</v>
      </c>
      <c r="AB34" s="30">
        <v>1500</v>
      </c>
      <c r="AC34" s="30">
        <v>1000</v>
      </c>
      <c r="AD34" s="30">
        <v>5</v>
      </c>
      <c r="AE34" s="30">
        <v>300</v>
      </c>
      <c r="AF34" s="30">
        <v>1500</v>
      </c>
      <c r="AG34" s="30">
        <v>500</v>
      </c>
      <c r="AH34" s="30">
        <v>1000</v>
      </c>
      <c r="AI34" s="30">
        <v>1000</v>
      </c>
      <c r="AJ34" s="30">
        <v>1000</v>
      </c>
      <c r="AK34" s="30">
        <v>1000</v>
      </c>
      <c r="AL34" s="30">
        <v>100</v>
      </c>
      <c r="AM34" s="30">
        <v>200</v>
      </c>
      <c r="AN34" s="30">
        <v>10</v>
      </c>
      <c r="AO34" s="30">
        <v>1000</v>
      </c>
      <c r="AP34" s="30">
        <v>1000</v>
      </c>
      <c r="AQ34" s="30">
        <v>1000</v>
      </c>
      <c r="AR34" s="30">
        <v>500</v>
      </c>
      <c r="AS34" s="30">
        <v>500</v>
      </c>
      <c r="AT34" s="30">
        <v>2</v>
      </c>
      <c r="AU34" s="30">
        <v>1000</v>
      </c>
      <c r="AV34" s="30">
        <v>10000</v>
      </c>
      <c r="AW34" s="30">
        <v>1000</v>
      </c>
      <c r="AX34" s="30">
        <v>20000</v>
      </c>
      <c r="AY34" s="30">
        <v>200</v>
      </c>
      <c r="AZ34" s="30">
        <v>2000</v>
      </c>
      <c r="BA34" s="30">
        <v>5000</v>
      </c>
      <c r="BB34" s="30" t="s">
        <v>200</v>
      </c>
      <c r="BC34" s="30">
        <v>2</v>
      </c>
      <c r="BD34" s="30">
        <v>2000</v>
      </c>
      <c r="BE34" s="30">
        <v>1000</v>
      </c>
      <c r="BF34" s="30">
        <v>1000</v>
      </c>
      <c r="BG34" s="30">
        <v>1000</v>
      </c>
      <c r="BH34" s="30">
        <v>5000</v>
      </c>
      <c r="BI34" s="30" t="s">
        <v>228</v>
      </c>
      <c r="BJ34" s="36" t="s">
        <v>707</v>
      </c>
    </row>
    <row r="35" spans="4:62" x14ac:dyDescent="0.2">
      <c r="D35" s="35" t="s">
        <v>231</v>
      </c>
      <c r="E35" s="24" t="s">
        <v>708</v>
      </c>
      <c r="F35" s="38" t="s">
        <v>617</v>
      </c>
      <c r="G35" s="35" t="s">
        <v>503</v>
      </c>
      <c r="H35" s="24" t="s">
        <v>220</v>
      </c>
      <c r="I35" s="35" t="s">
        <v>20</v>
      </c>
      <c r="J35" s="24" t="s">
        <v>21</v>
      </c>
      <c r="K35" s="24" t="s">
        <v>104</v>
      </c>
      <c r="L35" s="28" t="s">
        <v>19</v>
      </c>
      <c r="M35" s="29">
        <v>43492</v>
      </c>
      <c r="N35" s="24" t="s">
        <v>280</v>
      </c>
      <c r="O35" s="24" t="s">
        <v>281</v>
      </c>
      <c r="P35" s="24" t="s">
        <v>201</v>
      </c>
      <c r="Q35" s="24" t="s">
        <v>62</v>
      </c>
      <c r="R35" s="30">
        <v>5000</v>
      </c>
      <c r="S35" s="30">
        <v>63410</v>
      </c>
      <c r="T35" s="30">
        <v>3</v>
      </c>
      <c r="U35" s="30">
        <v>3</v>
      </c>
      <c r="V35" s="30">
        <v>300</v>
      </c>
      <c r="W35" s="30">
        <v>900</v>
      </c>
      <c r="X35" s="30">
        <v>500</v>
      </c>
      <c r="Y35" s="30">
        <v>5</v>
      </c>
      <c r="Z35" s="30">
        <v>5</v>
      </c>
      <c r="AA35" s="30">
        <v>300</v>
      </c>
      <c r="AB35" s="30">
        <v>1500</v>
      </c>
      <c r="AC35" s="30">
        <v>1000</v>
      </c>
      <c r="AD35" s="30">
        <v>5</v>
      </c>
      <c r="AE35" s="30">
        <v>300</v>
      </c>
      <c r="AF35" s="30">
        <v>1500</v>
      </c>
      <c r="AG35" s="30">
        <v>500</v>
      </c>
      <c r="AH35" s="30">
        <v>1000</v>
      </c>
      <c r="AI35" s="30">
        <v>1000</v>
      </c>
      <c r="AJ35" s="30">
        <v>1000</v>
      </c>
      <c r="AK35" s="30">
        <v>1000</v>
      </c>
      <c r="AL35" s="30">
        <v>100</v>
      </c>
      <c r="AM35" s="30">
        <v>200</v>
      </c>
      <c r="AN35" s="30">
        <v>10</v>
      </c>
      <c r="AO35" s="30">
        <v>1000</v>
      </c>
      <c r="AP35" s="30">
        <v>1000</v>
      </c>
      <c r="AQ35" s="30">
        <v>1000</v>
      </c>
      <c r="AR35" s="30">
        <v>500</v>
      </c>
      <c r="AS35" s="30">
        <v>500</v>
      </c>
      <c r="AT35" s="30">
        <v>2</v>
      </c>
      <c r="AU35" s="30">
        <v>1000</v>
      </c>
      <c r="AV35" s="30">
        <v>10000</v>
      </c>
      <c r="AW35" s="30">
        <v>1000</v>
      </c>
      <c r="AX35" s="30">
        <v>20000</v>
      </c>
      <c r="AY35" s="30">
        <v>200</v>
      </c>
      <c r="AZ35" s="30">
        <v>2000</v>
      </c>
      <c r="BA35" s="30">
        <v>5000</v>
      </c>
      <c r="BB35" s="30" t="s">
        <v>200</v>
      </c>
      <c r="BC35" s="30">
        <v>2</v>
      </c>
      <c r="BD35" s="30">
        <v>2000</v>
      </c>
      <c r="BE35" s="30">
        <v>1000</v>
      </c>
      <c r="BF35" s="30">
        <v>1000</v>
      </c>
      <c r="BG35" s="30">
        <v>1000</v>
      </c>
      <c r="BH35" s="30">
        <v>5000</v>
      </c>
      <c r="BI35" s="30" t="s">
        <v>228</v>
      </c>
      <c r="BJ35" s="36" t="s">
        <v>709</v>
      </c>
    </row>
    <row r="36" spans="4:62" x14ac:dyDescent="0.2">
      <c r="D36" s="35" t="s">
        <v>231</v>
      </c>
      <c r="E36" s="24" t="s">
        <v>627</v>
      </c>
      <c r="F36" s="38" t="s">
        <v>628</v>
      </c>
      <c r="G36" s="35" t="s">
        <v>504</v>
      </c>
      <c r="H36" s="24" t="s">
        <v>220</v>
      </c>
      <c r="I36" s="35" t="s">
        <v>25</v>
      </c>
      <c r="J36" s="24" t="s">
        <v>21</v>
      </c>
      <c r="K36" s="24" t="s">
        <v>104</v>
      </c>
      <c r="L36" s="28" t="s">
        <v>24</v>
      </c>
      <c r="M36" s="29">
        <v>43493</v>
      </c>
      <c r="N36" s="24" t="s">
        <v>282</v>
      </c>
      <c r="O36" s="24" t="s">
        <v>283</v>
      </c>
      <c r="P36" s="24" t="s">
        <v>201</v>
      </c>
      <c r="Q36" s="24" t="s">
        <v>7</v>
      </c>
      <c r="R36" s="30">
        <v>5000</v>
      </c>
      <c r="S36" s="30">
        <v>63410</v>
      </c>
      <c r="T36" s="30">
        <v>3</v>
      </c>
      <c r="U36" s="30">
        <v>3</v>
      </c>
      <c r="V36" s="30">
        <v>300</v>
      </c>
      <c r="W36" s="30">
        <v>900</v>
      </c>
      <c r="X36" s="30">
        <v>500</v>
      </c>
      <c r="Y36" s="30">
        <v>5</v>
      </c>
      <c r="Z36" s="30">
        <v>5</v>
      </c>
      <c r="AA36" s="30">
        <v>300</v>
      </c>
      <c r="AB36" s="30">
        <v>1500</v>
      </c>
      <c r="AC36" s="30">
        <v>1000</v>
      </c>
      <c r="AD36" s="30">
        <v>5</v>
      </c>
      <c r="AE36" s="30">
        <v>300</v>
      </c>
      <c r="AF36" s="30">
        <v>1500</v>
      </c>
      <c r="AG36" s="30">
        <v>500</v>
      </c>
      <c r="AH36" s="30">
        <v>1000</v>
      </c>
      <c r="AI36" s="30">
        <v>1000</v>
      </c>
      <c r="AJ36" s="30">
        <v>1000</v>
      </c>
      <c r="AK36" s="30">
        <v>1000</v>
      </c>
      <c r="AL36" s="30">
        <v>100</v>
      </c>
      <c r="AM36" s="30">
        <v>200</v>
      </c>
      <c r="AN36" s="30">
        <v>10</v>
      </c>
      <c r="AO36" s="30">
        <v>1000</v>
      </c>
      <c r="AP36" s="30">
        <v>1000</v>
      </c>
      <c r="AQ36" s="30">
        <v>1000</v>
      </c>
      <c r="AR36" s="30">
        <v>500</v>
      </c>
      <c r="AS36" s="30">
        <v>500</v>
      </c>
      <c r="AT36" s="30">
        <v>2</v>
      </c>
      <c r="AU36" s="30">
        <v>1000</v>
      </c>
      <c r="AV36" s="30">
        <v>10000</v>
      </c>
      <c r="AW36" s="30">
        <v>1000</v>
      </c>
      <c r="AX36" s="30">
        <v>20000</v>
      </c>
      <c r="AY36" s="30">
        <v>200</v>
      </c>
      <c r="AZ36" s="30">
        <v>2000</v>
      </c>
      <c r="BA36" s="30">
        <v>5000</v>
      </c>
      <c r="BB36" s="30" t="s">
        <v>200</v>
      </c>
      <c r="BC36" s="30">
        <v>2</v>
      </c>
      <c r="BD36" s="30">
        <v>2000</v>
      </c>
      <c r="BE36" s="30">
        <v>1000</v>
      </c>
      <c r="BF36" s="30">
        <v>1000</v>
      </c>
      <c r="BG36" s="30">
        <v>1000</v>
      </c>
      <c r="BH36" s="30">
        <v>5000</v>
      </c>
      <c r="BI36" s="30" t="s">
        <v>228</v>
      </c>
      <c r="BJ36" s="36" t="s">
        <v>629</v>
      </c>
    </row>
    <row r="37" spans="4:62" x14ac:dyDescent="0.2">
      <c r="D37" s="35" t="s">
        <v>231</v>
      </c>
      <c r="E37" s="24" t="s">
        <v>710</v>
      </c>
      <c r="F37" s="38" t="s">
        <v>711</v>
      </c>
      <c r="G37" s="35" t="s">
        <v>505</v>
      </c>
      <c r="H37" s="24" t="s">
        <v>220</v>
      </c>
      <c r="I37" s="35" t="s">
        <v>30</v>
      </c>
      <c r="J37" s="24" t="s">
        <v>21</v>
      </c>
      <c r="K37" s="24" t="s">
        <v>104</v>
      </c>
      <c r="L37" s="35" t="s">
        <v>29</v>
      </c>
      <c r="M37" s="29">
        <v>43494</v>
      </c>
      <c r="N37" s="24" t="s">
        <v>284</v>
      </c>
      <c r="O37" s="24" t="s">
        <v>285</v>
      </c>
      <c r="P37" s="24" t="s">
        <v>201</v>
      </c>
      <c r="Q37" s="24" t="s">
        <v>12</v>
      </c>
      <c r="R37" s="30">
        <v>5000</v>
      </c>
      <c r="S37" s="30">
        <v>63410</v>
      </c>
      <c r="T37" s="30">
        <v>3</v>
      </c>
      <c r="U37" s="30">
        <v>3</v>
      </c>
      <c r="V37" s="30">
        <v>300</v>
      </c>
      <c r="W37" s="30">
        <v>900</v>
      </c>
      <c r="X37" s="30">
        <v>500</v>
      </c>
      <c r="Y37" s="30">
        <v>5</v>
      </c>
      <c r="Z37" s="30">
        <v>5</v>
      </c>
      <c r="AA37" s="30">
        <v>300</v>
      </c>
      <c r="AB37" s="30">
        <v>1500</v>
      </c>
      <c r="AC37" s="30">
        <v>1000</v>
      </c>
      <c r="AD37" s="30">
        <v>5</v>
      </c>
      <c r="AE37" s="30">
        <v>300</v>
      </c>
      <c r="AF37" s="30">
        <v>1500</v>
      </c>
      <c r="AG37" s="30">
        <v>500</v>
      </c>
      <c r="AH37" s="30">
        <v>1000</v>
      </c>
      <c r="AI37" s="30">
        <v>1000</v>
      </c>
      <c r="AJ37" s="30">
        <v>1000</v>
      </c>
      <c r="AK37" s="30">
        <v>1000</v>
      </c>
      <c r="AL37" s="30">
        <v>100</v>
      </c>
      <c r="AM37" s="30">
        <v>200</v>
      </c>
      <c r="AN37" s="30">
        <v>10</v>
      </c>
      <c r="AO37" s="30">
        <v>1000</v>
      </c>
      <c r="AP37" s="30">
        <v>1000</v>
      </c>
      <c r="AQ37" s="30">
        <v>1000</v>
      </c>
      <c r="AR37" s="30">
        <v>500</v>
      </c>
      <c r="AS37" s="30">
        <v>500</v>
      </c>
      <c r="AT37" s="30">
        <v>2</v>
      </c>
      <c r="AU37" s="30">
        <v>1000</v>
      </c>
      <c r="AV37" s="30">
        <v>10000</v>
      </c>
      <c r="AW37" s="30">
        <v>1000</v>
      </c>
      <c r="AX37" s="30">
        <v>20000</v>
      </c>
      <c r="AY37" s="30">
        <v>200</v>
      </c>
      <c r="AZ37" s="30">
        <v>2000</v>
      </c>
      <c r="BA37" s="30">
        <v>5000</v>
      </c>
      <c r="BB37" s="30" t="s">
        <v>200</v>
      </c>
      <c r="BC37" s="30">
        <v>2</v>
      </c>
      <c r="BD37" s="30">
        <v>2000</v>
      </c>
      <c r="BE37" s="30">
        <v>1000</v>
      </c>
      <c r="BF37" s="30">
        <v>1000</v>
      </c>
      <c r="BG37" s="30">
        <v>1000</v>
      </c>
      <c r="BH37" s="30">
        <v>5000</v>
      </c>
      <c r="BI37" s="30" t="s">
        <v>228</v>
      </c>
      <c r="BJ37" s="36" t="s">
        <v>712</v>
      </c>
    </row>
    <row r="38" spans="4:62" x14ac:dyDescent="0.2">
      <c r="D38" s="35" t="s">
        <v>231</v>
      </c>
      <c r="E38" s="24" t="s">
        <v>713</v>
      </c>
      <c r="F38" s="38" t="s">
        <v>714</v>
      </c>
      <c r="G38" s="35" t="s">
        <v>507</v>
      </c>
      <c r="H38" s="24" t="s">
        <v>220</v>
      </c>
      <c r="I38" s="35" t="s">
        <v>35</v>
      </c>
      <c r="J38" s="24" t="s">
        <v>21</v>
      </c>
      <c r="K38" s="24" t="s">
        <v>104</v>
      </c>
      <c r="L38" s="35" t="s">
        <v>34</v>
      </c>
      <c r="M38" s="29">
        <v>43495</v>
      </c>
      <c r="N38" s="24" t="s">
        <v>286</v>
      </c>
      <c r="O38" s="24" t="s">
        <v>287</v>
      </c>
      <c r="P38" s="24" t="s">
        <v>201</v>
      </c>
      <c r="Q38" s="24" t="s">
        <v>17</v>
      </c>
      <c r="R38" s="30">
        <v>5000</v>
      </c>
      <c r="S38" s="30">
        <v>63410</v>
      </c>
      <c r="T38" s="30">
        <v>3</v>
      </c>
      <c r="U38" s="30">
        <v>3</v>
      </c>
      <c r="V38" s="30">
        <v>300</v>
      </c>
      <c r="W38" s="30">
        <v>900</v>
      </c>
      <c r="X38" s="30">
        <v>500</v>
      </c>
      <c r="Y38" s="30">
        <v>5</v>
      </c>
      <c r="Z38" s="30">
        <v>5</v>
      </c>
      <c r="AA38" s="30">
        <v>300</v>
      </c>
      <c r="AB38" s="30">
        <v>1500</v>
      </c>
      <c r="AC38" s="30">
        <v>1000</v>
      </c>
      <c r="AD38" s="30">
        <v>5</v>
      </c>
      <c r="AE38" s="30">
        <v>300</v>
      </c>
      <c r="AF38" s="30">
        <v>1500</v>
      </c>
      <c r="AG38" s="30">
        <v>500</v>
      </c>
      <c r="AH38" s="30">
        <v>1000</v>
      </c>
      <c r="AI38" s="30">
        <v>1000</v>
      </c>
      <c r="AJ38" s="30">
        <v>1000</v>
      </c>
      <c r="AK38" s="30">
        <v>1000</v>
      </c>
      <c r="AL38" s="30">
        <v>100</v>
      </c>
      <c r="AM38" s="30">
        <v>200</v>
      </c>
      <c r="AN38" s="30">
        <v>10</v>
      </c>
      <c r="AO38" s="30">
        <v>1000</v>
      </c>
      <c r="AP38" s="30">
        <v>1000</v>
      </c>
      <c r="AQ38" s="30">
        <v>1000</v>
      </c>
      <c r="AR38" s="30">
        <v>500</v>
      </c>
      <c r="AS38" s="30">
        <v>500</v>
      </c>
      <c r="AT38" s="30">
        <v>2</v>
      </c>
      <c r="AU38" s="30">
        <v>1000</v>
      </c>
      <c r="AV38" s="30">
        <v>10000</v>
      </c>
      <c r="AW38" s="30">
        <v>1000</v>
      </c>
      <c r="AX38" s="30">
        <v>20000</v>
      </c>
      <c r="AY38" s="30">
        <v>200</v>
      </c>
      <c r="AZ38" s="30">
        <v>2000</v>
      </c>
      <c r="BA38" s="30">
        <v>5000</v>
      </c>
      <c r="BB38" s="30" t="s">
        <v>200</v>
      </c>
      <c r="BC38" s="30">
        <v>2</v>
      </c>
      <c r="BD38" s="30">
        <v>2000</v>
      </c>
      <c r="BE38" s="30">
        <v>1000</v>
      </c>
      <c r="BF38" s="30">
        <v>1000</v>
      </c>
      <c r="BG38" s="30">
        <v>1000</v>
      </c>
      <c r="BH38" s="30">
        <v>5000</v>
      </c>
      <c r="BI38" s="30" t="s">
        <v>228</v>
      </c>
      <c r="BJ38" s="36" t="s">
        <v>715</v>
      </c>
    </row>
    <row r="39" spans="4:62" x14ac:dyDescent="0.2">
      <c r="D39" s="35" t="s">
        <v>231</v>
      </c>
      <c r="E39" s="24" t="s">
        <v>716</v>
      </c>
      <c r="F39" s="38" t="s">
        <v>717</v>
      </c>
      <c r="G39" s="35" t="s">
        <v>508</v>
      </c>
      <c r="H39" s="24" t="s">
        <v>220</v>
      </c>
      <c r="I39" s="35" t="s">
        <v>40</v>
      </c>
      <c r="J39" s="24" t="s">
        <v>21</v>
      </c>
      <c r="K39" s="24" t="s">
        <v>104</v>
      </c>
      <c r="L39" s="35" t="s">
        <v>39</v>
      </c>
      <c r="M39" s="29">
        <v>43496</v>
      </c>
      <c r="N39" s="24" t="s">
        <v>288</v>
      </c>
      <c r="O39" s="24" t="s">
        <v>289</v>
      </c>
      <c r="P39" s="24" t="s">
        <v>201</v>
      </c>
      <c r="Q39" s="24" t="s">
        <v>22</v>
      </c>
      <c r="R39" s="30">
        <v>5000</v>
      </c>
      <c r="S39" s="30">
        <v>63410</v>
      </c>
      <c r="T39" s="30">
        <v>3</v>
      </c>
      <c r="U39" s="30">
        <v>3</v>
      </c>
      <c r="V39" s="30">
        <v>300</v>
      </c>
      <c r="W39" s="30">
        <v>900</v>
      </c>
      <c r="X39" s="30">
        <v>500</v>
      </c>
      <c r="Y39" s="30">
        <v>5</v>
      </c>
      <c r="Z39" s="30">
        <v>5</v>
      </c>
      <c r="AA39" s="30">
        <v>300</v>
      </c>
      <c r="AB39" s="30">
        <v>1500</v>
      </c>
      <c r="AC39" s="30">
        <v>1000</v>
      </c>
      <c r="AD39" s="30">
        <v>5</v>
      </c>
      <c r="AE39" s="30">
        <v>300</v>
      </c>
      <c r="AF39" s="30">
        <v>1500</v>
      </c>
      <c r="AG39" s="30">
        <v>500</v>
      </c>
      <c r="AH39" s="30">
        <v>1000</v>
      </c>
      <c r="AI39" s="30">
        <v>1000</v>
      </c>
      <c r="AJ39" s="30">
        <v>1000</v>
      </c>
      <c r="AK39" s="30">
        <v>1000</v>
      </c>
      <c r="AL39" s="30">
        <v>100</v>
      </c>
      <c r="AM39" s="30">
        <v>200</v>
      </c>
      <c r="AN39" s="30">
        <v>10</v>
      </c>
      <c r="AO39" s="30">
        <v>1000</v>
      </c>
      <c r="AP39" s="30">
        <v>1000</v>
      </c>
      <c r="AQ39" s="30">
        <v>1000</v>
      </c>
      <c r="AR39" s="30">
        <v>500</v>
      </c>
      <c r="AS39" s="30">
        <v>500</v>
      </c>
      <c r="AT39" s="30">
        <v>2</v>
      </c>
      <c r="AU39" s="30">
        <v>1000</v>
      </c>
      <c r="AV39" s="30">
        <v>10000</v>
      </c>
      <c r="AW39" s="30">
        <v>1000</v>
      </c>
      <c r="AX39" s="30">
        <v>20000</v>
      </c>
      <c r="AY39" s="30">
        <v>200</v>
      </c>
      <c r="AZ39" s="30">
        <v>2000</v>
      </c>
      <c r="BA39" s="30">
        <v>5000</v>
      </c>
      <c r="BB39" s="30" t="s">
        <v>200</v>
      </c>
      <c r="BC39" s="30">
        <v>2</v>
      </c>
      <c r="BD39" s="30">
        <v>2000</v>
      </c>
      <c r="BE39" s="30">
        <v>1000</v>
      </c>
      <c r="BF39" s="30">
        <v>1000</v>
      </c>
      <c r="BG39" s="30">
        <v>1000</v>
      </c>
      <c r="BH39" s="30">
        <v>5000</v>
      </c>
      <c r="BI39" s="30" t="s">
        <v>228</v>
      </c>
      <c r="BJ39" s="36" t="s">
        <v>718</v>
      </c>
    </row>
    <row r="40" spans="4:62" x14ac:dyDescent="0.2">
      <c r="D40" s="35" t="s">
        <v>231</v>
      </c>
      <c r="E40" s="24" t="s">
        <v>633</v>
      </c>
      <c r="F40" s="37" t="s">
        <v>634</v>
      </c>
      <c r="G40" s="39" t="s">
        <v>509</v>
      </c>
      <c r="H40" s="24" t="s">
        <v>220</v>
      </c>
      <c r="I40" s="39" t="s">
        <v>45</v>
      </c>
      <c r="J40" s="24" t="s">
        <v>21</v>
      </c>
      <c r="K40" s="24" t="s">
        <v>104</v>
      </c>
      <c r="L40" s="35" t="s">
        <v>44</v>
      </c>
      <c r="M40" s="29">
        <v>43497</v>
      </c>
      <c r="N40" s="24" t="s">
        <v>290</v>
      </c>
      <c r="O40" s="24" t="s">
        <v>291</v>
      </c>
      <c r="P40" s="24" t="s">
        <v>201</v>
      </c>
      <c r="Q40" s="24" t="s">
        <v>27</v>
      </c>
      <c r="R40" s="30">
        <v>5000</v>
      </c>
      <c r="S40" s="30">
        <v>63410</v>
      </c>
      <c r="T40" s="30">
        <v>3</v>
      </c>
      <c r="U40" s="30">
        <v>3</v>
      </c>
      <c r="V40" s="30">
        <v>300</v>
      </c>
      <c r="W40" s="30">
        <v>900</v>
      </c>
      <c r="X40" s="30">
        <v>500</v>
      </c>
      <c r="Y40" s="30">
        <v>5</v>
      </c>
      <c r="Z40" s="30">
        <v>5</v>
      </c>
      <c r="AA40" s="30">
        <v>300</v>
      </c>
      <c r="AB40" s="30">
        <v>1500</v>
      </c>
      <c r="AC40" s="30">
        <v>1000</v>
      </c>
      <c r="AD40" s="30">
        <v>5</v>
      </c>
      <c r="AE40" s="30">
        <v>300</v>
      </c>
      <c r="AF40" s="30">
        <v>1500</v>
      </c>
      <c r="AG40" s="30">
        <v>500</v>
      </c>
      <c r="AH40" s="30">
        <v>1000</v>
      </c>
      <c r="AI40" s="30">
        <v>1000</v>
      </c>
      <c r="AJ40" s="30">
        <v>1000</v>
      </c>
      <c r="AK40" s="30">
        <v>1000</v>
      </c>
      <c r="AL40" s="30">
        <v>100</v>
      </c>
      <c r="AM40" s="30">
        <v>200</v>
      </c>
      <c r="AN40" s="30">
        <v>10</v>
      </c>
      <c r="AO40" s="30">
        <v>1000</v>
      </c>
      <c r="AP40" s="30">
        <v>1000</v>
      </c>
      <c r="AQ40" s="30">
        <v>1000</v>
      </c>
      <c r="AR40" s="30">
        <v>500</v>
      </c>
      <c r="AS40" s="30">
        <v>500</v>
      </c>
      <c r="AT40" s="30">
        <v>2</v>
      </c>
      <c r="AU40" s="30">
        <v>1000</v>
      </c>
      <c r="AV40" s="30">
        <v>10000</v>
      </c>
      <c r="AW40" s="30">
        <v>1000</v>
      </c>
      <c r="AX40" s="30">
        <v>20000</v>
      </c>
      <c r="AY40" s="30">
        <v>200</v>
      </c>
      <c r="AZ40" s="30">
        <v>2000</v>
      </c>
      <c r="BA40" s="30">
        <v>5000</v>
      </c>
      <c r="BB40" s="30" t="s">
        <v>200</v>
      </c>
      <c r="BC40" s="30">
        <v>2</v>
      </c>
      <c r="BD40" s="30">
        <v>2000</v>
      </c>
      <c r="BE40" s="30">
        <v>1000</v>
      </c>
      <c r="BF40" s="30">
        <v>1000</v>
      </c>
      <c r="BG40" s="30">
        <v>1000</v>
      </c>
      <c r="BH40" s="30">
        <v>5000</v>
      </c>
      <c r="BI40" s="30" t="s">
        <v>228</v>
      </c>
      <c r="BJ40" s="30" t="s">
        <v>635</v>
      </c>
    </row>
    <row r="41" spans="4:62" x14ac:dyDescent="0.2">
      <c r="D41" s="35" t="s">
        <v>231</v>
      </c>
      <c r="E41" s="24" t="s">
        <v>611</v>
      </c>
      <c r="F41" s="38" t="s">
        <v>612</v>
      </c>
      <c r="G41" s="40" t="s">
        <v>510</v>
      </c>
      <c r="H41" s="24" t="s">
        <v>220</v>
      </c>
      <c r="I41" s="40" t="s">
        <v>50</v>
      </c>
      <c r="J41" s="24" t="s">
        <v>21</v>
      </c>
      <c r="K41" s="24" t="s">
        <v>104</v>
      </c>
      <c r="L41" s="35" t="s">
        <v>49</v>
      </c>
      <c r="M41" s="29">
        <v>43498</v>
      </c>
      <c r="N41" s="24" t="s">
        <v>292</v>
      </c>
      <c r="O41" s="24" t="s">
        <v>293</v>
      </c>
      <c r="P41" s="24" t="s">
        <v>201</v>
      </c>
      <c r="Q41" s="24" t="s">
        <v>32</v>
      </c>
      <c r="R41" s="30">
        <v>5000</v>
      </c>
      <c r="S41" s="30">
        <v>63410</v>
      </c>
      <c r="T41" s="30">
        <v>3</v>
      </c>
      <c r="U41" s="30">
        <v>3</v>
      </c>
      <c r="V41" s="30">
        <v>300</v>
      </c>
      <c r="W41" s="30">
        <v>900</v>
      </c>
      <c r="X41" s="30">
        <v>500</v>
      </c>
      <c r="Y41" s="30">
        <v>5</v>
      </c>
      <c r="Z41" s="30">
        <v>5</v>
      </c>
      <c r="AA41" s="30">
        <v>300</v>
      </c>
      <c r="AB41" s="30">
        <v>1500</v>
      </c>
      <c r="AC41" s="30">
        <v>1000</v>
      </c>
      <c r="AD41" s="30">
        <v>5</v>
      </c>
      <c r="AE41" s="30">
        <v>300</v>
      </c>
      <c r="AF41" s="30">
        <v>1500</v>
      </c>
      <c r="AG41" s="30">
        <v>500</v>
      </c>
      <c r="AH41" s="30">
        <v>1000</v>
      </c>
      <c r="AI41" s="30">
        <v>1000</v>
      </c>
      <c r="AJ41" s="30">
        <v>1000</v>
      </c>
      <c r="AK41" s="30">
        <v>1000</v>
      </c>
      <c r="AL41" s="30">
        <v>100</v>
      </c>
      <c r="AM41" s="30">
        <v>200</v>
      </c>
      <c r="AN41" s="30">
        <v>10</v>
      </c>
      <c r="AO41" s="30">
        <v>1000</v>
      </c>
      <c r="AP41" s="30">
        <v>1000</v>
      </c>
      <c r="AQ41" s="30">
        <v>1000</v>
      </c>
      <c r="AR41" s="30">
        <v>500</v>
      </c>
      <c r="AS41" s="30">
        <v>500</v>
      </c>
      <c r="AT41" s="30">
        <v>2</v>
      </c>
      <c r="AU41" s="30">
        <v>1000</v>
      </c>
      <c r="AV41" s="30">
        <v>10000</v>
      </c>
      <c r="AW41" s="30">
        <v>1000</v>
      </c>
      <c r="AX41" s="30">
        <v>20000</v>
      </c>
      <c r="AY41" s="30">
        <v>200</v>
      </c>
      <c r="AZ41" s="30">
        <v>2000</v>
      </c>
      <c r="BA41" s="30">
        <v>5000</v>
      </c>
      <c r="BB41" s="30" t="s">
        <v>200</v>
      </c>
      <c r="BC41" s="30">
        <v>2</v>
      </c>
      <c r="BD41" s="30">
        <v>2000</v>
      </c>
      <c r="BE41" s="30">
        <v>1000</v>
      </c>
      <c r="BF41" s="30">
        <v>1000</v>
      </c>
      <c r="BG41" s="30">
        <v>1000</v>
      </c>
      <c r="BH41" s="30">
        <v>5000</v>
      </c>
      <c r="BI41" s="30" t="s">
        <v>228</v>
      </c>
      <c r="BJ41" s="36" t="s">
        <v>613</v>
      </c>
    </row>
    <row r="42" spans="4:62" x14ac:dyDescent="0.2">
      <c r="D42" s="28" t="s">
        <v>231</v>
      </c>
      <c r="E42" s="28" t="s">
        <v>719</v>
      </c>
      <c r="F42" s="37" t="s">
        <v>720</v>
      </c>
      <c r="G42" s="39" t="s">
        <v>511</v>
      </c>
      <c r="H42" s="24" t="s">
        <v>220</v>
      </c>
      <c r="I42" s="39" t="s">
        <v>55</v>
      </c>
      <c r="J42" s="24" t="s">
        <v>21</v>
      </c>
      <c r="K42" s="24" t="s">
        <v>104</v>
      </c>
      <c r="L42" s="28" t="s">
        <v>54</v>
      </c>
      <c r="M42" s="29">
        <v>43499</v>
      </c>
      <c r="N42" s="24" t="s">
        <v>296</v>
      </c>
      <c r="O42" s="24" t="s">
        <v>297</v>
      </c>
      <c r="P42" s="24" t="s">
        <v>201</v>
      </c>
      <c r="Q42" s="24" t="s">
        <v>37</v>
      </c>
      <c r="R42" s="30">
        <v>5000</v>
      </c>
      <c r="S42" s="30">
        <v>63410</v>
      </c>
      <c r="T42" s="30">
        <v>3</v>
      </c>
      <c r="U42" s="30">
        <v>3</v>
      </c>
      <c r="V42" s="30">
        <v>300</v>
      </c>
      <c r="W42" s="30">
        <v>900</v>
      </c>
      <c r="X42" s="30">
        <v>500</v>
      </c>
      <c r="Y42" s="30">
        <v>5</v>
      </c>
      <c r="Z42" s="30">
        <v>5</v>
      </c>
      <c r="AA42" s="30">
        <v>300</v>
      </c>
      <c r="AB42" s="30">
        <v>1500</v>
      </c>
      <c r="AC42" s="30">
        <v>1000</v>
      </c>
      <c r="AD42" s="30">
        <v>5</v>
      </c>
      <c r="AE42" s="30">
        <v>300</v>
      </c>
      <c r="AF42" s="30">
        <v>1500</v>
      </c>
      <c r="AG42" s="30">
        <v>500</v>
      </c>
      <c r="AH42" s="30">
        <v>1000</v>
      </c>
      <c r="AI42" s="30">
        <v>1000</v>
      </c>
      <c r="AJ42" s="30">
        <v>1000</v>
      </c>
      <c r="AK42" s="30">
        <v>1000</v>
      </c>
      <c r="AL42" s="30">
        <v>100</v>
      </c>
      <c r="AM42" s="30">
        <v>200</v>
      </c>
      <c r="AN42" s="30">
        <v>10</v>
      </c>
      <c r="AO42" s="30">
        <v>1000</v>
      </c>
      <c r="AP42" s="30">
        <v>1000</v>
      </c>
      <c r="AQ42" s="30">
        <v>1000</v>
      </c>
      <c r="AR42" s="30">
        <v>500</v>
      </c>
      <c r="AS42" s="30">
        <v>500</v>
      </c>
      <c r="AT42" s="30">
        <v>2</v>
      </c>
      <c r="AU42" s="30">
        <v>1000</v>
      </c>
      <c r="AV42" s="30">
        <v>10000</v>
      </c>
      <c r="AW42" s="30">
        <v>1000</v>
      </c>
      <c r="AX42" s="30">
        <v>20000</v>
      </c>
      <c r="AY42" s="30">
        <v>200</v>
      </c>
      <c r="AZ42" s="30">
        <v>2000</v>
      </c>
      <c r="BA42" s="30">
        <v>5000</v>
      </c>
      <c r="BB42" s="30" t="s">
        <v>200</v>
      </c>
      <c r="BC42" s="30">
        <v>2</v>
      </c>
      <c r="BD42" s="30">
        <v>2000</v>
      </c>
      <c r="BE42" s="30">
        <v>1000</v>
      </c>
      <c r="BF42" s="30">
        <v>1000</v>
      </c>
      <c r="BG42" s="30">
        <v>1000</v>
      </c>
      <c r="BH42" s="30">
        <v>5000</v>
      </c>
      <c r="BI42" s="30" t="s">
        <v>228</v>
      </c>
      <c r="BJ42" s="30" t="s">
        <v>721</v>
      </c>
    </row>
    <row r="43" spans="4:62" x14ac:dyDescent="0.2">
      <c r="D43" s="35" t="s">
        <v>231</v>
      </c>
      <c r="E43" s="35" t="s">
        <v>722</v>
      </c>
      <c r="F43" s="38" t="s">
        <v>723</v>
      </c>
      <c r="G43" s="40" t="s">
        <v>512</v>
      </c>
      <c r="H43" s="24" t="s">
        <v>220</v>
      </c>
      <c r="I43" s="40" t="s">
        <v>60</v>
      </c>
      <c r="J43" s="24" t="s">
        <v>21</v>
      </c>
      <c r="K43" s="24" t="s">
        <v>104</v>
      </c>
      <c r="L43" s="35" t="s">
        <v>59</v>
      </c>
      <c r="M43" s="29">
        <v>43500</v>
      </c>
      <c r="N43" s="24" t="s">
        <v>298</v>
      </c>
      <c r="O43" s="24" t="s">
        <v>299</v>
      </c>
      <c r="P43" s="24" t="s">
        <v>201</v>
      </c>
      <c r="Q43" s="24" t="s">
        <v>42</v>
      </c>
      <c r="R43" s="30">
        <v>5000</v>
      </c>
      <c r="S43" s="30">
        <v>63410</v>
      </c>
      <c r="T43" s="30">
        <v>3</v>
      </c>
      <c r="U43" s="30">
        <v>3</v>
      </c>
      <c r="V43" s="30">
        <v>300</v>
      </c>
      <c r="W43" s="30">
        <v>900</v>
      </c>
      <c r="X43" s="30">
        <v>500</v>
      </c>
      <c r="Y43" s="30">
        <v>5</v>
      </c>
      <c r="Z43" s="30">
        <v>5</v>
      </c>
      <c r="AA43" s="30">
        <v>300</v>
      </c>
      <c r="AB43" s="30">
        <v>1500</v>
      </c>
      <c r="AC43" s="30">
        <v>1000</v>
      </c>
      <c r="AD43" s="30">
        <v>5</v>
      </c>
      <c r="AE43" s="30">
        <v>300</v>
      </c>
      <c r="AF43" s="30">
        <v>1500</v>
      </c>
      <c r="AG43" s="30">
        <v>500</v>
      </c>
      <c r="AH43" s="30">
        <v>1000</v>
      </c>
      <c r="AI43" s="30">
        <v>1000</v>
      </c>
      <c r="AJ43" s="30">
        <v>1000</v>
      </c>
      <c r="AK43" s="30">
        <v>1000</v>
      </c>
      <c r="AL43" s="30">
        <v>100</v>
      </c>
      <c r="AM43" s="30">
        <v>200</v>
      </c>
      <c r="AN43" s="30">
        <v>10</v>
      </c>
      <c r="AO43" s="30">
        <v>1000</v>
      </c>
      <c r="AP43" s="30">
        <v>1000</v>
      </c>
      <c r="AQ43" s="30">
        <v>1000</v>
      </c>
      <c r="AR43" s="30">
        <v>500</v>
      </c>
      <c r="AS43" s="30">
        <v>500</v>
      </c>
      <c r="AT43" s="30">
        <v>2</v>
      </c>
      <c r="AU43" s="30">
        <v>1000</v>
      </c>
      <c r="AV43" s="30">
        <v>10000</v>
      </c>
      <c r="AW43" s="30">
        <v>1000</v>
      </c>
      <c r="AX43" s="30">
        <v>20000</v>
      </c>
      <c r="AY43" s="30">
        <v>200</v>
      </c>
      <c r="AZ43" s="30">
        <v>2000</v>
      </c>
      <c r="BA43" s="30">
        <v>5000</v>
      </c>
      <c r="BB43" s="30" t="s">
        <v>200</v>
      </c>
      <c r="BC43" s="30">
        <v>2</v>
      </c>
      <c r="BD43" s="30">
        <v>2000</v>
      </c>
      <c r="BE43" s="30">
        <v>1000</v>
      </c>
      <c r="BF43" s="30">
        <v>1000</v>
      </c>
      <c r="BG43" s="30">
        <v>1000</v>
      </c>
      <c r="BH43" s="30">
        <v>5000</v>
      </c>
      <c r="BI43" s="30" t="s">
        <v>228</v>
      </c>
      <c r="BJ43" s="36" t="s">
        <v>724</v>
      </c>
    </row>
    <row r="44" spans="4:62" x14ac:dyDescent="0.2">
      <c r="D44" s="35" t="s">
        <v>231</v>
      </c>
      <c r="E44" s="35" t="s">
        <v>725</v>
      </c>
      <c r="F44" s="38" t="s">
        <v>726</v>
      </c>
      <c r="G44" s="40" t="s">
        <v>513</v>
      </c>
      <c r="H44" s="24" t="s">
        <v>220</v>
      </c>
      <c r="I44" s="40" t="s">
        <v>65</v>
      </c>
      <c r="J44" s="24" t="s">
        <v>21</v>
      </c>
      <c r="K44" s="24" t="s">
        <v>104</v>
      </c>
      <c r="L44" s="35" t="s">
        <v>63</v>
      </c>
      <c r="M44" s="29">
        <v>43501</v>
      </c>
      <c r="N44" s="24" t="s">
        <v>300</v>
      </c>
      <c r="O44" s="24" t="s">
        <v>301</v>
      </c>
      <c r="P44" s="24" t="s">
        <v>201</v>
      </c>
      <c r="Q44" s="24" t="s">
        <v>47</v>
      </c>
      <c r="R44" s="30">
        <v>5000</v>
      </c>
      <c r="S44" s="30">
        <v>63410</v>
      </c>
      <c r="T44" s="30">
        <v>3</v>
      </c>
      <c r="U44" s="30">
        <v>3</v>
      </c>
      <c r="V44" s="30">
        <v>300</v>
      </c>
      <c r="W44" s="30">
        <v>900</v>
      </c>
      <c r="X44" s="30">
        <v>500</v>
      </c>
      <c r="Y44" s="30">
        <v>5</v>
      </c>
      <c r="Z44" s="30">
        <v>5</v>
      </c>
      <c r="AA44" s="30">
        <v>300</v>
      </c>
      <c r="AB44" s="30">
        <v>1500</v>
      </c>
      <c r="AC44" s="30">
        <v>1000</v>
      </c>
      <c r="AD44" s="30">
        <v>5</v>
      </c>
      <c r="AE44" s="30">
        <v>300</v>
      </c>
      <c r="AF44" s="30">
        <v>1500</v>
      </c>
      <c r="AG44" s="30">
        <v>500</v>
      </c>
      <c r="AH44" s="30">
        <v>1000</v>
      </c>
      <c r="AI44" s="30">
        <v>1000</v>
      </c>
      <c r="AJ44" s="30">
        <v>1000</v>
      </c>
      <c r="AK44" s="30">
        <v>1000</v>
      </c>
      <c r="AL44" s="30">
        <v>100</v>
      </c>
      <c r="AM44" s="30">
        <v>200</v>
      </c>
      <c r="AN44" s="30">
        <v>10</v>
      </c>
      <c r="AO44" s="30">
        <v>1000</v>
      </c>
      <c r="AP44" s="30">
        <v>1000</v>
      </c>
      <c r="AQ44" s="30">
        <v>1000</v>
      </c>
      <c r="AR44" s="30">
        <v>500</v>
      </c>
      <c r="AS44" s="30">
        <v>500</v>
      </c>
      <c r="AT44" s="30">
        <v>2</v>
      </c>
      <c r="AU44" s="30">
        <v>1000</v>
      </c>
      <c r="AV44" s="30">
        <v>10000</v>
      </c>
      <c r="AW44" s="30">
        <v>1000</v>
      </c>
      <c r="AX44" s="30">
        <v>20000</v>
      </c>
      <c r="AY44" s="30">
        <v>200</v>
      </c>
      <c r="AZ44" s="30">
        <v>2000</v>
      </c>
      <c r="BA44" s="30">
        <v>5000</v>
      </c>
      <c r="BB44" s="30" t="s">
        <v>200</v>
      </c>
      <c r="BC44" s="30">
        <v>2</v>
      </c>
      <c r="BD44" s="30">
        <v>2000</v>
      </c>
      <c r="BE44" s="30">
        <v>1000</v>
      </c>
      <c r="BF44" s="30">
        <v>1000</v>
      </c>
      <c r="BG44" s="30">
        <v>1000</v>
      </c>
      <c r="BH44" s="30">
        <v>5000</v>
      </c>
      <c r="BI44" s="30" t="s">
        <v>228</v>
      </c>
      <c r="BJ44" s="36" t="s">
        <v>727</v>
      </c>
    </row>
    <row r="45" spans="4:62" x14ac:dyDescent="0.2">
      <c r="D45" s="35" t="s">
        <v>231</v>
      </c>
      <c r="E45" s="35" t="s">
        <v>728</v>
      </c>
      <c r="F45" s="38" t="s">
        <v>729</v>
      </c>
      <c r="G45" s="40" t="s">
        <v>514</v>
      </c>
      <c r="H45" s="24" t="s">
        <v>220</v>
      </c>
      <c r="I45" s="40" t="s">
        <v>69</v>
      </c>
      <c r="J45" s="24" t="s">
        <v>21</v>
      </c>
      <c r="K45" s="24" t="s">
        <v>104</v>
      </c>
      <c r="L45" s="35" t="s">
        <v>67</v>
      </c>
      <c r="M45" s="29">
        <v>43502</v>
      </c>
      <c r="N45" s="24" t="s">
        <v>302</v>
      </c>
      <c r="O45" s="24" t="s">
        <v>303</v>
      </c>
      <c r="P45" s="24" t="s">
        <v>201</v>
      </c>
      <c r="Q45" s="24" t="s">
        <v>52</v>
      </c>
      <c r="R45" s="30">
        <v>5000</v>
      </c>
      <c r="S45" s="30">
        <v>63410</v>
      </c>
      <c r="T45" s="30">
        <v>3</v>
      </c>
      <c r="U45" s="30">
        <v>3</v>
      </c>
      <c r="V45" s="30">
        <v>300</v>
      </c>
      <c r="W45" s="30">
        <v>900</v>
      </c>
      <c r="X45" s="30">
        <v>500</v>
      </c>
      <c r="Y45" s="30">
        <v>5</v>
      </c>
      <c r="Z45" s="30">
        <v>5</v>
      </c>
      <c r="AA45" s="30">
        <v>300</v>
      </c>
      <c r="AB45" s="30">
        <v>1500</v>
      </c>
      <c r="AC45" s="30">
        <v>1000</v>
      </c>
      <c r="AD45" s="30">
        <v>5</v>
      </c>
      <c r="AE45" s="30">
        <v>300</v>
      </c>
      <c r="AF45" s="30">
        <v>1500</v>
      </c>
      <c r="AG45" s="30">
        <v>500</v>
      </c>
      <c r="AH45" s="30">
        <v>1000</v>
      </c>
      <c r="AI45" s="30">
        <v>1000</v>
      </c>
      <c r="AJ45" s="30">
        <v>1000</v>
      </c>
      <c r="AK45" s="30">
        <v>1000</v>
      </c>
      <c r="AL45" s="30">
        <v>100</v>
      </c>
      <c r="AM45" s="30">
        <v>200</v>
      </c>
      <c r="AN45" s="30">
        <v>10</v>
      </c>
      <c r="AO45" s="30">
        <v>1000</v>
      </c>
      <c r="AP45" s="30">
        <v>1000</v>
      </c>
      <c r="AQ45" s="30">
        <v>1000</v>
      </c>
      <c r="AR45" s="30">
        <v>500</v>
      </c>
      <c r="AS45" s="30">
        <v>500</v>
      </c>
      <c r="AT45" s="30">
        <v>2</v>
      </c>
      <c r="AU45" s="30">
        <v>1000</v>
      </c>
      <c r="AV45" s="30">
        <v>10000</v>
      </c>
      <c r="AW45" s="30">
        <v>1000</v>
      </c>
      <c r="AX45" s="30">
        <v>20000</v>
      </c>
      <c r="AY45" s="30">
        <v>200</v>
      </c>
      <c r="AZ45" s="30">
        <v>2000</v>
      </c>
      <c r="BA45" s="30">
        <v>5000</v>
      </c>
      <c r="BB45" s="30" t="s">
        <v>200</v>
      </c>
      <c r="BC45" s="30">
        <v>2</v>
      </c>
      <c r="BD45" s="30">
        <v>2000</v>
      </c>
      <c r="BE45" s="30">
        <v>1000</v>
      </c>
      <c r="BF45" s="30">
        <v>1000</v>
      </c>
      <c r="BG45" s="30">
        <v>1000</v>
      </c>
      <c r="BH45" s="30">
        <v>5000</v>
      </c>
      <c r="BI45" s="30" t="s">
        <v>228</v>
      </c>
      <c r="BJ45" s="36" t="s">
        <v>730</v>
      </c>
    </row>
    <row r="46" spans="4:62" x14ac:dyDescent="0.2">
      <c r="D46" s="35" t="s">
        <v>231</v>
      </c>
      <c r="E46" s="35" t="s">
        <v>731</v>
      </c>
      <c r="F46" s="38" t="s">
        <v>732</v>
      </c>
      <c r="G46" s="40" t="s">
        <v>515</v>
      </c>
      <c r="H46" s="24" t="s">
        <v>220</v>
      </c>
      <c r="I46" s="40" t="s">
        <v>73</v>
      </c>
      <c r="J46" s="24" t="s">
        <v>21</v>
      </c>
      <c r="K46" s="24" t="s">
        <v>104</v>
      </c>
      <c r="L46" s="35" t="s">
        <v>71</v>
      </c>
      <c r="M46" s="29">
        <v>43503</v>
      </c>
      <c r="N46" s="24" t="s">
        <v>304</v>
      </c>
      <c r="O46" s="24" t="s">
        <v>305</v>
      </c>
      <c r="P46" s="24" t="s">
        <v>201</v>
      </c>
      <c r="Q46" s="24" t="s">
        <v>57</v>
      </c>
      <c r="R46" s="30">
        <v>5000</v>
      </c>
      <c r="S46" s="30">
        <v>63410</v>
      </c>
      <c r="T46" s="30">
        <v>3</v>
      </c>
      <c r="U46" s="30">
        <v>3</v>
      </c>
      <c r="V46" s="30">
        <v>300</v>
      </c>
      <c r="W46" s="30">
        <v>900</v>
      </c>
      <c r="X46" s="30">
        <v>500</v>
      </c>
      <c r="Y46" s="30">
        <v>5</v>
      </c>
      <c r="Z46" s="30">
        <v>5</v>
      </c>
      <c r="AA46" s="30">
        <v>300</v>
      </c>
      <c r="AB46" s="30">
        <v>1500</v>
      </c>
      <c r="AC46" s="30">
        <v>1000</v>
      </c>
      <c r="AD46" s="30">
        <v>5</v>
      </c>
      <c r="AE46" s="30">
        <v>300</v>
      </c>
      <c r="AF46" s="30">
        <v>1500</v>
      </c>
      <c r="AG46" s="30">
        <v>500</v>
      </c>
      <c r="AH46" s="30">
        <v>1000</v>
      </c>
      <c r="AI46" s="30">
        <v>1000</v>
      </c>
      <c r="AJ46" s="30">
        <v>1000</v>
      </c>
      <c r="AK46" s="30">
        <v>1000</v>
      </c>
      <c r="AL46" s="30">
        <v>100</v>
      </c>
      <c r="AM46" s="30">
        <v>200</v>
      </c>
      <c r="AN46" s="30">
        <v>10</v>
      </c>
      <c r="AO46" s="30">
        <v>1000</v>
      </c>
      <c r="AP46" s="30">
        <v>1000</v>
      </c>
      <c r="AQ46" s="30">
        <v>1000</v>
      </c>
      <c r="AR46" s="30">
        <v>500</v>
      </c>
      <c r="AS46" s="30">
        <v>500</v>
      </c>
      <c r="AT46" s="30">
        <v>2</v>
      </c>
      <c r="AU46" s="30">
        <v>1000</v>
      </c>
      <c r="AV46" s="30">
        <v>10000</v>
      </c>
      <c r="AW46" s="30">
        <v>1000</v>
      </c>
      <c r="AX46" s="30">
        <v>20000</v>
      </c>
      <c r="AY46" s="30">
        <v>200</v>
      </c>
      <c r="AZ46" s="30">
        <v>2000</v>
      </c>
      <c r="BA46" s="30">
        <v>5000</v>
      </c>
      <c r="BB46" s="30" t="s">
        <v>200</v>
      </c>
      <c r="BC46" s="30">
        <v>2</v>
      </c>
      <c r="BD46" s="30">
        <v>2000</v>
      </c>
      <c r="BE46" s="30">
        <v>1000</v>
      </c>
      <c r="BF46" s="30">
        <v>1000</v>
      </c>
      <c r="BG46" s="30">
        <v>1000</v>
      </c>
      <c r="BH46" s="30">
        <v>5000</v>
      </c>
      <c r="BI46" s="30" t="s">
        <v>228</v>
      </c>
      <c r="BJ46" s="36" t="s">
        <v>733</v>
      </c>
    </row>
    <row r="47" spans="4:62" x14ac:dyDescent="0.2">
      <c r="D47" s="35" t="s">
        <v>231</v>
      </c>
      <c r="E47" s="35" t="s">
        <v>734</v>
      </c>
      <c r="F47" s="38" t="s">
        <v>735</v>
      </c>
      <c r="G47" s="40" t="s">
        <v>516</v>
      </c>
      <c r="H47" s="24" t="s">
        <v>220</v>
      </c>
      <c r="I47" s="40" t="s">
        <v>77</v>
      </c>
      <c r="J47" s="24" t="s">
        <v>21</v>
      </c>
      <c r="K47" s="24" t="s">
        <v>104</v>
      </c>
      <c r="L47" s="35" t="s">
        <v>75</v>
      </c>
      <c r="M47" s="29">
        <v>43504</v>
      </c>
      <c r="N47" s="24" t="s">
        <v>306</v>
      </c>
      <c r="O47" s="24" t="s">
        <v>307</v>
      </c>
      <c r="P47" s="24" t="s">
        <v>201</v>
      </c>
      <c r="Q47" s="24" t="s">
        <v>62</v>
      </c>
      <c r="R47" s="30">
        <v>5000</v>
      </c>
      <c r="S47" s="30">
        <v>63410</v>
      </c>
      <c r="T47" s="30">
        <v>3</v>
      </c>
      <c r="U47" s="30">
        <v>3</v>
      </c>
      <c r="V47" s="30">
        <v>300</v>
      </c>
      <c r="W47" s="30">
        <v>900</v>
      </c>
      <c r="X47" s="30">
        <v>500</v>
      </c>
      <c r="Y47" s="30">
        <v>5</v>
      </c>
      <c r="Z47" s="30">
        <v>5</v>
      </c>
      <c r="AA47" s="30">
        <v>300</v>
      </c>
      <c r="AB47" s="30">
        <v>1500</v>
      </c>
      <c r="AC47" s="30">
        <v>1000</v>
      </c>
      <c r="AD47" s="30">
        <v>5</v>
      </c>
      <c r="AE47" s="30">
        <v>300</v>
      </c>
      <c r="AF47" s="30">
        <v>1500</v>
      </c>
      <c r="AG47" s="30">
        <v>500</v>
      </c>
      <c r="AH47" s="30">
        <v>1000</v>
      </c>
      <c r="AI47" s="30">
        <v>1000</v>
      </c>
      <c r="AJ47" s="30">
        <v>1000</v>
      </c>
      <c r="AK47" s="30">
        <v>1000</v>
      </c>
      <c r="AL47" s="30">
        <v>100</v>
      </c>
      <c r="AM47" s="30">
        <v>200</v>
      </c>
      <c r="AN47" s="30">
        <v>10</v>
      </c>
      <c r="AO47" s="30">
        <v>1000</v>
      </c>
      <c r="AP47" s="30">
        <v>1000</v>
      </c>
      <c r="AQ47" s="30">
        <v>1000</v>
      </c>
      <c r="AR47" s="30">
        <v>500</v>
      </c>
      <c r="AS47" s="30">
        <v>500</v>
      </c>
      <c r="AT47" s="30">
        <v>2</v>
      </c>
      <c r="AU47" s="30">
        <v>1000</v>
      </c>
      <c r="AV47" s="30">
        <v>10000</v>
      </c>
      <c r="AW47" s="30">
        <v>1000</v>
      </c>
      <c r="AX47" s="30">
        <v>20000</v>
      </c>
      <c r="AY47" s="30">
        <v>200</v>
      </c>
      <c r="AZ47" s="30">
        <v>2000</v>
      </c>
      <c r="BA47" s="30">
        <v>5000</v>
      </c>
      <c r="BB47" s="30" t="s">
        <v>200</v>
      </c>
      <c r="BC47" s="30">
        <v>2</v>
      </c>
      <c r="BD47" s="30">
        <v>2000</v>
      </c>
      <c r="BE47" s="30">
        <v>1000</v>
      </c>
      <c r="BF47" s="30">
        <v>1000</v>
      </c>
      <c r="BG47" s="30">
        <v>1000</v>
      </c>
      <c r="BH47" s="30">
        <v>5000</v>
      </c>
      <c r="BI47" s="30" t="s">
        <v>228</v>
      </c>
      <c r="BJ47" s="36" t="s">
        <v>736</v>
      </c>
    </row>
    <row r="48" spans="4:62" x14ac:dyDescent="0.2">
      <c r="D48" s="35" t="s">
        <v>231</v>
      </c>
      <c r="E48" s="35" t="s">
        <v>737</v>
      </c>
      <c r="F48" s="38" t="s">
        <v>738</v>
      </c>
      <c r="G48" s="40" t="s">
        <v>517</v>
      </c>
      <c r="H48" s="24" t="s">
        <v>220</v>
      </c>
      <c r="I48" s="40" t="s">
        <v>81</v>
      </c>
      <c r="J48" s="24" t="s">
        <v>21</v>
      </c>
      <c r="K48" s="24" t="s">
        <v>104</v>
      </c>
      <c r="L48" s="35" t="s">
        <v>79</v>
      </c>
      <c r="M48" s="29">
        <v>43505</v>
      </c>
      <c r="N48" s="24" t="s">
        <v>308</v>
      </c>
      <c r="O48" s="24" t="s">
        <v>309</v>
      </c>
      <c r="P48" s="24" t="s">
        <v>201</v>
      </c>
      <c r="Q48" s="24" t="s">
        <v>7</v>
      </c>
      <c r="R48" s="30">
        <v>5000</v>
      </c>
      <c r="S48" s="30">
        <v>63410</v>
      </c>
      <c r="T48" s="30">
        <v>3</v>
      </c>
      <c r="U48" s="30">
        <v>3</v>
      </c>
      <c r="V48" s="30">
        <v>300</v>
      </c>
      <c r="W48" s="30">
        <v>900</v>
      </c>
      <c r="X48" s="30">
        <v>500</v>
      </c>
      <c r="Y48" s="30">
        <v>5</v>
      </c>
      <c r="Z48" s="30">
        <v>5</v>
      </c>
      <c r="AA48" s="30">
        <v>300</v>
      </c>
      <c r="AB48" s="30">
        <v>1500</v>
      </c>
      <c r="AC48" s="30">
        <v>1000</v>
      </c>
      <c r="AD48" s="30">
        <v>5</v>
      </c>
      <c r="AE48" s="30">
        <v>300</v>
      </c>
      <c r="AF48" s="30">
        <v>1500</v>
      </c>
      <c r="AG48" s="30">
        <v>500</v>
      </c>
      <c r="AH48" s="30">
        <v>1000</v>
      </c>
      <c r="AI48" s="30">
        <v>1000</v>
      </c>
      <c r="AJ48" s="30">
        <v>1000</v>
      </c>
      <c r="AK48" s="30">
        <v>1000</v>
      </c>
      <c r="AL48" s="30">
        <v>100</v>
      </c>
      <c r="AM48" s="30">
        <v>200</v>
      </c>
      <c r="AN48" s="30">
        <v>10</v>
      </c>
      <c r="AO48" s="30">
        <v>1000</v>
      </c>
      <c r="AP48" s="30">
        <v>1000</v>
      </c>
      <c r="AQ48" s="30">
        <v>1000</v>
      </c>
      <c r="AR48" s="30">
        <v>500</v>
      </c>
      <c r="AS48" s="30">
        <v>500</v>
      </c>
      <c r="AT48" s="30">
        <v>2</v>
      </c>
      <c r="AU48" s="30">
        <v>1000</v>
      </c>
      <c r="AV48" s="30">
        <v>10000</v>
      </c>
      <c r="AW48" s="30">
        <v>1000</v>
      </c>
      <c r="AX48" s="30">
        <v>20000</v>
      </c>
      <c r="AY48" s="30">
        <v>200</v>
      </c>
      <c r="AZ48" s="30">
        <v>2000</v>
      </c>
      <c r="BA48" s="30">
        <v>5000</v>
      </c>
      <c r="BB48" s="30" t="s">
        <v>200</v>
      </c>
      <c r="BC48" s="30">
        <v>2</v>
      </c>
      <c r="BD48" s="30">
        <v>2000</v>
      </c>
      <c r="BE48" s="30">
        <v>1000</v>
      </c>
      <c r="BF48" s="30">
        <v>1000</v>
      </c>
      <c r="BG48" s="30">
        <v>1000</v>
      </c>
      <c r="BH48" s="30">
        <v>5000</v>
      </c>
      <c r="BI48" s="30" t="s">
        <v>228</v>
      </c>
      <c r="BJ48" s="36" t="s">
        <v>739</v>
      </c>
    </row>
    <row r="49" spans="4:62" x14ac:dyDescent="0.2">
      <c r="D49" s="35" t="s">
        <v>231</v>
      </c>
      <c r="E49" s="35" t="s">
        <v>740</v>
      </c>
      <c r="F49" s="38" t="s">
        <v>741</v>
      </c>
      <c r="G49" s="40" t="s">
        <v>506</v>
      </c>
      <c r="H49" s="24" t="s">
        <v>220</v>
      </c>
      <c r="I49" s="40" t="s">
        <v>85</v>
      </c>
      <c r="J49" s="24" t="s">
        <v>21</v>
      </c>
      <c r="K49" s="24" t="s">
        <v>104</v>
      </c>
      <c r="L49" s="35" t="s">
        <v>83</v>
      </c>
      <c r="M49" s="29">
        <v>43506</v>
      </c>
      <c r="N49" s="24" t="s">
        <v>310</v>
      </c>
      <c r="O49" s="24" t="s">
        <v>311</v>
      </c>
      <c r="P49" s="24" t="s">
        <v>201</v>
      </c>
      <c r="Q49" s="24" t="s">
        <v>12</v>
      </c>
      <c r="R49" s="30">
        <v>5000</v>
      </c>
      <c r="S49" s="30">
        <v>63410</v>
      </c>
      <c r="T49" s="30">
        <v>3</v>
      </c>
      <c r="U49" s="30">
        <v>3</v>
      </c>
      <c r="V49" s="30">
        <v>300</v>
      </c>
      <c r="W49" s="30">
        <v>900</v>
      </c>
      <c r="X49" s="30">
        <v>500</v>
      </c>
      <c r="Y49" s="30">
        <v>5</v>
      </c>
      <c r="Z49" s="30">
        <v>5</v>
      </c>
      <c r="AA49" s="30">
        <v>300</v>
      </c>
      <c r="AB49" s="30">
        <v>1500</v>
      </c>
      <c r="AC49" s="30">
        <v>1000</v>
      </c>
      <c r="AD49" s="30">
        <v>5</v>
      </c>
      <c r="AE49" s="30">
        <v>300</v>
      </c>
      <c r="AF49" s="30">
        <v>1500</v>
      </c>
      <c r="AG49" s="30">
        <v>500</v>
      </c>
      <c r="AH49" s="30">
        <v>1000</v>
      </c>
      <c r="AI49" s="30">
        <v>1000</v>
      </c>
      <c r="AJ49" s="30">
        <v>1000</v>
      </c>
      <c r="AK49" s="30">
        <v>1000</v>
      </c>
      <c r="AL49" s="30">
        <v>100</v>
      </c>
      <c r="AM49" s="30">
        <v>200</v>
      </c>
      <c r="AN49" s="30">
        <v>10</v>
      </c>
      <c r="AO49" s="30">
        <v>1000</v>
      </c>
      <c r="AP49" s="30">
        <v>1000</v>
      </c>
      <c r="AQ49" s="30">
        <v>1000</v>
      </c>
      <c r="AR49" s="30">
        <v>500</v>
      </c>
      <c r="AS49" s="30">
        <v>500</v>
      </c>
      <c r="AT49" s="30">
        <v>2</v>
      </c>
      <c r="AU49" s="30">
        <v>1000</v>
      </c>
      <c r="AV49" s="30">
        <v>10000</v>
      </c>
      <c r="AW49" s="30">
        <v>1000</v>
      </c>
      <c r="AX49" s="30">
        <v>20000</v>
      </c>
      <c r="AY49" s="30">
        <v>200</v>
      </c>
      <c r="AZ49" s="30">
        <v>2000</v>
      </c>
      <c r="BA49" s="30">
        <v>5000</v>
      </c>
      <c r="BB49" s="30" t="s">
        <v>200</v>
      </c>
      <c r="BC49" s="30">
        <v>2</v>
      </c>
      <c r="BD49" s="30">
        <v>2000</v>
      </c>
      <c r="BE49" s="30">
        <v>1000</v>
      </c>
      <c r="BF49" s="30">
        <v>1000</v>
      </c>
      <c r="BG49" s="30">
        <v>1000</v>
      </c>
      <c r="BH49" s="30">
        <v>5000</v>
      </c>
      <c r="BI49" s="30" t="s">
        <v>228</v>
      </c>
      <c r="BJ49" s="36" t="s">
        <v>742</v>
      </c>
    </row>
    <row r="50" spans="4:62" x14ac:dyDescent="0.2">
      <c r="D50" s="35" t="s">
        <v>231</v>
      </c>
      <c r="E50" s="35" t="s">
        <v>743</v>
      </c>
      <c r="F50" s="38" t="s">
        <v>744</v>
      </c>
      <c r="G50" s="40" t="s">
        <v>518</v>
      </c>
      <c r="H50" s="24" t="s">
        <v>220</v>
      </c>
      <c r="I50" s="40" t="s">
        <v>88</v>
      </c>
      <c r="J50" s="24" t="s">
        <v>21</v>
      </c>
      <c r="K50" s="24" t="s">
        <v>104</v>
      </c>
      <c r="L50" s="35" t="s">
        <v>87</v>
      </c>
      <c r="M50" s="29">
        <v>43507</v>
      </c>
      <c r="N50" s="24" t="s">
        <v>312</v>
      </c>
      <c r="O50" s="24" t="s">
        <v>313</v>
      </c>
      <c r="P50" s="24" t="s">
        <v>201</v>
      </c>
      <c r="Q50" s="24" t="s">
        <v>17</v>
      </c>
      <c r="R50" s="30">
        <v>5000</v>
      </c>
      <c r="S50" s="30">
        <v>63410</v>
      </c>
      <c r="T50" s="30">
        <v>3</v>
      </c>
      <c r="U50" s="30">
        <v>3</v>
      </c>
      <c r="V50" s="30">
        <v>300</v>
      </c>
      <c r="W50" s="30">
        <v>900</v>
      </c>
      <c r="X50" s="30">
        <v>500</v>
      </c>
      <c r="Y50" s="30">
        <v>5</v>
      </c>
      <c r="Z50" s="30">
        <v>5</v>
      </c>
      <c r="AA50" s="30">
        <v>300</v>
      </c>
      <c r="AB50" s="30">
        <v>1500</v>
      </c>
      <c r="AC50" s="30">
        <v>1000</v>
      </c>
      <c r="AD50" s="30">
        <v>5</v>
      </c>
      <c r="AE50" s="30">
        <v>300</v>
      </c>
      <c r="AF50" s="30">
        <v>1500</v>
      </c>
      <c r="AG50" s="30">
        <v>500</v>
      </c>
      <c r="AH50" s="30">
        <v>1000</v>
      </c>
      <c r="AI50" s="30">
        <v>1000</v>
      </c>
      <c r="AJ50" s="30">
        <v>1000</v>
      </c>
      <c r="AK50" s="30">
        <v>1000</v>
      </c>
      <c r="AL50" s="30">
        <v>100</v>
      </c>
      <c r="AM50" s="30">
        <v>200</v>
      </c>
      <c r="AN50" s="30">
        <v>10</v>
      </c>
      <c r="AO50" s="30">
        <v>1000</v>
      </c>
      <c r="AP50" s="30">
        <v>1000</v>
      </c>
      <c r="AQ50" s="30">
        <v>1000</v>
      </c>
      <c r="AR50" s="30">
        <v>500</v>
      </c>
      <c r="AS50" s="30">
        <v>500</v>
      </c>
      <c r="AT50" s="30">
        <v>2</v>
      </c>
      <c r="AU50" s="30">
        <v>1000</v>
      </c>
      <c r="AV50" s="30">
        <v>10000</v>
      </c>
      <c r="AW50" s="30">
        <v>1000</v>
      </c>
      <c r="AX50" s="30">
        <v>20000</v>
      </c>
      <c r="AY50" s="30">
        <v>200</v>
      </c>
      <c r="AZ50" s="30">
        <v>2000</v>
      </c>
      <c r="BA50" s="30">
        <v>5000</v>
      </c>
      <c r="BB50" s="30" t="s">
        <v>200</v>
      </c>
      <c r="BC50" s="30">
        <v>2</v>
      </c>
      <c r="BD50" s="30">
        <v>2000</v>
      </c>
      <c r="BE50" s="30">
        <v>1000</v>
      </c>
      <c r="BF50" s="30">
        <v>1000</v>
      </c>
      <c r="BG50" s="30">
        <v>1000</v>
      </c>
      <c r="BH50" s="30">
        <v>5000</v>
      </c>
      <c r="BI50" s="30" t="s">
        <v>228</v>
      </c>
      <c r="BJ50" s="36" t="s">
        <v>745</v>
      </c>
    </row>
    <row r="51" spans="4:62" x14ac:dyDescent="0.2">
      <c r="D51" s="35" t="s">
        <v>231</v>
      </c>
      <c r="E51" s="35" t="s">
        <v>746</v>
      </c>
      <c r="F51" s="38" t="s">
        <v>747</v>
      </c>
      <c r="G51" s="40" t="s">
        <v>519</v>
      </c>
      <c r="H51" s="24" t="s">
        <v>220</v>
      </c>
      <c r="I51" s="40" t="s">
        <v>91</v>
      </c>
      <c r="J51" s="24" t="s">
        <v>21</v>
      </c>
      <c r="K51" s="24" t="s">
        <v>104</v>
      </c>
      <c r="L51" s="35" t="s">
        <v>90</v>
      </c>
      <c r="M51" s="29">
        <v>43508</v>
      </c>
      <c r="N51" s="24" t="s">
        <v>314</v>
      </c>
      <c r="O51" s="24" t="s">
        <v>315</v>
      </c>
      <c r="P51" s="24" t="s">
        <v>201</v>
      </c>
      <c r="Q51" s="24" t="s">
        <v>22</v>
      </c>
      <c r="R51" s="30">
        <v>5000</v>
      </c>
      <c r="S51" s="30">
        <v>63410</v>
      </c>
      <c r="T51" s="30">
        <v>3</v>
      </c>
      <c r="U51" s="30">
        <v>3</v>
      </c>
      <c r="V51" s="30">
        <v>300</v>
      </c>
      <c r="W51" s="30">
        <v>900</v>
      </c>
      <c r="X51" s="30">
        <v>500</v>
      </c>
      <c r="Y51" s="30">
        <v>5</v>
      </c>
      <c r="Z51" s="30">
        <v>5</v>
      </c>
      <c r="AA51" s="30">
        <v>300</v>
      </c>
      <c r="AB51" s="30">
        <v>1500</v>
      </c>
      <c r="AC51" s="30">
        <v>1000</v>
      </c>
      <c r="AD51" s="30">
        <v>5</v>
      </c>
      <c r="AE51" s="30">
        <v>300</v>
      </c>
      <c r="AF51" s="30">
        <v>1500</v>
      </c>
      <c r="AG51" s="30">
        <v>500</v>
      </c>
      <c r="AH51" s="30">
        <v>1000</v>
      </c>
      <c r="AI51" s="30">
        <v>1000</v>
      </c>
      <c r="AJ51" s="30">
        <v>1000</v>
      </c>
      <c r="AK51" s="30">
        <v>1000</v>
      </c>
      <c r="AL51" s="30">
        <v>100</v>
      </c>
      <c r="AM51" s="30">
        <v>200</v>
      </c>
      <c r="AN51" s="30">
        <v>10</v>
      </c>
      <c r="AO51" s="30">
        <v>1000</v>
      </c>
      <c r="AP51" s="30">
        <v>1000</v>
      </c>
      <c r="AQ51" s="30">
        <v>1000</v>
      </c>
      <c r="AR51" s="30">
        <v>500</v>
      </c>
      <c r="AS51" s="30">
        <v>500</v>
      </c>
      <c r="AT51" s="30">
        <v>2</v>
      </c>
      <c r="AU51" s="30">
        <v>1000</v>
      </c>
      <c r="AV51" s="30">
        <v>10000</v>
      </c>
      <c r="AW51" s="30">
        <v>1000</v>
      </c>
      <c r="AX51" s="30">
        <v>20000</v>
      </c>
      <c r="AY51" s="30">
        <v>200</v>
      </c>
      <c r="AZ51" s="30">
        <v>2000</v>
      </c>
      <c r="BA51" s="30">
        <v>5000</v>
      </c>
      <c r="BB51" s="30" t="s">
        <v>200</v>
      </c>
      <c r="BC51" s="30">
        <v>2</v>
      </c>
      <c r="BD51" s="30">
        <v>2000</v>
      </c>
      <c r="BE51" s="30">
        <v>1000</v>
      </c>
      <c r="BF51" s="30">
        <v>1000</v>
      </c>
      <c r="BG51" s="30">
        <v>1000</v>
      </c>
      <c r="BH51" s="30">
        <v>5000</v>
      </c>
      <c r="BI51" s="30" t="s">
        <v>228</v>
      </c>
      <c r="BJ51" s="36" t="s">
        <v>748</v>
      </c>
    </row>
    <row r="52" spans="4:62" x14ac:dyDescent="0.2">
      <c r="D52" s="35" t="s">
        <v>231</v>
      </c>
      <c r="E52" s="35" t="s">
        <v>749</v>
      </c>
      <c r="F52" s="38" t="s">
        <v>750</v>
      </c>
      <c r="G52" s="40" t="s">
        <v>520</v>
      </c>
      <c r="H52" s="24" t="s">
        <v>220</v>
      </c>
      <c r="I52" s="40" t="s">
        <v>8</v>
      </c>
      <c r="J52" s="24" t="s">
        <v>21</v>
      </c>
      <c r="K52" s="35" t="s">
        <v>103</v>
      </c>
      <c r="L52" s="35" t="s">
        <v>4</v>
      </c>
      <c r="M52" s="29">
        <v>43509</v>
      </c>
      <c r="N52" s="24" t="s">
        <v>316</v>
      </c>
      <c r="O52" s="24" t="s">
        <v>317</v>
      </c>
      <c r="P52" s="24" t="s">
        <v>201</v>
      </c>
      <c r="Q52" s="24" t="s">
        <v>27</v>
      </c>
      <c r="R52" s="30">
        <v>5000</v>
      </c>
      <c r="S52" s="30">
        <v>63410</v>
      </c>
      <c r="T52" s="30">
        <v>3</v>
      </c>
      <c r="U52" s="30">
        <v>3</v>
      </c>
      <c r="V52" s="30">
        <v>300</v>
      </c>
      <c r="W52" s="30">
        <v>900</v>
      </c>
      <c r="X52" s="30">
        <v>500</v>
      </c>
      <c r="Y52" s="30">
        <v>5</v>
      </c>
      <c r="Z52" s="30">
        <v>5</v>
      </c>
      <c r="AA52" s="30">
        <v>300</v>
      </c>
      <c r="AB52" s="30">
        <v>1500</v>
      </c>
      <c r="AC52" s="30">
        <v>1000</v>
      </c>
      <c r="AD52" s="30">
        <v>5</v>
      </c>
      <c r="AE52" s="30">
        <v>300</v>
      </c>
      <c r="AF52" s="30">
        <v>1500</v>
      </c>
      <c r="AG52" s="30">
        <v>500</v>
      </c>
      <c r="AH52" s="30">
        <v>1000</v>
      </c>
      <c r="AI52" s="30">
        <v>1000</v>
      </c>
      <c r="AJ52" s="30">
        <v>1000</v>
      </c>
      <c r="AK52" s="30">
        <v>1000</v>
      </c>
      <c r="AL52" s="30">
        <v>100</v>
      </c>
      <c r="AM52" s="30">
        <v>200</v>
      </c>
      <c r="AN52" s="30">
        <v>10</v>
      </c>
      <c r="AO52" s="30">
        <v>1000</v>
      </c>
      <c r="AP52" s="30">
        <v>1000</v>
      </c>
      <c r="AQ52" s="30">
        <v>1000</v>
      </c>
      <c r="AR52" s="30">
        <v>500</v>
      </c>
      <c r="AS52" s="30">
        <v>500</v>
      </c>
      <c r="AT52" s="30">
        <v>2</v>
      </c>
      <c r="AU52" s="30">
        <v>1000</v>
      </c>
      <c r="AV52" s="30">
        <v>10000</v>
      </c>
      <c r="AW52" s="30">
        <v>1000</v>
      </c>
      <c r="AX52" s="30">
        <v>20000</v>
      </c>
      <c r="AY52" s="30">
        <v>200</v>
      </c>
      <c r="AZ52" s="30">
        <v>2000</v>
      </c>
      <c r="BA52" s="30">
        <v>5000</v>
      </c>
      <c r="BB52" s="30" t="s">
        <v>200</v>
      </c>
      <c r="BC52" s="30">
        <v>2</v>
      </c>
      <c r="BD52" s="30">
        <v>2000</v>
      </c>
      <c r="BE52" s="30">
        <v>1000</v>
      </c>
      <c r="BF52" s="30">
        <v>1000</v>
      </c>
      <c r="BG52" s="30">
        <v>1000</v>
      </c>
      <c r="BH52" s="30">
        <v>5000</v>
      </c>
      <c r="BI52" s="30" t="s">
        <v>228</v>
      </c>
      <c r="BJ52" s="36" t="s">
        <v>751</v>
      </c>
    </row>
    <row r="53" spans="4:62" x14ac:dyDescent="0.2">
      <c r="D53" s="35" t="s">
        <v>231</v>
      </c>
      <c r="E53" s="35" t="s">
        <v>752</v>
      </c>
      <c r="F53" s="38" t="s">
        <v>753</v>
      </c>
      <c r="G53" s="40" t="s">
        <v>521</v>
      </c>
      <c r="H53" s="24" t="s">
        <v>220</v>
      </c>
      <c r="I53" s="40" t="s">
        <v>13</v>
      </c>
      <c r="J53" s="24" t="s">
        <v>21</v>
      </c>
      <c r="K53" s="35" t="s">
        <v>103</v>
      </c>
      <c r="L53" s="35" t="s">
        <v>9</v>
      </c>
      <c r="M53" s="29">
        <v>43510</v>
      </c>
      <c r="N53" s="24" t="s">
        <v>318</v>
      </c>
      <c r="O53" s="24" t="s">
        <v>319</v>
      </c>
      <c r="P53" s="24" t="s">
        <v>201</v>
      </c>
      <c r="Q53" s="24" t="s">
        <v>32</v>
      </c>
      <c r="R53" s="30">
        <v>5000</v>
      </c>
      <c r="S53" s="30">
        <v>63410</v>
      </c>
      <c r="T53" s="30">
        <v>3</v>
      </c>
      <c r="U53" s="30">
        <v>3</v>
      </c>
      <c r="V53" s="30">
        <v>300</v>
      </c>
      <c r="W53" s="30">
        <v>900</v>
      </c>
      <c r="X53" s="30">
        <v>500</v>
      </c>
      <c r="Y53" s="30">
        <v>5</v>
      </c>
      <c r="Z53" s="30">
        <v>5</v>
      </c>
      <c r="AA53" s="30">
        <v>300</v>
      </c>
      <c r="AB53" s="30">
        <v>1500</v>
      </c>
      <c r="AC53" s="30">
        <v>1000</v>
      </c>
      <c r="AD53" s="30">
        <v>5</v>
      </c>
      <c r="AE53" s="30">
        <v>300</v>
      </c>
      <c r="AF53" s="30">
        <v>1500</v>
      </c>
      <c r="AG53" s="30">
        <v>500</v>
      </c>
      <c r="AH53" s="30">
        <v>1000</v>
      </c>
      <c r="AI53" s="30">
        <v>1000</v>
      </c>
      <c r="AJ53" s="30">
        <v>1000</v>
      </c>
      <c r="AK53" s="30">
        <v>1000</v>
      </c>
      <c r="AL53" s="30">
        <v>100</v>
      </c>
      <c r="AM53" s="30">
        <v>200</v>
      </c>
      <c r="AN53" s="30">
        <v>10</v>
      </c>
      <c r="AO53" s="30">
        <v>1000</v>
      </c>
      <c r="AP53" s="30">
        <v>1000</v>
      </c>
      <c r="AQ53" s="30">
        <v>1000</v>
      </c>
      <c r="AR53" s="30">
        <v>500</v>
      </c>
      <c r="AS53" s="30">
        <v>500</v>
      </c>
      <c r="AT53" s="30">
        <v>2</v>
      </c>
      <c r="AU53" s="30">
        <v>1000</v>
      </c>
      <c r="AV53" s="30">
        <v>10000</v>
      </c>
      <c r="AW53" s="30">
        <v>1000</v>
      </c>
      <c r="AX53" s="30">
        <v>20000</v>
      </c>
      <c r="AY53" s="30">
        <v>200</v>
      </c>
      <c r="AZ53" s="30">
        <v>2000</v>
      </c>
      <c r="BA53" s="30">
        <v>5000</v>
      </c>
      <c r="BB53" s="30" t="s">
        <v>200</v>
      </c>
      <c r="BC53" s="30">
        <v>2</v>
      </c>
      <c r="BD53" s="30">
        <v>2000</v>
      </c>
      <c r="BE53" s="30">
        <v>1000</v>
      </c>
      <c r="BF53" s="30">
        <v>1000</v>
      </c>
      <c r="BG53" s="30">
        <v>1000</v>
      </c>
      <c r="BH53" s="30">
        <v>5000</v>
      </c>
      <c r="BI53" s="30" t="s">
        <v>228</v>
      </c>
      <c r="BJ53" s="36" t="s">
        <v>754</v>
      </c>
    </row>
    <row r="54" spans="4:62" x14ac:dyDescent="0.2">
      <c r="D54" s="35" t="s">
        <v>231</v>
      </c>
      <c r="E54" s="35" t="s">
        <v>755</v>
      </c>
      <c r="F54" s="38" t="s">
        <v>756</v>
      </c>
      <c r="G54" s="40" t="s">
        <v>522</v>
      </c>
      <c r="H54" s="24" t="s">
        <v>220</v>
      </c>
      <c r="I54" s="40" t="s">
        <v>18</v>
      </c>
      <c r="J54" s="24" t="s">
        <v>21</v>
      </c>
      <c r="K54" s="35" t="s">
        <v>103</v>
      </c>
      <c r="L54" s="35" t="s">
        <v>14</v>
      </c>
      <c r="M54" s="29">
        <v>43511</v>
      </c>
      <c r="N54" s="24" t="s">
        <v>320</v>
      </c>
      <c r="O54" s="24" t="s">
        <v>321</v>
      </c>
      <c r="P54" s="24" t="s">
        <v>201</v>
      </c>
      <c r="Q54" s="24" t="s">
        <v>37</v>
      </c>
      <c r="R54" s="30">
        <v>5000</v>
      </c>
      <c r="S54" s="30">
        <v>63410</v>
      </c>
      <c r="T54" s="30">
        <v>3</v>
      </c>
      <c r="U54" s="30">
        <v>3</v>
      </c>
      <c r="V54" s="30">
        <v>300</v>
      </c>
      <c r="W54" s="30">
        <v>900</v>
      </c>
      <c r="X54" s="30">
        <v>500</v>
      </c>
      <c r="Y54" s="30">
        <v>5</v>
      </c>
      <c r="Z54" s="30">
        <v>5</v>
      </c>
      <c r="AA54" s="30">
        <v>300</v>
      </c>
      <c r="AB54" s="30">
        <v>1500</v>
      </c>
      <c r="AC54" s="30">
        <v>1000</v>
      </c>
      <c r="AD54" s="30">
        <v>5</v>
      </c>
      <c r="AE54" s="30">
        <v>300</v>
      </c>
      <c r="AF54" s="30">
        <v>1500</v>
      </c>
      <c r="AG54" s="30">
        <v>500</v>
      </c>
      <c r="AH54" s="30">
        <v>1000</v>
      </c>
      <c r="AI54" s="30">
        <v>1000</v>
      </c>
      <c r="AJ54" s="30">
        <v>1000</v>
      </c>
      <c r="AK54" s="30">
        <v>1000</v>
      </c>
      <c r="AL54" s="30">
        <v>100</v>
      </c>
      <c r="AM54" s="30">
        <v>200</v>
      </c>
      <c r="AN54" s="30">
        <v>10</v>
      </c>
      <c r="AO54" s="30">
        <v>1000</v>
      </c>
      <c r="AP54" s="30">
        <v>1000</v>
      </c>
      <c r="AQ54" s="30">
        <v>1000</v>
      </c>
      <c r="AR54" s="30">
        <v>500</v>
      </c>
      <c r="AS54" s="30">
        <v>500</v>
      </c>
      <c r="AT54" s="30">
        <v>2</v>
      </c>
      <c r="AU54" s="30">
        <v>1000</v>
      </c>
      <c r="AV54" s="30">
        <v>10000</v>
      </c>
      <c r="AW54" s="30">
        <v>1000</v>
      </c>
      <c r="AX54" s="30">
        <v>20000</v>
      </c>
      <c r="AY54" s="30">
        <v>200</v>
      </c>
      <c r="AZ54" s="30">
        <v>2000</v>
      </c>
      <c r="BA54" s="30">
        <v>5000</v>
      </c>
      <c r="BB54" s="30" t="s">
        <v>200</v>
      </c>
      <c r="BC54" s="30">
        <v>2</v>
      </c>
      <c r="BD54" s="30">
        <v>2000</v>
      </c>
      <c r="BE54" s="30">
        <v>1000</v>
      </c>
      <c r="BF54" s="30">
        <v>1000</v>
      </c>
      <c r="BG54" s="30">
        <v>1000</v>
      </c>
      <c r="BH54" s="30">
        <v>5000</v>
      </c>
      <c r="BI54" s="30" t="s">
        <v>228</v>
      </c>
      <c r="BJ54" s="36" t="s">
        <v>757</v>
      </c>
    </row>
    <row r="55" spans="4:62" x14ac:dyDescent="0.2">
      <c r="D55" s="35" t="s">
        <v>231</v>
      </c>
      <c r="E55" s="35" t="s">
        <v>758</v>
      </c>
      <c r="F55" s="38" t="s">
        <v>759</v>
      </c>
      <c r="G55" s="40" t="s">
        <v>523</v>
      </c>
      <c r="H55" s="24" t="s">
        <v>220</v>
      </c>
      <c r="I55" s="40" t="s">
        <v>23</v>
      </c>
      <c r="J55" s="24" t="s">
        <v>21</v>
      </c>
      <c r="K55" s="35" t="s">
        <v>103</v>
      </c>
      <c r="L55" s="35" t="s">
        <v>19</v>
      </c>
      <c r="M55" s="29">
        <v>43512</v>
      </c>
      <c r="N55" s="24" t="s">
        <v>322</v>
      </c>
      <c r="O55" s="24" t="s">
        <v>323</v>
      </c>
      <c r="P55" s="24" t="s">
        <v>201</v>
      </c>
      <c r="Q55" s="24" t="s">
        <v>42</v>
      </c>
      <c r="R55" s="30">
        <v>5000</v>
      </c>
      <c r="S55" s="30">
        <v>63410</v>
      </c>
      <c r="T55" s="30">
        <v>3</v>
      </c>
      <c r="U55" s="30">
        <v>3</v>
      </c>
      <c r="V55" s="30">
        <v>300</v>
      </c>
      <c r="W55" s="30">
        <v>900</v>
      </c>
      <c r="X55" s="30">
        <v>500</v>
      </c>
      <c r="Y55" s="30">
        <v>5</v>
      </c>
      <c r="Z55" s="30">
        <v>5</v>
      </c>
      <c r="AA55" s="30">
        <v>300</v>
      </c>
      <c r="AB55" s="30">
        <v>1500</v>
      </c>
      <c r="AC55" s="30">
        <v>1000</v>
      </c>
      <c r="AD55" s="30">
        <v>5</v>
      </c>
      <c r="AE55" s="30">
        <v>300</v>
      </c>
      <c r="AF55" s="30">
        <v>1500</v>
      </c>
      <c r="AG55" s="30">
        <v>500</v>
      </c>
      <c r="AH55" s="30">
        <v>1000</v>
      </c>
      <c r="AI55" s="30">
        <v>1000</v>
      </c>
      <c r="AJ55" s="30">
        <v>1000</v>
      </c>
      <c r="AK55" s="30">
        <v>1000</v>
      </c>
      <c r="AL55" s="30">
        <v>100</v>
      </c>
      <c r="AM55" s="30">
        <v>200</v>
      </c>
      <c r="AN55" s="30">
        <v>10</v>
      </c>
      <c r="AO55" s="30">
        <v>1000</v>
      </c>
      <c r="AP55" s="30">
        <v>1000</v>
      </c>
      <c r="AQ55" s="30">
        <v>1000</v>
      </c>
      <c r="AR55" s="30">
        <v>500</v>
      </c>
      <c r="AS55" s="30">
        <v>500</v>
      </c>
      <c r="AT55" s="30">
        <v>2</v>
      </c>
      <c r="AU55" s="30">
        <v>1000</v>
      </c>
      <c r="AV55" s="30">
        <v>10000</v>
      </c>
      <c r="AW55" s="30">
        <v>1000</v>
      </c>
      <c r="AX55" s="30">
        <v>20000</v>
      </c>
      <c r="AY55" s="30">
        <v>200</v>
      </c>
      <c r="AZ55" s="30">
        <v>2000</v>
      </c>
      <c r="BA55" s="30">
        <v>5000</v>
      </c>
      <c r="BB55" s="30" t="s">
        <v>200</v>
      </c>
      <c r="BC55" s="30">
        <v>2</v>
      </c>
      <c r="BD55" s="30">
        <v>2000</v>
      </c>
      <c r="BE55" s="30">
        <v>1000</v>
      </c>
      <c r="BF55" s="30">
        <v>1000</v>
      </c>
      <c r="BG55" s="30">
        <v>1000</v>
      </c>
      <c r="BH55" s="30">
        <v>5000</v>
      </c>
      <c r="BI55" s="30" t="s">
        <v>228</v>
      </c>
      <c r="BJ55" s="36" t="s">
        <v>760</v>
      </c>
    </row>
    <row r="56" spans="4:62" x14ac:dyDescent="0.2">
      <c r="D56" s="35" t="s">
        <v>231</v>
      </c>
      <c r="E56" s="35" t="s">
        <v>761</v>
      </c>
      <c r="F56" s="38" t="s">
        <v>762</v>
      </c>
      <c r="G56" s="40" t="s">
        <v>524</v>
      </c>
      <c r="H56" s="24" t="s">
        <v>220</v>
      </c>
      <c r="I56" s="40" t="s">
        <v>28</v>
      </c>
      <c r="J56" s="24" t="s">
        <v>21</v>
      </c>
      <c r="K56" s="35" t="s">
        <v>103</v>
      </c>
      <c r="L56" s="35" t="s">
        <v>24</v>
      </c>
      <c r="M56" s="29">
        <v>43513</v>
      </c>
      <c r="N56" s="24" t="s">
        <v>324</v>
      </c>
      <c r="O56" s="24" t="s">
        <v>325</v>
      </c>
      <c r="P56" s="24" t="s">
        <v>201</v>
      </c>
      <c r="Q56" s="24" t="s">
        <v>47</v>
      </c>
      <c r="R56" s="30">
        <v>5000</v>
      </c>
      <c r="S56" s="30">
        <v>63410</v>
      </c>
      <c r="T56" s="30">
        <v>3</v>
      </c>
      <c r="U56" s="30">
        <v>3</v>
      </c>
      <c r="V56" s="30">
        <v>300</v>
      </c>
      <c r="W56" s="30">
        <v>900</v>
      </c>
      <c r="X56" s="30">
        <v>500</v>
      </c>
      <c r="Y56" s="30">
        <v>5</v>
      </c>
      <c r="Z56" s="30">
        <v>5</v>
      </c>
      <c r="AA56" s="30">
        <v>300</v>
      </c>
      <c r="AB56" s="30">
        <v>1500</v>
      </c>
      <c r="AC56" s="30">
        <v>1000</v>
      </c>
      <c r="AD56" s="30">
        <v>5</v>
      </c>
      <c r="AE56" s="30">
        <v>300</v>
      </c>
      <c r="AF56" s="30">
        <v>1500</v>
      </c>
      <c r="AG56" s="30">
        <v>500</v>
      </c>
      <c r="AH56" s="30">
        <v>1000</v>
      </c>
      <c r="AI56" s="30">
        <v>1000</v>
      </c>
      <c r="AJ56" s="30">
        <v>1000</v>
      </c>
      <c r="AK56" s="30">
        <v>1000</v>
      </c>
      <c r="AL56" s="30">
        <v>100</v>
      </c>
      <c r="AM56" s="30">
        <v>200</v>
      </c>
      <c r="AN56" s="30">
        <v>10</v>
      </c>
      <c r="AO56" s="30">
        <v>1000</v>
      </c>
      <c r="AP56" s="30">
        <v>1000</v>
      </c>
      <c r="AQ56" s="30">
        <v>1000</v>
      </c>
      <c r="AR56" s="30">
        <v>500</v>
      </c>
      <c r="AS56" s="30">
        <v>500</v>
      </c>
      <c r="AT56" s="30">
        <v>2</v>
      </c>
      <c r="AU56" s="30">
        <v>1000</v>
      </c>
      <c r="AV56" s="30">
        <v>10000</v>
      </c>
      <c r="AW56" s="30">
        <v>1000</v>
      </c>
      <c r="AX56" s="30">
        <v>20000</v>
      </c>
      <c r="AY56" s="30">
        <v>200</v>
      </c>
      <c r="AZ56" s="30">
        <v>2000</v>
      </c>
      <c r="BA56" s="30">
        <v>5000</v>
      </c>
      <c r="BB56" s="30" t="s">
        <v>200</v>
      </c>
      <c r="BC56" s="30">
        <v>2</v>
      </c>
      <c r="BD56" s="30">
        <v>2000</v>
      </c>
      <c r="BE56" s="30">
        <v>1000</v>
      </c>
      <c r="BF56" s="30">
        <v>1000</v>
      </c>
      <c r="BG56" s="30">
        <v>1000</v>
      </c>
      <c r="BH56" s="30">
        <v>5000</v>
      </c>
      <c r="BI56" s="30" t="s">
        <v>228</v>
      </c>
      <c r="BJ56" s="36" t="s">
        <v>763</v>
      </c>
    </row>
    <row r="57" spans="4:62" x14ac:dyDescent="0.2">
      <c r="D57" s="35" t="s">
        <v>231</v>
      </c>
      <c r="E57" s="35" t="s">
        <v>764</v>
      </c>
      <c r="F57" s="38" t="s">
        <v>765</v>
      </c>
      <c r="G57" s="40" t="s">
        <v>525</v>
      </c>
      <c r="H57" s="24" t="s">
        <v>220</v>
      </c>
      <c r="I57" s="40" t="s">
        <v>33</v>
      </c>
      <c r="J57" s="24" t="s">
        <v>21</v>
      </c>
      <c r="K57" s="35" t="s">
        <v>103</v>
      </c>
      <c r="L57" s="35" t="s">
        <v>29</v>
      </c>
      <c r="M57" s="29">
        <v>43514</v>
      </c>
      <c r="N57" s="24" t="s">
        <v>326</v>
      </c>
      <c r="O57" s="24" t="s">
        <v>327</v>
      </c>
      <c r="P57" s="24" t="s">
        <v>201</v>
      </c>
      <c r="Q57" s="24" t="s">
        <v>52</v>
      </c>
      <c r="R57" s="30">
        <v>5000</v>
      </c>
      <c r="S57" s="30">
        <v>63410</v>
      </c>
      <c r="T57" s="30">
        <v>3</v>
      </c>
      <c r="U57" s="30">
        <v>3</v>
      </c>
      <c r="V57" s="30">
        <v>300</v>
      </c>
      <c r="W57" s="30">
        <v>900</v>
      </c>
      <c r="X57" s="30">
        <v>500</v>
      </c>
      <c r="Y57" s="30">
        <v>5</v>
      </c>
      <c r="Z57" s="30">
        <v>5</v>
      </c>
      <c r="AA57" s="30">
        <v>300</v>
      </c>
      <c r="AB57" s="30">
        <v>1500</v>
      </c>
      <c r="AC57" s="30">
        <v>1000</v>
      </c>
      <c r="AD57" s="30">
        <v>5</v>
      </c>
      <c r="AE57" s="30">
        <v>300</v>
      </c>
      <c r="AF57" s="30">
        <v>1500</v>
      </c>
      <c r="AG57" s="30">
        <v>500</v>
      </c>
      <c r="AH57" s="30">
        <v>1000</v>
      </c>
      <c r="AI57" s="30">
        <v>1000</v>
      </c>
      <c r="AJ57" s="30">
        <v>1000</v>
      </c>
      <c r="AK57" s="30">
        <v>1000</v>
      </c>
      <c r="AL57" s="30">
        <v>100</v>
      </c>
      <c r="AM57" s="30">
        <v>200</v>
      </c>
      <c r="AN57" s="30">
        <v>10</v>
      </c>
      <c r="AO57" s="30">
        <v>1000</v>
      </c>
      <c r="AP57" s="30">
        <v>1000</v>
      </c>
      <c r="AQ57" s="30">
        <v>1000</v>
      </c>
      <c r="AR57" s="30">
        <v>500</v>
      </c>
      <c r="AS57" s="30">
        <v>500</v>
      </c>
      <c r="AT57" s="30">
        <v>2</v>
      </c>
      <c r="AU57" s="30">
        <v>1000</v>
      </c>
      <c r="AV57" s="30">
        <v>10000</v>
      </c>
      <c r="AW57" s="30">
        <v>1000</v>
      </c>
      <c r="AX57" s="30">
        <v>20000</v>
      </c>
      <c r="AY57" s="30">
        <v>200</v>
      </c>
      <c r="AZ57" s="30">
        <v>2000</v>
      </c>
      <c r="BA57" s="30">
        <v>5000</v>
      </c>
      <c r="BB57" s="30" t="s">
        <v>200</v>
      </c>
      <c r="BC57" s="30">
        <v>2</v>
      </c>
      <c r="BD57" s="30">
        <v>2000</v>
      </c>
      <c r="BE57" s="30">
        <v>1000</v>
      </c>
      <c r="BF57" s="30">
        <v>1000</v>
      </c>
      <c r="BG57" s="30">
        <v>1000</v>
      </c>
      <c r="BH57" s="30">
        <v>5000</v>
      </c>
      <c r="BI57" s="30" t="s">
        <v>228</v>
      </c>
      <c r="BJ57" s="36" t="s">
        <v>766</v>
      </c>
    </row>
    <row r="58" spans="4:62" x14ac:dyDescent="0.2">
      <c r="D58" s="35" t="s">
        <v>231</v>
      </c>
      <c r="E58" s="35" t="s">
        <v>767</v>
      </c>
      <c r="F58" s="38" t="s">
        <v>768</v>
      </c>
      <c r="G58" s="40" t="s">
        <v>526</v>
      </c>
      <c r="H58" s="24" t="s">
        <v>220</v>
      </c>
      <c r="I58" s="40" t="s">
        <v>38</v>
      </c>
      <c r="J58" s="24" t="s">
        <v>21</v>
      </c>
      <c r="K58" s="35" t="s">
        <v>103</v>
      </c>
      <c r="L58" s="35" t="s">
        <v>34</v>
      </c>
      <c r="M58" s="29">
        <v>43515</v>
      </c>
      <c r="N58" s="24" t="s">
        <v>328</v>
      </c>
      <c r="O58" s="24" t="s">
        <v>329</v>
      </c>
      <c r="P58" s="24" t="s">
        <v>201</v>
      </c>
      <c r="Q58" s="24" t="s">
        <v>57</v>
      </c>
      <c r="R58" s="30">
        <v>5000</v>
      </c>
      <c r="S58" s="30">
        <v>63410</v>
      </c>
      <c r="T58" s="30">
        <v>3</v>
      </c>
      <c r="U58" s="30">
        <v>3</v>
      </c>
      <c r="V58" s="30">
        <v>300</v>
      </c>
      <c r="W58" s="30">
        <v>900</v>
      </c>
      <c r="X58" s="30">
        <v>500</v>
      </c>
      <c r="Y58" s="30">
        <v>5</v>
      </c>
      <c r="Z58" s="30">
        <v>5</v>
      </c>
      <c r="AA58" s="30">
        <v>300</v>
      </c>
      <c r="AB58" s="30">
        <v>1500</v>
      </c>
      <c r="AC58" s="30">
        <v>1000</v>
      </c>
      <c r="AD58" s="30">
        <v>5</v>
      </c>
      <c r="AE58" s="30">
        <v>300</v>
      </c>
      <c r="AF58" s="30">
        <v>1500</v>
      </c>
      <c r="AG58" s="30">
        <v>500</v>
      </c>
      <c r="AH58" s="30">
        <v>1000</v>
      </c>
      <c r="AI58" s="30">
        <v>1000</v>
      </c>
      <c r="AJ58" s="30">
        <v>1000</v>
      </c>
      <c r="AK58" s="30">
        <v>1000</v>
      </c>
      <c r="AL58" s="30">
        <v>100</v>
      </c>
      <c r="AM58" s="30">
        <v>200</v>
      </c>
      <c r="AN58" s="30">
        <v>10</v>
      </c>
      <c r="AO58" s="30">
        <v>1000</v>
      </c>
      <c r="AP58" s="30">
        <v>1000</v>
      </c>
      <c r="AQ58" s="30">
        <v>1000</v>
      </c>
      <c r="AR58" s="30">
        <v>500</v>
      </c>
      <c r="AS58" s="30">
        <v>500</v>
      </c>
      <c r="AT58" s="30">
        <v>2</v>
      </c>
      <c r="AU58" s="30">
        <v>1000</v>
      </c>
      <c r="AV58" s="30">
        <v>10000</v>
      </c>
      <c r="AW58" s="30">
        <v>1000</v>
      </c>
      <c r="AX58" s="30">
        <v>20000</v>
      </c>
      <c r="AY58" s="30">
        <v>200</v>
      </c>
      <c r="AZ58" s="30">
        <v>2000</v>
      </c>
      <c r="BA58" s="30">
        <v>5000</v>
      </c>
      <c r="BB58" s="30" t="s">
        <v>200</v>
      </c>
      <c r="BC58" s="30">
        <v>2</v>
      </c>
      <c r="BD58" s="30">
        <v>2000</v>
      </c>
      <c r="BE58" s="30">
        <v>1000</v>
      </c>
      <c r="BF58" s="30">
        <v>1000</v>
      </c>
      <c r="BG58" s="30">
        <v>1000</v>
      </c>
      <c r="BH58" s="30">
        <v>5000</v>
      </c>
      <c r="BI58" s="30" t="s">
        <v>228</v>
      </c>
      <c r="BJ58" s="36" t="s">
        <v>769</v>
      </c>
    </row>
    <row r="59" spans="4:62" x14ac:dyDescent="0.2">
      <c r="D59" s="35" t="s">
        <v>231</v>
      </c>
      <c r="E59" s="35" t="s">
        <v>770</v>
      </c>
      <c r="F59" s="38" t="s">
        <v>771</v>
      </c>
      <c r="G59" s="40" t="s">
        <v>527</v>
      </c>
      <c r="H59" s="24" t="s">
        <v>220</v>
      </c>
      <c r="I59" s="40" t="s">
        <v>43</v>
      </c>
      <c r="J59" s="24" t="s">
        <v>21</v>
      </c>
      <c r="K59" s="35" t="s">
        <v>103</v>
      </c>
      <c r="L59" s="35" t="s">
        <v>39</v>
      </c>
      <c r="M59" s="29">
        <v>43516</v>
      </c>
      <c r="N59" s="24" t="s">
        <v>330</v>
      </c>
      <c r="O59" s="24" t="s">
        <v>331</v>
      </c>
      <c r="P59" s="24" t="s">
        <v>201</v>
      </c>
      <c r="Q59" s="24" t="s">
        <v>62</v>
      </c>
      <c r="R59" s="30">
        <v>5000</v>
      </c>
      <c r="S59" s="30">
        <v>63410</v>
      </c>
      <c r="T59" s="30">
        <v>3</v>
      </c>
      <c r="U59" s="30">
        <v>3</v>
      </c>
      <c r="V59" s="30">
        <v>300</v>
      </c>
      <c r="W59" s="30">
        <v>900</v>
      </c>
      <c r="X59" s="30">
        <v>500</v>
      </c>
      <c r="Y59" s="30">
        <v>5</v>
      </c>
      <c r="Z59" s="30">
        <v>5</v>
      </c>
      <c r="AA59" s="30">
        <v>300</v>
      </c>
      <c r="AB59" s="30">
        <v>1500</v>
      </c>
      <c r="AC59" s="30">
        <v>1000</v>
      </c>
      <c r="AD59" s="30">
        <v>5</v>
      </c>
      <c r="AE59" s="30">
        <v>300</v>
      </c>
      <c r="AF59" s="30">
        <v>1500</v>
      </c>
      <c r="AG59" s="30">
        <v>500</v>
      </c>
      <c r="AH59" s="30">
        <v>1000</v>
      </c>
      <c r="AI59" s="30">
        <v>1000</v>
      </c>
      <c r="AJ59" s="30">
        <v>1000</v>
      </c>
      <c r="AK59" s="30">
        <v>1000</v>
      </c>
      <c r="AL59" s="30">
        <v>100</v>
      </c>
      <c r="AM59" s="30">
        <v>200</v>
      </c>
      <c r="AN59" s="30">
        <v>10</v>
      </c>
      <c r="AO59" s="30">
        <v>1000</v>
      </c>
      <c r="AP59" s="30">
        <v>1000</v>
      </c>
      <c r="AQ59" s="30">
        <v>1000</v>
      </c>
      <c r="AR59" s="30">
        <v>500</v>
      </c>
      <c r="AS59" s="30">
        <v>500</v>
      </c>
      <c r="AT59" s="30">
        <v>2</v>
      </c>
      <c r="AU59" s="30">
        <v>1000</v>
      </c>
      <c r="AV59" s="30">
        <v>10000</v>
      </c>
      <c r="AW59" s="30">
        <v>1000</v>
      </c>
      <c r="AX59" s="30">
        <v>20000</v>
      </c>
      <c r="AY59" s="30">
        <v>200</v>
      </c>
      <c r="AZ59" s="30">
        <v>2000</v>
      </c>
      <c r="BA59" s="30">
        <v>5000</v>
      </c>
      <c r="BB59" s="30" t="s">
        <v>200</v>
      </c>
      <c r="BC59" s="30">
        <v>2</v>
      </c>
      <c r="BD59" s="30">
        <v>2000</v>
      </c>
      <c r="BE59" s="30">
        <v>1000</v>
      </c>
      <c r="BF59" s="30">
        <v>1000</v>
      </c>
      <c r="BG59" s="30">
        <v>1000</v>
      </c>
      <c r="BH59" s="30">
        <v>5000</v>
      </c>
      <c r="BI59" s="30" t="s">
        <v>228</v>
      </c>
      <c r="BJ59" s="36" t="s">
        <v>772</v>
      </c>
    </row>
    <row r="60" spans="4:62" x14ac:dyDescent="0.2">
      <c r="D60" s="35" t="s">
        <v>231</v>
      </c>
      <c r="E60" s="35" t="s">
        <v>773</v>
      </c>
      <c r="F60" s="38" t="s">
        <v>774</v>
      </c>
      <c r="G60" s="40" t="s">
        <v>528</v>
      </c>
      <c r="H60" s="24" t="s">
        <v>220</v>
      </c>
      <c r="I60" s="40" t="s">
        <v>48</v>
      </c>
      <c r="J60" s="24" t="s">
        <v>21</v>
      </c>
      <c r="K60" s="35" t="s">
        <v>103</v>
      </c>
      <c r="L60" s="35" t="s">
        <v>44</v>
      </c>
      <c r="M60" s="29">
        <v>43517</v>
      </c>
      <c r="N60" s="24" t="s">
        <v>332</v>
      </c>
      <c r="O60" s="24" t="s">
        <v>333</v>
      </c>
      <c r="P60" s="24" t="s">
        <v>201</v>
      </c>
      <c r="Q60" s="24" t="s">
        <v>7</v>
      </c>
      <c r="R60" s="30">
        <v>5000</v>
      </c>
      <c r="S60" s="30">
        <v>63410</v>
      </c>
      <c r="T60" s="30">
        <v>3</v>
      </c>
      <c r="U60" s="30">
        <v>3</v>
      </c>
      <c r="V60" s="30">
        <v>300</v>
      </c>
      <c r="W60" s="30">
        <v>900</v>
      </c>
      <c r="X60" s="30">
        <v>500</v>
      </c>
      <c r="Y60" s="30">
        <v>5</v>
      </c>
      <c r="Z60" s="30">
        <v>5</v>
      </c>
      <c r="AA60" s="30">
        <v>300</v>
      </c>
      <c r="AB60" s="30">
        <v>1500</v>
      </c>
      <c r="AC60" s="30">
        <v>1000</v>
      </c>
      <c r="AD60" s="30">
        <v>5</v>
      </c>
      <c r="AE60" s="30">
        <v>300</v>
      </c>
      <c r="AF60" s="30">
        <v>1500</v>
      </c>
      <c r="AG60" s="30">
        <v>500</v>
      </c>
      <c r="AH60" s="30">
        <v>1000</v>
      </c>
      <c r="AI60" s="30">
        <v>1000</v>
      </c>
      <c r="AJ60" s="30">
        <v>1000</v>
      </c>
      <c r="AK60" s="30">
        <v>1000</v>
      </c>
      <c r="AL60" s="30">
        <v>100</v>
      </c>
      <c r="AM60" s="30">
        <v>200</v>
      </c>
      <c r="AN60" s="30">
        <v>10</v>
      </c>
      <c r="AO60" s="30">
        <v>1000</v>
      </c>
      <c r="AP60" s="30">
        <v>1000</v>
      </c>
      <c r="AQ60" s="30">
        <v>1000</v>
      </c>
      <c r="AR60" s="30">
        <v>500</v>
      </c>
      <c r="AS60" s="30">
        <v>500</v>
      </c>
      <c r="AT60" s="30">
        <v>2</v>
      </c>
      <c r="AU60" s="30">
        <v>1000</v>
      </c>
      <c r="AV60" s="30">
        <v>10000</v>
      </c>
      <c r="AW60" s="30">
        <v>1000</v>
      </c>
      <c r="AX60" s="30">
        <v>20000</v>
      </c>
      <c r="AY60" s="30">
        <v>200</v>
      </c>
      <c r="AZ60" s="30">
        <v>2000</v>
      </c>
      <c r="BA60" s="30">
        <v>5000</v>
      </c>
      <c r="BB60" s="30" t="s">
        <v>200</v>
      </c>
      <c r="BC60" s="30">
        <v>2</v>
      </c>
      <c r="BD60" s="30">
        <v>2000</v>
      </c>
      <c r="BE60" s="30">
        <v>1000</v>
      </c>
      <c r="BF60" s="30">
        <v>1000</v>
      </c>
      <c r="BG60" s="30">
        <v>1000</v>
      </c>
      <c r="BH60" s="30">
        <v>5000</v>
      </c>
      <c r="BI60" s="30" t="s">
        <v>228</v>
      </c>
      <c r="BJ60" s="36" t="s">
        <v>775</v>
      </c>
    </row>
    <row r="61" spans="4:62" x14ac:dyDescent="0.2">
      <c r="D61" s="35" t="s">
        <v>231</v>
      </c>
      <c r="E61" s="35" t="s">
        <v>776</v>
      </c>
      <c r="F61" s="38" t="s">
        <v>777</v>
      </c>
      <c r="G61" s="40" t="s">
        <v>529</v>
      </c>
      <c r="H61" s="24" t="s">
        <v>220</v>
      </c>
      <c r="I61" s="40" t="s">
        <v>53</v>
      </c>
      <c r="J61" s="24" t="s">
        <v>21</v>
      </c>
      <c r="K61" s="35" t="s">
        <v>103</v>
      </c>
      <c r="L61" s="35" t="s">
        <v>49</v>
      </c>
      <c r="M61" s="29">
        <v>43518</v>
      </c>
      <c r="N61" s="24" t="s">
        <v>334</v>
      </c>
      <c r="O61" s="24" t="s">
        <v>335</v>
      </c>
      <c r="P61" s="24" t="s">
        <v>201</v>
      </c>
      <c r="Q61" s="24" t="s">
        <v>12</v>
      </c>
      <c r="R61" s="30">
        <v>5000</v>
      </c>
      <c r="S61" s="30">
        <v>63410</v>
      </c>
      <c r="T61" s="30">
        <v>3</v>
      </c>
      <c r="U61" s="30">
        <v>3</v>
      </c>
      <c r="V61" s="30">
        <v>300</v>
      </c>
      <c r="W61" s="30">
        <v>900</v>
      </c>
      <c r="X61" s="30">
        <v>500</v>
      </c>
      <c r="Y61" s="30">
        <v>5</v>
      </c>
      <c r="Z61" s="30">
        <v>5</v>
      </c>
      <c r="AA61" s="30">
        <v>300</v>
      </c>
      <c r="AB61" s="30">
        <v>1500</v>
      </c>
      <c r="AC61" s="30">
        <v>1000</v>
      </c>
      <c r="AD61" s="30">
        <v>5</v>
      </c>
      <c r="AE61" s="30">
        <v>300</v>
      </c>
      <c r="AF61" s="30">
        <v>1500</v>
      </c>
      <c r="AG61" s="30">
        <v>500</v>
      </c>
      <c r="AH61" s="30">
        <v>1000</v>
      </c>
      <c r="AI61" s="30">
        <v>1000</v>
      </c>
      <c r="AJ61" s="30">
        <v>1000</v>
      </c>
      <c r="AK61" s="30">
        <v>1000</v>
      </c>
      <c r="AL61" s="30">
        <v>100</v>
      </c>
      <c r="AM61" s="30">
        <v>200</v>
      </c>
      <c r="AN61" s="30">
        <v>10</v>
      </c>
      <c r="AO61" s="30">
        <v>1000</v>
      </c>
      <c r="AP61" s="30">
        <v>1000</v>
      </c>
      <c r="AQ61" s="30">
        <v>1000</v>
      </c>
      <c r="AR61" s="30">
        <v>500</v>
      </c>
      <c r="AS61" s="30">
        <v>500</v>
      </c>
      <c r="AT61" s="30">
        <v>2</v>
      </c>
      <c r="AU61" s="30">
        <v>1000</v>
      </c>
      <c r="AV61" s="30">
        <v>10000</v>
      </c>
      <c r="AW61" s="30">
        <v>1000</v>
      </c>
      <c r="AX61" s="30">
        <v>20000</v>
      </c>
      <c r="AY61" s="30">
        <v>200</v>
      </c>
      <c r="AZ61" s="30">
        <v>2000</v>
      </c>
      <c r="BA61" s="30">
        <v>5000</v>
      </c>
      <c r="BB61" s="30" t="s">
        <v>200</v>
      </c>
      <c r="BC61" s="30">
        <v>2</v>
      </c>
      <c r="BD61" s="30">
        <v>2000</v>
      </c>
      <c r="BE61" s="30">
        <v>1000</v>
      </c>
      <c r="BF61" s="30">
        <v>1000</v>
      </c>
      <c r="BG61" s="30">
        <v>1000</v>
      </c>
      <c r="BH61" s="30">
        <v>5000</v>
      </c>
      <c r="BI61" s="30" t="s">
        <v>228</v>
      </c>
      <c r="BJ61" s="36" t="s">
        <v>778</v>
      </c>
    </row>
    <row r="62" spans="4:62" x14ac:dyDescent="0.2">
      <c r="D62" s="35" t="s">
        <v>231</v>
      </c>
      <c r="E62" s="35" t="s">
        <v>779</v>
      </c>
      <c r="F62" s="38" t="s">
        <v>780</v>
      </c>
      <c r="G62" s="40" t="s">
        <v>530</v>
      </c>
      <c r="H62" s="24" t="s">
        <v>220</v>
      </c>
      <c r="I62" s="40" t="s">
        <v>58</v>
      </c>
      <c r="J62" s="24" t="s">
        <v>21</v>
      </c>
      <c r="K62" s="35" t="s">
        <v>103</v>
      </c>
      <c r="L62" s="35" t="s">
        <v>54</v>
      </c>
      <c r="M62" s="29">
        <v>43519</v>
      </c>
      <c r="N62" s="24" t="s">
        <v>336</v>
      </c>
      <c r="O62" s="24" t="s">
        <v>337</v>
      </c>
      <c r="P62" s="24" t="s">
        <v>201</v>
      </c>
      <c r="Q62" s="24" t="s">
        <v>17</v>
      </c>
      <c r="R62" s="30">
        <v>5000</v>
      </c>
      <c r="S62" s="30">
        <v>63410</v>
      </c>
      <c r="T62" s="30">
        <v>3</v>
      </c>
      <c r="U62" s="30">
        <v>3</v>
      </c>
      <c r="V62" s="30">
        <v>300</v>
      </c>
      <c r="W62" s="30">
        <v>900</v>
      </c>
      <c r="X62" s="30">
        <v>500</v>
      </c>
      <c r="Y62" s="30">
        <v>5</v>
      </c>
      <c r="Z62" s="30">
        <v>5</v>
      </c>
      <c r="AA62" s="30">
        <v>300</v>
      </c>
      <c r="AB62" s="30">
        <v>1500</v>
      </c>
      <c r="AC62" s="30">
        <v>1000</v>
      </c>
      <c r="AD62" s="30">
        <v>5</v>
      </c>
      <c r="AE62" s="30">
        <v>300</v>
      </c>
      <c r="AF62" s="30">
        <v>1500</v>
      </c>
      <c r="AG62" s="30">
        <v>500</v>
      </c>
      <c r="AH62" s="30">
        <v>1000</v>
      </c>
      <c r="AI62" s="30">
        <v>1000</v>
      </c>
      <c r="AJ62" s="30">
        <v>1000</v>
      </c>
      <c r="AK62" s="30">
        <v>1000</v>
      </c>
      <c r="AL62" s="30">
        <v>100</v>
      </c>
      <c r="AM62" s="30">
        <v>200</v>
      </c>
      <c r="AN62" s="30">
        <v>10</v>
      </c>
      <c r="AO62" s="30">
        <v>1000</v>
      </c>
      <c r="AP62" s="30">
        <v>1000</v>
      </c>
      <c r="AQ62" s="30">
        <v>1000</v>
      </c>
      <c r="AR62" s="30">
        <v>500</v>
      </c>
      <c r="AS62" s="30">
        <v>500</v>
      </c>
      <c r="AT62" s="30">
        <v>2</v>
      </c>
      <c r="AU62" s="30">
        <v>1000</v>
      </c>
      <c r="AV62" s="30">
        <v>10000</v>
      </c>
      <c r="AW62" s="30">
        <v>1000</v>
      </c>
      <c r="AX62" s="30">
        <v>20000</v>
      </c>
      <c r="AY62" s="30">
        <v>200</v>
      </c>
      <c r="AZ62" s="30">
        <v>2000</v>
      </c>
      <c r="BA62" s="30">
        <v>5000</v>
      </c>
      <c r="BB62" s="30" t="s">
        <v>200</v>
      </c>
      <c r="BC62" s="30">
        <v>2</v>
      </c>
      <c r="BD62" s="30">
        <v>2000</v>
      </c>
      <c r="BE62" s="30">
        <v>1000</v>
      </c>
      <c r="BF62" s="30">
        <v>1000</v>
      </c>
      <c r="BG62" s="30">
        <v>1000</v>
      </c>
      <c r="BH62" s="30">
        <v>5000</v>
      </c>
      <c r="BI62" s="30" t="s">
        <v>228</v>
      </c>
      <c r="BJ62" s="36" t="s">
        <v>781</v>
      </c>
    </row>
    <row r="63" spans="4:62" x14ac:dyDescent="0.2">
      <c r="D63" s="35" t="s">
        <v>231</v>
      </c>
      <c r="E63" s="35" t="s">
        <v>782</v>
      </c>
      <c r="F63" s="38" t="s">
        <v>783</v>
      </c>
      <c r="G63" s="40" t="s">
        <v>531</v>
      </c>
      <c r="H63" s="24" t="s">
        <v>220</v>
      </c>
      <c r="I63" s="40" t="s">
        <v>64</v>
      </c>
      <c r="J63" s="24" t="s">
        <v>21</v>
      </c>
      <c r="K63" s="35" t="s">
        <v>103</v>
      </c>
      <c r="L63" s="35" t="s">
        <v>63</v>
      </c>
      <c r="M63" s="29">
        <v>43520</v>
      </c>
      <c r="N63" s="24" t="s">
        <v>338</v>
      </c>
      <c r="O63" s="24" t="s">
        <v>339</v>
      </c>
      <c r="P63" s="24" t="s">
        <v>201</v>
      </c>
      <c r="Q63" s="24" t="s">
        <v>22</v>
      </c>
      <c r="R63" s="30">
        <v>5000</v>
      </c>
      <c r="S63" s="30">
        <v>63410</v>
      </c>
      <c r="T63" s="30">
        <v>3</v>
      </c>
      <c r="U63" s="30">
        <v>3</v>
      </c>
      <c r="V63" s="30">
        <v>300</v>
      </c>
      <c r="W63" s="30">
        <v>900</v>
      </c>
      <c r="X63" s="30">
        <v>500</v>
      </c>
      <c r="Y63" s="30">
        <v>5</v>
      </c>
      <c r="Z63" s="30">
        <v>5</v>
      </c>
      <c r="AA63" s="30">
        <v>300</v>
      </c>
      <c r="AB63" s="30">
        <v>1500</v>
      </c>
      <c r="AC63" s="30">
        <v>1000</v>
      </c>
      <c r="AD63" s="30">
        <v>5</v>
      </c>
      <c r="AE63" s="30">
        <v>300</v>
      </c>
      <c r="AF63" s="30">
        <v>1500</v>
      </c>
      <c r="AG63" s="30">
        <v>500</v>
      </c>
      <c r="AH63" s="30">
        <v>1000</v>
      </c>
      <c r="AI63" s="30">
        <v>1000</v>
      </c>
      <c r="AJ63" s="30">
        <v>1000</v>
      </c>
      <c r="AK63" s="30">
        <v>1000</v>
      </c>
      <c r="AL63" s="30">
        <v>100</v>
      </c>
      <c r="AM63" s="30">
        <v>200</v>
      </c>
      <c r="AN63" s="30">
        <v>10</v>
      </c>
      <c r="AO63" s="30">
        <v>1000</v>
      </c>
      <c r="AP63" s="30">
        <v>1000</v>
      </c>
      <c r="AQ63" s="30">
        <v>1000</v>
      </c>
      <c r="AR63" s="30">
        <v>500</v>
      </c>
      <c r="AS63" s="30">
        <v>500</v>
      </c>
      <c r="AT63" s="30">
        <v>2</v>
      </c>
      <c r="AU63" s="30">
        <v>1000</v>
      </c>
      <c r="AV63" s="30">
        <v>10000</v>
      </c>
      <c r="AW63" s="30">
        <v>1000</v>
      </c>
      <c r="AX63" s="30">
        <v>20000</v>
      </c>
      <c r="AY63" s="30">
        <v>200</v>
      </c>
      <c r="AZ63" s="30">
        <v>2000</v>
      </c>
      <c r="BA63" s="30">
        <v>5000</v>
      </c>
      <c r="BB63" s="30" t="s">
        <v>200</v>
      </c>
      <c r="BC63" s="30">
        <v>2</v>
      </c>
      <c r="BD63" s="30">
        <v>2000</v>
      </c>
      <c r="BE63" s="30">
        <v>1000</v>
      </c>
      <c r="BF63" s="30">
        <v>1000</v>
      </c>
      <c r="BG63" s="30">
        <v>1000</v>
      </c>
      <c r="BH63" s="30">
        <v>5000</v>
      </c>
      <c r="BI63" s="30" t="s">
        <v>228</v>
      </c>
      <c r="BJ63" s="36" t="s">
        <v>784</v>
      </c>
    </row>
    <row r="64" spans="4:62" x14ac:dyDescent="0.2">
      <c r="D64" s="35" t="s">
        <v>231</v>
      </c>
      <c r="E64" s="35" t="s">
        <v>785</v>
      </c>
      <c r="F64" s="38" t="s">
        <v>786</v>
      </c>
      <c r="G64" s="40" t="s">
        <v>532</v>
      </c>
      <c r="H64" s="24" t="s">
        <v>220</v>
      </c>
      <c r="I64" s="40" t="s">
        <v>68</v>
      </c>
      <c r="J64" s="24" t="s">
        <v>21</v>
      </c>
      <c r="K64" s="35" t="s">
        <v>103</v>
      </c>
      <c r="L64" s="35" t="s">
        <v>67</v>
      </c>
      <c r="M64" s="29">
        <v>43521</v>
      </c>
      <c r="N64" s="24" t="s">
        <v>340</v>
      </c>
      <c r="O64" s="24" t="s">
        <v>341</v>
      </c>
      <c r="P64" s="24" t="s">
        <v>201</v>
      </c>
      <c r="Q64" s="24" t="s">
        <v>27</v>
      </c>
      <c r="R64" s="30">
        <v>5000</v>
      </c>
      <c r="S64" s="30">
        <v>63410</v>
      </c>
      <c r="T64" s="30">
        <v>3</v>
      </c>
      <c r="U64" s="30">
        <v>3</v>
      </c>
      <c r="V64" s="30">
        <v>300</v>
      </c>
      <c r="W64" s="30">
        <v>900</v>
      </c>
      <c r="X64" s="30">
        <v>500</v>
      </c>
      <c r="Y64" s="30">
        <v>5</v>
      </c>
      <c r="Z64" s="30">
        <v>5</v>
      </c>
      <c r="AA64" s="30">
        <v>300</v>
      </c>
      <c r="AB64" s="30">
        <v>1500</v>
      </c>
      <c r="AC64" s="30">
        <v>1000</v>
      </c>
      <c r="AD64" s="30">
        <v>5</v>
      </c>
      <c r="AE64" s="30">
        <v>300</v>
      </c>
      <c r="AF64" s="30">
        <v>1500</v>
      </c>
      <c r="AG64" s="30">
        <v>500</v>
      </c>
      <c r="AH64" s="30">
        <v>1000</v>
      </c>
      <c r="AI64" s="30">
        <v>1000</v>
      </c>
      <c r="AJ64" s="30">
        <v>1000</v>
      </c>
      <c r="AK64" s="30">
        <v>1000</v>
      </c>
      <c r="AL64" s="30">
        <v>100</v>
      </c>
      <c r="AM64" s="30">
        <v>200</v>
      </c>
      <c r="AN64" s="30">
        <v>10</v>
      </c>
      <c r="AO64" s="30">
        <v>1000</v>
      </c>
      <c r="AP64" s="30">
        <v>1000</v>
      </c>
      <c r="AQ64" s="30">
        <v>1000</v>
      </c>
      <c r="AR64" s="30">
        <v>500</v>
      </c>
      <c r="AS64" s="30">
        <v>500</v>
      </c>
      <c r="AT64" s="30">
        <v>2</v>
      </c>
      <c r="AU64" s="30">
        <v>1000</v>
      </c>
      <c r="AV64" s="30">
        <v>10000</v>
      </c>
      <c r="AW64" s="30">
        <v>1000</v>
      </c>
      <c r="AX64" s="30">
        <v>20000</v>
      </c>
      <c r="AY64" s="30">
        <v>200</v>
      </c>
      <c r="AZ64" s="30">
        <v>2000</v>
      </c>
      <c r="BA64" s="30">
        <v>5000</v>
      </c>
      <c r="BB64" s="30" t="s">
        <v>200</v>
      </c>
      <c r="BC64" s="30">
        <v>2</v>
      </c>
      <c r="BD64" s="30">
        <v>2000</v>
      </c>
      <c r="BE64" s="30">
        <v>1000</v>
      </c>
      <c r="BF64" s="30">
        <v>1000</v>
      </c>
      <c r="BG64" s="30">
        <v>1000</v>
      </c>
      <c r="BH64" s="30">
        <v>5000</v>
      </c>
      <c r="BI64" s="30" t="s">
        <v>228</v>
      </c>
      <c r="BJ64" s="36" t="s">
        <v>787</v>
      </c>
    </row>
    <row r="65" spans="4:62" x14ac:dyDescent="0.2">
      <c r="D65" s="35" t="s">
        <v>231</v>
      </c>
      <c r="E65" s="35" t="s">
        <v>788</v>
      </c>
      <c r="F65" s="38" t="s">
        <v>789</v>
      </c>
      <c r="G65" s="40" t="s">
        <v>533</v>
      </c>
      <c r="H65" s="24" t="s">
        <v>220</v>
      </c>
      <c r="I65" s="40" t="s">
        <v>72</v>
      </c>
      <c r="J65" s="24" t="s">
        <v>21</v>
      </c>
      <c r="K65" s="35" t="s">
        <v>103</v>
      </c>
      <c r="L65" s="35" t="s">
        <v>71</v>
      </c>
      <c r="M65" s="29">
        <v>43522</v>
      </c>
      <c r="N65" s="24" t="s">
        <v>342</v>
      </c>
      <c r="O65" s="24" t="s">
        <v>343</v>
      </c>
      <c r="P65" s="24" t="s">
        <v>201</v>
      </c>
      <c r="Q65" s="24" t="s">
        <v>32</v>
      </c>
      <c r="R65" s="30">
        <v>5000</v>
      </c>
      <c r="S65" s="30">
        <v>63410</v>
      </c>
      <c r="T65" s="30">
        <v>3</v>
      </c>
      <c r="U65" s="30">
        <v>3</v>
      </c>
      <c r="V65" s="30">
        <v>300</v>
      </c>
      <c r="W65" s="30">
        <v>900</v>
      </c>
      <c r="X65" s="30">
        <v>500</v>
      </c>
      <c r="Y65" s="30">
        <v>5</v>
      </c>
      <c r="Z65" s="30">
        <v>5</v>
      </c>
      <c r="AA65" s="30">
        <v>300</v>
      </c>
      <c r="AB65" s="30">
        <v>1500</v>
      </c>
      <c r="AC65" s="30">
        <v>1000</v>
      </c>
      <c r="AD65" s="30">
        <v>5</v>
      </c>
      <c r="AE65" s="30">
        <v>300</v>
      </c>
      <c r="AF65" s="30">
        <v>1500</v>
      </c>
      <c r="AG65" s="30">
        <v>500</v>
      </c>
      <c r="AH65" s="30">
        <v>1000</v>
      </c>
      <c r="AI65" s="30">
        <v>1000</v>
      </c>
      <c r="AJ65" s="30">
        <v>1000</v>
      </c>
      <c r="AK65" s="30">
        <v>1000</v>
      </c>
      <c r="AL65" s="30">
        <v>100</v>
      </c>
      <c r="AM65" s="30">
        <v>200</v>
      </c>
      <c r="AN65" s="30">
        <v>10</v>
      </c>
      <c r="AO65" s="30">
        <v>1000</v>
      </c>
      <c r="AP65" s="30">
        <v>1000</v>
      </c>
      <c r="AQ65" s="30">
        <v>1000</v>
      </c>
      <c r="AR65" s="30">
        <v>500</v>
      </c>
      <c r="AS65" s="30">
        <v>500</v>
      </c>
      <c r="AT65" s="30">
        <v>2</v>
      </c>
      <c r="AU65" s="30">
        <v>1000</v>
      </c>
      <c r="AV65" s="30">
        <v>10000</v>
      </c>
      <c r="AW65" s="30">
        <v>1000</v>
      </c>
      <c r="AX65" s="30">
        <v>20000</v>
      </c>
      <c r="AY65" s="30">
        <v>200</v>
      </c>
      <c r="AZ65" s="30">
        <v>2000</v>
      </c>
      <c r="BA65" s="30">
        <v>5000</v>
      </c>
      <c r="BB65" s="30" t="s">
        <v>200</v>
      </c>
      <c r="BC65" s="30">
        <v>2</v>
      </c>
      <c r="BD65" s="30">
        <v>2000</v>
      </c>
      <c r="BE65" s="30">
        <v>1000</v>
      </c>
      <c r="BF65" s="30">
        <v>1000</v>
      </c>
      <c r="BG65" s="30">
        <v>1000</v>
      </c>
      <c r="BH65" s="30">
        <v>5000</v>
      </c>
      <c r="BI65" s="30" t="s">
        <v>228</v>
      </c>
      <c r="BJ65" s="36" t="s">
        <v>790</v>
      </c>
    </row>
    <row r="66" spans="4:62" x14ac:dyDescent="0.2">
      <c r="D66" s="35" t="s">
        <v>231</v>
      </c>
      <c r="E66" s="35" t="s">
        <v>791</v>
      </c>
      <c r="F66" s="38" t="s">
        <v>792</v>
      </c>
      <c r="G66" s="40" t="s">
        <v>534</v>
      </c>
      <c r="H66" s="24" t="s">
        <v>220</v>
      </c>
      <c r="I66" s="40" t="s">
        <v>76</v>
      </c>
      <c r="J66" s="24" t="s">
        <v>21</v>
      </c>
      <c r="K66" s="35" t="s">
        <v>103</v>
      </c>
      <c r="L66" s="35" t="s">
        <v>75</v>
      </c>
      <c r="M66" s="29">
        <v>43523</v>
      </c>
      <c r="N66" s="24" t="s">
        <v>344</v>
      </c>
      <c r="O66" s="24" t="s">
        <v>345</v>
      </c>
      <c r="P66" s="24" t="s">
        <v>201</v>
      </c>
      <c r="Q66" s="24" t="s">
        <v>37</v>
      </c>
      <c r="R66" s="30">
        <v>5000</v>
      </c>
      <c r="S66" s="30">
        <v>63410</v>
      </c>
      <c r="T66" s="30">
        <v>3</v>
      </c>
      <c r="U66" s="30">
        <v>3</v>
      </c>
      <c r="V66" s="30">
        <v>300</v>
      </c>
      <c r="W66" s="30">
        <v>900</v>
      </c>
      <c r="X66" s="30">
        <v>500</v>
      </c>
      <c r="Y66" s="30">
        <v>5</v>
      </c>
      <c r="Z66" s="30">
        <v>5</v>
      </c>
      <c r="AA66" s="30">
        <v>300</v>
      </c>
      <c r="AB66" s="30">
        <v>1500</v>
      </c>
      <c r="AC66" s="30">
        <v>1000</v>
      </c>
      <c r="AD66" s="30">
        <v>5</v>
      </c>
      <c r="AE66" s="30">
        <v>300</v>
      </c>
      <c r="AF66" s="30">
        <v>1500</v>
      </c>
      <c r="AG66" s="30">
        <v>500</v>
      </c>
      <c r="AH66" s="30">
        <v>1000</v>
      </c>
      <c r="AI66" s="30">
        <v>1000</v>
      </c>
      <c r="AJ66" s="30">
        <v>1000</v>
      </c>
      <c r="AK66" s="30">
        <v>1000</v>
      </c>
      <c r="AL66" s="30">
        <v>100</v>
      </c>
      <c r="AM66" s="30">
        <v>200</v>
      </c>
      <c r="AN66" s="30">
        <v>10</v>
      </c>
      <c r="AO66" s="30">
        <v>1000</v>
      </c>
      <c r="AP66" s="30">
        <v>1000</v>
      </c>
      <c r="AQ66" s="30">
        <v>1000</v>
      </c>
      <c r="AR66" s="30">
        <v>500</v>
      </c>
      <c r="AS66" s="30">
        <v>500</v>
      </c>
      <c r="AT66" s="30">
        <v>2</v>
      </c>
      <c r="AU66" s="30">
        <v>1000</v>
      </c>
      <c r="AV66" s="30">
        <v>10000</v>
      </c>
      <c r="AW66" s="30">
        <v>1000</v>
      </c>
      <c r="AX66" s="30">
        <v>20000</v>
      </c>
      <c r="AY66" s="30">
        <v>200</v>
      </c>
      <c r="AZ66" s="30">
        <v>2000</v>
      </c>
      <c r="BA66" s="30">
        <v>5000</v>
      </c>
      <c r="BB66" s="30" t="s">
        <v>200</v>
      </c>
      <c r="BC66" s="30">
        <v>2</v>
      </c>
      <c r="BD66" s="30">
        <v>2000</v>
      </c>
      <c r="BE66" s="30">
        <v>1000</v>
      </c>
      <c r="BF66" s="30">
        <v>1000</v>
      </c>
      <c r="BG66" s="30">
        <v>1000</v>
      </c>
      <c r="BH66" s="30">
        <v>5000</v>
      </c>
      <c r="BI66" s="30" t="s">
        <v>228</v>
      </c>
      <c r="BJ66" s="36" t="s">
        <v>793</v>
      </c>
    </row>
    <row r="67" spans="4:62" x14ac:dyDescent="0.2">
      <c r="D67" s="35" t="s">
        <v>231</v>
      </c>
      <c r="E67" s="35" t="s">
        <v>794</v>
      </c>
      <c r="F67" s="38" t="s">
        <v>795</v>
      </c>
      <c r="G67" s="40" t="s">
        <v>535</v>
      </c>
      <c r="H67" s="24" t="s">
        <v>220</v>
      </c>
      <c r="I67" s="40" t="s">
        <v>80</v>
      </c>
      <c r="J67" s="24" t="s">
        <v>21</v>
      </c>
      <c r="K67" s="35" t="s">
        <v>103</v>
      </c>
      <c r="L67" s="35" t="s">
        <v>79</v>
      </c>
      <c r="M67" s="29">
        <v>43524</v>
      </c>
      <c r="N67" s="24" t="s">
        <v>346</v>
      </c>
      <c r="O67" s="24" t="s">
        <v>347</v>
      </c>
      <c r="P67" s="24" t="s">
        <v>201</v>
      </c>
      <c r="Q67" s="24" t="s">
        <v>42</v>
      </c>
      <c r="R67" s="30">
        <v>5000</v>
      </c>
      <c r="S67" s="30">
        <v>63410</v>
      </c>
      <c r="T67" s="30">
        <v>3</v>
      </c>
      <c r="U67" s="30">
        <v>3</v>
      </c>
      <c r="V67" s="30">
        <v>300</v>
      </c>
      <c r="W67" s="30">
        <v>900</v>
      </c>
      <c r="X67" s="30">
        <v>500</v>
      </c>
      <c r="Y67" s="30">
        <v>5</v>
      </c>
      <c r="Z67" s="30">
        <v>5</v>
      </c>
      <c r="AA67" s="30">
        <v>300</v>
      </c>
      <c r="AB67" s="30">
        <v>1500</v>
      </c>
      <c r="AC67" s="30">
        <v>1000</v>
      </c>
      <c r="AD67" s="30">
        <v>5</v>
      </c>
      <c r="AE67" s="30">
        <v>300</v>
      </c>
      <c r="AF67" s="30">
        <v>1500</v>
      </c>
      <c r="AG67" s="30">
        <v>500</v>
      </c>
      <c r="AH67" s="30">
        <v>1000</v>
      </c>
      <c r="AI67" s="30">
        <v>1000</v>
      </c>
      <c r="AJ67" s="30">
        <v>1000</v>
      </c>
      <c r="AK67" s="30">
        <v>1000</v>
      </c>
      <c r="AL67" s="30">
        <v>100</v>
      </c>
      <c r="AM67" s="30">
        <v>200</v>
      </c>
      <c r="AN67" s="30">
        <v>10</v>
      </c>
      <c r="AO67" s="30">
        <v>1000</v>
      </c>
      <c r="AP67" s="30">
        <v>1000</v>
      </c>
      <c r="AQ67" s="30">
        <v>1000</v>
      </c>
      <c r="AR67" s="30">
        <v>500</v>
      </c>
      <c r="AS67" s="30">
        <v>500</v>
      </c>
      <c r="AT67" s="30">
        <v>2</v>
      </c>
      <c r="AU67" s="30">
        <v>1000</v>
      </c>
      <c r="AV67" s="30">
        <v>10000</v>
      </c>
      <c r="AW67" s="30">
        <v>1000</v>
      </c>
      <c r="AX67" s="30">
        <v>20000</v>
      </c>
      <c r="AY67" s="30">
        <v>200</v>
      </c>
      <c r="AZ67" s="30">
        <v>2000</v>
      </c>
      <c r="BA67" s="30">
        <v>5000</v>
      </c>
      <c r="BB67" s="30" t="s">
        <v>200</v>
      </c>
      <c r="BC67" s="30">
        <v>2</v>
      </c>
      <c r="BD67" s="30">
        <v>2000</v>
      </c>
      <c r="BE67" s="30">
        <v>1000</v>
      </c>
      <c r="BF67" s="30">
        <v>1000</v>
      </c>
      <c r="BG67" s="30">
        <v>1000</v>
      </c>
      <c r="BH67" s="30">
        <v>5000</v>
      </c>
      <c r="BI67" s="30" t="s">
        <v>228</v>
      </c>
      <c r="BJ67" s="36" t="s">
        <v>796</v>
      </c>
    </row>
    <row r="68" spans="4:62" x14ac:dyDescent="0.2">
      <c r="D68" s="35" t="s">
        <v>231</v>
      </c>
      <c r="E68" s="35" t="s">
        <v>797</v>
      </c>
      <c r="F68" s="38" t="s">
        <v>798</v>
      </c>
      <c r="G68" s="40" t="s">
        <v>536</v>
      </c>
      <c r="H68" s="24" t="s">
        <v>220</v>
      </c>
      <c r="I68" s="40" t="s">
        <v>84</v>
      </c>
      <c r="J68" s="24" t="s">
        <v>21</v>
      </c>
      <c r="K68" s="35" t="s">
        <v>103</v>
      </c>
      <c r="L68" s="35" t="s">
        <v>83</v>
      </c>
      <c r="M68" s="29">
        <v>43525</v>
      </c>
      <c r="N68" s="24" t="s">
        <v>348</v>
      </c>
      <c r="O68" s="24" t="s">
        <v>349</v>
      </c>
      <c r="P68" s="24" t="s">
        <v>201</v>
      </c>
      <c r="Q68" s="24" t="s">
        <v>47</v>
      </c>
      <c r="R68" s="30">
        <v>5000</v>
      </c>
      <c r="S68" s="30">
        <v>63410</v>
      </c>
      <c r="T68" s="30">
        <v>3</v>
      </c>
      <c r="U68" s="30">
        <v>3</v>
      </c>
      <c r="V68" s="30">
        <v>300</v>
      </c>
      <c r="W68" s="30">
        <v>900</v>
      </c>
      <c r="X68" s="30">
        <v>500</v>
      </c>
      <c r="Y68" s="30">
        <v>5</v>
      </c>
      <c r="Z68" s="30">
        <v>5</v>
      </c>
      <c r="AA68" s="30">
        <v>300</v>
      </c>
      <c r="AB68" s="30">
        <v>1500</v>
      </c>
      <c r="AC68" s="30">
        <v>1000</v>
      </c>
      <c r="AD68" s="30">
        <v>5</v>
      </c>
      <c r="AE68" s="30">
        <v>300</v>
      </c>
      <c r="AF68" s="30">
        <v>1500</v>
      </c>
      <c r="AG68" s="30">
        <v>500</v>
      </c>
      <c r="AH68" s="30">
        <v>1000</v>
      </c>
      <c r="AI68" s="30">
        <v>1000</v>
      </c>
      <c r="AJ68" s="30">
        <v>1000</v>
      </c>
      <c r="AK68" s="30">
        <v>1000</v>
      </c>
      <c r="AL68" s="30">
        <v>100</v>
      </c>
      <c r="AM68" s="30">
        <v>200</v>
      </c>
      <c r="AN68" s="30">
        <v>10</v>
      </c>
      <c r="AO68" s="30">
        <v>1000</v>
      </c>
      <c r="AP68" s="30">
        <v>1000</v>
      </c>
      <c r="AQ68" s="30">
        <v>1000</v>
      </c>
      <c r="AR68" s="30">
        <v>500</v>
      </c>
      <c r="AS68" s="30">
        <v>500</v>
      </c>
      <c r="AT68" s="30">
        <v>2</v>
      </c>
      <c r="AU68" s="30">
        <v>1000</v>
      </c>
      <c r="AV68" s="30">
        <v>10000</v>
      </c>
      <c r="AW68" s="30">
        <v>1000</v>
      </c>
      <c r="AX68" s="30">
        <v>20000</v>
      </c>
      <c r="AY68" s="30">
        <v>200</v>
      </c>
      <c r="AZ68" s="30">
        <v>2000</v>
      </c>
      <c r="BA68" s="30">
        <v>5000</v>
      </c>
      <c r="BB68" s="30" t="s">
        <v>200</v>
      </c>
      <c r="BC68" s="30">
        <v>2</v>
      </c>
      <c r="BD68" s="30">
        <v>2000</v>
      </c>
      <c r="BE68" s="30">
        <v>1000</v>
      </c>
      <c r="BF68" s="30">
        <v>1000</v>
      </c>
      <c r="BG68" s="30">
        <v>1000</v>
      </c>
      <c r="BH68" s="30">
        <v>5000</v>
      </c>
      <c r="BI68" s="30" t="s">
        <v>228</v>
      </c>
      <c r="BJ68" s="36" t="s">
        <v>799</v>
      </c>
    </row>
    <row r="69" spans="4:62" x14ac:dyDescent="0.2">
      <c r="D69" s="35" t="s">
        <v>231</v>
      </c>
      <c r="E69" s="35" t="s">
        <v>800</v>
      </c>
      <c r="F69" s="38" t="s">
        <v>801</v>
      </c>
      <c r="G69" s="40" t="s">
        <v>537</v>
      </c>
      <c r="H69" s="24" t="s">
        <v>220</v>
      </c>
      <c r="I69" s="40" t="s">
        <v>5</v>
      </c>
      <c r="J69" s="24" t="s">
        <v>26</v>
      </c>
      <c r="K69" s="24" t="s">
        <v>104</v>
      </c>
      <c r="L69" s="24" t="s">
        <v>4</v>
      </c>
      <c r="M69" s="29">
        <v>43526</v>
      </c>
      <c r="N69" s="24" t="s">
        <v>350</v>
      </c>
      <c r="O69" s="24" t="s">
        <v>351</v>
      </c>
      <c r="P69" s="24" t="s">
        <v>201</v>
      </c>
      <c r="Q69" s="24" t="s">
        <v>52</v>
      </c>
      <c r="R69" s="30">
        <v>5000</v>
      </c>
      <c r="S69" s="30">
        <v>63410</v>
      </c>
      <c r="T69" s="30">
        <v>3</v>
      </c>
      <c r="U69" s="30">
        <v>3</v>
      </c>
      <c r="V69" s="30">
        <v>300</v>
      </c>
      <c r="W69" s="30">
        <v>900</v>
      </c>
      <c r="X69" s="30">
        <v>500</v>
      </c>
      <c r="Y69" s="30">
        <v>5</v>
      </c>
      <c r="Z69" s="30">
        <v>5</v>
      </c>
      <c r="AA69" s="30">
        <v>300</v>
      </c>
      <c r="AB69" s="30">
        <v>1500</v>
      </c>
      <c r="AC69" s="30">
        <v>1000</v>
      </c>
      <c r="AD69" s="30">
        <v>5</v>
      </c>
      <c r="AE69" s="30">
        <v>300</v>
      </c>
      <c r="AF69" s="30">
        <v>1500</v>
      </c>
      <c r="AG69" s="30">
        <v>500</v>
      </c>
      <c r="AH69" s="30">
        <v>1000</v>
      </c>
      <c r="AI69" s="30">
        <v>1000</v>
      </c>
      <c r="AJ69" s="30">
        <v>1000</v>
      </c>
      <c r="AK69" s="30">
        <v>1000</v>
      </c>
      <c r="AL69" s="30">
        <v>100</v>
      </c>
      <c r="AM69" s="30">
        <v>200</v>
      </c>
      <c r="AN69" s="30">
        <v>10</v>
      </c>
      <c r="AO69" s="30">
        <v>1000</v>
      </c>
      <c r="AP69" s="30">
        <v>1000</v>
      </c>
      <c r="AQ69" s="30">
        <v>1000</v>
      </c>
      <c r="AR69" s="30">
        <v>500</v>
      </c>
      <c r="AS69" s="30">
        <v>500</v>
      </c>
      <c r="AT69" s="30">
        <v>2</v>
      </c>
      <c r="AU69" s="30">
        <v>1000</v>
      </c>
      <c r="AV69" s="30">
        <v>10000</v>
      </c>
      <c r="AW69" s="30">
        <v>1000</v>
      </c>
      <c r="AX69" s="30">
        <v>20000</v>
      </c>
      <c r="AY69" s="30">
        <v>200</v>
      </c>
      <c r="AZ69" s="30">
        <v>2000</v>
      </c>
      <c r="BA69" s="30">
        <v>5000</v>
      </c>
      <c r="BB69" s="30" t="s">
        <v>200</v>
      </c>
      <c r="BC69" s="30">
        <v>2</v>
      </c>
      <c r="BD69" s="30">
        <v>2000</v>
      </c>
      <c r="BE69" s="30">
        <v>1000</v>
      </c>
      <c r="BF69" s="30">
        <v>1000</v>
      </c>
      <c r="BG69" s="30">
        <v>1000</v>
      </c>
      <c r="BH69" s="30">
        <v>5000</v>
      </c>
      <c r="BI69" s="30" t="s">
        <v>228</v>
      </c>
      <c r="BJ69" s="36" t="s">
        <v>802</v>
      </c>
    </row>
    <row r="70" spans="4:62" x14ac:dyDescent="0.2">
      <c r="D70" s="35" t="s">
        <v>231</v>
      </c>
      <c r="E70" s="35" t="s">
        <v>803</v>
      </c>
      <c r="F70" s="38" t="s">
        <v>804</v>
      </c>
      <c r="G70" s="40" t="s">
        <v>538</v>
      </c>
      <c r="H70" s="24" t="s">
        <v>220</v>
      </c>
      <c r="I70" s="40" t="s">
        <v>10</v>
      </c>
      <c r="J70" s="24" t="s">
        <v>26</v>
      </c>
      <c r="K70" s="24" t="s">
        <v>104</v>
      </c>
      <c r="L70" s="28" t="s">
        <v>9</v>
      </c>
      <c r="M70" s="29">
        <v>43527</v>
      </c>
      <c r="N70" s="24" t="s">
        <v>352</v>
      </c>
      <c r="O70" s="24" t="s">
        <v>353</v>
      </c>
      <c r="P70" s="24" t="s">
        <v>201</v>
      </c>
      <c r="Q70" s="24" t="s">
        <v>57</v>
      </c>
      <c r="R70" s="30">
        <v>5000</v>
      </c>
      <c r="S70" s="30">
        <v>63410</v>
      </c>
      <c r="T70" s="30">
        <v>3</v>
      </c>
      <c r="U70" s="30">
        <v>3</v>
      </c>
      <c r="V70" s="30">
        <v>300</v>
      </c>
      <c r="W70" s="30">
        <v>900</v>
      </c>
      <c r="X70" s="30">
        <v>500</v>
      </c>
      <c r="Y70" s="30">
        <v>5</v>
      </c>
      <c r="Z70" s="30">
        <v>5</v>
      </c>
      <c r="AA70" s="30">
        <v>300</v>
      </c>
      <c r="AB70" s="30">
        <v>1500</v>
      </c>
      <c r="AC70" s="30">
        <v>1000</v>
      </c>
      <c r="AD70" s="30">
        <v>5</v>
      </c>
      <c r="AE70" s="30">
        <v>300</v>
      </c>
      <c r="AF70" s="30">
        <v>1500</v>
      </c>
      <c r="AG70" s="30">
        <v>500</v>
      </c>
      <c r="AH70" s="30">
        <v>1000</v>
      </c>
      <c r="AI70" s="30">
        <v>1000</v>
      </c>
      <c r="AJ70" s="30">
        <v>1000</v>
      </c>
      <c r="AK70" s="30">
        <v>1000</v>
      </c>
      <c r="AL70" s="30">
        <v>100</v>
      </c>
      <c r="AM70" s="30">
        <v>200</v>
      </c>
      <c r="AN70" s="30">
        <v>10</v>
      </c>
      <c r="AO70" s="30">
        <v>1000</v>
      </c>
      <c r="AP70" s="30">
        <v>1000</v>
      </c>
      <c r="AQ70" s="30">
        <v>1000</v>
      </c>
      <c r="AR70" s="30">
        <v>500</v>
      </c>
      <c r="AS70" s="30">
        <v>500</v>
      </c>
      <c r="AT70" s="30">
        <v>2</v>
      </c>
      <c r="AU70" s="30">
        <v>1000</v>
      </c>
      <c r="AV70" s="30">
        <v>10000</v>
      </c>
      <c r="AW70" s="30">
        <v>1000</v>
      </c>
      <c r="AX70" s="30">
        <v>20000</v>
      </c>
      <c r="AY70" s="30">
        <v>200</v>
      </c>
      <c r="AZ70" s="30">
        <v>2000</v>
      </c>
      <c r="BA70" s="30">
        <v>5000</v>
      </c>
      <c r="BB70" s="30" t="s">
        <v>200</v>
      </c>
      <c r="BC70" s="30">
        <v>2</v>
      </c>
      <c r="BD70" s="30">
        <v>2000</v>
      </c>
      <c r="BE70" s="30">
        <v>1000</v>
      </c>
      <c r="BF70" s="30">
        <v>1000</v>
      </c>
      <c r="BG70" s="30">
        <v>1000</v>
      </c>
      <c r="BH70" s="30">
        <v>5000</v>
      </c>
      <c r="BI70" s="30" t="s">
        <v>228</v>
      </c>
      <c r="BJ70" s="36" t="s">
        <v>805</v>
      </c>
    </row>
    <row r="71" spans="4:62" x14ac:dyDescent="0.2">
      <c r="D71" s="35" t="s">
        <v>231</v>
      </c>
      <c r="E71" s="35" t="s">
        <v>806</v>
      </c>
      <c r="F71" s="38" t="s">
        <v>807</v>
      </c>
      <c r="G71" s="40" t="s">
        <v>539</v>
      </c>
      <c r="H71" s="24" t="s">
        <v>220</v>
      </c>
      <c r="I71" s="40" t="s">
        <v>15</v>
      </c>
      <c r="J71" s="24" t="s">
        <v>26</v>
      </c>
      <c r="K71" s="24" t="s">
        <v>104</v>
      </c>
      <c r="L71" s="28" t="s">
        <v>14</v>
      </c>
      <c r="M71" s="29">
        <v>43528</v>
      </c>
      <c r="N71" s="24" t="s">
        <v>354</v>
      </c>
      <c r="O71" s="24" t="s">
        <v>355</v>
      </c>
      <c r="P71" s="24" t="s">
        <v>201</v>
      </c>
      <c r="Q71" s="24" t="s">
        <v>62</v>
      </c>
      <c r="R71" s="30">
        <v>5000</v>
      </c>
      <c r="S71" s="30">
        <v>63410</v>
      </c>
      <c r="T71" s="30">
        <v>3</v>
      </c>
      <c r="U71" s="30">
        <v>3</v>
      </c>
      <c r="V71" s="30">
        <v>300</v>
      </c>
      <c r="W71" s="30">
        <v>900</v>
      </c>
      <c r="X71" s="30">
        <v>500</v>
      </c>
      <c r="Y71" s="30">
        <v>5</v>
      </c>
      <c r="Z71" s="30">
        <v>5</v>
      </c>
      <c r="AA71" s="30">
        <v>300</v>
      </c>
      <c r="AB71" s="30">
        <v>1500</v>
      </c>
      <c r="AC71" s="30">
        <v>1000</v>
      </c>
      <c r="AD71" s="30">
        <v>5</v>
      </c>
      <c r="AE71" s="30">
        <v>300</v>
      </c>
      <c r="AF71" s="30">
        <v>1500</v>
      </c>
      <c r="AG71" s="30">
        <v>500</v>
      </c>
      <c r="AH71" s="30">
        <v>1000</v>
      </c>
      <c r="AI71" s="30">
        <v>1000</v>
      </c>
      <c r="AJ71" s="30">
        <v>1000</v>
      </c>
      <c r="AK71" s="30">
        <v>1000</v>
      </c>
      <c r="AL71" s="30">
        <v>100</v>
      </c>
      <c r="AM71" s="30">
        <v>200</v>
      </c>
      <c r="AN71" s="30">
        <v>10</v>
      </c>
      <c r="AO71" s="30">
        <v>1000</v>
      </c>
      <c r="AP71" s="30">
        <v>1000</v>
      </c>
      <c r="AQ71" s="30">
        <v>1000</v>
      </c>
      <c r="AR71" s="30">
        <v>500</v>
      </c>
      <c r="AS71" s="30">
        <v>500</v>
      </c>
      <c r="AT71" s="30">
        <v>2</v>
      </c>
      <c r="AU71" s="30">
        <v>1000</v>
      </c>
      <c r="AV71" s="30">
        <v>10000</v>
      </c>
      <c r="AW71" s="30">
        <v>1000</v>
      </c>
      <c r="AX71" s="30">
        <v>20000</v>
      </c>
      <c r="AY71" s="30">
        <v>200</v>
      </c>
      <c r="AZ71" s="30">
        <v>2000</v>
      </c>
      <c r="BA71" s="30">
        <v>5000</v>
      </c>
      <c r="BB71" s="30" t="s">
        <v>200</v>
      </c>
      <c r="BC71" s="30">
        <v>2</v>
      </c>
      <c r="BD71" s="30">
        <v>2000</v>
      </c>
      <c r="BE71" s="30">
        <v>1000</v>
      </c>
      <c r="BF71" s="30">
        <v>1000</v>
      </c>
      <c r="BG71" s="30">
        <v>1000</v>
      </c>
      <c r="BH71" s="30">
        <v>5000</v>
      </c>
      <c r="BI71" s="30" t="s">
        <v>228</v>
      </c>
      <c r="BJ71" s="36" t="s">
        <v>808</v>
      </c>
    </row>
    <row r="72" spans="4:62" x14ac:dyDescent="0.2">
      <c r="D72" s="35" t="s">
        <v>231</v>
      </c>
      <c r="E72" s="35" t="s">
        <v>809</v>
      </c>
      <c r="F72" s="38" t="s">
        <v>810</v>
      </c>
      <c r="G72" s="40" t="s">
        <v>540</v>
      </c>
      <c r="H72" s="24" t="s">
        <v>220</v>
      </c>
      <c r="I72" s="40" t="s">
        <v>20</v>
      </c>
      <c r="J72" s="24" t="s">
        <v>26</v>
      </c>
      <c r="K72" s="24" t="s">
        <v>104</v>
      </c>
      <c r="L72" s="28" t="s">
        <v>19</v>
      </c>
      <c r="M72" s="29">
        <v>43529</v>
      </c>
      <c r="N72" s="24" t="s">
        <v>356</v>
      </c>
      <c r="O72" s="24" t="s">
        <v>357</v>
      </c>
      <c r="P72" s="24" t="s">
        <v>201</v>
      </c>
      <c r="Q72" s="24" t="s">
        <v>7</v>
      </c>
      <c r="R72" s="30">
        <v>5000</v>
      </c>
      <c r="S72" s="30">
        <v>63410</v>
      </c>
      <c r="T72" s="30">
        <v>3</v>
      </c>
      <c r="U72" s="30">
        <v>3</v>
      </c>
      <c r="V72" s="30">
        <v>300</v>
      </c>
      <c r="W72" s="30">
        <v>900</v>
      </c>
      <c r="X72" s="30">
        <v>500</v>
      </c>
      <c r="Y72" s="30">
        <v>5</v>
      </c>
      <c r="Z72" s="30">
        <v>5</v>
      </c>
      <c r="AA72" s="30">
        <v>300</v>
      </c>
      <c r="AB72" s="30">
        <v>1500</v>
      </c>
      <c r="AC72" s="30">
        <v>1000</v>
      </c>
      <c r="AD72" s="30">
        <v>5</v>
      </c>
      <c r="AE72" s="30">
        <v>300</v>
      </c>
      <c r="AF72" s="30">
        <v>1500</v>
      </c>
      <c r="AG72" s="30">
        <v>500</v>
      </c>
      <c r="AH72" s="30">
        <v>1000</v>
      </c>
      <c r="AI72" s="30">
        <v>1000</v>
      </c>
      <c r="AJ72" s="30">
        <v>1000</v>
      </c>
      <c r="AK72" s="30">
        <v>1000</v>
      </c>
      <c r="AL72" s="30">
        <v>100</v>
      </c>
      <c r="AM72" s="30">
        <v>200</v>
      </c>
      <c r="AN72" s="30">
        <v>10</v>
      </c>
      <c r="AO72" s="30">
        <v>1000</v>
      </c>
      <c r="AP72" s="30">
        <v>1000</v>
      </c>
      <c r="AQ72" s="30">
        <v>1000</v>
      </c>
      <c r="AR72" s="30">
        <v>500</v>
      </c>
      <c r="AS72" s="30">
        <v>500</v>
      </c>
      <c r="AT72" s="30">
        <v>2</v>
      </c>
      <c r="AU72" s="30">
        <v>1000</v>
      </c>
      <c r="AV72" s="30">
        <v>10000</v>
      </c>
      <c r="AW72" s="30">
        <v>1000</v>
      </c>
      <c r="AX72" s="30">
        <v>20000</v>
      </c>
      <c r="AY72" s="30">
        <v>200</v>
      </c>
      <c r="AZ72" s="30">
        <v>2000</v>
      </c>
      <c r="BA72" s="30">
        <v>5000</v>
      </c>
      <c r="BB72" s="30" t="s">
        <v>200</v>
      </c>
      <c r="BC72" s="30">
        <v>2</v>
      </c>
      <c r="BD72" s="30">
        <v>2000</v>
      </c>
      <c r="BE72" s="30">
        <v>1000</v>
      </c>
      <c r="BF72" s="30">
        <v>1000</v>
      </c>
      <c r="BG72" s="30">
        <v>1000</v>
      </c>
      <c r="BH72" s="30">
        <v>5000</v>
      </c>
      <c r="BI72" s="30" t="s">
        <v>228</v>
      </c>
      <c r="BJ72" s="36" t="s">
        <v>811</v>
      </c>
    </row>
    <row r="73" spans="4:62" x14ac:dyDescent="0.2">
      <c r="D73" s="35" t="s">
        <v>231</v>
      </c>
      <c r="E73" s="35" t="s">
        <v>812</v>
      </c>
      <c r="F73" s="38" t="s">
        <v>813</v>
      </c>
      <c r="G73" s="40" t="s">
        <v>541</v>
      </c>
      <c r="H73" s="24" t="s">
        <v>220</v>
      </c>
      <c r="I73" s="40" t="s">
        <v>25</v>
      </c>
      <c r="J73" s="24" t="s">
        <v>26</v>
      </c>
      <c r="K73" s="24" t="s">
        <v>104</v>
      </c>
      <c r="L73" s="28" t="s">
        <v>24</v>
      </c>
      <c r="M73" s="29">
        <v>43530</v>
      </c>
      <c r="N73" s="24" t="s">
        <v>358</v>
      </c>
      <c r="O73" s="24" t="s">
        <v>359</v>
      </c>
      <c r="P73" s="24" t="s">
        <v>201</v>
      </c>
      <c r="Q73" s="24" t="s">
        <v>12</v>
      </c>
      <c r="R73" s="30">
        <v>5000</v>
      </c>
      <c r="S73" s="30">
        <v>63410</v>
      </c>
      <c r="T73" s="30">
        <v>3</v>
      </c>
      <c r="U73" s="30">
        <v>3</v>
      </c>
      <c r="V73" s="30">
        <v>300</v>
      </c>
      <c r="W73" s="30">
        <v>900</v>
      </c>
      <c r="X73" s="30">
        <v>500</v>
      </c>
      <c r="Y73" s="30">
        <v>5</v>
      </c>
      <c r="Z73" s="30">
        <v>5</v>
      </c>
      <c r="AA73" s="30">
        <v>300</v>
      </c>
      <c r="AB73" s="30">
        <v>1500</v>
      </c>
      <c r="AC73" s="30">
        <v>1000</v>
      </c>
      <c r="AD73" s="30">
        <v>5</v>
      </c>
      <c r="AE73" s="30">
        <v>300</v>
      </c>
      <c r="AF73" s="30">
        <v>1500</v>
      </c>
      <c r="AG73" s="30">
        <v>500</v>
      </c>
      <c r="AH73" s="30">
        <v>1000</v>
      </c>
      <c r="AI73" s="30">
        <v>1000</v>
      </c>
      <c r="AJ73" s="30">
        <v>1000</v>
      </c>
      <c r="AK73" s="30">
        <v>1000</v>
      </c>
      <c r="AL73" s="30">
        <v>100</v>
      </c>
      <c r="AM73" s="30">
        <v>200</v>
      </c>
      <c r="AN73" s="30">
        <v>10</v>
      </c>
      <c r="AO73" s="30">
        <v>1000</v>
      </c>
      <c r="AP73" s="30">
        <v>1000</v>
      </c>
      <c r="AQ73" s="30">
        <v>1000</v>
      </c>
      <c r="AR73" s="30">
        <v>500</v>
      </c>
      <c r="AS73" s="30">
        <v>500</v>
      </c>
      <c r="AT73" s="30">
        <v>2</v>
      </c>
      <c r="AU73" s="30">
        <v>1000</v>
      </c>
      <c r="AV73" s="30">
        <v>10000</v>
      </c>
      <c r="AW73" s="30">
        <v>1000</v>
      </c>
      <c r="AX73" s="30">
        <v>20000</v>
      </c>
      <c r="AY73" s="30">
        <v>200</v>
      </c>
      <c r="AZ73" s="30">
        <v>2000</v>
      </c>
      <c r="BA73" s="30">
        <v>5000</v>
      </c>
      <c r="BB73" s="30" t="s">
        <v>200</v>
      </c>
      <c r="BC73" s="30">
        <v>2</v>
      </c>
      <c r="BD73" s="30">
        <v>2000</v>
      </c>
      <c r="BE73" s="30">
        <v>1000</v>
      </c>
      <c r="BF73" s="30">
        <v>1000</v>
      </c>
      <c r="BG73" s="30">
        <v>1000</v>
      </c>
      <c r="BH73" s="30">
        <v>5000</v>
      </c>
      <c r="BI73" s="30" t="s">
        <v>228</v>
      </c>
      <c r="BJ73" s="36" t="s">
        <v>814</v>
      </c>
    </row>
    <row r="74" spans="4:62" x14ac:dyDescent="0.2">
      <c r="D74" s="35" t="s">
        <v>231</v>
      </c>
      <c r="E74" s="35" t="s">
        <v>815</v>
      </c>
      <c r="F74" s="38" t="s">
        <v>816</v>
      </c>
      <c r="G74" s="40" t="s">
        <v>542</v>
      </c>
      <c r="H74" s="24" t="s">
        <v>220</v>
      </c>
      <c r="I74" s="40" t="s">
        <v>30</v>
      </c>
      <c r="J74" s="24" t="s">
        <v>26</v>
      </c>
      <c r="K74" s="24" t="s">
        <v>104</v>
      </c>
      <c r="L74" s="35" t="s">
        <v>29</v>
      </c>
      <c r="M74" s="29">
        <v>43531</v>
      </c>
      <c r="N74" s="24" t="s">
        <v>360</v>
      </c>
      <c r="O74" s="24" t="s">
        <v>361</v>
      </c>
      <c r="P74" s="24" t="s">
        <v>201</v>
      </c>
      <c r="Q74" s="24" t="s">
        <v>17</v>
      </c>
      <c r="R74" s="30">
        <v>5000</v>
      </c>
      <c r="S74" s="30">
        <v>63410</v>
      </c>
      <c r="T74" s="30">
        <v>3</v>
      </c>
      <c r="U74" s="30">
        <v>3</v>
      </c>
      <c r="V74" s="30">
        <v>300</v>
      </c>
      <c r="W74" s="30">
        <v>900</v>
      </c>
      <c r="X74" s="30">
        <v>500</v>
      </c>
      <c r="Y74" s="30">
        <v>5</v>
      </c>
      <c r="Z74" s="30">
        <v>5</v>
      </c>
      <c r="AA74" s="30">
        <v>300</v>
      </c>
      <c r="AB74" s="30">
        <v>1500</v>
      </c>
      <c r="AC74" s="30">
        <v>1000</v>
      </c>
      <c r="AD74" s="30">
        <v>5</v>
      </c>
      <c r="AE74" s="30">
        <v>300</v>
      </c>
      <c r="AF74" s="30">
        <v>1500</v>
      </c>
      <c r="AG74" s="30">
        <v>500</v>
      </c>
      <c r="AH74" s="30">
        <v>1000</v>
      </c>
      <c r="AI74" s="30">
        <v>1000</v>
      </c>
      <c r="AJ74" s="30">
        <v>1000</v>
      </c>
      <c r="AK74" s="30">
        <v>1000</v>
      </c>
      <c r="AL74" s="30">
        <v>100</v>
      </c>
      <c r="AM74" s="30">
        <v>200</v>
      </c>
      <c r="AN74" s="30">
        <v>10</v>
      </c>
      <c r="AO74" s="30">
        <v>1000</v>
      </c>
      <c r="AP74" s="30">
        <v>1000</v>
      </c>
      <c r="AQ74" s="30">
        <v>1000</v>
      </c>
      <c r="AR74" s="30">
        <v>500</v>
      </c>
      <c r="AS74" s="30">
        <v>500</v>
      </c>
      <c r="AT74" s="30">
        <v>2</v>
      </c>
      <c r="AU74" s="30">
        <v>1000</v>
      </c>
      <c r="AV74" s="30">
        <v>10000</v>
      </c>
      <c r="AW74" s="30">
        <v>1000</v>
      </c>
      <c r="AX74" s="30">
        <v>20000</v>
      </c>
      <c r="AY74" s="30">
        <v>200</v>
      </c>
      <c r="AZ74" s="30">
        <v>2000</v>
      </c>
      <c r="BA74" s="30">
        <v>5000</v>
      </c>
      <c r="BB74" s="30" t="s">
        <v>200</v>
      </c>
      <c r="BC74" s="30">
        <v>2</v>
      </c>
      <c r="BD74" s="30">
        <v>2000</v>
      </c>
      <c r="BE74" s="30">
        <v>1000</v>
      </c>
      <c r="BF74" s="30">
        <v>1000</v>
      </c>
      <c r="BG74" s="30">
        <v>1000</v>
      </c>
      <c r="BH74" s="30">
        <v>5000</v>
      </c>
      <c r="BI74" s="30" t="s">
        <v>228</v>
      </c>
      <c r="BJ74" s="36" t="s">
        <v>817</v>
      </c>
    </row>
    <row r="75" spans="4:62" x14ac:dyDescent="0.2">
      <c r="D75" s="35" t="s">
        <v>231</v>
      </c>
      <c r="E75" s="35" t="s">
        <v>818</v>
      </c>
      <c r="F75" s="38" t="s">
        <v>819</v>
      </c>
      <c r="G75" s="40" t="s">
        <v>543</v>
      </c>
      <c r="H75" s="24" t="s">
        <v>220</v>
      </c>
      <c r="I75" s="40" t="s">
        <v>35</v>
      </c>
      <c r="J75" s="24" t="s">
        <v>26</v>
      </c>
      <c r="K75" s="24" t="s">
        <v>104</v>
      </c>
      <c r="L75" s="35" t="s">
        <v>34</v>
      </c>
      <c r="M75" s="29">
        <v>43532</v>
      </c>
      <c r="N75" s="24" t="s">
        <v>362</v>
      </c>
      <c r="O75" s="24" t="s">
        <v>363</v>
      </c>
      <c r="P75" s="24" t="s">
        <v>201</v>
      </c>
      <c r="Q75" s="24" t="s">
        <v>22</v>
      </c>
      <c r="R75" s="30">
        <v>5000</v>
      </c>
      <c r="S75" s="30">
        <v>63410</v>
      </c>
      <c r="T75" s="30">
        <v>3</v>
      </c>
      <c r="U75" s="30">
        <v>3</v>
      </c>
      <c r="V75" s="30">
        <v>300</v>
      </c>
      <c r="W75" s="30">
        <v>900</v>
      </c>
      <c r="X75" s="30">
        <v>500</v>
      </c>
      <c r="Y75" s="30">
        <v>5</v>
      </c>
      <c r="Z75" s="30">
        <v>5</v>
      </c>
      <c r="AA75" s="30">
        <v>300</v>
      </c>
      <c r="AB75" s="30">
        <v>1500</v>
      </c>
      <c r="AC75" s="30">
        <v>1000</v>
      </c>
      <c r="AD75" s="30">
        <v>5</v>
      </c>
      <c r="AE75" s="30">
        <v>300</v>
      </c>
      <c r="AF75" s="30">
        <v>1500</v>
      </c>
      <c r="AG75" s="30">
        <v>500</v>
      </c>
      <c r="AH75" s="30">
        <v>1000</v>
      </c>
      <c r="AI75" s="30">
        <v>1000</v>
      </c>
      <c r="AJ75" s="30">
        <v>1000</v>
      </c>
      <c r="AK75" s="30">
        <v>1000</v>
      </c>
      <c r="AL75" s="30">
        <v>100</v>
      </c>
      <c r="AM75" s="30">
        <v>200</v>
      </c>
      <c r="AN75" s="30">
        <v>10</v>
      </c>
      <c r="AO75" s="30">
        <v>1000</v>
      </c>
      <c r="AP75" s="30">
        <v>1000</v>
      </c>
      <c r="AQ75" s="30">
        <v>1000</v>
      </c>
      <c r="AR75" s="30">
        <v>500</v>
      </c>
      <c r="AS75" s="30">
        <v>500</v>
      </c>
      <c r="AT75" s="30">
        <v>2</v>
      </c>
      <c r="AU75" s="30">
        <v>1000</v>
      </c>
      <c r="AV75" s="30">
        <v>10000</v>
      </c>
      <c r="AW75" s="30">
        <v>1000</v>
      </c>
      <c r="AX75" s="30">
        <v>20000</v>
      </c>
      <c r="AY75" s="30">
        <v>200</v>
      </c>
      <c r="AZ75" s="30">
        <v>2000</v>
      </c>
      <c r="BA75" s="30">
        <v>5000</v>
      </c>
      <c r="BB75" s="30" t="s">
        <v>200</v>
      </c>
      <c r="BC75" s="30">
        <v>2</v>
      </c>
      <c r="BD75" s="30">
        <v>2000</v>
      </c>
      <c r="BE75" s="30">
        <v>1000</v>
      </c>
      <c r="BF75" s="30">
        <v>1000</v>
      </c>
      <c r="BG75" s="30">
        <v>1000</v>
      </c>
      <c r="BH75" s="30">
        <v>5000</v>
      </c>
      <c r="BI75" s="30" t="s">
        <v>228</v>
      </c>
      <c r="BJ75" s="36" t="s">
        <v>820</v>
      </c>
    </row>
    <row r="76" spans="4:62" x14ac:dyDescent="0.2">
      <c r="D76" s="35" t="s">
        <v>231</v>
      </c>
      <c r="E76" s="35" t="s">
        <v>821</v>
      </c>
      <c r="F76" s="38" t="s">
        <v>822</v>
      </c>
      <c r="G76" s="40" t="s">
        <v>544</v>
      </c>
      <c r="H76" s="24" t="s">
        <v>220</v>
      </c>
      <c r="I76" s="40" t="s">
        <v>40</v>
      </c>
      <c r="J76" s="24" t="s">
        <v>26</v>
      </c>
      <c r="K76" s="24" t="s">
        <v>104</v>
      </c>
      <c r="L76" s="35" t="s">
        <v>39</v>
      </c>
      <c r="M76" s="29">
        <v>43533</v>
      </c>
      <c r="N76" s="24" t="s">
        <v>364</v>
      </c>
      <c r="O76" s="24" t="s">
        <v>365</v>
      </c>
      <c r="P76" s="24" t="s">
        <v>201</v>
      </c>
      <c r="Q76" s="24" t="s">
        <v>27</v>
      </c>
      <c r="R76" s="30">
        <v>5000</v>
      </c>
      <c r="S76" s="30">
        <v>63410</v>
      </c>
      <c r="T76" s="30">
        <v>3</v>
      </c>
      <c r="U76" s="30">
        <v>3</v>
      </c>
      <c r="V76" s="30">
        <v>300</v>
      </c>
      <c r="W76" s="30">
        <v>900</v>
      </c>
      <c r="X76" s="30">
        <v>500</v>
      </c>
      <c r="Y76" s="30">
        <v>5</v>
      </c>
      <c r="Z76" s="30">
        <v>5</v>
      </c>
      <c r="AA76" s="30">
        <v>300</v>
      </c>
      <c r="AB76" s="30">
        <v>1500</v>
      </c>
      <c r="AC76" s="30">
        <v>1000</v>
      </c>
      <c r="AD76" s="30">
        <v>5</v>
      </c>
      <c r="AE76" s="30">
        <v>300</v>
      </c>
      <c r="AF76" s="30">
        <v>1500</v>
      </c>
      <c r="AG76" s="30">
        <v>500</v>
      </c>
      <c r="AH76" s="30">
        <v>1000</v>
      </c>
      <c r="AI76" s="30">
        <v>1000</v>
      </c>
      <c r="AJ76" s="30">
        <v>1000</v>
      </c>
      <c r="AK76" s="30">
        <v>1000</v>
      </c>
      <c r="AL76" s="30">
        <v>100</v>
      </c>
      <c r="AM76" s="30">
        <v>200</v>
      </c>
      <c r="AN76" s="30">
        <v>10</v>
      </c>
      <c r="AO76" s="30">
        <v>1000</v>
      </c>
      <c r="AP76" s="30">
        <v>1000</v>
      </c>
      <c r="AQ76" s="30">
        <v>1000</v>
      </c>
      <c r="AR76" s="30">
        <v>500</v>
      </c>
      <c r="AS76" s="30">
        <v>500</v>
      </c>
      <c r="AT76" s="30">
        <v>2</v>
      </c>
      <c r="AU76" s="30">
        <v>1000</v>
      </c>
      <c r="AV76" s="30">
        <v>10000</v>
      </c>
      <c r="AW76" s="30">
        <v>1000</v>
      </c>
      <c r="AX76" s="30">
        <v>20000</v>
      </c>
      <c r="AY76" s="30">
        <v>200</v>
      </c>
      <c r="AZ76" s="30">
        <v>2000</v>
      </c>
      <c r="BA76" s="30">
        <v>5000</v>
      </c>
      <c r="BB76" s="30" t="s">
        <v>200</v>
      </c>
      <c r="BC76" s="30">
        <v>2</v>
      </c>
      <c r="BD76" s="30">
        <v>2000</v>
      </c>
      <c r="BE76" s="30">
        <v>1000</v>
      </c>
      <c r="BF76" s="30">
        <v>1000</v>
      </c>
      <c r="BG76" s="30">
        <v>1000</v>
      </c>
      <c r="BH76" s="30">
        <v>5000</v>
      </c>
      <c r="BI76" s="30" t="s">
        <v>228</v>
      </c>
      <c r="BJ76" s="36" t="s">
        <v>823</v>
      </c>
    </row>
    <row r="77" spans="4:62" x14ac:dyDescent="0.2">
      <c r="D77" s="35" t="s">
        <v>231</v>
      </c>
      <c r="E77" s="35" t="s">
        <v>824</v>
      </c>
      <c r="F77" s="38" t="s">
        <v>825</v>
      </c>
      <c r="G77" s="40" t="s">
        <v>545</v>
      </c>
      <c r="H77" s="24" t="s">
        <v>220</v>
      </c>
      <c r="I77" s="40" t="s">
        <v>45</v>
      </c>
      <c r="J77" s="24" t="s">
        <v>26</v>
      </c>
      <c r="K77" s="24" t="s">
        <v>104</v>
      </c>
      <c r="L77" s="35" t="s">
        <v>44</v>
      </c>
      <c r="M77" s="29">
        <v>43534</v>
      </c>
      <c r="N77" s="24" t="s">
        <v>366</v>
      </c>
      <c r="O77" s="24" t="s">
        <v>367</v>
      </c>
      <c r="P77" s="24" t="s">
        <v>201</v>
      </c>
      <c r="Q77" s="24" t="s">
        <v>32</v>
      </c>
      <c r="R77" s="30">
        <v>5000</v>
      </c>
      <c r="S77" s="30">
        <v>63410</v>
      </c>
      <c r="T77" s="30">
        <v>3</v>
      </c>
      <c r="U77" s="30">
        <v>3</v>
      </c>
      <c r="V77" s="30">
        <v>300</v>
      </c>
      <c r="W77" s="30">
        <v>900</v>
      </c>
      <c r="X77" s="30">
        <v>500</v>
      </c>
      <c r="Y77" s="30">
        <v>5</v>
      </c>
      <c r="Z77" s="30">
        <v>5</v>
      </c>
      <c r="AA77" s="30">
        <v>300</v>
      </c>
      <c r="AB77" s="30">
        <v>1500</v>
      </c>
      <c r="AC77" s="30">
        <v>1000</v>
      </c>
      <c r="AD77" s="30">
        <v>5</v>
      </c>
      <c r="AE77" s="30">
        <v>300</v>
      </c>
      <c r="AF77" s="30">
        <v>1500</v>
      </c>
      <c r="AG77" s="30">
        <v>500</v>
      </c>
      <c r="AH77" s="30">
        <v>1000</v>
      </c>
      <c r="AI77" s="30">
        <v>1000</v>
      </c>
      <c r="AJ77" s="30">
        <v>1000</v>
      </c>
      <c r="AK77" s="30">
        <v>1000</v>
      </c>
      <c r="AL77" s="30">
        <v>100</v>
      </c>
      <c r="AM77" s="30">
        <v>200</v>
      </c>
      <c r="AN77" s="30">
        <v>10</v>
      </c>
      <c r="AO77" s="30">
        <v>1000</v>
      </c>
      <c r="AP77" s="30">
        <v>1000</v>
      </c>
      <c r="AQ77" s="30">
        <v>1000</v>
      </c>
      <c r="AR77" s="30">
        <v>500</v>
      </c>
      <c r="AS77" s="30">
        <v>500</v>
      </c>
      <c r="AT77" s="30">
        <v>2</v>
      </c>
      <c r="AU77" s="30">
        <v>1000</v>
      </c>
      <c r="AV77" s="30">
        <v>10000</v>
      </c>
      <c r="AW77" s="30">
        <v>1000</v>
      </c>
      <c r="AX77" s="30">
        <v>20000</v>
      </c>
      <c r="AY77" s="30">
        <v>200</v>
      </c>
      <c r="AZ77" s="30">
        <v>2000</v>
      </c>
      <c r="BA77" s="30">
        <v>5000</v>
      </c>
      <c r="BB77" s="30" t="s">
        <v>200</v>
      </c>
      <c r="BC77" s="30">
        <v>2</v>
      </c>
      <c r="BD77" s="30">
        <v>2000</v>
      </c>
      <c r="BE77" s="30">
        <v>1000</v>
      </c>
      <c r="BF77" s="30">
        <v>1000</v>
      </c>
      <c r="BG77" s="30">
        <v>1000</v>
      </c>
      <c r="BH77" s="30">
        <v>5000</v>
      </c>
      <c r="BI77" s="30" t="s">
        <v>228</v>
      </c>
      <c r="BJ77" s="36" t="s">
        <v>826</v>
      </c>
    </row>
    <row r="78" spans="4:62" x14ac:dyDescent="0.2">
      <c r="D78" s="35" t="s">
        <v>231</v>
      </c>
      <c r="E78" s="35" t="s">
        <v>827</v>
      </c>
      <c r="F78" s="38" t="s">
        <v>828</v>
      </c>
      <c r="G78" s="40" t="s">
        <v>546</v>
      </c>
      <c r="H78" s="24" t="s">
        <v>220</v>
      </c>
      <c r="I78" s="40" t="s">
        <v>50</v>
      </c>
      <c r="J78" s="24" t="s">
        <v>26</v>
      </c>
      <c r="K78" s="24" t="s">
        <v>104</v>
      </c>
      <c r="L78" s="35" t="s">
        <v>49</v>
      </c>
      <c r="M78" s="29">
        <v>43535</v>
      </c>
      <c r="N78" s="24" t="s">
        <v>368</v>
      </c>
      <c r="O78" s="24" t="s">
        <v>369</v>
      </c>
      <c r="P78" s="24" t="s">
        <v>201</v>
      </c>
      <c r="Q78" s="24" t="s">
        <v>37</v>
      </c>
      <c r="R78" s="30">
        <v>5000</v>
      </c>
      <c r="S78" s="30">
        <v>63410</v>
      </c>
      <c r="T78" s="30">
        <v>3</v>
      </c>
      <c r="U78" s="30">
        <v>3</v>
      </c>
      <c r="V78" s="30">
        <v>300</v>
      </c>
      <c r="W78" s="30">
        <v>900</v>
      </c>
      <c r="X78" s="30">
        <v>500</v>
      </c>
      <c r="Y78" s="30">
        <v>5</v>
      </c>
      <c r="Z78" s="30">
        <v>5</v>
      </c>
      <c r="AA78" s="30">
        <v>300</v>
      </c>
      <c r="AB78" s="30">
        <v>1500</v>
      </c>
      <c r="AC78" s="30">
        <v>1000</v>
      </c>
      <c r="AD78" s="30">
        <v>5</v>
      </c>
      <c r="AE78" s="30">
        <v>300</v>
      </c>
      <c r="AF78" s="30">
        <v>1500</v>
      </c>
      <c r="AG78" s="30">
        <v>500</v>
      </c>
      <c r="AH78" s="30">
        <v>1000</v>
      </c>
      <c r="AI78" s="30">
        <v>1000</v>
      </c>
      <c r="AJ78" s="30">
        <v>1000</v>
      </c>
      <c r="AK78" s="30">
        <v>1000</v>
      </c>
      <c r="AL78" s="30">
        <v>100</v>
      </c>
      <c r="AM78" s="30">
        <v>200</v>
      </c>
      <c r="AN78" s="30">
        <v>10</v>
      </c>
      <c r="AO78" s="30">
        <v>1000</v>
      </c>
      <c r="AP78" s="30">
        <v>1000</v>
      </c>
      <c r="AQ78" s="30">
        <v>1000</v>
      </c>
      <c r="AR78" s="30">
        <v>500</v>
      </c>
      <c r="AS78" s="30">
        <v>500</v>
      </c>
      <c r="AT78" s="30">
        <v>2</v>
      </c>
      <c r="AU78" s="30">
        <v>1000</v>
      </c>
      <c r="AV78" s="30">
        <v>10000</v>
      </c>
      <c r="AW78" s="30">
        <v>1000</v>
      </c>
      <c r="AX78" s="30">
        <v>20000</v>
      </c>
      <c r="AY78" s="30">
        <v>200</v>
      </c>
      <c r="AZ78" s="30">
        <v>2000</v>
      </c>
      <c r="BA78" s="30">
        <v>5000</v>
      </c>
      <c r="BB78" s="30" t="s">
        <v>200</v>
      </c>
      <c r="BC78" s="30">
        <v>2</v>
      </c>
      <c r="BD78" s="30">
        <v>2000</v>
      </c>
      <c r="BE78" s="30">
        <v>1000</v>
      </c>
      <c r="BF78" s="30">
        <v>1000</v>
      </c>
      <c r="BG78" s="30">
        <v>1000</v>
      </c>
      <c r="BH78" s="30">
        <v>5000</v>
      </c>
      <c r="BI78" s="30" t="s">
        <v>228</v>
      </c>
      <c r="BJ78" s="36" t="s">
        <v>829</v>
      </c>
    </row>
    <row r="79" spans="4:62" x14ac:dyDescent="0.2">
      <c r="D79" s="35" t="s">
        <v>231</v>
      </c>
      <c r="E79" s="35" t="s">
        <v>830</v>
      </c>
      <c r="F79" s="38" t="s">
        <v>831</v>
      </c>
      <c r="G79" s="40" t="s">
        <v>547</v>
      </c>
      <c r="H79" s="24" t="s">
        <v>220</v>
      </c>
      <c r="I79" s="40" t="s">
        <v>55</v>
      </c>
      <c r="J79" s="24" t="s">
        <v>26</v>
      </c>
      <c r="K79" s="24" t="s">
        <v>104</v>
      </c>
      <c r="L79" s="28" t="s">
        <v>54</v>
      </c>
      <c r="M79" s="29">
        <v>43536</v>
      </c>
      <c r="N79" s="24" t="s">
        <v>370</v>
      </c>
      <c r="O79" s="24" t="s">
        <v>371</v>
      </c>
      <c r="P79" s="24" t="s">
        <v>201</v>
      </c>
      <c r="Q79" s="24" t="s">
        <v>42</v>
      </c>
      <c r="R79" s="30">
        <v>5000</v>
      </c>
      <c r="S79" s="30">
        <v>63410</v>
      </c>
      <c r="T79" s="30">
        <v>3</v>
      </c>
      <c r="U79" s="30">
        <v>3</v>
      </c>
      <c r="V79" s="30">
        <v>300</v>
      </c>
      <c r="W79" s="30">
        <v>900</v>
      </c>
      <c r="X79" s="30">
        <v>500</v>
      </c>
      <c r="Y79" s="30">
        <v>5</v>
      </c>
      <c r="Z79" s="30">
        <v>5</v>
      </c>
      <c r="AA79" s="30">
        <v>300</v>
      </c>
      <c r="AB79" s="30">
        <v>1500</v>
      </c>
      <c r="AC79" s="30">
        <v>1000</v>
      </c>
      <c r="AD79" s="30">
        <v>5</v>
      </c>
      <c r="AE79" s="30">
        <v>300</v>
      </c>
      <c r="AF79" s="30">
        <v>1500</v>
      </c>
      <c r="AG79" s="30">
        <v>500</v>
      </c>
      <c r="AH79" s="30">
        <v>1000</v>
      </c>
      <c r="AI79" s="30">
        <v>1000</v>
      </c>
      <c r="AJ79" s="30">
        <v>1000</v>
      </c>
      <c r="AK79" s="30">
        <v>1000</v>
      </c>
      <c r="AL79" s="30">
        <v>100</v>
      </c>
      <c r="AM79" s="30">
        <v>200</v>
      </c>
      <c r="AN79" s="30">
        <v>10</v>
      </c>
      <c r="AO79" s="30">
        <v>1000</v>
      </c>
      <c r="AP79" s="30">
        <v>1000</v>
      </c>
      <c r="AQ79" s="30">
        <v>1000</v>
      </c>
      <c r="AR79" s="30">
        <v>500</v>
      </c>
      <c r="AS79" s="30">
        <v>500</v>
      </c>
      <c r="AT79" s="30">
        <v>2</v>
      </c>
      <c r="AU79" s="30">
        <v>1000</v>
      </c>
      <c r="AV79" s="30">
        <v>10000</v>
      </c>
      <c r="AW79" s="30">
        <v>1000</v>
      </c>
      <c r="AX79" s="30">
        <v>20000</v>
      </c>
      <c r="AY79" s="30">
        <v>200</v>
      </c>
      <c r="AZ79" s="30">
        <v>2000</v>
      </c>
      <c r="BA79" s="30">
        <v>5000</v>
      </c>
      <c r="BB79" s="30" t="s">
        <v>200</v>
      </c>
      <c r="BC79" s="30">
        <v>2</v>
      </c>
      <c r="BD79" s="30">
        <v>2000</v>
      </c>
      <c r="BE79" s="30">
        <v>1000</v>
      </c>
      <c r="BF79" s="30">
        <v>1000</v>
      </c>
      <c r="BG79" s="30">
        <v>1000</v>
      </c>
      <c r="BH79" s="30">
        <v>5000</v>
      </c>
      <c r="BI79" s="30" t="s">
        <v>228</v>
      </c>
      <c r="BJ79" s="36" t="s">
        <v>832</v>
      </c>
    </row>
    <row r="80" spans="4:62" x14ac:dyDescent="0.2">
      <c r="D80" s="35" t="s">
        <v>231</v>
      </c>
      <c r="E80" s="35" t="s">
        <v>833</v>
      </c>
      <c r="F80" s="38" t="s">
        <v>834</v>
      </c>
      <c r="G80" s="40" t="s">
        <v>548</v>
      </c>
      <c r="H80" s="24" t="s">
        <v>220</v>
      </c>
      <c r="I80" s="40" t="s">
        <v>60</v>
      </c>
      <c r="J80" s="24" t="s">
        <v>26</v>
      </c>
      <c r="K80" s="24" t="s">
        <v>104</v>
      </c>
      <c r="L80" s="35" t="s">
        <v>59</v>
      </c>
      <c r="M80" s="29">
        <v>43537</v>
      </c>
      <c r="N80" s="24" t="s">
        <v>372</v>
      </c>
      <c r="O80" s="24" t="s">
        <v>373</v>
      </c>
      <c r="P80" s="24" t="s">
        <v>201</v>
      </c>
      <c r="Q80" s="24" t="s">
        <v>47</v>
      </c>
      <c r="R80" s="30">
        <v>5000</v>
      </c>
      <c r="S80" s="30">
        <v>63410</v>
      </c>
      <c r="T80" s="30">
        <v>3</v>
      </c>
      <c r="U80" s="30">
        <v>3</v>
      </c>
      <c r="V80" s="30">
        <v>300</v>
      </c>
      <c r="W80" s="30">
        <v>900</v>
      </c>
      <c r="X80" s="30">
        <v>500</v>
      </c>
      <c r="Y80" s="30">
        <v>5</v>
      </c>
      <c r="Z80" s="30">
        <v>5</v>
      </c>
      <c r="AA80" s="30">
        <v>300</v>
      </c>
      <c r="AB80" s="30">
        <v>1500</v>
      </c>
      <c r="AC80" s="30">
        <v>1000</v>
      </c>
      <c r="AD80" s="30">
        <v>5</v>
      </c>
      <c r="AE80" s="30">
        <v>300</v>
      </c>
      <c r="AF80" s="30">
        <v>1500</v>
      </c>
      <c r="AG80" s="30">
        <v>500</v>
      </c>
      <c r="AH80" s="30">
        <v>1000</v>
      </c>
      <c r="AI80" s="30">
        <v>1000</v>
      </c>
      <c r="AJ80" s="30">
        <v>1000</v>
      </c>
      <c r="AK80" s="30">
        <v>1000</v>
      </c>
      <c r="AL80" s="30">
        <v>100</v>
      </c>
      <c r="AM80" s="30">
        <v>200</v>
      </c>
      <c r="AN80" s="30">
        <v>10</v>
      </c>
      <c r="AO80" s="30">
        <v>1000</v>
      </c>
      <c r="AP80" s="30">
        <v>1000</v>
      </c>
      <c r="AQ80" s="30">
        <v>1000</v>
      </c>
      <c r="AR80" s="30">
        <v>500</v>
      </c>
      <c r="AS80" s="30">
        <v>500</v>
      </c>
      <c r="AT80" s="30">
        <v>2</v>
      </c>
      <c r="AU80" s="30">
        <v>1000</v>
      </c>
      <c r="AV80" s="30">
        <v>10000</v>
      </c>
      <c r="AW80" s="30">
        <v>1000</v>
      </c>
      <c r="AX80" s="30">
        <v>20000</v>
      </c>
      <c r="AY80" s="30">
        <v>200</v>
      </c>
      <c r="AZ80" s="30">
        <v>2000</v>
      </c>
      <c r="BA80" s="30">
        <v>5000</v>
      </c>
      <c r="BB80" s="30" t="s">
        <v>200</v>
      </c>
      <c r="BC80" s="30">
        <v>2</v>
      </c>
      <c r="BD80" s="30">
        <v>2000</v>
      </c>
      <c r="BE80" s="30">
        <v>1000</v>
      </c>
      <c r="BF80" s="30">
        <v>1000</v>
      </c>
      <c r="BG80" s="30">
        <v>1000</v>
      </c>
      <c r="BH80" s="30">
        <v>5000</v>
      </c>
      <c r="BI80" s="30" t="s">
        <v>228</v>
      </c>
      <c r="BJ80" s="36" t="s">
        <v>835</v>
      </c>
    </row>
    <row r="81" spans="4:62" x14ac:dyDescent="0.2">
      <c r="D81" s="35" t="s">
        <v>231</v>
      </c>
      <c r="E81" s="35" t="s">
        <v>836</v>
      </c>
      <c r="F81" s="38" t="s">
        <v>837</v>
      </c>
      <c r="G81" s="40" t="s">
        <v>549</v>
      </c>
      <c r="H81" s="24" t="s">
        <v>220</v>
      </c>
      <c r="I81" s="40" t="s">
        <v>65</v>
      </c>
      <c r="J81" s="24" t="s">
        <v>26</v>
      </c>
      <c r="K81" s="24" t="s">
        <v>104</v>
      </c>
      <c r="L81" s="35" t="s">
        <v>63</v>
      </c>
      <c r="M81" s="29">
        <v>43538</v>
      </c>
      <c r="N81" s="24" t="s">
        <v>374</v>
      </c>
      <c r="O81" s="24" t="s">
        <v>375</v>
      </c>
      <c r="P81" s="24" t="s">
        <v>201</v>
      </c>
      <c r="Q81" s="24" t="s">
        <v>52</v>
      </c>
      <c r="R81" s="30">
        <v>5000</v>
      </c>
      <c r="S81" s="30">
        <v>63410</v>
      </c>
      <c r="T81" s="30">
        <v>3</v>
      </c>
      <c r="U81" s="30">
        <v>3</v>
      </c>
      <c r="V81" s="30">
        <v>300</v>
      </c>
      <c r="W81" s="30">
        <v>900</v>
      </c>
      <c r="X81" s="30">
        <v>500</v>
      </c>
      <c r="Y81" s="30">
        <v>5</v>
      </c>
      <c r="Z81" s="30">
        <v>5</v>
      </c>
      <c r="AA81" s="30">
        <v>300</v>
      </c>
      <c r="AB81" s="30">
        <v>1500</v>
      </c>
      <c r="AC81" s="30">
        <v>1000</v>
      </c>
      <c r="AD81" s="30">
        <v>5</v>
      </c>
      <c r="AE81" s="30">
        <v>300</v>
      </c>
      <c r="AF81" s="30">
        <v>1500</v>
      </c>
      <c r="AG81" s="30">
        <v>500</v>
      </c>
      <c r="AH81" s="30">
        <v>1000</v>
      </c>
      <c r="AI81" s="30">
        <v>1000</v>
      </c>
      <c r="AJ81" s="30">
        <v>1000</v>
      </c>
      <c r="AK81" s="30">
        <v>1000</v>
      </c>
      <c r="AL81" s="30">
        <v>100</v>
      </c>
      <c r="AM81" s="30">
        <v>200</v>
      </c>
      <c r="AN81" s="30">
        <v>10</v>
      </c>
      <c r="AO81" s="30">
        <v>1000</v>
      </c>
      <c r="AP81" s="30">
        <v>1000</v>
      </c>
      <c r="AQ81" s="30">
        <v>1000</v>
      </c>
      <c r="AR81" s="30">
        <v>500</v>
      </c>
      <c r="AS81" s="30">
        <v>500</v>
      </c>
      <c r="AT81" s="30">
        <v>2</v>
      </c>
      <c r="AU81" s="30">
        <v>1000</v>
      </c>
      <c r="AV81" s="30">
        <v>10000</v>
      </c>
      <c r="AW81" s="30">
        <v>1000</v>
      </c>
      <c r="AX81" s="30">
        <v>20000</v>
      </c>
      <c r="AY81" s="30">
        <v>200</v>
      </c>
      <c r="AZ81" s="30">
        <v>2000</v>
      </c>
      <c r="BA81" s="30">
        <v>5000</v>
      </c>
      <c r="BB81" s="30" t="s">
        <v>200</v>
      </c>
      <c r="BC81" s="30">
        <v>2</v>
      </c>
      <c r="BD81" s="30">
        <v>2000</v>
      </c>
      <c r="BE81" s="30">
        <v>1000</v>
      </c>
      <c r="BF81" s="30">
        <v>1000</v>
      </c>
      <c r="BG81" s="30">
        <v>1000</v>
      </c>
      <c r="BH81" s="30">
        <v>5000</v>
      </c>
      <c r="BI81" s="30" t="s">
        <v>228</v>
      </c>
      <c r="BJ81" s="36" t="s">
        <v>838</v>
      </c>
    </row>
    <row r="82" spans="4:62" x14ac:dyDescent="0.2">
      <c r="D82" s="35" t="s">
        <v>231</v>
      </c>
      <c r="E82" s="35" t="s">
        <v>839</v>
      </c>
      <c r="F82" s="38" t="s">
        <v>840</v>
      </c>
      <c r="G82" s="40" t="s">
        <v>550</v>
      </c>
      <c r="H82" s="24" t="s">
        <v>220</v>
      </c>
      <c r="I82" s="40" t="s">
        <v>69</v>
      </c>
      <c r="J82" s="24" t="s">
        <v>26</v>
      </c>
      <c r="K82" s="24" t="s">
        <v>104</v>
      </c>
      <c r="L82" s="35" t="s">
        <v>67</v>
      </c>
      <c r="M82" s="29">
        <v>43539</v>
      </c>
      <c r="N82" s="24" t="s">
        <v>376</v>
      </c>
      <c r="O82" s="24" t="s">
        <v>377</v>
      </c>
      <c r="P82" s="24" t="s">
        <v>201</v>
      </c>
      <c r="Q82" s="24" t="s">
        <v>57</v>
      </c>
      <c r="R82" s="30">
        <v>5000</v>
      </c>
      <c r="S82" s="30">
        <v>63410</v>
      </c>
      <c r="T82" s="30">
        <v>3</v>
      </c>
      <c r="U82" s="30">
        <v>3</v>
      </c>
      <c r="V82" s="30">
        <v>300</v>
      </c>
      <c r="W82" s="30">
        <v>900</v>
      </c>
      <c r="X82" s="30">
        <v>500</v>
      </c>
      <c r="Y82" s="30">
        <v>5</v>
      </c>
      <c r="Z82" s="30">
        <v>5</v>
      </c>
      <c r="AA82" s="30">
        <v>300</v>
      </c>
      <c r="AB82" s="30">
        <v>1500</v>
      </c>
      <c r="AC82" s="30">
        <v>1000</v>
      </c>
      <c r="AD82" s="30">
        <v>5</v>
      </c>
      <c r="AE82" s="30">
        <v>300</v>
      </c>
      <c r="AF82" s="30">
        <v>1500</v>
      </c>
      <c r="AG82" s="30">
        <v>500</v>
      </c>
      <c r="AH82" s="30">
        <v>1000</v>
      </c>
      <c r="AI82" s="30">
        <v>1000</v>
      </c>
      <c r="AJ82" s="30">
        <v>1000</v>
      </c>
      <c r="AK82" s="30">
        <v>1000</v>
      </c>
      <c r="AL82" s="30">
        <v>100</v>
      </c>
      <c r="AM82" s="30">
        <v>200</v>
      </c>
      <c r="AN82" s="30">
        <v>10</v>
      </c>
      <c r="AO82" s="30">
        <v>1000</v>
      </c>
      <c r="AP82" s="30">
        <v>1000</v>
      </c>
      <c r="AQ82" s="30">
        <v>1000</v>
      </c>
      <c r="AR82" s="30">
        <v>500</v>
      </c>
      <c r="AS82" s="30">
        <v>500</v>
      </c>
      <c r="AT82" s="30">
        <v>2</v>
      </c>
      <c r="AU82" s="30">
        <v>1000</v>
      </c>
      <c r="AV82" s="30">
        <v>10000</v>
      </c>
      <c r="AW82" s="30">
        <v>1000</v>
      </c>
      <c r="AX82" s="30">
        <v>20000</v>
      </c>
      <c r="AY82" s="30">
        <v>200</v>
      </c>
      <c r="AZ82" s="30">
        <v>2000</v>
      </c>
      <c r="BA82" s="30">
        <v>5000</v>
      </c>
      <c r="BB82" s="30" t="s">
        <v>200</v>
      </c>
      <c r="BC82" s="30">
        <v>2</v>
      </c>
      <c r="BD82" s="30">
        <v>2000</v>
      </c>
      <c r="BE82" s="30">
        <v>1000</v>
      </c>
      <c r="BF82" s="30">
        <v>1000</v>
      </c>
      <c r="BG82" s="30">
        <v>1000</v>
      </c>
      <c r="BH82" s="30">
        <v>5000</v>
      </c>
      <c r="BI82" s="30" t="s">
        <v>228</v>
      </c>
      <c r="BJ82" s="36" t="s">
        <v>841</v>
      </c>
    </row>
    <row r="83" spans="4:62" x14ac:dyDescent="0.2">
      <c r="D83" s="35" t="s">
        <v>231</v>
      </c>
      <c r="E83" s="35" t="s">
        <v>842</v>
      </c>
      <c r="F83" s="38" t="s">
        <v>843</v>
      </c>
      <c r="G83" s="40" t="s">
        <v>551</v>
      </c>
      <c r="H83" s="24" t="s">
        <v>220</v>
      </c>
      <c r="I83" s="40" t="s">
        <v>73</v>
      </c>
      <c r="J83" s="24" t="s">
        <v>26</v>
      </c>
      <c r="K83" s="24" t="s">
        <v>104</v>
      </c>
      <c r="L83" s="35" t="s">
        <v>71</v>
      </c>
      <c r="M83" s="29">
        <v>43540</v>
      </c>
      <c r="N83" s="24" t="s">
        <v>378</v>
      </c>
      <c r="O83" s="24" t="s">
        <v>379</v>
      </c>
      <c r="P83" s="24" t="s">
        <v>201</v>
      </c>
      <c r="Q83" s="24" t="s">
        <v>62</v>
      </c>
      <c r="R83" s="30">
        <v>5000</v>
      </c>
      <c r="S83" s="30">
        <v>63410</v>
      </c>
      <c r="T83" s="30">
        <v>3</v>
      </c>
      <c r="U83" s="30">
        <v>3</v>
      </c>
      <c r="V83" s="30">
        <v>300</v>
      </c>
      <c r="W83" s="30">
        <v>900</v>
      </c>
      <c r="X83" s="30">
        <v>500</v>
      </c>
      <c r="Y83" s="30">
        <v>5</v>
      </c>
      <c r="Z83" s="30">
        <v>5</v>
      </c>
      <c r="AA83" s="30">
        <v>300</v>
      </c>
      <c r="AB83" s="30">
        <v>1500</v>
      </c>
      <c r="AC83" s="30">
        <v>1000</v>
      </c>
      <c r="AD83" s="30">
        <v>5</v>
      </c>
      <c r="AE83" s="30">
        <v>300</v>
      </c>
      <c r="AF83" s="30">
        <v>1500</v>
      </c>
      <c r="AG83" s="30">
        <v>500</v>
      </c>
      <c r="AH83" s="30">
        <v>1000</v>
      </c>
      <c r="AI83" s="30">
        <v>1000</v>
      </c>
      <c r="AJ83" s="30">
        <v>1000</v>
      </c>
      <c r="AK83" s="30">
        <v>1000</v>
      </c>
      <c r="AL83" s="30">
        <v>100</v>
      </c>
      <c r="AM83" s="30">
        <v>200</v>
      </c>
      <c r="AN83" s="30">
        <v>10</v>
      </c>
      <c r="AO83" s="30">
        <v>1000</v>
      </c>
      <c r="AP83" s="30">
        <v>1000</v>
      </c>
      <c r="AQ83" s="30">
        <v>1000</v>
      </c>
      <c r="AR83" s="30">
        <v>500</v>
      </c>
      <c r="AS83" s="30">
        <v>500</v>
      </c>
      <c r="AT83" s="30">
        <v>2</v>
      </c>
      <c r="AU83" s="30">
        <v>1000</v>
      </c>
      <c r="AV83" s="30">
        <v>10000</v>
      </c>
      <c r="AW83" s="30">
        <v>1000</v>
      </c>
      <c r="AX83" s="30">
        <v>20000</v>
      </c>
      <c r="AY83" s="30">
        <v>200</v>
      </c>
      <c r="AZ83" s="30">
        <v>2000</v>
      </c>
      <c r="BA83" s="30">
        <v>5000</v>
      </c>
      <c r="BB83" s="30" t="s">
        <v>200</v>
      </c>
      <c r="BC83" s="30">
        <v>2</v>
      </c>
      <c r="BD83" s="30">
        <v>2000</v>
      </c>
      <c r="BE83" s="30">
        <v>1000</v>
      </c>
      <c r="BF83" s="30">
        <v>1000</v>
      </c>
      <c r="BG83" s="30">
        <v>1000</v>
      </c>
      <c r="BH83" s="30">
        <v>5000</v>
      </c>
      <c r="BI83" s="30" t="s">
        <v>228</v>
      </c>
      <c r="BJ83" s="36" t="s">
        <v>844</v>
      </c>
    </row>
    <row r="84" spans="4:62" x14ac:dyDescent="0.2">
      <c r="D84" s="35" t="s">
        <v>231</v>
      </c>
      <c r="E84" s="35" t="s">
        <v>845</v>
      </c>
      <c r="F84" s="38" t="s">
        <v>846</v>
      </c>
      <c r="G84" s="40" t="s">
        <v>552</v>
      </c>
      <c r="H84" s="24" t="s">
        <v>220</v>
      </c>
      <c r="I84" s="40" t="s">
        <v>77</v>
      </c>
      <c r="J84" s="24" t="s">
        <v>26</v>
      </c>
      <c r="K84" s="24" t="s">
        <v>104</v>
      </c>
      <c r="L84" s="35" t="s">
        <v>75</v>
      </c>
      <c r="M84" s="29">
        <v>43541</v>
      </c>
      <c r="N84" s="24" t="s">
        <v>380</v>
      </c>
      <c r="O84" s="24" t="s">
        <v>381</v>
      </c>
      <c r="P84" s="24" t="s">
        <v>201</v>
      </c>
      <c r="Q84" s="24" t="s">
        <v>7</v>
      </c>
      <c r="R84" s="30">
        <v>5000</v>
      </c>
      <c r="S84" s="30">
        <v>63410</v>
      </c>
      <c r="T84" s="30">
        <v>3</v>
      </c>
      <c r="U84" s="30">
        <v>3</v>
      </c>
      <c r="V84" s="30">
        <v>300</v>
      </c>
      <c r="W84" s="30">
        <v>900</v>
      </c>
      <c r="X84" s="30">
        <v>500</v>
      </c>
      <c r="Y84" s="30">
        <v>5</v>
      </c>
      <c r="Z84" s="30">
        <v>5</v>
      </c>
      <c r="AA84" s="30">
        <v>300</v>
      </c>
      <c r="AB84" s="30">
        <v>1500</v>
      </c>
      <c r="AC84" s="30">
        <v>1000</v>
      </c>
      <c r="AD84" s="30">
        <v>5</v>
      </c>
      <c r="AE84" s="30">
        <v>300</v>
      </c>
      <c r="AF84" s="30">
        <v>1500</v>
      </c>
      <c r="AG84" s="30">
        <v>500</v>
      </c>
      <c r="AH84" s="30">
        <v>1000</v>
      </c>
      <c r="AI84" s="30">
        <v>1000</v>
      </c>
      <c r="AJ84" s="30">
        <v>1000</v>
      </c>
      <c r="AK84" s="30">
        <v>1000</v>
      </c>
      <c r="AL84" s="30">
        <v>100</v>
      </c>
      <c r="AM84" s="30">
        <v>200</v>
      </c>
      <c r="AN84" s="30">
        <v>10</v>
      </c>
      <c r="AO84" s="30">
        <v>1000</v>
      </c>
      <c r="AP84" s="30">
        <v>1000</v>
      </c>
      <c r="AQ84" s="30">
        <v>1000</v>
      </c>
      <c r="AR84" s="30">
        <v>500</v>
      </c>
      <c r="AS84" s="30">
        <v>500</v>
      </c>
      <c r="AT84" s="30">
        <v>2</v>
      </c>
      <c r="AU84" s="30">
        <v>1000</v>
      </c>
      <c r="AV84" s="30">
        <v>10000</v>
      </c>
      <c r="AW84" s="30">
        <v>1000</v>
      </c>
      <c r="AX84" s="30">
        <v>20000</v>
      </c>
      <c r="AY84" s="30">
        <v>200</v>
      </c>
      <c r="AZ84" s="30">
        <v>2000</v>
      </c>
      <c r="BA84" s="30">
        <v>5000</v>
      </c>
      <c r="BB84" s="30" t="s">
        <v>200</v>
      </c>
      <c r="BC84" s="30">
        <v>2</v>
      </c>
      <c r="BD84" s="30">
        <v>2000</v>
      </c>
      <c r="BE84" s="30">
        <v>1000</v>
      </c>
      <c r="BF84" s="30">
        <v>1000</v>
      </c>
      <c r="BG84" s="30">
        <v>1000</v>
      </c>
      <c r="BH84" s="30">
        <v>5000</v>
      </c>
      <c r="BI84" s="30" t="s">
        <v>228</v>
      </c>
      <c r="BJ84" s="36" t="s">
        <v>847</v>
      </c>
    </row>
    <row r="85" spans="4:62" x14ac:dyDescent="0.2">
      <c r="D85" s="35" t="s">
        <v>231</v>
      </c>
      <c r="E85" s="35" t="s">
        <v>848</v>
      </c>
      <c r="F85" s="38" t="s">
        <v>849</v>
      </c>
      <c r="G85" s="40" t="s">
        <v>553</v>
      </c>
      <c r="H85" s="24" t="s">
        <v>220</v>
      </c>
      <c r="I85" s="40" t="s">
        <v>81</v>
      </c>
      <c r="J85" s="24" t="s">
        <v>26</v>
      </c>
      <c r="K85" s="24" t="s">
        <v>104</v>
      </c>
      <c r="L85" s="35" t="s">
        <v>79</v>
      </c>
      <c r="M85" s="29">
        <v>43542</v>
      </c>
      <c r="N85" s="24" t="s">
        <v>382</v>
      </c>
      <c r="O85" s="24" t="s">
        <v>383</v>
      </c>
      <c r="P85" s="24" t="s">
        <v>201</v>
      </c>
      <c r="Q85" s="24" t="s">
        <v>12</v>
      </c>
      <c r="R85" s="30">
        <v>5000</v>
      </c>
      <c r="S85" s="30">
        <v>63410</v>
      </c>
      <c r="T85" s="30">
        <v>3</v>
      </c>
      <c r="U85" s="30">
        <v>3</v>
      </c>
      <c r="V85" s="30">
        <v>300</v>
      </c>
      <c r="W85" s="30">
        <v>900</v>
      </c>
      <c r="X85" s="30">
        <v>500</v>
      </c>
      <c r="Y85" s="30">
        <v>5</v>
      </c>
      <c r="Z85" s="30">
        <v>5</v>
      </c>
      <c r="AA85" s="30">
        <v>300</v>
      </c>
      <c r="AB85" s="30">
        <v>1500</v>
      </c>
      <c r="AC85" s="30">
        <v>1000</v>
      </c>
      <c r="AD85" s="30">
        <v>5</v>
      </c>
      <c r="AE85" s="30">
        <v>300</v>
      </c>
      <c r="AF85" s="30">
        <v>1500</v>
      </c>
      <c r="AG85" s="30">
        <v>500</v>
      </c>
      <c r="AH85" s="30">
        <v>1000</v>
      </c>
      <c r="AI85" s="30">
        <v>1000</v>
      </c>
      <c r="AJ85" s="30">
        <v>1000</v>
      </c>
      <c r="AK85" s="30">
        <v>1000</v>
      </c>
      <c r="AL85" s="30">
        <v>100</v>
      </c>
      <c r="AM85" s="30">
        <v>200</v>
      </c>
      <c r="AN85" s="30">
        <v>10</v>
      </c>
      <c r="AO85" s="30">
        <v>1000</v>
      </c>
      <c r="AP85" s="30">
        <v>1000</v>
      </c>
      <c r="AQ85" s="30">
        <v>1000</v>
      </c>
      <c r="AR85" s="30">
        <v>500</v>
      </c>
      <c r="AS85" s="30">
        <v>500</v>
      </c>
      <c r="AT85" s="30">
        <v>2</v>
      </c>
      <c r="AU85" s="30">
        <v>1000</v>
      </c>
      <c r="AV85" s="30">
        <v>10000</v>
      </c>
      <c r="AW85" s="30">
        <v>1000</v>
      </c>
      <c r="AX85" s="30">
        <v>20000</v>
      </c>
      <c r="AY85" s="30">
        <v>200</v>
      </c>
      <c r="AZ85" s="30">
        <v>2000</v>
      </c>
      <c r="BA85" s="30">
        <v>5000</v>
      </c>
      <c r="BB85" s="30" t="s">
        <v>200</v>
      </c>
      <c r="BC85" s="30">
        <v>2</v>
      </c>
      <c r="BD85" s="30">
        <v>2000</v>
      </c>
      <c r="BE85" s="30">
        <v>1000</v>
      </c>
      <c r="BF85" s="30">
        <v>1000</v>
      </c>
      <c r="BG85" s="30">
        <v>1000</v>
      </c>
      <c r="BH85" s="30">
        <v>5000</v>
      </c>
      <c r="BI85" s="30" t="s">
        <v>228</v>
      </c>
      <c r="BJ85" s="36" t="s">
        <v>850</v>
      </c>
    </row>
    <row r="86" spans="4:62" x14ac:dyDescent="0.2">
      <c r="D86" s="35" t="s">
        <v>231</v>
      </c>
      <c r="E86" s="35" t="s">
        <v>851</v>
      </c>
      <c r="F86" s="38" t="s">
        <v>852</v>
      </c>
      <c r="G86" s="40" t="s">
        <v>554</v>
      </c>
      <c r="H86" s="24" t="s">
        <v>220</v>
      </c>
      <c r="I86" s="40" t="s">
        <v>85</v>
      </c>
      <c r="J86" s="24" t="s">
        <v>26</v>
      </c>
      <c r="K86" s="24" t="s">
        <v>104</v>
      </c>
      <c r="L86" s="35" t="s">
        <v>83</v>
      </c>
      <c r="M86" s="29">
        <v>43543</v>
      </c>
      <c r="N86" s="24" t="s">
        <v>384</v>
      </c>
      <c r="O86" s="24" t="s">
        <v>385</v>
      </c>
      <c r="P86" s="24" t="s">
        <v>201</v>
      </c>
      <c r="Q86" s="24" t="s">
        <v>17</v>
      </c>
      <c r="R86" s="30">
        <v>5000</v>
      </c>
      <c r="S86" s="30">
        <v>63410</v>
      </c>
      <c r="T86" s="30">
        <v>3</v>
      </c>
      <c r="U86" s="30">
        <v>3</v>
      </c>
      <c r="V86" s="30">
        <v>300</v>
      </c>
      <c r="W86" s="30">
        <v>900</v>
      </c>
      <c r="X86" s="30">
        <v>500</v>
      </c>
      <c r="Y86" s="30">
        <v>5</v>
      </c>
      <c r="Z86" s="30">
        <v>5</v>
      </c>
      <c r="AA86" s="30">
        <v>300</v>
      </c>
      <c r="AB86" s="30">
        <v>1500</v>
      </c>
      <c r="AC86" s="30">
        <v>1000</v>
      </c>
      <c r="AD86" s="30">
        <v>5</v>
      </c>
      <c r="AE86" s="30">
        <v>300</v>
      </c>
      <c r="AF86" s="30">
        <v>1500</v>
      </c>
      <c r="AG86" s="30">
        <v>500</v>
      </c>
      <c r="AH86" s="30">
        <v>1000</v>
      </c>
      <c r="AI86" s="30">
        <v>1000</v>
      </c>
      <c r="AJ86" s="30">
        <v>1000</v>
      </c>
      <c r="AK86" s="30">
        <v>1000</v>
      </c>
      <c r="AL86" s="30">
        <v>100</v>
      </c>
      <c r="AM86" s="30">
        <v>200</v>
      </c>
      <c r="AN86" s="30">
        <v>10</v>
      </c>
      <c r="AO86" s="30">
        <v>1000</v>
      </c>
      <c r="AP86" s="30">
        <v>1000</v>
      </c>
      <c r="AQ86" s="30">
        <v>1000</v>
      </c>
      <c r="AR86" s="30">
        <v>500</v>
      </c>
      <c r="AS86" s="30">
        <v>500</v>
      </c>
      <c r="AT86" s="30">
        <v>2</v>
      </c>
      <c r="AU86" s="30">
        <v>1000</v>
      </c>
      <c r="AV86" s="30">
        <v>10000</v>
      </c>
      <c r="AW86" s="30">
        <v>1000</v>
      </c>
      <c r="AX86" s="30">
        <v>20000</v>
      </c>
      <c r="AY86" s="30">
        <v>200</v>
      </c>
      <c r="AZ86" s="30">
        <v>2000</v>
      </c>
      <c r="BA86" s="30">
        <v>5000</v>
      </c>
      <c r="BB86" s="30" t="s">
        <v>200</v>
      </c>
      <c r="BC86" s="30">
        <v>2</v>
      </c>
      <c r="BD86" s="30">
        <v>2000</v>
      </c>
      <c r="BE86" s="30">
        <v>1000</v>
      </c>
      <c r="BF86" s="30">
        <v>1000</v>
      </c>
      <c r="BG86" s="30">
        <v>1000</v>
      </c>
      <c r="BH86" s="30">
        <v>5000</v>
      </c>
      <c r="BI86" s="30" t="s">
        <v>228</v>
      </c>
      <c r="BJ86" s="36" t="s">
        <v>853</v>
      </c>
    </row>
    <row r="87" spans="4:62" x14ac:dyDescent="0.2">
      <c r="D87" s="35" t="s">
        <v>231</v>
      </c>
      <c r="E87" s="35" t="s">
        <v>854</v>
      </c>
      <c r="F87" s="38" t="s">
        <v>855</v>
      </c>
      <c r="G87" s="40" t="s">
        <v>555</v>
      </c>
      <c r="H87" s="24" t="s">
        <v>220</v>
      </c>
      <c r="I87" s="40" t="s">
        <v>88</v>
      </c>
      <c r="J87" s="24" t="s">
        <v>26</v>
      </c>
      <c r="K87" s="24" t="s">
        <v>104</v>
      </c>
      <c r="L87" s="35" t="s">
        <v>87</v>
      </c>
      <c r="M87" s="29">
        <v>43544</v>
      </c>
      <c r="N87" s="24" t="s">
        <v>386</v>
      </c>
      <c r="O87" s="24" t="s">
        <v>387</v>
      </c>
      <c r="P87" s="24" t="s">
        <v>201</v>
      </c>
      <c r="Q87" s="24" t="s">
        <v>22</v>
      </c>
      <c r="R87" s="30">
        <v>5000</v>
      </c>
      <c r="S87" s="30">
        <v>63410</v>
      </c>
      <c r="T87" s="30">
        <v>3</v>
      </c>
      <c r="U87" s="30">
        <v>3</v>
      </c>
      <c r="V87" s="30">
        <v>300</v>
      </c>
      <c r="W87" s="30">
        <v>900</v>
      </c>
      <c r="X87" s="30">
        <v>500</v>
      </c>
      <c r="Y87" s="30">
        <v>5</v>
      </c>
      <c r="Z87" s="30">
        <v>5</v>
      </c>
      <c r="AA87" s="30">
        <v>300</v>
      </c>
      <c r="AB87" s="30">
        <v>1500</v>
      </c>
      <c r="AC87" s="30">
        <v>1000</v>
      </c>
      <c r="AD87" s="30">
        <v>5</v>
      </c>
      <c r="AE87" s="30">
        <v>300</v>
      </c>
      <c r="AF87" s="30">
        <v>1500</v>
      </c>
      <c r="AG87" s="30">
        <v>500</v>
      </c>
      <c r="AH87" s="30">
        <v>1000</v>
      </c>
      <c r="AI87" s="30">
        <v>1000</v>
      </c>
      <c r="AJ87" s="30">
        <v>1000</v>
      </c>
      <c r="AK87" s="30">
        <v>1000</v>
      </c>
      <c r="AL87" s="30">
        <v>100</v>
      </c>
      <c r="AM87" s="30">
        <v>200</v>
      </c>
      <c r="AN87" s="30">
        <v>10</v>
      </c>
      <c r="AO87" s="30">
        <v>1000</v>
      </c>
      <c r="AP87" s="30">
        <v>1000</v>
      </c>
      <c r="AQ87" s="30">
        <v>1000</v>
      </c>
      <c r="AR87" s="30">
        <v>500</v>
      </c>
      <c r="AS87" s="30">
        <v>500</v>
      </c>
      <c r="AT87" s="30">
        <v>2</v>
      </c>
      <c r="AU87" s="30">
        <v>1000</v>
      </c>
      <c r="AV87" s="30">
        <v>10000</v>
      </c>
      <c r="AW87" s="30">
        <v>1000</v>
      </c>
      <c r="AX87" s="30">
        <v>20000</v>
      </c>
      <c r="AY87" s="30">
        <v>200</v>
      </c>
      <c r="AZ87" s="30">
        <v>2000</v>
      </c>
      <c r="BA87" s="30">
        <v>5000</v>
      </c>
      <c r="BB87" s="30" t="s">
        <v>200</v>
      </c>
      <c r="BC87" s="30">
        <v>2</v>
      </c>
      <c r="BD87" s="30">
        <v>2000</v>
      </c>
      <c r="BE87" s="30">
        <v>1000</v>
      </c>
      <c r="BF87" s="30">
        <v>1000</v>
      </c>
      <c r="BG87" s="30">
        <v>1000</v>
      </c>
      <c r="BH87" s="30">
        <v>5000</v>
      </c>
      <c r="BI87" s="30" t="s">
        <v>228</v>
      </c>
      <c r="BJ87" s="36" t="s">
        <v>856</v>
      </c>
    </row>
    <row r="88" spans="4:62" x14ac:dyDescent="0.2">
      <c r="D88" s="35" t="s">
        <v>231</v>
      </c>
      <c r="E88" s="35" t="s">
        <v>857</v>
      </c>
      <c r="F88" s="38" t="s">
        <v>858</v>
      </c>
      <c r="G88" s="40" t="s">
        <v>556</v>
      </c>
      <c r="H88" s="24" t="s">
        <v>220</v>
      </c>
      <c r="I88" s="40" t="s">
        <v>91</v>
      </c>
      <c r="J88" s="24" t="s">
        <v>26</v>
      </c>
      <c r="K88" s="24" t="s">
        <v>104</v>
      </c>
      <c r="L88" s="35" t="s">
        <v>90</v>
      </c>
      <c r="M88" s="29">
        <v>43545</v>
      </c>
      <c r="N88" s="24" t="s">
        <v>388</v>
      </c>
      <c r="O88" s="24" t="s">
        <v>389</v>
      </c>
      <c r="P88" s="24" t="s">
        <v>201</v>
      </c>
      <c r="Q88" s="24" t="s">
        <v>27</v>
      </c>
      <c r="R88" s="30">
        <v>5000</v>
      </c>
      <c r="S88" s="30">
        <v>63410</v>
      </c>
      <c r="T88" s="30">
        <v>3</v>
      </c>
      <c r="U88" s="30">
        <v>3</v>
      </c>
      <c r="V88" s="30">
        <v>300</v>
      </c>
      <c r="W88" s="30">
        <v>900</v>
      </c>
      <c r="X88" s="30">
        <v>500</v>
      </c>
      <c r="Y88" s="30">
        <v>5</v>
      </c>
      <c r="Z88" s="30">
        <v>5</v>
      </c>
      <c r="AA88" s="30">
        <v>300</v>
      </c>
      <c r="AB88" s="30">
        <v>1500</v>
      </c>
      <c r="AC88" s="30">
        <v>1000</v>
      </c>
      <c r="AD88" s="30">
        <v>5</v>
      </c>
      <c r="AE88" s="30">
        <v>300</v>
      </c>
      <c r="AF88" s="30">
        <v>1500</v>
      </c>
      <c r="AG88" s="30">
        <v>500</v>
      </c>
      <c r="AH88" s="30">
        <v>1000</v>
      </c>
      <c r="AI88" s="30">
        <v>1000</v>
      </c>
      <c r="AJ88" s="30">
        <v>1000</v>
      </c>
      <c r="AK88" s="30">
        <v>1000</v>
      </c>
      <c r="AL88" s="30">
        <v>100</v>
      </c>
      <c r="AM88" s="30">
        <v>200</v>
      </c>
      <c r="AN88" s="30">
        <v>10</v>
      </c>
      <c r="AO88" s="30">
        <v>1000</v>
      </c>
      <c r="AP88" s="30">
        <v>1000</v>
      </c>
      <c r="AQ88" s="30">
        <v>1000</v>
      </c>
      <c r="AR88" s="30">
        <v>500</v>
      </c>
      <c r="AS88" s="30">
        <v>500</v>
      </c>
      <c r="AT88" s="30">
        <v>2</v>
      </c>
      <c r="AU88" s="30">
        <v>1000</v>
      </c>
      <c r="AV88" s="30">
        <v>10000</v>
      </c>
      <c r="AW88" s="30">
        <v>1000</v>
      </c>
      <c r="AX88" s="30">
        <v>20000</v>
      </c>
      <c r="AY88" s="30">
        <v>200</v>
      </c>
      <c r="AZ88" s="30">
        <v>2000</v>
      </c>
      <c r="BA88" s="30">
        <v>5000</v>
      </c>
      <c r="BB88" s="30" t="s">
        <v>200</v>
      </c>
      <c r="BC88" s="30">
        <v>2</v>
      </c>
      <c r="BD88" s="30">
        <v>2000</v>
      </c>
      <c r="BE88" s="30">
        <v>1000</v>
      </c>
      <c r="BF88" s="30">
        <v>1000</v>
      </c>
      <c r="BG88" s="30">
        <v>1000</v>
      </c>
      <c r="BH88" s="30">
        <v>5000</v>
      </c>
      <c r="BI88" s="30" t="s">
        <v>228</v>
      </c>
      <c r="BJ88" s="36" t="s">
        <v>859</v>
      </c>
    </row>
    <row r="89" spans="4:62" x14ac:dyDescent="0.2">
      <c r="D89" s="35" t="s">
        <v>231</v>
      </c>
      <c r="E89" s="35" t="s">
        <v>860</v>
      </c>
      <c r="F89" s="38" t="s">
        <v>861</v>
      </c>
      <c r="G89" s="40" t="s">
        <v>557</v>
      </c>
      <c r="H89" s="24" t="s">
        <v>220</v>
      </c>
      <c r="I89" s="40" t="s">
        <v>8</v>
      </c>
      <c r="J89" s="24" t="s">
        <v>26</v>
      </c>
      <c r="K89" s="35" t="s">
        <v>103</v>
      </c>
      <c r="L89" s="35" t="s">
        <v>4</v>
      </c>
      <c r="M89" s="29">
        <v>43546</v>
      </c>
      <c r="N89" s="24" t="s">
        <v>390</v>
      </c>
      <c r="O89" s="24" t="s">
        <v>391</v>
      </c>
      <c r="P89" s="24" t="s">
        <v>201</v>
      </c>
      <c r="Q89" s="24" t="s">
        <v>32</v>
      </c>
      <c r="R89" s="30">
        <v>5000</v>
      </c>
      <c r="S89" s="30">
        <v>63410</v>
      </c>
      <c r="T89" s="30">
        <v>3</v>
      </c>
      <c r="U89" s="30">
        <v>3</v>
      </c>
      <c r="V89" s="30">
        <v>300</v>
      </c>
      <c r="W89" s="30">
        <v>900</v>
      </c>
      <c r="X89" s="30">
        <v>500</v>
      </c>
      <c r="Y89" s="30">
        <v>5</v>
      </c>
      <c r="Z89" s="30">
        <v>5</v>
      </c>
      <c r="AA89" s="30">
        <v>300</v>
      </c>
      <c r="AB89" s="30">
        <v>1500</v>
      </c>
      <c r="AC89" s="30">
        <v>1000</v>
      </c>
      <c r="AD89" s="30">
        <v>5</v>
      </c>
      <c r="AE89" s="30">
        <v>300</v>
      </c>
      <c r="AF89" s="30">
        <v>1500</v>
      </c>
      <c r="AG89" s="30">
        <v>500</v>
      </c>
      <c r="AH89" s="30">
        <v>1000</v>
      </c>
      <c r="AI89" s="30">
        <v>1000</v>
      </c>
      <c r="AJ89" s="30">
        <v>1000</v>
      </c>
      <c r="AK89" s="30">
        <v>1000</v>
      </c>
      <c r="AL89" s="30">
        <v>100</v>
      </c>
      <c r="AM89" s="30">
        <v>200</v>
      </c>
      <c r="AN89" s="30">
        <v>10</v>
      </c>
      <c r="AO89" s="30">
        <v>1000</v>
      </c>
      <c r="AP89" s="30">
        <v>1000</v>
      </c>
      <c r="AQ89" s="30">
        <v>1000</v>
      </c>
      <c r="AR89" s="30">
        <v>500</v>
      </c>
      <c r="AS89" s="30">
        <v>500</v>
      </c>
      <c r="AT89" s="30">
        <v>2</v>
      </c>
      <c r="AU89" s="30">
        <v>1000</v>
      </c>
      <c r="AV89" s="30">
        <v>10000</v>
      </c>
      <c r="AW89" s="30">
        <v>1000</v>
      </c>
      <c r="AX89" s="30">
        <v>20000</v>
      </c>
      <c r="AY89" s="30">
        <v>200</v>
      </c>
      <c r="AZ89" s="30">
        <v>2000</v>
      </c>
      <c r="BA89" s="30">
        <v>5000</v>
      </c>
      <c r="BB89" s="30" t="s">
        <v>200</v>
      </c>
      <c r="BC89" s="30">
        <v>2</v>
      </c>
      <c r="BD89" s="30">
        <v>2000</v>
      </c>
      <c r="BE89" s="30">
        <v>1000</v>
      </c>
      <c r="BF89" s="30">
        <v>1000</v>
      </c>
      <c r="BG89" s="30">
        <v>1000</v>
      </c>
      <c r="BH89" s="30">
        <v>5000</v>
      </c>
      <c r="BI89" s="30" t="s">
        <v>228</v>
      </c>
      <c r="BJ89" s="36" t="s">
        <v>862</v>
      </c>
    </row>
    <row r="90" spans="4:62" x14ac:dyDescent="0.2">
      <c r="D90" s="35" t="s">
        <v>231</v>
      </c>
      <c r="E90" s="35" t="s">
        <v>863</v>
      </c>
      <c r="F90" s="38" t="s">
        <v>864</v>
      </c>
      <c r="G90" s="40" t="s">
        <v>558</v>
      </c>
      <c r="H90" s="24" t="s">
        <v>220</v>
      </c>
      <c r="I90" s="40" t="s">
        <v>13</v>
      </c>
      <c r="J90" s="24" t="s">
        <v>26</v>
      </c>
      <c r="K90" s="35" t="s">
        <v>103</v>
      </c>
      <c r="L90" s="35" t="s">
        <v>9</v>
      </c>
      <c r="M90" s="29">
        <v>43547</v>
      </c>
      <c r="N90" s="24" t="s">
        <v>392</v>
      </c>
      <c r="O90" s="24" t="s">
        <v>393</v>
      </c>
      <c r="P90" s="24" t="s">
        <v>201</v>
      </c>
      <c r="Q90" s="24" t="s">
        <v>37</v>
      </c>
      <c r="R90" s="30">
        <v>5000</v>
      </c>
      <c r="S90" s="30">
        <v>63410</v>
      </c>
      <c r="T90" s="30">
        <v>3</v>
      </c>
      <c r="U90" s="30">
        <v>3</v>
      </c>
      <c r="V90" s="30">
        <v>300</v>
      </c>
      <c r="W90" s="30">
        <v>900</v>
      </c>
      <c r="X90" s="30">
        <v>500</v>
      </c>
      <c r="Y90" s="30">
        <v>5</v>
      </c>
      <c r="Z90" s="30">
        <v>5</v>
      </c>
      <c r="AA90" s="30">
        <v>300</v>
      </c>
      <c r="AB90" s="30">
        <v>1500</v>
      </c>
      <c r="AC90" s="30">
        <v>1000</v>
      </c>
      <c r="AD90" s="30">
        <v>5</v>
      </c>
      <c r="AE90" s="30">
        <v>300</v>
      </c>
      <c r="AF90" s="30">
        <v>1500</v>
      </c>
      <c r="AG90" s="30">
        <v>500</v>
      </c>
      <c r="AH90" s="30">
        <v>1000</v>
      </c>
      <c r="AI90" s="30">
        <v>1000</v>
      </c>
      <c r="AJ90" s="30">
        <v>1000</v>
      </c>
      <c r="AK90" s="30">
        <v>1000</v>
      </c>
      <c r="AL90" s="30">
        <v>100</v>
      </c>
      <c r="AM90" s="30">
        <v>200</v>
      </c>
      <c r="AN90" s="30">
        <v>10</v>
      </c>
      <c r="AO90" s="30">
        <v>1000</v>
      </c>
      <c r="AP90" s="30">
        <v>1000</v>
      </c>
      <c r="AQ90" s="30">
        <v>1000</v>
      </c>
      <c r="AR90" s="30">
        <v>500</v>
      </c>
      <c r="AS90" s="30">
        <v>500</v>
      </c>
      <c r="AT90" s="30">
        <v>2</v>
      </c>
      <c r="AU90" s="30">
        <v>1000</v>
      </c>
      <c r="AV90" s="30">
        <v>10000</v>
      </c>
      <c r="AW90" s="30">
        <v>1000</v>
      </c>
      <c r="AX90" s="30">
        <v>20000</v>
      </c>
      <c r="AY90" s="30">
        <v>200</v>
      </c>
      <c r="AZ90" s="30">
        <v>2000</v>
      </c>
      <c r="BA90" s="30">
        <v>5000</v>
      </c>
      <c r="BB90" s="30" t="s">
        <v>200</v>
      </c>
      <c r="BC90" s="30">
        <v>2</v>
      </c>
      <c r="BD90" s="30">
        <v>2000</v>
      </c>
      <c r="BE90" s="30">
        <v>1000</v>
      </c>
      <c r="BF90" s="30">
        <v>1000</v>
      </c>
      <c r="BG90" s="30">
        <v>1000</v>
      </c>
      <c r="BH90" s="30">
        <v>5000</v>
      </c>
      <c r="BI90" s="30" t="s">
        <v>228</v>
      </c>
      <c r="BJ90" s="36" t="s">
        <v>865</v>
      </c>
    </row>
    <row r="91" spans="4:62" x14ac:dyDescent="0.2">
      <c r="D91" s="35" t="s">
        <v>231</v>
      </c>
      <c r="E91" s="35" t="s">
        <v>866</v>
      </c>
      <c r="F91" s="38" t="s">
        <v>867</v>
      </c>
      <c r="G91" s="40" t="s">
        <v>559</v>
      </c>
      <c r="H91" s="24" t="s">
        <v>220</v>
      </c>
      <c r="I91" s="40" t="s">
        <v>18</v>
      </c>
      <c r="J91" s="24" t="s">
        <v>26</v>
      </c>
      <c r="K91" s="35" t="s">
        <v>103</v>
      </c>
      <c r="L91" s="35" t="s">
        <v>14</v>
      </c>
      <c r="M91" s="29">
        <v>43548</v>
      </c>
      <c r="N91" s="24" t="s">
        <v>394</v>
      </c>
      <c r="O91" s="24" t="s">
        <v>395</v>
      </c>
      <c r="P91" s="24" t="s">
        <v>201</v>
      </c>
      <c r="Q91" s="24" t="s">
        <v>42</v>
      </c>
      <c r="R91" s="30">
        <v>5000</v>
      </c>
      <c r="S91" s="30">
        <v>63410</v>
      </c>
      <c r="T91" s="30">
        <v>3</v>
      </c>
      <c r="U91" s="30">
        <v>3</v>
      </c>
      <c r="V91" s="30">
        <v>300</v>
      </c>
      <c r="W91" s="30">
        <v>900</v>
      </c>
      <c r="X91" s="30">
        <v>500</v>
      </c>
      <c r="Y91" s="30">
        <v>5</v>
      </c>
      <c r="Z91" s="30">
        <v>5</v>
      </c>
      <c r="AA91" s="30">
        <v>300</v>
      </c>
      <c r="AB91" s="30">
        <v>1500</v>
      </c>
      <c r="AC91" s="30">
        <v>1000</v>
      </c>
      <c r="AD91" s="30">
        <v>5</v>
      </c>
      <c r="AE91" s="30">
        <v>300</v>
      </c>
      <c r="AF91" s="30">
        <v>1500</v>
      </c>
      <c r="AG91" s="30">
        <v>500</v>
      </c>
      <c r="AH91" s="30">
        <v>1000</v>
      </c>
      <c r="AI91" s="30">
        <v>1000</v>
      </c>
      <c r="AJ91" s="30">
        <v>1000</v>
      </c>
      <c r="AK91" s="30">
        <v>1000</v>
      </c>
      <c r="AL91" s="30">
        <v>100</v>
      </c>
      <c r="AM91" s="30">
        <v>200</v>
      </c>
      <c r="AN91" s="30">
        <v>10</v>
      </c>
      <c r="AO91" s="30">
        <v>1000</v>
      </c>
      <c r="AP91" s="30">
        <v>1000</v>
      </c>
      <c r="AQ91" s="30">
        <v>1000</v>
      </c>
      <c r="AR91" s="30">
        <v>500</v>
      </c>
      <c r="AS91" s="30">
        <v>500</v>
      </c>
      <c r="AT91" s="30">
        <v>2</v>
      </c>
      <c r="AU91" s="30">
        <v>1000</v>
      </c>
      <c r="AV91" s="30">
        <v>10000</v>
      </c>
      <c r="AW91" s="30">
        <v>1000</v>
      </c>
      <c r="AX91" s="30">
        <v>20000</v>
      </c>
      <c r="AY91" s="30">
        <v>200</v>
      </c>
      <c r="AZ91" s="30">
        <v>2000</v>
      </c>
      <c r="BA91" s="30">
        <v>5000</v>
      </c>
      <c r="BB91" s="30" t="s">
        <v>200</v>
      </c>
      <c r="BC91" s="30">
        <v>2</v>
      </c>
      <c r="BD91" s="30">
        <v>2000</v>
      </c>
      <c r="BE91" s="30">
        <v>1000</v>
      </c>
      <c r="BF91" s="30">
        <v>1000</v>
      </c>
      <c r="BG91" s="30">
        <v>1000</v>
      </c>
      <c r="BH91" s="30">
        <v>5000</v>
      </c>
      <c r="BI91" s="30" t="s">
        <v>228</v>
      </c>
      <c r="BJ91" s="36" t="s">
        <v>868</v>
      </c>
    </row>
    <row r="92" spans="4:62" x14ac:dyDescent="0.2">
      <c r="D92" s="35" t="s">
        <v>231</v>
      </c>
      <c r="E92" s="35" t="s">
        <v>869</v>
      </c>
      <c r="F92" s="38" t="s">
        <v>870</v>
      </c>
      <c r="G92" s="40" t="s">
        <v>560</v>
      </c>
      <c r="H92" s="24" t="s">
        <v>220</v>
      </c>
      <c r="I92" s="40" t="s">
        <v>23</v>
      </c>
      <c r="J92" s="24" t="s">
        <v>26</v>
      </c>
      <c r="K92" s="35" t="s">
        <v>103</v>
      </c>
      <c r="L92" s="35" t="s">
        <v>19</v>
      </c>
      <c r="M92" s="29">
        <v>43549</v>
      </c>
      <c r="N92" s="24" t="s">
        <v>396</v>
      </c>
      <c r="O92" s="24" t="s">
        <v>397</v>
      </c>
      <c r="P92" s="24" t="s">
        <v>201</v>
      </c>
      <c r="Q92" s="24" t="s">
        <v>47</v>
      </c>
      <c r="R92" s="30">
        <v>5000</v>
      </c>
      <c r="S92" s="30">
        <v>63410</v>
      </c>
      <c r="T92" s="30">
        <v>3</v>
      </c>
      <c r="U92" s="30">
        <v>3</v>
      </c>
      <c r="V92" s="30">
        <v>300</v>
      </c>
      <c r="W92" s="30">
        <v>900</v>
      </c>
      <c r="X92" s="30">
        <v>500</v>
      </c>
      <c r="Y92" s="30">
        <v>5</v>
      </c>
      <c r="Z92" s="30">
        <v>5</v>
      </c>
      <c r="AA92" s="30">
        <v>300</v>
      </c>
      <c r="AB92" s="30">
        <v>1500</v>
      </c>
      <c r="AC92" s="30">
        <v>1000</v>
      </c>
      <c r="AD92" s="30">
        <v>5</v>
      </c>
      <c r="AE92" s="30">
        <v>300</v>
      </c>
      <c r="AF92" s="30">
        <v>1500</v>
      </c>
      <c r="AG92" s="30">
        <v>500</v>
      </c>
      <c r="AH92" s="30">
        <v>1000</v>
      </c>
      <c r="AI92" s="30">
        <v>1000</v>
      </c>
      <c r="AJ92" s="30">
        <v>1000</v>
      </c>
      <c r="AK92" s="30">
        <v>1000</v>
      </c>
      <c r="AL92" s="30">
        <v>100</v>
      </c>
      <c r="AM92" s="30">
        <v>200</v>
      </c>
      <c r="AN92" s="30">
        <v>10</v>
      </c>
      <c r="AO92" s="30">
        <v>1000</v>
      </c>
      <c r="AP92" s="30">
        <v>1000</v>
      </c>
      <c r="AQ92" s="30">
        <v>1000</v>
      </c>
      <c r="AR92" s="30">
        <v>500</v>
      </c>
      <c r="AS92" s="30">
        <v>500</v>
      </c>
      <c r="AT92" s="30">
        <v>2</v>
      </c>
      <c r="AU92" s="30">
        <v>1000</v>
      </c>
      <c r="AV92" s="30">
        <v>10000</v>
      </c>
      <c r="AW92" s="30">
        <v>1000</v>
      </c>
      <c r="AX92" s="30">
        <v>20000</v>
      </c>
      <c r="AY92" s="30">
        <v>200</v>
      </c>
      <c r="AZ92" s="30">
        <v>2000</v>
      </c>
      <c r="BA92" s="30">
        <v>5000</v>
      </c>
      <c r="BB92" s="30" t="s">
        <v>200</v>
      </c>
      <c r="BC92" s="30">
        <v>2</v>
      </c>
      <c r="BD92" s="30">
        <v>2000</v>
      </c>
      <c r="BE92" s="30">
        <v>1000</v>
      </c>
      <c r="BF92" s="30">
        <v>1000</v>
      </c>
      <c r="BG92" s="30">
        <v>1000</v>
      </c>
      <c r="BH92" s="30">
        <v>5000</v>
      </c>
      <c r="BI92" s="30" t="s">
        <v>228</v>
      </c>
      <c r="BJ92" s="36" t="s">
        <v>871</v>
      </c>
    </row>
    <row r="93" spans="4:62" x14ac:dyDescent="0.2">
      <c r="D93" s="35" t="s">
        <v>231</v>
      </c>
      <c r="E93" s="35" t="s">
        <v>872</v>
      </c>
      <c r="F93" s="38" t="s">
        <v>873</v>
      </c>
      <c r="G93" s="40" t="s">
        <v>561</v>
      </c>
      <c r="H93" s="24" t="s">
        <v>220</v>
      </c>
      <c r="I93" s="40" t="s">
        <v>28</v>
      </c>
      <c r="J93" s="24" t="s">
        <v>26</v>
      </c>
      <c r="K93" s="35" t="s">
        <v>103</v>
      </c>
      <c r="L93" s="35" t="s">
        <v>24</v>
      </c>
      <c r="M93" s="29">
        <v>43550</v>
      </c>
      <c r="N93" s="24" t="s">
        <v>398</v>
      </c>
      <c r="O93" s="24" t="s">
        <v>399</v>
      </c>
      <c r="P93" s="24" t="s">
        <v>201</v>
      </c>
      <c r="Q93" s="24" t="s">
        <v>52</v>
      </c>
      <c r="R93" s="30">
        <v>5000</v>
      </c>
      <c r="S93" s="30">
        <v>63410</v>
      </c>
      <c r="T93" s="30">
        <v>3</v>
      </c>
      <c r="U93" s="30">
        <v>3</v>
      </c>
      <c r="V93" s="30">
        <v>300</v>
      </c>
      <c r="W93" s="30">
        <v>900</v>
      </c>
      <c r="X93" s="30">
        <v>500</v>
      </c>
      <c r="Y93" s="30">
        <v>5</v>
      </c>
      <c r="Z93" s="30">
        <v>5</v>
      </c>
      <c r="AA93" s="30">
        <v>300</v>
      </c>
      <c r="AB93" s="30">
        <v>1500</v>
      </c>
      <c r="AC93" s="30">
        <v>1000</v>
      </c>
      <c r="AD93" s="30">
        <v>5</v>
      </c>
      <c r="AE93" s="30">
        <v>300</v>
      </c>
      <c r="AF93" s="30">
        <v>1500</v>
      </c>
      <c r="AG93" s="30">
        <v>500</v>
      </c>
      <c r="AH93" s="30">
        <v>1000</v>
      </c>
      <c r="AI93" s="30">
        <v>1000</v>
      </c>
      <c r="AJ93" s="30">
        <v>1000</v>
      </c>
      <c r="AK93" s="30">
        <v>1000</v>
      </c>
      <c r="AL93" s="30">
        <v>100</v>
      </c>
      <c r="AM93" s="30">
        <v>200</v>
      </c>
      <c r="AN93" s="30">
        <v>10</v>
      </c>
      <c r="AO93" s="30">
        <v>1000</v>
      </c>
      <c r="AP93" s="30">
        <v>1000</v>
      </c>
      <c r="AQ93" s="30">
        <v>1000</v>
      </c>
      <c r="AR93" s="30">
        <v>500</v>
      </c>
      <c r="AS93" s="30">
        <v>500</v>
      </c>
      <c r="AT93" s="30">
        <v>2</v>
      </c>
      <c r="AU93" s="30">
        <v>1000</v>
      </c>
      <c r="AV93" s="30">
        <v>10000</v>
      </c>
      <c r="AW93" s="30">
        <v>1000</v>
      </c>
      <c r="AX93" s="30">
        <v>20000</v>
      </c>
      <c r="AY93" s="30">
        <v>200</v>
      </c>
      <c r="AZ93" s="30">
        <v>2000</v>
      </c>
      <c r="BA93" s="30">
        <v>5000</v>
      </c>
      <c r="BB93" s="30" t="s">
        <v>200</v>
      </c>
      <c r="BC93" s="30">
        <v>2</v>
      </c>
      <c r="BD93" s="30">
        <v>2000</v>
      </c>
      <c r="BE93" s="30">
        <v>1000</v>
      </c>
      <c r="BF93" s="30">
        <v>1000</v>
      </c>
      <c r="BG93" s="30">
        <v>1000</v>
      </c>
      <c r="BH93" s="30">
        <v>5000</v>
      </c>
      <c r="BI93" s="30" t="s">
        <v>228</v>
      </c>
      <c r="BJ93" s="36" t="s">
        <v>874</v>
      </c>
    </row>
    <row r="94" spans="4:62" x14ac:dyDescent="0.2">
      <c r="D94" s="35" t="s">
        <v>231</v>
      </c>
      <c r="E94" s="35" t="s">
        <v>875</v>
      </c>
      <c r="F94" s="38" t="s">
        <v>876</v>
      </c>
      <c r="G94" s="40" t="s">
        <v>562</v>
      </c>
      <c r="H94" s="24" t="s">
        <v>220</v>
      </c>
      <c r="I94" s="40" t="s">
        <v>33</v>
      </c>
      <c r="J94" s="24" t="s">
        <v>26</v>
      </c>
      <c r="K94" s="35" t="s">
        <v>103</v>
      </c>
      <c r="L94" s="35" t="s">
        <v>29</v>
      </c>
      <c r="M94" s="29">
        <v>43551</v>
      </c>
      <c r="N94" s="24" t="s">
        <v>400</v>
      </c>
      <c r="O94" s="24" t="s">
        <v>401</v>
      </c>
      <c r="P94" s="24" t="s">
        <v>201</v>
      </c>
      <c r="Q94" s="24" t="s">
        <v>57</v>
      </c>
      <c r="R94" s="30">
        <v>5000</v>
      </c>
      <c r="S94" s="30">
        <v>63410</v>
      </c>
      <c r="T94" s="30">
        <v>3</v>
      </c>
      <c r="U94" s="30">
        <v>3</v>
      </c>
      <c r="V94" s="30">
        <v>300</v>
      </c>
      <c r="W94" s="30">
        <v>900</v>
      </c>
      <c r="X94" s="30">
        <v>500</v>
      </c>
      <c r="Y94" s="30">
        <v>5</v>
      </c>
      <c r="Z94" s="30">
        <v>5</v>
      </c>
      <c r="AA94" s="30">
        <v>300</v>
      </c>
      <c r="AB94" s="30">
        <v>1500</v>
      </c>
      <c r="AC94" s="30">
        <v>1000</v>
      </c>
      <c r="AD94" s="30">
        <v>5</v>
      </c>
      <c r="AE94" s="30">
        <v>300</v>
      </c>
      <c r="AF94" s="30">
        <v>1500</v>
      </c>
      <c r="AG94" s="30">
        <v>500</v>
      </c>
      <c r="AH94" s="30">
        <v>1000</v>
      </c>
      <c r="AI94" s="30">
        <v>1000</v>
      </c>
      <c r="AJ94" s="30">
        <v>1000</v>
      </c>
      <c r="AK94" s="30">
        <v>1000</v>
      </c>
      <c r="AL94" s="30">
        <v>100</v>
      </c>
      <c r="AM94" s="30">
        <v>200</v>
      </c>
      <c r="AN94" s="30">
        <v>10</v>
      </c>
      <c r="AO94" s="30">
        <v>1000</v>
      </c>
      <c r="AP94" s="30">
        <v>1000</v>
      </c>
      <c r="AQ94" s="30">
        <v>1000</v>
      </c>
      <c r="AR94" s="30">
        <v>500</v>
      </c>
      <c r="AS94" s="30">
        <v>500</v>
      </c>
      <c r="AT94" s="30">
        <v>2</v>
      </c>
      <c r="AU94" s="30">
        <v>1000</v>
      </c>
      <c r="AV94" s="30">
        <v>10000</v>
      </c>
      <c r="AW94" s="30">
        <v>1000</v>
      </c>
      <c r="AX94" s="30">
        <v>20000</v>
      </c>
      <c r="AY94" s="30">
        <v>200</v>
      </c>
      <c r="AZ94" s="30">
        <v>2000</v>
      </c>
      <c r="BA94" s="30">
        <v>5000</v>
      </c>
      <c r="BB94" s="30" t="s">
        <v>200</v>
      </c>
      <c r="BC94" s="30">
        <v>2</v>
      </c>
      <c r="BD94" s="30">
        <v>2000</v>
      </c>
      <c r="BE94" s="30">
        <v>1000</v>
      </c>
      <c r="BF94" s="30">
        <v>1000</v>
      </c>
      <c r="BG94" s="30">
        <v>1000</v>
      </c>
      <c r="BH94" s="30">
        <v>5000</v>
      </c>
      <c r="BI94" s="30" t="s">
        <v>228</v>
      </c>
      <c r="BJ94" s="36" t="s">
        <v>877</v>
      </c>
    </row>
    <row r="95" spans="4:62" x14ac:dyDescent="0.2">
      <c r="D95" s="35" t="s">
        <v>231</v>
      </c>
      <c r="E95" s="35" t="s">
        <v>878</v>
      </c>
      <c r="F95" s="38" t="s">
        <v>879</v>
      </c>
      <c r="G95" s="40" t="s">
        <v>563</v>
      </c>
      <c r="H95" s="24" t="s">
        <v>220</v>
      </c>
      <c r="I95" s="40" t="s">
        <v>38</v>
      </c>
      <c r="J95" s="24" t="s">
        <v>26</v>
      </c>
      <c r="K95" s="35" t="s">
        <v>103</v>
      </c>
      <c r="L95" s="35" t="s">
        <v>34</v>
      </c>
      <c r="M95" s="29">
        <v>43552</v>
      </c>
      <c r="N95" s="24" t="s">
        <v>402</v>
      </c>
      <c r="O95" s="24" t="s">
        <v>403</v>
      </c>
      <c r="P95" s="24" t="s">
        <v>201</v>
      </c>
      <c r="Q95" s="24" t="s">
        <v>62</v>
      </c>
      <c r="R95" s="30">
        <v>5000</v>
      </c>
      <c r="S95" s="30">
        <v>63410</v>
      </c>
      <c r="T95" s="30">
        <v>3</v>
      </c>
      <c r="U95" s="30">
        <v>3</v>
      </c>
      <c r="V95" s="30">
        <v>300</v>
      </c>
      <c r="W95" s="30">
        <v>900</v>
      </c>
      <c r="X95" s="30">
        <v>500</v>
      </c>
      <c r="Y95" s="30">
        <v>5</v>
      </c>
      <c r="Z95" s="30">
        <v>5</v>
      </c>
      <c r="AA95" s="30">
        <v>300</v>
      </c>
      <c r="AB95" s="30">
        <v>1500</v>
      </c>
      <c r="AC95" s="30">
        <v>1000</v>
      </c>
      <c r="AD95" s="30">
        <v>5</v>
      </c>
      <c r="AE95" s="30">
        <v>300</v>
      </c>
      <c r="AF95" s="30">
        <v>1500</v>
      </c>
      <c r="AG95" s="30">
        <v>500</v>
      </c>
      <c r="AH95" s="30">
        <v>1000</v>
      </c>
      <c r="AI95" s="30">
        <v>1000</v>
      </c>
      <c r="AJ95" s="30">
        <v>1000</v>
      </c>
      <c r="AK95" s="30">
        <v>1000</v>
      </c>
      <c r="AL95" s="30">
        <v>100</v>
      </c>
      <c r="AM95" s="30">
        <v>200</v>
      </c>
      <c r="AN95" s="30">
        <v>10</v>
      </c>
      <c r="AO95" s="30">
        <v>1000</v>
      </c>
      <c r="AP95" s="30">
        <v>1000</v>
      </c>
      <c r="AQ95" s="30">
        <v>1000</v>
      </c>
      <c r="AR95" s="30">
        <v>500</v>
      </c>
      <c r="AS95" s="30">
        <v>500</v>
      </c>
      <c r="AT95" s="30">
        <v>2</v>
      </c>
      <c r="AU95" s="30">
        <v>1000</v>
      </c>
      <c r="AV95" s="30">
        <v>10000</v>
      </c>
      <c r="AW95" s="30">
        <v>1000</v>
      </c>
      <c r="AX95" s="30">
        <v>20000</v>
      </c>
      <c r="AY95" s="30">
        <v>200</v>
      </c>
      <c r="AZ95" s="30">
        <v>2000</v>
      </c>
      <c r="BA95" s="30">
        <v>5000</v>
      </c>
      <c r="BB95" s="30" t="s">
        <v>200</v>
      </c>
      <c r="BC95" s="30">
        <v>2</v>
      </c>
      <c r="BD95" s="30">
        <v>2000</v>
      </c>
      <c r="BE95" s="30">
        <v>1000</v>
      </c>
      <c r="BF95" s="30">
        <v>1000</v>
      </c>
      <c r="BG95" s="30">
        <v>1000</v>
      </c>
      <c r="BH95" s="30">
        <v>5000</v>
      </c>
      <c r="BI95" s="30" t="s">
        <v>228</v>
      </c>
      <c r="BJ95" s="36" t="s">
        <v>880</v>
      </c>
    </row>
    <row r="96" spans="4:62" x14ac:dyDescent="0.2">
      <c r="D96" s="35" t="s">
        <v>231</v>
      </c>
      <c r="E96" s="35" t="s">
        <v>881</v>
      </c>
      <c r="F96" s="38" t="s">
        <v>882</v>
      </c>
      <c r="G96" s="40" t="s">
        <v>564</v>
      </c>
      <c r="H96" s="24" t="s">
        <v>220</v>
      </c>
      <c r="I96" s="40" t="s">
        <v>43</v>
      </c>
      <c r="J96" s="24" t="s">
        <v>26</v>
      </c>
      <c r="K96" s="35" t="s">
        <v>103</v>
      </c>
      <c r="L96" s="35" t="s">
        <v>39</v>
      </c>
      <c r="M96" s="29">
        <v>43553</v>
      </c>
      <c r="N96" s="24" t="s">
        <v>404</v>
      </c>
      <c r="O96" s="24" t="s">
        <v>405</v>
      </c>
      <c r="P96" s="24" t="s">
        <v>201</v>
      </c>
      <c r="Q96" s="24" t="s">
        <v>7</v>
      </c>
      <c r="R96" s="30">
        <v>5000</v>
      </c>
      <c r="S96" s="30">
        <v>63410</v>
      </c>
      <c r="T96" s="30">
        <v>3</v>
      </c>
      <c r="U96" s="30">
        <v>3</v>
      </c>
      <c r="V96" s="30">
        <v>300</v>
      </c>
      <c r="W96" s="30">
        <v>900</v>
      </c>
      <c r="X96" s="30">
        <v>500</v>
      </c>
      <c r="Y96" s="30">
        <v>5</v>
      </c>
      <c r="Z96" s="30">
        <v>5</v>
      </c>
      <c r="AA96" s="30">
        <v>300</v>
      </c>
      <c r="AB96" s="30">
        <v>1500</v>
      </c>
      <c r="AC96" s="30">
        <v>1000</v>
      </c>
      <c r="AD96" s="30">
        <v>5</v>
      </c>
      <c r="AE96" s="30">
        <v>300</v>
      </c>
      <c r="AF96" s="30">
        <v>1500</v>
      </c>
      <c r="AG96" s="30">
        <v>500</v>
      </c>
      <c r="AH96" s="30">
        <v>1000</v>
      </c>
      <c r="AI96" s="30">
        <v>1000</v>
      </c>
      <c r="AJ96" s="30">
        <v>1000</v>
      </c>
      <c r="AK96" s="30">
        <v>1000</v>
      </c>
      <c r="AL96" s="30">
        <v>100</v>
      </c>
      <c r="AM96" s="30">
        <v>200</v>
      </c>
      <c r="AN96" s="30">
        <v>10</v>
      </c>
      <c r="AO96" s="30">
        <v>1000</v>
      </c>
      <c r="AP96" s="30">
        <v>1000</v>
      </c>
      <c r="AQ96" s="30">
        <v>1000</v>
      </c>
      <c r="AR96" s="30">
        <v>500</v>
      </c>
      <c r="AS96" s="30">
        <v>500</v>
      </c>
      <c r="AT96" s="30">
        <v>2</v>
      </c>
      <c r="AU96" s="30">
        <v>1000</v>
      </c>
      <c r="AV96" s="30">
        <v>10000</v>
      </c>
      <c r="AW96" s="30">
        <v>1000</v>
      </c>
      <c r="AX96" s="30">
        <v>20000</v>
      </c>
      <c r="AY96" s="30">
        <v>200</v>
      </c>
      <c r="AZ96" s="30">
        <v>2000</v>
      </c>
      <c r="BA96" s="30">
        <v>5000</v>
      </c>
      <c r="BB96" s="30" t="s">
        <v>200</v>
      </c>
      <c r="BC96" s="30">
        <v>2</v>
      </c>
      <c r="BD96" s="30">
        <v>2000</v>
      </c>
      <c r="BE96" s="30">
        <v>1000</v>
      </c>
      <c r="BF96" s="30">
        <v>1000</v>
      </c>
      <c r="BG96" s="30">
        <v>1000</v>
      </c>
      <c r="BH96" s="30">
        <v>5000</v>
      </c>
      <c r="BI96" s="30" t="s">
        <v>228</v>
      </c>
      <c r="BJ96" s="36" t="s">
        <v>883</v>
      </c>
    </row>
    <row r="97" spans="4:62" x14ac:dyDescent="0.2">
      <c r="D97" s="35" t="s">
        <v>231</v>
      </c>
      <c r="E97" s="35" t="s">
        <v>884</v>
      </c>
      <c r="F97" s="38" t="s">
        <v>885</v>
      </c>
      <c r="G97" s="40" t="s">
        <v>565</v>
      </c>
      <c r="H97" s="24" t="s">
        <v>220</v>
      </c>
      <c r="I97" s="40" t="s">
        <v>48</v>
      </c>
      <c r="J97" s="24" t="s">
        <v>26</v>
      </c>
      <c r="K97" s="35" t="s">
        <v>103</v>
      </c>
      <c r="L97" s="35" t="s">
        <v>44</v>
      </c>
      <c r="M97" s="29">
        <v>43554</v>
      </c>
      <c r="N97" s="24" t="s">
        <v>406</v>
      </c>
      <c r="O97" s="24" t="s">
        <v>407</v>
      </c>
      <c r="P97" s="24" t="s">
        <v>201</v>
      </c>
      <c r="Q97" s="24" t="s">
        <v>12</v>
      </c>
      <c r="R97" s="30">
        <v>5000</v>
      </c>
      <c r="S97" s="30">
        <v>63410</v>
      </c>
      <c r="T97" s="30">
        <v>3</v>
      </c>
      <c r="U97" s="30">
        <v>3</v>
      </c>
      <c r="V97" s="30">
        <v>300</v>
      </c>
      <c r="W97" s="30">
        <v>900</v>
      </c>
      <c r="X97" s="30">
        <v>500</v>
      </c>
      <c r="Y97" s="30">
        <v>5</v>
      </c>
      <c r="Z97" s="30">
        <v>5</v>
      </c>
      <c r="AA97" s="30">
        <v>300</v>
      </c>
      <c r="AB97" s="30">
        <v>1500</v>
      </c>
      <c r="AC97" s="30">
        <v>1000</v>
      </c>
      <c r="AD97" s="30">
        <v>5</v>
      </c>
      <c r="AE97" s="30">
        <v>300</v>
      </c>
      <c r="AF97" s="30">
        <v>1500</v>
      </c>
      <c r="AG97" s="30">
        <v>500</v>
      </c>
      <c r="AH97" s="30">
        <v>1000</v>
      </c>
      <c r="AI97" s="30">
        <v>1000</v>
      </c>
      <c r="AJ97" s="30">
        <v>1000</v>
      </c>
      <c r="AK97" s="30">
        <v>1000</v>
      </c>
      <c r="AL97" s="30">
        <v>100</v>
      </c>
      <c r="AM97" s="30">
        <v>200</v>
      </c>
      <c r="AN97" s="30">
        <v>10</v>
      </c>
      <c r="AO97" s="30">
        <v>1000</v>
      </c>
      <c r="AP97" s="30">
        <v>1000</v>
      </c>
      <c r="AQ97" s="30">
        <v>1000</v>
      </c>
      <c r="AR97" s="30">
        <v>500</v>
      </c>
      <c r="AS97" s="30">
        <v>500</v>
      </c>
      <c r="AT97" s="30">
        <v>2</v>
      </c>
      <c r="AU97" s="30">
        <v>1000</v>
      </c>
      <c r="AV97" s="30">
        <v>10000</v>
      </c>
      <c r="AW97" s="30">
        <v>1000</v>
      </c>
      <c r="AX97" s="30">
        <v>20000</v>
      </c>
      <c r="AY97" s="30">
        <v>200</v>
      </c>
      <c r="AZ97" s="30">
        <v>2000</v>
      </c>
      <c r="BA97" s="30">
        <v>5000</v>
      </c>
      <c r="BB97" s="30" t="s">
        <v>200</v>
      </c>
      <c r="BC97" s="30">
        <v>2</v>
      </c>
      <c r="BD97" s="30">
        <v>2000</v>
      </c>
      <c r="BE97" s="30">
        <v>1000</v>
      </c>
      <c r="BF97" s="30">
        <v>1000</v>
      </c>
      <c r="BG97" s="30">
        <v>1000</v>
      </c>
      <c r="BH97" s="30">
        <v>5000</v>
      </c>
      <c r="BI97" s="30" t="s">
        <v>228</v>
      </c>
      <c r="BJ97" s="36" t="s">
        <v>886</v>
      </c>
    </row>
    <row r="98" spans="4:62" x14ac:dyDescent="0.2">
      <c r="D98" s="35" t="s">
        <v>231</v>
      </c>
      <c r="E98" s="35" t="s">
        <v>887</v>
      </c>
      <c r="F98" s="38" t="s">
        <v>888</v>
      </c>
      <c r="G98" s="40" t="s">
        <v>566</v>
      </c>
      <c r="H98" s="24" t="s">
        <v>220</v>
      </c>
      <c r="I98" s="40" t="s">
        <v>53</v>
      </c>
      <c r="J98" s="24" t="s">
        <v>26</v>
      </c>
      <c r="K98" s="35" t="s">
        <v>103</v>
      </c>
      <c r="L98" s="35" t="s">
        <v>49</v>
      </c>
      <c r="M98" s="29">
        <v>43555</v>
      </c>
      <c r="N98" s="24" t="s">
        <v>408</v>
      </c>
      <c r="O98" s="24" t="s">
        <v>409</v>
      </c>
      <c r="P98" s="24" t="s">
        <v>201</v>
      </c>
      <c r="Q98" s="24" t="s">
        <v>17</v>
      </c>
      <c r="R98" s="30">
        <v>5000</v>
      </c>
      <c r="S98" s="30">
        <v>63410</v>
      </c>
      <c r="T98" s="30">
        <v>3</v>
      </c>
      <c r="U98" s="30">
        <v>3</v>
      </c>
      <c r="V98" s="30">
        <v>300</v>
      </c>
      <c r="W98" s="30">
        <v>900</v>
      </c>
      <c r="X98" s="30">
        <v>500</v>
      </c>
      <c r="Y98" s="30">
        <v>5</v>
      </c>
      <c r="Z98" s="30">
        <v>5</v>
      </c>
      <c r="AA98" s="30">
        <v>300</v>
      </c>
      <c r="AB98" s="30">
        <v>1500</v>
      </c>
      <c r="AC98" s="30">
        <v>1000</v>
      </c>
      <c r="AD98" s="30">
        <v>5</v>
      </c>
      <c r="AE98" s="30">
        <v>300</v>
      </c>
      <c r="AF98" s="30">
        <v>1500</v>
      </c>
      <c r="AG98" s="30">
        <v>500</v>
      </c>
      <c r="AH98" s="30">
        <v>1000</v>
      </c>
      <c r="AI98" s="30">
        <v>1000</v>
      </c>
      <c r="AJ98" s="30">
        <v>1000</v>
      </c>
      <c r="AK98" s="30">
        <v>1000</v>
      </c>
      <c r="AL98" s="30">
        <v>100</v>
      </c>
      <c r="AM98" s="30">
        <v>200</v>
      </c>
      <c r="AN98" s="30">
        <v>10</v>
      </c>
      <c r="AO98" s="30">
        <v>1000</v>
      </c>
      <c r="AP98" s="30">
        <v>1000</v>
      </c>
      <c r="AQ98" s="30">
        <v>1000</v>
      </c>
      <c r="AR98" s="30">
        <v>500</v>
      </c>
      <c r="AS98" s="30">
        <v>500</v>
      </c>
      <c r="AT98" s="30">
        <v>2</v>
      </c>
      <c r="AU98" s="30">
        <v>1000</v>
      </c>
      <c r="AV98" s="30">
        <v>10000</v>
      </c>
      <c r="AW98" s="30">
        <v>1000</v>
      </c>
      <c r="AX98" s="30">
        <v>20000</v>
      </c>
      <c r="AY98" s="30">
        <v>200</v>
      </c>
      <c r="AZ98" s="30">
        <v>2000</v>
      </c>
      <c r="BA98" s="30">
        <v>5000</v>
      </c>
      <c r="BB98" s="30" t="s">
        <v>200</v>
      </c>
      <c r="BC98" s="30">
        <v>2</v>
      </c>
      <c r="BD98" s="30">
        <v>2000</v>
      </c>
      <c r="BE98" s="30">
        <v>1000</v>
      </c>
      <c r="BF98" s="30">
        <v>1000</v>
      </c>
      <c r="BG98" s="30">
        <v>1000</v>
      </c>
      <c r="BH98" s="30">
        <v>5000</v>
      </c>
      <c r="BI98" s="30" t="s">
        <v>228</v>
      </c>
      <c r="BJ98" s="36" t="s">
        <v>889</v>
      </c>
    </row>
    <row r="99" spans="4:62" x14ac:dyDescent="0.2">
      <c r="D99" s="35" t="s">
        <v>231</v>
      </c>
      <c r="E99" s="35" t="s">
        <v>890</v>
      </c>
      <c r="F99" s="38" t="s">
        <v>891</v>
      </c>
      <c r="G99" s="40" t="s">
        <v>567</v>
      </c>
      <c r="H99" s="24" t="s">
        <v>220</v>
      </c>
      <c r="I99" s="40" t="s">
        <v>58</v>
      </c>
      <c r="J99" s="24" t="s">
        <v>26</v>
      </c>
      <c r="K99" s="35" t="s">
        <v>103</v>
      </c>
      <c r="L99" s="35" t="s">
        <v>54</v>
      </c>
      <c r="M99" s="29">
        <v>43556</v>
      </c>
      <c r="N99" s="24" t="s">
        <v>410</v>
      </c>
      <c r="O99" s="24" t="s">
        <v>411</v>
      </c>
      <c r="P99" s="24" t="s">
        <v>201</v>
      </c>
      <c r="Q99" s="24" t="s">
        <v>22</v>
      </c>
      <c r="R99" s="30">
        <v>5000</v>
      </c>
      <c r="S99" s="30">
        <v>63410</v>
      </c>
      <c r="T99" s="30">
        <v>3</v>
      </c>
      <c r="U99" s="30">
        <v>3</v>
      </c>
      <c r="V99" s="30">
        <v>300</v>
      </c>
      <c r="W99" s="30">
        <v>900</v>
      </c>
      <c r="X99" s="30">
        <v>500</v>
      </c>
      <c r="Y99" s="30">
        <v>5</v>
      </c>
      <c r="Z99" s="30">
        <v>5</v>
      </c>
      <c r="AA99" s="30">
        <v>300</v>
      </c>
      <c r="AB99" s="30">
        <v>1500</v>
      </c>
      <c r="AC99" s="30">
        <v>1000</v>
      </c>
      <c r="AD99" s="30">
        <v>5</v>
      </c>
      <c r="AE99" s="30">
        <v>300</v>
      </c>
      <c r="AF99" s="30">
        <v>1500</v>
      </c>
      <c r="AG99" s="30">
        <v>500</v>
      </c>
      <c r="AH99" s="30">
        <v>1000</v>
      </c>
      <c r="AI99" s="30">
        <v>1000</v>
      </c>
      <c r="AJ99" s="30">
        <v>1000</v>
      </c>
      <c r="AK99" s="30">
        <v>1000</v>
      </c>
      <c r="AL99" s="30">
        <v>100</v>
      </c>
      <c r="AM99" s="30">
        <v>200</v>
      </c>
      <c r="AN99" s="30">
        <v>10</v>
      </c>
      <c r="AO99" s="30">
        <v>1000</v>
      </c>
      <c r="AP99" s="30">
        <v>1000</v>
      </c>
      <c r="AQ99" s="30">
        <v>1000</v>
      </c>
      <c r="AR99" s="30">
        <v>500</v>
      </c>
      <c r="AS99" s="30">
        <v>500</v>
      </c>
      <c r="AT99" s="30">
        <v>2</v>
      </c>
      <c r="AU99" s="30">
        <v>1000</v>
      </c>
      <c r="AV99" s="30">
        <v>10000</v>
      </c>
      <c r="AW99" s="30">
        <v>1000</v>
      </c>
      <c r="AX99" s="30">
        <v>20000</v>
      </c>
      <c r="AY99" s="30">
        <v>200</v>
      </c>
      <c r="AZ99" s="30">
        <v>2000</v>
      </c>
      <c r="BA99" s="30">
        <v>5000</v>
      </c>
      <c r="BB99" s="30" t="s">
        <v>200</v>
      </c>
      <c r="BC99" s="30">
        <v>2</v>
      </c>
      <c r="BD99" s="30">
        <v>2000</v>
      </c>
      <c r="BE99" s="30">
        <v>1000</v>
      </c>
      <c r="BF99" s="30">
        <v>1000</v>
      </c>
      <c r="BG99" s="30">
        <v>1000</v>
      </c>
      <c r="BH99" s="30">
        <v>5000</v>
      </c>
      <c r="BI99" s="30" t="s">
        <v>228</v>
      </c>
      <c r="BJ99" s="36" t="s">
        <v>892</v>
      </c>
    </row>
    <row r="100" spans="4:62" x14ac:dyDescent="0.2">
      <c r="D100" s="35" t="s">
        <v>231</v>
      </c>
      <c r="E100" s="35" t="s">
        <v>893</v>
      </c>
      <c r="F100" s="38" t="s">
        <v>894</v>
      </c>
      <c r="G100" s="40" t="s">
        <v>568</v>
      </c>
      <c r="H100" s="24" t="s">
        <v>220</v>
      </c>
      <c r="I100" s="40" t="s">
        <v>64</v>
      </c>
      <c r="J100" s="24" t="s">
        <v>26</v>
      </c>
      <c r="K100" s="35" t="s">
        <v>103</v>
      </c>
      <c r="L100" s="35" t="s">
        <v>63</v>
      </c>
      <c r="M100" s="29">
        <v>43557</v>
      </c>
      <c r="N100" s="24" t="s">
        <v>412</v>
      </c>
      <c r="O100" s="24" t="s">
        <v>413</v>
      </c>
      <c r="P100" s="24" t="s">
        <v>201</v>
      </c>
      <c r="Q100" s="24" t="s">
        <v>27</v>
      </c>
      <c r="R100" s="30">
        <v>5000</v>
      </c>
      <c r="S100" s="30">
        <v>63410</v>
      </c>
      <c r="T100" s="30">
        <v>3</v>
      </c>
      <c r="U100" s="30">
        <v>3</v>
      </c>
      <c r="V100" s="30">
        <v>300</v>
      </c>
      <c r="W100" s="30">
        <v>900</v>
      </c>
      <c r="X100" s="30">
        <v>500</v>
      </c>
      <c r="Y100" s="30">
        <v>5</v>
      </c>
      <c r="Z100" s="30">
        <v>5</v>
      </c>
      <c r="AA100" s="30">
        <v>300</v>
      </c>
      <c r="AB100" s="30">
        <v>1500</v>
      </c>
      <c r="AC100" s="30">
        <v>1000</v>
      </c>
      <c r="AD100" s="30">
        <v>5</v>
      </c>
      <c r="AE100" s="30">
        <v>300</v>
      </c>
      <c r="AF100" s="30">
        <v>1500</v>
      </c>
      <c r="AG100" s="30">
        <v>500</v>
      </c>
      <c r="AH100" s="30">
        <v>1000</v>
      </c>
      <c r="AI100" s="30">
        <v>1000</v>
      </c>
      <c r="AJ100" s="30">
        <v>1000</v>
      </c>
      <c r="AK100" s="30">
        <v>1000</v>
      </c>
      <c r="AL100" s="30">
        <v>100</v>
      </c>
      <c r="AM100" s="30">
        <v>200</v>
      </c>
      <c r="AN100" s="30">
        <v>10</v>
      </c>
      <c r="AO100" s="30">
        <v>1000</v>
      </c>
      <c r="AP100" s="30">
        <v>1000</v>
      </c>
      <c r="AQ100" s="30">
        <v>1000</v>
      </c>
      <c r="AR100" s="30">
        <v>500</v>
      </c>
      <c r="AS100" s="30">
        <v>500</v>
      </c>
      <c r="AT100" s="30">
        <v>2</v>
      </c>
      <c r="AU100" s="30">
        <v>1000</v>
      </c>
      <c r="AV100" s="30">
        <v>10000</v>
      </c>
      <c r="AW100" s="30">
        <v>1000</v>
      </c>
      <c r="AX100" s="30">
        <v>20000</v>
      </c>
      <c r="AY100" s="30">
        <v>200</v>
      </c>
      <c r="AZ100" s="30">
        <v>2000</v>
      </c>
      <c r="BA100" s="30">
        <v>5000</v>
      </c>
      <c r="BB100" s="30" t="s">
        <v>200</v>
      </c>
      <c r="BC100" s="30">
        <v>2</v>
      </c>
      <c r="BD100" s="30">
        <v>2000</v>
      </c>
      <c r="BE100" s="30">
        <v>1000</v>
      </c>
      <c r="BF100" s="30">
        <v>1000</v>
      </c>
      <c r="BG100" s="30">
        <v>1000</v>
      </c>
      <c r="BH100" s="30">
        <v>5000</v>
      </c>
      <c r="BI100" s="30" t="s">
        <v>228</v>
      </c>
      <c r="BJ100" s="36" t="s">
        <v>895</v>
      </c>
    </row>
    <row r="101" spans="4:62" x14ac:dyDescent="0.2">
      <c r="D101" s="35" t="s">
        <v>231</v>
      </c>
      <c r="E101" s="35" t="s">
        <v>896</v>
      </c>
      <c r="F101" s="38" t="s">
        <v>897</v>
      </c>
      <c r="G101" s="40" t="s">
        <v>569</v>
      </c>
      <c r="H101" s="24" t="s">
        <v>220</v>
      </c>
      <c r="I101" s="40" t="s">
        <v>68</v>
      </c>
      <c r="J101" s="24" t="s">
        <v>26</v>
      </c>
      <c r="K101" s="35" t="s">
        <v>103</v>
      </c>
      <c r="L101" s="35" t="s">
        <v>67</v>
      </c>
      <c r="M101" s="29">
        <v>43558</v>
      </c>
      <c r="N101" s="24" t="s">
        <v>414</v>
      </c>
      <c r="O101" s="24" t="s">
        <v>415</v>
      </c>
      <c r="P101" s="24" t="s">
        <v>201</v>
      </c>
      <c r="Q101" s="24" t="s">
        <v>32</v>
      </c>
      <c r="R101" s="30">
        <v>5000</v>
      </c>
      <c r="S101" s="30">
        <v>63410</v>
      </c>
      <c r="T101" s="30">
        <v>3</v>
      </c>
      <c r="U101" s="30">
        <v>3</v>
      </c>
      <c r="V101" s="30">
        <v>300</v>
      </c>
      <c r="W101" s="30">
        <v>900</v>
      </c>
      <c r="X101" s="30">
        <v>500</v>
      </c>
      <c r="Y101" s="30">
        <v>5</v>
      </c>
      <c r="Z101" s="30">
        <v>5</v>
      </c>
      <c r="AA101" s="30">
        <v>300</v>
      </c>
      <c r="AB101" s="30">
        <v>1500</v>
      </c>
      <c r="AC101" s="30">
        <v>1000</v>
      </c>
      <c r="AD101" s="30">
        <v>5</v>
      </c>
      <c r="AE101" s="30">
        <v>300</v>
      </c>
      <c r="AF101" s="30">
        <v>1500</v>
      </c>
      <c r="AG101" s="30">
        <v>500</v>
      </c>
      <c r="AH101" s="30">
        <v>1000</v>
      </c>
      <c r="AI101" s="30">
        <v>1000</v>
      </c>
      <c r="AJ101" s="30">
        <v>1000</v>
      </c>
      <c r="AK101" s="30">
        <v>1000</v>
      </c>
      <c r="AL101" s="30">
        <v>100</v>
      </c>
      <c r="AM101" s="30">
        <v>200</v>
      </c>
      <c r="AN101" s="30">
        <v>10</v>
      </c>
      <c r="AO101" s="30">
        <v>1000</v>
      </c>
      <c r="AP101" s="30">
        <v>1000</v>
      </c>
      <c r="AQ101" s="30">
        <v>1000</v>
      </c>
      <c r="AR101" s="30">
        <v>500</v>
      </c>
      <c r="AS101" s="30">
        <v>500</v>
      </c>
      <c r="AT101" s="30">
        <v>2</v>
      </c>
      <c r="AU101" s="30">
        <v>1000</v>
      </c>
      <c r="AV101" s="30">
        <v>10000</v>
      </c>
      <c r="AW101" s="30">
        <v>1000</v>
      </c>
      <c r="AX101" s="30">
        <v>20000</v>
      </c>
      <c r="AY101" s="30">
        <v>200</v>
      </c>
      <c r="AZ101" s="30">
        <v>2000</v>
      </c>
      <c r="BA101" s="30">
        <v>5000</v>
      </c>
      <c r="BB101" s="30" t="s">
        <v>200</v>
      </c>
      <c r="BC101" s="30">
        <v>2</v>
      </c>
      <c r="BD101" s="30">
        <v>2000</v>
      </c>
      <c r="BE101" s="30">
        <v>1000</v>
      </c>
      <c r="BF101" s="30">
        <v>1000</v>
      </c>
      <c r="BG101" s="30">
        <v>1000</v>
      </c>
      <c r="BH101" s="30">
        <v>5000</v>
      </c>
      <c r="BI101" s="30" t="s">
        <v>228</v>
      </c>
      <c r="BJ101" s="36" t="s">
        <v>898</v>
      </c>
    </row>
    <row r="102" spans="4:62" x14ac:dyDescent="0.2">
      <c r="D102" s="35" t="s">
        <v>231</v>
      </c>
      <c r="E102" s="35" t="s">
        <v>899</v>
      </c>
      <c r="F102" s="38" t="s">
        <v>900</v>
      </c>
      <c r="G102" s="40" t="s">
        <v>570</v>
      </c>
      <c r="H102" s="24" t="s">
        <v>220</v>
      </c>
      <c r="I102" s="40" t="s">
        <v>72</v>
      </c>
      <c r="J102" s="24" t="s">
        <v>26</v>
      </c>
      <c r="K102" s="35" t="s">
        <v>103</v>
      </c>
      <c r="L102" s="35" t="s">
        <v>71</v>
      </c>
      <c r="M102" s="29">
        <v>43559</v>
      </c>
      <c r="N102" s="24" t="s">
        <v>416</v>
      </c>
      <c r="O102" s="24" t="s">
        <v>417</v>
      </c>
      <c r="P102" s="24" t="s">
        <v>201</v>
      </c>
      <c r="Q102" s="24" t="s">
        <v>37</v>
      </c>
      <c r="R102" s="30">
        <v>5000</v>
      </c>
      <c r="S102" s="30">
        <v>63410</v>
      </c>
      <c r="T102" s="30">
        <v>3</v>
      </c>
      <c r="U102" s="30">
        <v>3</v>
      </c>
      <c r="V102" s="30">
        <v>300</v>
      </c>
      <c r="W102" s="30">
        <v>900</v>
      </c>
      <c r="X102" s="30">
        <v>500</v>
      </c>
      <c r="Y102" s="30">
        <v>5</v>
      </c>
      <c r="Z102" s="30">
        <v>5</v>
      </c>
      <c r="AA102" s="30">
        <v>300</v>
      </c>
      <c r="AB102" s="30">
        <v>1500</v>
      </c>
      <c r="AC102" s="30">
        <v>1000</v>
      </c>
      <c r="AD102" s="30">
        <v>5</v>
      </c>
      <c r="AE102" s="30">
        <v>300</v>
      </c>
      <c r="AF102" s="30">
        <v>1500</v>
      </c>
      <c r="AG102" s="30">
        <v>500</v>
      </c>
      <c r="AH102" s="30">
        <v>1000</v>
      </c>
      <c r="AI102" s="30">
        <v>1000</v>
      </c>
      <c r="AJ102" s="30">
        <v>1000</v>
      </c>
      <c r="AK102" s="30">
        <v>1000</v>
      </c>
      <c r="AL102" s="30">
        <v>100</v>
      </c>
      <c r="AM102" s="30">
        <v>200</v>
      </c>
      <c r="AN102" s="30">
        <v>10</v>
      </c>
      <c r="AO102" s="30">
        <v>1000</v>
      </c>
      <c r="AP102" s="30">
        <v>1000</v>
      </c>
      <c r="AQ102" s="30">
        <v>1000</v>
      </c>
      <c r="AR102" s="30">
        <v>500</v>
      </c>
      <c r="AS102" s="30">
        <v>500</v>
      </c>
      <c r="AT102" s="30">
        <v>2</v>
      </c>
      <c r="AU102" s="30">
        <v>1000</v>
      </c>
      <c r="AV102" s="30">
        <v>10000</v>
      </c>
      <c r="AW102" s="30">
        <v>1000</v>
      </c>
      <c r="AX102" s="30">
        <v>20000</v>
      </c>
      <c r="AY102" s="30">
        <v>200</v>
      </c>
      <c r="AZ102" s="30">
        <v>2000</v>
      </c>
      <c r="BA102" s="30">
        <v>5000</v>
      </c>
      <c r="BB102" s="30" t="s">
        <v>200</v>
      </c>
      <c r="BC102" s="30">
        <v>2</v>
      </c>
      <c r="BD102" s="30">
        <v>2000</v>
      </c>
      <c r="BE102" s="30">
        <v>1000</v>
      </c>
      <c r="BF102" s="30">
        <v>1000</v>
      </c>
      <c r="BG102" s="30">
        <v>1000</v>
      </c>
      <c r="BH102" s="30">
        <v>5000</v>
      </c>
      <c r="BI102" s="30" t="s">
        <v>228</v>
      </c>
      <c r="BJ102" s="36" t="s">
        <v>901</v>
      </c>
    </row>
    <row r="103" spans="4:62" x14ac:dyDescent="0.2">
      <c r="D103" s="35" t="s">
        <v>231</v>
      </c>
      <c r="E103" s="35" t="s">
        <v>902</v>
      </c>
      <c r="F103" s="38" t="s">
        <v>903</v>
      </c>
      <c r="G103" s="40" t="s">
        <v>571</v>
      </c>
      <c r="H103" s="24" t="s">
        <v>220</v>
      </c>
      <c r="I103" s="40" t="s">
        <v>76</v>
      </c>
      <c r="J103" s="24" t="s">
        <v>26</v>
      </c>
      <c r="K103" s="35" t="s">
        <v>103</v>
      </c>
      <c r="L103" s="35" t="s">
        <v>75</v>
      </c>
      <c r="M103" s="29">
        <v>43560</v>
      </c>
      <c r="N103" s="24" t="s">
        <v>418</v>
      </c>
      <c r="O103" s="24" t="s">
        <v>419</v>
      </c>
      <c r="P103" s="24" t="s">
        <v>201</v>
      </c>
      <c r="Q103" s="24" t="s">
        <v>42</v>
      </c>
      <c r="R103" s="30">
        <v>5000</v>
      </c>
      <c r="S103" s="30">
        <v>63410</v>
      </c>
      <c r="T103" s="30">
        <v>3</v>
      </c>
      <c r="U103" s="30">
        <v>3</v>
      </c>
      <c r="V103" s="30">
        <v>300</v>
      </c>
      <c r="W103" s="30">
        <v>900</v>
      </c>
      <c r="X103" s="30">
        <v>500</v>
      </c>
      <c r="Y103" s="30">
        <v>5</v>
      </c>
      <c r="Z103" s="30">
        <v>5</v>
      </c>
      <c r="AA103" s="30">
        <v>300</v>
      </c>
      <c r="AB103" s="30">
        <v>1500</v>
      </c>
      <c r="AC103" s="30">
        <v>1000</v>
      </c>
      <c r="AD103" s="30">
        <v>5</v>
      </c>
      <c r="AE103" s="30">
        <v>300</v>
      </c>
      <c r="AF103" s="30">
        <v>1500</v>
      </c>
      <c r="AG103" s="30">
        <v>500</v>
      </c>
      <c r="AH103" s="30">
        <v>1000</v>
      </c>
      <c r="AI103" s="30">
        <v>1000</v>
      </c>
      <c r="AJ103" s="30">
        <v>1000</v>
      </c>
      <c r="AK103" s="30">
        <v>1000</v>
      </c>
      <c r="AL103" s="30">
        <v>100</v>
      </c>
      <c r="AM103" s="30">
        <v>200</v>
      </c>
      <c r="AN103" s="30">
        <v>10</v>
      </c>
      <c r="AO103" s="30">
        <v>1000</v>
      </c>
      <c r="AP103" s="30">
        <v>1000</v>
      </c>
      <c r="AQ103" s="30">
        <v>1000</v>
      </c>
      <c r="AR103" s="30">
        <v>500</v>
      </c>
      <c r="AS103" s="30">
        <v>500</v>
      </c>
      <c r="AT103" s="30">
        <v>2</v>
      </c>
      <c r="AU103" s="30">
        <v>1000</v>
      </c>
      <c r="AV103" s="30">
        <v>10000</v>
      </c>
      <c r="AW103" s="30">
        <v>1000</v>
      </c>
      <c r="AX103" s="30">
        <v>20000</v>
      </c>
      <c r="AY103" s="30">
        <v>200</v>
      </c>
      <c r="AZ103" s="30">
        <v>2000</v>
      </c>
      <c r="BA103" s="30">
        <v>5000</v>
      </c>
      <c r="BB103" s="30" t="s">
        <v>200</v>
      </c>
      <c r="BC103" s="30">
        <v>2</v>
      </c>
      <c r="BD103" s="30">
        <v>2000</v>
      </c>
      <c r="BE103" s="30">
        <v>1000</v>
      </c>
      <c r="BF103" s="30">
        <v>1000</v>
      </c>
      <c r="BG103" s="30">
        <v>1000</v>
      </c>
      <c r="BH103" s="30">
        <v>5000</v>
      </c>
      <c r="BI103" s="30" t="s">
        <v>228</v>
      </c>
      <c r="BJ103" s="36" t="s">
        <v>904</v>
      </c>
    </row>
    <row r="104" spans="4:62" x14ac:dyDescent="0.2">
      <c r="D104" s="35" t="s">
        <v>231</v>
      </c>
      <c r="E104" s="35" t="s">
        <v>905</v>
      </c>
      <c r="F104" s="38" t="s">
        <v>906</v>
      </c>
      <c r="G104" s="40" t="s">
        <v>572</v>
      </c>
      <c r="H104" s="24" t="s">
        <v>220</v>
      </c>
      <c r="I104" s="40" t="s">
        <v>80</v>
      </c>
      <c r="J104" s="24" t="s">
        <v>26</v>
      </c>
      <c r="K104" s="35" t="s">
        <v>103</v>
      </c>
      <c r="L104" s="35" t="s">
        <v>79</v>
      </c>
      <c r="M104" s="29">
        <v>43561</v>
      </c>
      <c r="N104" s="24" t="s">
        <v>420</v>
      </c>
      <c r="O104" s="24" t="s">
        <v>421</v>
      </c>
      <c r="P104" s="24" t="s">
        <v>201</v>
      </c>
      <c r="Q104" s="24" t="s">
        <v>47</v>
      </c>
      <c r="R104" s="30">
        <v>5000</v>
      </c>
      <c r="S104" s="30">
        <v>63410</v>
      </c>
      <c r="T104" s="30">
        <v>3</v>
      </c>
      <c r="U104" s="30">
        <v>3</v>
      </c>
      <c r="V104" s="30">
        <v>300</v>
      </c>
      <c r="W104" s="30">
        <v>900</v>
      </c>
      <c r="X104" s="30">
        <v>500</v>
      </c>
      <c r="Y104" s="30">
        <v>5</v>
      </c>
      <c r="Z104" s="30">
        <v>5</v>
      </c>
      <c r="AA104" s="30">
        <v>300</v>
      </c>
      <c r="AB104" s="30">
        <v>1500</v>
      </c>
      <c r="AC104" s="30">
        <v>1000</v>
      </c>
      <c r="AD104" s="30">
        <v>5</v>
      </c>
      <c r="AE104" s="30">
        <v>300</v>
      </c>
      <c r="AF104" s="30">
        <v>1500</v>
      </c>
      <c r="AG104" s="30">
        <v>500</v>
      </c>
      <c r="AH104" s="30">
        <v>1000</v>
      </c>
      <c r="AI104" s="30">
        <v>1000</v>
      </c>
      <c r="AJ104" s="30">
        <v>1000</v>
      </c>
      <c r="AK104" s="30">
        <v>1000</v>
      </c>
      <c r="AL104" s="30">
        <v>100</v>
      </c>
      <c r="AM104" s="30">
        <v>200</v>
      </c>
      <c r="AN104" s="30">
        <v>10</v>
      </c>
      <c r="AO104" s="30">
        <v>1000</v>
      </c>
      <c r="AP104" s="30">
        <v>1000</v>
      </c>
      <c r="AQ104" s="30">
        <v>1000</v>
      </c>
      <c r="AR104" s="30">
        <v>500</v>
      </c>
      <c r="AS104" s="30">
        <v>500</v>
      </c>
      <c r="AT104" s="30">
        <v>2</v>
      </c>
      <c r="AU104" s="30">
        <v>1000</v>
      </c>
      <c r="AV104" s="30">
        <v>10000</v>
      </c>
      <c r="AW104" s="30">
        <v>1000</v>
      </c>
      <c r="AX104" s="30">
        <v>20000</v>
      </c>
      <c r="AY104" s="30">
        <v>200</v>
      </c>
      <c r="AZ104" s="30">
        <v>2000</v>
      </c>
      <c r="BA104" s="30">
        <v>5000</v>
      </c>
      <c r="BB104" s="30" t="s">
        <v>200</v>
      </c>
      <c r="BC104" s="30">
        <v>2</v>
      </c>
      <c r="BD104" s="30">
        <v>2000</v>
      </c>
      <c r="BE104" s="30">
        <v>1000</v>
      </c>
      <c r="BF104" s="30">
        <v>1000</v>
      </c>
      <c r="BG104" s="30">
        <v>1000</v>
      </c>
      <c r="BH104" s="30">
        <v>5000</v>
      </c>
      <c r="BI104" s="30" t="s">
        <v>228</v>
      </c>
      <c r="BJ104" s="36" t="s">
        <v>907</v>
      </c>
    </row>
    <row r="105" spans="4:62" x14ac:dyDescent="0.2">
      <c r="D105" s="35" t="s">
        <v>231</v>
      </c>
      <c r="E105" s="35" t="s">
        <v>908</v>
      </c>
      <c r="F105" s="38" t="s">
        <v>909</v>
      </c>
      <c r="G105" s="40" t="s">
        <v>573</v>
      </c>
      <c r="H105" s="24" t="s">
        <v>220</v>
      </c>
      <c r="I105" s="40" t="s">
        <v>84</v>
      </c>
      <c r="J105" s="24" t="s">
        <v>26</v>
      </c>
      <c r="K105" s="35" t="s">
        <v>103</v>
      </c>
      <c r="L105" s="35" t="s">
        <v>83</v>
      </c>
      <c r="M105" s="29">
        <v>43562</v>
      </c>
      <c r="N105" s="24" t="s">
        <v>422</v>
      </c>
      <c r="O105" s="24" t="s">
        <v>423</v>
      </c>
      <c r="P105" s="24" t="s">
        <v>201</v>
      </c>
      <c r="Q105" s="24" t="s">
        <v>52</v>
      </c>
      <c r="R105" s="30">
        <v>5000</v>
      </c>
      <c r="S105" s="30">
        <v>63410</v>
      </c>
      <c r="T105" s="30">
        <v>3</v>
      </c>
      <c r="U105" s="30">
        <v>3</v>
      </c>
      <c r="V105" s="30">
        <v>300</v>
      </c>
      <c r="W105" s="30">
        <v>900</v>
      </c>
      <c r="X105" s="30">
        <v>500</v>
      </c>
      <c r="Y105" s="30">
        <v>5</v>
      </c>
      <c r="Z105" s="30">
        <v>5</v>
      </c>
      <c r="AA105" s="30">
        <v>300</v>
      </c>
      <c r="AB105" s="30">
        <v>1500</v>
      </c>
      <c r="AC105" s="30">
        <v>1000</v>
      </c>
      <c r="AD105" s="30">
        <v>5</v>
      </c>
      <c r="AE105" s="30">
        <v>300</v>
      </c>
      <c r="AF105" s="30">
        <v>1500</v>
      </c>
      <c r="AG105" s="30">
        <v>500</v>
      </c>
      <c r="AH105" s="30">
        <v>1000</v>
      </c>
      <c r="AI105" s="30">
        <v>1000</v>
      </c>
      <c r="AJ105" s="30">
        <v>1000</v>
      </c>
      <c r="AK105" s="30">
        <v>1000</v>
      </c>
      <c r="AL105" s="30">
        <v>100</v>
      </c>
      <c r="AM105" s="30">
        <v>200</v>
      </c>
      <c r="AN105" s="30">
        <v>10</v>
      </c>
      <c r="AO105" s="30">
        <v>1000</v>
      </c>
      <c r="AP105" s="30">
        <v>1000</v>
      </c>
      <c r="AQ105" s="30">
        <v>1000</v>
      </c>
      <c r="AR105" s="30">
        <v>500</v>
      </c>
      <c r="AS105" s="30">
        <v>500</v>
      </c>
      <c r="AT105" s="30">
        <v>2</v>
      </c>
      <c r="AU105" s="30">
        <v>1000</v>
      </c>
      <c r="AV105" s="30">
        <v>10000</v>
      </c>
      <c r="AW105" s="30">
        <v>1000</v>
      </c>
      <c r="AX105" s="30">
        <v>20000</v>
      </c>
      <c r="AY105" s="30">
        <v>200</v>
      </c>
      <c r="AZ105" s="30">
        <v>2000</v>
      </c>
      <c r="BA105" s="30">
        <v>5000</v>
      </c>
      <c r="BB105" s="30" t="s">
        <v>200</v>
      </c>
      <c r="BC105" s="30">
        <v>2</v>
      </c>
      <c r="BD105" s="30">
        <v>2000</v>
      </c>
      <c r="BE105" s="30">
        <v>1000</v>
      </c>
      <c r="BF105" s="30">
        <v>1000</v>
      </c>
      <c r="BG105" s="30">
        <v>1000</v>
      </c>
      <c r="BH105" s="30">
        <v>5000</v>
      </c>
      <c r="BI105" s="30" t="s">
        <v>228</v>
      </c>
      <c r="BJ105" s="36" t="s">
        <v>910</v>
      </c>
    </row>
    <row r="106" spans="4:62" x14ac:dyDescent="0.2">
      <c r="D106" s="35" t="s">
        <v>231</v>
      </c>
      <c r="E106" s="35" t="s">
        <v>911</v>
      </c>
      <c r="F106" s="38" t="s">
        <v>912</v>
      </c>
      <c r="G106" s="40" t="s">
        <v>574</v>
      </c>
      <c r="H106" s="24" t="s">
        <v>220</v>
      </c>
      <c r="I106" s="40" t="s">
        <v>5</v>
      </c>
      <c r="J106" s="24" t="s">
        <v>31</v>
      </c>
      <c r="K106" s="24" t="s">
        <v>104</v>
      </c>
      <c r="L106" s="24" t="s">
        <v>4</v>
      </c>
      <c r="M106" s="29">
        <v>43563</v>
      </c>
      <c r="N106" s="24" t="s">
        <v>424</v>
      </c>
      <c r="O106" s="24" t="s">
        <v>425</v>
      </c>
      <c r="P106" s="24" t="s">
        <v>201</v>
      </c>
      <c r="Q106" s="24" t="s">
        <v>57</v>
      </c>
      <c r="R106" s="30">
        <v>5000</v>
      </c>
      <c r="S106" s="30">
        <v>63410</v>
      </c>
      <c r="T106" s="30">
        <v>3</v>
      </c>
      <c r="U106" s="30">
        <v>3</v>
      </c>
      <c r="V106" s="30">
        <v>300</v>
      </c>
      <c r="W106" s="30">
        <v>900</v>
      </c>
      <c r="X106" s="30">
        <v>500</v>
      </c>
      <c r="Y106" s="30">
        <v>5</v>
      </c>
      <c r="Z106" s="30">
        <v>5</v>
      </c>
      <c r="AA106" s="30">
        <v>300</v>
      </c>
      <c r="AB106" s="30">
        <v>1500</v>
      </c>
      <c r="AC106" s="30">
        <v>1000</v>
      </c>
      <c r="AD106" s="30">
        <v>5</v>
      </c>
      <c r="AE106" s="30">
        <v>300</v>
      </c>
      <c r="AF106" s="30">
        <v>1500</v>
      </c>
      <c r="AG106" s="30">
        <v>500</v>
      </c>
      <c r="AH106" s="30">
        <v>1000</v>
      </c>
      <c r="AI106" s="30">
        <v>1000</v>
      </c>
      <c r="AJ106" s="30">
        <v>1000</v>
      </c>
      <c r="AK106" s="30">
        <v>1000</v>
      </c>
      <c r="AL106" s="30">
        <v>100</v>
      </c>
      <c r="AM106" s="30">
        <v>200</v>
      </c>
      <c r="AN106" s="30">
        <v>10</v>
      </c>
      <c r="AO106" s="30">
        <v>1000</v>
      </c>
      <c r="AP106" s="30">
        <v>1000</v>
      </c>
      <c r="AQ106" s="30">
        <v>1000</v>
      </c>
      <c r="AR106" s="30">
        <v>500</v>
      </c>
      <c r="AS106" s="30">
        <v>500</v>
      </c>
      <c r="AT106" s="30">
        <v>2</v>
      </c>
      <c r="AU106" s="30">
        <v>1000</v>
      </c>
      <c r="AV106" s="30">
        <v>10000</v>
      </c>
      <c r="AW106" s="30">
        <v>1000</v>
      </c>
      <c r="AX106" s="30">
        <v>20000</v>
      </c>
      <c r="AY106" s="30">
        <v>200</v>
      </c>
      <c r="AZ106" s="30">
        <v>2000</v>
      </c>
      <c r="BA106" s="30">
        <v>5000</v>
      </c>
      <c r="BB106" s="30" t="s">
        <v>200</v>
      </c>
      <c r="BC106" s="30">
        <v>2</v>
      </c>
      <c r="BD106" s="30">
        <v>2000</v>
      </c>
      <c r="BE106" s="30">
        <v>1000</v>
      </c>
      <c r="BF106" s="30">
        <v>1000</v>
      </c>
      <c r="BG106" s="30">
        <v>1000</v>
      </c>
      <c r="BH106" s="30">
        <v>5000</v>
      </c>
      <c r="BI106" s="30" t="s">
        <v>228</v>
      </c>
      <c r="BJ106" s="36" t="s">
        <v>913</v>
      </c>
    </row>
    <row r="107" spans="4:62" x14ac:dyDescent="0.2">
      <c r="D107" s="35" t="s">
        <v>231</v>
      </c>
      <c r="E107" s="35" t="s">
        <v>914</v>
      </c>
      <c r="F107" s="38" t="s">
        <v>915</v>
      </c>
      <c r="G107" s="40" t="s">
        <v>575</v>
      </c>
      <c r="H107" s="24" t="s">
        <v>220</v>
      </c>
      <c r="I107" s="40" t="s">
        <v>10</v>
      </c>
      <c r="J107" s="24" t="s">
        <v>31</v>
      </c>
      <c r="K107" s="24" t="s">
        <v>104</v>
      </c>
      <c r="L107" s="28" t="s">
        <v>9</v>
      </c>
      <c r="M107" s="29">
        <v>43564</v>
      </c>
      <c r="N107" s="24" t="s">
        <v>426</v>
      </c>
      <c r="O107" s="24" t="s">
        <v>427</v>
      </c>
      <c r="P107" s="24" t="s">
        <v>201</v>
      </c>
      <c r="Q107" s="24" t="s">
        <v>62</v>
      </c>
      <c r="R107" s="30">
        <v>5000</v>
      </c>
      <c r="S107" s="30">
        <v>63410</v>
      </c>
      <c r="T107" s="30">
        <v>3</v>
      </c>
      <c r="U107" s="30">
        <v>3</v>
      </c>
      <c r="V107" s="30">
        <v>300</v>
      </c>
      <c r="W107" s="30">
        <v>900</v>
      </c>
      <c r="X107" s="30">
        <v>500</v>
      </c>
      <c r="Y107" s="30">
        <v>5</v>
      </c>
      <c r="Z107" s="30">
        <v>5</v>
      </c>
      <c r="AA107" s="30">
        <v>300</v>
      </c>
      <c r="AB107" s="30">
        <v>1500</v>
      </c>
      <c r="AC107" s="30">
        <v>1000</v>
      </c>
      <c r="AD107" s="30">
        <v>5</v>
      </c>
      <c r="AE107" s="30">
        <v>300</v>
      </c>
      <c r="AF107" s="30">
        <v>1500</v>
      </c>
      <c r="AG107" s="30">
        <v>500</v>
      </c>
      <c r="AH107" s="30">
        <v>1000</v>
      </c>
      <c r="AI107" s="30">
        <v>1000</v>
      </c>
      <c r="AJ107" s="30">
        <v>1000</v>
      </c>
      <c r="AK107" s="30">
        <v>1000</v>
      </c>
      <c r="AL107" s="30">
        <v>100</v>
      </c>
      <c r="AM107" s="30">
        <v>200</v>
      </c>
      <c r="AN107" s="30">
        <v>10</v>
      </c>
      <c r="AO107" s="30">
        <v>1000</v>
      </c>
      <c r="AP107" s="30">
        <v>1000</v>
      </c>
      <c r="AQ107" s="30">
        <v>1000</v>
      </c>
      <c r="AR107" s="30">
        <v>500</v>
      </c>
      <c r="AS107" s="30">
        <v>500</v>
      </c>
      <c r="AT107" s="30">
        <v>2</v>
      </c>
      <c r="AU107" s="30">
        <v>1000</v>
      </c>
      <c r="AV107" s="30">
        <v>10000</v>
      </c>
      <c r="AW107" s="30">
        <v>1000</v>
      </c>
      <c r="AX107" s="30">
        <v>20000</v>
      </c>
      <c r="AY107" s="30">
        <v>200</v>
      </c>
      <c r="AZ107" s="30">
        <v>2000</v>
      </c>
      <c r="BA107" s="30">
        <v>5000</v>
      </c>
      <c r="BB107" s="30" t="s">
        <v>200</v>
      </c>
      <c r="BC107" s="30">
        <v>2</v>
      </c>
      <c r="BD107" s="30">
        <v>2000</v>
      </c>
      <c r="BE107" s="30">
        <v>1000</v>
      </c>
      <c r="BF107" s="30">
        <v>1000</v>
      </c>
      <c r="BG107" s="30">
        <v>1000</v>
      </c>
      <c r="BH107" s="30">
        <v>5000</v>
      </c>
      <c r="BI107" s="30" t="s">
        <v>228</v>
      </c>
      <c r="BJ107" s="36" t="s">
        <v>916</v>
      </c>
    </row>
    <row r="108" spans="4:62" x14ac:dyDescent="0.2">
      <c r="D108" s="35" t="s">
        <v>231</v>
      </c>
      <c r="E108" s="35" t="s">
        <v>917</v>
      </c>
      <c r="F108" s="38" t="s">
        <v>918</v>
      </c>
      <c r="G108" s="40" t="s">
        <v>576</v>
      </c>
      <c r="H108" s="24" t="s">
        <v>220</v>
      </c>
      <c r="I108" s="40" t="s">
        <v>15</v>
      </c>
      <c r="J108" s="24" t="s">
        <v>31</v>
      </c>
      <c r="K108" s="24" t="s">
        <v>104</v>
      </c>
      <c r="L108" s="28" t="s">
        <v>14</v>
      </c>
      <c r="M108" s="29">
        <v>43565</v>
      </c>
      <c r="N108" s="24" t="s">
        <v>428</v>
      </c>
      <c r="O108" s="24" t="s">
        <v>429</v>
      </c>
      <c r="P108" s="24" t="s">
        <v>201</v>
      </c>
      <c r="Q108" s="24" t="s">
        <v>7</v>
      </c>
      <c r="R108" s="30">
        <v>5000</v>
      </c>
      <c r="S108" s="30">
        <v>63410</v>
      </c>
      <c r="T108" s="30">
        <v>3</v>
      </c>
      <c r="U108" s="30">
        <v>3</v>
      </c>
      <c r="V108" s="30">
        <v>300</v>
      </c>
      <c r="W108" s="30">
        <v>900</v>
      </c>
      <c r="X108" s="30">
        <v>500</v>
      </c>
      <c r="Y108" s="30">
        <v>5</v>
      </c>
      <c r="Z108" s="30">
        <v>5</v>
      </c>
      <c r="AA108" s="30">
        <v>300</v>
      </c>
      <c r="AB108" s="30">
        <v>1500</v>
      </c>
      <c r="AC108" s="30">
        <v>1000</v>
      </c>
      <c r="AD108" s="30">
        <v>5</v>
      </c>
      <c r="AE108" s="30">
        <v>300</v>
      </c>
      <c r="AF108" s="30">
        <v>1500</v>
      </c>
      <c r="AG108" s="30">
        <v>500</v>
      </c>
      <c r="AH108" s="30">
        <v>1000</v>
      </c>
      <c r="AI108" s="30">
        <v>1000</v>
      </c>
      <c r="AJ108" s="30">
        <v>1000</v>
      </c>
      <c r="AK108" s="30">
        <v>1000</v>
      </c>
      <c r="AL108" s="30">
        <v>100</v>
      </c>
      <c r="AM108" s="30">
        <v>200</v>
      </c>
      <c r="AN108" s="30">
        <v>10</v>
      </c>
      <c r="AO108" s="30">
        <v>1000</v>
      </c>
      <c r="AP108" s="30">
        <v>1000</v>
      </c>
      <c r="AQ108" s="30">
        <v>1000</v>
      </c>
      <c r="AR108" s="30">
        <v>500</v>
      </c>
      <c r="AS108" s="30">
        <v>500</v>
      </c>
      <c r="AT108" s="30">
        <v>2</v>
      </c>
      <c r="AU108" s="30">
        <v>1000</v>
      </c>
      <c r="AV108" s="30">
        <v>10000</v>
      </c>
      <c r="AW108" s="30">
        <v>1000</v>
      </c>
      <c r="AX108" s="30">
        <v>20000</v>
      </c>
      <c r="AY108" s="30">
        <v>200</v>
      </c>
      <c r="AZ108" s="30">
        <v>2000</v>
      </c>
      <c r="BA108" s="30">
        <v>5000</v>
      </c>
      <c r="BB108" s="30" t="s">
        <v>200</v>
      </c>
      <c r="BC108" s="30">
        <v>2</v>
      </c>
      <c r="BD108" s="30">
        <v>2000</v>
      </c>
      <c r="BE108" s="30">
        <v>1000</v>
      </c>
      <c r="BF108" s="30">
        <v>1000</v>
      </c>
      <c r="BG108" s="30">
        <v>1000</v>
      </c>
      <c r="BH108" s="30">
        <v>5000</v>
      </c>
      <c r="BI108" s="30" t="s">
        <v>228</v>
      </c>
      <c r="BJ108" s="36" t="s">
        <v>919</v>
      </c>
    </row>
    <row r="109" spans="4:62" x14ac:dyDescent="0.2">
      <c r="D109" s="35" t="s">
        <v>231</v>
      </c>
      <c r="E109" s="35" t="s">
        <v>920</v>
      </c>
      <c r="F109" s="38" t="s">
        <v>921</v>
      </c>
      <c r="G109" s="40" t="s">
        <v>577</v>
      </c>
      <c r="H109" s="24" t="s">
        <v>220</v>
      </c>
      <c r="I109" s="40" t="s">
        <v>20</v>
      </c>
      <c r="J109" s="24" t="s">
        <v>31</v>
      </c>
      <c r="K109" s="24" t="s">
        <v>104</v>
      </c>
      <c r="L109" s="28" t="s">
        <v>19</v>
      </c>
      <c r="M109" s="29">
        <v>43566</v>
      </c>
      <c r="N109" s="24" t="s">
        <v>430</v>
      </c>
      <c r="O109" s="24" t="s">
        <v>431</v>
      </c>
      <c r="P109" s="24" t="s">
        <v>201</v>
      </c>
      <c r="Q109" s="24" t="s">
        <v>12</v>
      </c>
      <c r="R109" s="30">
        <v>5000</v>
      </c>
      <c r="S109" s="30">
        <v>63410</v>
      </c>
      <c r="T109" s="30">
        <v>3</v>
      </c>
      <c r="U109" s="30">
        <v>3</v>
      </c>
      <c r="V109" s="30">
        <v>300</v>
      </c>
      <c r="W109" s="30">
        <v>900</v>
      </c>
      <c r="X109" s="30">
        <v>500</v>
      </c>
      <c r="Y109" s="30">
        <v>5</v>
      </c>
      <c r="Z109" s="30">
        <v>5</v>
      </c>
      <c r="AA109" s="30">
        <v>300</v>
      </c>
      <c r="AB109" s="30">
        <v>1500</v>
      </c>
      <c r="AC109" s="30">
        <v>1000</v>
      </c>
      <c r="AD109" s="30">
        <v>5</v>
      </c>
      <c r="AE109" s="30">
        <v>300</v>
      </c>
      <c r="AF109" s="30">
        <v>1500</v>
      </c>
      <c r="AG109" s="30">
        <v>500</v>
      </c>
      <c r="AH109" s="30">
        <v>1000</v>
      </c>
      <c r="AI109" s="30">
        <v>1000</v>
      </c>
      <c r="AJ109" s="30">
        <v>1000</v>
      </c>
      <c r="AK109" s="30">
        <v>1000</v>
      </c>
      <c r="AL109" s="30">
        <v>100</v>
      </c>
      <c r="AM109" s="30">
        <v>200</v>
      </c>
      <c r="AN109" s="30">
        <v>10</v>
      </c>
      <c r="AO109" s="30">
        <v>1000</v>
      </c>
      <c r="AP109" s="30">
        <v>1000</v>
      </c>
      <c r="AQ109" s="30">
        <v>1000</v>
      </c>
      <c r="AR109" s="30">
        <v>500</v>
      </c>
      <c r="AS109" s="30">
        <v>500</v>
      </c>
      <c r="AT109" s="30">
        <v>2</v>
      </c>
      <c r="AU109" s="30">
        <v>1000</v>
      </c>
      <c r="AV109" s="30">
        <v>10000</v>
      </c>
      <c r="AW109" s="30">
        <v>1000</v>
      </c>
      <c r="AX109" s="30">
        <v>20000</v>
      </c>
      <c r="AY109" s="30">
        <v>200</v>
      </c>
      <c r="AZ109" s="30">
        <v>2000</v>
      </c>
      <c r="BA109" s="30">
        <v>5000</v>
      </c>
      <c r="BB109" s="30" t="s">
        <v>200</v>
      </c>
      <c r="BC109" s="30">
        <v>2</v>
      </c>
      <c r="BD109" s="30">
        <v>2000</v>
      </c>
      <c r="BE109" s="30">
        <v>1000</v>
      </c>
      <c r="BF109" s="30">
        <v>1000</v>
      </c>
      <c r="BG109" s="30">
        <v>1000</v>
      </c>
      <c r="BH109" s="30">
        <v>5000</v>
      </c>
      <c r="BI109" s="30" t="s">
        <v>228</v>
      </c>
      <c r="BJ109" s="36" t="s">
        <v>922</v>
      </c>
    </row>
    <row r="110" spans="4:62" x14ac:dyDescent="0.2">
      <c r="D110" s="35" t="s">
        <v>231</v>
      </c>
      <c r="E110" s="35" t="s">
        <v>923</v>
      </c>
      <c r="F110" s="38" t="s">
        <v>924</v>
      </c>
      <c r="G110" s="40" t="s">
        <v>578</v>
      </c>
      <c r="H110" s="24" t="s">
        <v>220</v>
      </c>
      <c r="I110" s="40" t="s">
        <v>25</v>
      </c>
      <c r="J110" s="24" t="s">
        <v>31</v>
      </c>
      <c r="K110" s="24" t="s">
        <v>104</v>
      </c>
      <c r="L110" s="28" t="s">
        <v>24</v>
      </c>
      <c r="M110" s="29">
        <v>43567</v>
      </c>
      <c r="N110" s="24" t="s">
        <v>432</v>
      </c>
      <c r="O110" s="24" t="s">
        <v>433</v>
      </c>
      <c r="P110" s="24" t="s">
        <v>201</v>
      </c>
      <c r="Q110" s="24" t="s">
        <v>17</v>
      </c>
      <c r="R110" s="30">
        <v>5000</v>
      </c>
      <c r="S110" s="30">
        <v>63410</v>
      </c>
      <c r="T110" s="30">
        <v>3</v>
      </c>
      <c r="U110" s="30">
        <v>3</v>
      </c>
      <c r="V110" s="30">
        <v>300</v>
      </c>
      <c r="W110" s="30">
        <v>900</v>
      </c>
      <c r="X110" s="30">
        <v>500</v>
      </c>
      <c r="Y110" s="30">
        <v>5</v>
      </c>
      <c r="Z110" s="30">
        <v>5</v>
      </c>
      <c r="AA110" s="30">
        <v>300</v>
      </c>
      <c r="AB110" s="30">
        <v>1500</v>
      </c>
      <c r="AC110" s="30">
        <v>1000</v>
      </c>
      <c r="AD110" s="30">
        <v>5</v>
      </c>
      <c r="AE110" s="30">
        <v>300</v>
      </c>
      <c r="AF110" s="30">
        <v>1500</v>
      </c>
      <c r="AG110" s="30">
        <v>500</v>
      </c>
      <c r="AH110" s="30">
        <v>1000</v>
      </c>
      <c r="AI110" s="30">
        <v>1000</v>
      </c>
      <c r="AJ110" s="30">
        <v>1000</v>
      </c>
      <c r="AK110" s="30">
        <v>1000</v>
      </c>
      <c r="AL110" s="30">
        <v>100</v>
      </c>
      <c r="AM110" s="30">
        <v>200</v>
      </c>
      <c r="AN110" s="30">
        <v>10</v>
      </c>
      <c r="AO110" s="30">
        <v>1000</v>
      </c>
      <c r="AP110" s="30">
        <v>1000</v>
      </c>
      <c r="AQ110" s="30">
        <v>1000</v>
      </c>
      <c r="AR110" s="30">
        <v>500</v>
      </c>
      <c r="AS110" s="30">
        <v>500</v>
      </c>
      <c r="AT110" s="30">
        <v>2</v>
      </c>
      <c r="AU110" s="30">
        <v>1000</v>
      </c>
      <c r="AV110" s="30">
        <v>10000</v>
      </c>
      <c r="AW110" s="30">
        <v>1000</v>
      </c>
      <c r="AX110" s="30">
        <v>20000</v>
      </c>
      <c r="AY110" s="30">
        <v>200</v>
      </c>
      <c r="AZ110" s="30">
        <v>2000</v>
      </c>
      <c r="BA110" s="30">
        <v>5000</v>
      </c>
      <c r="BB110" s="30" t="s">
        <v>200</v>
      </c>
      <c r="BC110" s="30">
        <v>2</v>
      </c>
      <c r="BD110" s="30">
        <v>2000</v>
      </c>
      <c r="BE110" s="30">
        <v>1000</v>
      </c>
      <c r="BF110" s="30">
        <v>1000</v>
      </c>
      <c r="BG110" s="30">
        <v>1000</v>
      </c>
      <c r="BH110" s="30">
        <v>5000</v>
      </c>
      <c r="BI110" s="30" t="s">
        <v>228</v>
      </c>
      <c r="BJ110" s="36" t="s">
        <v>925</v>
      </c>
    </row>
    <row r="111" spans="4:62" x14ac:dyDescent="0.2">
      <c r="D111" s="35" t="s">
        <v>231</v>
      </c>
      <c r="E111" s="35" t="s">
        <v>926</v>
      </c>
      <c r="F111" s="38" t="s">
        <v>927</v>
      </c>
      <c r="G111" s="40" t="s">
        <v>579</v>
      </c>
      <c r="H111" s="24" t="s">
        <v>220</v>
      </c>
      <c r="I111" s="40" t="s">
        <v>30</v>
      </c>
      <c r="J111" s="24" t="s">
        <v>31</v>
      </c>
      <c r="K111" s="24" t="s">
        <v>104</v>
      </c>
      <c r="L111" s="35" t="s">
        <v>29</v>
      </c>
      <c r="M111" s="29">
        <v>43568</v>
      </c>
      <c r="N111" s="24" t="s">
        <v>434</v>
      </c>
      <c r="O111" s="24" t="s">
        <v>435</v>
      </c>
      <c r="P111" s="24" t="s">
        <v>201</v>
      </c>
      <c r="Q111" s="24" t="s">
        <v>22</v>
      </c>
      <c r="R111" s="30">
        <v>5000</v>
      </c>
      <c r="S111" s="30">
        <v>63410</v>
      </c>
      <c r="T111" s="30">
        <v>3</v>
      </c>
      <c r="U111" s="30">
        <v>3</v>
      </c>
      <c r="V111" s="30">
        <v>300</v>
      </c>
      <c r="W111" s="30">
        <v>900</v>
      </c>
      <c r="X111" s="30">
        <v>500</v>
      </c>
      <c r="Y111" s="30">
        <v>5</v>
      </c>
      <c r="Z111" s="30">
        <v>5</v>
      </c>
      <c r="AA111" s="30">
        <v>300</v>
      </c>
      <c r="AB111" s="30">
        <v>1500</v>
      </c>
      <c r="AC111" s="30">
        <v>1000</v>
      </c>
      <c r="AD111" s="30">
        <v>5</v>
      </c>
      <c r="AE111" s="30">
        <v>300</v>
      </c>
      <c r="AF111" s="30">
        <v>1500</v>
      </c>
      <c r="AG111" s="30">
        <v>500</v>
      </c>
      <c r="AH111" s="30">
        <v>1000</v>
      </c>
      <c r="AI111" s="30">
        <v>1000</v>
      </c>
      <c r="AJ111" s="30">
        <v>1000</v>
      </c>
      <c r="AK111" s="30">
        <v>1000</v>
      </c>
      <c r="AL111" s="30">
        <v>100</v>
      </c>
      <c r="AM111" s="30">
        <v>200</v>
      </c>
      <c r="AN111" s="30">
        <v>10</v>
      </c>
      <c r="AO111" s="30">
        <v>1000</v>
      </c>
      <c r="AP111" s="30">
        <v>1000</v>
      </c>
      <c r="AQ111" s="30">
        <v>1000</v>
      </c>
      <c r="AR111" s="30">
        <v>500</v>
      </c>
      <c r="AS111" s="30">
        <v>500</v>
      </c>
      <c r="AT111" s="30">
        <v>2</v>
      </c>
      <c r="AU111" s="30">
        <v>1000</v>
      </c>
      <c r="AV111" s="30">
        <v>10000</v>
      </c>
      <c r="AW111" s="30">
        <v>1000</v>
      </c>
      <c r="AX111" s="30">
        <v>20000</v>
      </c>
      <c r="AY111" s="30">
        <v>200</v>
      </c>
      <c r="AZ111" s="30">
        <v>2000</v>
      </c>
      <c r="BA111" s="30">
        <v>5000</v>
      </c>
      <c r="BB111" s="30" t="s">
        <v>200</v>
      </c>
      <c r="BC111" s="30">
        <v>2</v>
      </c>
      <c r="BD111" s="30">
        <v>2000</v>
      </c>
      <c r="BE111" s="30">
        <v>1000</v>
      </c>
      <c r="BF111" s="30">
        <v>1000</v>
      </c>
      <c r="BG111" s="30">
        <v>1000</v>
      </c>
      <c r="BH111" s="30">
        <v>5000</v>
      </c>
      <c r="BI111" s="30" t="s">
        <v>228</v>
      </c>
      <c r="BJ111" s="36" t="s">
        <v>928</v>
      </c>
    </row>
    <row r="112" spans="4:62" x14ac:dyDescent="0.2">
      <c r="D112" s="35" t="s">
        <v>231</v>
      </c>
      <c r="E112" s="35" t="s">
        <v>929</v>
      </c>
      <c r="F112" s="38" t="s">
        <v>930</v>
      </c>
      <c r="G112" s="40" t="s">
        <v>580</v>
      </c>
      <c r="H112" s="24" t="s">
        <v>220</v>
      </c>
      <c r="I112" s="40" t="s">
        <v>35</v>
      </c>
      <c r="J112" s="24" t="s">
        <v>31</v>
      </c>
      <c r="K112" s="24" t="s">
        <v>104</v>
      </c>
      <c r="L112" s="35" t="s">
        <v>34</v>
      </c>
      <c r="M112" s="29">
        <v>43569</v>
      </c>
      <c r="N112" s="24" t="s">
        <v>436</v>
      </c>
      <c r="O112" s="24" t="s">
        <v>437</v>
      </c>
      <c r="P112" s="24" t="s">
        <v>201</v>
      </c>
      <c r="Q112" s="24" t="s">
        <v>27</v>
      </c>
      <c r="R112" s="30">
        <v>5000</v>
      </c>
      <c r="S112" s="30">
        <v>63410</v>
      </c>
      <c r="T112" s="30">
        <v>3</v>
      </c>
      <c r="U112" s="30">
        <v>3</v>
      </c>
      <c r="V112" s="30">
        <v>300</v>
      </c>
      <c r="W112" s="30">
        <v>900</v>
      </c>
      <c r="X112" s="30">
        <v>500</v>
      </c>
      <c r="Y112" s="30">
        <v>5</v>
      </c>
      <c r="Z112" s="30">
        <v>5</v>
      </c>
      <c r="AA112" s="30">
        <v>300</v>
      </c>
      <c r="AB112" s="30">
        <v>1500</v>
      </c>
      <c r="AC112" s="30">
        <v>1000</v>
      </c>
      <c r="AD112" s="30">
        <v>5</v>
      </c>
      <c r="AE112" s="30">
        <v>300</v>
      </c>
      <c r="AF112" s="30">
        <v>1500</v>
      </c>
      <c r="AG112" s="30">
        <v>500</v>
      </c>
      <c r="AH112" s="30">
        <v>1000</v>
      </c>
      <c r="AI112" s="30">
        <v>1000</v>
      </c>
      <c r="AJ112" s="30">
        <v>1000</v>
      </c>
      <c r="AK112" s="30">
        <v>1000</v>
      </c>
      <c r="AL112" s="30">
        <v>100</v>
      </c>
      <c r="AM112" s="30">
        <v>200</v>
      </c>
      <c r="AN112" s="30">
        <v>10</v>
      </c>
      <c r="AO112" s="30">
        <v>1000</v>
      </c>
      <c r="AP112" s="30">
        <v>1000</v>
      </c>
      <c r="AQ112" s="30">
        <v>1000</v>
      </c>
      <c r="AR112" s="30">
        <v>500</v>
      </c>
      <c r="AS112" s="30">
        <v>500</v>
      </c>
      <c r="AT112" s="30">
        <v>2</v>
      </c>
      <c r="AU112" s="30">
        <v>1000</v>
      </c>
      <c r="AV112" s="30">
        <v>10000</v>
      </c>
      <c r="AW112" s="30">
        <v>1000</v>
      </c>
      <c r="AX112" s="30">
        <v>20000</v>
      </c>
      <c r="AY112" s="30">
        <v>200</v>
      </c>
      <c r="AZ112" s="30">
        <v>2000</v>
      </c>
      <c r="BA112" s="30">
        <v>5000</v>
      </c>
      <c r="BB112" s="30" t="s">
        <v>200</v>
      </c>
      <c r="BC112" s="30">
        <v>2</v>
      </c>
      <c r="BD112" s="30">
        <v>2000</v>
      </c>
      <c r="BE112" s="30">
        <v>1000</v>
      </c>
      <c r="BF112" s="30">
        <v>1000</v>
      </c>
      <c r="BG112" s="30">
        <v>1000</v>
      </c>
      <c r="BH112" s="30">
        <v>5000</v>
      </c>
      <c r="BI112" s="30" t="s">
        <v>228</v>
      </c>
      <c r="BJ112" s="36" t="s">
        <v>931</v>
      </c>
    </row>
    <row r="113" spans="4:62" x14ac:dyDescent="0.2">
      <c r="D113" s="35" t="s">
        <v>231</v>
      </c>
      <c r="E113" s="35" t="s">
        <v>932</v>
      </c>
      <c r="F113" s="38" t="s">
        <v>933</v>
      </c>
      <c r="G113" s="40" t="s">
        <v>581</v>
      </c>
      <c r="H113" s="24" t="s">
        <v>220</v>
      </c>
      <c r="I113" s="40" t="s">
        <v>40</v>
      </c>
      <c r="J113" s="24" t="s">
        <v>31</v>
      </c>
      <c r="K113" s="24" t="s">
        <v>104</v>
      </c>
      <c r="L113" s="35" t="s">
        <v>39</v>
      </c>
      <c r="M113" s="29">
        <v>43570</v>
      </c>
      <c r="N113" s="24" t="s">
        <v>438</v>
      </c>
      <c r="O113" s="24" t="s">
        <v>439</v>
      </c>
      <c r="P113" s="24" t="s">
        <v>201</v>
      </c>
      <c r="Q113" s="24" t="s">
        <v>32</v>
      </c>
      <c r="R113" s="30">
        <v>5000</v>
      </c>
      <c r="S113" s="30">
        <v>63410</v>
      </c>
      <c r="T113" s="30">
        <v>3</v>
      </c>
      <c r="U113" s="30">
        <v>3</v>
      </c>
      <c r="V113" s="30">
        <v>300</v>
      </c>
      <c r="W113" s="30">
        <v>900</v>
      </c>
      <c r="X113" s="30">
        <v>500</v>
      </c>
      <c r="Y113" s="30">
        <v>5</v>
      </c>
      <c r="Z113" s="30">
        <v>5</v>
      </c>
      <c r="AA113" s="30">
        <v>300</v>
      </c>
      <c r="AB113" s="30">
        <v>1500</v>
      </c>
      <c r="AC113" s="30">
        <v>1000</v>
      </c>
      <c r="AD113" s="30">
        <v>5</v>
      </c>
      <c r="AE113" s="30">
        <v>300</v>
      </c>
      <c r="AF113" s="30">
        <v>1500</v>
      </c>
      <c r="AG113" s="30">
        <v>500</v>
      </c>
      <c r="AH113" s="30">
        <v>1000</v>
      </c>
      <c r="AI113" s="30">
        <v>1000</v>
      </c>
      <c r="AJ113" s="30">
        <v>1000</v>
      </c>
      <c r="AK113" s="30">
        <v>1000</v>
      </c>
      <c r="AL113" s="30">
        <v>100</v>
      </c>
      <c r="AM113" s="30">
        <v>200</v>
      </c>
      <c r="AN113" s="30">
        <v>10</v>
      </c>
      <c r="AO113" s="30">
        <v>1000</v>
      </c>
      <c r="AP113" s="30">
        <v>1000</v>
      </c>
      <c r="AQ113" s="30">
        <v>1000</v>
      </c>
      <c r="AR113" s="30">
        <v>500</v>
      </c>
      <c r="AS113" s="30">
        <v>500</v>
      </c>
      <c r="AT113" s="30">
        <v>2</v>
      </c>
      <c r="AU113" s="30">
        <v>1000</v>
      </c>
      <c r="AV113" s="30">
        <v>10000</v>
      </c>
      <c r="AW113" s="30">
        <v>1000</v>
      </c>
      <c r="AX113" s="30">
        <v>20000</v>
      </c>
      <c r="AY113" s="30">
        <v>200</v>
      </c>
      <c r="AZ113" s="30">
        <v>2000</v>
      </c>
      <c r="BA113" s="30">
        <v>5000</v>
      </c>
      <c r="BB113" s="30" t="s">
        <v>200</v>
      </c>
      <c r="BC113" s="30">
        <v>2</v>
      </c>
      <c r="BD113" s="30">
        <v>2000</v>
      </c>
      <c r="BE113" s="30">
        <v>1000</v>
      </c>
      <c r="BF113" s="30">
        <v>1000</v>
      </c>
      <c r="BG113" s="30">
        <v>1000</v>
      </c>
      <c r="BH113" s="30">
        <v>5000</v>
      </c>
      <c r="BI113" s="30" t="s">
        <v>228</v>
      </c>
      <c r="BJ113" s="36" t="s">
        <v>934</v>
      </c>
    </row>
    <row r="114" spans="4:62" x14ac:dyDescent="0.2">
      <c r="D114" s="35" t="s">
        <v>231</v>
      </c>
      <c r="E114" s="35" t="s">
        <v>935</v>
      </c>
      <c r="F114" s="38" t="s">
        <v>936</v>
      </c>
      <c r="G114" s="40" t="s">
        <v>582</v>
      </c>
      <c r="H114" s="24" t="s">
        <v>220</v>
      </c>
      <c r="I114" s="40" t="s">
        <v>45</v>
      </c>
      <c r="J114" s="24" t="s">
        <v>31</v>
      </c>
      <c r="K114" s="24" t="s">
        <v>104</v>
      </c>
      <c r="L114" s="35" t="s">
        <v>44</v>
      </c>
      <c r="M114" s="29">
        <v>43571</v>
      </c>
      <c r="N114" s="24" t="s">
        <v>440</v>
      </c>
      <c r="O114" s="24" t="s">
        <v>441</v>
      </c>
      <c r="P114" s="24" t="s">
        <v>201</v>
      </c>
      <c r="Q114" s="24" t="s">
        <v>37</v>
      </c>
      <c r="R114" s="30">
        <v>5000</v>
      </c>
      <c r="S114" s="30">
        <v>63410</v>
      </c>
      <c r="T114" s="30">
        <v>3</v>
      </c>
      <c r="U114" s="30">
        <v>3</v>
      </c>
      <c r="V114" s="30">
        <v>300</v>
      </c>
      <c r="W114" s="30">
        <v>900</v>
      </c>
      <c r="X114" s="30">
        <v>500</v>
      </c>
      <c r="Y114" s="30">
        <v>5</v>
      </c>
      <c r="Z114" s="30">
        <v>5</v>
      </c>
      <c r="AA114" s="30">
        <v>300</v>
      </c>
      <c r="AB114" s="30">
        <v>1500</v>
      </c>
      <c r="AC114" s="30">
        <v>1000</v>
      </c>
      <c r="AD114" s="30">
        <v>5</v>
      </c>
      <c r="AE114" s="30">
        <v>300</v>
      </c>
      <c r="AF114" s="30">
        <v>1500</v>
      </c>
      <c r="AG114" s="30">
        <v>500</v>
      </c>
      <c r="AH114" s="30">
        <v>1000</v>
      </c>
      <c r="AI114" s="30">
        <v>1000</v>
      </c>
      <c r="AJ114" s="30">
        <v>1000</v>
      </c>
      <c r="AK114" s="30">
        <v>1000</v>
      </c>
      <c r="AL114" s="30">
        <v>100</v>
      </c>
      <c r="AM114" s="30">
        <v>200</v>
      </c>
      <c r="AN114" s="30">
        <v>10</v>
      </c>
      <c r="AO114" s="30">
        <v>1000</v>
      </c>
      <c r="AP114" s="30">
        <v>1000</v>
      </c>
      <c r="AQ114" s="30">
        <v>1000</v>
      </c>
      <c r="AR114" s="30">
        <v>500</v>
      </c>
      <c r="AS114" s="30">
        <v>500</v>
      </c>
      <c r="AT114" s="30">
        <v>2</v>
      </c>
      <c r="AU114" s="30">
        <v>1000</v>
      </c>
      <c r="AV114" s="30">
        <v>10000</v>
      </c>
      <c r="AW114" s="30">
        <v>1000</v>
      </c>
      <c r="AX114" s="30">
        <v>20000</v>
      </c>
      <c r="AY114" s="30">
        <v>200</v>
      </c>
      <c r="AZ114" s="30">
        <v>2000</v>
      </c>
      <c r="BA114" s="30">
        <v>5000</v>
      </c>
      <c r="BB114" s="30" t="s">
        <v>200</v>
      </c>
      <c r="BC114" s="30">
        <v>2</v>
      </c>
      <c r="BD114" s="30">
        <v>2000</v>
      </c>
      <c r="BE114" s="30">
        <v>1000</v>
      </c>
      <c r="BF114" s="30">
        <v>1000</v>
      </c>
      <c r="BG114" s="30">
        <v>1000</v>
      </c>
      <c r="BH114" s="30">
        <v>5000</v>
      </c>
      <c r="BI114" s="30" t="s">
        <v>228</v>
      </c>
      <c r="BJ114" s="36" t="s">
        <v>937</v>
      </c>
    </row>
    <row r="115" spans="4:62" x14ac:dyDescent="0.2">
      <c r="D115" s="35" t="s">
        <v>231</v>
      </c>
      <c r="E115" s="35" t="s">
        <v>938</v>
      </c>
      <c r="F115" s="38" t="s">
        <v>939</v>
      </c>
      <c r="G115" s="40" t="s">
        <v>583</v>
      </c>
      <c r="H115" s="24" t="s">
        <v>220</v>
      </c>
      <c r="I115" s="40" t="s">
        <v>50</v>
      </c>
      <c r="J115" s="24" t="s">
        <v>31</v>
      </c>
      <c r="K115" s="24" t="s">
        <v>104</v>
      </c>
      <c r="L115" s="35" t="s">
        <v>49</v>
      </c>
      <c r="M115" s="29">
        <v>43572</v>
      </c>
      <c r="N115" s="24" t="s">
        <v>442</v>
      </c>
      <c r="O115" s="24" t="s">
        <v>443</v>
      </c>
      <c r="P115" s="24" t="s">
        <v>201</v>
      </c>
      <c r="Q115" s="24" t="s">
        <v>42</v>
      </c>
      <c r="R115" s="30">
        <v>5000</v>
      </c>
      <c r="S115" s="30">
        <v>63410</v>
      </c>
      <c r="T115" s="30">
        <v>3</v>
      </c>
      <c r="U115" s="30">
        <v>3</v>
      </c>
      <c r="V115" s="30">
        <v>300</v>
      </c>
      <c r="W115" s="30">
        <v>900</v>
      </c>
      <c r="X115" s="30">
        <v>500</v>
      </c>
      <c r="Y115" s="30">
        <v>5</v>
      </c>
      <c r="Z115" s="30">
        <v>5</v>
      </c>
      <c r="AA115" s="30">
        <v>300</v>
      </c>
      <c r="AB115" s="30">
        <v>1500</v>
      </c>
      <c r="AC115" s="30">
        <v>1000</v>
      </c>
      <c r="AD115" s="30">
        <v>5</v>
      </c>
      <c r="AE115" s="30">
        <v>300</v>
      </c>
      <c r="AF115" s="30">
        <v>1500</v>
      </c>
      <c r="AG115" s="30">
        <v>500</v>
      </c>
      <c r="AH115" s="30">
        <v>1000</v>
      </c>
      <c r="AI115" s="30">
        <v>1000</v>
      </c>
      <c r="AJ115" s="30">
        <v>1000</v>
      </c>
      <c r="AK115" s="30">
        <v>1000</v>
      </c>
      <c r="AL115" s="30">
        <v>100</v>
      </c>
      <c r="AM115" s="30">
        <v>200</v>
      </c>
      <c r="AN115" s="30">
        <v>10</v>
      </c>
      <c r="AO115" s="30">
        <v>1000</v>
      </c>
      <c r="AP115" s="30">
        <v>1000</v>
      </c>
      <c r="AQ115" s="30">
        <v>1000</v>
      </c>
      <c r="AR115" s="30">
        <v>500</v>
      </c>
      <c r="AS115" s="30">
        <v>500</v>
      </c>
      <c r="AT115" s="30">
        <v>2</v>
      </c>
      <c r="AU115" s="30">
        <v>1000</v>
      </c>
      <c r="AV115" s="30">
        <v>10000</v>
      </c>
      <c r="AW115" s="30">
        <v>1000</v>
      </c>
      <c r="AX115" s="30">
        <v>20000</v>
      </c>
      <c r="AY115" s="30">
        <v>200</v>
      </c>
      <c r="AZ115" s="30">
        <v>2000</v>
      </c>
      <c r="BA115" s="30">
        <v>5000</v>
      </c>
      <c r="BB115" s="30" t="s">
        <v>200</v>
      </c>
      <c r="BC115" s="30">
        <v>2</v>
      </c>
      <c r="BD115" s="30">
        <v>2000</v>
      </c>
      <c r="BE115" s="30">
        <v>1000</v>
      </c>
      <c r="BF115" s="30">
        <v>1000</v>
      </c>
      <c r="BG115" s="30">
        <v>1000</v>
      </c>
      <c r="BH115" s="30">
        <v>5000</v>
      </c>
      <c r="BI115" s="30" t="s">
        <v>228</v>
      </c>
      <c r="BJ115" s="36" t="s">
        <v>940</v>
      </c>
    </row>
    <row r="116" spans="4:62" x14ac:dyDescent="0.2">
      <c r="D116" s="35" t="s">
        <v>231</v>
      </c>
      <c r="E116" s="35" t="s">
        <v>941</v>
      </c>
      <c r="F116" s="38" t="s">
        <v>942</v>
      </c>
      <c r="G116" s="40" t="s">
        <v>584</v>
      </c>
      <c r="H116" s="24" t="s">
        <v>220</v>
      </c>
      <c r="I116" s="40" t="s">
        <v>55</v>
      </c>
      <c r="J116" s="24" t="s">
        <v>31</v>
      </c>
      <c r="K116" s="24" t="s">
        <v>104</v>
      </c>
      <c r="L116" s="28" t="s">
        <v>54</v>
      </c>
      <c r="M116" s="29">
        <v>43573</v>
      </c>
      <c r="N116" s="24" t="s">
        <v>444</v>
      </c>
      <c r="O116" s="24" t="s">
        <v>445</v>
      </c>
      <c r="P116" s="24" t="s">
        <v>201</v>
      </c>
      <c r="Q116" s="24" t="s">
        <v>47</v>
      </c>
      <c r="R116" s="30">
        <v>5000</v>
      </c>
      <c r="S116" s="30">
        <v>63410</v>
      </c>
      <c r="T116" s="30">
        <v>3</v>
      </c>
      <c r="U116" s="30">
        <v>3</v>
      </c>
      <c r="V116" s="30">
        <v>300</v>
      </c>
      <c r="W116" s="30">
        <v>900</v>
      </c>
      <c r="X116" s="30">
        <v>500</v>
      </c>
      <c r="Y116" s="30">
        <v>5</v>
      </c>
      <c r="Z116" s="30">
        <v>5</v>
      </c>
      <c r="AA116" s="30">
        <v>300</v>
      </c>
      <c r="AB116" s="30">
        <v>1500</v>
      </c>
      <c r="AC116" s="30">
        <v>1000</v>
      </c>
      <c r="AD116" s="30">
        <v>5</v>
      </c>
      <c r="AE116" s="30">
        <v>300</v>
      </c>
      <c r="AF116" s="30">
        <v>1500</v>
      </c>
      <c r="AG116" s="30">
        <v>500</v>
      </c>
      <c r="AH116" s="30">
        <v>1000</v>
      </c>
      <c r="AI116" s="30">
        <v>1000</v>
      </c>
      <c r="AJ116" s="30">
        <v>1000</v>
      </c>
      <c r="AK116" s="30">
        <v>1000</v>
      </c>
      <c r="AL116" s="30">
        <v>100</v>
      </c>
      <c r="AM116" s="30">
        <v>200</v>
      </c>
      <c r="AN116" s="30">
        <v>10</v>
      </c>
      <c r="AO116" s="30">
        <v>1000</v>
      </c>
      <c r="AP116" s="30">
        <v>1000</v>
      </c>
      <c r="AQ116" s="30">
        <v>1000</v>
      </c>
      <c r="AR116" s="30">
        <v>500</v>
      </c>
      <c r="AS116" s="30">
        <v>500</v>
      </c>
      <c r="AT116" s="30">
        <v>2</v>
      </c>
      <c r="AU116" s="30">
        <v>1000</v>
      </c>
      <c r="AV116" s="30">
        <v>10000</v>
      </c>
      <c r="AW116" s="30">
        <v>1000</v>
      </c>
      <c r="AX116" s="30">
        <v>20000</v>
      </c>
      <c r="AY116" s="30">
        <v>200</v>
      </c>
      <c r="AZ116" s="30">
        <v>2000</v>
      </c>
      <c r="BA116" s="30">
        <v>5000</v>
      </c>
      <c r="BB116" s="30" t="s">
        <v>200</v>
      </c>
      <c r="BC116" s="30">
        <v>2</v>
      </c>
      <c r="BD116" s="30">
        <v>2000</v>
      </c>
      <c r="BE116" s="30">
        <v>1000</v>
      </c>
      <c r="BF116" s="30">
        <v>1000</v>
      </c>
      <c r="BG116" s="30">
        <v>1000</v>
      </c>
      <c r="BH116" s="30">
        <v>5000</v>
      </c>
      <c r="BI116" s="30" t="s">
        <v>228</v>
      </c>
      <c r="BJ116" s="36" t="s">
        <v>943</v>
      </c>
    </row>
    <row r="117" spans="4:62" x14ac:dyDescent="0.2">
      <c r="D117" s="35" t="s">
        <v>231</v>
      </c>
      <c r="E117" s="35" t="s">
        <v>944</v>
      </c>
      <c r="F117" s="38" t="s">
        <v>945</v>
      </c>
      <c r="G117" s="40" t="s">
        <v>585</v>
      </c>
      <c r="H117" s="24" t="s">
        <v>220</v>
      </c>
      <c r="I117" s="40" t="s">
        <v>60</v>
      </c>
      <c r="J117" s="24" t="s">
        <v>31</v>
      </c>
      <c r="K117" s="24" t="s">
        <v>104</v>
      </c>
      <c r="L117" s="35" t="s">
        <v>59</v>
      </c>
      <c r="M117" s="29">
        <v>43574</v>
      </c>
      <c r="N117" s="24" t="s">
        <v>446</v>
      </c>
      <c r="O117" s="24" t="s">
        <v>447</v>
      </c>
      <c r="P117" s="24" t="s">
        <v>201</v>
      </c>
      <c r="Q117" s="24" t="s">
        <v>52</v>
      </c>
      <c r="R117" s="30">
        <v>5000</v>
      </c>
      <c r="S117" s="30">
        <v>63410</v>
      </c>
      <c r="T117" s="30">
        <v>3</v>
      </c>
      <c r="U117" s="30">
        <v>3</v>
      </c>
      <c r="V117" s="30">
        <v>300</v>
      </c>
      <c r="W117" s="30">
        <v>900</v>
      </c>
      <c r="X117" s="30">
        <v>500</v>
      </c>
      <c r="Y117" s="30">
        <v>5</v>
      </c>
      <c r="Z117" s="30">
        <v>5</v>
      </c>
      <c r="AA117" s="30">
        <v>300</v>
      </c>
      <c r="AB117" s="30">
        <v>1500</v>
      </c>
      <c r="AC117" s="30">
        <v>1000</v>
      </c>
      <c r="AD117" s="30">
        <v>5</v>
      </c>
      <c r="AE117" s="30">
        <v>300</v>
      </c>
      <c r="AF117" s="30">
        <v>1500</v>
      </c>
      <c r="AG117" s="30">
        <v>500</v>
      </c>
      <c r="AH117" s="30">
        <v>1000</v>
      </c>
      <c r="AI117" s="30">
        <v>1000</v>
      </c>
      <c r="AJ117" s="30">
        <v>1000</v>
      </c>
      <c r="AK117" s="30">
        <v>1000</v>
      </c>
      <c r="AL117" s="30">
        <v>100</v>
      </c>
      <c r="AM117" s="30">
        <v>200</v>
      </c>
      <c r="AN117" s="30">
        <v>10</v>
      </c>
      <c r="AO117" s="30">
        <v>1000</v>
      </c>
      <c r="AP117" s="30">
        <v>1000</v>
      </c>
      <c r="AQ117" s="30">
        <v>1000</v>
      </c>
      <c r="AR117" s="30">
        <v>500</v>
      </c>
      <c r="AS117" s="30">
        <v>500</v>
      </c>
      <c r="AT117" s="30">
        <v>2</v>
      </c>
      <c r="AU117" s="30">
        <v>1000</v>
      </c>
      <c r="AV117" s="30">
        <v>10000</v>
      </c>
      <c r="AW117" s="30">
        <v>1000</v>
      </c>
      <c r="AX117" s="30">
        <v>20000</v>
      </c>
      <c r="AY117" s="30">
        <v>200</v>
      </c>
      <c r="AZ117" s="30">
        <v>2000</v>
      </c>
      <c r="BA117" s="30">
        <v>5000</v>
      </c>
      <c r="BB117" s="30" t="s">
        <v>200</v>
      </c>
      <c r="BC117" s="30">
        <v>2</v>
      </c>
      <c r="BD117" s="30">
        <v>2000</v>
      </c>
      <c r="BE117" s="30">
        <v>1000</v>
      </c>
      <c r="BF117" s="30">
        <v>1000</v>
      </c>
      <c r="BG117" s="30">
        <v>1000</v>
      </c>
      <c r="BH117" s="30">
        <v>5000</v>
      </c>
      <c r="BI117" s="30" t="s">
        <v>228</v>
      </c>
      <c r="BJ117" s="36" t="s">
        <v>946</v>
      </c>
    </row>
    <row r="118" spans="4:62" x14ac:dyDescent="0.2">
      <c r="D118" s="35" t="s">
        <v>231</v>
      </c>
      <c r="E118" s="35" t="s">
        <v>947</v>
      </c>
      <c r="F118" s="38" t="s">
        <v>948</v>
      </c>
      <c r="G118" s="40" t="s">
        <v>586</v>
      </c>
      <c r="H118" s="24" t="s">
        <v>220</v>
      </c>
      <c r="I118" s="40" t="s">
        <v>65</v>
      </c>
      <c r="J118" s="24" t="s">
        <v>31</v>
      </c>
      <c r="K118" s="24" t="s">
        <v>104</v>
      </c>
      <c r="L118" s="35" t="s">
        <v>63</v>
      </c>
      <c r="M118" s="29">
        <v>43575</v>
      </c>
      <c r="N118" s="24" t="s">
        <v>448</v>
      </c>
      <c r="O118" s="24" t="s">
        <v>449</v>
      </c>
      <c r="P118" s="24" t="s">
        <v>201</v>
      </c>
      <c r="Q118" s="24" t="s">
        <v>57</v>
      </c>
      <c r="R118" s="30">
        <v>5000</v>
      </c>
      <c r="S118" s="30">
        <v>63410</v>
      </c>
      <c r="T118" s="30">
        <v>3</v>
      </c>
      <c r="U118" s="30">
        <v>3</v>
      </c>
      <c r="V118" s="30">
        <v>300</v>
      </c>
      <c r="W118" s="30">
        <v>900</v>
      </c>
      <c r="X118" s="30">
        <v>500</v>
      </c>
      <c r="Y118" s="30">
        <v>5</v>
      </c>
      <c r="Z118" s="30">
        <v>5</v>
      </c>
      <c r="AA118" s="30">
        <v>300</v>
      </c>
      <c r="AB118" s="30">
        <v>1500</v>
      </c>
      <c r="AC118" s="30">
        <v>1000</v>
      </c>
      <c r="AD118" s="30">
        <v>5</v>
      </c>
      <c r="AE118" s="30">
        <v>300</v>
      </c>
      <c r="AF118" s="30">
        <v>1500</v>
      </c>
      <c r="AG118" s="30">
        <v>500</v>
      </c>
      <c r="AH118" s="30">
        <v>1000</v>
      </c>
      <c r="AI118" s="30">
        <v>1000</v>
      </c>
      <c r="AJ118" s="30">
        <v>1000</v>
      </c>
      <c r="AK118" s="30">
        <v>1000</v>
      </c>
      <c r="AL118" s="30">
        <v>100</v>
      </c>
      <c r="AM118" s="30">
        <v>200</v>
      </c>
      <c r="AN118" s="30">
        <v>10</v>
      </c>
      <c r="AO118" s="30">
        <v>1000</v>
      </c>
      <c r="AP118" s="30">
        <v>1000</v>
      </c>
      <c r="AQ118" s="30">
        <v>1000</v>
      </c>
      <c r="AR118" s="30">
        <v>500</v>
      </c>
      <c r="AS118" s="30">
        <v>500</v>
      </c>
      <c r="AT118" s="30">
        <v>2</v>
      </c>
      <c r="AU118" s="30">
        <v>1000</v>
      </c>
      <c r="AV118" s="30">
        <v>10000</v>
      </c>
      <c r="AW118" s="30">
        <v>1000</v>
      </c>
      <c r="AX118" s="30">
        <v>20000</v>
      </c>
      <c r="AY118" s="30">
        <v>200</v>
      </c>
      <c r="AZ118" s="30">
        <v>2000</v>
      </c>
      <c r="BA118" s="30">
        <v>5000</v>
      </c>
      <c r="BB118" s="30" t="s">
        <v>200</v>
      </c>
      <c r="BC118" s="30">
        <v>2</v>
      </c>
      <c r="BD118" s="30">
        <v>2000</v>
      </c>
      <c r="BE118" s="30">
        <v>1000</v>
      </c>
      <c r="BF118" s="30">
        <v>1000</v>
      </c>
      <c r="BG118" s="30">
        <v>1000</v>
      </c>
      <c r="BH118" s="30">
        <v>5000</v>
      </c>
      <c r="BI118" s="30" t="s">
        <v>228</v>
      </c>
      <c r="BJ118" s="36" t="s">
        <v>949</v>
      </c>
    </row>
    <row r="119" spans="4:62" x14ac:dyDescent="0.2">
      <c r="D119" s="35" t="s">
        <v>231</v>
      </c>
      <c r="E119" s="35" t="s">
        <v>950</v>
      </c>
      <c r="F119" s="38" t="s">
        <v>951</v>
      </c>
      <c r="G119" s="40" t="s">
        <v>587</v>
      </c>
      <c r="H119" s="24" t="s">
        <v>220</v>
      </c>
      <c r="I119" s="40" t="s">
        <v>69</v>
      </c>
      <c r="J119" s="24" t="s">
        <v>31</v>
      </c>
      <c r="K119" s="24" t="s">
        <v>104</v>
      </c>
      <c r="L119" s="35" t="s">
        <v>67</v>
      </c>
      <c r="M119" s="29">
        <v>43576</v>
      </c>
      <c r="N119" s="24" t="s">
        <v>450</v>
      </c>
      <c r="O119" s="24" t="s">
        <v>451</v>
      </c>
      <c r="P119" s="24" t="s">
        <v>201</v>
      </c>
      <c r="Q119" s="24" t="s">
        <v>62</v>
      </c>
      <c r="R119" s="30">
        <v>5000</v>
      </c>
      <c r="S119" s="30">
        <v>63410</v>
      </c>
      <c r="T119" s="30">
        <v>3</v>
      </c>
      <c r="U119" s="30">
        <v>3</v>
      </c>
      <c r="V119" s="30">
        <v>300</v>
      </c>
      <c r="W119" s="30">
        <v>900</v>
      </c>
      <c r="X119" s="30">
        <v>500</v>
      </c>
      <c r="Y119" s="30">
        <v>5</v>
      </c>
      <c r="Z119" s="30">
        <v>5</v>
      </c>
      <c r="AA119" s="30">
        <v>300</v>
      </c>
      <c r="AB119" s="30">
        <v>1500</v>
      </c>
      <c r="AC119" s="30">
        <v>1000</v>
      </c>
      <c r="AD119" s="30">
        <v>5</v>
      </c>
      <c r="AE119" s="30">
        <v>300</v>
      </c>
      <c r="AF119" s="30">
        <v>1500</v>
      </c>
      <c r="AG119" s="30">
        <v>500</v>
      </c>
      <c r="AH119" s="30">
        <v>1000</v>
      </c>
      <c r="AI119" s="30">
        <v>1000</v>
      </c>
      <c r="AJ119" s="30">
        <v>1000</v>
      </c>
      <c r="AK119" s="30">
        <v>1000</v>
      </c>
      <c r="AL119" s="30">
        <v>100</v>
      </c>
      <c r="AM119" s="30">
        <v>200</v>
      </c>
      <c r="AN119" s="30">
        <v>10</v>
      </c>
      <c r="AO119" s="30">
        <v>1000</v>
      </c>
      <c r="AP119" s="30">
        <v>1000</v>
      </c>
      <c r="AQ119" s="30">
        <v>1000</v>
      </c>
      <c r="AR119" s="30">
        <v>500</v>
      </c>
      <c r="AS119" s="30">
        <v>500</v>
      </c>
      <c r="AT119" s="30">
        <v>2</v>
      </c>
      <c r="AU119" s="30">
        <v>1000</v>
      </c>
      <c r="AV119" s="30">
        <v>10000</v>
      </c>
      <c r="AW119" s="30">
        <v>1000</v>
      </c>
      <c r="AX119" s="30">
        <v>20000</v>
      </c>
      <c r="AY119" s="30">
        <v>200</v>
      </c>
      <c r="AZ119" s="30">
        <v>2000</v>
      </c>
      <c r="BA119" s="30">
        <v>5000</v>
      </c>
      <c r="BB119" s="30" t="s">
        <v>200</v>
      </c>
      <c r="BC119" s="30">
        <v>2</v>
      </c>
      <c r="BD119" s="30">
        <v>2000</v>
      </c>
      <c r="BE119" s="30">
        <v>1000</v>
      </c>
      <c r="BF119" s="30">
        <v>1000</v>
      </c>
      <c r="BG119" s="30">
        <v>1000</v>
      </c>
      <c r="BH119" s="30">
        <v>5000</v>
      </c>
      <c r="BI119" s="30" t="s">
        <v>228</v>
      </c>
      <c r="BJ119" s="36" t="s">
        <v>952</v>
      </c>
    </row>
    <row r="120" spans="4:62" x14ac:dyDescent="0.2">
      <c r="D120" s="35" t="s">
        <v>231</v>
      </c>
      <c r="E120" s="35" t="s">
        <v>953</v>
      </c>
      <c r="F120" s="38" t="s">
        <v>954</v>
      </c>
      <c r="G120" s="40" t="s">
        <v>588</v>
      </c>
      <c r="H120" s="24" t="s">
        <v>220</v>
      </c>
      <c r="I120" s="40" t="s">
        <v>73</v>
      </c>
      <c r="J120" s="24" t="s">
        <v>31</v>
      </c>
      <c r="K120" s="24" t="s">
        <v>104</v>
      </c>
      <c r="L120" s="35" t="s">
        <v>71</v>
      </c>
      <c r="M120" s="29">
        <v>43577</v>
      </c>
      <c r="N120" s="24" t="s">
        <v>452</v>
      </c>
      <c r="O120" s="24" t="s">
        <v>453</v>
      </c>
      <c r="P120" s="24" t="s">
        <v>201</v>
      </c>
      <c r="Q120" s="24" t="s">
        <v>7</v>
      </c>
      <c r="R120" s="30">
        <v>5000</v>
      </c>
      <c r="S120" s="30">
        <v>63410</v>
      </c>
      <c r="T120" s="30">
        <v>3</v>
      </c>
      <c r="U120" s="30">
        <v>3</v>
      </c>
      <c r="V120" s="30">
        <v>300</v>
      </c>
      <c r="W120" s="30">
        <v>900</v>
      </c>
      <c r="X120" s="30">
        <v>500</v>
      </c>
      <c r="Y120" s="30">
        <v>5</v>
      </c>
      <c r="Z120" s="30">
        <v>5</v>
      </c>
      <c r="AA120" s="30">
        <v>300</v>
      </c>
      <c r="AB120" s="30">
        <v>1500</v>
      </c>
      <c r="AC120" s="30">
        <v>1000</v>
      </c>
      <c r="AD120" s="30">
        <v>5</v>
      </c>
      <c r="AE120" s="30">
        <v>300</v>
      </c>
      <c r="AF120" s="30">
        <v>1500</v>
      </c>
      <c r="AG120" s="30">
        <v>500</v>
      </c>
      <c r="AH120" s="30">
        <v>1000</v>
      </c>
      <c r="AI120" s="30">
        <v>1000</v>
      </c>
      <c r="AJ120" s="30">
        <v>1000</v>
      </c>
      <c r="AK120" s="30">
        <v>1000</v>
      </c>
      <c r="AL120" s="30">
        <v>100</v>
      </c>
      <c r="AM120" s="30">
        <v>200</v>
      </c>
      <c r="AN120" s="30">
        <v>10</v>
      </c>
      <c r="AO120" s="30">
        <v>1000</v>
      </c>
      <c r="AP120" s="30">
        <v>1000</v>
      </c>
      <c r="AQ120" s="30">
        <v>1000</v>
      </c>
      <c r="AR120" s="30">
        <v>500</v>
      </c>
      <c r="AS120" s="30">
        <v>500</v>
      </c>
      <c r="AT120" s="30">
        <v>2</v>
      </c>
      <c r="AU120" s="30">
        <v>1000</v>
      </c>
      <c r="AV120" s="30">
        <v>10000</v>
      </c>
      <c r="AW120" s="30">
        <v>1000</v>
      </c>
      <c r="AX120" s="30">
        <v>20000</v>
      </c>
      <c r="AY120" s="30">
        <v>200</v>
      </c>
      <c r="AZ120" s="30">
        <v>2000</v>
      </c>
      <c r="BA120" s="30">
        <v>5000</v>
      </c>
      <c r="BB120" s="30" t="s">
        <v>200</v>
      </c>
      <c r="BC120" s="30">
        <v>2</v>
      </c>
      <c r="BD120" s="30">
        <v>2000</v>
      </c>
      <c r="BE120" s="30">
        <v>1000</v>
      </c>
      <c r="BF120" s="30">
        <v>1000</v>
      </c>
      <c r="BG120" s="30">
        <v>1000</v>
      </c>
      <c r="BH120" s="30">
        <v>5000</v>
      </c>
      <c r="BI120" s="30" t="s">
        <v>228</v>
      </c>
      <c r="BJ120" s="36" t="s">
        <v>955</v>
      </c>
    </row>
    <row r="121" spans="4:62" x14ac:dyDescent="0.2">
      <c r="D121" s="35" t="s">
        <v>231</v>
      </c>
      <c r="E121" s="35" t="s">
        <v>956</v>
      </c>
      <c r="F121" s="38" t="s">
        <v>957</v>
      </c>
      <c r="G121" s="40" t="s">
        <v>295</v>
      </c>
      <c r="H121" s="24" t="s">
        <v>220</v>
      </c>
      <c r="I121" s="40" t="s">
        <v>77</v>
      </c>
      <c r="J121" s="24" t="s">
        <v>31</v>
      </c>
      <c r="K121" s="24" t="s">
        <v>104</v>
      </c>
      <c r="L121" s="35" t="s">
        <v>75</v>
      </c>
      <c r="M121" s="29">
        <v>43578</v>
      </c>
      <c r="N121" s="24" t="s">
        <v>454</v>
      </c>
      <c r="O121" s="24" t="s">
        <v>455</v>
      </c>
      <c r="P121" s="24" t="s">
        <v>201</v>
      </c>
      <c r="Q121" s="24" t="s">
        <v>12</v>
      </c>
      <c r="R121" s="30">
        <v>5000</v>
      </c>
      <c r="S121" s="30">
        <v>63410</v>
      </c>
      <c r="T121" s="30">
        <v>3</v>
      </c>
      <c r="U121" s="30">
        <v>3</v>
      </c>
      <c r="V121" s="30">
        <v>300</v>
      </c>
      <c r="W121" s="30">
        <v>900</v>
      </c>
      <c r="X121" s="30">
        <v>500</v>
      </c>
      <c r="Y121" s="30">
        <v>5</v>
      </c>
      <c r="Z121" s="30">
        <v>5</v>
      </c>
      <c r="AA121" s="30">
        <v>300</v>
      </c>
      <c r="AB121" s="30">
        <v>1500</v>
      </c>
      <c r="AC121" s="30">
        <v>1000</v>
      </c>
      <c r="AD121" s="30">
        <v>5</v>
      </c>
      <c r="AE121" s="30">
        <v>300</v>
      </c>
      <c r="AF121" s="30">
        <v>1500</v>
      </c>
      <c r="AG121" s="30">
        <v>500</v>
      </c>
      <c r="AH121" s="30">
        <v>1000</v>
      </c>
      <c r="AI121" s="30">
        <v>1000</v>
      </c>
      <c r="AJ121" s="30">
        <v>1000</v>
      </c>
      <c r="AK121" s="30">
        <v>1000</v>
      </c>
      <c r="AL121" s="30">
        <v>100</v>
      </c>
      <c r="AM121" s="30">
        <v>200</v>
      </c>
      <c r="AN121" s="30">
        <v>10</v>
      </c>
      <c r="AO121" s="30">
        <v>1000</v>
      </c>
      <c r="AP121" s="30">
        <v>1000</v>
      </c>
      <c r="AQ121" s="30">
        <v>1000</v>
      </c>
      <c r="AR121" s="30">
        <v>500</v>
      </c>
      <c r="AS121" s="30">
        <v>500</v>
      </c>
      <c r="AT121" s="30">
        <v>2</v>
      </c>
      <c r="AU121" s="30">
        <v>1000</v>
      </c>
      <c r="AV121" s="30">
        <v>10000</v>
      </c>
      <c r="AW121" s="30">
        <v>1000</v>
      </c>
      <c r="AX121" s="30">
        <v>20000</v>
      </c>
      <c r="AY121" s="30">
        <v>200</v>
      </c>
      <c r="AZ121" s="30">
        <v>2000</v>
      </c>
      <c r="BA121" s="30">
        <v>5000</v>
      </c>
      <c r="BB121" s="30" t="s">
        <v>200</v>
      </c>
      <c r="BC121" s="30">
        <v>2</v>
      </c>
      <c r="BD121" s="30">
        <v>2000</v>
      </c>
      <c r="BE121" s="30">
        <v>1000</v>
      </c>
      <c r="BF121" s="30">
        <v>1000</v>
      </c>
      <c r="BG121" s="30">
        <v>1000</v>
      </c>
      <c r="BH121" s="30">
        <v>5000</v>
      </c>
      <c r="BI121" s="30" t="s">
        <v>228</v>
      </c>
      <c r="BJ121" s="36" t="s">
        <v>958</v>
      </c>
    </row>
    <row r="122" spans="4:62" x14ac:dyDescent="0.2">
      <c r="D122" s="35" t="s">
        <v>231</v>
      </c>
      <c r="E122" s="35" t="s">
        <v>959</v>
      </c>
      <c r="F122" s="38" t="s">
        <v>960</v>
      </c>
      <c r="G122" s="40" t="s">
        <v>589</v>
      </c>
      <c r="H122" s="24" t="s">
        <v>220</v>
      </c>
      <c r="I122" s="40" t="s">
        <v>81</v>
      </c>
      <c r="J122" s="24" t="s">
        <v>31</v>
      </c>
      <c r="K122" s="24" t="s">
        <v>104</v>
      </c>
      <c r="L122" s="35" t="s">
        <v>79</v>
      </c>
      <c r="M122" s="29">
        <v>43579</v>
      </c>
      <c r="N122" s="24" t="s">
        <v>456</v>
      </c>
      <c r="O122" s="24" t="s">
        <v>457</v>
      </c>
      <c r="P122" s="24" t="s">
        <v>201</v>
      </c>
      <c r="Q122" s="24" t="s">
        <v>17</v>
      </c>
      <c r="R122" s="30">
        <v>5000</v>
      </c>
      <c r="S122" s="30">
        <v>63410</v>
      </c>
      <c r="T122" s="30">
        <v>3</v>
      </c>
      <c r="U122" s="30">
        <v>3</v>
      </c>
      <c r="V122" s="30">
        <v>300</v>
      </c>
      <c r="W122" s="30">
        <v>900</v>
      </c>
      <c r="X122" s="30">
        <v>500</v>
      </c>
      <c r="Y122" s="30">
        <v>5</v>
      </c>
      <c r="Z122" s="30">
        <v>5</v>
      </c>
      <c r="AA122" s="30">
        <v>300</v>
      </c>
      <c r="AB122" s="30">
        <v>1500</v>
      </c>
      <c r="AC122" s="30">
        <v>1000</v>
      </c>
      <c r="AD122" s="30">
        <v>5</v>
      </c>
      <c r="AE122" s="30">
        <v>300</v>
      </c>
      <c r="AF122" s="30">
        <v>1500</v>
      </c>
      <c r="AG122" s="30">
        <v>500</v>
      </c>
      <c r="AH122" s="30">
        <v>1000</v>
      </c>
      <c r="AI122" s="30">
        <v>1000</v>
      </c>
      <c r="AJ122" s="30">
        <v>1000</v>
      </c>
      <c r="AK122" s="30">
        <v>1000</v>
      </c>
      <c r="AL122" s="30">
        <v>100</v>
      </c>
      <c r="AM122" s="30">
        <v>200</v>
      </c>
      <c r="AN122" s="30">
        <v>10</v>
      </c>
      <c r="AO122" s="30">
        <v>1000</v>
      </c>
      <c r="AP122" s="30">
        <v>1000</v>
      </c>
      <c r="AQ122" s="30">
        <v>1000</v>
      </c>
      <c r="AR122" s="30">
        <v>500</v>
      </c>
      <c r="AS122" s="30">
        <v>500</v>
      </c>
      <c r="AT122" s="30">
        <v>2</v>
      </c>
      <c r="AU122" s="30">
        <v>1000</v>
      </c>
      <c r="AV122" s="30">
        <v>10000</v>
      </c>
      <c r="AW122" s="30">
        <v>1000</v>
      </c>
      <c r="AX122" s="30">
        <v>20000</v>
      </c>
      <c r="AY122" s="30">
        <v>200</v>
      </c>
      <c r="AZ122" s="30">
        <v>2000</v>
      </c>
      <c r="BA122" s="30">
        <v>5000</v>
      </c>
      <c r="BB122" s="30" t="s">
        <v>200</v>
      </c>
      <c r="BC122" s="30">
        <v>2</v>
      </c>
      <c r="BD122" s="30">
        <v>2000</v>
      </c>
      <c r="BE122" s="30">
        <v>1000</v>
      </c>
      <c r="BF122" s="30">
        <v>1000</v>
      </c>
      <c r="BG122" s="30">
        <v>1000</v>
      </c>
      <c r="BH122" s="30">
        <v>5000</v>
      </c>
      <c r="BI122" s="30" t="s">
        <v>228</v>
      </c>
      <c r="BJ122" s="36" t="s">
        <v>961</v>
      </c>
    </row>
    <row r="123" spans="4:62" x14ac:dyDescent="0.2">
      <c r="D123" s="35" t="s">
        <v>231</v>
      </c>
      <c r="E123" s="35" t="s">
        <v>962</v>
      </c>
      <c r="F123" s="38" t="s">
        <v>963</v>
      </c>
      <c r="G123" s="40" t="s">
        <v>590</v>
      </c>
      <c r="H123" s="24" t="s">
        <v>220</v>
      </c>
      <c r="I123" s="40" t="s">
        <v>85</v>
      </c>
      <c r="J123" s="24" t="s">
        <v>31</v>
      </c>
      <c r="K123" s="24" t="s">
        <v>104</v>
      </c>
      <c r="L123" s="35" t="s">
        <v>83</v>
      </c>
      <c r="M123" s="29">
        <v>43580</v>
      </c>
      <c r="N123" s="24" t="s">
        <v>458</v>
      </c>
      <c r="O123" s="24" t="s">
        <v>459</v>
      </c>
      <c r="P123" s="24" t="s">
        <v>201</v>
      </c>
      <c r="Q123" s="24" t="s">
        <v>22</v>
      </c>
      <c r="R123" s="30">
        <v>5000</v>
      </c>
      <c r="S123" s="30">
        <v>63410</v>
      </c>
      <c r="T123" s="30">
        <v>3</v>
      </c>
      <c r="U123" s="30">
        <v>3</v>
      </c>
      <c r="V123" s="30">
        <v>300</v>
      </c>
      <c r="W123" s="30">
        <v>900</v>
      </c>
      <c r="X123" s="30">
        <v>500</v>
      </c>
      <c r="Y123" s="30">
        <v>5</v>
      </c>
      <c r="Z123" s="30">
        <v>5</v>
      </c>
      <c r="AA123" s="30">
        <v>300</v>
      </c>
      <c r="AB123" s="30">
        <v>1500</v>
      </c>
      <c r="AC123" s="30">
        <v>1000</v>
      </c>
      <c r="AD123" s="30">
        <v>5</v>
      </c>
      <c r="AE123" s="30">
        <v>300</v>
      </c>
      <c r="AF123" s="30">
        <v>1500</v>
      </c>
      <c r="AG123" s="30">
        <v>500</v>
      </c>
      <c r="AH123" s="30">
        <v>1000</v>
      </c>
      <c r="AI123" s="30">
        <v>1000</v>
      </c>
      <c r="AJ123" s="30">
        <v>1000</v>
      </c>
      <c r="AK123" s="30">
        <v>1000</v>
      </c>
      <c r="AL123" s="30">
        <v>100</v>
      </c>
      <c r="AM123" s="30">
        <v>200</v>
      </c>
      <c r="AN123" s="30">
        <v>10</v>
      </c>
      <c r="AO123" s="30">
        <v>1000</v>
      </c>
      <c r="AP123" s="30">
        <v>1000</v>
      </c>
      <c r="AQ123" s="30">
        <v>1000</v>
      </c>
      <c r="AR123" s="30">
        <v>500</v>
      </c>
      <c r="AS123" s="30">
        <v>500</v>
      </c>
      <c r="AT123" s="30">
        <v>2</v>
      </c>
      <c r="AU123" s="30">
        <v>1000</v>
      </c>
      <c r="AV123" s="30">
        <v>10000</v>
      </c>
      <c r="AW123" s="30">
        <v>1000</v>
      </c>
      <c r="AX123" s="30">
        <v>20000</v>
      </c>
      <c r="AY123" s="30">
        <v>200</v>
      </c>
      <c r="AZ123" s="30">
        <v>2000</v>
      </c>
      <c r="BA123" s="30">
        <v>5000</v>
      </c>
      <c r="BB123" s="30" t="s">
        <v>200</v>
      </c>
      <c r="BC123" s="30">
        <v>2</v>
      </c>
      <c r="BD123" s="30">
        <v>2000</v>
      </c>
      <c r="BE123" s="30">
        <v>1000</v>
      </c>
      <c r="BF123" s="30">
        <v>1000</v>
      </c>
      <c r="BG123" s="30">
        <v>1000</v>
      </c>
      <c r="BH123" s="30">
        <v>5000</v>
      </c>
      <c r="BI123" s="30" t="s">
        <v>228</v>
      </c>
      <c r="BJ123" s="36" t="s">
        <v>964</v>
      </c>
    </row>
    <row r="124" spans="4:62" x14ac:dyDescent="0.2">
      <c r="D124" s="35" t="s">
        <v>231</v>
      </c>
      <c r="E124" s="35" t="s">
        <v>965</v>
      </c>
      <c r="F124" s="38" t="s">
        <v>966</v>
      </c>
      <c r="G124" s="40" t="s">
        <v>591</v>
      </c>
      <c r="H124" s="24" t="s">
        <v>220</v>
      </c>
      <c r="I124" s="40" t="s">
        <v>88</v>
      </c>
      <c r="J124" s="24" t="s">
        <v>31</v>
      </c>
      <c r="K124" s="24" t="s">
        <v>104</v>
      </c>
      <c r="L124" s="35" t="s">
        <v>87</v>
      </c>
      <c r="M124" s="29">
        <v>43581</v>
      </c>
      <c r="N124" s="24" t="s">
        <v>460</v>
      </c>
      <c r="O124" s="24" t="s">
        <v>461</v>
      </c>
      <c r="P124" s="24" t="s">
        <v>201</v>
      </c>
      <c r="Q124" s="24" t="s">
        <v>27</v>
      </c>
      <c r="R124" s="30">
        <v>5000</v>
      </c>
      <c r="S124" s="30">
        <v>63410</v>
      </c>
      <c r="T124" s="30">
        <v>3</v>
      </c>
      <c r="U124" s="30">
        <v>3</v>
      </c>
      <c r="V124" s="30">
        <v>300</v>
      </c>
      <c r="W124" s="30">
        <v>900</v>
      </c>
      <c r="X124" s="30">
        <v>500</v>
      </c>
      <c r="Y124" s="30">
        <v>5</v>
      </c>
      <c r="Z124" s="30">
        <v>5</v>
      </c>
      <c r="AA124" s="30">
        <v>300</v>
      </c>
      <c r="AB124" s="30">
        <v>1500</v>
      </c>
      <c r="AC124" s="30">
        <v>1000</v>
      </c>
      <c r="AD124" s="30">
        <v>5</v>
      </c>
      <c r="AE124" s="30">
        <v>300</v>
      </c>
      <c r="AF124" s="30">
        <v>1500</v>
      </c>
      <c r="AG124" s="30">
        <v>500</v>
      </c>
      <c r="AH124" s="30">
        <v>1000</v>
      </c>
      <c r="AI124" s="30">
        <v>1000</v>
      </c>
      <c r="AJ124" s="30">
        <v>1000</v>
      </c>
      <c r="AK124" s="30">
        <v>1000</v>
      </c>
      <c r="AL124" s="30">
        <v>100</v>
      </c>
      <c r="AM124" s="30">
        <v>200</v>
      </c>
      <c r="AN124" s="30">
        <v>10</v>
      </c>
      <c r="AO124" s="30">
        <v>1000</v>
      </c>
      <c r="AP124" s="30">
        <v>1000</v>
      </c>
      <c r="AQ124" s="30">
        <v>1000</v>
      </c>
      <c r="AR124" s="30">
        <v>500</v>
      </c>
      <c r="AS124" s="30">
        <v>500</v>
      </c>
      <c r="AT124" s="30">
        <v>2</v>
      </c>
      <c r="AU124" s="30">
        <v>1000</v>
      </c>
      <c r="AV124" s="30">
        <v>10000</v>
      </c>
      <c r="AW124" s="30">
        <v>1000</v>
      </c>
      <c r="AX124" s="30">
        <v>20000</v>
      </c>
      <c r="AY124" s="30">
        <v>200</v>
      </c>
      <c r="AZ124" s="30">
        <v>2000</v>
      </c>
      <c r="BA124" s="30">
        <v>5000</v>
      </c>
      <c r="BB124" s="30" t="s">
        <v>200</v>
      </c>
      <c r="BC124" s="30">
        <v>2</v>
      </c>
      <c r="BD124" s="30">
        <v>2000</v>
      </c>
      <c r="BE124" s="30">
        <v>1000</v>
      </c>
      <c r="BF124" s="30">
        <v>1000</v>
      </c>
      <c r="BG124" s="30">
        <v>1000</v>
      </c>
      <c r="BH124" s="30">
        <v>5000</v>
      </c>
      <c r="BI124" s="30" t="s">
        <v>228</v>
      </c>
      <c r="BJ124" s="36" t="s">
        <v>967</v>
      </c>
    </row>
    <row r="125" spans="4:62" x14ac:dyDescent="0.2">
      <c r="D125" s="35" t="s">
        <v>231</v>
      </c>
      <c r="E125" s="35" t="s">
        <v>968</v>
      </c>
      <c r="F125" s="38" t="s">
        <v>969</v>
      </c>
      <c r="G125" s="40" t="s">
        <v>592</v>
      </c>
      <c r="H125" s="24" t="s">
        <v>220</v>
      </c>
      <c r="I125" s="40" t="s">
        <v>91</v>
      </c>
      <c r="J125" s="24" t="s">
        <v>31</v>
      </c>
      <c r="K125" s="24" t="s">
        <v>104</v>
      </c>
      <c r="L125" s="35" t="s">
        <v>90</v>
      </c>
      <c r="M125" s="29">
        <v>43582</v>
      </c>
      <c r="N125" s="24" t="s">
        <v>462</v>
      </c>
      <c r="O125" s="24" t="s">
        <v>463</v>
      </c>
      <c r="P125" s="24" t="s">
        <v>201</v>
      </c>
      <c r="Q125" s="24" t="s">
        <v>32</v>
      </c>
      <c r="R125" s="30">
        <v>5000</v>
      </c>
      <c r="S125" s="30">
        <v>63410</v>
      </c>
      <c r="T125" s="30">
        <v>3</v>
      </c>
      <c r="U125" s="30">
        <v>3</v>
      </c>
      <c r="V125" s="30">
        <v>300</v>
      </c>
      <c r="W125" s="30">
        <v>900</v>
      </c>
      <c r="X125" s="30">
        <v>500</v>
      </c>
      <c r="Y125" s="30">
        <v>5</v>
      </c>
      <c r="Z125" s="30">
        <v>5</v>
      </c>
      <c r="AA125" s="30">
        <v>300</v>
      </c>
      <c r="AB125" s="30">
        <v>1500</v>
      </c>
      <c r="AC125" s="30">
        <v>1000</v>
      </c>
      <c r="AD125" s="30">
        <v>5</v>
      </c>
      <c r="AE125" s="30">
        <v>300</v>
      </c>
      <c r="AF125" s="30">
        <v>1500</v>
      </c>
      <c r="AG125" s="30">
        <v>500</v>
      </c>
      <c r="AH125" s="30">
        <v>1000</v>
      </c>
      <c r="AI125" s="30">
        <v>1000</v>
      </c>
      <c r="AJ125" s="30">
        <v>1000</v>
      </c>
      <c r="AK125" s="30">
        <v>1000</v>
      </c>
      <c r="AL125" s="30">
        <v>100</v>
      </c>
      <c r="AM125" s="30">
        <v>200</v>
      </c>
      <c r="AN125" s="30">
        <v>10</v>
      </c>
      <c r="AO125" s="30">
        <v>1000</v>
      </c>
      <c r="AP125" s="30">
        <v>1000</v>
      </c>
      <c r="AQ125" s="30">
        <v>1000</v>
      </c>
      <c r="AR125" s="30">
        <v>500</v>
      </c>
      <c r="AS125" s="30">
        <v>500</v>
      </c>
      <c r="AT125" s="30">
        <v>2</v>
      </c>
      <c r="AU125" s="30">
        <v>1000</v>
      </c>
      <c r="AV125" s="30">
        <v>10000</v>
      </c>
      <c r="AW125" s="30">
        <v>1000</v>
      </c>
      <c r="AX125" s="30">
        <v>20000</v>
      </c>
      <c r="AY125" s="30">
        <v>200</v>
      </c>
      <c r="AZ125" s="30">
        <v>2000</v>
      </c>
      <c r="BA125" s="30">
        <v>5000</v>
      </c>
      <c r="BB125" s="30" t="s">
        <v>200</v>
      </c>
      <c r="BC125" s="30">
        <v>2</v>
      </c>
      <c r="BD125" s="30">
        <v>2000</v>
      </c>
      <c r="BE125" s="30">
        <v>1000</v>
      </c>
      <c r="BF125" s="30">
        <v>1000</v>
      </c>
      <c r="BG125" s="30">
        <v>1000</v>
      </c>
      <c r="BH125" s="30">
        <v>5000</v>
      </c>
      <c r="BI125" s="30" t="s">
        <v>228</v>
      </c>
      <c r="BJ125" s="36" t="s">
        <v>970</v>
      </c>
    </row>
    <row r="126" spans="4:62" x14ac:dyDescent="0.2">
      <c r="D126" s="35" t="s">
        <v>231</v>
      </c>
      <c r="E126" s="35" t="s">
        <v>971</v>
      </c>
      <c r="F126" s="38" t="s">
        <v>972</v>
      </c>
      <c r="G126" s="40" t="s">
        <v>593</v>
      </c>
      <c r="H126" s="24" t="s">
        <v>220</v>
      </c>
      <c r="I126" s="40" t="s">
        <v>8</v>
      </c>
      <c r="J126" s="24" t="s">
        <v>31</v>
      </c>
      <c r="K126" s="35" t="s">
        <v>103</v>
      </c>
      <c r="L126" s="35" t="s">
        <v>4</v>
      </c>
      <c r="M126" s="29">
        <v>43583</v>
      </c>
      <c r="N126" s="24" t="s">
        <v>464</v>
      </c>
      <c r="O126" s="24" t="s">
        <v>465</v>
      </c>
      <c r="P126" s="24" t="s">
        <v>201</v>
      </c>
      <c r="Q126" s="24" t="s">
        <v>37</v>
      </c>
      <c r="R126" s="30">
        <v>5000</v>
      </c>
      <c r="S126" s="30">
        <v>63410</v>
      </c>
      <c r="T126" s="30">
        <v>3</v>
      </c>
      <c r="U126" s="30">
        <v>3</v>
      </c>
      <c r="V126" s="30">
        <v>300</v>
      </c>
      <c r="W126" s="30">
        <v>900</v>
      </c>
      <c r="X126" s="30">
        <v>500</v>
      </c>
      <c r="Y126" s="30">
        <v>5</v>
      </c>
      <c r="Z126" s="30">
        <v>5</v>
      </c>
      <c r="AA126" s="30">
        <v>300</v>
      </c>
      <c r="AB126" s="30">
        <v>1500</v>
      </c>
      <c r="AC126" s="30">
        <v>1000</v>
      </c>
      <c r="AD126" s="30">
        <v>5</v>
      </c>
      <c r="AE126" s="30">
        <v>300</v>
      </c>
      <c r="AF126" s="30">
        <v>1500</v>
      </c>
      <c r="AG126" s="30">
        <v>500</v>
      </c>
      <c r="AH126" s="30">
        <v>1000</v>
      </c>
      <c r="AI126" s="30">
        <v>1000</v>
      </c>
      <c r="AJ126" s="30">
        <v>1000</v>
      </c>
      <c r="AK126" s="30">
        <v>1000</v>
      </c>
      <c r="AL126" s="30">
        <v>100</v>
      </c>
      <c r="AM126" s="30">
        <v>200</v>
      </c>
      <c r="AN126" s="30">
        <v>10</v>
      </c>
      <c r="AO126" s="30">
        <v>1000</v>
      </c>
      <c r="AP126" s="30">
        <v>1000</v>
      </c>
      <c r="AQ126" s="30">
        <v>1000</v>
      </c>
      <c r="AR126" s="30">
        <v>500</v>
      </c>
      <c r="AS126" s="30">
        <v>500</v>
      </c>
      <c r="AT126" s="30">
        <v>2</v>
      </c>
      <c r="AU126" s="30">
        <v>1000</v>
      </c>
      <c r="AV126" s="30">
        <v>10000</v>
      </c>
      <c r="AW126" s="30">
        <v>1000</v>
      </c>
      <c r="AX126" s="30">
        <v>20000</v>
      </c>
      <c r="AY126" s="30">
        <v>200</v>
      </c>
      <c r="AZ126" s="30">
        <v>2000</v>
      </c>
      <c r="BA126" s="30">
        <v>5000</v>
      </c>
      <c r="BB126" s="30" t="s">
        <v>200</v>
      </c>
      <c r="BC126" s="30">
        <v>2</v>
      </c>
      <c r="BD126" s="30">
        <v>2000</v>
      </c>
      <c r="BE126" s="30">
        <v>1000</v>
      </c>
      <c r="BF126" s="30">
        <v>1000</v>
      </c>
      <c r="BG126" s="30">
        <v>1000</v>
      </c>
      <c r="BH126" s="30">
        <v>5000</v>
      </c>
      <c r="BI126" s="30" t="s">
        <v>228</v>
      </c>
      <c r="BJ126" s="36" t="s">
        <v>973</v>
      </c>
    </row>
    <row r="127" spans="4:62" x14ac:dyDescent="0.2">
      <c r="D127" s="35" t="s">
        <v>231</v>
      </c>
      <c r="E127" s="35" t="s">
        <v>974</v>
      </c>
      <c r="F127" s="38" t="s">
        <v>975</v>
      </c>
      <c r="G127" s="40" t="s">
        <v>594</v>
      </c>
      <c r="H127" s="24" t="s">
        <v>220</v>
      </c>
      <c r="I127" s="40" t="s">
        <v>13</v>
      </c>
      <c r="J127" s="24" t="s">
        <v>31</v>
      </c>
      <c r="K127" s="35" t="s">
        <v>103</v>
      </c>
      <c r="L127" s="35" t="s">
        <v>9</v>
      </c>
      <c r="M127" s="29">
        <v>43584</v>
      </c>
      <c r="N127" s="24" t="s">
        <v>466</v>
      </c>
      <c r="O127" s="24" t="s">
        <v>467</v>
      </c>
      <c r="P127" s="24" t="s">
        <v>201</v>
      </c>
      <c r="Q127" s="24" t="s">
        <v>42</v>
      </c>
      <c r="R127" s="30">
        <v>5000</v>
      </c>
      <c r="S127" s="30">
        <v>63410</v>
      </c>
      <c r="T127" s="30">
        <v>3</v>
      </c>
      <c r="U127" s="30">
        <v>3</v>
      </c>
      <c r="V127" s="30">
        <v>300</v>
      </c>
      <c r="W127" s="30">
        <v>900</v>
      </c>
      <c r="X127" s="30">
        <v>500</v>
      </c>
      <c r="Y127" s="30">
        <v>5</v>
      </c>
      <c r="Z127" s="30">
        <v>5</v>
      </c>
      <c r="AA127" s="30">
        <v>300</v>
      </c>
      <c r="AB127" s="30">
        <v>1500</v>
      </c>
      <c r="AC127" s="30">
        <v>1000</v>
      </c>
      <c r="AD127" s="30">
        <v>5</v>
      </c>
      <c r="AE127" s="30">
        <v>300</v>
      </c>
      <c r="AF127" s="30">
        <v>1500</v>
      </c>
      <c r="AG127" s="30">
        <v>500</v>
      </c>
      <c r="AH127" s="30">
        <v>1000</v>
      </c>
      <c r="AI127" s="30">
        <v>1000</v>
      </c>
      <c r="AJ127" s="30">
        <v>1000</v>
      </c>
      <c r="AK127" s="30">
        <v>1000</v>
      </c>
      <c r="AL127" s="30">
        <v>100</v>
      </c>
      <c r="AM127" s="30">
        <v>200</v>
      </c>
      <c r="AN127" s="30">
        <v>10</v>
      </c>
      <c r="AO127" s="30">
        <v>1000</v>
      </c>
      <c r="AP127" s="30">
        <v>1000</v>
      </c>
      <c r="AQ127" s="30">
        <v>1000</v>
      </c>
      <c r="AR127" s="30">
        <v>500</v>
      </c>
      <c r="AS127" s="30">
        <v>500</v>
      </c>
      <c r="AT127" s="30">
        <v>2</v>
      </c>
      <c r="AU127" s="30">
        <v>1000</v>
      </c>
      <c r="AV127" s="30">
        <v>10000</v>
      </c>
      <c r="AW127" s="30">
        <v>1000</v>
      </c>
      <c r="AX127" s="30">
        <v>20000</v>
      </c>
      <c r="AY127" s="30">
        <v>200</v>
      </c>
      <c r="AZ127" s="30">
        <v>2000</v>
      </c>
      <c r="BA127" s="30">
        <v>5000</v>
      </c>
      <c r="BB127" s="30" t="s">
        <v>200</v>
      </c>
      <c r="BC127" s="30">
        <v>2</v>
      </c>
      <c r="BD127" s="30">
        <v>2000</v>
      </c>
      <c r="BE127" s="30">
        <v>1000</v>
      </c>
      <c r="BF127" s="30">
        <v>1000</v>
      </c>
      <c r="BG127" s="30">
        <v>1000</v>
      </c>
      <c r="BH127" s="30">
        <v>5000</v>
      </c>
      <c r="BI127" s="30" t="s">
        <v>228</v>
      </c>
      <c r="BJ127" s="36" t="s">
        <v>976</v>
      </c>
    </row>
    <row r="128" spans="4:62" x14ac:dyDescent="0.2">
      <c r="D128" s="35" t="s">
        <v>231</v>
      </c>
      <c r="E128" s="35" t="s">
        <v>977</v>
      </c>
      <c r="F128" s="38" t="s">
        <v>978</v>
      </c>
      <c r="G128" s="40" t="s">
        <v>595</v>
      </c>
      <c r="H128" s="24" t="s">
        <v>220</v>
      </c>
      <c r="I128" s="40" t="s">
        <v>18</v>
      </c>
      <c r="J128" s="24" t="s">
        <v>31</v>
      </c>
      <c r="K128" s="35" t="s">
        <v>103</v>
      </c>
      <c r="L128" s="35" t="s">
        <v>14</v>
      </c>
      <c r="M128" s="29">
        <v>43585</v>
      </c>
      <c r="N128" s="24" t="s">
        <v>468</v>
      </c>
      <c r="O128" s="24" t="s">
        <v>469</v>
      </c>
      <c r="P128" s="24" t="s">
        <v>201</v>
      </c>
      <c r="Q128" s="24" t="s">
        <v>47</v>
      </c>
      <c r="R128" s="30">
        <v>5000</v>
      </c>
      <c r="S128" s="30">
        <v>63410</v>
      </c>
      <c r="T128" s="30">
        <v>3</v>
      </c>
      <c r="U128" s="30">
        <v>3</v>
      </c>
      <c r="V128" s="30">
        <v>300</v>
      </c>
      <c r="W128" s="30">
        <v>900</v>
      </c>
      <c r="X128" s="30">
        <v>500</v>
      </c>
      <c r="Y128" s="30">
        <v>5</v>
      </c>
      <c r="Z128" s="30">
        <v>5</v>
      </c>
      <c r="AA128" s="30">
        <v>300</v>
      </c>
      <c r="AB128" s="30">
        <v>1500</v>
      </c>
      <c r="AC128" s="30">
        <v>1000</v>
      </c>
      <c r="AD128" s="30">
        <v>5</v>
      </c>
      <c r="AE128" s="30">
        <v>300</v>
      </c>
      <c r="AF128" s="30">
        <v>1500</v>
      </c>
      <c r="AG128" s="30">
        <v>500</v>
      </c>
      <c r="AH128" s="30">
        <v>1000</v>
      </c>
      <c r="AI128" s="30">
        <v>1000</v>
      </c>
      <c r="AJ128" s="30">
        <v>1000</v>
      </c>
      <c r="AK128" s="30">
        <v>1000</v>
      </c>
      <c r="AL128" s="30">
        <v>100</v>
      </c>
      <c r="AM128" s="30">
        <v>200</v>
      </c>
      <c r="AN128" s="30">
        <v>10</v>
      </c>
      <c r="AO128" s="30">
        <v>1000</v>
      </c>
      <c r="AP128" s="30">
        <v>1000</v>
      </c>
      <c r="AQ128" s="30">
        <v>1000</v>
      </c>
      <c r="AR128" s="30">
        <v>500</v>
      </c>
      <c r="AS128" s="30">
        <v>500</v>
      </c>
      <c r="AT128" s="30">
        <v>2</v>
      </c>
      <c r="AU128" s="30">
        <v>1000</v>
      </c>
      <c r="AV128" s="30">
        <v>10000</v>
      </c>
      <c r="AW128" s="30">
        <v>1000</v>
      </c>
      <c r="AX128" s="30">
        <v>20000</v>
      </c>
      <c r="AY128" s="30">
        <v>200</v>
      </c>
      <c r="AZ128" s="30">
        <v>2000</v>
      </c>
      <c r="BA128" s="30">
        <v>5000</v>
      </c>
      <c r="BB128" s="30" t="s">
        <v>200</v>
      </c>
      <c r="BC128" s="30">
        <v>2</v>
      </c>
      <c r="BD128" s="30">
        <v>2000</v>
      </c>
      <c r="BE128" s="30">
        <v>1000</v>
      </c>
      <c r="BF128" s="30">
        <v>1000</v>
      </c>
      <c r="BG128" s="30">
        <v>1000</v>
      </c>
      <c r="BH128" s="30">
        <v>5000</v>
      </c>
      <c r="BI128" s="30" t="s">
        <v>228</v>
      </c>
      <c r="BJ128" s="36" t="s">
        <v>979</v>
      </c>
    </row>
    <row r="129" spans="4:62" x14ac:dyDescent="0.2">
      <c r="D129" s="35" t="s">
        <v>231</v>
      </c>
      <c r="E129" s="35" t="s">
        <v>980</v>
      </c>
      <c r="F129" s="38" t="s">
        <v>981</v>
      </c>
      <c r="G129" s="40" t="s">
        <v>596</v>
      </c>
      <c r="H129" s="24" t="s">
        <v>220</v>
      </c>
      <c r="I129" s="40" t="s">
        <v>23</v>
      </c>
      <c r="J129" s="24" t="s">
        <v>31</v>
      </c>
      <c r="K129" s="35" t="s">
        <v>103</v>
      </c>
      <c r="L129" s="35" t="s">
        <v>19</v>
      </c>
      <c r="M129" s="29">
        <v>43586</v>
      </c>
      <c r="N129" s="24" t="s">
        <v>470</v>
      </c>
      <c r="O129" s="24" t="s">
        <v>471</v>
      </c>
      <c r="P129" s="24" t="s">
        <v>201</v>
      </c>
      <c r="Q129" s="24" t="s">
        <v>52</v>
      </c>
      <c r="R129" s="30">
        <v>5000</v>
      </c>
      <c r="S129" s="30">
        <v>63410</v>
      </c>
      <c r="T129" s="30">
        <v>3</v>
      </c>
      <c r="U129" s="30">
        <v>3</v>
      </c>
      <c r="V129" s="30">
        <v>300</v>
      </c>
      <c r="W129" s="30">
        <v>900</v>
      </c>
      <c r="X129" s="30">
        <v>500</v>
      </c>
      <c r="Y129" s="30">
        <v>5</v>
      </c>
      <c r="Z129" s="30">
        <v>5</v>
      </c>
      <c r="AA129" s="30">
        <v>300</v>
      </c>
      <c r="AB129" s="30">
        <v>1500</v>
      </c>
      <c r="AC129" s="30">
        <v>1000</v>
      </c>
      <c r="AD129" s="30">
        <v>5</v>
      </c>
      <c r="AE129" s="30">
        <v>300</v>
      </c>
      <c r="AF129" s="30">
        <v>1500</v>
      </c>
      <c r="AG129" s="30">
        <v>500</v>
      </c>
      <c r="AH129" s="30">
        <v>1000</v>
      </c>
      <c r="AI129" s="30">
        <v>1000</v>
      </c>
      <c r="AJ129" s="30">
        <v>1000</v>
      </c>
      <c r="AK129" s="30">
        <v>1000</v>
      </c>
      <c r="AL129" s="30">
        <v>100</v>
      </c>
      <c r="AM129" s="30">
        <v>200</v>
      </c>
      <c r="AN129" s="30">
        <v>10</v>
      </c>
      <c r="AO129" s="30">
        <v>1000</v>
      </c>
      <c r="AP129" s="30">
        <v>1000</v>
      </c>
      <c r="AQ129" s="30">
        <v>1000</v>
      </c>
      <c r="AR129" s="30">
        <v>500</v>
      </c>
      <c r="AS129" s="30">
        <v>500</v>
      </c>
      <c r="AT129" s="30">
        <v>2</v>
      </c>
      <c r="AU129" s="30">
        <v>1000</v>
      </c>
      <c r="AV129" s="30">
        <v>10000</v>
      </c>
      <c r="AW129" s="30">
        <v>1000</v>
      </c>
      <c r="AX129" s="30">
        <v>20000</v>
      </c>
      <c r="AY129" s="30">
        <v>200</v>
      </c>
      <c r="AZ129" s="30">
        <v>2000</v>
      </c>
      <c r="BA129" s="30">
        <v>5000</v>
      </c>
      <c r="BB129" s="30" t="s">
        <v>200</v>
      </c>
      <c r="BC129" s="30">
        <v>2</v>
      </c>
      <c r="BD129" s="30">
        <v>2000</v>
      </c>
      <c r="BE129" s="30">
        <v>1000</v>
      </c>
      <c r="BF129" s="30">
        <v>1000</v>
      </c>
      <c r="BG129" s="30">
        <v>1000</v>
      </c>
      <c r="BH129" s="30">
        <v>5000</v>
      </c>
      <c r="BI129" s="30" t="s">
        <v>228</v>
      </c>
      <c r="BJ129" s="36" t="s">
        <v>982</v>
      </c>
    </row>
    <row r="130" spans="4:62" x14ac:dyDescent="0.2">
      <c r="D130" s="35" t="s">
        <v>231</v>
      </c>
      <c r="E130" s="35" t="s">
        <v>983</v>
      </c>
      <c r="F130" s="38" t="s">
        <v>984</v>
      </c>
      <c r="G130" s="40" t="s">
        <v>597</v>
      </c>
      <c r="H130" s="24" t="s">
        <v>220</v>
      </c>
      <c r="I130" s="40" t="s">
        <v>28</v>
      </c>
      <c r="J130" s="24" t="s">
        <v>31</v>
      </c>
      <c r="K130" s="35" t="s">
        <v>103</v>
      </c>
      <c r="L130" s="35" t="s">
        <v>24</v>
      </c>
      <c r="M130" s="29">
        <v>43587</v>
      </c>
      <c r="N130" s="24" t="s">
        <v>472</v>
      </c>
      <c r="O130" s="24" t="s">
        <v>473</v>
      </c>
      <c r="P130" s="24" t="s">
        <v>201</v>
      </c>
      <c r="Q130" s="24" t="s">
        <v>57</v>
      </c>
      <c r="R130" s="30">
        <v>5000</v>
      </c>
      <c r="S130" s="30">
        <v>63410</v>
      </c>
      <c r="T130" s="30">
        <v>3</v>
      </c>
      <c r="U130" s="30">
        <v>3</v>
      </c>
      <c r="V130" s="30">
        <v>300</v>
      </c>
      <c r="W130" s="30">
        <v>900</v>
      </c>
      <c r="X130" s="30">
        <v>500</v>
      </c>
      <c r="Y130" s="30">
        <v>5</v>
      </c>
      <c r="Z130" s="30">
        <v>5</v>
      </c>
      <c r="AA130" s="30">
        <v>300</v>
      </c>
      <c r="AB130" s="30">
        <v>1500</v>
      </c>
      <c r="AC130" s="30">
        <v>1000</v>
      </c>
      <c r="AD130" s="30">
        <v>5</v>
      </c>
      <c r="AE130" s="30">
        <v>300</v>
      </c>
      <c r="AF130" s="30">
        <v>1500</v>
      </c>
      <c r="AG130" s="30">
        <v>500</v>
      </c>
      <c r="AH130" s="30">
        <v>1000</v>
      </c>
      <c r="AI130" s="30">
        <v>1000</v>
      </c>
      <c r="AJ130" s="30">
        <v>1000</v>
      </c>
      <c r="AK130" s="30">
        <v>1000</v>
      </c>
      <c r="AL130" s="30">
        <v>100</v>
      </c>
      <c r="AM130" s="30">
        <v>200</v>
      </c>
      <c r="AN130" s="30">
        <v>10</v>
      </c>
      <c r="AO130" s="30">
        <v>1000</v>
      </c>
      <c r="AP130" s="30">
        <v>1000</v>
      </c>
      <c r="AQ130" s="30">
        <v>1000</v>
      </c>
      <c r="AR130" s="30">
        <v>500</v>
      </c>
      <c r="AS130" s="30">
        <v>500</v>
      </c>
      <c r="AT130" s="30">
        <v>2</v>
      </c>
      <c r="AU130" s="30">
        <v>1000</v>
      </c>
      <c r="AV130" s="30">
        <v>10000</v>
      </c>
      <c r="AW130" s="30">
        <v>1000</v>
      </c>
      <c r="AX130" s="30">
        <v>20000</v>
      </c>
      <c r="AY130" s="30">
        <v>200</v>
      </c>
      <c r="AZ130" s="30">
        <v>2000</v>
      </c>
      <c r="BA130" s="30">
        <v>5000</v>
      </c>
      <c r="BB130" s="30" t="s">
        <v>200</v>
      </c>
      <c r="BC130" s="30">
        <v>2</v>
      </c>
      <c r="BD130" s="30">
        <v>2000</v>
      </c>
      <c r="BE130" s="30">
        <v>1000</v>
      </c>
      <c r="BF130" s="30">
        <v>1000</v>
      </c>
      <c r="BG130" s="30">
        <v>1000</v>
      </c>
      <c r="BH130" s="30">
        <v>5000</v>
      </c>
      <c r="BI130" s="30" t="s">
        <v>228</v>
      </c>
      <c r="BJ130" s="36" t="s">
        <v>985</v>
      </c>
    </row>
    <row r="131" spans="4:62" x14ac:dyDescent="0.2">
      <c r="D131" s="35" t="s">
        <v>231</v>
      </c>
      <c r="E131" s="35" t="s">
        <v>986</v>
      </c>
      <c r="F131" s="38" t="s">
        <v>987</v>
      </c>
      <c r="G131" s="40" t="s">
        <v>598</v>
      </c>
      <c r="H131" s="24" t="s">
        <v>220</v>
      </c>
      <c r="I131" s="40" t="s">
        <v>33</v>
      </c>
      <c r="J131" s="24" t="s">
        <v>31</v>
      </c>
      <c r="K131" s="35" t="s">
        <v>103</v>
      </c>
      <c r="L131" s="35" t="s">
        <v>29</v>
      </c>
      <c r="M131" s="29">
        <v>43588</v>
      </c>
      <c r="N131" s="24" t="s">
        <v>474</v>
      </c>
      <c r="O131" s="24" t="s">
        <v>475</v>
      </c>
      <c r="P131" s="24" t="s">
        <v>201</v>
      </c>
      <c r="Q131" s="24" t="s">
        <v>62</v>
      </c>
      <c r="R131" s="30">
        <v>5000</v>
      </c>
      <c r="S131" s="30">
        <v>63410</v>
      </c>
      <c r="T131" s="30">
        <v>3</v>
      </c>
      <c r="U131" s="30">
        <v>3</v>
      </c>
      <c r="V131" s="30">
        <v>300</v>
      </c>
      <c r="W131" s="30">
        <v>900</v>
      </c>
      <c r="X131" s="30">
        <v>500</v>
      </c>
      <c r="Y131" s="30">
        <v>5</v>
      </c>
      <c r="Z131" s="30">
        <v>5</v>
      </c>
      <c r="AA131" s="30">
        <v>300</v>
      </c>
      <c r="AB131" s="30">
        <v>1500</v>
      </c>
      <c r="AC131" s="30">
        <v>1000</v>
      </c>
      <c r="AD131" s="30">
        <v>5</v>
      </c>
      <c r="AE131" s="30">
        <v>300</v>
      </c>
      <c r="AF131" s="30">
        <v>1500</v>
      </c>
      <c r="AG131" s="30">
        <v>500</v>
      </c>
      <c r="AH131" s="30">
        <v>1000</v>
      </c>
      <c r="AI131" s="30">
        <v>1000</v>
      </c>
      <c r="AJ131" s="30">
        <v>1000</v>
      </c>
      <c r="AK131" s="30">
        <v>1000</v>
      </c>
      <c r="AL131" s="30">
        <v>100</v>
      </c>
      <c r="AM131" s="30">
        <v>200</v>
      </c>
      <c r="AN131" s="30">
        <v>10</v>
      </c>
      <c r="AO131" s="30">
        <v>1000</v>
      </c>
      <c r="AP131" s="30">
        <v>1000</v>
      </c>
      <c r="AQ131" s="30">
        <v>1000</v>
      </c>
      <c r="AR131" s="30">
        <v>500</v>
      </c>
      <c r="AS131" s="30">
        <v>500</v>
      </c>
      <c r="AT131" s="30">
        <v>2</v>
      </c>
      <c r="AU131" s="30">
        <v>1000</v>
      </c>
      <c r="AV131" s="30">
        <v>10000</v>
      </c>
      <c r="AW131" s="30">
        <v>1000</v>
      </c>
      <c r="AX131" s="30">
        <v>20000</v>
      </c>
      <c r="AY131" s="30">
        <v>200</v>
      </c>
      <c r="AZ131" s="30">
        <v>2000</v>
      </c>
      <c r="BA131" s="30">
        <v>5000</v>
      </c>
      <c r="BB131" s="30" t="s">
        <v>200</v>
      </c>
      <c r="BC131" s="30">
        <v>2</v>
      </c>
      <c r="BD131" s="30">
        <v>2000</v>
      </c>
      <c r="BE131" s="30">
        <v>1000</v>
      </c>
      <c r="BF131" s="30">
        <v>1000</v>
      </c>
      <c r="BG131" s="30">
        <v>1000</v>
      </c>
      <c r="BH131" s="30">
        <v>5000</v>
      </c>
      <c r="BI131" s="30" t="s">
        <v>228</v>
      </c>
      <c r="BJ131" s="36" t="s">
        <v>988</v>
      </c>
    </row>
    <row r="132" spans="4:62" x14ac:dyDescent="0.2">
      <c r="D132" s="35" t="s">
        <v>231</v>
      </c>
      <c r="E132" s="35" t="s">
        <v>989</v>
      </c>
      <c r="F132" s="38" t="s">
        <v>990</v>
      </c>
      <c r="G132" s="40" t="s">
        <v>599</v>
      </c>
      <c r="H132" s="24" t="s">
        <v>220</v>
      </c>
      <c r="I132" s="40" t="s">
        <v>38</v>
      </c>
      <c r="J132" s="24" t="s">
        <v>31</v>
      </c>
      <c r="K132" s="35" t="s">
        <v>103</v>
      </c>
      <c r="L132" s="35" t="s">
        <v>34</v>
      </c>
      <c r="M132" s="29">
        <v>43589</v>
      </c>
      <c r="N132" s="24" t="s">
        <v>476</v>
      </c>
      <c r="O132" s="24" t="s">
        <v>477</v>
      </c>
      <c r="P132" s="24" t="s">
        <v>201</v>
      </c>
      <c r="Q132" s="24" t="s">
        <v>7</v>
      </c>
      <c r="R132" s="30">
        <v>5000</v>
      </c>
      <c r="S132" s="30">
        <v>63410</v>
      </c>
      <c r="T132" s="30">
        <v>3</v>
      </c>
      <c r="U132" s="30">
        <v>3</v>
      </c>
      <c r="V132" s="30">
        <v>300</v>
      </c>
      <c r="W132" s="30">
        <v>900</v>
      </c>
      <c r="X132" s="30">
        <v>500</v>
      </c>
      <c r="Y132" s="30">
        <v>5</v>
      </c>
      <c r="Z132" s="30">
        <v>5</v>
      </c>
      <c r="AA132" s="30">
        <v>300</v>
      </c>
      <c r="AB132" s="30">
        <v>1500</v>
      </c>
      <c r="AC132" s="30">
        <v>1000</v>
      </c>
      <c r="AD132" s="30">
        <v>5</v>
      </c>
      <c r="AE132" s="30">
        <v>300</v>
      </c>
      <c r="AF132" s="30">
        <v>1500</v>
      </c>
      <c r="AG132" s="30">
        <v>500</v>
      </c>
      <c r="AH132" s="30">
        <v>1000</v>
      </c>
      <c r="AI132" s="30">
        <v>1000</v>
      </c>
      <c r="AJ132" s="30">
        <v>1000</v>
      </c>
      <c r="AK132" s="30">
        <v>1000</v>
      </c>
      <c r="AL132" s="30">
        <v>100</v>
      </c>
      <c r="AM132" s="30">
        <v>200</v>
      </c>
      <c r="AN132" s="30">
        <v>10</v>
      </c>
      <c r="AO132" s="30">
        <v>1000</v>
      </c>
      <c r="AP132" s="30">
        <v>1000</v>
      </c>
      <c r="AQ132" s="30">
        <v>1000</v>
      </c>
      <c r="AR132" s="30">
        <v>500</v>
      </c>
      <c r="AS132" s="30">
        <v>500</v>
      </c>
      <c r="AT132" s="30">
        <v>2</v>
      </c>
      <c r="AU132" s="30">
        <v>1000</v>
      </c>
      <c r="AV132" s="30">
        <v>10000</v>
      </c>
      <c r="AW132" s="30">
        <v>1000</v>
      </c>
      <c r="AX132" s="30">
        <v>20000</v>
      </c>
      <c r="AY132" s="30">
        <v>200</v>
      </c>
      <c r="AZ132" s="30">
        <v>2000</v>
      </c>
      <c r="BA132" s="30">
        <v>5000</v>
      </c>
      <c r="BB132" s="30" t="s">
        <v>200</v>
      </c>
      <c r="BC132" s="30">
        <v>2</v>
      </c>
      <c r="BD132" s="30">
        <v>2000</v>
      </c>
      <c r="BE132" s="30">
        <v>1000</v>
      </c>
      <c r="BF132" s="30">
        <v>1000</v>
      </c>
      <c r="BG132" s="30">
        <v>1000</v>
      </c>
      <c r="BH132" s="30">
        <v>5000</v>
      </c>
      <c r="BI132" s="30" t="s">
        <v>228</v>
      </c>
      <c r="BJ132" s="36" t="s">
        <v>991</v>
      </c>
    </row>
    <row r="133" spans="4:62" x14ac:dyDescent="0.2">
      <c r="D133" s="35" t="s">
        <v>231</v>
      </c>
      <c r="E133" s="35" t="s">
        <v>992</v>
      </c>
      <c r="F133" s="38" t="s">
        <v>993</v>
      </c>
      <c r="G133" s="40" t="s">
        <v>600</v>
      </c>
      <c r="H133" s="24" t="s">
        <v>220</v>
      </c>
      <c r="I133" s="40" t="s">
        <v>43</v>
      </c>
      <c r="J133" s="24" t="s">
        <v>31</v>
      </c>
      <c r="K133" s="35" t="s">
        <v>103</v>
      </c>
      <c r="L133" s="35" t="s">
        <v>39</v>
      </c>
      <c r="M133" s="29">
        <v>43590</v>
      </c>
      <c r="N133" s="24" t="s">
        <v>478</v>
      </c>
      <c r="O133" s="24" t="s">
        <v>479</v>
      </c>
      <c r="P133" s="24" t="s">
        <v>201</v>
      </c>
      <c r="Q133" s="24" t="s">
        <v>12</v>
      </c>
      <c r="R133" s="30">
        <v>5000</v>
      </c>
      <c r="S133" s="30">
        <v>63410</v>
      </c>
      <c r="T133" s="30">
        <v>3</v>
      </c>
      <c r="U133" s="30">
        <v>3</v>
      </c>
      <c r="V133" s="30">
        <v>300</v>
      </c>
      <c r="W133" s="30">
        <v>900</v>
      </c>
      <c r="X133" s="30">
        <v>500</v>
      </c>
      <c r="Y133" s="30">
        <v>5</v>
      </c>
      <c r="Z133" s="30">
        <v>5</v>
      </c>
      <c r="AA133" s="30">
        <v>300</v>
      </c>
      <c r="AB133" s="30">
        <v>1500</v>
      </c>
      <c r="AC133" s="30">
        <v>1000</v>
      </c>
      <c r="AD133" s="30">
        <v>5</v>
      </c>
      <c r="AE133" s="30">
        <v>300</v>
      </c>
      <c r="AF133" s="30">
        <v>1500</v>
      </c>
      <c r="AG133" s="30">
        <v>500</v>
      </c>
      <c r="AH133" s="30">
        <v>1000</v>
      </c>
      <c r="AI133" s="30">
        <v>1000</v>
      </c>
      <c r="AJ133" s="30">
        <v>1000</v>
      </c>
      <c r="AK133" s="30">
        <v>1000</v>
      </c>
      <c r="AL133" s="30">
        <v>100</v>
      </c>
      <c r="AM133" s="30">
        <v>200</v>
      </c>
      <c r="AN133" s="30">
        <v>10</v>
      </c>
      <c r="AO133" s="30">
        <v>1000</v>
      </c>
      <c r="AP133" s="30">
        <v>1000</v>
      </c>
      <c r="AQ133" s="30">
        <v>1000</v>
      </c>
      <c r="AR133" s="30">
        <v>500</v>
      </c>
      <c r="AS133" s="30">
        <v>500</v>
      </c>
      <c r="AT133" s="30">
        <v>2</v>
      </c>
      <c r="AU133" s="30">
        <v>1000</v>
      </c>
      <c r="AV133" s="30">
        <v>10000</v>
      </c>
      <c r="AW133" s="30">
        <v>1000</v>
      </c>
      <c r="AX133" s="30">
        <v>20000</v>
      </c>
      <c r="AY133" s="30">
        <v>200</v>
      </c>
      <c r="AZ133" s="30">
        <v>2000</v>
      </c>
      <c r="BA133" s="30">
        <v>5000</v>
      </c>
      <c r="BB133" s="30" t="s">
        <v>200</v>
      </c>
      <c r="BC133" s="30">
        <v>2</v>
      </c>
      <c r="BD133" s="30">
        <v>2000</v>
      </c>
      <c r="BE133" s="30">
        <v>1000</v>
      </c>
      <c r="BF133" s="30">
        <v>1000</v>
      </c>
      <c r="BG133" s="30">
        <v>1000</v>
      </c>
      <c r="BH133" s="30">
        <v>5000</v>
      </c>
      <c r="BI133" s="30" t="s">
        <v>228</v>
      </c>
      <c r="BJ133" s="36" t="s">
        <v>994</v>
      </c>
    </row>
    <row r="134" spans="4:62" x14ac:dyDescent="0.2">
      <c r="D134" s="35" t="s">
        <v>231</v>
      </c>
      <c r="E134" s="35" t="s">
        <v>624</v>
      </c>
      <c r="F134" s="38" t="s">
        <v>625</v>
      </c>
      <c r="G134" s="40" t="s">
        <v>601</v>
      </c>
      <c r="H134" s="24" t="s">
        <v>220</v>
      </c>
      <c r="I134" s="40" t="s">
        <v>48</v>
      </c>
      <c r="J134" s="24" t="s">
        <v>31</v>
      </c>
      <c r="K134" s="35" t="s">
        <v>103</v>
      </c>
      <c r="L134" s="35" t="s">
        <v>44</v>
      </c>
      <c r="M134" s="29">
        <v>43591</v>
      </c>
      <c r="N134" s="24" t="s">
        <v>480</v>
      </c>
      <c r="O134" s="24" t="s">
        <v>481</v>
      </c>
      <c r="P134" s="24" t="s">
        <v>201</v>
      </c>
      <c r="Q134" s="24" t="s">
        <v>17</v>
      </c>
      <c r="R134" s="30">
        <v>5000</v>
      </c>
      <c r="S134" s="30">
        <v>63410</v>
      </c>
      <c r="T134" s="30">
        <v>3</v>
      </c>
      <c r="U134" s="30">
        <v>3</v>
      </c>
      <c r="V134" s="30">
        <v>300</v>
      </c>
      <c r="W134" s="30">
        <v>900</v>
      </c>
      <c r="X134" s="30">
        <v>500</v>
      </c>
      <c r="Y134" s="30">
        <v>5</v>
      </c>
      <c r="Z134" s="30">
        <v>5</v>
      </c>
      <c r="AA134" s="30">
        <v>300</v>
      </c>
      <c r="AB134" s="30">
        <v>1500</v>
      </c>
      <c r="AC134" s="30">
        <v>1000</v>
      </c>
      <c r="AD134" s="30">
        <v>5</v>
      </c>
      <c r="AE134" s="30">
        <v>300</v>
      </c>
      <c r="AF134" s="30">
        <v>1500</v>
      </c>
      <c r="AG134" s="30">
        <v>500</v>
      </c>
      <c r="AH134" s="30">
        <v>1000</v>
      </c>
      <c r="AI134" s="30">
        <v>1000</v>
      </c>
      <c r="AJ134" s="30">
        <v>1000</v>
      </c>
      <c r="AK134" s="30">
        <v>1000</v>
      </c>
      <c r="AL134" s="30">
        <v>100</v>
      </c>
      <c r="AM134" s="30">
        <v>200</v>
      </c>
      <c r="AN134" s="30">
        <v>10</v>
      </c>
      <c r="AO134" s="30">
        <v>1000</v>
      </c>
      <c r="AP134" s="30">
        <v>1000</v>
      </c>
      <c r="AQ134" s="30">
        <v>1000</v>
      </c>
      <c r="AR134" s="30">
        <v>500</v>
      </c>
      <c r="AS134" s="30">
        <v>500</v>
      </c>
      <c r="AT134" s="30">
        <v>2</v>
      </c>
      <c r="AU134" s="30">
        <v>1000</v>
      </c>
      <c r="AV134" s="30">
        <v>10000</v>
      </c>
      <c r="AW134" s="30">
        <v>1000</v>
      </c>
      <c r="AX134" s="30">
        <v>20000</v>
      </c>
      <c r="AY134" s="30">
        <v>200</v>
      </c>
      <c r="AZ134" s="30">
        <v>2000</v>
      </c>
      <c r="BA134" s="30">
        <v>5000</v>
      </c>
      <c r="BB134" s="30" t="s">
        <v>200</v>
      </c>
      <c r="BC134" s="30">
        <v>2</v>
      </c>
      <c r="BD134" s="30">
        <v>2000</v>
      </c>
      <c r="BE134" s="30">
        <v>1000</v>
      </c>
      <c r="BF134" s="30">
        <v>1000</v>
      </c>
      <c r="BG134" s="30">
        <v>1000</v>
      </c>
      <c r="BH134" s="30">
        <v>5000</v>
      </c>
      <c r="BI134" s="30" t="s">
        <v>228</v>
      </c>
      <c r="BJ134" s="36" t="s">
        <v>626</v>
      </c>
    </row>
    <row r="135" spans="4:62" x14ac:dyDescent="0.2">
      <c r="D135" s="35" t="s">
        <v>231</v>
      </c>
      <c r="E135" s="35" t="s">
        <v>995</v>
      </c>
      <c r="F135" s="38" t="s">
        <v>996</v>
      </c>
      <c r="G135" s="40" t="s">
        <v>602</v>
      </c>
      <c r="H135" s="24" t="s">
        <v>220</v>
      </c>
      <c r="I135" s="40" t="s">
        <v>53</v>
      </c>
      <c r="J135" s="24" t="s">
        <v>31</v>
      </c>
      <c r="K135" s="35" t="s">
        <v>103</v>
      </c>
      <c r="L135" s="35" t="s">
        <v>49</v>
      </c>
      <c r="M135" s="29">
        <v>43592</v>
      </c>
      <c r="N135" s="24" t="s">
        <v>482</v>
      </c>
      <c r="O135" s="24" t="s">
        <v>483</v>
      </c>
      <c r="P135" s="24" t="s">
        <v>201</v>
      </c>
      <c r="Q135" s="24" t="s">
        <v>22</v>
      </c>
      <c r="R135" s="30">
        <v>5000</v>
      </c>
      <c r="S135" s="30">
        <v>63410</v>
      </c>
      <c r="T135" s="30">
        <v>3</v>
      </c>
      <c r="U135" s="30">
        <v>3</v>
      </c>
      <c r="V135" s="30">
        <v>300</v>
      </c>
      <c r="W135" s="30">
        <v>900</v>
      </c>
      <c r="X135" s="30">
        <v>500</v>
      </c>
      <c r="Y135" s="30">
        <v>5</v>
      </c>
      <c r="Z135" s="30">
        <v>5</v>
      </c>
      <c r="AA135" s="30">
        <v>300</v>
      </c>
      <c r="AB135" s="30">
        <v>1500</v>
      </c>
      <c r="AC135" s="30">
        <v>1000</v>
      </c>
      <c r="AD135" s="30">
        <v>5</v>
      </c>
      <c r="AE135" s="30">
        <v>300</v>
      </c>
      <c r="AF135" s="30">
        <v>1500</v>
      </c>
      <c r="AG135" s="30">
        <v>500</v>
      </c>
      <c r="AH135" s="30">
        <v>1000</v>
      </c>
      <c r="AI135" s="30">
        <v>1000</v>
      </c>
      <c r="AJ135" s="30">
        <v>1000</v>
      </c>
      <c r="AK135" s="30">
        <v>1000</v>
      </c>
      <c r="AL135" s="30">
        <v>100</v>
      </c>
      <c r="AM135" s="30">
        <v>200</v>
      </c>
      <c r="AN135" s="30">
        <v>10</v>
      </c>
      <c r="AO135" s="30">
        <v>1000</v>
      </c>
      <c r="AP135" s="30">
        <v>1000</v>
      </c>
      <c r="AQ135" s="30">
        <v>1000</v>
      </c>
      <c r="AR135" s="30">
        <v>500</v>
      </c>
      <c r="AS135" s="30">
        <v>500</v>
      </c>
      <c r="AT135" s="30">
        <v>2</v>
      </c>
      <c r="AU135" s="30">
        <v>1000</v>
      </c>
      <c r="AV135" s="30">
        <v>10000</v>
      </c>
      <c r="AW135" s="30">
        <v>1000</v>
      </c>
      <c r="AX135" s="30">
        <v>20000</v>
      </c>
      <c r="AY135" s="30">
        <v>200</v>
      </c>
      <c r="AZ135" s="30">
        <v>2000</v>
      </c>
      <c r="BA135" s="30">
        <v>5000</v>
      </c>
      <c r="BB135" s="30" t="s">
        <v>200</v>
      </c>
      <c r="BC135" s="30">
        <v>2</v>
      </c>
      <c r="BD135" s="30">
        <v>2000</v>
      </c>
      <c r="BE135" s="30">
        <v>1000</v>
      </c>
      <c r="BF135" s="30">
        <v>1000</v>
      </c>
      <c r="BG135" s="30">
        <v>1000</v>
      </c>
      <c r="BH135" s="30">
        <v>5000</v>
      </c>
      <c r="BI135" s="30" t="s">
        <v>228</v>
      </c>
      <c r="BJ135" s="36" t="s">
        <v>997</v>
      </c>
    </row>
    <row r="136" spans="4:62" x14ac:dyDescent="0.2">
      <c r="D136" s="35" t="s">
        <v>231</v>
      </c>
      <c r="E136" s="35" t="s">
        <v>621</v>
      </c>
      <c r="F136" s="38" t="s">
        <v>622</v>
      </c>
      <c r="G136" s="40" t="s">
        <v>603</v>
      </c>
      <c r="H136" s="24" t="s">
        <v>220</v>
      </c>
      <c r="I136" s="40" t="s">
        <v>58</v>
      </c>
      <c r="J136" s="24" t="s">
        <v>31</v>
      </c>
      <c r="K136" s="35" t="s">
        <v>103</v>
      </c>
      <c r="L136" s="35" t="s">
        <v>54</v>
      </c>
      <c r="M136" s="29">
        <v>43593</v>
      </c>
      <c r="N136" s="24" t="s">
        <v>484</v>
      </c>
      <c r="O136" s="24" t="s">
        <v>485</v>
      </c>
      <c r="P136" s="24" t="s">
        <v>201</v>
      </c>
      <c r="Q136" s="24" t="s">
        <v>27</v>
      </c>
      <c r="R136" s="30">
        <v>5000</v>
      </c>
      <c r="S136" s="30">
        <v>63410</v>
      </c>
      <c r="T136" s="30">
        <v>3</v>
      </c>
      <c r="U136" s="30">
        <v>3</v>
      </c>
      <c r="V136" s="30">
        <v>300</v>
      </c>
      <c r="W136" s="30">
        <v>900</v>
      </c>
      <c r="X136" s="30">
        <v>500</v>
      </c>
      <c r="Y136" s="30">
        <v>5</v>
      </c>
      <c r="Z136" s="30">
        <v>5</v>
      </c>
      <c r="AA136" s="30">
        <v>300</v>
      </c>
      <c r="AB136" s="30">
        <v>1500</v>
      </c>
      <c r="AC136" s="30">
        <v>1000</v>
      </c>
      <c r="AD136" s="30">
        <v>5</v>
      </c>
      <c r="AE136" s="30">
        <v>300</v>
      </c>
      <c r="AF136" s="30">
        <v>1500</v>
      </c>
      <c r="AG136" s="30">
        <v>500</v>
      </c>
      <c r="AH136" s="30">
        <v>1000</v>
      </c>
      <c r="AI136" s="30">
        <v>1000</v>
      </c>
      <c r="AJ136" s="30">
        <v>1000</v>
      </c>
      <c r="AK136" s="30">
        <v>1000</v>
      </c>
      <c r="AL136" s="30">
        <v>100</v>
      </c>
      <c r="AM136" s="30">
        <v>200</v>
      </c>
      <c r="AN136" s="30">
        <v>10</v>
      </c>
      <c r="AO136" s="30">
        <v>1000</v>
      </c>
      <c r="AP136" s="30">
        <v>1000</v>
      </c>
      <c r="AQ136" s="30">
        <v>1000</v>
      </c>
      <c r="AR136" s="30">
        <v>500</v>
      </c>
      <c r="AS136" s="30">
        <v>500</v>
      </c>
      <c r="AT136" s="30">
        <v>2</v>
      </c>
      <c r="AU136" s="30">
        <v>1000</v>
      </c>
      <c r="AV136" s="30">
        <v>10000</v>
      </c>
      <c r="AW136" s="30">
        <v>1000</v>
      </c>
      <c r="AX136" s="30">
        <v>20000</v>
      </c>
      <c r="AY136" s="30">
        <v>200</v>
      </c>
      <c r="AZ136" s="30">
        <v>2000</v>
      </c>
      <c r="BA136" s="30">
        <v>5000</v>
      </c>
      <c r="BB136" s="30" t="s">
        <v>200</v>
      </c>
      <c r="BC136" s="30">
        <v>2</v>
      </c>
      <c r="BD136" s="30">
        <v>2000</v>
      </c>
      <c r="BE136" s="30">
        <v>1000</v>
      </c>
      <c r="BF136" s="30">
        <v>1000</v>
      </c>
      <c r="BG136" s="30">
        <v>1000</v>
      </c>
      <c r="BH136" s="30">
        <v>5000</v>
      </c>
      <c r="BI136" s="30" t="s">
        <v>228</v>
      </c>
      <c r="BJ136" s="36" t="s">
        <v>623</v>
      </c>
    </row>
    <row r="137" spans="4:62" x14ac:dyDescent="0.2">
      <c r="D137" s="35" t="s">
        <v>231</v>
      </c>
      <c r="E137" s="35" t="s">
        <v>998</v>
      </c>
      <c r="F137" s="38" t="s">
        <v>999</v>
      </c>
      <c r="G137" s="40" t="s">
        <v>604</v>
      </c>
      <c r="H137" s="24" t="s">
        <v>220</v>
      </c>
      <c r="I137" s="40" t="s">
        <v>64</v>
      </c>
      <c r="J137" s="24" t="s">
        <v>31</v>
      </c>
      <c r="K137" s="35" t="s">
        <v>103</v>
      </c>
      <c r="L137" s="35" t="s">
        <v>63</v>
      </c>
      <c r="M137" s="29">
        <v>43594</v>
      </c>
      <c r="N137" s="24" t="s">
        <v>486</v>
      </c>
      <c r="O137" s="24" t="s">
        <v>487</v>
      </c>
      <c r="P137" s="24" t="s">
        <v>201</v>
      </c>
      <c r="Q137" s="24" t="s">
        <v>32</v>
      </c>
      <c r="R137" s="30">
        <v>5000</v>
      </c>
      <c r="S137" s="30">
        <v>63410</v>
      </c>
      <c r="T137" s="30">
        <v>3</v>
      </c>
      <c r="U137" s="30">
        <v>3</v>
      </c>
      <c r="V137" s="30">
        <v>300</v>
      </c>
      <c r="W137" s="30">
        <v>900</v>
      </c>
      <c r="X137" s="30">
        <v>500</v>
      </c>
      <c r="Y137" s="30">
        <v>5</v>
      </c>
      <c r="Z137" s="30">
        <v>5</v>
      </c>
      <c r="AA137" s="30">
        <v>300</v>
      </c>
      <c r="AB137" s="30">
        <v>1500</v>
      </c>
      <c r="AC137" s="30">
        <v>1000</v>
      </c>
      <c r="AD137" s="30">
        <v>5</v>
      </c>
      <c r="AE137" s="30">
        <v>300</v>
      </c>
      <c r="AF137" s="30">
        <v>1500</v>
      </c>
      <c r="AG137" s="30">
        <v>500</v>
      </c>
      <c r="AH137" s="30">
        <v>1000</v>
      </c>
      <c r="AI137" s="30">
        <v>1000</v>
      </c>
      <c r="AJ137" s="30">
        <v>1000</v>
      </c>
      <c r="AK137" s="30">
        <v>1000</v>
      </c>
      <c r="AL137" s="30">
        <v>100</v>
      </c>
      <c r="AM137" s="30">
        <v>200</v>
      </c>
      <c r="AN137" s="30">
        <v>10</v>
      </c>
      <c r="AO137" s="30">
        <v>1000</v>
      </c>
      <c r="AP137" s="30">
        <v>1000</v>
      </c>
      <c r="AQ137" s="30">
        <v>1000</v>
      </c>
      <c r="AR137" s="30">
        <v>500</v>
      </c>
      <c r="AS137" s="30">
        <v>500</v>
      </c>
      <c r="AT137" s="30">
        <v>2</v>
      </c>
      <c r="AU137" s="30">
        <v>1000</v>
      </c>
      <c r="AV137" s="30">
        <v>10000</v>
      </c>
      <c r="AW137" s="30">
        <v>1000</v>
      </c>
      <c r="AX137" s="30">
        <v>20000</v>
      </c>
      <c r="AY137" s="30">
        <v>200</v>
      </c>
      <c r="AZ137" s="30">
        <v>2000</v>
      </c>
      <c r="BA137" s="30">
        <v>5000</v>
      </c>
      <c r="BB137" s="30" t="s">
        <v>200</v>
      </c>
      <c r="BC137" s="30">
        <v>2</v>
      </c>
      <c r="BD137" s="30">
        <v>2000</v>
      </c>
      <c r="BE137" s="30">
        <v>1000</v>
      </c>
      <c r="BF137" s="30">
        <v>1000</v>
      </c>
      <c r="BG137" s="30">
        <v>1000</v>
      </c>
      <c r="BH137" s="30">
        <v>5000</v>
      </c>
      <c r="BI137" s="30" t="s">
        <v>228</v>
      </c>
      <c r="BJ137" s="36" t="s">
        <v>1000</v>
      </c>
    </row>
    <row r="138" spans="4:62" x14ac:dyDescent="0.2">
      <c r="D138" s="35" t="s">
        <v>231</v>
      </c>
      <c r="E138" s="35" t="s">
        <v>1001</v>
      </c>
      <c r="F138" s="38" t="s">
        <v>1002</v>
      </c>
      <c r="G138" s="40" t="s">
        <v>605</v>
      </c>
      <c r="H138" s="24" t="s">
        <v>220</v>
      </c>
      <c r="I138" s="40" t="s">
        <v>68</v>
      </c>
      <c r="J138" s="24" t="s">
        <v>31</v>
      </c>
      <c r="K138" s="35" t="s">
        <v>103</v>
      </c>
      <c r="L138" s="35" t="s">
        <v>67</v>
      </c>
      <c r="M138" s="29">
        <v>43595</v>
      </c>
      <c r="N138" s="24" t="s">
        <v>488</v>
      </c>
      <c r="O138" s="24" t="s">
        <v>489</v>
      </c>
      <c r="P138" s="24" t="s">
        <v>201</v>
      </c>
      <c r="Q138" s="24" t="s">
        <v>37</v>
      </c>
      <c r="R138" s="30">
        <v>5000</v>
      </c>
      <c r="S138" s="30">
        <v>63410</v>
      </c>
      <c r="T138" s="30">
        <v>3</v>
      </c>
      <c r="U138" s="30">
        <v>3</v>
      </c>
      <c r="V138" s="30">
        <v>300</v>
      </c>
      <c r="W138" s="30">
        <v>900</v>
      </c>
      <c r="X138" s="30">
        <v>500</v>
      </c>
      <c r="Y138" s="30">
        <v>5</v>
      </c>
      <c r="Z138" s="30">
        <v>5</v>
      </c>
      <c r="AA138" s="30">
        <v>300</v>
      </c>
      <c r="AB138" s="30">
        <v>1500</v>
      </c>
      <c r="AC138" s="30">
        <v>1000</v>
      </c>
      <c r="AD138" s="30">
        <v>5</v>
      </c>
      <c r="AE138" s="30">
        <v>300</v>
      </c>
      <c r="AF138" s="30">
        <v>1500</v>
      </c>
      <c r="AG138" s="30">
        <v>500</v>
      </c>
      <c r="AH138" s="30">
        <v>1000</v>
      </c>
      <c r="AI138" s="30">
        <v>1000</v>
      </c>
      <c r="AJ138" s="30">
        <v>1000</v>
      </c>
      <c r="AK138" s="30">
        <v>1000</v>
      </c>
      <c r="AL138" s="30">
        <v>100</v>
      </c>
      <c r="AM138" s="30">
        <v>200</v>
      </c>
      <c r="AN138" s="30">
        <v>10</v>
      </c>
      <c r="AO138" s="30">
        <v>1000</v>
      </c>
      <c r="AP138" s="30">
        <v>1000</v>
      </c>
      <c r="AQ138" s="30">
        <v>1000</v>
      </c>
      <c r="AR138" s="30">
        <v>500</v>
      </c>
      <c r="AS138" s="30">
        <v>500</v>
      </c>
      <c r="AT138" s="30">
        <v>2</v>
      </c>
      <c r="AU138" s="30">
        <v>1000</v>
      </c>
      <c r="AV138" s="30">
        <v>10000</v>
      </c>
      <c r="AW138" s="30">
        <v>1000</v>
      </c>
      <c r="AX138" s="30">
        <v>20000</v>
      </c>
      <c r="AY138" s="30">
        <v>200</v>
      </c>
      <c r="AZ138" s="30">
        <v>2000</v>
      </c>
      <c r="BA138" s="30">
        <v>5000</v>
      </c>
      <c r="BB138" s="30" t="s">
        <v>200</v>
      </c>
      <c r="BC138" s="30">
        <v>2</v>
      </c>
      <c r="BD138" s="30">
        <v>2000</v>
      </c>
      <c r="BE138" s="30">
        <v>1000</v>
      </c>
      <c r="BF138" s="30">
        <v>1000</v>
      </c>
      <c r="BG138" s="30">
        <v>1000</v>
      </c>
      <c r="BH138" s="30">
        <v>5000</v>
      </c>
      <c r="BI138" s="30" t="s">
        <v>228</v>
      </c>
      <c r="BJ138" s="36" t="s">
        <v>1003</v>
      </c>
    </row>
    <row r="139" spans="4:62" x14ac:dyDescent="0.2">
      <c r="D139" s="35" t="s">
        <v>231</v>
      </c>
      <c r="E139" s="35" t="s">
        <v>618</v>
      </c>
      <c r="F139" s="38" t="s">
        <v>619</v>
      </c>
      <c r="G139" s="40" t="s">
        <v>606</v>
      </c>
      <c r="H139" s="24" t="s">
        <v>220</v>
      </c>
      <c r="I139" s="40" t="s">
        <v>72</v>
      </c>
      <c r="J139" s="24" t="s">
        <v>31</v>
      </c>
      <c r="K139" s="35" t="s">
        <v>103</v>
      </c>
      <c r="L139" s="35" t="s">
        <v>71</v>
      </c>
      <c r="M139" s="29">
        <v>43596</v>
      </c>
      <c r="N139" s="24" t="s">
        <v>490</v>
      </c>
      <c r="O139" s="24" t="s">
        <v>491</v>
      </c>
      <c r="P139" s="24" t="s">
        <v>201</v>
      </c>
      <c r="Q139" s="24" t="s">
        <v>42</v>
      </c>
      <c r="R139" s="30">
        <v>5000</v>
      </c>
      <c r="S139" s="30">
        <v>63410</v>
      </c>
      <c r="T139" s="30">
        <v>3</v>
      </c>
      <c r="U139" s="30">
        <v>3</v>
      </c>
      <c r="V139" s="30">
        <v>300</v>
      </c>
      <c r="W139" s="30">
        <v>900</v>
      </c>
      <c r="X139" s="30">
        <v>500</v>
      </c>
      <c r="Y139" s="30">
        <v>5</v>
      </c>
      <c r="Z139" s="30">
        <v>5</v>
      </c>
      <c r="AA139" s="30">
        <v>300</v>
      </c>
      <c r="AB139" s="30">
        <v>1500</v>
      </c>
      <c r="AC139" s="30">
        <v>1000</v>
      </c>
      <c r="AD139" s="30">
        <v>5</v>
      </c>
      <c r="AE139" s="30">
        <v>300</v>
      </c>
      <c r="AF139" s="30">
        <v>1500</v>
      </c>
      <c r="AG139" s="30">
        <v>500</v>
      </c>
      <c r="AH139" s="30">
        <v>1000</v>
      </c>
      <c r="AI139" s="30">
        <v>1000</v>
      </c>
      <c r="AJ139" s="30">
        <v>1000</v>
      </c>
      <c r="AK139" s="30">
        <v>1000</v>
      </c>
      <c r="AL139" s="30">
        <v>100</v>
      </c>
      <c r="AM139" s="30">
        <v>200</v>
      </c>
      <c r="AN139" s="30">
        <v>10</v>
      </c>
      <c r="AO139" s="30">
        <v>1000</v>
      </c>
      <c r="AP139" s="30">
        <v>1000</v>
      </c>
      <c r="AQ139" s="30">
        <v>1000</v>
      </c>
      <c r="AR139" s="30">
        <v>500</v>
      </c>
      <c r="AS139" s="30">
        <v>500</v>
      </c>
      <c r="AT139" s="30">
        <v>2</v>
      </c>
      <c r="AU139" s="30">
        <v>1000</v>
      </c>
      <c r="AV139" s="30">
        <v>10000</v>
      </c>
      <c r="AW139" s="30">
        <v>1000</v>
      </c>
      <c r="AX139" s="30">
        <v>20000</v>
      </c>
      <c r="AY139" s="30">
        <v>200</v>
      </c>
      <c r="AZ139" s="30">
        <v>2000</v>
      </c>
      <c r="BA139" s="30">
        <v>5000</v>
      </c>
      <c r="BB139" s="30" t="s">
        <v>200</v>
      </c>
      <c r="BC139" s="30">
        <v>2</v>
      </c>
      <c r="BD139" s="30">
        <v>2000</v>
      </c>
      <c r="BE139" s="30">
        <v>1000</v>
      </c>
      <c r="BF139" s="30">
        <v>1000</v>
      </c>
      <c r="BG139" s="30">
        <v>1000</v>
      </c>
      <c r="BH139" s="30">
        <v>5000</v>
      </c>
      <c r="BI139" s="30" t="s">
        <v>228</v>
      </c>
      <c r="BJ139" s="36" t="s">
        <v>620</v>
      </c>
    </row>
    <row r="140" spans="4:62" x14ac:dyDescent="0.2">
      <c r="D140" s="35" t="s">
        <v>231</v>
      </c>
      <c r="E140" s="35" t="s">
        <v>1004</v>
      </c>
      <c r="F140" s="38" t="s">
        <v>1005</v>
      </c>
      <c r="G140" s="40" t="s">
        <v>607</v>
      </c>
      <c r="H140" s="24" t="s">
        <v>220</v>
      </c>
      <c r="I140" s="40" t="s">
        <v>76</v>
      </c>
      <c r="J140" s="24" t="s">
        <v>31</v>
      </c>
      <c r="K140" s="35" t="s">
        <v>103</v>
      </c>
      <c r="L140" s="35" t="s">
        <v>75</v>
      </c>
      <c r="M140" s="29">
        <v>43597</v>
      </c>
      <c r="N140" s="24" t="s">
        <v>492</v>
      </c>
      <c r="O140" s="24" t="s">
        <v>493</v>
      </c>
      <c r="P140" s="24" t="s">
        <v>201</v>
      </c>
      <c r="Q140" s="24" t="s">
        <v>47</v>
      </c>
      <c r="R140" s="30">
        <v>5000</v>
      </c>
      <c r="S140" s="30">
        <v>63410</v>
      </c>
      <c r="T140" s="30">
        <v>3</v>
      </c>
      <c r="U140" s="30">
        <v>3</v>
      </c>
      <c r="V140" s="30">
        <v>300</v>
      </c>
      <c r="W140" s="30">
        <v>900</v>
      </c>
      <c r="X140" s="30">
        <v>500</v>
      </c>
      <c r="Y140" s="30">
        <v>5</v>
      </c>
      <c r="Z140" s="30">
        <v>5</v>
      </c>
      <c r="AA140" s="30">
        <v>300</v>
      </c>
      <c r="AB140" s="30">
        <v>1500</v>
      </c>
      <c r="AC140" s="30">
        <v>1000</v>
      </c>
      <c r="AD140" s="30">
        <v>5</v>
      </c>
      <c r="AE140" s="30">
        <v>300</v>
      </c>
      <c r="AF140" s="30">
        <v>1500</v>
      </c>
      <c r="AG140" s="30">
        <v>500</v>
      </c>
      <c r="AH140" s="30">
        <v>1000</v>
      </c>
      <c r="AI140" s="30">
        <v>1000</v>
      </c>
      <c r="AJ140" s="30">
        <v>1000</v>
      </c>
      <c r="AK140" s="30">
        <v>1000</v>
      </c>
      <c r="AL140" s="30">
        <v>100</v>
      </c>
      <c r="AM140" s="30">
        <v>200</v>
      </c>
      <c r="AN140" s="30">
        <v>10</v>
      </c>
      <c r="AO140" s="30">
        <v>1000</v>
      </c>
      <c r="AP140" s="30">
        <v>1000</v>
      </c>
      <c r="AQ140" s="30">
        <v>1000</v>
      </c>
      <c r="AR140" s="30">
        <v>500</v>
      </c>
      <c r="AS140" s="30">
        <v>500</v>
      </c>
      <c r="AT140" s="30">
        <v>2</v>
      </c>
      <c r="AU140" s="30">
        <v>1000</v>
      </c>
      <c r="AV140" s="30">
        <v>10000</v>
      </c>
      <c r="AW140" s="30">
        <v>1000</v>
      </c>
      <c r="AX140" s="30">
        <v>20000</v>
      </c>
      <c r="AY140" s="30">
        <v>200</v>
      </c>
      <c r="AZ140" s="30">
        <v>2000</v>
      </c>
      <c r="BA140" s="30">
        <v>5000</v>
      </c>
      <c r="BB140" s="30" t="s">
        <v>200</v>
      </c>
      <c r="BC140" s="30">
        <v>2</v>
      </c>
      <c r="BD140" s="30">
        <v>2000</v>
      </c>
      <c r="BE140" s="30">
        <v>1000</v>
      </c>
      <c r="BF140" s="30">
        <v>1000</v>
      </c>
      <c r="BG140" s="30">
        <v>1000</v>
      </c>
      <c r="BH140" s="30">
        <v>5000</v>
      </c>
      <c r="BI140" s="30" t="s">
        <v>228</v>
      </c>
      <c r="BJ140" s="36" t="s">
        <v>1006</v>
      </c>
    </row>
    <row r="141" spans="4:62" x14ac:dyDescent="0.2">
      <c r="D141" s="35" t="s">
        <v>231</v>
      </c>
      <c r="E141" s="35" t="s">
        <v>637</v>
      </c>
      <c r="F141" s="38" t="s">
        <v>638</v>
      </c>
      <c r="G141" s="40" t="s">
        <v>608</v>
      </c>
      <c r="H141" s="24" t="s">
        <v>220</v>
      </c>
      <c r="I141" s="40" t="s">
        <v>80</v>
      </c>
      <c r="J141" s="24" t="s">
        <v>31</v>
      </c>
      <c r="K141" s="35" t="s">
        <v>103</v>
      </c>
      <c r="L141" s="35" t="s">
        <v>79</v>
      </c>
      <c r="M141" s="29">
        <v>43598</v>
      </c>
      <c r="N141" s="24" t="s">
        <v>494</v>
      </c>
      <c r="O141" s="24" t="s">
        <v>495</v>
      </c>
      <c r="P141" s="24" t="s">
        <v>201</v>
      </c>
      <c r="Q141" s="24" t="s">
        <v>52</v>
      </c>
      <c r="R141" s="30">
        <v>5000</v>
      </c>
      <c r="S141" s="30">
        <v>63410</v>
      </c>
      <c r="T141" s="30">
        <v>3</v>
      </c>
      <c r="U141" s="30">
        <v>3</v>
      </c>
      <c r="V141" s="30">
        <v>300</v>
      </c>
      <c r="W141" s="30">
        <v>900</v>
      </c>
      <c r="X141" s="30">
        <v>500</v>
      </c>
      <c r="Y141" s="30">
        <v>5</v>
      </c>
      <c r="Z141" s="30">
        <v>5</v>
      </c>
      <c r="AA141" s="30">
        <v>300</v>
      </c>
      <c r="AB141" s="30">
        <v>1500</v>
      </c>
      <c r="AC141" s="30">
        <v>1000</v>
      </c>
      <c r="AD141" s="30">
        <v>5</v>
      </c>
      <c r="AE141" s="30">
        <v>300</v>
      </c>
      <c r="AF141" s="30">
        <v>1500</v>
      </c>
      <c r="AG141" s="30">
        <v>500</v>
      </c>
      <c r="AH141" s="30">
        <v>1000</v>
      </c>
      <c r="AI141" s="30">
        <v>1000</v>
      </c>
      <c r="AJ141" s="30">
        <v>1000</v>
      </c>
      <c r="AK141" s="30">
        <v>1000</v>
      </c>
      <c r="AL141" s="30">
        <v>100</v>
      </c>
      <c r="AM141" s="30">
        <v>200</v>
      </c>
      <c r="AN141" s="30">
        <v>10</v>
      </c>
      <c r="AO141" s="30">
        <v>1000</v>
      </c>
      <c r="AP141" s="30">
        <v>1000</v>
      </c>
      <c r="AQ141" s="30">
        <v>1000</v>
      </c>
      <c r="AR141" s="30">
        <v>500</v>
      </c>
      <c r="AS141" s="30">
        <v>500</v>
      </c>
      <c r="AT141" s="30">
        <v>2</v>
      </c>
      <c r="AU141" s="30">
        <v>1000</v>
      </c>
      <c r="AV141" s="30">
        <v>10000</v>
      </c>
      <c r="AW141" s="30">
        <v>1000</v>
      </c>
      <c r="AX141" s="30">
        <v>20000</v>
      </c>
      <c r="AY141" s="30">
        <v>200</v>
      </c>
      <c r="AZ141" s="30">
        <v>2000</v>
      </c>
      <c r="BA141" s="30">
        <v>5000</v>
      </c>
      <c r="BB141" s="30" t="s">
        <v>200</v>
      </c>
      <c r="BC141" s="30">
        <v>2</v>
      </c>
      <c r="BD141" s="30">
        <v>2000</v>
      </c>
      <c r="BE141" s="30">
        <v>1000</v>
      </c>
      <c r="BF141" s="30">
        <v>1000</v>
      </c>
      <c r="BG141" s="30">
        <v>1000</v>
      </c>
      <c r="BH141" s="30">
        <v>5000</v>
      </c>
      <c r="BI141" s="30" t="s">
        <v>228</v>
      </c>
      <c r="BJ141" s="36" t="s">
        <v>639</v>
      </c>
    </row>
    <row r="142" spans="4:62" x14ac:dyDescent="0.2">
      <c r="D142" s="35" t="s">
        <v>231</v>
      </c>
      <c r="E142" s="35" t="s">
        <v>1007</v>
      </c>
      <c r="F142" s="38" t="s">
        <v>1008</v>
      </c>
      <c r="G142" s="40" t="s">
        <v>609</v>
      </c>
      <c r="H142" s="24" t="s">
        <v>220</v>
      </c>
      <c r="I142" s="40" t="s">
        <v>84</v>
      </c>
      <c r="J142" s="24" t="s">
        <v>31</v>
      </c>
      <c r="K142" s="35" t="s">
        <v>103</v>
      </c>
      <c r="L142" s="35" t="s">
        <v>83</v>
      </c>
      <c r="M142" s="29">
        <v>43599</v>
      </c>
      <c r="N142" s="24" t="s">
        <v>496</v>
      </c>
      <c r="O142" s="24" t="s">
        <v>497</v>
      </c>
      <c r="P142" s="24" t="s">
        <v>201</v>
      </c>
      <c r="Q142" s="24" t="s">
        <v>57</v>
      </c>
      <c r="R142" s="30">
        <v>5000</v>
      </c>
      <c r="S142" s="30">
        <v>63410</v>
      </c>
      <c r="T142" s="30">
        <v>3</v>
      </c>
      <c r="U142" s="30">
        <v>3</v>
      </c>
      <c r="V142" s="30">
        <v>300</v>
      </c>
      <c r="W142" s="30">
        <v>900</v>
      </c>
      <c r="X142" s="30">
        <v>500</v>
      </c>
      <c r="Y142" s="30">
        <v>5</v>
      </c>
      <c r="Z142" s="30">
        <v>5</v>
      </c>
      <c r="AA142" s="30">
        <v>300</v>
      </c>
      <c r="AB142" s="30">
        <v>1500</v>
      </c>
      <c r="AC142" s="30">
        <v>1000</v>
      </c>
      <c r="AD142" s="30">
        <v>5</v>
      </c>
      <c r="AE142" s="30">
        <v>300</v>
      </c>
      <c r="AF142" s="30">
        <v>1500</v>
      </c>
      <c r="AG142" s="30">
        <v>500</v>
      </c>
      <c r="AH142" s="30">
        <v>1000</v>
      </c>
      <c r="AI142" s="30">
        <v>1000</v>
      </c>
      <c r="AJ142" s="30">
        <v>1000</v>
      </c>
      <c r="AK142" s="30">
        <v>1000</v>
      </c>
      <c r="AL142" s="30">
        <v>100</v>
      </c>
      <c r="AM142" s="30">
        <v>200</v>
      </c>
      <c r="AN142" s="30">
        <v>10</v>
      </c>
      <c r="AO142" s="30">
        <v>1000</v>
      </c>
      <c r="AP142" s="30">
        <v>1000</v>
      </c>
      <c r="AQ142" s="30">
        <v>1000</v>
      </c>
      <c r="AR142" s="30">
        <v>500</v>
      </c>
      <c r="AS142" s="30">
        <v>500</v>
      </c>
      <c r="AT142" s="30">
        <v>2</v>
      </c>
      <c r="AU142" s="30">
        <v>1000</v>
      </c>
      <c r="AV142" s="30">
        <v>10000</v>
      </c>
      <c r="AW142" s="30">
        <v>1000</v>
      </c>
      <c r="AX142" s="30">
        <v>20000</v>
      </c>
      <c r="AY142" s="30">
        <v>200</v>
      </c>
      <c r="AZ142" s="30">
        <v>2000</v>
      </c>
      <c r="BA142" s="30">
        <v>5000</v>
      </c>
      <c r="BB142" s="30" t="s">
        <v>200</v>
      </c>
      <c r="BC142" s="30">
        <v>2</v>
      </c>
      <c r="BD142" s="30">
        <v>2000</v>
      </c>
      <c r="BE142" s="30">
        <v>1000</v>
      </c>
      <c r="BF142" s="30">
        <v>1000</v>
      </c>
      <c r="BG142" s="30">
        <v>1000</v>
      </c>
      <c r="BH142" s="30">
        <v>5000</v>
      </c>
      <c r="BI142" s="30" t="s">
        <v>228</v>
      </c>
      <c r="BJ142" s="36" t="s">
        <v>1009</v>
      </c>
    </row>
  </sheetData>
  <mergeCells count="55">
    <mergeCell ref="D7:D9"/>
    <mergeCell ref="E7:E9"/>
    <mergeCell ref="F7:F9"/>
    <mergeCell ref="G7:G9"/>
    <mergeCell ref="AH7:AK7"/>
    <mergeCell ref="AJ8:AJ9"/>
    <mergeCell ref="AK8:AK9"/>
    <mergeCell ref="J7:J9"/>
    <mergeCell ref="K7:K9"/>
    <mergeCell ref="P7:P9"/>
    <mergeCell ref="Q7:Q9"/>
    <mergeCell ref="R7:R9"/>
    <mergeCell ref="S7:S9"/>
    <mergeCell ref="T7:AG7"/>
    <mergeCell ref="T8:X8"/>
    <mergeCell ref="Y8:AC8"/>
    <mergeCell ref="AD8:AG8"/>
    <mergeCell ref="AH8:AH9"/>
    <mergeCell ref="AI8:AI9"/>
    <mergeCell ref="BE7:BE9"/>
    <mergeCell ref="BF7:BF9"/>
    <mergeCell ref="BD7:BD9"/>
    <mergeCell ref="AL8:AL9"/>
    <mergeCell ref="AM8:AM9"/>
    <mergeCell ref="AN8:AN9"/>
    <mergeCell ref="AO8:AO9"/>
    <mergeCell ref="AL7:AM7"/>
    <mergeCell ref="AN7:AQ7"/>
    <mergeCell ref="AR7:AS7"/>
    <mergeCell ref="AT7:AZ7"/>
    <mergeCell ref="BA7:BC7"/>
    <mergeCell ref="BG7:BG9"/>
    <mergeCell ref="BH7:BH9"/>
    <mergeCell ref="BI7:BI9"/>
    <mergeCell ref="AQ8:AQ9"/>
    <mergeCell ref="AR8:AR9"/>
    <mergeCell ref="AS8:AS9"/>
    <mergeCell ref="AT8:AT9"/>
    <mergeCell ref="AU8:AU9"/>
    <mergeCell ref="BJ7:BJ9"/>
    <mergeCell ref="BB8:BB9"/>
    <mergeCell ref="BC8:BC9"/>
    <mergeCell ref="I7:I9"/>
    <mergeCell ref="H7:H9"/>
    <mergeCell ref="O7:O9"/>
    <mergeCell ref="N7:N9"/>
    <mergeCell ref="M7:M9"/>
    <mergeCell ref="L7:L9"/>
    <mergeCell ref="AV8:AV9"/>
    <mergeCell ref="AW8:AW9"/>
    <mergeCell ref="AX8:AX9"/>
    <mergeCell ref="AY8:AY9"/>
    <mergeCell ref="AZ8:AZ9"/>
    <mergeCell ref="BA8:BA9"/>
    <mergeCell ref="AP8:AP9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/>
  <dimension ref="D5:S116"/>
  <sheetViews>
    <sheetView topLeftCell="I1" workbookViewId="0">
      <selection activeCell="S6" sqref="S6:S116"/>
    </sheetView>
  </sheetViews>
  <sheetFormatPr defaultRowHeight="14.25" x14ac:dyDescent="0.2"/>
  <cols>
    <col min="1" max="3" width="3.5" customWidth="1"/>
    <col min="4" max="4" width="16.25" bestFit="1" customWidth="1"/>
    <col min="5" max="7" width="16.25" customWidth="1"/>
    <col min="8" max="8" width="6.375" customWidth="1"/>
    <col min="9" max="9" width="27.625" bestFit="1" customWidth="1"/>
    <col min="10" max="10" width="13.25" bestFit="1" customWidth="1"/>
    <col min="13" max="13" width="13.25" bestFit="1" customWidth="1"/>
    <col min="16" max="16" width="13.25" bestFit="1" customWidth="1"/>
    <col min="17" max="17" width="13.25" customWidth="1"/>
    <col min="19" max="19" width="32.625" bestFit="1" customWidth="1"/>
  </cols>
  <sheetData>
    <row r="5" spans="4:19" x14ac:dyDescent="0.2">
      <c r="D5" s="16" t="s">
        <v>104</v>
      </c>
      <c r="E5" s="17" t="s">
        <v>103</v>
      </c>
      <c r="I5" t="s">
        <v>105</v>
      </c>
      <c r="J5" t="s">
        <v>1</v>
      </c>
      <c r="M5" t="s">
        <v>2</v>
      </c>
      <c r="P5" t="s">
        <v>3</v>
      </c>
      <c r="S5" t="s">
        <v>109</v>
      </c>
    </row>
    <row r="6" spans="4:19" x14ac:dyDescent="0.2">
      <c r="D6" t="s">
        <v>4</v>
      </c>
      <c r="E6" t="s">
        <v>4</v>
      </c>
      <c r="I6" t="s">
        <v>163</v>
      </c>
      <c r="J6" t="s">
        <v>5</v>
      </c>
      <c r="M6" t="s">
        <v>6</v>
      </c>
      <c r="P6" t="s">
        <v>7</v>
      </c>
      <c r="S6" t="s">
        <v>501</v>
      </c>
    </row>
    <row r="7" spans="4:19" x14ac:dyDescent="0.2">
      <c r="D7" t="s">
        <v>9</v>
      </c>
      <c r="E7" t="s">
        <v>9</v>
      </c>
      <c r="I7" t="s">
        <v>164</v>
      </c>
      <c r="J7" t="s">
        <v>10</v>
      </c>
      <c r="M7" t="s">
        <v>11</v>
      </c>
      <c r="P7" t="s">
        <v>12</v>
      </c>
      <c r="S7" t="s">
        <v>506</v>
      </c>
    </row>
    <row r="8" spans="4:19" x14ac:dyDescent="0.2">
      <c r="D8" t="s">
        <v>14</v>
      </c>
      <c r="E8" t="s">
        <v>14</v>
      </c>
      <c r="I8" t="s">
        <v>165</v>
      </c>
      <c r="J8" t="s">
        <v>15</v>
      </c>
      <c r="M8" t="s">
        <v>16</v>
      </c>
      <c r="P8" t="s">
        <v>17</v>
      </c>
      <c r="S8" t="s">
        <v>294</v>
      </c>
    </row>
    <row r="9" spans="4:19" x14ac:dyDescent="0.2">
      <c r="D9" t="s">
        <v>19</v>
      </c>
      <c r="E9" t="s">
        <v>19</v>
      </c>
      <c r="I9" t="s">
        <v>166</v>
      </c>
      <c r="J9" t="s">
        <v>20</v>
      </c>
      <c r="M9" t="s">
        <v>21</v>
      </c>
      <c r="P9" t="s">
        <v>22</v>
      </c>
      <c r="S9" t="s">
        <v>503</v>
      </c>
    </row>
    <row r="10" spans="4:19" x14ac:dyDescent="0.2">
      <c r="D10" t="s">
        <v>24</v>
      </c>
      <c r="E10" t="s">
        <v>24</v>
      </c>
      <c r="I10" t="s">
        <v>167</v>
      </c>
      <c r="J10" t="s">
        <v>25</v>
      </c>
      <c r="M10" t="s">
        <v>26</v>
      </c>
      <c r="P10" t="s">
        <v>27</v>
      </c>
      <c r="S10" t="s">
        <v>502</v>
      </c>
    </row>
    <row r="11" spans="4:19" x14ac:dyDescent="0.2">
      <c r="D11" t="s">
        <v>29</v>
      </c>
      <c r="E11" t="s">
        <v>29</v>
      </c>
      <c r="I11" t="s">
        <v>168</v>
      </c>
      <c r="J11" t="s">
        <v>30</v>
      </c>
      <c r="M11" t="s">
        <v>31</v>
      </c>
      <c r="P11" t="s">
        <v>32</v>
      </c>
      <c r="S11" t="s">
        <v>504</v>
      </c>
    </row>
    <row r="12" spans="4:19" x14ac:dyDescent="0.2">
      <c r="D12" t="s">
        <v>34</v>
      </c>
      <c r="E12" t="s">
        <v>34</v>
      </c>
      <c r="I12" t="s">
        <v>169</v>
      </c>
      <c r="J12" t="s">
        <v>35</v>
      </c>
      <c r="M12" t="s">
        <v>36</v>
      </c>
      <c r="P12" t="s">
        <v>37</v>
      </c>
      <c r="S12" t="s">
        <v>505</v>
      </c>
    </row>
    <row r="13" spans="4:19" x14ac:dyDescent="0.2">
      <c r="D13" t="s">
        <v>39</v>
      </c>
      <c r="E13" t="s">
        <v>39</v>
      </c>
      <c r="I13" t="s">
        <v>170</v>
      </c>
      <c r="J13" t="s">
        <v>40</v>
      </c>
      <c r="M13" t="s">
        <v>41</v>
      </c>
      <c r="P13" t="s">
        <v>42</v>
      </c>
      <c r="S13" t="s">
        <v>507</v>
      </c>
    </row>
    <row r="14" spans="4:19" x14ac:dyDescent="0.2">
      <c r="D14" t="s">
        <v>44</v>
      </c>
      <c r="E14" t="s">
        <v>44</v>
      </c>
      <c r="I14" t="s">
        <v>171</v>
      </c>
      <c r="J14" t="s">
        <v>45</v>
      </c>
      <c r="M14" t="s">
        <v>46</v>
      </c>
      <c r="P14" t="s">
        <v>47</v>
      </c>
      <c r="S14" t="s">
        <v>508</v>
      </c>
    </row>
    <row r="15" spans="4:19" x14ac:dyDescent="0.2">
      <c r="D15" t="s">
        <v>49</v>
      </c>
      <c r="E15" t="s">
        <v>49</v>
      </c>
      <c r="I15" t="s">
        <v>172</v>
      </c>
      <c r="J15" t="s">
        <v>50</v>
      </c>
      <c r="M15" t="s">
        <v>51</v>
      </c>
      <c r="P15" t="s">
        <v>52</v>
      </c>
      <c r="S15" t="s">
        <v>509</v>
      </c>
    </row>
    <row r="16" spans="4:19" x14ac:dyDescent="0.2">
      <c r="D16" t="s">
        <v>54</v>
      </c>
      <c r="E16" t="s">
        <v>54</v>
      </c>
      <c r="I16" t="s">
        <v>173</v>
      </c>
      <c r="J16" t="s">
        <v>55</v>
      </c>
      <c r="M16" t="s">
        <v>56</v>
      </c>
      <c r="P16" t="s">
        <v>57</v>
      </c>
      <c r="S16" t="s">
        <v>510</v>
      </c>
    </row>
    <row r="17" spans="4:19" x14ac:dyDescent="0.2">
      <c r="D17" t="s">
        <v>59</v>
      </c>
      <c r="E17" t="s">
        <v>63</v>
      </c>
      <c r="I17" t="s">
        <v>174</v>
      </c>
      <c r="J17" t="s">
        <v>60</v>
      </c>
      <c r="M17" t="s">
        <v>61</v>
      </c>
      <c r="P17" t="s">
        <v>62</v>
      </c>
      <c r="S17" t="s">
        <v>518</v>
      </c>
    </row>
    <row r="18" spans="4:19" x14ac:dyDescent="0.2">
      <c r="D18" t="s">
        <v>63</v>
      </c>
      <c r="E18" t="s">
        <v>67</v>
      </c>
      <c r="I18" t="s">
        <v>175</v>
      </c>
      <c r="J18" t="s">
        <v>65</v>
      </c>
      <c r="M18" t="s">
        <v>66</v>
      </c>
      <c r="P18" t="s">
        <v>229</v>
      </c>
      <c r="S18" t="s">
        <v>511</v>
      </c>
    </row>
    <row r="19" spans="4:19" x14ac:dyDescent="0.2">
      <c r="D19" t="s">
        <v>67</v>
      </c>
      <c r="E19" t="s">
        <v>71</v>
      </c>
      <c r="I19" t="s">
        <v>176</v>
      </c>
      <c r="J19" t="s">
        <v>69</v>
      </c>
      <c r="M19" t="s">
        <v>70</v>
      </c>
      <c r="S19" t="s">
        <v>512</v>
      </c>
    </row>
    <row r="20" spans="4:19" x14ac:dyDescent="0.2">
      <c r="D20" t="s">
        <v>71</v>
      </c>
      <c r="E20" t="s">
        <v>75</v>
      </c>
      <c r="I20" t="s">
        <v>177</v>
      </c>
      <c r="J20" t="s">
        <v>73</v>
      </c>
      <c r="M20" t="s">
        <v>74</v>
      </c>
      <c r="S20" t="s">
        <v>513</v>
      </c>
    </row>
    <row r="21" spans="4:19" x14ac:dyDescent="0.2">
      <c r="D21" t="s">
        <v>75</v>
      </c>
      <c r="E21" t="s">
        <v>79</v>
      </c>
      <c r="I21" t="s">
        <v>178</v>
      </c>
      <c r="J21" t="s">
        <v>77</v>
      </c>
      <c r="M21" t="s">
        <v>78</v>
      </c>
      <c r="S21" t="s">
        <v>514</v>
      </c>
    </row>
    <row r="22" spans="4:19" x14ac:dyDescent="0.2">
      <c r="D22" t="s">
        <v>79</v>
      </c>
      <c r="E22" t="s">
        <v>83</v>
      </c>
      <c r="I22" t="s">
        <v>179</v>
      </c>
      <c r="J22" t="s">
        <v>81</v>
      </c>
      <c r="M22" t="s">
        <v>82</v>
      </c>
      <c r="S22" t="s">
        <v>515</v>
      </c>
    </row>
    <row r="23" spans="4:19" x14ac:dyDescent="0.2">
      <c r="D23" t="s">
        <v>83</v>
      </c>
      <c r="I23" t="s">
        <v>180</v>
      </c>
      <c r="J23" t="s">
        <v>85</v>
      </c>
      <c r="M23" t="s">
        <v>86</v>
      </c>
      <c r="S23" t="s">
        <v>516</v>
      </c>
    </row>
    <row r="24" spans="4:19" x14ac:dyDescent="0.2">
      <c r="D24" t="s">
        <v>87</v>
      </c>
      <c r="I24" t="s">
        <v>181</v>
      </c>
      <c r="J24" t="s">
        <v>88</v>
      </c>
      <c r="M24" t="s">
        <v>89</v>
      </c>
      <c r="S24" t="s">
        <v>517</v>
      </c>
    </row>
    <row r="25" spans="4:19" x14ac:dyDescent="0.2">
      <c r="D25" t="s">
        <v>90</v>
      </c>
      <c r="I25" t="s">
        <v>182</v>
      </c>
      <c r="J25" t="s">
        <v>91</v>
      </c>
      <c r="M25" t="s">
        <v>92</v>
      </c>
      <c r="S25" t="s">
        <v>519</v>
      </c>
    </row>
    <row r="26" spans="4:19" x14ac:dyDescent="0.2">
      <c r="I26" t="s">
        <v>183</v>
      </c>
      <c r="J26" t="s">
        <v>8</v>
      </c>
      <c r="M26" t="s">
        <v>93</v>
      </c>
      <c r="S26" t="s">
        <v>520</v>
      </c>
    </row>
    <row r="27" spans="4:19" x14ac:dyDescent="0.2">
      <c r="I27" t="s">
        <v>184</v>
      </c>
      <c r="J27" t="s">
        <v>13</v>
      </c>
      <c r="M27" t="s">
        <v>94</v>
      </c>
      <c r="S27" t="s">
        <v>536</v>
      </c>
    </row>
    <row r="28" spans="4:19" x14ac:dyDescent="0.2">
      <c r="I28" t="s">
        <v>185</v>
      </c>
      <c r="J28" t="s">
        <v>18</v>
      </c>
      <c r="M28" t="s">
        <v>95</v>
      </c>
      <c r="S28" t="s">
        <v>521</v>
      </c>
    </row>
    <row r="29" spans="4:19" x14ac:dyDescent="0.2">
      <c r="I29" t="s">
        <v>186</v>
      </c>
      <c r="J29" t="s">
        <v>23</v>
      </c>
      <c r="M29" t="s">
        <v>96</v>
      </c>
      <c r="S29" t="s">
        <v>523</v>
      </c>
    </row>
    <row r="30" spans="4:19" x14ac:dyDescent="0.2">
      <c r="I30" t="s">
        <v>187</v>
      </c>
      <c r="J30" t="s">
        <v>28</v>
      </c>
      <c r="M30" t="s">
        <v>97</v>
      </c>
      <c r="S30" t="s">
        <v>522</v>
      </c>
    </row>
    <row r="31" spans="4:19" x14ac:dyDescent="0.2">
      <c r="I31" t="s">
        <v>188</v>
      </c>
      <c r="J31" t="s">
        <v>33</v>
      </c>
      <c r="M31" t="s">
        <v>98</v>
      </c>
      <c r="S31" t="s">
        <v>524</v>
      </c>
    </row>
    <row r="32" spans="4:19" x14ac:dyDescent="0.2">
      <c r="I32" t="s">
        <v>189</v>
      </c>
      <c r="J32" t="s">
        <v>38</v>
      </c>
      <c r="M32" t="s">
        <v>99</v>
      </c>
      <c r="S32" t="s">
        <v>525</v>
      </c>
    </row>
    <row r="33" spans="9:19" x14ac:dyDescent="0.2">
      <c r="I33" t="s">
        <v>190</v>
      </c>
      <c r="J33" t="s">
        <v>43</v>
      </c>
      <c r="M33" t="s">
        <v>100</v>
      </c>
      <c r="S33" t="s">
        <v>526</v>
      </c>
    </row>
    <row r="34" spans="9:19" x14ac:dyDescent="0.2">
      <c r="I34" t="s">
        <v>191</v>
      </c>
      <c r="J34" t="s">
        <v>48</v>
      </c>
      <c r="M34" t="s">
        <v>101</v>
      </c>
      <c r="S34" t="s">
        <v>527</v>
      </c>
    </row>
    <row r="35" spans="9:19" x14ac:dyDescent="0.2">
      <c r="I35" t="s">
        <v>192</v>
      </c>
      <c r="J35" t="s">
        <v>53</v>
      </c>
      <c r="M35" t="s">
        <v>102</v>
      </c>
      <c r="S35" t="s">
        <v>528</v>
      </c>
    </row>
    <row r="36" spans="9:19" x14ac:dyDescent="0.2">
      <c r="I36" t="s">
        <v>193</v>
      </c>
      <c r="J36" t="s">
        <v>58</v>
      </c>
      <c r="S36" t="s">
        <v>529</v>
      </c>
    </row>
    <row r="37" spans="9:19" x14ac:dyDescent="0.2">
      <c r="I37" t="s">
        <v>194</v>
      </c>
      <c r="J37" t="s">
        <v>64</v>
      </c>
      <c r="S37" t="s">
        <v>530</v>
      </c>
    </row>
    <row r="38" spans="9:19" x14ac:dyDescent="0.2">
      <c r="I38" t="s">
        <v>195</v>
      </c>
      <c r="J38" t="s">
        <v>68</v>
      </c>
      <c r="S38" t="s">
        <v>531</v>
      </c>
    </row>
    <row r="39" spans="9:19" x14ac:dyDescent="0.2">
      <c r="I39" t="s">
        <v>196</v>
      </c>
      <c r="J39" t="s">
        <v>72</v>
      </c>
      <c r="S39" t="s">
        <v>532</v>
      </c>
    </row>
    <row r="40" spans="9:19" x14ac:dyDescent="0.2">
      <c r="I40" t="s">
        <v>197</v>
      </c>
      <c r="J40" t="s">
        <v>76</v>
      </c>
      <c r="S40" t="s">
        <v>533</v>
      </c>
    </row>
    <row r="41" spans="9:19" x14ac:dyDescent="0.2">
      <c r="I41" t="s">
        <v>198</v>
      </c>
      <c r="J41" t="s">
        <v>80</v>
      </c>
      <c r="S41" t="s">
        <v>534</v>
      </c>
    </row>
    <row r="42" spans="9:19" x14ac:dyDescent="0.2">
      <c r="I42" t="s">
        <v>199</v>
      </c>
      <c r="J42" t="s">
        <v>84</v>
      </c>
      <c r="S42" t="s">
        <v>535</v>
      </c>
    </row>
    <row r="43" spans="9:19" x14ac:dyDescent="0.2">
      <c r="S43" t="s">
        <v>537</v>
      </c>
    </row>
    <row r="44" spans="9:19" x14ac:dyDescent="0.2">
      <c r="S44" t="s">
        <v>554</v>
      </c>
    </row>
    <row r="45" spans="9:19" x14ac:dyDescent="0.2">
      <c r="S45" t="s">
        <v>538</v>
      </c>
    </row>
    <row r="46" spans="9:19" x14ac:dyDescent="0.2">
      <c r="S46" t="s">
        <v>540</v>
      </c>
    </row>
    <row r="47" spans="9:19" x14ac:dyDescent="0.2">
      <c r="S47" t="s">
        <v>539</v>
      </c>
    </row>
    <row r="48" spans="9:19" x14ac:dyDescent="0.2">
      <c r="S48" t="s">
        <v>541</v>
      </c>
    </row>
    <row r="49" spans="19:19" x14ac:dyDescent="0.2">
      <c r="S49" t="s">
        <v>542</v>
      </c>
    </row>
    <row r="50" spans="19:19" x14ac:dyDescent="0.2">
      <c r="S50" t="s">
        <v>543</v>
      </c>
    </row>
    <row r="51" spans="19:19" x14ac:dyDescent="0.2">
      <c r="S51" t="s">
        <v>544</v>
      </c>
    </row>
    <row r="52" spans="19:19" x14ac:dyDescent="0.2">
      <c r="S52" t="s">
        <v>545</v>
      </c>
    </row>
    <row r="53" spans="19:19" x14ac:dyDescent="0.2">
      <c r="S53" t="s">
        <v>546</v>
      </c>
    </row>
    <row r="54" spans="19:19" x14ac:dyDescent="0.2">
      <c r="S54" t="s">
        <v>555</v>
      </c>
    </row>
    <row r="55" spans="19:19" x14ac:dyDescent="0.2">
      <c r="S55" t="s">
        <v>547</v>
      </c>
    </row>
    <row r="56" spans="19:19" x14ac:dyDescent="0.2">
      <c r="S56" t="s">
        <v>548</v>
      </c>
    </row>
    <row r="57" spans="19:19" x14ac:dyDescent="0.2">
      <c r="S57" t="s">
        <v>549</v>
      </c>
    </row>
    <row r="58" spans="19:19" x14ac:dyDescent="0.2">
      <c r="S58" t="s">
        <v>550</v>
      </c>
    </row>
    <row r="59" spans="19:19" x14ac:dyDescent="0.2">
      <c r="S59" t="s">
        <v>551</v>
      </c>
    </row>
    <row r="60" spans="19:19" x14ac:dyDescent="0.2">
      <c r="S60" t="s">
        <v>552</v>
      </c>
    </row>
    <row r="61" spans="19:19" x14ac:dyDescent="0.2">
      <c r="S61" t="s">
        <v>553</v>
      </c>
    </row>
    <row r="62" spans="19:19" x14ac:dyDescent="0.2">
      <c r="S62" t="s">
        <v>556</v>
      </c>
    </row>
    <row r="63" spans="19:19" x14ac:dyDescent="0.2">
      <c r="S63" t="s">
        <v>557</v>
      </c>
    </row>
    <row r="64" spans="19:19" x14ac:dyDescent="0.2">
      <c r="S64" t="s">
        <v>573</v>
      </c>
    </row>
    <row r="65" spans="19:19" x14ac:dyDescent="0.2">
      <c r="S65" t="s">
        <v>558</v>
      </c>
    </row>
    <row r="66" spans="19:19" x14ac:dyDescent="0.2">
      <c r="S66" t="s">
        <v>560</v>
      </c>
    </row>
    <row r="67" spans="19:19" x14ac:dyDescent="0.2">
      <c r="S67" t="s">
        <v>559</v>
      </c>
    </row>
    <row r="68" spans="19:19" x14ac:dyDescent="0.2">
      <c r="S68" t="s">
        <v>561</v>
      </c>
    </row>
    <row r="69" spans="19:19" x14ac:dyDescent="0.2">
      <c r="S69" t="s">
        <v>562</v>
      </c>
    </row>
    <row r="70" spans="19:19" x14ac:dyDescent="0.2">
      <c r="S70" t="s">
        <v>563</v>
      </c>
    </row>
    <row r="71" spans="19:19" x14ac:dyDescent="0.2">
      <c r="S71" t="s">
        <v>564</v>
      </c>
    </row>
    <row r="72" spans="19:19" x14ac:dyDescent="0.2">
      <c r="S72" t="s">
        <v>565</v>
      </c>
    </row>
    <row r="73" spans="19:19" x14ac:dyDescent="0.2">
      <c r="S73" t="s">
        <v>566</v>
      </c>
    </row>
    <row r="74" spans="19:19" x14ac:dyDescent="0.2">
      <c r="S74" t="s">
        <v>567</v>
      </c>
    </row>
    <row r="75" spans="19:19" x14ac:dyDescent="0.2">
      <c r="S75" t="s">
        <v>568</v>
      </c>
    </row>
    <row r="76" spans="19:19" x14ac:dyDescent="0.2">
      <c r="S76" t="s">
        <v>569</v>
      </c>
    </row>
    <row r="77" spans="19:19" x14ac:dyDescent="0.2">
      <c r="S77" t="s">
        <v>570</v>
      </c>
    </row>
    <row r="78" spans="19:19" x14ac:dyDescent="0.2">
      <c r="S78" t="s">
        <v>571</v>
      </c>
    </row>
    <row r="79" spans="19:19" x14ac:dyDescent="0.2">
      <c r="S79" t="s">
        <v>572</v>
      </c>
    </row>
    <row r="80" spans="19:19" x14ac:dyDescent="0.2">
      <c r="S80" t="s">
        <v>574</v>
      </c>
    </row>
    <row r="81" spans="19:19" x14ac:dyDescent="0.2">
      <c r="S81" t="s">
        <v>590</v>
      </c>
    </row>
    <row r="82" spans="19:19" x14ac:dyDescent="0.2">
      <c r="S82" t="s">
        <v>575</v>
      </c>
    </row>
    <row r="83" spans="19:19" x14ac:dyDescent="0.2">
      <c r="S83" t="s">
        <v>577</v>
      </c>
    </row>
    <row r="84" spans="19:19" x14ac:dyDescent="0.2">
      <c r="S84" t="s">
        <v>576</v>
      </c>
    </row>
    <row r="85" spans="19:19" x14ac:dyDescent="0.2">
      <c r="S85" t="s">
        <v>578</v>
      </c>
    </row>
    <row r="86" spans="19:19" x14ac:dyDescent="0.2">
      <c r="S86" t="s">
        <v>579</v>
      </c>
    </row>
    <row r="87" spans="19:19" x14ac:dyDescent="0.2">
      <c r="S87" t="s">
        <v>580</v>
      </c>
    </row>
    <row r="88" spans="19:19" x14ac:dyDescent="0.2">
      <c r="S88" t="s">
        <v>581</v>
      </c>
    </row>
    <row r="89" spans="19:19" x14ac:dyDescent="0.2">
      <c r="S89" t="s">
        <v>582</v>
      </c>
    </row>
    <row r="90" spans="19:19" x14ac:dyDescent="0.2">
      <c r="S90" t="s">
        <v>583</v>
      </c>
    </row>
    <row r="91" spans="19:19" x14ac:dyDescent="0.2">
      <c r="S91" t="s">
        <v>591</v>
      </c>
    </row>
    <row r="92" spans="19:19" x14ac:dyDescent="0.2">
      <c r="S92" t="s">
        <v>584</v>
      </c>
    </row>
    <row r="93" spans="19:19" x14ac:dyDescent="0.2">
      <c r="S93" t="s">
        <v>585</v>
      </c>
    </row>
    <row r="94" spans="19:19" x14ac:dyDescent="0.2">
      <c r="S94" t="s">
        <v>586</v>
      </c>
    </row>
    <row r="95" spans="19:19" x14ac:dyDescent="0.2">
      <c r="S95" t="s">
        <v>587</v>
      </c>
    </row>
    <row r="96" spans="19:19" x14ac:dyDescent="0.2">
      <c r="S96" t="s">
        <v>588</v>
      </c>
    </row>
    <row r="97" spans="19:19" x14ac:dyDescent="0.2">
      <c r="S97" t="s">
        <v>295</v>
      </c>
    </row>
    <row r="98" spans="19:19" x14ac:dyDescent="0.2">
      <c r="S98" t="s">
        <v>589</v>
      </c>
    </row>
    <row r="99" spans="19:19" x14ac:dyDescent="0.2">
      <c r="S99" t="s">
        <v>592</v>
      </c>
    </row>
    <row r="100" spans="19:19" x14ac:dyDescent="0.2">
      <c r="S100" t="s">
        <v>593</v>
      </c>
    </row>
    <row r="101" spans="19:19" x14ac:dyDescent="0.2">
      <c r="S101" t="s">
        <v>609</v>
      </c>
    </row>
    <row r="102" spans="19:19" x14ac:dyDescent="0.2">
      <c r="S102" t="s">
        <v>594</v>
      </c>
    </row>
    <row r="103" spans="19:19" x14ac:dyDescent="0.2">
      <c r="S103" t="s">
        <v>596</v>
      </c>
    </row>
    <row r="104" spans="19:19" x14ac:dyDescent="0.2">
      <c r="S104" t="s">
        <v>595</v>
      </c>
    </row>
    <row r="105" spans="19:19" x14ac:dyDescent="0.2">
      <c r="S105" t="s">
        <v>597</v>
      </c>
    </row>
    <row r="106" spans="19:19" x14ac:dyDescent="0.2">
      <c r="S106" t="s">
        <v>598</v>
      </c>
    </row>
    <row r="107" spans="19:19" x14ac:dyDescent="0.2">
      <c r="S107" t="s">
        <v>599</v>
      </c>
    </row>
    <row r="108" spans="19:19" x14ac:dyDescent="0.2">
      <c r="S108" t="s">
        <v>600</v>
      </c>
    </row>
    <row r="109" spans="19:19" x14ac:dyDescent="0.2">
      <c r="S109" t="s">
        <v>601</v>
      </c>
    </row>
    <row r="110" spans="19:19" x14ac:dyDescent="0.2">
      <c r="S110" t="s">
        <v>602</v>
      </c>
    </row>
    <row r="111" spans="19:19" x14ac:dyDescent="0.2">
      <c r="S111" t="s">
        <v>603</v>
      </c>
    </row>
    <row r="112" spans="19:19" x14ac:dyDescent="0.2">
      <c r="S112" t="s">
        <v>604</v>
      </c>
    </row>
    <row r="113" spans="19:19" x14ac:dyDescent="0.2">
      <c r="S113" t="s">
        <v>605</v>
      </c>
    </row>
    <row r="114" spans="19:19" x14ac:dyDescent="0.2">
      <c r="S114" t="s">
        <v>606</v>
      </c>
    </row>
    <row r="115" spans="19:19" x14ac:dyDescent="0.2">
      <c r="S115" t="s">
        <v>607</v>
      </c>
    </row>
    <row r="116" spans="19:19" x14ac:dyDescent="0.2">
      <c r="S116" t="s">
        <v>608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10</vt:i4>
      </vt:variant>
    </vt:vector>
  </HeadingPairs>
  <TitlesOfParts>
    <vt:vector size="13" baseType="lpstr">
      <vt:lpstr>Approve_budget</vt:lpstr>
      <vt:lpstr>data_Approvebudget</vt:lpstr>
      <vt:lpstr>variable1</vt:lpstr>
      <vt:lpstr>data_Approvebudget!Criteria</vt:lpstr>
      <vt:lpstr>Approve_budget!IO</vt:lpstr>
      <vt:lpstr>IO</vt:lpstr>
      <vt:lpstr>Approve_budget!เดือน</vt:lpstr>
      <vt:lpstr>data_Approvebudget!เดือน</vt:lpstr>
      <vt:lpstr>เดือน</vt:lpstr>
      <vt:lpstr>Approve_budget!ประจำปี</vt:lpstr>
      <vt:lpstr>data_Approvebudget!ประจำปี</vt:lpstr>
      <vt:lpstr>ประจำปี</vt:lpstr>
      <vt:lpstr>data_Approvebudget!รหัสเก็บข้อมูล_D_BG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cp:lastPrinted>2019-11-03T08:26:59Z</cp:lastPrinted>
  <dcterms:created xsi:type="dcterms:W3CDTF">2019-10-27T14:13:57Z</dcterms:created>
  <dcterms:modified xsi:type="dcterms:W3CDTF">2019-11-03T21:27:49Z</dcterms:modified>
</cp:coreProperties>
</file>