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4.xml" ContentType="application/vnd.openxmlformats-officedocument.drawing+xml"/>
  <Override PartName="/xl/pivotTables/pivotTable8.xml" ContentType="application/vnd.openxmlformats-officedocument.spreadsheetml.pivot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10.xml" ContentType="application/vnd.openxmlformats-officedocument.drawing+xml"/>
  <Override PartName="/xl/tables/table6.xml" ContentType="application/vnd.openxmlformats-officedocument.spreadsheetml.table+xml"/>
  <Override PartName="/xl/drawings/drawing11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drawings/drawing12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ore\"/>
    </mc:Choice>
  </mc:AlternateContent>
  <bookViews>
    <workbookView xWindow="0" yWindow="0" windowWidth="20490" windowHeight="7185" tabRatio="775"/>
  </bookViews>
  <sheets>
    <sheet name="Details" sheetId="3" r:id="rId1"/>
    <sheet name="calibrateREQSIT" sheetId="21" r:id="rId2"/>
    <sheet name="name" sheetId="10" r:id="rId3"/>
    <sheet name="สรุปจำนวน" sheetId="18" r:id="rId4"/>
    <sheet name="requisition2" sheetId="6" r:id="rId5"/>
    <sheet name="DatabaseREQSIT" sheetId="8" r:id="rId6"/>
    <sheet name="SearchDatabase" sheetId="4" r:id="rId7"/>
    <sheet name="Home" sheetId="16" r:id="rId8"/>
    <sheet name="Database" sheetId="7" r:id="rId9"/>
    <sheet name="Orther1" sheetId="22" r:id="rId10"/>
    <sheet name="OrtherREQSIT" sheetId="20" r:id="rId11"/>
    <sheet name="requisition1" sheetId="14" r:id="rId12"/>
    <sheet name="returnSlip1" sheetId="11" r:id="rId13"/>
    <sheet name="Addrequisition1" sheetId="9" r:id="rId14"/>
    <sheet name="Addrequisition2" sheetId="12" r:id="rId15"/>
  </sheets>
  <functionGroups builtInGroupCount="18"/>
  <definedNames>
    <definedName name="_xlnm._FilterDatabase" localSheetId="1" hidden="1">calibrateREQSIT!$A$5:$L$13</definedName>
    <definedName name="_xlnm._FilterDatabase" localSheetId="8" hidden="1">Database!$A$5:$J$96</definedName>
    <definedName name="_xlnm._FilterDatabase" localSheetId="5" hidden="1">DatabaseREQSIT!$A$5:$O$39</definedName>
    <definedName name="_xlnm._FilterDatabase" localSheetId="0" hidden="1">Details!$A$5:$F$27</definedName>
    <definedName name="_xlnm._FilterDatabase" localSheetId="10" hidden="1">OrtherREQSIT!$A$5:$R$16</definedName>
    <definedName name="_xlnm.Criteria" localSheetId="1">calibrateREQSIT!$A$1:$N$2</definedName>
    <definedName name="_xlnm.Criteria" localSheetId="8">Database!$A$1:$J$2</definedName>
    <definedName name="_xlnm.Criteria" localSheetId="5">DatabaseREQSIT!$A$1:$N$2</definedName>
    <definedName name="_xlnm.Criteria" localSheetId="0">Details!$A$1:$F$2</definedName>
    <definedName name="_xlnm.Criteria" localSheetId="10">OrtherREQSIT!$A$1:$R$2</definedName>
    <definedName name="ชื่อ_นามสกุล" localSheetId="1">Table5[[#All],[ชื่อ_นามสกุล]]</definedName>
    <definedName name="ชื่อ_นามสกุล" localSheetId="10">Table5[[#All],[ชื่อ_นามสกุล]]</definedName>
    <definedName name="ชื่อ_นามสกุล">Table5[[#All],[ชื่อ_นามสกุล]]</definedName>
  </definedNames>
  <calcPr calcId="152511"/>
  <pivotCaches>
    <pivotCache cacheId="27" r:id="rId16"/>
    <pivotCache cacheId="34" r:id="rId17"/>
    <pivotCache cacheId="40" r:id="rId1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C7" i="3"/>
  <c r="D7" i="3"/>
  <c r="B8" i="3"/>
  <c r="C8" i="3"/>
  <c r="D8" i="3"/>
  <c r="B9" i="3"/>
  <c r="C9" i="3"/>
  <c r="D9" i="3"/>
  <c r="B10" i="3"/>
  <c r="C10" i="3"/>
  <c r="D10" i="3"/>
  <c r="B11" i="3"/>
  <c r="C11" i="3"/>
  <c r="D11" i="3"/>
  <c r="B12" i="3"/>
  <c r="C12" i="3"/>
  <c r="D12" i="3"/>
  <c r="B13" i="3"/>
  <c r="C13" i="3"/>
  <c r="D13" i="3"/>
  <c r="B14" i="3"/>
  <c r="C14" i="3"/>
  <c r="D14" i="3"/>
  <c r="B15" i="3"/>
  <c r="C15" i="3"/>
  <c r="D15" i="3"/>
  <c r="B16" i="3"/>
  <c r="C16" i="3"/>
  <c r="D16" i="3"/>
  <c r="B17" i="3"/>
  <c r="C17" i="3"/>
  <c r="D17" i="3"/>
  <c r="B18" i="3"/>
  <c r="C18" i="3"/>
  <c r="D18" i="3"/>
  <c r="B19" i="3"/>
  <c r="C19" i="3"/>
  <c r="D19" i="3"/>
  <c r="B20" i="3"/>
  <c r="C20" i="3"/>
  <c r="D20" i="3"/>
  <c r="B21" i="3"/>
  <c r="C21" i="3"/>
  <c r="D21" i="3"/>
  <c r="B22" i="3"/>
  <c r="C22" i="3"/>
  <c r="D22" i="3"/>
  <c r="B23" i="3"/>
  <c r="C23" i="3"/>
  <c r="D23" i="3"/>
  <c r="B24" i="3"/>
  <c r="C24" i="3"/>
  <c r="D24" i="3"/>
  <c r="B25" i="3"/>
  <c r="C25" i="3"/>
  <c r="D25" i="3"/>
  <c r="B26" i="3"/>
  <c r="C26" i="3"/>
  <c r="D26" i="3"/>
  <c r="B27" i="3"/>
  <c r="C27" i="3"/>
  <c r="D27" i="3"/>
  <c r="D6" i="3"/>
  <c r="C6" i="3"/>
  <c r="B6" i="3"/>
  <c r="B4" i="22"/>
  <c r="AP2" i="22" l="1"/>
  <c r="AN2" i="22"/>
  <c r="AM2" i="22"/>
  <c r="AL2" i="22"/>
  <c r="AK2" i="22"/>
  <c r="AJ2" i="22"/>
  <c r="AI2" i="22"/>
  <c r="AH2" i="22"/>
  <c r="AG2" i="22"/>
  <c r="AF2" i="22"/>
  <c r="AE2" i="22"/>
  <c r="AD2" i="22"/>
  <c r="AO2" i="22" l="1"/>
  <c r="K4" i="22" l="1"/>
  <c r="F4" i="22" l="1"/>
  <c r="AC2" i="22" s="1"/>
  <c r="AB2" i="22"/>
  <c r="E3" i="11"/>
  <c r="J3" i="11"/>
  <c r="B4" i="11"/>
  <c r="E3" i="14"/>
  <c r="J3" i="14"/>
  <c r="B4" i="14"/>
  <c r="F6" i="21" l="1"/>
  <c r="F7" i="21"/>
  <c r="F8" i="21"/>
  <c r="F9" i="21"/>
  <c r="F10" i="21"/>
  <c r="F11" i="21"/>
  <c r="F12" i="21"/>
  <c r="F13" i="21"/>
  <c r="E6" i="21"/>
  <c r="E7" i="21"/>
  <c r="E8" i="21"/>
  <c r="E9" i="21"/>
  <c r="E10" i="21"/>
  <c r="E11" i="21"/>
  <c r="E12" i="21"/>
  <c r="E13" i="21"/>
  <c r="G7" i="21"/>
  <c r="G8" i="21"/>
  <c r="G9" i="21"/>
  <c r="G10" i="21"/>
  <c r="G11" i="21"/>
  <c r="G12" i="21"/>
  <c r="G13" i="21"/>
  <c r="G6" i="21"/>
  <c r="C6" i="21"/>
  <c r="C7" i="21"/>
  <c r="C8" i="21"/>
  <c r="C9" i="21"/>
  <c r="C10" i="21"/>
  <c r="C11" i="21"/>
  <c r="C12" i="21"/>
  <c r="C13" i="21"/>
  <c r="D7" i="21"/>
  <c r="D8" i="21"/>
  <c r="D9" i="21"/>
  <c r="D10" i="21"/>
  <c r="D11" i="21"/>
  <c r="D12" i="21"/>
  <c r="D13" i="21"/>
  <c r="B7" i="21"/>
  <c r="B8" i="21"/>
  <c r="B9" i="21"/>
  <c r="B10" i="21"/>
  <c r="B11" i="21"/>
  <c r="B12" i="21"/>
  <c r="B13" i="21"/>
  <c r="D6" i="21"/>
  <c r="B6" i="21"/>
  <c r="J6" i="21"/>
  <c r="J7" i="21"/>
  <c r="J8" i="21"/>
  <c r="J9" i="21"/>
  <c r="J10" i="21"/>
  <c r="J11" i="21"/>
  <c r="J12" i="21"/>
  <c r="J13" i="21"/>
  <c r="K13" i="21" s="1"/>
  <c r="K9" i="21" l="1"/>
  <c r="L9" i="21" s="1"/>
  <c r="K12" i="21"/>
  <c r="L12" i="21" s="1"/>
  <c r="K8" i="21"/>
  <c r="L8" i="21" s="1"/>
  <c r="K10" i="21"/>
  <c r="L10" i="21" s="1"/>
  <c r="K6" i="21"/>
  <c r="L6" i="21" s="1"/>
  <c r="L13" i="21"/>
  <c r="K11" i="21"/>
  <c r="L11" i="21" s="1"/>
  <c r="K7" i="21"/>
  <c r="L7" i="21" s="1"/>
  <c r="A22" i="11" l="1"/>
  <c r="O38" i="8" l="1"/>
  <c r="O39" i="8"/>
  <c r="O37" i="8"/>
  <c r="O34" i="8"/>
  <c r="O35" i="8"/>
  <c r="O36" i="8"/>
  <c r="O33" i="8" l="1"/>
  <c r="O32" i="8"/>
  <c r="O31" i="8"/>
  <c r="O30" i="8" l="1"/>
  <c r="O27" i="8"/>
  <c r="O28" i="8"/>
  <c r="O29" i="8"/>
  <c r="O24" i="8" l="1"/>
  <c r="O25" i="8"/>
  <c r="O26" i="8"/>
  <c r="O21" i="8"/>
  <c r="O22" i="8"/>
  <c r="O23" i="8"/>
  <c r="O19" i="8" l="1"/>
  <c r="O20" i="8"/>
  <c r="O14" i="8"/>
  <c r="O15" i="8"/>
  <c r="O16" i="8"/>
  <c r="O17" i="8"/>
  <c r="O18" i="8"/>
  <c r="O6" i="8" l="1"/>
  <c r="O7" i="8"/>
  <c r="O8" i="8"/>
  <c r="O9" i="8"/>
  <c r="O10" i="8"/>
  <c r="O11" i="8"/>
  <c r="O12" i="8"/>
  <c r="O13" i="8"/>
  <c r="A22" i="14" l="1"/>
</calcChain>
</file>

<file path=xl/sharedStrings.xml><?xml version="1.0" encoding="utf-8"?>
<sst xmlns="http://schemas.openxmlformats.org/spreadsheetml/2006/main" count="1851" uniqueCount="524">
  <si>
    <r>
      <t>ใบ</t>
    </r>
    <r>
      <rPr>
        <b/>
        <u/>
        <sz val="18"/>
        <color theme="1"/>
        <rFont val="TH Sarabun New"/>
        <family val="2"/>
      </rPr>
      <t>คืน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</si>
  <si>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t>ชื่อนามสกุล</t>
  </si>
  <si>
    <t>นายศุภศิลป์  ฉัตรมณีเวช</t>
  </si>
  <si>
    <t>สังกัด หปธ-ย. / กสช-ย. / อชก.</t>
  </si>
  <si>
    <t>เลขที่ใบคืน</t>
  </si>
  <si>
    <t>ใบคืน</t>
  </si>
  <si>
    <t>สถานที่ใช้งาน</t>
  </si>
  <si>
    <t>AAAAAAAAAAA</t>
  </si>
  <si>
    <t>วันที่คืน</t>
  </si>
  <si>
    <t>รายการคืนเครื่องมือเครื่องใช้</t>
  </si>
  <si>
    <t>ID Number</t>
  </si>
  <si>
    <t>รหัสครุภัณฑ์</t>
  </si>
  <si>
    <t>รายชื่อครุภัณฑ์ทางการ</t>
  </si>
  <si>
    <t>สถานะเครื่อง คืนแล้ว / ใช้งาน</t>
  </si>
  <si>
    <t>ส่วนประกอบ
ครบ/ไม่ครบ</t>
  </si>
  <si>
    <t>ชื่อผู้คืนเครื่องมือใช้งาน</t>
  </si>
  <si>
    <t>หัวหน้าแผนก หปธ-ย. อนุมัติ</t>
  </si>
  <si>
    <t>นายธัฎชรพงษ์  เมืองแก่น</t>
  </si>
  <si>
    <t>ชื่อที่เรียกใช้งาน</t>
  </si>
  <si>
    <t>รายละเอียดอื่นครุภัณฑ์</t>
  </si>
  <si>
    <t>สว่าน</t>
  </si>
  <si>
    <t>สว่าน ROTARY</t>
  </si>
  <si>
    <t>1910-20-5085-B0093</t>
  </si>
  <si>
    <t>1.ตัวสว่าน</t>
  </si>
  <si>
    <t>2.หัวจับดอกสว่าน</t>
  </si>
  <si>
    <t>3.ดอกสว่าน</t>
  </si>
  <si>
    <t>4.ดอกโฮซอ</t>
  </si>
  <si>
    <t>1910-20-5085-B0094</t>
  </si>
  <si>
    <t>เครื่องวัดความเร็วรอบ</t>
  </si>
  <si>
    <t>เครื่องวัดความเร็วรอบ PB 230</t>
  </si>
  <si>
    <t>1925-20-8198-B0042</t>
  </si>
  <si>
    <t>1.Adapter</t>
  </si>
  <si>
    <t>2.ตัวเครื่องวัด</t>
  </si>
  <si>
    <t>1925-20-8198-B0043</t>
  </si>
  <si>
    <t>เครื่องมือวัดและบันทึกค่าอุณหภูมิความชื้นความเร็วลม</t>
  </si>
  <si>
    <t>เครื่องมือวัดและบันทึกค่าอุณหภูมิความชื้นความเร็วลมTESTO 435</t>
  </si>
  <si>
    <t>1925-20-6461-L0002</t>
  </si>
  <si>
    <t>1.หัววัดค่าอุณหภูมิความชื้น</t>
  </si>
  <si>
    <t>2.เครื่องวัดค่าค่าอุณหภูมิความชื้น</t>
  </si>
  <si>
    <t>1925-20-6461-L0003</t>
  </si>
  <si>
    <t>1925-20-6461-L0009</t>
  </si>
  <si>
    <t>เครื่องบันทึกค่าอุณหภูมิและความชื้น</t>
  </si>
  <si>
    <t>เครื่องบันทึกค่าอุณหภูมิและความชื้น TESTOSTER1752</t>
  </si>
  <si>
    <t>1925-20-7693-B0081</t>
  </si>
  <si>
    <t>1.เครื่องบันทึก</t>
  </si>
  <si>
    <t>1925-20-7693-B0082</t>
  </si>
  <si>
    <t>1925-20-7693-B0083</t>
  </si>
  <si>
    <t>1925-20-7693-B0084</t>
  </si>
  <si>
    <t>สถานะการใช้งาน</t>
  </si>
  <si>
    <t>Serial No.</t>
  </si>
  <si>
    <t>ยี่ห้อ/ผลิตภัณฑ์</t>
  </si>
  <si>
    <t>รุ่น/แบบ/ขนาด</t>
  </si>
  <si>
    <t>รูปภาพ</t>
  </si>
  <si>
    <t>003729Y</t>
  </si>
  <si>
    <t>MAKITA</t>
  </si>
  <si>
    <t>HR2410</t>
  </si>
  <si>
    <t>D:\Store\image\Capture1.JPG</t>
  </si>
  <si>
    <t>DRILL,ELECTRIC ROTARY HAMMER DRILL CAP.1/2-1 IN.(1 3-25 ตค) ประกอบด้วย 1.ตัวสว่าน 2.หัวจับดอกสว่าน 3.ดอกสว่าน 4.ดอกโฮซอ</t>
  </si>
  <si>
    <t>003730Y</t>
  </si>
  <si>
    <t>D:\Store\image\Capture2.JPG</t>
  </si>
  <si>
    <t>MONARCH</t>
  </si>
  <si>
    <t>PB230</t>
  </si>
  <si>
    <t>D:\Store\image\Capture3.JPG</t>
  </si>
  <si>
    <t>เครื่องวัดความเร็วรอบ DIGITAL TACHOMETER SOKKIMOD ประกอบด้วย 1.Adapter  2.ตัวเครื่องวัด</t>
  </si>
  <si>
    <t>D:\Store\image\Capture4.JPG</t>
  </si>
  <si>
    <t>เครื่องวัดความเร็วรอบTESTO 475</t>
  </si>
  <si>
    <t>1925-20-8182-E0019</t>
  </si>
  <si>
    <t>7063166-0021GB</t>
  </si>
  <si>
    <t>TESTO</t>
  </si>
  <si>
    <t>TESTO 475</t>
  </si>
  <si>
    <t>D:\Store\image\Capture5.JPG</t>
  </si>
  <si>
    <t>เครื่องวัดความเร็วรอบประกอบด้วย 1.มิเตอร์วัดความเร็วรอบ 2.หัววัดความเร็วรอบด้วยแสง 3.หัววัดความเร็วรอบด้วยการหมุน 4.Adapter Charger  5.หัวต่อ</t>
  </si>
  <si>
    <t>สว่าน ROTARY ขนาด 24 มม. , 600 W.</t>
  </si>
  <si>
    <t>1910-20-5085-B0092</t>
  </si>
  <si>
    <t>003728Y</t>
  </si>
  <si>
    <t>1910-20-5085-B0097</t>
  </si>
  <si>
    <t>003751Y</t>
  </si>
  <si>
    <t>ถุงมือกันไฟฟ้า</t>
  </si>
  <si>
    <t>ชุดถุงมือกันไฟฟ้า (KCL)</t>
  </si>
  <si>
    <t>KCL-00001</t>
  </si>
  <si>
    <t>KCL</t>
  </si>
  <si>
    <t>ชุดถุงมือกันไฟฟ้า (KCL) ชนิดยางสีแดง</t>
  </si>
  <si>
    <t>KCL-00002</t>
  </si>
  <si>
    <t>KCL-00003</t>
  </si>
  <si>
    <t>NOTE BOOK</t>
  </si>
  <si>
    <t>1000-10-1765-L0185</t>
  </si>
  <si>
    <t>LV-V6203</t>
  </si>
  <si>
    <t>IBM</t>
  </si>
  <si>
    <t>THINK PAD R50E</t>
  </si>
  <si>
    <t>NOTE BOOKประกอบด้วย 1.ตัวแสดงผล  2.เมาส์  3.สายPower</t>
  </si>
  <si>
    <t>Notebook</t>
  </si>
  <si>
    <t>1000-111400075081-00</t>
  </si>
  <si>
    <t>LXV4N03164128093BB2000</t>
  </si>
  <si>
    <t>ACER</t>
  </si>
  <si>
    <t>TRAVELMATE8473T</t>
  </si>
  <si>
    <t>Notebook มาตรฐาน Notebook Type A</t>
  </si>
  <si>
    <t>กล้องดิจิตรอน</t>
  </si>
  <si>
    <t>กล้องถ่ายภาพดิจิตรอน</t>
  </si>
  <si>
    <t>9901000785800</t>
  </si>
  <si>
    <t>Canon</t>
  </si>
  <si>
    <t>SX130IS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</si>
  <si>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5.ตัวกล้อง</t>
  </si>
  <si>
    <t>1000-10-2523-F0406</t>
  </si>
  <si>
    <t>SONY</t>
  </si>
  <si>
    <t>DSC-W80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</si>
  <si>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128 MB 5.ตัวกล้อง</t>
  </si>
  <si>
    <t>990100078579</t>
  </si>
  <si>
    <t>CANON</t>
  </si>
  <si>
    <t>SX130 IS</t>
  </si>
  <si>
    <t>กล้องถ่ายภาพระบบดิจิตอล</t>
  </si>
  <si>
    <t>วิทยุสื่อสาร</t>
  </si>
  <si>
    <t>วิทยุสื่อสารแบบมือถือ WALKIE TALKIE</t>
  </si>
  <si>
    <t>1700-30-0429-B1077</t>
  </si>
  <si>
    <t>39440 ปท.3027781/4</t>
  </si>
  <si>
    <t>ICOM</t>
  </si>
  <si>
    <t>F10</t>
  </si>
  <si>
    <t>WALKIE TALKIE (วิทยุสื่อสารแบบมือถือ) POWER OUT 5W 11-16 CHANNEL</t>
  </si>
  <si>
    <t>1700-30-0429-B1080</t>
  </si>
  <si>
    <t>39443 ปท.3027784/4</t>
  </si>
  <si>
    <t>01246929/607</t>
  </si>
  <si>
    <t>TESTO 435</t>
  </si>
  <si>
    <t>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</t>
  </si>
  <si>
    <t>#01403229</t>
  </si>
  <si>
    <t>435-1</t>
  </si>
  <si>
    <t>TESTOSTER1752</t>
  </si>
  <si>
    <t>เครื่องบันทึกค่าอุณหภูมิและความชื้น TEMPERATURE &amp; HUMIDITY METER ประกอบด้วย 1.เครื่องบันทึก</t>
  </si>
  <si>
    <t>-</t>
  </si>
  <si>
    <t>1925-20-7693-B0085</t>
  </si>
  <si>
    <t>1925-20-7693-B0086</t>
  </si>
  <si>
    <t>1925-20-7693-B0087</t>
  </si>
  <si>
    <t>เครื่องมือวัดค่าอุณหภูมิความชื้น KM340</t>
  </si>
  <si>
    <t>1925-20-6454-E0003</t>
  </si>
  <si>
    <t>KANE-MAY</t>
  </si>
  <si>
    <t>KM340</t>
  </si>
  <si>
    <t>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</t>
  </si>
  <si>
    <t>1925-20-6454-E0014</t>
  </si>
  <si>
    <t>1925-20-6461-L0008</t>
  </si>
  <si>
    <t>01403216, 01397211</t>
  </si>
  <si>
    <t>เครื่องมือวัดและบันทึกค่าอุณหภูมิความชื้นความเร็วลมTESTO 435 ประกอบด้วย 1.คู่มือเครื่องมือวัด 2.เครื่องวัดค่าค่าอุณหภูมิความชื้น 3.สายสะพาย</t>
  </si>
  <si>
    <t>เครื่องมือวัดและบันทึกอัตราการไหลของเหลว PT 868</t>
  </si>
  <si>
    <t>1925-20-8705-E0010</t>
  </si>
  <si>
    <t>PANAMETRICS</t>
  </si>
  <si>
    <t>PT868</t>
  </si>
  <si>
    <t>เครื่องมือวัดและบันทึกอัตราการไหลของเหลว ประกอบด้วย 1.เครื่องวัดอัตราการไหล 2.หัวเซนเซอร์ 2 หัว 3.Clamp รัดสั้น 1 ชุด 4.Clamp รัดยาว 1 ชุด 5.สายส่งสัญญาณ 6.คู่มือ 7.ชุดเปรียบเทียบ 8.Adapter charger 9.ขวดน้ำยาปรับเทียบ</t>
  </si>
  <si>
    <t>1925-20-7693-B0080</t>
  </si>
  <si>
    <t>1925-20-7693-B0052</t>
  </si>
  <si>
    <t>1925-20-7693-B0054</t>
  </si>
  <si>
    <t>1925-20-7693-B0066</t>
  </si>
  <si>
    <t>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</t>
  </si>
  <si>
    <t>1925-20-7693-B0067</t>
  </si>
  <si>
    <t>1925-20-7693-B0069</t>
  </si>
  <si>
    <t>1925-20-7693-B0070</t>
  </si>
  <si>
    <t>1925-20-7693-B0071</t>
  </si>
  <si>
    <t>1925-20-7693-B0077</t>
  </si>
  <si>
    <t>1925-20-7693-B0078</t>
  </si>
  <si>
    <t>1925-20-7693-B0042</t>
  </si>
  <si>
    <t>1925-20-7693-B0044</t>
  </si>
  <si>
    <t>TES OSTER 1752</t>
  </si>
  <si>
    <t>เครื่องวัดอุณหภูมิความชื้นสัมพัทธ์แบบไร้สาย TESTO175 H1</t>
  </si>
  <si>
    <t>1000-111400084937-00</t>
  </si>
  <si>
    <t>TESTO 175 H1</t>
  </si>
  <si>
    <t>เครื่องวัดอุณหภูมิความชื้นสัมพัทธ์แบบไร้สาย ประกอบด้วย 1.เครื่องวัดอุณหภูมิความชื้นสัมพัทธ์แบบไร้สาย 8 เครื่อง 2.USB cable for computer 2 ชุด</t>
  </si>
  <si>
    <t>เครื่องตรวจสอบและบันทึกแรงดันน้ำแบบดิจิตอล JUMO</t>
  </si>
  <si>
    <t>1925-20-6877-E0019</t>
  </si>
  <si>
    <t>JUMO</t>
  </si>
  <si>
    <t>เครื่องตรวจสอบและบันทึกแรงดันน้ำแบบดิจิตอล 1ชุดประกอบด้วย:1.PAPERLESS RECORDER LOGOSCREEN-500, 2.PAPERLESS TRANSMITTER RANGE 0-25 BAR 4 EA, 3.PAPERLESS TRANSMITTER RANGE 0-100 BAR 2 EA</t>
  </si>
  <si>
    <t>เครื่องมือวัดและบันทึกอัตราการไหลของเหลวPT 878</t>
  </si>
  <si>
    <t>1925-20-8705-L0013</t>
  </si>
  <si>
    <t>#04209</t>
  </si>
  <si>
    <t>GE-PANAMETRICS</t>
  </si>
  <si>
    <t>PT 878</t>
  </si>
  <si>
    <t>เครื่องมือวัดและบันทึกอัตราการไหลของเหลวประกอบด้วย 1.คู่มือการใช้งาน+CD 2.สายPower 3.ขายึดวัดระยะ 4.หัวเซ็นเซอร์วัดการไหล 2 หัวพร้อมสายต่อ 5.เครื่องมือวัดอัตราการไหลของน้ำในท่อ</t>
  </si>
  <si>
    <t>เครื่องมือวัดและบันทึกค่าอุณหภูมิและความชื้นสัมพัทธ์แบบไร้สาย TESTO-175H1</t>
  </si>
  <si>
    <t>1000-111400084937-00ตัวที่1</t>
  </si>
  <si>
    <t>S/N : 40305617</t>
  </si>
  <si>
    <t>TESTO-175H1</t>
  </si>
  <si>
    <t>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</t>
  </si>
  <si>
    <t>1000-111400084937-00ตัวที่2</t>
  </si>
  <si>
    <t>S/N : 40305599</t>
  </si>
  <si>
    <t>1000-111400084937-00ตัวที่3</t>
  </si>
  <si>
    <t>S/N : 40305608</t>
  </si>
  <si>
    <t>มิเตอร์วัดค่าพลังงานไฟฟ้า(KWHR CLAMP METER) ELITE PRO</t>
  </si>
  <si>
    <t>1925-20-8816-E0034</t>
  </si>
  <si>
    <t>E4834</t>
  </si>
  <si>
    <t>DENT INSTRUMENT</t>
  </si>
  <si>
    <t>ELITE PRO</t>
  </si>
  <si>
    <t>มิเตอร์วัดค่าพลังงานไฟฟ้า(KWHR CLAMP METER)</t>
  </si>
  <si>
    <t>1925-20-8816-E0035</t>
  </si>
  <si>
    <t>E4835</t>
  </si>
  <si>
    <t>แคลมป์คล้องวัดกระแส AC ขนาด 3000 A. (CLAMP METER 3000/1A. CHAUVIN)</t>
  </si>
  <si>
    <t>1925-20-7247-B0050</t>
  </si>
  <si>
    <t>CHAUVIN ARNOUX</t>
  </si>
  <si>
    <t>D30CN</t>
  </si>
  <si>
    <t>CLAMP METER FOR A.C.MEASUREMENTS CURRENT PROBE 3000/1A.</t>
  </si>
  <si>
    <t>1925-20-7247-B0051</t>
  </si>
  <si>
    <t>1925-20-7247-B0052</t>
  </si>
  <si>
    <t>เครื่องมือวัดค่าทางไฟฟ้า DIGITAL CLAMP-ON METER F05</t>
  </si>
  <si>
    <t>1925-20-7247-B0145</t>
  </si>
  <si>
    <t>CHAUVIN</t>
  </si>
  <si>
    <t>F05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</si>
  <si>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</t>
  </si>
  <si>
    <t>1925-20-7247-B0146</t>
  </si>
  <si>
    <t>1925-20-7247-B0147</t>
  </si>
  <si>
    <t>เครื่องมือวัดค่าทางไฟฟ้าและบันทึกค่าพลังงาน TAIKS7-330</t>
  </si>
  <si>
    <t>1000-111400065309-00</t>
  </si>
  <si>
    <t>RI-0552</t>
  </si>
  <si>
    <t>TAIK</t>
  </si>
  <si>
    <t>S7-330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</si>
  <si>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</t>
  </si>
  <si>
    <t>1000-111400065310-00</t>
  </si>
  <si>
    <t>RI-0553</t>
  </si>
  <si>
    <t>เครื่องมือวัดค่าทางไฟฟ้าและบันทึกค่าพลังงาน TAIKData Logger</t>
  </si>
  <si>
    <t>1000-111400084940-00</t>
  </si>
  <si>
    <t>S/N : SI1306</t>
  </si>
  <si>
    <t>S7-7000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</si>
  <si>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</t>
  </si>
  <si>
    <t>1000-111400084941-00</t>
  </si>
  <si>
    <t>S/N : SI1328</t>
  </si>
  <si>
    <t>เครื่องมือวัดค่าทางไฟฟ้าและบันทึกค่าพลังงานCHAUVIN C.A 8334</t>
  </si>
  <si>
    <t>1925-20-6615-E0010</t>
  </si>
  <si>
    <t>#00220196</t>
  </si>
  <si>
    <t>CA8334</t>
  </si>
  <si>
    <t>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</t>
  </si>
  <si>
    <t>เครื่องมือวัดค่าทางไฟฟ้าและบันทึกค่าพลังงานCHAUVIN C.A 8332</t>
  </si>
  <si>
    <t>1925-20-6615-L0009</t>
  </si>
  <si>
    <t>#00297321</t>
  </si>
  <si>
    <t>CA8332</t>
  </si>
  <si>
    <t>เครื่องมือวัดค่าทางไฟฟ้า  POWER METER NANOVIP 200 A.</t>
  </si>
  <si>
    <t>1925-20-6994-B0002</t>
  </si>
  <si>
    <t>ELCONTROL</t>
  </si>
  <si>
    <t>4AAEX</t>
  </si>
  <si>
    <t>ANALYZER,DIGITAL POWER ANALYZER OR AC LOW POWER WA TT AND WATTHOUR METER(เครื่องมือวัดค่าทางไฟฟ้าPOWER METER NANOVIP) ประกอบด้วย 1.สายวัดแรงดัน 2 เส้น 2.แคลมป์ขนาด 200 A. 3.ตัวเครื่องวัด</t>
  </si>
  <si>
    <t>CLAMP-ON METER CHAUVIN F05</t>
  </si>
  <si>
    <t>1925-20-7247-B0143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</si>
  <si>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</t>
  </si>
  <si>
    <t>1925-20-7247-B0144</t>
  </si>
  <si>
    <t>เครื่องมือวัดค่าทางไฟฟ้า MICROVIP3</t>
  </si>
  <si>
    <t>1925-20-6891-E0087</t>
  </si>
  <si>
    <t>MICROVIP3</t>
  </si>
  <si>
    <t>เครื่องมือวัดค่าทางไฟฟ้า MICROVIP3ใช้ในการตรวจสอบการใช้ไฟฟ้า(ENERGY ANALYZER)ประกอบด้วย 1.สายวัดแรงดัน 4 เส้น 2.เครื่องวัดค่า 3.กระดาษปริ้น 4.สาย Power  5.สายรัด  6.แคลมป์ขนาด200V/5A จำนวน 3 EA.</t>
  </si>
  <si>
    <t>CLAMP-ON METER CHAUVIN F09</t>
  </si>
  <si>
    <t>1925-20-7247-L0036</t>
  </si>
  <si>
    <t>150076EGV</t>
  </si>
  <si>
    <t>F09</t>
  </si>
  <si>
    <t>แคลมป์วัดกระแส AC แบบ FLEXIBLE A-100</t>
  </si>
  <si>
    <t>1925-20-8818-E0004</t>
  </si>
  <si>
    <t>P01#103087,P02#144626 ,P03#144636</t>
  </si>
  <si>
    <t>P01.1205.05ขนาด 200-2000 A.</t>
  </si>
  <si>
    <t>AC FLEXIBLE CURRENT CLAMP ขนาด 100 A.จำนวน 3 ชุดประกอบด้วย 1.FLEXIBLE CLAMPขนาด200-2000A.จำนวน 3 ตัว 2.ชุดต่อสายสัญญาณ 3.คู่มือ</t>
  </si>
  <si>
    <t>1925-20-8818-E0005</t>
  </si>
  <si>
    <t>P01# 144625,P02#143101 ,P03#184849</t>
  </si>
  <si>
    <t>1925-20-7247-B0142</t>
  </si>
  <si>
    <t>DIGITAL INSULATION TESTER 3-1/2 DIGIT RANGE 2000 M OHM DC 1000 V AC 600 V</t>
  </si>
  <si>
    <t>1925-20-8644-B0023</t>
  </si>
  <si>
    <t>FLUKE</t>
  </si>
  <si>
    <t>METER ION6200 (ENERGY METER TESTER 10 MA-5A)</t>
  </si>
  <si>
    <t>1925-20-7138-B0292</t>
  </si>
  <si>
    <t>PML-METER-0281</t>
  </si>
  <si>
    <t>ION</t>
  </si>
  <si>
    <t>METER ION6200 (ENERGY METER TESTER 10 MA-5A) ประกอบด้วย 1.มิเตอร์ , 2.ตู้เก็บ</t>
  </si>
  <si>
    <t>1925-20-7138-B0295</t>
  </si>
  <si>
    <t>PML-METER-0284</t>
  </si>
  <si>
    <t>1925-20-7138-B0298</t>
  </si>
  <si>
    <t>PML-METER-0287</t>
  </si>
  <si>
    <t>MULTIMETER FLUKE189</t>
  </si>
  <si>
    <t>1925-20-8154-B0338</t>
  </si>
  <si>
    <t>MULTIMETER,DIGITAL MULTIMETER RANGE AC. 1,000 V.,D C.1,000 V.ประกอบด้วย 1.สายวัดแรงดัน 2 เส้น 2.Clamp 600AAC,1000ADC 3.เครื่องวัดค่า</t>
  </si>
  <si>
    <t>เครื่องมือวัดการแผ่รังสีISTRSS-214</t>
  </si>
  <si>
    <t>1925-20-6703-E0004</t>
  </si>
  <si>
    <t>A3632</t>
  </si>
  <si>
    <t>IST</t>
  </si>
  <si>
    <t>RSS-214</t>
  </si>
  <si>
    <t>เครื่องมือวัดการแผ่รังสีISTประกอบด้วย 1.Adaptor 2.Globe Sensor 3.Dry Bulb Sensor 4.Wet Bulb Sensor 5.สายRS-232 6.น้ำยา 7.หัวต่อ 8.เครื่องวัดค่า</t>
  </si>
  <si>
    <t>เครื่องมือวัดค่าและบันทึกประสิทธิภาพการเผาไหม้TESTO3505</t>
  </si>
  <si>
    <t>1925-20-7194-L0001</t>
  </si>
  <si>
    <t>#01412628</t>
  </si>
  <si>
    <t>350S</t>
  </si>
  <si>
    <t>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</t>
  </si>
  <si>
    <t>เครื่องมือวัดคุณภาพน้ำOXIDIRECL</t>
  </si>
  <si>
    <t>1925-20-7936-L0001</t>
  </si>
  <si>
    <t>#0602008</t>
  </si>
  <si>
    <t>AQUALYTIC</t>
  </si>
  <si>
    <t>OXIDIRECL</t>
  </si>
  <si>
    <t>เครื่องมือวัดคุณภาพน้ำ</t>
  </si>
  <si>
    <t>เครื่องวัดค่าของสารละลาย CYBERSCAN PC10 METER</t>
  </si>
  <si>
    <t>1925-20-7999-B0042</t>
  </si>
  <si>
    <t>EUTECH</t>
  </si>
  <si>
    <t>CYBERSCAN PC10</t>
  </si>
  <si>
    <t>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</t>
  </si>
  <si>
    <t>1925-20-7999-B0045</t>
  </si>
  <si>
    <t>เครื่องมือวัดกับดักไอน้ำ PEN CHECK</t>
  </si>
  <si>
    <t>1925-20-6698-B0001</t>
  </si>
  <si>
    <t>TLV</t>
  </si>
  <si>
    <t>PK2</t>
  </si>
  <si>
    <t>PEN CHECK (เครื่องมือวัดกับดักไอน้ำ) ประกอบด้วย 1.แบตตอรี่  2.เครื่องวัด</t>
  </si>
  <si>
    <t>1925-20-6698-B0010</t>
  </si>
  <si>
    <t>1925-20-7194-E0015</t>
  </si>
  <si>
    <t>00838806/306</t>
  </si>
  <si>
    <t>TESTO-350M</t>
  </si>
  <si>
    <t>1925-20-7194-E0016</t>
  </si>
  <si>
    <t>00838802/306</t>
  </si>
  <si>
    <t>1925-20-6703-E0007</t>
  </si>
  <si>
    <t>A3651</t>
  </si>
  <si>
    <t>เครื่องมือวัดการแผ่รังสีISTประกอบด้วย 1.หนังสือคู่มือ 2.หัว Sinsing  สำรอง 3.หัววัดอุณหภูมิด้วยการแผ่รังสี 4.หัววัดอุณหภูมิกระเปาะแห้ง 5.หัววัดอุณหภูมิกระเปาะเปียก 6.เครื่องวัดการแผ่รังสี  IST 7.ชุดน้ำยาวัดกระเปาะเปียก 8.Hard lock RS 232 9.Power Supply 10.สายโหลดข้อมูล</t>
  </si>
  <si>
    <t>1925-20-7999-B0047</t>
  </si>
  <si>
    <t>1925-20-6698-B0006</t>
  </si>
  <si>
    <t>PEN CHECK (เครื่องมือวัดกับดักไอน้ำ) ประกอบด้วย 1.แบตตอรี่  2.เครื่องวัด 3.หูฟัง</t>
  </si>
  <si>
    <t>เครื่องมือวัดค่าก๊าซไวไฟG-750</t>
  </si>
  <si>
    <t>1925-20-6679-E0007</t>
  </si>
  <si>
    <t>#03030043</t>
  </si>
  <si>
    <t>GFG</t>
  </si>
  <si>
    <t>G-750</t>
  </si>
  <si>
    <t>เครื่องก๊าซไวไฟประกอบด้วย 1.เครื่องมือวัดก๊าซไวไฟ 2.ตัวทำปฎิกริยา 3.สายยาง 4.สายPOWER  5.สายส่งข้อมูล 6.สายสะพาย</t>
  </si>
  <si>
    <t>เครื่องมือวัดค่าและบันทึกประสิทธิภาพการเผาไหม้KANE MAY900</t>
  </si>
  <si>
    <t>1925-20-7484-E0019</t>
  </si>
  <si>
    <t>KM900</t>
  </si>
  <si>
    <t>เครื่องมือวัดค่าและบันทึกประสิทธิภาพการเผาไหม้ประกอบด้วย 1.เครื่องวัดประสิทธิภาพการเผาไหม้ 2.สายพร้อมหัววัด 3.เครื่องPrinter  4.สาย Power 2 เส้น</t>
  </si>
  <si>
    <t>1925-20-7999-B0046</t>
  </si>
  <si>
    <t>Code ID</t>
  </si>
  <si>
    <t>ใบยืม - 00000002</t>
  </si>
  <si>
    <t>Code</t>
  </si>
  <si>
    <t>ID</t>
  </si>
  <si>
    <t>ชื่อผู้เบิก</t>
  </si>
  <si>
    <t>สังกัด</t>
  </si>
  <si>
    <t>วันที่เบิกยืม / คืน</t>
  </si>
  <si>
    <t>อ้างอิงจากใบยืมเลขที่</t>
  </si>
  <si>
    <t>รหัสอ้างอิงจากใบยืม</t>
  </si>
  <si>
    <t>ใบยืม</t>
  </si>
  <si>
    <t>ใบยืม - 00000001</t>
  </si>
  <si>
    <t>นายเจษฎา   ด่านตระกูล</t>
  </si>
  <si>
    <t>BBBBBBB</t>
  </si>
  <si>
    <t>ใบยืม - 00000001 - 21</t>
  </si>
  <si>
    <t>ใบยืม - 00000002 - 22</t>
  </si>
  <si>
    <t>ใบยืม - 00000002 - 23</t>
  </si>
  <si>
    <t>ใบคืน - 00000003</t>
  </si>
  <si>
    <t>คืนแล้ว</t>
  </si>
  <si>
    <t>ใบคืน - 00000004</t>
  </si>
  <si>
    <t>ใบยืม - 00000005</t>
  </si>
  <si>
    <t>นางสาวศัลสนีย์  บัวชัย</t>
  </si>
  <si>
    <t>AAAAAAAAAAAA</t>
  </si>
  <si>
    <t>ใบยืม - 00000005 - 21</t>
  </si>
  <si>
    <t>ใบคืน - 00000006</t>
  </si>
  <si>
    <t>ใบยืม - 00000007</t>
  </si>
  <si>
    <t>ROW No.</t>
  </si>
  <si>
    <t>ชื่อ นามสกุล</t>
  </si>
  <si>
    <t>Row Labels</t>
  </si>
  <si>
    <t>จำนวนรายการ</t>
  </si>
  <si>
    <t>นายสมศักดิ์  ปรางทอง</t>
  </si>
  <si>
    <t>ม.ล.ชไมทิพ  เทวกุล</t>
  </si>
  <si>
    <t>นายณพภณ  กุลภัสราสร</t>
  </si>
  <si>
    <t>นายมนตรี  จิตรบำรุง</t>
  </si>
  <si>
    <t>นางสาวสุวิมล   คงจับ</t>
  </si>
  <si>
    <t>นายธำรงณ์  วงษ์สง่า</t>
  </si>
  <si>
    <t>นายประสิทธิ์  ยนตรา</t>
  </si>
  <si>
    <t>นายปรีชา  ไกรลักษณวราภา</t>
  </si>
  <si>
    <t>นายปิยะ  ออมสิน</t>
  </si>
  <si>
    <t>นายโยธิน  ภู่ทอง</t>
  </si>
  <si>
    <t>นายสุธากร  แทบศรี</t>
  </si>
  <si>
    <t>นายฐิติวัฒน์   ฉันสำราญ</t>
  </si>
  <si>
    <t>นางสาวธาริณี  เปี่ยมพงศ์สานต์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</si>
  <si>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</si>
  <si>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</si>
  <si>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</si>
  <si>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</si>
  <si>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นายกฤษฎา  ศรียานนท์</t>
  </si>
  <si>
    <t>นายเกรียงไกร  หอมสุวรรณ์</t>
  </si>
  <si>
    <t>นายนฤนาถ  ล่ำสัน</t>
  </si>
  <si>
    <t>นายประเสริฐ  น้ำผึ้ง</t>
  </si>
  <si>
    <t>นายพีรพัชร์  วงษ์ภมร</t>
  </si>
  <si>
    <t>นายวิชัย  สุขสุวรรณ</t>
  </si>
  <si>
    <t>นายชัชชล  แย้มกระโทก</t>
  </si>
  <si>
    <t>นายศุภกฤต  ประสิทธิ์พร</t>
  </si>
  <si>
    <t>นายจารุเดช  วรสีห์</t>
  </si>
  <si>
    <t>นายยอดเผ่า  บัวชุม</t>
  </si>
  <si>
    <t>นายนภัทร  เตชวุฒิกร</t>
  </si>
  <si>
    <t>นายวรา  กุศลธรรมรัตน์</t>
  </si>
  <si>
    <r>
      <t>ใบ</t>
    </r>
    <r>
      <rPr>
        <b/>
        <u/>
        <sz val="18"/>
        <color theme="1"/>
        <rFont val="TH Sarabun New"/>
        <family val="2"/>
      </rPr>
      <t>เบิกยืม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</si>
  <si>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t>เลขที่ใบยืม</t>
  </si>
  <si>
    <t>xxxxxxxxxxxxx</t>
  </si>
  <si>
    <t>วันที่เบิกยืม</t>
  </si>
  <si>
    <t>รายการเบิกยืมเครื่องมือเครื่องใช้</t>
  </si>
  <si>
    <t>ชื่อผู้เบิกใช้งาน</t>
  </si>
  <si>
    <t>จำนวน</t>
  </si>
  <si>
    <t>รายละเอียดส่วนประกอบของเครื่องมือเครื่องใช้ในการตรวจวัดพลังงาน</t>
  </si>
  <si>
    <t>ชื่อ_นามสกุล</t>
  </si>
  <si>
    <t>Grand Total</t>
  </si>
  <si>
    <t>(All)</t>
  </si>
  <si>
    <t>Column Labels</t>
  </si>
  <si>
    <t>Count of รหัสครุภัณฑ์</t>
  </si>
  <si>
    <t>เครื่องมือวัดค่าอุณหภูมิความชื้น</t>
  </si>
  <si>
    <t>เครื่องมือวัดและบันทึกอัตราการไหลของเหลว</t>
  </si>
  <si>
    <t>เครื่องวัดอุณหภูมิความชื้นสัมพัทธ์แบบไร้สาย</t>
  </si>
  <si>
    <t>เครื่องตรวจสอบและบันทึกแรงดันน้ำแบบดิจิตอล</t>
  </si>
  <si>
    <t>เครื่องมือวัดและบันทึกค่าอุณหภูมิและความชื้นสัมพัทธ์แบบไร้สาย</t>
  </si>
  <si>
    <t>มิเตอร์วัดค่าพลังงานไฟฟ้า</t>
  </si>
  <si>
    <t>แคลมป์คล้องวัดกระแส AC ขนาด 3000 A</t>
  </si>
  <si>
    <t>เครื่องมือวัดค่าทางไฟฟ้า</t>
  </si>
  <si>
    <t>เครื่องมือวัดค่าทางไฟฟ้าและบันทึกค่าพลังงานCHAUVIN</t>
  </si>
  <si>
    <t>DIGITAL INSULATION TESTER 3-1/2 DIGIT RANGE 2000</t>
  </si>
  <si>
    <t>METER ION6200</t>
  </si>
  <si>
    <t>METER ION6201</t>
  </si>
  <si>
    <t>METER ION6202</t>
  </si>
  <si>
    <t>Count of ชื่อที่เรียกใช้งาน</t>
  </si>
  <si>
    <t>เบิกยืมได้</t>
  </si>
  <si>
    <t>เบิกใช้งาน/คืนแล้ว</t>
  </si>
  <si>
    <t>01246929/608</t>
  </si>
  <si>
    <t>รายการที่เบิกยืมแล้วยังไม่คืนเครี่องมือ</t>
  </si>
  <si>
    <t>จำนวน เครื่องมือ</t>
  </si>
  <si>
    <t>รายการที่เบิกยืม และ คืน เครี่องมือ</t>
  </si>
  <si>
    <t>แสดงจำนวนครั้งในการยืมมครี่องมือ</t>
  </si>
  <si>
    <t>หน้าหลัก</t>
  </si>
  <si>
    <t>รายการเครื่องมือที่เบิกยืม/คืน</t>
  </si>
  <si>
    <t xml:space="preserve"> - รายการเครื่องมือที่ยังไม่คืน</t>
  </si>
  <si>
    <t xml:space="preserve"> - รายการที่เบิกยืม และ คืน</t>
  </si>
  <si>
    <t>ข้อมูลเครื่องมือ แก้ เพิ่ม</t>
  </si>
  <si>
    <t xml:space="preserve"> - รายการเครื่องมือเครื่องใช้</t>
  </si>
  <si>
    <t xml:space="preserve"> - รายการเครื่องมือประกอบ</t>
  </si>
  <si>
    <t xml:space="preserve"> - รายการชื่อพนักงาน กฟผ.</t>
  </si>
  <si>
    <t>ประวัติการใช้เครื่องมือ</t>
  </si>
  <si>
    <t>วัตถุประสงค์การใช้งาน</t>
  </si>
  <si>
    <t xml:space="preserve">               ไฟล์เก็บข้อมูลการเบิกจ่ายเครื่องมือตรวจวัดพลังงานและเอกสารการเบิกยืม คืนเครื่องมือ</t>
  </si>
  <si>
    <t>รายการประกอบเครื่องมือ</t>
  </si>
  <si>
    <t>จัดทำโดย นายยอดเผ่า  บัวชุม  Tel.68280</t>
  </si>
  <si>
    <t>ระบบยืม-คืนเครื่องมือ จัดทำขึ้นเพื่อ พัฒนาระบบการทำงานในรูปแบบเดิม ให้มีประสิทธิภาพเพิ่มขึ้น โดยการนำ เอาแนวทางของระบบงานเดิมมาปรับเปลี่ยน
เพิ่มเติม ให้เกิดความเหมาะสม และสะดวกรวดเร็วต่อการใช้งานของผู้ใช้ และเพื่อเป็นประโยชน์ต่อการพัฒนาในรูปแบบออนไลน์ ต่อไป</t>
  </si>
  <si>
    <t>เบิกใช้งาน</t>
  </si>
  <si>
    <t>ใช้งานอยู่</t>
  </si>
  <si>
    <t>ใบคืน - 00000008</t>
  </si>
  <si>
    <t>ชื่อควบคุมการเบิกจ่าย</t>
  </si>
  <si>
    <r>
      <t>(</t>
    </r>
    <r>
      <rPr>
        <sz val="14"/>
        <color theme="1"/>
        <rFont val="TH Sarabun New"/>
        <family val="2"/>
      </rPr>
      <t>………………………………….……………...………...…………..</t>
    </r>
    <r>
      <rPr>
        <sz val="22"/>
        <color theme="1"/>
        <rFont val="TH Sarabun New"/>
        <family val="2"/>
      </rPr>
      <t>)</t>
    </r>
  </si>
  <si>
    <r>
      <t>(</t>
    </r>
    <r>
      <rPr>
        <sz val="14"/>
        <color theme="1"/>
        <rFont val="TH Sarabun New"/>
        <family val="2"/>
      </rPr>
      <t>………………………………….……………...………...……..</t>
    </r>
    <r>
      <rPr>
        <sz val="22"/>
        <color theme="1"/>
        <rFont val="TH Sarabun New"/>
        <family val="2"/>
      </rPr>
      <t xml:space="preserve">)  </t>
    </r>
    <r>
      <rPr>
        <sz val="8"/>
        <color theme="1"/>
        <rFont val="TH Sarabun New"/>
        <family val="2"/>
      </rPr>
      <t>.</t>
    </r>
  </si>
  <si>
    <t>จำนวนวัน</t>
  </si>
  <si>
    <t>ใบยืม - 00000007 - 19</t>
  </si>
  <si>
    <t>ใบยืม - 00000007 - 20</t>
  </si>
  <si>
    <t>ใบยืม - 00000007 - 25</t>
  </si>
  <si>
    <t>ใบยืม - 00000007 - 26</t>
  </si>
  <si>
    <t>ใบยืม - 00000007 - 84</t>
  </si>
  <si>
    <t xml:space="preserve"> จำนวนวัน</t>
  </si>
  <si>
    <t>ใบยืม - 00000009</t>
  </si>
  <si>
    <t>ใบยืม - 00000009 - 91</t>
  </si>
  <si>
    <t>ใบยืม - 00000009 - 90</t>
  </si>
  <si>
    <t>ใบยืม - 00000009 - 89</t>
  </si>
  <si>
    <t>ใบคืน - 00000010</t>
  </si>
  <si>
    <t>แสดงจำนวนวันในการใช้มครี่องมือ</t>
  </si>
  <si>
    <t xml:space="preserve"> - จำนวนการใช้เครื่องมือ (ครั้ง)</t>
  </si>
  <si>
    <t xml:space="preserve"> - จำนวนการใช้เครื่องมือ (วัน)</t>
  </si>
  <si>
    <t>รายชื่อพนักงาน</t>
  </si>
  <si>
    <t>ใบยืม - 00000011</t>
  </si>
  <si>
    <t>ใบยืม - 00000011 - 37</t>
  </si>
  <si>
    <t>ใบยืม - 00000011 - 38</t>
  </si>
  <si>
    <t>ใบยืม - 00000011 - 39</t>
  </si>
  <si>
    <t>ใบยืม - 00000012</t>
  </si>
  <si>
    <t>ใบยืม - 00000012 - 55</t>
  </si>
  <si>
    <t>ใบยืม - 00000013</t>
  </si>
  <si>
    <t>ใบยืม - 00000013 - 8</t>
  </si>
  <si>
    <t>ใบยืม - 00000014</t>
  </si>
  <si>
    <t>ใบยืม - 00000014 - 20</t>
  </si>
  <si>
    <t>ใบยืม - 00000015</t>
  </si>
  <si>
    <t>ใบยืม - 00000015 - 19</t>
  </si>
  <si>
    <t>ใบคืน - 00000016</t>
  </si>
  <si>
    <t>ใบคืน - 00000017</t>
  </si>
  <si>
    <t>ใบยืม - 00000018</t>
  </si>
  <si>
    <t>ใบยืม - 00000018 - 83</t>
  </si>
  <si>
    <t>ใบยืม - 00000018 - 89</t>
  </si>
  <si>
    <t>ประวัติการเบิกยืม คืนเครื่องมือ</t>
  </si>
  <si>
    <t>ประวัติการเบิกเพื่อส่งซ่อม ส่งคืนคลังและกรณีอื่นๆ</t>
  </si>
  <si>
    <t>เลขที่ใบเบิก</t>
  </si>
  <si>
    <t>วันที่เบิก / คืน</t>
  </si>
  <si>
    <t>Orther</t>
  </si>
  <si>
    <t>เรื่องรายงานการเบิกเครื่องมือเครื่องใช้ตรวจวัดพลังงานในกรณี</t>
  </si>
  <si>
    <t>วันที่เบิก</t>
  </si>
  <si>
    <t>ชื่อผู้รับ</t>
  </si>
  <si>
    <t>เลขประจำตัวประชาชน</t>
  </si>
  <si>
    <t>หน่วยงานผู้รับ</t>
  </si>
  <si>
    <t>สถานะเครื่อง</t>
  </si>
  <si>
    <t>ชื่อครุภัณฑ์</t>
  </si>
  <si>
    <t>รายการเครื่องมือเครื่องใช้</t>
  </si>
  <si>
    <t>Column1</t>
  </si>
  <si>
    <t>Column2</t>
  </si>
  <si>
    <t>สังกัด กสช-ย. / อชก.</t>
  </si>
  <si>
    <t>ตำแหน่ง หปธ-ย</t>
  </si>
  <si>
    <t>ตรวจสอบ calibrate</t>
  </si>
  <si>
    <t>ตรวจสอบ รับคืนจากบริษัท</t>
  </si>
  <si>
    <t>ใบเบิก เครื่องมือเครื่องใช้ตรวจวัดพลังงานในกรณีอื่นๆ</t>
  </si>
  <si>
    <t>วันที่ calibrate ล่าสุด</t>
  </si>
  <si>
    <t>Check Calibrate</t>
  </si>
  <si>
    <t>Note.</t>
  </si>
  <si>
    <t>รอบ calibrate(วัน)</t>
  </si>
  <si>
    <t>วันครบกำหนด</t>
  </si>
  <si>
    <t>สถานะวัน</t>
  </si>
  <si>
    <t>ยีห้อ</t>
  </si>
  <si>
    <t>ยี่ห้อ</t>
  </si>
  <si>
    <t>Page เตือนการส่งเครื่องมือตรวจวัดพลังงานไป Calibrate</t>
  </si>
  <si>
    <t>รายการเครื่องมือประกอบ</t>
  </si>
  <si>
    <t>TEL. ผู้รับ</t>
  </si>
  <si>
    <t>ใบเบิก</t>
  </si>
  <si>
    <t>ประวัติเบิกเครื่องมือกรณีอื่น</t>
  </si>
  <si>
    <t>Tel.123456789</t>
  </si>
  <si>
    <t>ZZZZZZZZZZZZZZZZ</t>
  </si>
  <si>
    <t>ส่ง calibrate</t>
  </si>
  <si>
    <t>Orther - 00000001</t>
  </si>
  <si>
    <t>Tel.</t>
  </si>
  <si>
    <t>Orther - 00000002</t>
  </si>
  <si>
    <t/>
  </si>
  <si>
    <t>เสีย-ชำรุด</t>
  </si>
  <si>
    <t>Orther - 00000003</t>
  </si>
  <si>
    <t>ส่ง service</t>
  </si>
  <si>
    <t>Orther - 00000004</t>
  </si>
  <si>
    <t>dddd</t>
  </si>
  <si>
    <t>ddddd</t>
  </si>
  <si>
    <t>Orther - 00000005</t>
  </si>
  <si>
    <t>ตืนคลัง</t>
  </si>
  <si>
    <t>Orther - 00000006</t>
  </si>
  <si>
    <t>ssssss</t>
  </si>
  <si>
    <t>Tel.ddddd</t>
  </si>
  <si>
    <t>ส่งซ่อม</t>
  </si>
  <si>
    <t>Orther - 00000007</t>
  </si>
  <si>
    <t>Orther - 00000008</t>
  </si>
  <si>
    <t>sss</t>
  </si>
  <si>
    <t>ffffff</t>
  </si>
  <si>
    <t>gggg</t>
  </si>
  <si>
    <t>Orther - 00000009</t>
  </si>
  <si>
    <t>Orther - 00000010</t>
  </si>
  <si>
    <t>Tel.dddd</t>
  </si>
  <si>
    <t>Orther - 00000011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</si>
</sst>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dd\ mmm\ bbbb"/>
    <numFmt numFmtId="188" formatCode="00000000"/>
    <numFmt numFmtId="189" formatCode="dd\ mm\ bbbb"/>
    <numFmt numFmtId="190" formatCode="00000"/>
    <numFmt numFmtId="191" formatCode="&quot;เหลืออีก &quot;#,##0&quot; วัน&quot;;&quot;เกินกำหนด &quot;#,##0&quot; วัน&quot;;&quot;ครบกำหนด&quot;"/>
  </numFmts>
  <fonts count="21" x14ac:knownFonts="1">
    <font>
      <sz val="14"/>
      <color theme="1"/>
      <name val="TH Sarabun New"/>
      <family val="2"/>
      <charset val="222"/>
    </font>
    <font>
      <b/>
      <sz val="14"/>
      <color theme="0"/>
      <name val="TH Sarabun New"/>
      <family val="2"/>
      <charset val="222"/>
    </font>
    <font>
      <b/>
      <sz val="18"/>
      <color theme="1"/>
      <name val="TH Sarabun New"/>
      <family val="2"/>
    </font>
    <font>
      <b/>
      <u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2"/>
      <color theme="1"/>
      <name val="TH Sarabun New"/>
      <family val="2"/>
    </font>
    <font>
      <sz val="14"/>
      <color theme="1"/>
      <name val="TH Sarabun New"/>
      <family val="2"/>
    </font>
    <font>
      <sz val="22"/>
      <color theme="1"/>
      <name val="TH Sarabun New"/>
      <family val="2"/>
    </font>
    <font>
      <sz val="16"/>
      <name val="TH Sarabun New"/>
      <family val="2"/>
    </font>
    <font>
      <b/>
      <sz val="11"/>
      <color theme="0"/>
      <name val="Tahoma"/>
      <family val="2"/>
      <scheme val="minor"/>
    </font>
    <font>
      <b/>
      <sz val="16"/>
      <color theme="0"/>
      <name val="TH Sarabun New"/>
      <family val="2"/>
    </font>
    <font>
      <sz val="16"/>
      <color theme="1"/>
      <name val="TH Sarabun New"/>
      <family val="2"/>
      <charset val="222"/>
    </font>
    <font>
      <b/>
      <sz val="28"/>
      <color theme="1"/>
      <name val="TH Sarabun New"/>
      <family val="2"/>
    </font>
    <font>
      <b/>
      <sz val="22"/>
      <color theme="0"/>
      <name val="TH Sarabun New"/>
      <family val="2"/>
      <charset val="222"/>
    </font>
    <font>
      <b/>
      <sz val="18"/>
      <color theme="0"/>
      <name val="TH Sarabun New"/>
      <family val="2"/>
      <charset val="222"/>
    </font>
    <font>
      <sz val="22"/>
      <color theme="0"/>
      <name val="TH Sarabun New"/>
      <family val="2"/>
      <charset val="222"/>
    </font>
    <font>
      <sz val="8"/>
      <color theme="1"/>
      <name val="TH Sarabun New"/>
      <family val="2"/>
    </font>
    <font>
      <b/>
      <sz val="24"/>
      <color theme="1"/>
      <name val="TH Sarabun New"/>
      <family val="2"/>
    </font>
    <font>
      <sz val="8"/>
      <color rgb="FF000000"/>
      <name val="Segoe UI"/>
      <family val="2"/>
    </font>
    <font>
      <sz val="14"/>
      <color theme="0"/>
      <name val="TH Sarabun New"/>
      <family val="2"/>
      <charset val="22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5" tint="0.40000610370189521"/>
        </stop>
      </gradient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3">
    <xf numFmtId="0" fontId="0" fillId="0" borderId="0" xfId="0"/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 indent="1"/>
    </xf>
    <xf numFmtId="0" fontId="4" fillId="0" borderId="4" xfId="0" applyFont="1" applyBorder="1" applyAlignment="1">
      <alignment horizontal="left" vertical="top" indent="1"/>
    </xf>
    <xf numFmtId="0" fontId="4" fillId="0" borderId="5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left" indent="1"/>
    </xf>
    <xf numFmtId="49" fontId="7" fillId="0" borderId="7" xfId="0" applyNumberFormat="1" applyFont="1" applyBorder="1" applyAlignment="1">
      <alignment horizontal="left" indent="1"/>
    </xf>
    <xf numFmtId="49" fontId="7" fillId="0" borderId="8" xfId="0" applyNumberFormat="1" applyFont="1" applyBorder="1" applyAlignment="1">
      <alignment horizontal="left" indent="1"/>
    </xf>
    <xf numFmtId="49" fontId="7" fillId="0" borderId="9" xfId="0" applyNumberFormat="1" applyFont="1" applyBorder="1" applyAlignment="1">
      <alignment horizontal="left" indent="1"/>
    </xf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left" indent="1"/>
    </xf>
    <xf numFmtId="49" fontId="7" fillId="0" borderId="12" xfId="0" applyNumberFormat="1" applyFont="1" applyBorder="1" applyAlignment="1">
      <alignment horizontal="left" indent="1"/>
    </xf>
    <xf numFmtId="49" fontId="7" fillId="0" borderId="13" xfId="0" applyNumberFormat="1" applyFont="1" applyBorder="1" applyAlignment="1">
      <alignment horizontal="left" indent="1"/>
    </xf>
    <xf numFmtId="49" fontId="7" fillId="0" borderId="14" xfId="0" applyNumberFormat="1" applyFont="1" applyBorder="1" applyAlignment="1">
      <alignment horizontal="left" indent="1"/>
    </xf>
    <xf numFmtId="49" fontId="4" fillId="0" borderId="15" xfId="0" applyNumberFormat="1" applyFont="1" applyBorder="1" applyAlignment="1">
      <alignment horizontal="center"/>
    </xf>
    <xf numFmtId="49" fontId="4" fillId="0" borderId="16" xfId="0" applyNumberFormat="1" applyFont="1" applyBorder="1" applyAlignment="1">
      <alignment horizontal="left" indent="1"/>
    </xf>
    <xf numFmtId="49" fontId="7" fillId="0" borderId="17" xfId="0" applyNumberFormat="1" applyFont="1" applyBorder="1" applyAlignment="1">
      <alignment horizontal="left" indent="1"/>
    </xf>
    <xf numFmtId="49" fontId="7" fillId="0" borderId="18" xfId="0" applyNumberFormat="1" applyFont="1" applyBorder="1" applyAlignment="1">
      <alignment horizontal="left" indent="1"/>
    </xf>
    <xf numFmtId="49" fontId="7" fillId="0" borderId="19" xfId="0" applyNumberFormat="1" applyFont="1" applyBorder="1" applyAlignment="1">
      <alignment horizontal="left" indent="1"/>
    </xf>
    <xf numFmtId="49" fontId="4" fillId="0" borderId="20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NumberFormat="1" applyAlignment="1">
      <alignment horizontal="right" indent="1"/>
    </xf>
    <xf numFmtId="188" fontId="0" fillId="0" borderId="0" xfId="0" applyNumberFormat="1"/>
    <xf numFmtId="0" fontId="0" fillId="0" borderId="0" xfId="0" applyAlignment="1"/>
    <xf numFmtId="187" fontId="0" fillId="0" borderId="0" xfId="0" applyNumberFormat="1"/>
    <xf numFmtId="0" fontId="0" fillId="4" borderId="0" xfId="0" applyFill="1"/>
    <xf numFmtId="0" fontId="11" fillId="2" borderId="23" xfId="0" applyFont="1" applyFill="1" applyBorder="1"/>
    <xf numFmtId="0" fontId="0" fillId="0" borderId="0" xfId="0" applyFill="1" applyBorder="1"/>
    <xf numFmtId="188" fontId="0" fillId="0" borderId="0" xfId="0" applyNumberFormat="1" applyFill="1" applyBorder="1"/>
    <xf numFmtId="49" fontId="0" fillId="0" borderId="0" xfId="0" applyNumberFormat="1"/>
    <xf numFmtId="189" fontId="0" fillId="0" borderId="0" xfId="0" applyNumberFormat="1"/>
    <xf numFmtId="190" fontId="0" fillId="0" borderId="0" xfId="0" applyNumberFormat="1"/>
    <xf numFmtId="0" fontId="0" fillId="0" borderId="0" xfId="0" applyFont="1" applyFill="1" applyBorder="1"/>
    <xf numFmtId="188" fontId="0" fillId="0" borderId="0" xfId="0" applyNumberFormat="1" applyFont="1" applyFill="1" applyBorder="1"/>
    <xf numFmtId="187" fontId="0" fillId="0" borderId="0" xfId="0" applyNumberFormat="1" applyFont="1" applyFill="1" applyBorder="1"/>
    <xf numFmtId="0" fontId="0" fillId="0" borderId="0" xfId="0" applyNumberFormat="1" applyFont="1" applyFill="1" applyBorder="1"/>
    <xf numFmtId="187" fontId="0" fillId="0" borderId="0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pivotButton="1"/>
    <xf numFmtId="0" fontId="0" fillId="3" borderId="23" xfId="0" applyFont="1" applyFill="1" applyBorder="1"/>
    <xf numFmtId="0" fontId="0" fillId="0" borderId="23" xfId="0" applyFont="1" applyBorder="1"/>
    <xf numFmtId="14" fontId="1" fillId="2" borderId="0" xfId="0" applyNumberFormat="1" applyFont="1" applyFill="1" applyBorder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2" fillId="0" borderId="0" xfId="0" applyFont="1" applyAlignment="1"/>
    <xf numFmtId="0" fontId="1" fillId="2" borderId="22" xfId="0" applyFont="1" applyFill="1" applyBorder="1"/>
    <xf numFmtId="0" fontId="1" fillId="2" borderId="23" xfId="0" applyNumberFormat="1" applyFont="1" applyFill="1" applyBorder="1" applyAlignment="1">
      <alignment horizontal="right" indent="1"/>
    </xf>
    <xf numFmtId="188" fontId="1" fillId="2" borderId="23" xfId="0" applyNumberFormat="1" applyFont="1" applyFill="1" applyBorder="1"/>
    <xf numFmtId="0" fontId="1" fillId="2" borderId="23" xfId="0" applyFont="1" applyFill="1" applyBorder="1"/>
    <xf numFmtId="0" fontId="1" fillId="2" borderId="23" xfId="0" applyFont="1" applyFill="1" applyBorder="1" applyAlignment="1"/>
    <xf numFmtId="0" fontId="0" fillId="5" borderId="0" xfId="0" applyFill="1"/>
    <xf numFmtId="0" fontId="1" fillId="2" borderId="21" xfId="0" applyFont="1" applyFill="1" applyBorder="1" applyAlignment="1">
      <alignment vertical="top"/>
    </xf>
    <xf numFmtId="49" fontId="0" fillId="3" borderId="21" xfId="0" applyNumberFormat="1" applyFont="1" applyFill="1" applyBorder="1" applyAlignment="1">
      <alignment vertical="top"/>
    </xf>
    <xf numFmtId="0" fontId="0" fillId="0" borderId="0" xfId="0" applyBorder="1"/>
    <xf numFmtId="0" fontId="13" fillId="7" borderId="0" xfId="0" applyFont="1" applyFill="1"/>
    <xf numFmtId="0" fontId="0" fillId="7" borderId="0" xfId="0" applyFill="1"/>
    <xf numFmtId="0" fontId="16" fillId="6" borderId="0" xfId="0" applyFont="1" applyFill="1" applyAlignment="1">
      <alignment horizontal="left" indent="2"/>
    </xf>
    <xf numFmtId="0" fontId="14" fillId="6" borderId="0" xfId="0" applyFont="1" applyFill="1" applyAlignment="1">
      <alignment horizontal="left" indent="2"/>
    </xf>
    <xf numFmtId="0" fontId="14" fillId="6" borderId="0" xfId="0" applyFont="1" applyFill="1" applyAlignment="1">
      <alignment horizontal="left" vertical="top" wrapText="1" indent="2"/>
    </xf>
    <xf numFmtId="0" fontId="14" fillId="6" borderId="0" xfId="0" applyFont="1" applyFill="1" applyAlignment="1">
      <alignment vertical="top"/>
    </xf>
    <xf numFmtId="0" fontId="15" fillId="6" borderId="0" xfId="0" applyFont="1" applyFill="1" applyAlignment="1">
      <alignment horizontal="left" indent="3"/>
    </xf>
    <xf numFmtId="0" fontId="5" fillId="5" borderId="0" xfId="0" applyFont="1" applyFill="1"/>
    <xf numFmtId="0" fontId="13" fillId="7" borderId="0" xfId="0" applyFont="1" applyFill="1" applyAlignment="1">
      <alignment horizontal="left"/>
    </xf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0" fillId="0" borderId="0" xfId="0" applyFill="1" applyAlignment="1">
      <alignment horizontal="left" indent="1"/>
    </xf>
    <xf numFmtId="0" fontId="0" fillId="5" borderId="0" xfId="0" applyFill="1" applyAlignment="1">
      <alignment horizontal="right"/>
    </xf>
    <xf numFmtId="188" fontId="0" fillId="3" borderId="21" xfId="0" applyNumberFormat="1" applyFont="1" applyFill="1" applyBorder="1" applyProtection="1">
      <protection locked="0"/>
    </xf>
    <xf numFmtId="188" fontId="10" fillId="2" borderId="21" xfId="0" applyNumberFormat="1" applyFont="1" applyFill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protection locked="0"/>
    </xf>
    <xf numFmtId="187" fontId="4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indent="2"/>
      <protection locked="0"/>
    </xf>
    <xf numFmtId="49" fontId="0" fillId="0" borderId="0" xfId="0" applyNumberFormat="1" applyFill="1" applyBorder="1"/>
    <xf numFmtId="189" fontId="0" fillId="0" borderId="0" xfId="0" applyNumberFormat="1" applyFill="1" applyBorder="1"/>
    <xf numFmtId="0" fontId="0" fillId="0" borderId="0" xfId="0" applyNumberFormat="1" applyFill="1" applyBorder="1"/>
    <xf numFmtId="3" fontId="0" fillId="0" borderId="0" xfId="0" applyNumberFormat="1"/>
    <xf numFmtId="0" fontId="1" fillId="2" borderId="24" xfId="0" applyFont="1" applyFill="1" applyBorder="1"/>
    <xf numFmtId="3" fontId="0" fillId="3" borderId="24" xfId="0" applyNumberFormat="1" applyFont="1" applyFill="1" applyBorder="1"/>
    <xf numFmtId="3" fontId="0" fillId="0" borderId="24" xfId="0" applyNumberFormat="1" applyFont="1" applyBorder="1"/>
    <xf numFmtId="14" fontId="5" fillId="0" borderId="0" xfId="0" applyNumberFormat="1" applyFont="1"/>
    <xf numFmtId="0" fontId="18" fillId="0" borderId="0" xfId="0" applyFont="1"/>
    <xf numFmtId="0" fontId="7" fillId="0" borderId="23" xfId="0" applyFont="1" applyBorder="1"/>
    <xf numFmtId="3" fontId="0" fillId="0" borderId="0" xfId="0" applyNumberFormat="1" applyAlignment="1">
      <alignment horizontal="center"/>
    </xf>
    <xf numFmtId="0" fontId="20" fillId="0" borderId="0" xfId="0" applyNumberFormat="1" applyFont="1"/>
    <xf numFmtId="191" fontId="0" fillId="0" borderId="0" xfId="0" applyNumberFormat="1" applyAlignment="1">
      <alignment horizontal="right"/>
    </xf>
    <xf numFmtId="188" fontId="10" fillId="2" borderId="0" xfId="0" applyNumberFormat="1" applyFont="1" applyFill="1" applyBorder="1" applyProtection="1">
      <protection locked="0"/>
    </xf>
    <xf numFmtId="188" fontId="0" fillId="3" borderId="0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NumberFormat="1" applyFont="1" applyAlignment="1">
      <alignment horizontal="right" indent="1"/>
    </xf>
    <xf numFmtId="188" fontId="0" fillId="0" borderId="0" xfId="0" applyNumberFormat="1" applyFont="1"/>
    <xf numFmtId="0" fontId="4" fillId="0" borderId="0" xfId="0" applyFont="1" applyProtection="1"/>
    <xf numFmtId="0" fontId="4" fillId="0" borderId="0" xfId="0" applyFont="1" applyAlignment="1" applyProtection="1">
      <alignment horizontal="left" indent="2"/>
    </xf>
    <xf numFmtId="0" fontId="5" fillId="0" borderId="0" xfId="0" applyFont="1" applyBorder="1" applyAlignment="1" applyProtection="1">
      <alignment horizontal="right"/>
    </xf>
    <xf numFmtId="0" fontId="4" fillId="0" borderId="0" xfId="0" applyFont="1" applyAlignment="1" applyProtection="1">
      <alignment horizontal="right"/>
    </xf>
    <xf numFmtId="187" fontId="4" fillId="0" borderId="0" xfId="0" applyNumberFormat="1" applyFont="1" applyAlignment="1" applyProtection="1">
      <alignment horizontal="left"/>
    </xf>
    <xf numFmtId="0" fontId="6" fillId="0" borderId="0" xfId="0" applyFont="1" applyProtection="1"/>
    <xf numFmtId="0" fontId="5" fillId="0" borderId="0" xfId="0" applyFont="1" applyProtection="1"/>
    <xf numFmtId="0" fontId="4" fillId="0" borderId="25" xfId="0" applyFont="1" applyBorder="1" applyAlignment="1" applyProtection="1">
      <alignment horizontal="left" vertical="top" indent="1"/>
    </xf>
    <xf numFmtId="0" fontId="4" fillId="0" borderId="26" xfId="0" applyFont="1" applyBorder="1" applyProtection="1"/>
    <xf numFmtId="0" fontId="4" fillId="0" borderId="27" xfId="0" applyFont="1" applyBorder="1" applyProtection="1"/>
    <xf numFmtId="0" fontId="4" fillId="0" borderId="13" xfId="0" applyFont="1" applyBorder="1" applyAlignment="1" applyProtection="1">
      <alignment horizontal="left" vertical="top" indent="1"/>
    </xf>
    <xf numFmtId="0" fontId="4" fillId="0" borderId="0" xfId="0" applyFont="1" applyBorder="1" applyProtection="1"/>
    <xf numFmtId="0" fontId="4" fillId="0" borderId="14" xfId="0" applyFont="1" applyBorder="1" applyProtection="1"/>
    <xf numFmtId="0" fontId="4" fillId="0" borderId="13" xfId="0" applyFont="1" applyBorder="1" applyProtection="1"/>
    <xf numFmtId="49" fontId="7" fillId="0" borderId="0" xfId="0" applyNumberFormat="1" applyFont="1" applyBorder="1" applyAlignment="1" applyProtection="1">
      <alignment horizontal="left" indent="1"/>
    </xf>
    <xf numFmtId="49" fontId="4" fillId="0" borderId="13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/>
    </xf>
    <xf numFmtId="49" fontId="7" fillId="0" borderId="14" xfId="0" applyNumberFormat="1" applyFont="1" applyBorder="1" applyAlignment="1" applyProtection="1">
      <alignment horizontal="left" indent="1"/>
    </xf>
    <xf numFmtId="49" fontId="4" fillId="0" borderId="13" xfId="0" applyNumberFormat="1" applyFont="1" applyBorder="1" applyAlignment="1" applyProtection="1">
      <alignment horizontal="left" indent="1"/>
    </xf>
    <xf numFmtId="0" fontId="4" fillId="0" borderId="28" xfId="0" applyFont="1" applyBorder="1" applyProtection="1"/>
    <xf numFmtId="0" fontId="4" fillId="0" borderId="29" xfId="0" applyFont="1" applyBorder="1" applyProtection="1"/>
    <xf numFmtId="0" fontId="4" fillId="0" borderId="30" xfId="0" applyFont="1" applyBorder="1" applyProtection="1"/>
    <xf numFmtId="0" fontId="4" fillId="0" borderId="26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1" fillId="2" borderId="31" xfId="0" applyFont="1" applyFill="1" applyBorder="1"/>
    <xf numFmtId="0" fontId="0" fillId="3" borderId="31" xfId="0" applyNumberFormat="1" applyFont="1" applyFill="1" applyBorder="1"/>
    <xf numFmtId="49" fontId="4" fillId="0" borderId="0" xfId="0" applyNumberFormat="1" applyFont="1" applyBorder="1" applyProtection="1"/>
    <xf numFmtId="49" fontId="4" fillId="0" borderId="0" xfId="0" applyNumberFormat="1" applyFont="1" applyProtection="1"/>
    <xf numFmtId="0" fontId="4" fillId="0" borderId="13" xfId="0" applyFont="1" applyBorder="1" applyAlignment="1" applyProtection="1">
      <alignment horizontal="left" vertical="top" indent="3"/>
    </xf>
    <xf numFmtId="0" fontId="4" fillId="0" borderId="28" xfId="0" applyFont="1" applyBorder="1" applyAlignment="1" applyProtection="1">
      <alignment horizontal="left" vertical="top" indent="3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left" vertical="top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right"/>
    </xf>
    <xf numFmtId="0" fontId="4" fillId="0" borderId="28" xfId="0" applyFont="1" applyBorder="1" applyAlignment="1" applyProtection="1">
      <alignment horizontal="center"/>
    </xf>
    <xf numFmtId="0" fontId="4" fillId="0" borderId="3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5" fillId="0" borderId="0" xfId="0" applyFont="1" applyBorder="1" applyAlignment="1">
      <alignment horizontal="right" indent="1"/>
    </xf>
    <xf numFmtId="0" fontId="2" fillId="0" borderId="0" xfId="0" applyFont="1" applyBorder="1" applyAlignment="1">
      <alignment horizontal="right" indent="1"/>
    </xf>
    <xf numFmtId="0" fontId="4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75">
    <dxf>
      <numFmt numFmtId="3" formatCode="#,##0"/>
      <alignment horizontal="center" vertical="bottom" textRotation="0" wrapText="0" indent="0" justifyLastLine="0" shrinkToFit="0" readingOrder="0"/>
    </dxf>
    <dxf>
      <numFmt numFmtId="191" formatCode="&quot;เหลืออีก &quot;#,##0&quot; วัน&quot;;&quot;เกินกำหนด &quot;#,##0&quot; วัน&quot;;&quot;ครบกำหนด&quot;"/>
      <alignment horizontal="right" vertical="bottom" textRotation="0" wrapText="0" indent="0" justifyLastLine="0" shrinkToFit="0" readingOrder="0"/>
    </dxf>
    <dxf>
      <numFmt numFmtId="187" formatCode="dd\ mmm\ bbbb"/>
    </dxf>
    <dxf>
      <numFmt numFmtId="3" formatCode="#,##0"/>
    </dxf>
    <dxf>
      <numFmt numFmtId="187" formatCode="dd\ mmm\ bbbb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TH Sarabun New"/>
        <scheme val="none"/>
      </font>
    </dxf>
    <dxf>
      <numFmt numFmtId="0" formatCode="General"/>
    </dxf>
    <dxf>
      <numFmt numFmtId="187" formatCode="dd\ mmm\ bbbb"/>
    </dxf>
    <dxf>
      <numFmt numFmtId="0" formatCode="General"/>
    </dxf>
    <dxf>
      <numFmt numFmtId="187" formatCode="dd\ mmm\ bbbb"/>
    </dxf>
    <dxf>
      <numFmt numFmtId="188" formatCode="00000000"/>
    </dxf>
    <dxf>
      <font>
        <strike val="0"/>
        <outline val="0"/>
        <shadow val="0"/>
        <u val="none"/>
        <vertAlign val="baseline"/>
        <sz val="14"/>
        <color theme="1"/>
        <name val="TH Sarabun New"/>
        <scheme val="none"/>
      </font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numFmt numFmtId="3" formatCode="#,##0"/>
    </dxf>
    <dxf>
      <numFmt numFmtId="0" formatCode="General"/>
    </dxf>
    <dxf>
      <numFmt numFmtId="187" formatCode="dd\ mmm\ bbbb"/>
    </dxf>
    <dxf>
      <numFmt numFmtId="0" formatCode="General"/>
    </dxf>
    <dxf>
      <numFmt numFmtId="187" formatCode="dd\ mmm\ bbbb"/>
    </dxf>
    <dxf>
      <numFmt numFmtId="188" formatCode="00000000"/>
    </dxf>
    <dxf>
      <alignment horizontal="righ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righ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righ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righ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double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 New"/>
        <scheme val="none"/>
      </font>
      <numFmt numFmtId="192" formatCode="m/d/yyyy"/>
      <fill>
        <patternFill patternType="solid">
          <fgColor theme="4"/>
          <bgColor theme="4"/>
        </patternFill>
      </fill>
    </dxf>
    <dxf>
      <alignment horizontal="right" readingOrder="0"/>
    </dxf>
    <dxf>
      <alignment horizontal="right" readingOrder="0"/>
    </dxf>
    <dxf>
      <numFmt numFmtId="0" formatCode="General"/>
    </dxf>
  </dxfs>
  <tableStyles count="0" defaultTableStyle="TableStyleMedium2" defaultPivotStyle="PivotStyleLight16"/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L$4" lockText="1" noThreeD="1"/>
</file>

<file path=xl/ctrlProps/ctrlProp2.xml><?xml version="1.0" encoding="utf-8"?>
<formControlPr xmlns="http://schemas.microsoft.com/office/spreadsheetml/2009/9/main" objectType="CheckBox" fmlaLink="$K$10" lockText="1" noThreeD="1"/>
</file>

<file path=xl/ctrlProps/ctrlProp3.xml><?xml version="1.0" encoding="utf-8"?>
<formControlPr xmlns="http://schemas.microsoft.com/office/spreadsheetml/2009/9/main" objectType="CheckBox" fmlaLink="$K$11" lockText="1" noThreeD="1"/>
</file>

<file path=xl/ctrlProps/ctrlProp4.xml><?xml version="1.0" encoding="utf-8"?>
<formControlPr xmlns="http://schemas.microsoft.com/office/spreadsheetml/2009/9/main" objectType="CheckBox" fmlaLink="$K$12" lockText="1" noThreeD="1"/>
</file>

<file path=xl/ctrlProps/ctrlProp5.xml><?xml version="1.0" encoding="utf-8"?>
<formControlPr xmlns="http://schemas.microsoft.com/office/spreadsheetml/2009/9/main" objectType="CheckBox" fmlaLink="$K$13" lockText="1" noThreeD="1"/>
</file>

<file path=xl/ctrlProps/ctrlProp6.xml><?xml version="1.0" encoding="utf-8"?>
<formControlPr xmlns="http://schemas.microsoft.com/office/spreadsheetml/2009/9/main" objectType="CheckBox" fmlaLink="$K$14" lockText="1" noThreeD="1"/>
</file>

<file path=xl/ctrlProps/ctrlProp7.xml><?xml version="1.0" encoding="utf-8"?>
<formControlPr xmlns="http://schemas.microsoft.com/office/spreadsheetml/2009/9/main" objectType="CheckBox" fmlaLink="$K$15" lockText="1" noThreeD="1"/>
</file>

<file path=xl/ctrlProps/ctrlProp8.xml><?xml version="1.0" encoding="utf-8"?>
<formControlPr xmlns="http://schemas.microsoft.com/office/spreadsheetml/2009/9/main" objectType="CheckBox" fmlaLink="$K$16" lockText="1" noThreeD="1"/>
</file>

<file path=xl/ctrlProps/ctrlProp9.xml><?xml version="1.0" encoding="utf-8"?>
<formControlPr xmlns="http://schemas.microsoft.com/office/spreadsheetml/2009/9/main" objectType="CheckBox" fmlaLink="$K$17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6.emf"/><Relationship Id="rId7" Type="http://schemas.openxmlformats.org/officeDocument/2006/relationships/image" Target="../media/image10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4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7.emf"/><Relationship Id="rId1" Type="http://schemas.openxmlformats.org/officeDocument/2006/relationships/image" Target="../media/image1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114298</xdr:rowOff>
    </xdr:from>
    <xdr:to>
      <xdr:col>1</xdr:col>
      <xdr:colOff>102783</xdr:colOff>
      <xdr:row>2</xdr:row>
      <xdr:rowOff>155258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4298"/>
          <a:ext cx="597184" cy="598083"/>
        </a:xfrm>
        <a:prstGeom prst="rect">
          <a:avLst/>
        </a:prstGeom>
      </xdr:spPr>
    </xdr:pic>
    <xdr:clientData/>
  </xdr:twoCellAnchor>
  <xdr:twoCellAnchor editAs="absolute">
    <xdr:from>
      <xdr:col>4</xdr:col>
      <xdr:colOff>66675</xdr:colOff>
      <xdr:row>0</xdr:row>
      <xdr:rowOff>171448</xdr:rowOff>
    </xdr:from>
    <xdr:to>
      <xdr:col>4</xdr:col>
      <xdr:colOff>638175</xdr:colOff>
      <xdr:row>2</xdr:row>
      <xdr:rowOff>185825</xdr:rowOff>
    </xdr:to>
    <xdr:pic macro="[0]!ShowPage_Home"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1250" y="171448"/>
          <a:ext cx="571500" cy="5715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2</xdr:row>
      <xdr:rowOff>114300</xdr:rowOff>
    </xdr:from>
    <xdr:to>
      <xdr:col>1</xdr:col>
      <xdr:colOff>190652</xdr:colOff>
      <xdr:row>2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4300"/>
          <a:ext cx="601485" cy="598083"/>
        </a:xfrm>
        <a:prstGeom prst="rect">
          <a:avLst/>
        </a:prstGeom>
      </xdr:spPr>
    </xdr:pic>
    <xdr:clientData/>
  </xdr:twoCellAnchor>
  <xdr:twoCellAnchor editAs="absolute">
    <xdr:from>
      <xdr:col>7</xdr:col>
      <xdr:colOff>114473</xdr:colOff>
      <xdr:row>2</xdr:row>
      <xdr:rowOff>171450</xdr:rowOff>
    </xdr:from>
    <xdr:to>
      <xdr:col>7</xdr:col>
      <xdr:colOff>691268</xdr:colOff>
      <xdr:row>2</xdr:row>
      <xdr:rowOff>742950</xdr:rowOff>
    </xdr:to>
    <xdr:pic macro="[0]!ShowPage_Home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1879" y="171450"/>
          <a:ext cx="576795" cy="5715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1038225</xdr:colOff>
          <xdr:row>3</xdr:row>
          <xdr:rowOff>200025</xdr:rowOff>
        </xdr:from>
        <xdr:to>
          <xdr:col>11</xdr:col>
          <xdr:colOff>885825</xdr:colOff>
          <xdr:row>4</xdr:row>
          <xdr:rowOff>0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Segoe UI"/>
                </a:rPr>
                <a:t>Check Calibrate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114300</xdr:rowOff>
    </xdr:from>
    <xdr:to>
      <xdr:col>1</xdr:col>
      <xdr:colOff>102783</xdr:colOff>
      <xdr:row>0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4300"/>
          <a:ext cx="598083" cy="598083"/>
        </a:xfrm>
        <a:prstGeom prst="rect">
          <a:avLst/>
        </a:prstGeom>
      </xdr:spPr>
    </xdr:pic>
    <xdr:clientData/>
  </xdr:twoCellAnchor>
  <xdr:twoCellAnchor editAs="absolute">
    <xdr:from>
      <xdr:col>7</xdr:col>
      <xdr:colOff>408678</xdr:colOff>
      <xdr:row>0</xdr:row>
      <xdr:rowOff>171451</xdr:rowOff>
    </xdr:from>
    <xdr:to>
      <xdr:col>8</xdr:col>
      <xdr:colOff>494942</xdr:colOff>
      <xdr:row>0</xdr:row>
      <xdr:rowOff>742951</xdr:rowOff>
    </xdr:to>
    <xdr:pic macro="[0]!ShowPage_Home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1791" y="171451"/>
          <a:ext cx="571500" cy="5715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114300</xdr:rowOff>
    </xdr:from>
    <xdr:to>
      <xdr:col>0</xdr:col>
      <xdr:colOff>912408</xdr:colOff>
      <xdr:row>0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4300"/>
          <a:ext cx="598083" cy="59808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0</xdr:row>
      <xdr:rowOff>114300</xdr:rowOff>
    </xdr:from>
    <xdr:to>
      <xdr:col>0</xdr:col>
      <xdr:colOff>921933</xdr:colOff>
      <xdr:row>0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14300"/>
          <a:ext cx="598083" cy="598083"/>
        </a:xfrm>
        <a:prstGeom prst="rect">
          <a:avLst/>
        </a:prstGeom>
      </xdr:spPr>
    </xdr:pic>
    <xdr:clientData/>
  </xdr:twoCellAnchor>
  <xdr:twoCellAnchor>
    <xdr:from>
      <xdr:col>4</xdr:col>
      <xdr:colOff>259277</xdr:colOff>
      <xdr:row>1</xdr:row>
      <xdr:rowOff>125398</xdr:rowOff>
    </xdr:from>
    <xdr:to>
      <xdr:col>5</xdr:col>
      <xdr:colOff>251399</xdr:colOff>
      <xdr:row>3</xdr:row>
      <xdr:rowOff>200314</xdr:rowOff>
    </xdr:to>
    <xdr:grpSp>
      <xdr:nvGrpSpPr>
        <xdr:cNvPr id="6" name="Group 5"/>
        <xdr:cNvGrpSpPr/>
      </xdr:nvGrpSpPr>
      <xdr:grpSpPr>
        <a:xfrm>
          <a:off x="8930621" y="952096"/>
          <a:ext cx="603160" cy="793784"/>
          <a:chOff x="10445393" y="1252162"/>
          <a:chExt cx="610026" cy="802669"/>
        </a:xfrm>
      </xdr:grpSpPr>
      <xdr:sp macro="[0]!Macro_print" textlink="">
        <xdr:nvSpPr>
          <xdr:cNvPr id="4" name="TextBox 3"/>
          <xdr:cNvSpPr txBox="1"/>
        </xdr:nvSpPr>
        <xdr:spPr>
          <a:xfrm>
            <a:off x="10445393" y="1733764"/>
            <a:ext cx="588624" cy="32106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/>
              <a:t>Print</a:t>
            </a:r>
            <a:endParaRPr lang="th-TH" sz="1400"/>
          </a:p>
        </xdr:txBody>
      </xdr:sp>
      <xdr:pic macro="[0]!Macro_print">
        <xdr:nvPicPr>
          <xdr:cNvPr id="5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31011" y="1252162"/>
            <a:ext cx="524408" cy="524408"/>
          </a:xfrm>
          <a:prstGeom prst="rect">
            <a:avLst/>
          </a:prstGeom>
        </xdr:spPr>
      </xdr:pic>
    </xdr:grp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2</xdr:row>
      <xdr:rowOff>114300</xdr:rowOff>
    </xdr:from>
    <xdr:to>
      <xdr:col>1</xdr:col>
      <xdr:colOff>487185</xdr:colOff>
      <xdr:row>2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666750"/>
          <a:ext cx="598083" cy="598083"/>
        </a:xfrm>
        <a:prstGeom prst="rect">
          <a:avLst/>
        </a:prstGeom>
      </xdr:spPr>
    </xdr:pic>
    <xdr:clientData/>
  </xdr:twoCellAnchor>
  <xdr:twoCellAnchor editAs="absolute">
    <xdr:from>
      <xdr:col>7</xdr:col>
      <xdr:colOff>60558</xdr:colOff>
      <xdr:row>2</xdr:row>
      <xdr:rowOff>171450</xdr:rowOff>
    </xdr:from>
    <xdr:to>
      <xdr:col>7</xdr:col>
      <xdr:colOff>637353</xdr:colOff>
      <xdr:row>2</xdr:row>
      <xdr:rowOff>742950</xdr:rowOff>
    </xdr:to>
    <xdr:pic macro="[0]!ShowPage_Home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8375" y="723900"/>
          <a:ext cx="571500" cy="571500"/>
        </a:xfrm>
        <a:prstGeom prst="rect">
          <a:avLst/>
        </a:prstGeom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590550</xdr:colOff>
          <xdr:row>3</xdr:row>
          <xdr:rowOff>123825</xdr:rowOff>
        </xdr:from>
        <xdr:to>
          <xdr:col>6</xdr:col>
          <xdr:colOff>485775</xdr:colOff>
          <xdr:row>5</xdr:row>
          <xdr:rowOff>9525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333375</xdr:colOff>
          <xdr:row>3</xdr:row>
          <xdr:rowOff>123825</xdr:rowOff>
        </xdr:from>
        <xdr:to>
          <xdr:col>13</xdr:col>
          <xdr:colOff>485775</xdr:colOff>
          <xdr:row>5</xdr:row>
          <xdr:rowOff>9525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590550</xdr:colOff>
          <xdr:row>6</xdr:row>
          <xdr:rowOff>342900</xdr:rowOff>
        </xdr:from>
        <xdr:to>
          <xdr:col>6</xdr:col>
          <xdr:colOff>485775</xdr:colOff>
          <xdr:row>8</xdr:row>
          <xdr:rowOff>228600</xdr:rowOff>
        </xdr:to>
        <xdr:sp macro="" textlink="">
          <xdr:nvSpPr>
            <xdr:cNvPr id="14339" name="CommandButton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333375</xdr:colOff>
          <xdr:row>6</xdr:row>
          <xdr:rowOff>342900</xdr:rowOff>
        </xdr:from>
        <xdr:to>
          <xdr:col>13</xdr:col>
          <xdr:colOff>485775</xdr:colOff>
          <xdr:row>8</xdr:row>
          <xdr:rowOff>228600</xdr:rowOff>
        </xdr:to>
        <xdr:sp macro="" textlink="">
          <xdr:nvSpPr>
            <xdr:cNvPr id="14340" name="CommandButton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321192</xdr:colOff>
      <xdr:row>0</xdr:row>
      <xdr:rowOff>115408</xdr:rowOff>
    </xdr:from>
    <xdr:to>
      <xdr:col>0</xdr:col>
      <xdr:colOff>919275</xdr:colOff>
      <xdr:row>0</xdr:row>
      <xdr:rowOff>713491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192" y="115408"/>
          <a:ext cx="598083" cy="5980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590550</xdr:colOff>
          <xdr:row>12</xdr:row>
          <xdr:rowOff>276225</xdr:rowOff>
        </xdr:from>
        <xdr:to>
          <xdr:col>6</xdr:col>
          <xdr:colOff>495300</xdr:colOff>
          <xdr:row>14</xdr:row>
          <xdr:rowOff>161925</xdr:rowOff>
        </xdr:to>
        <xdr:sp macro="" textlink="">
          <xdr:nvSpPr>
            <xdr:cNvPr id="14341" name="CommandButton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333375</xdr:colOff>
          <xdr:row>12</xdr:row>
          <xdr:rowOff>276225</xdr:rowOff>
        </xdr:from>
        <xdr:to>
          <xdr:col>13</xdr:col>
          <xdr:colOff>485775</xdr:colOff>
          <xdr:row>14</xdr:row>
          <xdr:rowOff>161925</xdr:rowOff>
        </xdr:to>
        <xdr:sp macro="" textlink="">
          <xdr:nvSpPr>
            <xdr:cNvPr id="14342" name="CommandButton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590550</xdr:colOff>
          <xdr:row>16</xdr:row>
          <xdr:rowOff>114300</xdr:rowOff>
        </xdr:from>
        <xdr:to>
          <xdr:col>6</xdr:col>
          <xdr:colOff>495300</xdr:colOff>
          <xdr:row>17</xdr:row>
          <xdr:rowOff>352425</xdr:rowOff>
        </xdr:to>
        <xdr:sp macro="" textlink="">
          <xdr:nvSpPr>
            <xdr:cNvPr id="14343" name="CommandButton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333375</xdr:colOff>
          <xdr:row>16</xdr:row>
          <xdr:rowOff>114300</xdr:rowOff>
        </xdr:from>
        <xdr:to>
          <xdr:col>13</xdr:col>
          <xdr:colOff>485775</xdr:colOff>
          <xdr:row>17</xdr:row>
          <xdr:rowOff>352425</xdr:rowOff>
        </xdr:to>
        <xdr:sp macro="" textlink="">
          <xdr:nvSpPr>
            <xdr:cNvPr id="14344" name="CommandButton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2</xdr:row>
      <xdr:rowOff>114300</xdr:rowOff>
    </xdr:from>
    <xdr:to>
      <xdr:col>1</xdr:col>
      <xdr:colOff>102783</xdr:colOff>
      <xdr:row>2</xdr:row>
      <xdr:rowOff>712383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666750"/>
          <a:ext cx="598083" cy="598083"/>
        </a:xfrm>
        <a:prstGeom prst="rect">
          <a:avLst/>
        </a:prstGeom>
      </xdr:spPr>
    </xdr:pic>
    <xdr:clientData/>
  </xdr:twoCellAnchor>
  <xdr:twoCellAnchor editAs="absolute">
    <xdr:from>
      <xdr:col>4</xdr:col>
      <xdr:colOff>714375</xdr:colOff>
      <xdr:row>2</xdr:row>
      <xdr:rowOff>171450</xdr:rowOff>
    </xdr:from>
    <xdr:to>
      <xdr:col>5</xdr:col>
      <xdr:colOff>898</xdr:colOff>
      <xdr:row>2</xdr:row>
      <xdr:rowOff>742950</xdr:rowOff>
    </xdr:to>
    <xdr:pic macro="[0]!ShowPage_Home"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8375" y="723900"/>
          <a:ext cx="571500" cy="571500"/>
        </a:xfrm>
        <a:prstGeom prst="rect">
          <a:avLst/>
        </a:prstGeom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1572524</xdr:colOff>
      <xdr:row>6</xdr:row>
      <xdr:rowOff>295454</xdr:rowOff>
    </xdr:from>
    <xdr:to>
      <xdr:col>3</xdr:col>
      <xdr:colOff>1571985</xdr:colOff>
      <xdr:row>7</xdr:row>
      <xdr:rowOff>1258</xdr:rowOff>
    </xdr:to>
    <xdr:cxnSp macro="">
      <xdr:nvCxnSpPr>
        <xdr:cNvPr id="2" name="Straight Connector 1"/>
        <xdr:cNvCxnSpPr/>
      </xdr:nvCxnSpPr>
      <xdr:spPr>
        <a:xfrm flipV="1">
          <a:off x="4068074" y="2524304"/>
          <a:ext cx="1771111" cy="1079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1752244</xdr:colOff>
      <xdr:row>4</xdr:row>
      <xdr:rowOff>233272</xdr:rowOff>
    </xdr:from>
    <xdr:to>
      <xdr:col>3</xdr:col>
      <xdr:colOff>1527059</xdr:colOff>
      <xdr:row>4</xdr:row>
      <xdr:rowOff>233272</xdr:rowOff>
    </xdr:to>
    <xdr:cxnSp macro="">
      <xdr:nvCxnSpPr>
        <xdr:cNvPr id="3" name="Straight Connector 2"/>
        <xdr:cNvCxnSpPr/>
      </xdr:nvCxnSpPr>
      <xdr:spPr>
        <a:xfrm>
          <a:off x="4247794" y="1852522"/>
          <a:ext cx="1546465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763453</xdr:colOff>
      <xdr:row>4</xdr:row>
      <xdr:rowOff>233272</xdr:rowOff>
    </xdr:from>
    <xdr:to>
      <xdr:col>2</xdr:col>
      <xdr:colOff>386931</xdr:colOff>
      <xdr:row>4</xdr:row>
      <xdr:rowOff>233272</xdr:rowOff>
    </xdr:to>
    <xdr:cxnSp macro="">
      <xdr:nvCxnSpPr>
        <xdr:cNvPr id="4" name="Straight Connector 3"/>
        <xdr:cNvCxnSpPr/>
      </xdr:nvCxnSpPr>
      <xdr:spPr>
        <a:xfrm>
          <a:off x="763453" y="1852522"/>
          <a:ext cx="210950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8990</xdr:colOff>
      <xdr:row>5</xdr:row>
      <xdr:rowOff>215661</xdr:rowOff>
    </xdr:from>
    <xdr:to>
      <xdr:col>2</xdr:col>
      <xdr:colOff>368959</xdr:colOff>
      <xdr:row>5</xdr:row>
      <xdr:rowOff>224645</xdr:rowOff>
    </xdr:to>
    <xdr:cxnSp macro="">
      <xdr:nvCxnSpPr>
        <xdr:cNvPr id="5" name="Straight Connector 4"/>
        <xdr:cNvCxnSpPr/>
      </xdr:nvCxnSpPr>
      <xdr:spPr>
        <a:xfrm flipV="1">
          <a:off x="904340" y="2139711"/>
          <a:ext cx="1950644" cy="8984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296532</xdr:colOff>
      <xdr:row>4</xdr:row>
      <xdr:rowOff>233272</xdr:rowOff>
    </xdr:from>
    <xdr:ext cx="1545566" cy="0"/>
    <xdr:cxnSp macro="">
      <xdr:nvCxnSpPr>
        <xdr:cNvPr id="6" name="Straight Connector 5"/>
        <xdr:cNvCxnSpPr/>
      </xdr:nvCxnSpPr>
      <xdr:spPr>
        <a:xfrm>
          <a:off x="6202032" y="1852522"/>
          <a:ext cx="1545566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oneCellAnchor>
  <xdr:twoCellAnchor editAs="oneCell">
    <xdr:from>
      <xdr:col>5</xdr:col>
      <xdr:colOff>485235</xdr:colOff>
      <xdr:row>23</xdr:row>
      <xdr:rowOff>242619</xdr:rowOff>
    </xdr:from>
    <xdr:to>
      <xdr:col>6</xdr:col>
      <xdr:colOff>977301</xdr:colOff>
      <xdr:row>23</xdr:row>
      <xdr:rowOff>242619</xdr:rowOff>
    </xdr:to>
    <xdr:cxnSp macro="">
      <xdr:nvCxnSpPr>
        <xdr:cNvPr id="7" name="Straight Connector 6"/>
        <xdr:cNvCxnSpPr/>
      </xdr:nvCxnSpPr>
      <xdr:spPr>
        <a:xfrm>
          <a:off x="7752810" y="7605444"/>
          <a:ext cx="1892241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9</xdr:row>
          <xdr:rowOff>57150</xdr:rowOff>
        </xdr:from>
        <xdr:to>
          <xdr:col>3</xdr:col>
          <xdr:colOff>276225</xdr:colOff>
          <xdr:row>9</xdr:row>
          <xdr:rowOff>257175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57150</xdr:rowOff>
        </xdr:from>
        <xdr:to>
          <xdr:col>3</xdr:col>
          <xdr:colOff>276225</xdr:colOff>
          <xdr:row>10</xdr:row>
          <xdr:rowOff>257175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11</xdr:row>
          <xdr:rowOff>57150</xdr:rowOff>
        </xdr:from>
        <xdr:to>
          <xdr:col>3</xdr:col>
          <xdr:colOff>276225</xdr:colOff>
          <xdr:row>11</xdr:row>
          <xdr:rowOff>257175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57150</xdr:rowOff>
        </xdr:from>
        <xdr:to>
          <xdr:col>3</xdr:col>
          <xdr:colOff>276225</xdr:colOff>
          <xdr:row>12</xdr:row>
          <xdr:rowOff>257175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13</xdr:row>
          <xdr:rowOff>57150</xdr:rowOff>
        </xdr:from>
        <xdr:to>
          <xdr:col>3</xdr:col>
          <xdr:colOff>276225</xdr:colOff>
          <xdr:row>13</xdr:row>
          <xdr:rowOff>257175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57150</xdr:rowOff>
        </xdr:from>
        <xdr:to>
          <xdr:col>3</xdr:col>
          <xdr:colOff>276225</xdr:colOff>
          <xdr:row>14</xdr:row>
          <xdr:rowOff>257175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15</xdr:row>
          <xdr:rowOff>57150</xdr:rowOff>
        </xdr:from>
        <xdr:to>
          <xdr:col>3</xdr:col>
          <xdr:colOff>276225</xdr:colOff>
          <xdr:row>15</xdr:row>
          <xdr:rowOff>257175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57150</xdr:rowOff>
        </xdr:from>
        <xdr:to>
          <xdr:col>3</xdr:col>
          <xdr:colOff>276225</xdr:colOff>
          <xdr:row>16</xdr:row>
          <xdr:rowOff>257175</xdr:rowOff>
        </xdr:to>
        <xdr:sp macro="" textlink="">
          <xdr:nvSpPr>
            <xdr:cNvPr id="30728" name="Check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57150</xdr:rowOff>
        </xdr:from>
        <xdr:to>
          <xdr:col>3</xdr:col>
          <xdr:colOff>276225</xdr:colOff>
          <xdr:row>18</xdr:row>
          <xdr:rowOff>257175</xdr:rowOff>
        </xdr:to>
        <xdr:sp macro="" textlink="">
          <xdr:nvSpPr>
            <xdr:cNvPr id="30729" name="Check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57150</xdr:rowOff>
        </xdr:from>
        <xdr:to>
          <xdr:col>3</xdr:col>
          <xdr:colOff>276225</xdr:colOff>
          <xdr:row>17</xdr:row>
          <xdr:rowOff>257175</xdr:rowOff>
        </xdr:to>
        <xdr:sp macro="" textlink="">
          <xdr:nvSpPr>
            <xdr:cNvPr id="30730" name="Check Box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1047750</xdr:colOff>
          <xdr:row>0</xdr:row>
          <xdr:rowOff>85725</xdr:rowOff>
        </xdr:from>
        <xdr:to>
          <xdr:col>3</xdr:col>
          <xdr:colOff>1171575</xdr:colOff>
          <xdr:row>0</xdr:row>
          <xdr:rowOff>485775</xdr:rowOff>
        </xdr:to>
        <xdr:sp macro="" textlink="">
          <xdr:nvSpPr>
            <xdr:cNvPr id="30731" name="CommandButton1" hidden="1">
              <a:extLst>
                <a:ext uri="{63B3BB69-23CF-44E3-9099-C40C66FF867C}">
                  <a14:compatExt spid="_x0000_s30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0</xdr:row>
          <xdr:rowOff>85725</xdr:rowOff>
        </xdr:from>
        <xdr:to>
          <xdr:col>5</xdr:col>
          <xdr:colOff>771525</xdr:colOff>
          <xdr:row>0</xdr:row>
          <xdr:rowOff>485775</xdr:rowOff>
        </xdr:to>
        <xdr:sp macro="" textlink="">
          <xdr:nvSpPr>
            <xdr:cNvPr id="30732" name="CommandButton2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85725</xdr:rowOff>
        </xdr:from>
        <xdr:to>
          <xdr:col>6</xdr:col>
          <xdr:colOff>1466850</xdr:colOff>
          <xdr:row>0</xdr:row>
          <xdr:rowOff>485775</xdr:rowOff>
        </xdr:to>
        <xdr:sp macro="" textlink="">
          <xdr:nvSpPr>
            <xdr:cNvPr id="30733" name="CommandButton3" hidden="1">
              <a:extLst>
                <a:ext uri="{63B3BB69-23CF-44E3-9099-C40C66FF867C}">
                  <a14:compatExt spid="_x0000_s30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200025</xdr:rowOff>
        </xdr:from>
        <xdr:to>
          <xdr:col>6</xdr:col>
          <xdr:colOff>1447800</xdr:colOff>
          <xdr:row>17</xdr:row>
          <xdr:rowOff>171450</xdr:rowOff>
        </xdr:to>
        <xdr:sp macro="" textlink="">
          <xdr:nvSpPr>
            <xdr:cNvPr id="30734" name="Image1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2</xdr:row>
      <xdr:rowOff>114300</xdr:rowOff>
    </xdr:from>
    <xdr:to>
      <xdr:col>1</xdr:col>
      <xdr:colOff>487185</xdr:colOff>
      <xdr:row>2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4300"/>
          <a:ext cx="601485" cy="598083"/>
        </a:xfrm>
        <a:prstGeom prst="rect">
          <a:avLst/>
        </a:prstGeom>
      </xdr:spPr>
    </xdr:pic>
    <xdr:clientData/>
  </xdr:twoCellAnchor>
  <xdr:twoCellAnchor editAs="absolute">
    <xdr:from>
      <xdr:col>7</xdr:col>
      <xdr:colOff>60558</xdr:colOff>
      <xdr:row>2</xdr:row>
      <xdr:rowOff>171450</xdr:rowOff>
    </xdr:from>
    <xdr:to>
      <xdr:col>7</xdr:col>
      <xdr:colOff>637353</xdr:colOff>
      <xdr:row>2</xdr:row>
      <xdr:rowOff>742950</xdr:rowOff>
    </xdr:to>
    <xdr:pic macro="[0]!ShowPage_Home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4838" y="171450"/>
          <a:ext cx="573201" cy="571500"/>
        </a:xfrm>
        <a:prstGeom prst="rect">
          <a:avLst/>
        </a:prstGeom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</xdr:row>
          <xdr:rowOff>28575</xdr:rowOff>
        </xdr:from>
        <xdr:to>
          <xdr:col>2</xdr:col>
          <xdr:colOff>2152650</xdr:colOff>
          <xdr:row>5</xdr:row>
          <xdr:rowOff>123825</xdr:rowOff>
        </xdr:to>
        <xdr:sp macro="" textlink="">
          <xdr:nvSpPr>
            <xdr:cNvPr id="4107" name="CommandButton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4</xdr:row>
          <xdr:rowOff>28575</xdr:rowOff>
        </xdr:from>
        <xdr:to>
          <xdr:col>4</xdr:col>
          <xdr:colOff>638175</xdr:colOff>
          <xdr:row>5</xdr:row>
          <xdr:rowOff>123825</xdr:rowOff>
        </xdr:to>
        <xdr:sp macro="" textlink="">
          <xdr:nvSpPr>
            <xdr:cNvPr id="4109" name="CommandButton2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1276350</xdr:colOff>
          <xdr:row>4</xdr:row>
          <xdr:rowOff>28575</xdr:rowOff>
        </xdr:from>
        <xdr:to>
          <xdr:col>5</xdr:col>
          <xdr:colOff>857250</xdr:colOff>
          <xdr:row>5</xdr:row>
          <xdr:rowOff>123825</xdr:rowOff>
        </xdr:to>
        <xdr:sp macro="" textlink="">
          <xdr:nvSpPr>
            <xdr:cNvPr id="4110" name="CommandButton3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</xdr:row>
          <xdr:rowOff>28575</xdr:rowOff>
        </xdr:from>
        <xdr:to>
          <xdr:col>2</xdr:col>
          <xdr:colOff>2152650</xdr:colOff>
          <xdr:row>5</xdr:row>
          <xdr:rowOff>123825</xdr:rowOff>
        </xdr:to>
        <xdr:sp macro="" textlink="">
          <xdr:nvSpPr>
            <xdr:cNvPr id="3080" name="CommandButton1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4</xdr:row>
          <xdr:rowOff>28575</xdr:rowOff>
        </xdr:from>
        <xdr:to>
          <xdr:col>4</xdr:col>
          <xdr:colOff>638175</xdr:colOff>
          <xdr:row>5</xdr:row>
          <xdr:rowOff>123825</xdr:rowOff>
        </xdr:to>
        <xdr:sp macro="" textlink="">
          <xdr:nvSpPr>
            <xdr:cNvPr id="3081" name="CommandButton2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1276350</xdr:colOff>
          <xdr:row>4</xdr:row>
          <xdr:rowOff>28575</xdr:rowOff>
        </xdr:from>
        <xdr:to>
          <xdr:col>5</xdr:col>
          <xdr:colOff>857250</xdr:colOff>
          <xdr:row>5</xdr:row>
          <xdr:rowOff>123825</xdr:rowOff>
        </xdr:to>
        <xdr:sp macro="" textlink="">
          <xdr:nvSpPr>
            <xdr:cNvPr id="3082" name="CommandButton3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86.365576273151" createdVersion="5" refreshedVersion="5" minRefreshableVersion="3" recordCount="91">
  <cacheSource type="worksheet">
    <worksheetSource name="Table1"/>
  </cacheSource>
  <cacheFields count="10">
    <cacheField name="ID Number" numFmtId="0">
      <sharedItems containsSemiMixedTypes="0" containsString="0" containsNumber="1" containsInteger="1" minValue="1" maxValue="91"/>
    </cacheField>
    <cacheField name="ชื่อที่เรียกใช้งาน" numFmtId="49">
      <sharedItems count="51">
        <s v="สว่าน"/>
        <s v="เครื่องวัดความเร็วรอบ"/>
        <s v="ถุงมือกันไฟฟ้า"/>
        <s v="NOTE BOOK"/>
        <s v="กล้องดิจิตรอน"/>
        <s v="วิทยุสื่อสาร"/>
        <s v="เครื่องมือวัดและบันทึกค่าอุณหภูมิความชื้นความเร็วลม"/>
        <s v="เครื่องบันทึกค่าอุณหภูมิและความชื้น"/>
        <s v="เครื่องมือวัดค่าอุณหภูมิความชื้น"/>
        <s v="เครื่องมือวัดและบันทึกอัตราการไหลของเหลว"/>
        <s v="เครื่องวัดอุณหภูมิความชื้นสัมพัทธ์แบบไร้สาย"/>
        <s v="เครื่องตรวจสอบและบันทึกแรงดันน้ำแบบดิจิตอล"/>
        <s v="เครื่องมือวัดและบันทึกค่าอุณหภูมิและความชื้นสัมพัทธ์แบบไร้สาย"/>
        <s v="มิเตอร์วัดค่าพลังงานไฟฟ้า"/>
        <s v="แคลมป์คล้องวัดกระแส AC ขนาด 3000 A"/>
        <s v="เครื่องมือวัดค่าทางไฟฟ้า"/>
        <s v="เครื่องมือวัดค่าทางไฟฟ้าและบันทึกค่าพลังงาน TAIKS7-330"/>
        <s v="เครื่องมือวัดค่าทางไฟฟ้าและบันทึกค่าพลังงาน TAIKData Logger"/>
        <s v="เครื่องมือวัดค่าทางไฟฟ้าและบันทึกค่าพลังงานCHAUVIN"/>
        <s v="เครื่องมือวัดค่าทางไฟฟ้า  POWER METER NANOVIP 200 A."/>
        <s v="CLAMP-ON METER CHAUVIN F05"/>
        <s v="เครื่องมือวัดค่าทางไฟฟ้า MICROVIP3"/>
        <s v="CLAMP-ON METER CHAUVIN F09"/>
        <s v="แคลมป์วัดกระแส AC แบบ FLEXIBLE A-100"/>
        <s v="DIGITAL INSULATION TESTER 3-1/2 DIGIT RANGE 2000"/>
        <s v="METER ION6200"/>
        <s v="METER ION6201"/>
        <s v="METER ION6202"/>
        <s v="MULTIMETER FLUKE189"/>
        <s v="เครื่องมือวัดการแผ่รังสีISTRSS-214"/>
        <s v="เครื่องมือวัดค่าและบันทึกประสิทธิภาพการเผาไหม้TESTO3505"/>
        <s v="เครื่องมือวัดคุณภาพน้ำOXIDIRECL"/>
        <s v="เครื่องวัดค่าของสารละลาย CYBERSCAN PC10 METER"/>
        <s v="เครื่องมือวัดกับดักไอน้ำ PEN CHECK"/>
        <s v="เครื่องมือวัดค่าก๊าซไวไฟG-750"/>
        <s v="เครื่องมือวัดค่าและบันทึกประสิทธิภาพการเผาไหม้KANE MAY900"/>
        <s v="เครื่องวัดอุณหภูมิความชื้นสัมพัทธ์แบบไร้สาย TESTO175 H1" u="1"/>
        <s v="เครื่องมือวัดค่าอุณหภูมิความชื้น KM340" u="1"/>
        <s v="เครื่องมือวัดและบันทึกอัตราการไหลของเหลวPT 878" u="1"/>
        <s v="เครื่องมือวัดค่าทางไฟฟ้า DIGITAL CLAMP-ON METER F05" u="1"/>
        <s v="DIGITAL INSULATION TESTER 3-1/2 DIGIT RANGE 2000 M OHM DC 1000 V AC 600 V" u="1"/>
        <s v="มิเตอร์วัดค่าพลังงานไฟฟ้า(KWHR CLAMP METER) ELITE PRO" u="1"/>
        <s v="เครื่องมือวัดและบันทึกค่าอุณหภูมิความชื้นความเร็วลมTESTO 435" u="1"/>
        <s v="เครื่องตรวจสอบและบันทึกแรงดันน้ำแบบดิจิตอล JUMO" u="1"/>
        <s v="เครื่องมือวัดและบันทึกค่าอุณหภูมิและความชื้นสัมพัทธ์แบบไร้สาย TESTO-175H1" u="1"/>
        <s v="เครื่องมือวัดค่าทางไฟฟ้าและบันทึกค่าพลังงานCHAUVIN C.A 8332" u="1"/>
        <s v="เครื่องมือวัดและบันทึกอัตราการไหลของเหลว PT 868" u="1"/>
        <s v="เครื่องมือวัดค่าทางไฟฟ้าและบันทึกค่าพลังงานCHAUVIN C.A 8334" u="1"/>
        <s v="METER ION6200 (ENERGY METER TESTER 10 MA-5A)" u="1"/>
        <s v="แคลมป์คล้องวัดกระแส AC ขนาด 3000 A. (CLAMP METER 3000/1A. CHAUVIN)" u="1"/>
        <s v="เครื่องบันทึกค่าอุณหภูมิและความชื้น TESTOSTER1752" u="1"/>
      </sharedItems>
    </cacheField>
    <cacheField name="รายชื่อครุภัณฑ์ทางการ" numFmtId="49">
      <sharedItems/>
    </cacheField>
    <cacheField name="รหัสครุภัณฑ์" numFmtId="49">
      <sharedItems/>
    </cacheField>
    <cacheField name="สถานะการใช้งาน" numFmtId="49">
      <sharedItems/>
    </cacheField>
    <cacheField name="Serial No." numFmtId="49">
      <sharedItems containsMixedTypes="1" containsNumber="1" containsInteger="1" minValue="2541" maxValue="238063002275"/>
    </cacheField>
    <cacheField name="ยี่ห้อ/ผลิตภัณฑ์" numFmtId="49">
      <sharedItems/>
    </cacheField>
    <cacheField name="รุ่น/แบบ/ขนาด" numFmtId="49">
      <sharedItems containsMixedTypes="1" containsNumber="1" containsInteger="1" minValue="189" maxValue="6200"/>
    </cacheField>
    <cacheField name="รูปภาพ" numFmtId="49">
      <sharedItems/>
    </cacheField>
    <cacheField name="รายละเอียดอื่นครุภัณฑ์" numFmtId="49">
      <sharedItems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GAT" refreshedDate="43986.365576388889" createdVersion="5" refreshedVersion="5" minRefreshableVersion="3" recordCount="34">
  <cacheSource type="worksheet">
    <worksheetSource name="Table4"/>
  </cacheSource>
  <cacheFields count="15">
    <cacheField name="Code" numFmtId="0">
      <sharedItems count="2">
        <s v="ใบยืม"/>
        <s v="ใบคืน"/>
      </sharedItems>
    </cacheField>
    <cacheField name="ID" numFmtId="188">
      <sharedItems containsSemiMixedTypes="0" containsString="0" containsNumber="1" containsInteger="1" minValue="1" maxValue="18"/>
    </cacheField>
    <cacheField name="Code ID" numFmtId="0">
      <sharedItems count="32">
        <s v="ใบยืม - 00000001"/>
        <s v="ใบยืม - 00000002"/>
        <s v="ใบคืน - 00000003"/>
        <s v="ใบคืน - 00000004"/>
        <s v="ใบยืม - 00000005"/>
        <s v="ใบคืน - 00000006"/>
        <s v="ใบยืม - 00000007"/>
        <s v="ใบคืน - 00000008"/>
        <s v="ใบยืม - 00000009"/>
        <s v="ใบคืน - 00000010"/>
        <s v="ใบยืม - 00000011"/>
        <s v="ใบยืม - 00000012"/>
        <s v="ใบยืม - 00000013"/>
        <s v="ใบยืม - 00000014"/>
        <s v="ใบยืม - 00000015"/>
        <s v="ใบคืน - 00000016"/>
        <s v="ใบคืน - 00000017"/>
        <s v="ใบยืม - 00000018"/>
        <s v="ใบคืน - 00000009" u="1"/>
        <s v="ใบยืม - 00000023" u="1"/>
        <s v="ใบยืม - 00000019" u="1"/>
        <s v="ใบยืม - 00000010" u="1"/>
        <s v="ใบยืม - 00000024" u="1"/>
        <s v="ใบยืม - 00000020" u="1"/>
        <s v="ใบยืม - 00000016" u="1"/>
        <s v="ใบคืน - 00000011" u="1"/>
        <s v="ใบคืน - 00000025" u="1"/>
        <s v="ใบยืม - 00000021" u="1"/>
        <s v="ใบยืม - 00000008" u="1"/>
        <s v="ใบยืม - 00000017" u="1"/>
        <s v="ใบคืน - 00000012" u="1"/>
        <s v="ใบยืม - 00000022" u="1"/>
      </sharedItems>
    </cacheField>
    <cacheField name="ID Number" numFmtId="0">
      <sharedItems containsSemiMixedTypes="0" containsString="0" containsNumber="1" containsInteger="1" minValue="8" maxValue="91"/>
    </cacheField>
    <cacheField name="รหัสครุภัณฑ์" numFmtId="0">
      <sharedItems count="39">
        <s v="1925-20-7693-B0081"/>
        <s v="1925-20-7693-B0082"/>
        <s v="1925-20-7693-B0083"/>
        <s v="1925-20-6461-L0003"/>
        <s v="1925-20-6461-L0009"/>
        <s v="1925-20-7693-B0085"/>
        <s v="1925-20-7693-B0086"/>
        <s v="1925-20-7194-E0015"/>
        <s v="1925-20-7999-B0046"/>
        <s v="1925-20-7484-E0019"/>
        <s v="1925-20-6679-E0007"/>
        <s v="1925-20-7693-B0069"/>
        <s v="1925-20-7693-B0070"/>
        <s v="1925-20-7693-B0071"/>
        <s v="1925-20-7247-B0145"/>
        <s v="KCL-00001"/>
        <s v="1925-20-6698-B0010"/>
        <s v="1925-20-7693-B0078" u="1"/>
        <s v="1925-20-6615-E0010" u="1"/>
        <s v="1925-20-7247-L0036" u="1"/>
        <s v="1925-20-6891-E0087" u="1"/>
        <s v="1925-20-7693-B0066" u="1"/>
        <s v="1925-20-7693-B0067" u="1"/>
        <s v="1925-20-8198-B0043" u="1"/>
        <s v="1925-20-6877-E0019" u="1"/>
        <s v="1925-20-7247-B0143" u="1"/>
        <s v="1925-20-7247-B0144" u="1"/>
        <s v="1925-20-8818-E0004" u="1"/>
        <s v="1925-20-8818-E0005" u="1"/>
        <s v="1925-20-6994-B0002" u="1"/>
        <s v="1910-20-5085-B0093" u="1"/>
        <s v="1910-20-5085-B0094" u="1"/>
        <s v="1925-20-6461-L0002" u="1"/>
        <s v="KCL-00003" u="1"/>
        <s v="1925-20-6615-L0009" u="1"/>
        <s v="1925-20-7693-B0084" u="1"/>
        <s v="1000-111400084941-00" u="1"/>
        <s v="KCL-00002" u="1"/>
        <s v="1925-20-7693-B0077" u="1"/>
      </sharedItems>
    </cacheField>
    <cacheField name="ชื่อที่เรียกใช้งาน" numFmtId="0">
      <sharedItems count="18">
        <s v="เครื่องบันทึกค่าอุณหภูมิและความชื้น"/>
        <s v="เครื่องมือวัดและบันทึกค่าอุณหภูมิความชื้นความเร็วลม"/>
        <s v="เครื่องมือวัดกับดักไอน้ำ PEN CHECK"/>
        <s v="เครื่องมือวัดค่าและบันทึกประสิทธิภาพการเผาไหม้KANE MAY900"/>
        <s v="เครื่องมือวัดค่าก๊าซไวไฟG-750"/>
        <s v="แคลมป์คล้องวัดกระแส AC ขนาด 3000 A"/>
        <s v="ถุงมือกันไฟฟ้า"/>
        <s v="เครื่องมือวัดค่าทางไฟฟ้าและบันทึกค่าพลังงานCHAUVIN" u="1"/>
        <s v="เครื่องมือวัดค่าทางไฟฟ้าและบันทึกค่าพลังงาน TAIKData Logger" u="1"/>
        <s v="เครื่องวัดความเร็วรอบ" u="1"/>
        <s v="CLAMP-ON METER CHAUVIN F05" u="1"/>
        <s v="เครื่องมือวัดค่าทางไฟฟ้า  POWER METER NANOVIP 200 A." u="1"/>
        <s v="เครื่องมือวัดค่าทางไฟฟ้า MICROVIP3" u="1"/>
        <s v="CLAMP-ON METER CHAUVIN F09" u="1"/>
        <s v="แคลมป์วัดกระแส AC แบบ FLEXIBLE A-100" u="1"/>
        <s v="เครื่องวัดอุณหภูมิความชื้นสัมพัทธ์แบบไร้สาย" u="1"/>
        <s v="สว่าน" u="1"/>
        <s v="เครื่องบันทึกค่าอุณหภูมิและความชื้น TESTOSTER1752" u="1"/>
      </sharedItems>
    </cacheField>
    <cacheField name="รายชื่อครุภัณฑ์ทางการ" numFmtId="0">
      <sharedItems/>
    </cacheField>
    <cacheField name="ชื่อผู้เบิก" numFmtId="0">
      <sharedItems/>
    </cacheField>
    <cacheField name="สังกัด" numFmtId="0">
      <sharedItems/>
    </cacheField>
    <cacheField name="สถานที่ใช้งาน" numFmtId="0">
      <sharedItems/>
    </cacheField>
    <cacheField name="วันที่เบิกยืม / คืน" numFmtId="187">
      <sharedItems containsSemiMixedTypes="0" containsNonDate="0" containsDate="1" containsString="0" minDate="2020-05-01T00:00:00" maxDate="2020-06-01T00:00:00"/>
    </cacheField>
    <cacheField name="สถานะเครื่อง คืนแล้ว / ใช้งาน" numFmtId="0">
      <sharedItems count="4">
        <s v="เบิกใช้งาน/คืนแล้ว"/>
        <s v="คืนแล้ว"/>
        <s v="เบิกใช้งาน"/>
        <s v="เบิกยืมได้" u="1"/>
      </sharedItems>
    </cacheField>
    <cacheField name="อ้างอิงจากใบยืมเลขที่" numFmtId="0">
      <sharedItems/>
    </cacheField>
    <cacheField name="รหัสอ้างอิงจากใบยืม" numFmtId="0">
      <sharedItems/>
    </cacheField>
    <cacheField name="จำนวนวัน" numFmtId="3">
      <sharedItems containsSemiMixedTypes="0" containsString="0" containsNumber="1" containsInteger="1" minValue="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EGAT" refreshedDate="43986.365576504628" createdVersion="5" refreshedVersion="5" minRefreshableVersion="3" recordCount="22">
  <cacheSource type="worksheet">
    <worksheetSource name="Table2"/>
  </cacheSource>
  <cacheFields count="6">
    <cacheField name="ID Number" numFmtId="0">
      <sharedItems containsSemiMixedTypes="0" containsString="0" containsNumber="1" containsInteger="1" minValue="1" maxValue="24" count="11">
        <n v="1"/>
        <n v="2"/>
        <n v="3"/>
        <n v="4"/>
        <n v="18"/>
        <n v="19"/>
        <n v="20"/>
        <n v="21"/>
        <n v="22"/>
        <n v="23"/>
        <n v="24"/>
      </sharedItems>
    </cacheField>
    <cacheField name="ชื่อที่เรียกใช้งาน" numFmtId="0">
      <sharedItems count="4">
        <s v="สว่าน"/>
        <s v="เครื่องวัดความเร็วรอบ"/>
        <s v="เครื่องมือวัดและบันทึกค่าอุณหภูมิความชื้นความเร็วลม"/>
        <s v="เครื่องบันทึกค่าอุณหภูมิและความชื้น"/>
      </sharedItems>
    </cacheField>
    <cacheField name="รายชื่อครุภัณฑ์ทางการ" numFmtId="0">
      <sharedItems/>
    </cacheField>
    <cacheField name="รหัสครุภัณฑ์" numFmtId="0">
      <sharedItems count="11">
        <s v="1910-20-5085-B0093"/>
        <s v="1910-20-5085-B0094"/>
        <s v="1925-20-8198-B0042"/>
        <s v="1925-20-8198-B0043"/>
        <s v="1925-20-6461-L0002"/>
        <s v="1925-20-6461-L0003"/>
        <s v="1925-20-6461-L0009"/>
        <s v="1925-20-7693-B0081"/>
        <s v="1925-20-7693-B0082"/>
        <s v="1925-20-7693-B0083"/>
        <s v="1925-20-7693-B0084"/>
      </sharedItems>
    </cacheField>
    <cacheField name="รายละเอียดอื่นครุภัณฑ์" numFmtId="0">
      <sharedItems containsNonDate="0" containsString="0" containsBlank="1"/>
    </cacheField>
    <cacheField name="รายการเครื่องมือประกอบ" numFmtId="0">
      <sharedItems count="10">
        <s v="1.ตัวสว่าน"/>
        <s v="2.หัวจับดอกสว่าน"/>
        <s v="3.ดอกสว่าน"/>
        <s v="4.ดอกโฮซอ"/>
        <s v="1.Adapter"/>
        <s v="2.ตัวเครื่องวัด"/>
        <s v="1.หัววัดค่าอุณหภูมิความชื้น"/>
        <s v="2.เครื่องวัดค่าค่าอุณหภูมิความชื้น"/>
        <s v="1.เครื่องบันทึก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">
  <r>
    <n v="1"/>
    <x v="0"/>
    <s v="สว่าน ROTARY"/>
    <s v="1910-20-5085-B0093"/>
    <s v="เบิกยืมได้"/>
    <s v="003729Y"/>
    <s v="MAKITA"/>
    <s v="HR2410"/>
    <s v="D:\Store\image\Capture1.JPG"/>
    <s v="DRILL,ELECTRIC ROTARY HAMMER DRILL CAP.1/2-1 IN.(1 3-25 ตค) ประกอบด้วย 1.ตัวสว่าน 2.หัวจับดอกสว่าน 3.ดอกสว่าน 4.ดอกโฮซอ"/>
  </r>
  <r>
    <n v="2"/>
    <x v="0"/>
    <s v="สว่าน ROTARY"/>
    <s v="1910-20-5085-B0094"/>
    <s v="ส่ง calibrate"/>
    <s v="003730Y"/>
    <s v="MAKITA"/>
    <s v="HR2410"/>
    <s v="D:\Store\image\Capture2.JPG"/>
    <s v="DRILL,ELECTRIC ROTARY HAMMER DRILL CAP.1/2-1 IN.(1 3-25 ตค) ประกอบด้วย 1.ตัวสว่าน 2.หัวจับดอกสว่าน 3.ดอกสว่าน 4.ดอกโฮซอ"/>
  </r>
  <r>
    <n v="3"/>
    <x v="1"/>
    <s v="เครื่องวัดความเร็วรอบ PB 230"/>
    <s v="1925-20-8198-B0042"/>
    <s v="เบิกยืมได้"/>
    <n v="2171245"/>
    <s v="MONARCH"/>
    <s v="PB230"/>
    <s v="D:\Store\image\Capture3.JPG"/>
    <s v="เครื่องวัดความเร็วรอบ DIGITAL TACHOMETER SOKKIMOD ประกอบด้วย 1.Adapter  2.ตัวเครื่องวัด"/>
  </r>
  <r>
    <n v="4"/>
    <x v="1"/>
    <s v="เครื่องวัดความเร็วรอบ PB 230"/>
    <s v="1925-20-8198-B0043"/>
    <s v="เบิกยืมได้"/>
    <n v="2171247"/>
    <s v="MONARCH"/>
    <s v="PB230"/>
    <s v="D:\Store\image\Capture4.JPG"/>
    <s v="เครื่องวัดความเร็วรอบ DIGITAL TACHOMETER SOKKIMOD ประกอบด้วย 1.Adapter  2.ตัวเครื่องวัด"/>
  </r>
  <r>
    <n v="5"/>
    <x v="1"/>
    <s v="เครื่องวัดความเร็วรอบTESTO 475"/>
    <s v="1925-20-8182-E0019"/>
    <s v="เบิกยืมได้"/>
    <s v="7063166-0021GB"/>
    <s v="TESTO"/>
    <s v="TESTO 475"/>
    <s v="D:\Store\image\Capture5.JPG"/>
    <s v="เครื่องวัดความเร็วรอบประกอบด้วย 1.มิเตอร์วัดความเร็วรอบ 2.หัววัดความเร็วรอบด้วยแสง 3.หัววัดความเร็วรอบด้วยการหมุน 4.Adapter Charger  5.หัวต่อ"/>
  </r>
  <r>
    <n v="6"/>
    <x v="0"/>
    <s v="สว่าน ROTARY ขนาด 24 มม. , 600 W."/>
    <s v="1910-20-5085-B0092"/>
    <s v="เบิกยืมได้"/>
    <s v="003728Y"/>
    <s v="MAKITA"/>
    <s v="HR2410"/>
    <s v="D:\Store\image\Capture1.JPG"/>
    <s v="DRILL,ELECTRIC ROTARY HAMMER DRILL CAP.1/2-1 IN.(1 3-25 ตค) ประกอบด้วย 1.ตัวสว่าน 2.หัวจับดอกสว่าน 3.ดอกสว่าน 4.ดอกโฮซอ"/>
  </r>
  <r>
    <n v="7"/>
    <x v="0"/>
    <s v="สว่าน ROTARY ขนาด 24 มม. , 600 W."/>
    <s v="1910-20-5085-B0097"/>
    <s v="เบิกยืมได้"/>
    <s v="003751Y"/>
    <s v="MAKITA"/>
    <s v="HR2410"/>
    <s v="D:\Store\image\Capture2.JPG"/>
    <s v="DRILL,ELECTRIC ROTARY HAMMER DRILL CAP.1/2-1 IN.(1 3-25 ตค) ประกอบด้วย 1.ตัวสว่าน 2.หัวจับดอกสว่าน 3.ดอกสว่าน 4.ดอกโฮซอ"/>
  </r>
  <r>
    <n v="8"/>
    <x v="2"/>
    <s v="ชุดถุงมือกันไฟฟ้า (KCL)"/>
    <s v="KCL-00001"/>
    <s v="ใช้งานอยู่"/>
    <s v="KCL-00001"/>
    <s v="KCL"/>
    <n v="584"/>
    <s v="D:\Store\image\Capture3.JPG"/>
    <s v="ชุดถุงมือกันไฟฟ้า (KCL) ชนิดยางสีแดง"/>
  </r>
  <r>
    <n v="9"/>
    <x v="2"/>
    <s v="ชุดถุงมือกันไฟฟ้า (KCL)"/>
    <s v="KCL-00002"/>
    <s v="เบิกยืมได้"/>
    <s v="KCL-00002"/>
    <s v="KCL"/>
    <n v="584"/>
    <s v="D:\Store\image\Capture4.JPG"/>
    <s v="ชุดถุงมือกันไฟฟ้า (KCL) ชนิดยางสีแดง"/>
  </r>
  <r>
    <n v="10"/>
    <x v="2"/>
    <s v="ชุดถุงมือกันไฟฟ้า (KCL)"/>
    <s v="KCL-00003"/>
    <s v="เบิกยืมได้"/>
    <s v="KCL-00003"/>
    <s v="KCL"/>
    <n v="584"/>
    <s v="D:\Store\image\Capture5.JPG"/>
    <s v="ชุดถุงมือกันไฟฟ้า (KCL) ชนิดยางสีแดง"/>
  </r>
  <r>
    <n v="11"/>
    <x v="3"/>
    <s v="NOTE BOOK"/>
    <s v="1000-10-1765-L0185"/>
    <s v="เบิกยืมได้"/>
    <s v="LV-V6203"/>
    <s v="IBM"/>
    <s v="THINK PAD R50E"/>
    <s v="D:\Store\image\Capture1.JPG"/>
    <s v="NOTE BOOKประกอบด้วย 1.ตัวแสดงผล  2.เมาส์  3.สายPower"/>
  </r>
  <r>
    <n v="12"/>
    <x v="3"/>
    <s v="Notebook"/>
    <s v="1000-111400075081-00"/>
    <s v="เสีย-ชำรุด"/>
    <s v="LXV4N03164128093BB2000"/>
    <s v="ACER"/>
    <s v="TRAVELMATE8473T"/>
    <s v="D:\Store\image\Capture2.JPG"/>
    <s v="Notebook มาตรฐาน Notebook Type A"/>
  </r>
  <r>
    <n v="13"/>
    <x v="4"/>
    <s v="กล้องถ่ายภาพดิจิตรอน"/>
    <s v="9901000785800"/>
    <s v="เบิกยืมได้"/>
    <n v="238063002275"/>
    <s v="Canon"/>
    <s v="SX130IS"/>
    <s v="D:\Store\image\Capture3.JPG"/>
    <s v="DIGITAL CAMARA(กล้องถ่ายภาพสำหรับคอมฯและหรืออินสตาเมติก)ประกอบด้วย 1.สายPower 2.สายData 3.แบตเตอร์รี่สำรอง 4.Memory 5.ตัวกล้อง"/>
  </r>
  <r>
    <n v="14"/>
    <x v="4"/>
    <s v="กล้องถ่ายภาพดิจิตรอน"/>
    <s v="1000-10-2523-F0406"/>
    <s v="เบิกยืมได้"/>
    <n v="8441290"/>
    <s v="SONY"/>
    <s v="DSC-W80"/>
    <s v="D:\Store\image\Capture4.JPG"/>
    <s v="DIGITAL CAMARA(กล้องถ่ายภาพสำหรับคอมฯและหรืออินสตาเมติก)ประกอบด้วย 1.สายPower 2.สายData 3.แบตเตอร์รี่สำรอง 4.Memory 128 MB 5.ตัวกล้อง"/>
  </r>
  <r>
    <n v="15"/>
    <x v="4"/>
    <s v="กล้องถ่ายภาพดิจิตรอน"/>
    <s v="990100078579"/>
    <s v="ส่งซ่อม"/>
    <n v="88060005643"/>
    <s v="Canon"/>
    <s v="SX130 IS"/>
    <s v="D:\Store\image\Capture5.JPG"/>
    <s v="กล้องถ่ายภาพระบบดิจิตอล"/>
  </r>
  <r>
    <n v="16"/>
    <x v="5"/>
    <s v="วิทยุสื่อสารแบบมือถือ WALKIE TALKIE"/>
    <s v="1700-30-0429-B1077"/>
    <s v="เบิกยืมได้"/>
    <s v="39440 ปท.3027781/4"/>
    <s v="ICOM"/>
    <s v="F10"/>
    <s v="D:\Store\image\Capture1.JPG"/>
    <s v="WALKIE TALKIE (วิทยุสื่อสารแบบมือถือ) POWER OUT 5W 11-16 CHANNEL"/>
  </r>
  <r>
    <n v="17"/>
    <x v="5"/>
    <s v="วิทยุสื่อสารแบบมือถือ WALKIE TALKIE"/>
    <s v="1700-30-0429-B1080"/>
    <s v="เบิกยืมได้"/>
    <s v="39443 ปท.3027784/4"/>
    <s v="ICOM"/>
    <s v="F10"/>
    <s v="D:\Store\image\Capture2.JPG"/>
    <s v="WALKIE TALKIE (วิทยุสื่อสารแบบมือถือ) POWER OUT 5W 11-16 CHANNEL"/>
  </r>
  <r>
    <n v="18"/>
    <x v="6"/>
    <s v="เครื่องมือวัดและบันทึกค่าอุณหภูมิความชื้นความเร็วลมTESTO 435"/>
    <s v="1925-20-6461-L0002"/>
    <s v="ส่ง calibrate"/>
    <s v="01246929/607"/>
    <s v="TESTO"/>
    <s v="TESTO 435"/>
    <s v="D:\Store\image\Capture3.JPG"/>
    <s v="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"/>
  </r>
  <r>
    <n v="19"/>
    <x v="6"/>
    <s v="เครื่องมือวัดและบันทึกค่าอุณหภูมิความชื้นความเร็วลมTESTO 435"/>
    <s v="1925-20-6461-L0003"/>
    <s v="ใช้งานอยู่"/>
    <s v="01246929/608"/>
    <s v="TESTO"/>
    <s v="TESTO 435"/>
    <s v="D:\Store\image\Capture4.JPG"/>
    <s v="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"/>
  </r>
  <r>
    <n v="20"/>
    <x v="6"/>
    <s v="เครื่องมือวัดและบันทึกค่าอุณหภูมิความชื้นความเร็วลมTESTO 435"/>
    <s v="1925-20-6461-L0009"/>
    <s v="ใช้งานอยู่"/>
    <s v="#01403229"/>
    <s v="TESTO"/>
    <s v="435-1"/>
    <s v="D:\Store\image\Capture5.JPG"/>
    <s v="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"/>
  </r>
  <r>
    <n v="21"/>
    <x v="7"/>
    <s v="เครื่องบันทึกค่าอุณหภูมิและความชื้น TESTOSTER1752"/>
    <s v="1925-20-7693-B0081"/>
    <s v="ส่ง service"/>
    <n v="1028583612"/>
    <s v="TESTO"/>
    <s v="TESTOSTER1752"/>
    <s v="D:\Store\image\Capture1.JPG"/>
    <s v="เครื่องบันทึกค่าอุณหภูมิและความชื้น TEMPERATURE &amp; HUMIDITY METER ประกอบด้วย 1.เครื่องบันทึก"/>
  </r>
  <r>
    <n v="22"/>
    <x v="7"/>
    <s v="เครื่องบันทึกค่าอุณหภูมิและความชื้น TESTOSTER1752"/>
    <s v="1925-20-7693-B0082"/>
    <s v="ส่งซ่อม"/>
    <n v="1028583467"/>
    <s v="TESTO"/>
    <s v="TESTOSTER1752"/>
    <s v="D:\Store\image\Capture2.JPG"/>
    <s v="เครื่องบันทึกค่าอุณหภูมิและความชื้น TEMPERATURE &amp; HUMIDITY METER ประกอบด้วย 1.เครื่องบันทึก"/>
  </r>
  <r>
    <n v="23"/>
    <x v="7"/>
    <s v="เครื่องบันทึกค่าอุณหภูมิและความชื้น TESTOSTER1752"/>
    <s v="1925-20-7693-B0083"/>
    <s v="เบิกยืมได้"/>
    <s v="-"/>
    <s v="TESTO"/>
    <s v="TESTOSTER1752"/>
    <s v="D:\Store\image\Capture3.JPG"/>
    <s v="เครื่องบันทึกค่าอุณหภูมิและความชื้น TEMPERATURE &amp; HUMIDITY METER ประกอบด้วย 1.เครื่องบันทึก"/>
  </r>
  <r>
    <n v="24"/>
    <x v="7"/>
    <s v="เครื่องบันทึกค่าอุณหภูมิและความชื้น TESTOSTER1752"/>
    <s v="1925-20-7693-B0084"/>
    <s v="ส่งซ่อม"/>
    <s v="-"/>
    <s v="TESTO"/>
    <s v="TESTOSTER1752"/>
    <s v="D:\Store\image\Capture4.JPG"/>
    <s v="เครื่องบันทึกค่าอุณหภูมิและความชื้น TEMPERATURE &amp; HUMIDITY METER ประกอบด้วย 1.เครื่องบันทึก"/>
  </r>
  <r>
    <n v="25"/>
    <x v="7"/>
    <s v="เครื่องบันทึกค่าอุณหภูมิและความชื้น TESTOSTER1752"/>
    <s v="1925-20-7693-B0085"/>
    <s v="ใช้งานอยู่"/>
    <s v="-"/>
    <s v="TESTO"/>
    <s v="TESTOSTER1752"/>
    <s v="D:\Store\image\Capture5.JPG"/>
    <s v="เครื่องบันทึกค่าอุณหภูมิและความชื้น TEMPERATURE &amp; HUMIDITY METER ประกอบด้วย 1.เครื่องบันทึก"/>
  </r>
  <r>
    <n v="26"/>
    <x v="7"/>
    <s v="เครื่องบันทึกค่าอุณหภูมิและความชื้น TESTOSTER1752"/>
    <s v="1925-20-7693-B0086"/>
    <s v="ใช้งานอยู่"/>
    <n v="1028583454"/>
    <s v="TESTO"/>
    <s v="TESTOSTER1752"/>
    <s v="D:\Store\image\Capture1.JPG"/>
    <s v="เครื่องบันทึกค่าอุณหภูมิและความชื้น TEMPERATURE &amp; HUMIDITY METER ประกอบด้วย 1.เครื่องบันทึก"/>
  </r>
  <r>
    <n v="27"/>
    <x v="7"/>
    <s v="เครื่องบันทึกค่าอุณหภูมิและความชื้น TESTOSTER1752"/>
    <s v="1925-20-7693-B0087"/>
    <s v="เบิกยืมได้"/>
    <s v="-"/>
    <s v="TESTO"/>
    <s v="TESTOSTER1752"/>
    <s v="D:\Store\image\Capture2.JPG"/>
    <s v="เครื่องบันทึกค่าอุณหภูมิและความชื้น TEMPERATURE &amp; HUMIDITY METER ประกอบด้วย 1.เครื่องบันทึก"/>
  </r>
  <r>
    <n v="28"/>
    <x v="7"/>
    <s v="เครื่องมือวัดค่าอุณหภูมิความชื้น KM340"/>
    <s v="1925-20-6454-E0003"/>
    <s v="เบิกยืมได้"/>
    <n v="606688"/>
    <s v="KANE-MAY"/>
    <s v="KM340"/>
    <s v="D:\Store\image\Capture3.JPG"/>
    <s v="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"/>
  </r>
  <r>
    <n v="29"/>
    <x v="8"/>
    <s v="เครื่องมือวัดค่าอุณหภูมิความชื้น KM340"/>
    <s v="1925-20-6454-E0014"/>
    <s v="เบิกยืมได้"/>
    <n v="606697"/>
    <s v="KANE-MAY"/>
    <s v="KM340"/>
    <s v="D:\Store\image\Capture4.JPG"/>
    <s v="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"/>
  </r>
  <r>
    <n v="30"/>
    <x v="8"/>
    <s v="เครื่องมือวัดและบันทึกค่าอุณหภูมิความชื้นความเร็วลมTESTO 435"/>
    <s v="1925-20-6461-L0008"/>
    <s v="เบิกยืมได้"/>
    <s v="01403216, 01397211"/>
    <s v="TESTO"/>
    <n v="435"/>
    <s v="D:\Store\image\Capture5.JPG"/>
    <s v="เครื่องมือวัดและบันทึกค่าอุณหภูมิความชื้นความเร็วลมTESTO 435 ประกอบด้วย 1.คู่มือเครื่องมือวัด 2.เครื่องวัดค่าค่าอุณหภูมิความชื้น 3.สายสะพาย"/>
  </r>
  <r>
    <n v="31"/>
    <x v="6"/>
    <s v="เครื่องมือวัดและบันทึกอัตราการไหลของเหลว PT 868"/>
    <s v="1925-20-8705-E0010"/>
    <s v="เบิกยืมได้"/>
    <n v="2541"/>
    <s v="PANAMETRICS"/>
    <s v="PT868"/>
    <s v="D:\Store\image\Capture1.JPG"/>
    <s v="เครื่องมือวัดและบันทึกอัตราการไหลของเหลว ประกอบด้วย 1.เครื่องวัดอัตราการไหล 2.หัวเซนเซอร์ 2 หัว 3.Clamp รัดสั้น 1 ชุด 4.Clamp รัดยาว 1 ชุด 5.สายส่งสัญญาณ 6.คู่มือ 7.ชุดเปรียบเทียบ 8.Adapter charger 9.ขวดน้ำยาปรับเทียบ"/>
  </r>
  <r>
    <n v="32"/>
    <x v="9"/>
    <s v="เครื่องบันทึกค่าอุณหภูมิและความชื้น TESTOSTER1752"/>
    <s v="1925-20-7693-B0080"/>
    <s v="เบิกยืมได้"/>
    <n v="1028583613"/>
    <s v="TESTO"/>
    <s v="TESTOSTER1752"/>
    <s v="D:\Store\image\Capture2.JPG"/>
    <s v="เครื่องบันทึกค่าอุณหภูมิและความชื้น TEMPERATURE &amp; HUMIDITY METER ประกอบด้วย 1.เครื่องบันทึก"/>
  </r>
  <r>
    <n v="33"/>
    <x v="7"/>
    <s v="เครื่องบันทึกค่าอุณหภูมิและความชื้น TESTOSTER1752"/>
    <s v="1925-20-7693-B0052"/>
    <s v="เบิกยืมได้"/>
    <n v="1028583427"/>
    <s v="TESTO"/>
    <s v="TESTOSTER1752"/>
    <s v="D:\Store\image\Capture3.JPG"/>
    <s v="เครื่องบันทึกค่าอุณหภูมิและความชื้น TEMPERATURE &amp; HUMIDITY METER ประกอบด้วย 1.เครื่องบันทึก"/>
  </r>
  <r>
    <n v="34"/>
    <x v="7"/>
    <s v="เครื่องบันทึกค่าอุณหภูมิและความชื้น TESTOSTER1752"/>
    <s v="1925-20-7693-B0054"/>
    <s v="เบิกยืมได้"/>
    <n v="1028583471"/>
    <s v="TESTO"/>
    <s v="TESTOSTER1752"/>
    <s v="D:\Store\image\Capture4.JPG"/>
    <s v="เครื่องบันทึกค่าอุณหภูมิและความชื้น TEMPERATURE &amp; HUMIDITY METER ประกอบด้วย 1.เครื่องบันทึก"/>
  </r>
  <r>
    <n v="35"/>
    <x v="7"/>
    <s v="เครื่องบันทึกค่าอุณหภูมิและความชื้น TESTOSTER1752"/>
    <s v="1925-20-7693-B0066"/>
    <s v="เบิกยืมได้"/>
    <n v="1028583352"/>
    <s v="TESTO"/>
    <s v="TESTOSTER1752"/>
    <s v="D:\Store\image\Capture5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36"/>
    <x v="7"/>
    <s v="เครื่องบันทึกค่าอุณหภูมิและความชื้น TESTOSTER1752"/>
    <s v="1925-20-7693-B0067"/>
    <s v="เบิกยืมได้"/>
    <n v="1028583360"/>
    <s v="TESTO"/>
    <s v="TESTOSTER1752"/>
    <s v="D:\Store\image\Capture1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37"/>
    <x v="7"/>
    <s v="เครื่องบันทึกค่าอุณหภูมิและความชื้น TESTOSTER1752"/>
    <s v="1925-20-7693-B0069"/>
    <s v="เบิกยืมได้"/>
    <n v="1028583388"/>
    <s v="TESTO"/>
    <s v="TESTOSTER1752"/>
    <s v="D:\Store\image\Capture2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38"/>
    <x v="7"/>
    <s v="เครื่องบันทึกค่าอุณหภูมิและความชื้น TESTOSTER1752"/>
    <s v="1925-20-7693-B0070"/>
    <s v="เบิกยืมได้"/>
    <n v="1028583412"/>
    <s v="TESTO"/>
    <s v="TESTOSTER1752"/>
    <s v="D:\Store\image\Capture3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39"/>
    <x v="7"/>
    <s v="เครื่องบันทึกค่าอุณหภูมิและความชื้น TESTOSTER1752"/>
    <s v="1925-20-7693-B0071"/>
    <s v="เบิกยืมได้"/>
    <n v="1028583488"/>
    <s v="TESTO"/>
    <s v="TESTOSTER1752"/>
    <s v="D:\Store\image\Capture4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40"/>
    <x v="7"/>
    <s v="เครื่องบันทึกค่าอุณหภูมิและความชื้น TESTOSTER1752"/>
    <s v="1925-20-7693-B0077"/>
    <s v="เบิกยืมได้"/>
    <n v="1028583560"/>
    <s v="TESTO"/>
    <s v="TESTOSTER1752"/>
    <s v="D:\Store\image\Capture5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41"/>
    <x v="7"/>
    <s v="เครื่องบันทึกค่าอุณหภูมิและความชื้น TESTOSTER1752"/>
    <s v="1925-20-7693-B0078"/>
    <s v="เบิกยืมได้"/>
    <n v="1028583594"/>
    <s v="TESTO"/>
    <s v="TESTOSTER1752"/>
    <s v="D:\Store\image\Capture1.JPG"/>
    <s v="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"/>
  </r>
  <r>
    <n v="42"/>
    <x v="7"/>
    <s v="เครื่องบันทึกค่าอุณหภูมิและความชื้น TESTOSTER1752"/>
    <s v="1925-20-7693-B0042"/>
    <s v="เบิกยืมได้"/>
    <n v="1028583434"/>
    <s v="TESTO"/>
    <s v="TESTOSTER1752"/>
    <s v="D:\Store\image\Capture2.JPG"/>
    <s v="เครื่องบันทึกค่าอุณหภูมิและความชื้น TEMPERATURE &amp; HUMIDITY METER ประกอบด้วย 1.เครื่องบันทึก"/>
  </r>
  <r>
    <n v="43"/>
    <x v="7"/>
    <s v="เครื่องบันทึกค่าอุณหภูมิและความชื้น TESTOSTER1752"/>
    <s v="1925-20-7693-B0044"/>
    <s v="เบิกยืมได้"/>
    <n v="1028583585"/>
    <s v="TESTO"/>
    <s v="TES OSTER 1752"/>
    <s v="D:\Store\image\Capture3.JPG"/>
    <s v="เครื่องบันทึกค่าอุณหภูมิและความชื้น TEMPERATURE &amp; HUMIDITY METER ประกอบด้วย 1.เครื่องบันทึก"/>
  </r>
  <r>
    <n v="44"/>
    <x v="7"/>
    <s v="เครื่องวัดอุณหภูมิความชื้นสัมพัทธ์แบบไร้สาย TESTO175 H1"/>
    <s v="1000-111400084937-00"/>
    <s v="เบิกยืมได้"/>
    <n v="1028583736"/>
    <s v="TESTO"/>
    <s v="TESTO 175 H1"/>
    <s v="D:\Store\image\Capture4.JPG"/>
    <s v="เครื่องวัดอุณหภูมิความชื้นสัมพัทธ์แบบไร้สาย ประกอบด้วย 1.เครื่องวัดอุณหภูมิความชื้นสัมพัทธ์แบบไร้สาย 8 เครื่อง 2.USB cable for computer 2 ชุด"/>
  </r>
  <r>
    <n v="45"/>
    <x v="10"/>
    <s v="เครื่องตรวจสอบและบันทึกแรงดันน้ำแบบดิจิตอล JUMO"/>
    <s v="1925-20-6877-E0019"/>
    <s v="เบิกยืมได้"/>
    <n v="1028583887"/>
    <s v="JUMO"/>
    <s v="-"/>
    <s v="D:\Store\image\Capture5.JPG"/>
    <s v="เครื่องตรวจสอบและบันทึกแรงดันน้ำแบบดิจิตอล 1ชุดประกอบด้วย:1.PAPERLESS RECORDER LOGOSCREEN-500, 2.PAPERLESS TRANSMITTER RANGE 0-25 BAR 4 EA, 3.PAPERLESS TRANSMITTER RANGE 0-100 BAR 2 EA"/>
  </r>
  <r>
    <n v="46"/>
    <x v="11"/>
    <s v="เครื่องมือวัดและบันทึกอัตราการไหลของเหลวPT 878"/>
    <s v="1925-20-8705-L0013"/>
    <s v="เบิกยืมได้"/>
    <s v="#04209"/>
    <s v="GE-PANAMETRICS"/>
    <s v="PT 878"/>
    <s v="D:\Store\image\Capture1.JPG"/>
    <s v="เครื่องมือวัดและบันทึกอัตราการไหลของเหลวประกอบด้วย 1.คู่มือการใช้งาน+CD 2.สายPower 3.ขายึดวัดระยะ 4.หัวเซ็นเซอร์วัดการไหล 2 หัวพร้อมสายต่อ 5.เครื่องมือวัดอัตราการไหลของน้ำในท่อ"/>
  </r>
  <r>
    <n v="47"/>
    <x v="9"/>
    <s v="เครื่องมือวัดและบันทึกค่าอุณหภูมิและความชื้นสัมพัทธ์แบบไร้สาย TESTO-175H1"/>
    <s v="1000-111400084937-00ตัวที่1"/>
    <s v="เบิกยืมได้"/>
    <s v="S/N : 40305617"/>
    <s v="TESTO"/>
    <s v="TESTO-175H1"/>
    <s v="D:\Store\image\Capture2.JPG"/>
    <s v="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"/>
  </r>
  <r>
    <n v="48"/>
    <x v="12"/>
    <s v="เครื่องมือวัดและบันทึกค่าอุณหภูมิและความชื้นสัมพัทธ์แบบไร้สาย TESTO-175H1"/>
    <s v="1000-111400084937-00ตัวที่2"/>
    <s v="เบิกยืมได้"/>
    <s v="S/N : 40305599"/>
    <s v="TESTO"/>
    <s v="TESTO-175H1"/>
    <s v="D:\Store\image\Capture3.JPG"/>
    <s v="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"/>
  </r>
  <r>
    <n v="49"/>
    <x v="12"/>
    <s v="เครื่องมือวัดและบันทึกค่าอุณหภูมิและความชื้นสัมพัทธ์แบบไร้สาย TESTO-175H1"/>
    <s v="1000-111400084937-00ตัวที่3"/>
    <s v="เบิกยืมได้"/>
    <s v="S/N : 40305608"/>
    <s v="TESTO"/>
    <s v="TESTO-175H1"/>
    <s v="D:\Store\image\Capture4.JPG"/>
    <s v="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"/>
  </r>
  <r>
    <n v="50"/>
    <x v="12"/>
    <s v="มิเตอร์วัดค่าพลังงานไฟฟ้า(KWHR CLAMP METER) ELITE PRO"/>
    <s v="1925-20-8816-E0034"/>
    <s v="เบิกยืมได้"/>
    <s v="E4834"/>
    <s v="DENT INSTRUMENT"/>
    <s v="ELITE PRO"/>
    <s v="D:\Store\image\Capture5.JPG"/>
    <s v="มิเตอร์วัดค่าพลังงานไฟฟ้า(KWHR CLAMP METER)"/>
  </r>
  <r>
    <n v="51"/>
    <x v="13"/>
    <s v="มิเตอร์วัดค่าพลังงานไฟฟ้า(KWHR CLAMP METER) ELITE PRO"/>
    <s v="1925-20-8816-E0035"/>
    <s v="เบิกยืมได้"/>
    <s v="E4835"/>
    <s v="DENT INSTRUMENT"/>
    <s v="ELITE PRO"/>
    <s v="D:\Store\image\Capture1.JPG"/>
    <s v="มิเตอร์วัดค่าพลังงานไฟฟ้า(KWHR CLAMP METER)"/>
  </r>
  <r>
    <n v="52"/>
    <x v="13"/>
    <s v="แคลมป์คล้องวัดกระแส AC ขนาด 3000 A. (CLAMP METER 3000/1A. CHAUVIN)"/>
    <s v="1925-20-7247-B0050"/>
    <s v="เบิกยืมได้"/>
    <n v="111205"/>
    <s v="CHAUVIN ARNOUX"/>
    <s v="D30CN"/>
    <s v="D:\Store\image\Capture2.JPG"/>
    <s v="CLAMP METER FOR A.C.MEASUREMENTS CURRENT PROBE 3000/1A."/>
  </r>
  <r>
    <n v="53"/>
    <x v="14"/>
    <s v="แคลมป์คล้องวัดกระแส AC ขนาด 3000 A. (CLAMP METER 3000/1A. CHAUVIN)"/>
    <s v="1925-20-7247-B0051"/>
    <s v="เบิกยืมได้"/>
    <n v="111209"/>
    <s v="CHAUVIN ARNOUX"/>
    <s v="D30CN"/>
    <s v="D:\Store\image\Capture3.JPG"/>
    <s v="CLAMP METER FOR A.C.MEASUREMENTS CURRENT PROBE 3000/1A."/>
  </r>
  <r>
    <n v="54"/>
    <x v="14"/>
    <s v="แคลมป์คล้องวัดกระแส AC ขนาด 3000 A. (CLAMP METER 3000/1A. CHAUVIN)"/>
    <s v="1925-20-7247-B0052"/>
    <s v="เบิกยืมได้"/>
    <n v="111189"/>
    <s v="CHAUVIN ARNOUX"/>
    <s v="D30CN"/>
    <s v="D:\Store\image\Capture4.JPG"/>
    <s v="CLAMP METER FOR A.C.MEASUREMENTS CURRENT PROBE 3000/1A."/>
  </r>
  <r>
    <n v="55"/>
    <x v="14"/>
    <s v="เครื่องมือวัดค่าทางไฟฟ้า DIGITAL CLAMP-ON METER F05"/>
    <s v="1925-20-7247-B0145"/>
    <s v="เบิกยืมได้"/>
    <n v="159612"/>
    <s v="CHAUVIN"/>
    <s v="F05"/>
    <s v="D:\Store\image\Capture5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"/>
  </r>
  <r>
    <n v="56"/>
    <x v="15"/>
    <s v="เครื่องมือวัดค่าทางไฟฟ้า DIGITAL CLAMP-ON METER F05"/>
    <s v="1925-20-7247-B0146"/>
    <s v="เบิกยืมได้"/>
    <n v="160789"/>
    <s v="CHAUVIN"/>
    <s v="F05"/>
    <s v="D:\Store\image\Capture1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"/>
  </r>
  <r>
    <n v="57"/>
    <x v="15"/>
    <s v="เครื่องมือวัดค่าทางไฟฟ้า DIGITAL CLAMP-ON METER F05"/>
    <s v="1925-20-7247-B0147"/>
    <s v="เบิกยืมได้"/>
    <n v="160826"/>
    <s v="CHAUVIN"/>
    <s v="F05"/>
    <s v="D:\Store\image\Capture2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"/>
  </r>
  <r>
    <n v="58"/>
    <x v="15"/>
    <s v="เครื่องมือวัดค่าทางไฟฟ้าและบันทึกค่าพลังงาน TAIKS7-330"/>
    <s v="1000-111400065309-00"/>
    <s v="เบิกยืมได้"/>
    <s v="RI-0552"/>
    <s v="TAIK"/>
    <s v="S7-330"/>
    <s v="D:\Store\image\Capture3.JPG"/>
    <s v="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"/>
  </r>
  <r>
    <n v="59"/>
    <x v="16"/>
    <s v="เครื่องมือวัดค่าทางไฟฟ้าและบันทึกค่าพลังงาน TAIKS7-330"/>
    <s v="1000-111400065310-00"/>
    <s v="เบิกยืมได้"/>
    <s v="RI-0553"/>
    <s v="TAIK"/>
    <s v="S7-330"/>
    <s v="D:\Store\image\Capture4.JPG"/>
    <s v="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"/>
  </r>
  <r>
    <n v="60"/>
    <x v="16"/>
    <s v="เครื่องมือวัดค่าทางไฟฟ้าและบันทึกค่าพลังงาน TAIKData Logger"/>
    <s v="1000-111400084940-00"/>
    <s v="ส่งซ่อม"/>
    <s v="S/N : SI1306"/>
    <s v="TAIK"/>
    <s v="S7-7000"/>
    <s v="D:\Store\image\Capture5.JPG"/>
    <s v="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"/>
  </r>
  <r>
    <n v="61"/>
    <x v="17"/>
    <s v="เครื่องมือวัดค่าทางไฟฟ้าและบันทึกค่าพลังงาน TAIKData Logger"/>
    <s v="1000-111400084941-00"/>
    <s v="เบิกยืมได้"/>
    <s v="S/N : SI1328"/>
    <s v="TAIK"/>
    <s v="S7-7000"/>
    <s v="D:\Store\image\Capture1.JPG"/>
    <s v="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"/>
  </r>
  <r>
    <n v="62"/>
    <x v="17"/>
    <s v="เครื่องมือวัดค่าทางไฟฟ้าและบันทึกค่าพลังงานCHAUVIN C.A 8334"/>
    <s v="1925-20-6615-E0010"/>
    <s v="เบิกยืมได้"/>
    <s v="#00220196"/>
    <s v="CHAUVIN ARNOUX"/>
    <s v="CA8334"/>
    <s v="D:\Store\image\Capture2.JPG"/>
    <s v="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"/>
  </r>
  <r>
    <n v="63"/>
    <x v="18"/>
    <s v="เครื่องมือวัดค่าทางไฟฟ้าและบันทึกค่าพลังงานCHAUVIN C.A 8332"/>
    <s v="1925-20-6615-L0009"/>
    <s v="ส่งซ่อม"/>
    <s v="#00297321"/>
    <s v="CHAUVIN ARNOUX"/>
    <s v="CA8332"/>
    <s v="D:\Store\image\Capture3.JPG"/>
    <s v="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"/>
  </r>
  <r>
    <n v="64"/>
    <x v="18"/>
    <s v="เครื่องมือวัดค่าทางไฟฟ้า  POWER METER NANOVIP 200 A."/>
    <s v="1925-20-6994-B0002"/>
    <s v="เบิกยืมได้"/>
    <n v="11917"/>
    <s v="ELCONTROL"/>
    <s v="4AAEX"/>
    <s v="D:\Store\image\Capture4.JPG"/>
    <s v="ANALYZER,DIGITAL POWER ANALYZER OR AC LOW POWER WA TT AND WATTHOUR METER(เครื่องมือวัดค่าทางไฟฟ้าPOWER METER NANOVIP) ประกอบด้วย 1.สายวัดแรงดัน 2 เส้น 2.แคลมป์ขนาด 200 A. 3.ตัวเครื่องวัด"/>
  </r>
  <r>
    <n v="65"/>
    <x v="19"/>
    <s v="CLAMP-ON METER CHAUVIN F05"/>
    <s v="1925-20-7247-B0143"/>
    <s v="เบิกยืมได้"/>
    <n v="104198"/>
    <s v="CHAUVIN"/>
    <s v="F05"/>
    <s v="D:\Store\image\Capture5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"/>
  </r>
  <r>
    <n v="66"/>
    <x v="20"/>
    <s v="CLAMP-ON METER CHAUVIN F05"/>
    <s v="1925-20-7247-B0144"/>
    <s v="เบิกยืมได้"/>
    <n v="104200"/>
    <s v="CHAUVIN"/>
    <s v="F05"/>
    <s v="D:\Store\image\Capture1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"/>
  </r>
  <r>
    <n v="67"/>
    <x v="20"/>
    <s v="เครื่องมือวัดค่าทางไฟฟ้า MICROVIP3"/>
    <s v="1925-20-6891-E0087"/>
    <s v="เบิกยืมได้"/>
    <n v="4575"/>
    <s v="ELCONTROL"/>
    <s v="MICROVIP3"/>
    <s v="D:\Store\image\Capture2.JPG"/>
    <s v="เครื่องมือวัดค่าทางไฟฟ้า MICROVIP3ใช้ในการตรวจสอบการใช้ไฟฟ้า(ENERGY ANALYZER)ประกอบด้วย 1.สายวัดแรงดัน 4 เส้น 2.เครื่องวัดค่า 3.กระดาษปริ้น 4.สาย Power  5.สายรัด  6.แคลมป์ขนาด200V/5A จำนวน 3 EA."/>
  </r>
  <r>
    <n v="68"/>
    <x v="21"/>
    <s v="CLAMP-ON METER CHAUVIN F09"/>
    <s v="1925-20-7247-L0036"/>
    <s v="เบิกยืมได้"/>
    <s v="150076EGV"/>
    <s v="CHAUVIN ARNOUX"/>
    <s v="F09"/>
    <s v="D:\Store\image\Capture3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"/>
  </r>
  <r>
    <n v="69"/>
    <x v="22"/>
    <s v="แคลมป์วัดกระแส AC แบบ FLEXIBLE A-100"/>
    <s v="1925-20-8818-E0004"/>
    <s v="เบิกยืมได้"/>
    <s v="P01#103087,P02#144626 ,P03#144636"/>
    <s v="CHAUVIN ARNOUX"/>
    <s v="P01.1205.05ขนาด 200-2000 A."/>
    <s v="D:\Store\image\Capture4.JPG"/>
    <s v="AC FLEXIBLE CURRENT CLAMP ขนาด 100 A.จำนวน 3 ชุดประกอบด้วย 1.FLEXIBLE CLAMPขนาด200-2000A.จำนวน 3 ตัว 2.ชุดต่อสายสัญญาณ 3.คู่มือ"/>
  </r>
  <r>
    <n v="70"/>
    <x v="23"/>
    <s v="แคลมป์วัดกระแส AC แบบ FLEXIBLE A-100"/>
    <s v="1925-20-8818-E0005"/>
    <s v="เบิกยืมได้"/>
    <s v="P01# 144625,P02#143101 ,P03#184849"/>
    <s v="CHAUVIN ARNOUX"/>
    <s v="P01.1205.05ขนาด 200-2000 A."/>
    <s v="D:\Store\image\Capture5.JPG"/>
    <s v="AC FLEXIBLE CURRENT CLAMP ขนาด 100 A.จำนวน 3 ชุดประกอบด้วย 1.FLEXIBLE CLAMPขนาด200-2000A.จำนวน 3 ตัว 2.ชุดต่อสายสัญญาณ 3.คู่มือ"/>
  </r>
  <r>
    <n v="71"/>
    <x v="23"/>
    <s v="CLAMP-ON METER CHAUVIN F05"/>
    <s v="1925-20-7247-B0142"/>
    <s v="เบิกยืมได้"/>
    <n v="102866"/>
    <s v="CHAUVIN"/>
    <s v="F05"/>
    <s v="D:\Store\image\Capture1.JPG"/>
    <s v="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"/>
  </r>
  <r>
    <n v="72"/>
    <x v="20"/>
    <s v="DIGITAL INSULATION TESTER 3-1/2 DIGIT RANGE 2000 M OHM DC 1000 V AC 600 V"/>
    <s v="1925-20-8644-B0023"/>
    <s v="เบิกยืมได้"/>
    <n v="81910037"/>
    <s v="FLUKE"/>
    <n v="1520"/>
    <s v="D:\Store\image\Capture2.JPG"/>
    <s v="DIGITAL INSULATION TESTER 3-1/2 DIGIT RANGE 2000 M OHM DC 1000 V AC 600 V"/>
  </r>
  <r>
    <n v="73"/>
    <x v="24"/>
    <s v="METER ION6200 (ENERGY METER TESTER 10 MA-5A)"/>
    <s v="1925-20-7138-B0292"/>
    <s v="เบิกยืมได้"/>
    <s v="PML-METER-0281"/>
    <s v="ION"/>
    <n v="6200"/>
    <s v="D:\Store\image\Capture3.JPG"/>
    <s v="METER ION6200 (ENERGY METER TESTER 10 MA-5A) ประกอบด้วย 1.มิเตอร์ , 2.ตู้เก็บ"/>
  </r>
  <r>
    <n v="74"/>
    <x v="25"/>
    <s v="METER ION6200 (ENERGY METER TESTER 10 MA-5A)"/>
    <s v="1925-20-7138-B0295"/>
    <s v="เบิกยืมได้"/>
    <s v="PML-METER-0284"/>
    <s v="ION"/>
    <n v="6200"/>
    <s v="D:\Store\image\Capture4.JPG"/>
    <s v="METER ION6200 (ENERGY METER TESTER 10 MA-5A) ประกอบด้วย 1.มิเตอร์ , 2.ตู้เก็บ"/>
  </r>
  <r>
    <n v="75"/>
    <x v="26"/>
    <s v="METER ION6200 (ENERGY METER TESTER 10 MA-5A)"/>
    <s v="1925-20-7138-B0298"/>
    <s v="ส่ง calibrate"/>
    <s v="PML-METER-0287"/>
    <s v="ION"/>
    <n v="6200"/>
    <s v="D:\Store\image\Capture5.JPG"/>
    <s v="METER ION6200 (ENERGY METER TESTER 10 MA-5A) ประกอบด้วย 1.มิเตอร์ , 2.ตู้เก็บ"/>
  </r>
  <r>
    <n v="76"/>
    <x v="27"/>
    <s v="MULTIMETER FLUKE189"/>
    <s v="1925-20-8154-B0338"/>
    <s v="เบิกยืมได้"/>
    <n v="82020189"/>
    <s v="FLUKE"/>
    <n v="189"/>
    <s v="D:\Store\image\Capture1.JPG"/>
    <s v="MULTIMETER,DIGITAL MULTIMETER RANGE AC. 1,000 V.,D C.1,000 V.ประกอบด้วย 1.สายวัดแรงดัน 2 เส้น 2.Clamp 600AAC,1000ADC 3.เครื่องวัดค่า"/>
  </r>
  <r>
    <n v="77"/>
    <x v="28"/>
    <s v="เครื่องมือวัดการแผ่รังสีISTRSS-214"/>
    <s v="1925-20-6703-E0004"/>
    <s v="เบิกยืมได้"/>
    <s v="A3632"/>
    <s v="IST"/>
    <s v="RSS-214"/>
    <s v="D:\Store\image\Capture2.JPG"/>
    <s v="เครื่องมือวัดการแผ่รังสีISTประกอบด้วย 1.Adaptor 2.Globe Sensor 3.Dry Bulb Sensor 4.Wet Bulb Sensor 5.สายRS-232 6.น้ำยา 7.หัวต่อ 8.เครื่องวัดค่า"/>
  </r>
  <r>
    <n v="78"/>
    <x v="29"/>
    <s v="เครื่องมือวัดค่าและบันทึกประสิทธิภาพการเผาไหม้TESTO3505"/>
    <s v="1925-20-7194-L0001"/>
    <s v="เบิกยืมได้"/>
    <s v="#01412628"/>
    <s v="TESTO"/>
    <s v="350S"/>
    <s v="D:\Store\image\Capture3.JPG"/>
    <s v="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"/>
  </r>
  <r>
    <n v="79"/>
    <x v="30"/>
    <s v="เครื่องมือวัดคุณภาพน้ำOXIDIRECL"/>
    <s v="1925-20-7936-L0001"/>
    <s v="เบิกยืมได้"/>
    <s v="#0602008"/>
    <s v="AQUALYTIC"/>
    <s v="OXIDIRECL"/>
    <s v="D:\Store\image\Capture4.JPG"/>
    <s v="เครื่องมือวัดคุณภาพน้ำ"/>
  </r>
  <r>
    <n v="80"/>
    <x v="31"/>
    <s v="เครื่องวัดค่าของสารละลาย CYBERSCAN PC10 METER"/>
    <s v="1925-20-7999-B0042"/>
    <s v="เบิกยืมได้"/>
    <n v="171391"/>
    <s v="EUTECH"/>
    <s v="CYBERSCAN PC10"/>
    <s v="D:\Store\image\Capture5.JPG"/>
    <s v="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"/>
  </r>
  <r>
    <n v="81"/>
    <x v="32"/>
    <s v="เครื่องวัดค่าของสารละลาย CYBERSCAN PC10 METER"/>
    <s v="1925-20-7999-B0045"/>
    <s v="เบิกยืมได้"/>
    <n v="171392"/>
    <s v="EUTECH"/>
    <s v="CYBERSCAN PC10"/>
    <s v="D:\Store\image\Capture1.JPG"/>
    <s v="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"/>
  </r>
  <r>
    <n v="82"/>
    <x v="32"/>
    <s v="เครื่องมือวัดกับดักไอน้ำ PEN CHECK"/>
    <s v="1925-20-6698-B0001"/>
    <s v="เบิกยืมได้"/>
    <n v="9706003"/>
    <s v="TLV"/>
    <s v="PK2"/>
    <s v="D:\Store\image\Capture2.JPG"/>
    <s v="PEN CHECK (เครื่องมือวัดกับดักไอน้ำ) ประกอบด้วย 1.แบตตอรี่  2.เครื่องวัด"/>
  </r>
  <r>
    <n v="83"/>
    <x v="33"/>
    <s v="เครื่องมือวัดกับดักไอน้ำ PEN CHECK"/>
    <s v="1925-20-6698-B0010"/>
    <s v="ใช้งานอยู่"/>
    <n v="9707019"/>
    <s v="TLV"/>
    <s v="PK2"/>
    <s v="D:\Store\image\Capture3.JPG"/>
    <s v="PEN CHECK (เครื่องมือวัดกับดักไอน้ำ) ประกอบด้วย 1.แบตตอรี่  2.เครื่องวัด"/>
  </r>
  <r>
    <n v="84"/>
    <x v="33"/>
    <s v="เครื่องมือวัดค่าและบันทึกประสิทธิภาพการเผาไหม้TESTO3505"/>
    <s v="1925-20-7194-E0015"/>
    <s v="ใช้งานอยู่"/>
    <s v="00838806/306"/>
    <s v="TESTO"/>
    <s v="TESTO-350M"/>
    <s v="D:\Store\image\Capture4.JPG"/>
    <s v="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"/>
  </r>
  <r>
    <n v="85"/>
    <x v="30"/>
    <s v="เครื่องมือวัดค่าและบันทึกประสิทธิภาพการเผาไหม้TESTO3505"/>
    <s v="1925-20-7194-E0016"/>
    <s v="เบิกยืมได้"/>
    <s v="00838802/306"/>
    <s v="TESTO"/>
    <s v="TESTO-350M"/>
    <s v="D:\Store\image\Capture5.JPG"/>
    <s v="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"/>
  </r>
  <r>
    <n v="86"/>
    <x v="30"/>
    <s v="เครื่องมือวัดการแผ่รังสีISTRSS-214"/>
    <s v="1925-20-6703-E0007"/>
    <s v="เบิกยืมได้"/>
    <s v="A3651"/>
    <s v="IST"/>
    <s v="RSS-214"/>
    <s v="D:\Store\image\Capture1.JPG"/>
    <s v="เครื่องมือวัดการแผ่รังสีISTประกอบด้วย 1.หนังสือคู่มือ 2.หัว Sinsing  สำรอง 3.หัววัดอุณหภูมิด้วยการแผ่รังสี 4.หัววัดอุณหภูมิกระเปาะแห้ง 5.หัววัดอุณหภูมิกระเปาะเปียก 6.เครื่องวัดการแผ่รังสี  IST 7.ชุดน้ำยาวัดกระเปาะเปียก 8.Hard lock RS 232 9.Power Supply 10.สายโหลดข้อมูล"/>
  </r>
  <r>
    <n v="87"/>
    <x v="29"/>
    <s v="เครื่องวัดค่าของสารละลาย CYBERSCAN PC10 METER"/>
    <s v="1925-20-7999-B0047"/>
    <s v="เบิกยืมได้"/>
    <n v="171398"/>
    <s v="EUTECH"/>
    <s v="CYBERSCAN PC10"/>
    <s v="D:\Store\image\Capture2.JPG"/>
    <s v="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"/>
  </r>
  <r>
    <n v="88"/>
    <x v="32"/>
    <s v="เครื่องมือวัดกับดักไอน้ำ PEN CHECK"/>
    <s v="1925-20-6698-B0006"/>
    <s v="เบิกยืมได้"/>
    <n v="9707013"/>
    <s v="TLV"/>
    <s v="PK2"/>
    <s v="D:\Store\image\Capture3.JPG"/>
    <s v="PEN CHECK (เครื่องมือวัดกับดักไอน้ำ) ประกอบด้วย 1.แบตตอรี่  2.เครื่องวัด 3.หูฟัง"/>
  </r>
  <r>
    <n v="89"/>
    <x v="33"/>
    <s v="เครื่องมือวัดค่าก๊าซไวไฟG-750"/>
    <s v="1925-20-6679-E0007"/>
    <s v="ใช้งานอยู่"/>
    <s v="#03030043"/>
    <s v="GFG"/>
    <s v="G-750"/>
    <s v="D:\Store\image\Capture4.JPG"/>
    <s v="เครื่องก๊าซไวไฟประกอบด้วย 1.เครื่องมือวัดก๊าซไวไฟ 2.ตัวทำปฎิกริยา 3.สายยาง 4.สายPOWER  5.สายส่งข้อมูล 6.สายสะพาย"/>
  </r>
  <r>
    <n v="90"/>
    <x v="34"/>
    <s v="เครื่องมือวัดค่าและบันทึกประสิทธิภาพการเผาไหม้KANE MAY900"/>
    <s v="1925-20-7484-E0019"/>
    <s v="เบิกยืมได้"/>
    <n v="55297121"/>
    <s v="KANE-MAY"/>
    <s v="KM900"/>
    <s v="D:\Store\image\Capture5.JPG"/>
    <s v="เครื่องมือวัดค่าและบันทึกประสิทธิภาพการเผาไหม้ประกอบด้วย 1.เครื่องวัดประสิทธิภาพการเผาไหม้ 2.สายพร้อมหัววัด 3.เครื่องPrinter  4.สาย Power 2 เส้น"/>
  </r>
  <r>
    <n v="91"/>
    <x v="35"/>
    <s v="เครื่องวัดค่าของสารละลาย CYBERSCAN PC10 METER"/>
    <s v="1925-20-7999-B0046"/>
    <s v="เบิกยืมได้"/>
    <n v="171394"/>
    <s v="EUTECH"/>
    <s v="CYBERSCAN PC10"/>
    <s v="D:\Store\image\Capture5.JPG"/>
    <s v="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4">
  <r>
    <x v="0"/>
    <n v="1"/>
    <x v="0"/>
    <n v="21"/>
    <x v="0"/>
    <x v="0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01T00:00:00"/>
    <x v="0"/>
    <s v="-"/>
    <s v="ใบยืม - 00000001 - 21"/>
    <n v="0"/>
  </r>
  <r>
    <x v="0"/>
    <n v="2"/>
    <x v="1"/>
    <n v="22"/>
    <x v="1"/>
    <x v="0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x v="0"/>
    <s v="-"/>
    <s v="ใบยืม - 00000002 - 22"/>
    <n v="0"/>
  </r>
  <r>
    <x v="0"/>
    <n v="2"/>
    <x v="1"/>
    <n v="23"/>
    <x v="2"/>
    <x v="0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x v="0"/>
    <s v="-"/>
    <s v="ใบยืม - 00000002 - 23"/>
    <n v="0"/>
  </r>
  <r>
    <x v="1"/>
    <n v="3"/>
    <x v="2"/>
    <n v="21"/>
    <x v="0"/>
    <x v="0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21T00:00:00"/>
    <x v="1"/>
    <s v="ใบยืม - 00000001"/>
    <s v="ใบยืม - 00000001 - 21"/>
    <n v="20"/>
  </r>
  <r>
    <x v="1"/>
    <n v="4"/>
    <x v="3"/>
    <n v="22"/>
    <x v="1"/>
    <x v="0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x v="1"/>
    <s v="ใบยืม - 00000002"/>
    <s v="ใบยืม - 00000002 - 22"/>
    <n v="19"/>
  </r>
  <r>
    <x v="1"/>
    <n v="4"/>
    <x v="3"/>
    <n v="23"/>
    <x v="2"/>
    <x v="0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x v="1"/>
    <s v="ใบยืม - 00000002"/>
    <s v="ใบยืม - 00000002 - 23"/>
    <n v="19"/>
  </r>
  <r>
    <x v="0"/>
    <n v="5"/>
    <x v="4"/>
    <n v="21"/>
    <x v="0"/>
    <x v="0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11T00:00:00"/>
    <x v="0"/>
    <s v="-"/>
    <s v="ใบยืม - 00000005 - 21"/>
    <n v="0"/>
  </r>
  <r>
    <x v="1"/>
    <n v="6"/>
    <x v="5"/>
    <n v="21"/>
    <x v="0"/>
    <x v="0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21T00:00:00"/>
    <x v="1"/>
    <s v="ใบยืม - 00000005"/>
    <s v="ใบยืม - 00000005 - 21"/>
    <n v="10"/>
  </r>
  <r>
    <x v="0"/>
    <n v="7"/>
    <x v="6"/>
    <n v="19"/>
    <x v="3"/>
    <x v="1"/>
    <s v="เครื่องมือวัดและบันทึกค่าอุณหภูมิความชื้นความเร็วลมTESTO 435"/>
    <s v="นายวิชัย  สุขสุวรรณ"/>
    <s v="สังกัด หปธ-ย. / กสช-ย. / อชก."/>
    <s v="xxxxxxxxxxxxx"/>
    <d v="2020-05-22T00:00:00"/>
    <x v="0"/>
    <s v="-"/>
    <s v="ใบยืม - 00000007 - 19"/>
    <n v="0"/>
  </r>
  <r>
    <x v="0"/>
    <n v="7"/>
    <x v="6"/>
    <n v="20"/>
    <x v="4"/>
    <x v="1"/>
    <s v="เครื่องมือวัดและบันทึกค่าอุณหภูมิความชื้นความเร็วลมTESTO 435"/>
    <s v="นายวิชัย  สุขสุวรรณ"/>
    <s v="สังกัด หปธ-ย. / กสช-ย. / อชก."/>
    <s v="xxxxxxxxxxxxx"/>
    <d v="2020-05-22T00:00:00"/>
    <x v="0"/>
    <s v="-"/>
    <s v="ใบยืม - 00000007 - 20"/>
    <n v="0"/>
  </r>
  <r>
    <x v="0"/>
    <n v="7"/>
    <x v="6"/>
    <n v="25"/>
    <x v="5"/>
    <x v="0"/>
    <s v="เครื่องบันทึกค่าอุณหภูมิและความชื้น TESTOSTER1752"/>
    <s v="นายวิชัย  สุขสุวรรณ"/>
    <s v="สังกัด หปธ-ย. / กสช-ย. / อชก."/>
    <s v="xxxxxxxxxxxxx"/>
    <d v="2020-05-22T00:00:00"/>
    <x v="2"/>
    <s v="-"/>
    <s v="ใบยืม - 00000007 - 25"/>
    <n v="0"/>
  </r>
  <r>
    <x v="0"/>
    <n v="7"/>
    <x v="6"/>
    <n v="26"/>
    <x v="6"/>
    <x v="0"/>
    <s v="เครื่องบันทึกค่าอุณหภูมิและความชื้น TESTOSTER1752"/>
    <s v="นายวิชัย  สุขสุวรรณ"/>
    <s v="สังกัด หปธ-ย. / กสช-ย. / อชก."/>
    <s v="xxxxxxxxxxxxx"/>
    <d v="2020-05-22T00:00:00"/>
    <x v="2"/>
    <s v="-"/>
    <s v="ใบยืม - 00000007 - 26"/>
    <n v="0"/>
  </r>
  <r>
    <x v="0"/>
    <n v="7"/>
    <x v="6"/>
    <n v="84"/>
    <x v="7"/>
    <x v="2"/>
    <s v="เครื่องมือวัดค่าและบันทึกประสิทธิภาพการเผาไหม้TESTO3505"/>
    <s v="นายวิชัย  สุขสุวรรณ"/>
    <s v="สังกัด หปธ-ย. / กสช-ย. / อชก."/>
    <s v="xxxxxxxxxxxxx"/>
    <d v="2020-05-22T00:00:00"/>
    <x v="2"/>
    <s v="-"/>
    <s v="ใบยืม - 00000007 - 84"/>
    <n v="0"/>
  </r>
  <r>
    <x v="1"/>
    <n v="8"/>
    <x v="7"/>
    <n v="19"/>
    <x v="3"/>
    <x v="1"/>
    <s v="เครื่องมือวัดและบันทึกค่าอุณหภูมิความชื้นความเร็วลมTESTO 435"/>
    <s v="นายวิชัย  สุขสุวรรณ"/>
    <s v="สังกัด หปธ-ย. / กสช-ย. / อชก."/>
    <s v="xxxxxxxxxxxxx"/>
    <d v="2020-05-27T00:00:00"/>
    <x v="1"/>
    <s v="ใบยืม - 00000007"/>
    <s v="ใบยืม - 00000007 - 19"/>
    <n v="5"/>
  </r>
  <r>
    <x v="1"/>
    <n v="8"/>
    <x v="7"/>
    <n v="20"/>
    <x v="4"/>
    <x v="1"/>
    <s v="เครื่องมือวัดและบันทึกค่าอุณหภูมิความชื้นความเร็วลมTESTO 435"/>
    <s v="นายวิชัย  สุขสุวรรณ"/>
    <s v="สังกัด หปธ-ย. / กสช-ย. / อชก."/>
    <s v="xxxxxxxxxxxxx"/>
    <d v="2020-05-27T00:00:00"/>
    <x v="1"/>
    <s v="ใบยืม - 00000007"/>
    <s v="ใบยืม - 00000007 - 20"/>
    <n v="5"/>
  </r>
  <r>
    <x v="0"/>
    <n v="9"/>
    <x v="8"/>
    <n v="91"/>
    <x v="8"/>
    <x v="3"/>
    <s v="เครื่องวัดค่าของสารละลาย CYBERSCAN PC10 METER"/>
    <s v="นายชัชชล  แย้มกระโทก"/>
    <s v="สังกัด หปธ-ย. / กสช-ย. / อชก."/>
    <s v="xxxxxxxxxxxxx"/>
    <d v="2020-05-20T00:00:00"/>
    <x v="0"/>
    <s v="-"/>
    <s v="ใบยืม - 00000009 - 91"/>
    <n v="0"/>
  </r>
  <r>
    <x v="0"/>
    <n v="9"/>
    <x v="8"/>
    <n v="90"/>
    <x v="9"/>
    <x v="4"/>
    <s v="เครื่องมือวัดค่าและบันทึกประสิทธิภาพการเผาไหม้KANE MAY900"/>
    <s v="นายชัชชล  แย้มกระโทก"/>
    <s v="สังกัด หปธ-ย. / กสช-ย. / อชก."/>
    <s v="xxxxxxxxxxxxx"/>
    <d v="2020-05-20T00:00:00"/>
    <x v="0"/>
    <s v="-"/>
    <s v="ใบยืม - 00000009 - 90"/>
    <n v="0"/>
  </r>
  <r>
    <x v="0"/>
    <n v="9"/>
    <x v="8"/>
    <n v="89"/>
    <x v="10"/>
    <x v="2"/>
    <s v="เครื่องมือวัดค่าก๊าซไวไฟG-750"/>
    <s v="นายชัชชล  แย้มกระโทก"/>
    <s v="สังกัด หปธ-ย. / กสช-ย. / อชก."/>
    <s v="xxxxxxxxxxxxx"/>
    <d v="2020-05-20T00:00:00"/>
    <x v="0"/>
    <s v="-"/>
    <s v="ใบยืม - 00000009 - 89"/>
    <n v="0"/>
  </r>
  <r>
    <x v="1"/>
    <n v="10"/>
    <x v="9"/>
    <n v="91"/>
    <x v="8"/>
    <x v="3"/>
    <s v="เครื่องวัดค่าของสารละลาย CYBERSCAN PC10 METER"/>
    <s v="นายชัชชล  แย้มกระโทก"/>
    <s v="สังกัด หปธ-ย. / กสช-ย. / อชก."/>
    <s v="xxxxxxxxxxxxx"/>
    <d v="2020-05-27T00:00:00"/>
    <x v="1"/>
    <s v="ใบยืม - 00000009"/>
    <s v="ใบยืม - 00000009 - 91"/>
    <n v="7"/>
  </r>
  <r>
    <x v="1"/>
    <n v="10"/>
    <x v="9"/>
    <n v="90"/>
    <x v="9"/>
    <x v="4"/>
    <s v="เครื่องมือวัดค่าและบันทึกประสิทธิภาพการเผาไหม้KANE MAY900"/>
    <s v="นายชัชชล  แย้มกระโทก"/>
    <s v="สังกัด หปธ-ย. / กสช-ย. / อชก."/>
    <s v="xxxxxxxxxxxxx"/>
    <d v="2020-05-27T00:00:00"/>
    <x v="1"/>
    <s v="ใบยืม - 00000009"/>
    <s v="ใบยืม - 00000009 - 90"/>
    <n v="7"/>
  </r>
  <r>
    <x v="1"/>
    <n v="10"/>
    <x v="9"/>
    <n v="89"/>
    <x v="10"/>
    <x v="2"/>
    <s v="เครื่องมือวัดค่าก๊าซไวไฟG-750"/>
    <s v="นายชัชชล  แย้มกระโทก"/>
    <s v="สังกัด หปธ-ย. / กสช-ย. / อชก."/>
    <s v="xxxxxxxxxxxxx"/>
    <d v="2020-05-27T00:00:00"/>
    <x v="1"/>
    <s v="ใบยืม - 00000009"/>
    <s v="ใบยืม - 00000009 - 89"/>
    <n v="7"/>
  </r>
  <r>
    <x v="0"/>
    <n v="11"/>
    <x v="10"/>
    <n v="37"/>
    <x v="11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0"/>
    <s v="-"/>
    <s v="ใบยืม - 00000011 - 37"/>
    <n v="0"/>
  </r>
  <r>
    <x v="0"/>
    <n v="11"/>
    <x v="10"/>
    <n v="38"/>
    <x v="12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0"/>
    <s v="-"/>
    <s v="ใบยืม - 00000011 - 38"/>
    <n v="0"/>
  </r>
  <r>
    <x v="0"/>
    <n v="11"/>
    <x v="10"/>
    <n v="39"/>
    <x v="13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0"/>
    <s v="-"/>
    <s v="ใบยืม - 00000011 - 39"/>
    <n v="0"/>
  </r>
  <r>
    <x v="0"/>
    <n v="12"/>
    <x v="11"/>
    <n v="55"/>
    <x v="14"/>
    <x v="5"/>
    <s v="เครื่องมือวัดค่าทางไฟฟ้า DIGITAL CLAMP-ON METER F05"/>
    <s v="ชื่อ นามสกุล"/>
    <s v="สังกัด หปธ-ย. / กสช-ย. / อชก."/>
    <s v="xxxxxxxxxxxxx"/>
    <d v="2020-05-31T00:00:00"/>
    <x v="0"/>
    <s v="-"/>
    <s v="ใบยืม - 00000012 - 55"/>
    <n v="0"/>
  </r>
  <r>
    <x v="0"/>
    <n v="13"/>
    <x v="12"/>
    <n v="8"/>
    <x v="15"/>
    <x v="6"/>
    <s v="ชุดถุงมือกันไฟฟ้า (KCL)"/>
    <s v="ชื่อ นามสกุล"/>
    <s v="สังกัด หปธ-ย. / กสช-ย. / อชก."/>
    <s v="xxxxxxxxxxxxx"/>
    <d v="2020-05-31T00:00:00"/>
    <x v="2"/>
    <s v="-"/>
    <s v="ใบยืม - 00000013 - 8"/>
    <n v="0"/>
  </r>
  <r>
    <x v="0"/>
    <n v="14"/>
    <x v="13"/>
    <n v="20"/>
    <x v="4"/>
    <x v="1"/>
    <s v="เครื่องมือวัดและบันทึกค่าอุณหภูมิความชื้นความเร็วลมTESTO 435"/>
    <s v="ชื่อ นามสกุล"/>
    <s v="สังกัด หปธ-ย. / กสช-ย. / อชก."/>
    <s v="xxxxxxxxxxxxx"/>
    <d v="2020-05-31T00:00:00"/>
    <x v="2"/>
    <s v="-"/>
    <s v="ใบยืม - 00000014 - 20"/>
    <n v="0"/>
  </r>
  <r>
    <x v="0"/>
    <n v="15"/>
    <x v="14"/>
    <n v="19"/>
    <x v="3"/>
    <x v="1"/>
    <s v="เครื่องมือวัดและบันทึกค่าอุณหภูมิความชื้นความเร็วลมTESTO 435"/>
    <s v="ชื่อ นามสกุล"/>
    <s v="สังกัด หปธ-ย. / กสช-ย. / อชก."/>
    <s v="xxxxxxxxxxxxx"/>
    <d v="2020-05-31T00:00:00"/>
    <x v="2"/>
    <s v="-"/>
    <s v="ใบยืม - 00000015 - 19"/>
    <n v="0"/>
  </r>
  <r>
    <x v="1"/>
    <n v="16"/>
    <x v="15"/>
    <n v="37"/>
    <x v="11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1"/>
    <s v="ใบยืม - 00000011"/>
    <s v="ใบยืม - 00000011 - 37"/>
    <n v="0"/>
  </r>
  <r>
    <x v="1"/>
    <n v="16"/>
    <x v="15"/>
    <n v="38"/>
    <x v="12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1"/>
    <s v="ใบยืม - 00000011"/>
    <s v="ใบยืม - 00000011 - 38"/>
    <n v="0"/>
  </r>
  <r>
    <x v="1"/>
    <n v="16"/>
    <x v="15"/>
    <n v="39"/>
    <x v="13"/>
    <x v="0"/>
    <s v="เครื่องบันทึกค่าอุณหภูมิและความชื้น TESTOSTER1752"/>
    <s v="ชื่อ นามสกุล"/>
    <s v="สังกัด หปธ-ย. / กสช-ย. / อชก."/>
    <s v="xxxxxxxxxxxxx"/>
    <d v="2020-05-31T00:00:00"/>
    <x v="1"/>
    <s v="ใบยืม - 00000011"/>
    <s v="ใบยืม - 00000011 - 39"/>
    <n v="0"/>
  </r>
  <r>
    <x v="1"/>
    <n v="17"/>
    <x v="16"/>
    <n v="55"/>
    <x v="14"/>
    <x v="5"/>
    <s v="เครื่องมือวัดค่าทางไฟฟ้า DIGITAL CLAMP-ON METER F05"/>
    <s v="ชื่อ นามสกุล"/>
    <s v="สังกัด หปธ-ย. / กสช-ย. / อชก."/>
    <s v="xxxxxxxxxxxxx"/>
    <d v="2020-05-31T00:00:00"/>
    <x v="1"/>
    <s v="ใบยืม - 00000012"/>
    <s v="ใบยืม - 00000012 - 55"/>
    <n v="0"/>
  </r>
  <r>
    <x v="0"/>
    <n v="18"/>
    <x v="17"/>
    <n v="83"/>
    <x v="16"/>
    <x v="2"/>
    <s v="เครื่องมือวัดกับดักไอน้ำ PEN CHECK"/>
    <s v="ชื่อ นามสกุล"/>
    <s v="สังกัด หปธ-ย. / กสช-ย. / อชก."/>
    <s v="xxxxxxxxxxxxx"/>
    <d v="2020-05-31T00:00:00"/>
    <x v="2"/>
    <s v="-"/>
    <s v="ใบยืม - 00000018 - 83"/>
    <n v="0"/>
  </r>
  <r>
    <x v="0"/>
    <n v="18"/>
    <x v="17"/>
    <n v="89"/>
    <x v="10"/>
    <x v="2"/>
    <s v="เครื่องมือวัดค่าก๊าซไวไฟG-750"/>
    <s v="ชื่อ นามสกุล"/>
    <s v="สังกัด หปธ-ย. / กสช-ย. / อชก."/>
    <s v="xxxxxxxxxxxxx"/>
    <d v="2020-05-31T00:00:00"/>
    <x v="2"/>
    <s v="-"/>
    <s v="ใบยืม - 00000018 - 89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2">
  <r>
    <x v="0"/>
    <x v="0"/>
    <s v="สว่าน ROTARY"/>
    <x v="0"/>
    <m/>
    <x v="0"/>
  </r>
  <r>
    <x v="0"/>
    <x v="0"/>
    <s v="สว่าน ROTARY"/>
    <x v="0"/>
    <m/>
    <x v="1"/>
  </r>
  <r>
    <x v="0"/>
    <x v="0"/>
    <s v="สว่าน ROTARY"/>
    <x v="0"/>
    <m/>
    <x v="2"/>
  </r>
  <r>
    <x v="0"/>
    <x v="0"/>
    <s v="สว่าน ROTARY"/>
    <x v="0"/>
    <m/>
    <x v="3"/>
  </r>
  <r>
    <x v="1"/>
    <x v="0"/>
    <s v="สว่าน ROTARY"/>
    <x v="1"/>
    <m/>
    <x v="0"/>
  </r>
  <r>
    <x v="1"/>
    <x v="0"/>
    <s v="สว่าน ROTARY"/>
    <x v="1"/>
    <m/>
    <x v="1"/>
  </r>
  <r>
    <x v="1"/>
    <x v="0"/>
    <s v="สว่าน ROTARY"/>
    <x v="1"/>
    <m/>
    <x v="2"/>
  </r>
  <r>
    <x v="1"/>
    <x v="0"/>
    <s v="สว่าน ROTARY"/>
    <x v="1"/>
    <m/>
    <x v="3"/>
  </r>
  <r>
    <x v="2"/>
    <x v="1"/>
    <s v="เครื่องวัดความเร็วรอบ PB 230"/>
    <x v="2"/>
    <m/>
    <x v="4"/>
  </r>
  <r>
    <x v="2"/>
    <x v="1"/>
    <s v="เครื่องวัดความเร็วรอบ PB 230"/>
    <x v="2"/>
    <m/>
    <x v="5"/>
  </r>
  <r>
    <x v="3"/>
    <x v="1"/>
    <s v="เครื่องวัดความเร็วรอบ PB 230"/>
    <x v="3"/>
    <m/>
    <x v="4"/>
  </r>
  <r>
    <x v="3"/>
    <x v="1"/>
    <s v="เครื่องวัดความเร็วรอบ PB 230"/>
    <x v="3"/>
    <m/>
    <x v="5"/>
  </r>
  <r>
    <x v="4"/>
    <x v="2"/>
    <s v="เครื่องมือวัดและบันทึกค่าอุณหภูมิความชื้นความเร็วลมTESTO 435"/>
    <x v="4"/>
    <m/>
    <x v="6"/>
  </r>
  <r>
    <x v="4"/>
    <x v="2"/>
    <s v="เครื่องมือวัดและบันทึกค่าอุณหภูมิความชื้นความเร็วลมTESTO 435"/>
    <x v="4"/>
    <m/>
    <x v="7"/>
  </r>
  <r>
    <x v="5"/>
    <x v="2"/>
    <s v="เครื่องมือวัดและบันทึกค่าอุณหภูมิความชื้นความเร็วลมTESTO 435"/>
    <x v="5"/>
    <m/>
    <x v="6"/>
  </r>
  <r>
    <x v="5"/>
    <x v="2"/>
    <s v="เครื่องมือวัดและบันทึกค่าอุณหภูมิความชื้นความเร็วลมTESTO 435"/>
    <x v="5"/>
    <m/>
    <x v="7"/>
  </r>
  <r>
    <x v="6"/>
    <x v="2"/>
    <s v="เครื่องมือวัดและบันทึกค่าอุณหภูมิความชื้นความเร็วลมTESTO 435"/>
    <x v="6"/>
    <m/>
    <x v="6"/>
  </r>
  <r>
    <x v="6"/>
    <x v="2"/>
    <s v="เครื่องมือวัดและบันทึกค่าอุณหภูมิความชื้นความเร็วลมTESTO 435"/>
    <x v="6"/>
    <m/>
    <x v="7"/>
  </r>
  <r>
    <x v="7"/>
    <x v="3"/>
    <s v="เครื่องบันทึกค่าอุณหภูมิและความชื้น TESTOSTER1752"/>
    <x v="7"/>
    <m/>
    <x v="8"/>
  </r>
  <r>
    <x v="8"/>
    <x v="3"/>
    <s v="เครื่องบันทึกค่าอุณหภูมิและความชื้น TESTOSTER1752"/>
    <x v="8"/>
    <m/>
    <x v="9"/>
  </r>
  <r>
    <x v="9"/>
    <x v="3"/>
    <s v="เครื่องบันทึกค่าอุณหภูมิและความชื้น TESTOSTER1752"/>
    <x v="9"/>
    <m/>
    <x v="8"/>
  </r>
  <r>
    <x v="10"/>
    <x v="3"/>
    <s v="เครื่องบันทึกค่าอุณหภูมิและความชื้น TESTOSTER1752"/>
    <x v="10"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5" cacheId="34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I8:J19" firstHeaderRow="1" firstDataRow="1" firstDataCol="1" rowPageCount="1" colPageCount="1"/>
  <pivotFields count="15">
    <pivotField axis="axisPage" showAll="0">
      <items count="3">
        <item x="1"/>
        <item x="0"/>
        <item t="default"/>
      </items>
    </pivotField>
    <pivotField numFmtId="188" showAll="0"/>
    <pivotField axis="axisRow" dataField="1" showAll="0" sortType="ascending">
      <items count="33">
        <item x="2"/>
        <item x="3"/>
        <item x="5"/>
        <item x="7"/>
        <item m="1" x="18"/>
        <item x="9"/>
        <item m="1" x="25"/>
        <item m="1" x="30"/>
        <item x="15"/>
        <item x="16"/>
        <item m="1" x="26"/>
        <item x="0"/>
        <item x="1"/>
        <item x="4"/>
        <item x="6"/>
        <item m="1" x="28"/>
        <item x="8"/>
        <item m="1" x="21"/>
        <item x="10"/>
        <item x="11"/>
        <item x="12"/>
        <item x="13"/>
        <item x="14"/>
        <item m="1" x="24"/>
        <item m="1" x="29"/>
        <item x="17"/>
        <item m="1" x="20"/>
        <item m="1" x="23"/>
        <item m="1" x="27"/>
        <item m="1" x="31"/>
        <item m="1" x="19"/>
        <item m="1" x="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87" showAll="0"/>
    <pivotField showAll="0"/>
    <pivotField showAll="0"/>
    <pivotField showAll="0"/>
    <pivotField numFmtId="3" showAll="0" defaultSubtotal="0"/>
  </pivotFields>
  <rowFields count="1">
    <field x="2"/>
  </rowFields>
  <rowItems count="11">
    <i>
      <x v="11"/>
    </i>
    <i>
      <x v="12"/>
    </i>
    <i>
      <x v="13"/>
    </i>
    <i>
      <x v="14"/>
    </i>
    <i>
      <x v="16"/>
    </i>
    <i>
      <x v="18"/>
    </i>
    <i>
      <x v="19"/>
    </i>
    <i>
      <x v="20"/>
    </i>
    <i>
      <x v="21"/>
    </i>
    <i>
      <x v="22"/>
    </i>
    <i>
      <x v="25"/>
    </i>
  </rowItems>
  <colItems count="1">
    <i/>
  </colItems>
  <pageFields count="1">
    <pageField fld="0" item="1" hier="-1"/>
  </pageFields>
  <dataFields count="1">
    <dataField name="จำนวนรายการ" fld="2" subtotal="count" baseField="0" baseItem="0"/>
  </dataFields>
  <formats count="1">
    <format dxfId="7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27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outline="1" outlineData="1" multipleFieldFilters="0">
  <location ref="E8:F44" firstHeaderRow="1" firstDataRow="1" firstDataCol="1"/>
  <pivotFields count="10">
    <pivotField showAll="0"/>
    <pivotField axis="axisRow" dataField="1" showAll="0">
      <items count="52">
        <item x="20"/>
        <item x="22"/>
        <item m="1" x="40"/>
        <item m="1" x="48"/>
        <item x="28"/>
        <item x="3"/>
        <item x="4"/>
        <item m="1" x="43"/>
        <item x="7"/>
        <item m="1" x="50"/>
        <item x="33"/>
        <item x="29"/>
        <item x="34"/>
        <item x="19"/>
        <item m="1" x="39"/>
        <item x="21"/>
        <item x="17"/>
        <item x="16"/>
        <item m="1" x="45"/>
        <item m="1" x="47"/>
        <item x="35"/>
        <item x="30"/>
        <item m="1" x="37"/>
        <item x="31"/>
        <item x="6"/>
        <item m="1" x="42"/>
        <item m="1" x="44"/>
        <item m="1" x="46"/>
        <item m="1" x="38"/>
        <item x="1"/>
        <item x="32"/>
        <item m="1" x="36"/>
        <item m="1" x="49"/>
        <item x="23"/>
        <item x="2"/>
        <item m="1" x="41"/>
        <item x="5"/>
        <item x="0"/>
        <item x="8"/>
        <item x="9"/>
        <item x="10"/>
        <item x="11"/>
        <item x="12"/>
        <item x="13"/>
        <item x="14"/>
        <item x="15"/>
        <item x="18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6">
    <i>
      <x/>
    </i>
    <i>
      <x v="1"/>
    </i>
    <i>
      <x v="4"/>
    </i>
    <i>
      <x v="5"/>
    </i>
    <i>
      <x v="6"/>
    </i>
    <i>
      <x v="8"/>
    </i>
    <i>
      <x v="10"/>
    </i>
    <i>
      <x v="11"/>
    </i>
    <i>
      <x v="12"/>
    </i>
    <i>
      <x v="13"/>
    </i>
    <i>
      <x v="15"/>
    </i>
    <i>
      <x v="16"/>
    </i>
    <i>
      <x v="17"/>
    </i>
    <i>
      <x v="20"/>
    </i>
    <i>
      <x v="21"/>
    </i>
    <i>
      <x v="23"/>
    </i>
    <i>
      <x v="24"/>
    </i>
    <i>
      <x v="29"/>
    </i>
    <i>
      <x v="30"/>
    </i>
    <i>
      <x v="33"/>
    </i>
    <i>
      <x v="34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</rowItems>
  <colItems count="1">
    <i/>
  </colItems>
  <dataFields count="1">
    <dataField name="Count of ชื่อที่เรียกใช้งาน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6" cacheId="34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M8:N15" firstHeaderRow="1" firstDataRow="1" firstDataCol="1" rowPageCount="1" colPageCount="1"/>
  <pivotFields count="15">
    <pivotField axis="axisPage" showAll="0">
      <items count="3">
        <item x="1"/>
        <item x="0"/>
        <item t="default"/>
      </items>
    </pivotField>
    <pivotField numFmtId="188" showAll="0"/>
    <pivotField axis="axisRow" dataField="1" showAll="0" sortType="ascending">
      <items count="33">
        <item x="2"/>
        <item x="3"/>
        <item x="5"/>
        <item x="7"/>
        <item m="1" x="18"/>
        <item x="9"/>
        <item m="1" x="25"/>
        <item m="1" x="30"/>
        <item x="15"/>
        <item x="16"/>
        <item m="1" x="26"/>
        <item x="0"/>
        <item x="1"/>
        <item x="4"/>
        <item x="6"/>
        <item m="1" x="28"/>
        <item x="8"/>
        <item m="1" x="21"/>
        <item x="10"/>
        <item x="11"/>
        <item x="12"/>
        <item x="13"/>
        <item x="14"/>
        <item m="1" x="24"/>
        <item m="1" x="29"/>
        <item x="17"/>
        <item m="1" x="20"/>
        <item m="1" x="23"/>
        <item m="1" x="27"/>
        <item m="1" x="31"/>
        <item m="1" x="19"/>
        <item m="1" x="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87" showAll="0"/>
    <pivotField showAll="0"/>
    <pivotField showAll="0"/>
    <pivotField showAll="0"/>
    <pivotField numFmtId="3" showAll="0" defaultSubtotal="0"/>
  </pivotFields>
  <rowFields count="1">
    <field x="2"/>
  </rowFields>
  <rowItems count="7">
    <i>
      <x/>
    </i>
    <i>
      <x v="1"/>
    </i>
    <i>
      <x v="2"/>
    </i>
    <i>
      <x v="3"/>
    </i>
    <i>
      <x v="5"/>
    </i>
    <i>
      <x v="8"/>
    </i>
    <i>
      <x v="9"/>
    </i>
  </rowItems>
  <colItems count="1">
    <i/>
  </colItems>
  <pageFields count="1">
    <pageField fld="0" item="0" hier="-1"/>
  </pageFields>
  <dataFields count="1">
    <dataField name="จำนวนรายการ" fld="2" subtotal="count" baseField="0" baseItem="0"/>
  </dataFields>
  <formats count="1">
    <format dxfId="7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" cacheId="34" applyNumberFormats="0" applyBorderFormats="0" applyFontFormats="0" applyPatternFormats="0" applyAlignmentFormats="0" applyWidthHeightFormats="1" dataCaption="Values" updatedVersion="5" minRefreshableVersion="3" colGrandTotals="0" itemPrintTitles="1" createdVersion="5" indent="0" outline="1" outlineData="1" multipleFieldFilters="0">
  <location ref="G6:H77" firstHeaderRow="1" firstDataRow="1" firstDataCol="1" rowPageCount="1" colPageCount="1"/>
  <pivotFields count="15">
    <pivotField axis="axisPage" showAll="0" insertBlankRow="1">
      <items count="3">
        <item x="1"/>
        <item x="0"/>
        <item t="default"/>
      </items>
    </pivotField>
    <pivotField numFmtId="188" showAll="0" insertBlankRow="1"/>
    <pivotField axis="axisRow" showAll="0" insertBlankRow="1" sortType="descending" defaultSubtotal="0">
      <items count="32">
        <item m="1" x="22"/>
        <item m="1" x="19"/>
        <item m="1" x="31"/>
        <item m="1" x="27"/>
        <item m="1" x="23"/>
        <item m="1" x="20"/>
        <item x="17"/>
        <item m="1" x="29"/>
        <item m="1" x="24"/>
        <item x="14"/>
        <item x="13"/>
        <item x="12"/>
        <item x="11"/>
        <item x="10"/>
        <item m="1" x="21"/>
        <item x="8"/>
        <item m="1" x="28"/>
        <item x="6"/>
        <item x="4"/>
        <item x="1"/>
        <item x="0"/>
        <item m="1" x="26"/>
        <item x="16"/>
        <item x="15"/>
        <item m="1" x="30"/>
        <item m="1" x="25"/>
        <item x="9"/>
        <item m="1" x="18"/>
        <item x="7"/>
        <item x="5"/>
        <item x="3"/>
        <item x="2"/>
      </items>
    </pivotField>
    <pivotField showAll="0" insertBlankRow="1"/>
    <pivotField axis="axisRow" dataField="1" showAll="0" insertBlankRow="1">
      <items count="40">
        <item m="1" x="21"/>
        <item m="1" x="22"/>
        <item x="0"/>
        <item x="1"/>
        <item x="2"/>
        <item x="3"/>
        <item x="4"/>
        <item m="1" x="35"/>
        <item x="5"/>
        <item x="6"/>
        <item m="1" x="33"/>
        <item m="1" x="24"/>
        <item m="1" x="36"/>
        <item m="1" x="18"/>
        <item m="1" x="34"/>
        <item m="1" x="29"/>
        <item m="1" x="25"/>
        <item m="1" x="26"/>
        <item m="1" x="20"/>
        <item m="1" x="19"/>
        <item m="1" x="27"/>
        <item m="1" x="28"/>
        <item x="11"/>
        <item x="12"/>
        <item m="1" x="38"/>
        <item m="1" x="17"/>
        <item x="13"/>
        <item x="15"/>
        <item m="1" x="37"/>
        <item m="1" x="23"/>
        <item x="10"/>
        <item x="9"/>
        <item x="8"/>
        <item m="1" x="30"/>
        <item m="1" x="31"/>
        <item m="1" x="32"/>
        <item x="7"/>
        <item x="14"/>
        <item x="16"/>
        <item t="default"/>
      </items>
    </pivotField>
    <pivotField showAll="0" insertBlankRow="1"/>
    <pivotField showAll="0" insertBlankRow="1"/>
    <pivotField showAll="0" insertBlankRow="1"/>
    <pivotField showAll="0" insertBlankRow="1"/>
    <pivotField showAll="0" insertBlankRow="1"/>
    <pivotField numFmtId="187" showAll="0" insertBlankRow="1"/>
    <pivotField showAll="0" insertBlankRow="1"/>
    <pivotField showAll="0" insertBlankRow="1"/>
    <pivotField showAll="0" insertBlankRow="1"/>
    <pivotField numFmtId="3" showAll="0" defaultSubtotal="0"/>
  </pivotFields>
  <rowFields count="2">
    <field x="2"/>
    <field x="4"/>
  </rowFields>
  <rowItems count="71">
    <i>
      <x v="6"/>
    </i>
    <i r="1">
      <x v="30"/>
    </i>
    <i r="1">
      <x v="38"/>
    </i>
    <i t="blank">
      <x v="6"/>
    </i>
    <i>
      <x v="9"/>
    </i>
    <i r="1">
      <x v="5"/>
    </i>
    <i t="blank">
      <x v="9"/>
    </i>
    <i>
      <x v="10"/>
    </i>
    <i r="1">
      <x v="6"/>
    </i>
    <i t="blank">
      <x v="10"/>
    </i>
    <i>
      <x v="11"/>
    </i>
    <i r="1">
      <x v="27"/>
    </i>
    <i t="blank">
      <x v="11"/>
    </i>
    <i>
      <x v="12"/>
    </i>
    <i r="1">
      <x v="37"/>
    </i>
    <i t="blank">
      <x v="12"/>
    </i>
    <i>
      <x v="13"/>
    </i>
    <i r="1">
      <x v="22"/>
    </i>
    <i r="1">
      <x v="23"/>
    </i>
    <i r="1">
      <x v="26"/>
    </i>
    <i t="blank">
      <x v="13"/>
    </i>
    <i>
      <x v="15"/>
    </i>
    <i r="1">
      <x v="30"/>
    </i>
    <i r="1">
      <x v="31"/>
    </i>
    <i r="1">
      <x v="32"/>
    </i>
    <i t="blank">
      <x v="15"/>
    </i>
    <i>
      <x v="17"/>
    </i>
    <i r="1">
      <x v="5"/>
    </i>
    <i r="1">
      <x v="6"/>
    </i>
    <i r="1">
      <x v="8"/>
    </i>
    <i r="1">
      <x v="9"/>
    </i>
    <i r="1">
      <x v="36"/>
    </i>
    <i t="blank">
      <x v="17"/>
    </i>
    <i>
      <x v="18"/>
    </i>
    <i r="1">
      <x v="2"/>
    </i>
    <i t="blank">
      <x v="18"/>
    </i>
    <i>
      <x v="19"/>
    </i>
    <i r="1">
      <x v="3"/>
    </i>
    <i r="1">
      <x v="4"/>
    </i>
    <i t="blank">
      <x v="19"/>
    </i>
    <i>
      <x v="20"/>
    </i>
    <i r="1">
      <x v="2"/>
    </i>
    <i t="blank">
      <x v="20"/>
    </i>
    <i>
      <x v="22"/>
    </i>
    <i r="1">
      <x v="37"/>
    </i>
    <i t="blank">
      <x v="22"/>
    </i>
    <i>
      <x v="23"/>
    </i>
    <i r="1">
      <x v="22"/>
    </i>
    <i r="1">
      <x v="23"/>
    </i>
    <i r="1">
      <x v="26"/>
    </i>
    <i t="blank">
      <x v="23"/>
    </i>
    <i>
      <x v="26"/>
    </i>
    <i r="1">
      <x v="30"/>
    </i>
    <i r="1">
      <x v="31"/>
    </i>
    <i r="1">
      <x v="32"/>
    </i>
    <i t="blank">
      <x v="26"/>
    </i>
    <i>
      <x v="28"/>
    </i>
    <i r="1">
      <x v="5"/>
    </i>
    <i r="1">
      <x v="6"/>
    </i>
    <i t="blank">
      <x v="28"/>
    </i>
    <i>
      <x v="29"/>
    </i>
    <i r="1">
      <x v="2"/>
    </i>
    <i t="blank">
      <x v="29"/>
    </i>
    <i>
      <x v="30"/>
    </i>
    <i r="1">
      <x v="3"/>
    </i>
    <i r="1">
      <x v="4"/>
    </i>
    <i t="blank">
      <x v="30"/>
    </i>
    <i>
      <x v="31"/>
    </i>
    <i r="1">
      <x v="2"/>
    </i>
    <i t="blank">
      <x v="31"/>
    </i>
    <i t="grand">
      <x/>
    </i>
  </rowItems>
  <colItems count="1">
    <i/>
  </colItems>
  <pageFields count="1">
    <pageField fld="0" hier="-1"/>
  </pageFields>
  <dataFields count="1">
    <dataField name="จำนวน เครื่องมือ" fld="4" subtotal="count" baseField="0" baseItem="0"/>
  </dataFields>
  <formats count="8">
    <format dxfId="43">
      <pivotArea dataOnly="0" labelOnly="1" outline="0" axis="axisValues" fieldPosition="0"/>
    </format>
    <format dxfId="42">
      <pivotArea type="all" dataOnly="0" outline="0" fieldPosition="0"/>
    </format>
    <format dxfId="41">
      <pivotArea outline="0" collapsedLevelsAreSubtotals="1" fieldPosition="0"/>
    </format>
    <format dxfId="40">
      <pivotArea field="2" type="button" dataOnly="0" labelOnly="1" outline="0" axis="axisRow" fieldPosition="0"/>
    </format>
    <format dxfId="39">
      <pivotArea dataOnly="0" labelOnly="1" outline="0" axis="axisValues" fieldPosition="0"/>
    </format>
    <format dxfId="38">
      <pivotArea dataOnly="0" labelOnly="1" fieldPosition="0">
        <references count="1">
          <reference field="2" count="0"/>
        </references>
      </pivotArea>
    </format>
    <format dxfId="37">
      <pivotArea dataOnly="0" labelOnly="1" grandRow="1" outline="0" fieldPosition="0"/>
    </format>
    <format dxfId="36">
      <pivotArea dataOnly="0" labelOnly="1" fieldPosition="0">
        <references count="2">
          <reference field="2" count="1" selected="0">
            <x v="16"/>
          </reference>
          <reference field="4" count="0"/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6" cacheId="34" applyNumberFormats="0" applyBorderFormats="0" applyFontFormats="0" applyPatternFormats="0" applyAlignmentFormats="0" applyWidthHeightFormats="1" dataCaption="Values" updatedVersion="5" minRefreshableVersion="3" colGrandTotals="0" itemPrintTitles="1" createdVersion="5" indent="0" outline="1" outlineData="1" multipleFieldFilters="0">
  <location ref="C6:D26" firstHeaderRow="1" firstDataRow="2" firstDataCol="1"/>
  <pivotFields count="15">
    <pivotField showAll="0" insertBlankRow="1"/>
    <pivotField numFmtId="188" showAll="0" insertBlankRow="1"/>
    <pivotField axis="axisRow" showAll="0" insertBlankRow="1" sortType="descending" defaultSubtotal="0">
      <items count="32">
        <item m="1" x="22"/>
        <item m="1" x="19"/>
        <item m="1" x="31"/>
        <item m="1" x="27"/>
        <item m="1" x="23"/>
        <item m="1" x="20"/>
        <item x="17"/>
        <item m="1" x="29"/>
        <item m="1" x="24"/>
        <item x="14"/>
        <item x="13"/>
        <item x="12"/>
        <item x="11"/>
        <item x="10"/>
        <item m="1" x="21"/>
        <item x="8"/>
        <item m="1" x="28"/>
        <item x="6"/>
        <item x="4"/>
        <item x="1"/>
        <item x="0"/>
        <item m="1" x="26"/>
        <item x="16"/>
        <item x="15"/>
        <item m="1" x="30"/>
        <item m="1" x="25"/>
        <item x="9"/>
        <item m="1" x="18"/>
        <item x="7"/>
        <item x="5"/>
        <item x="3"/>
        <item x="2"/>
      </items>
    </pivotField>
    <pivotField showAll="0" insertBlankRow="1"/>
    <pivotField axis="axisRow" dataField="1" showAll="0" insertBlankRow="1">
      <items count="40">
        <item m="1" x="21"/>
        <item m="1" x="22"/>
        <item x="0"/>
        <item x="1"/>
        <item x="2"/>
        <item x="3"/>
        <item x="4"/>
        <item m="1" x="35"/>
        <item x="5"/>
        <item x="6"/>
        <item m="1" x="33"/>
        <item m="1" x="24"/>
        <item m="1" x="36"/>
        <item m="1" x="18"/>
        <item m="1" x="34"/>
        <item m="1" x="29"/>
        <item m="1" x="25"/>
        <item m="1" x="26"/>
        <item m="1" x="20"/>
        <item m="1" x="19"/>
        <item m="1" x="27"/>
        <item m="1" x="28"/>
        <item x="11"/>
        <item x="12"/>
        <item m="1" x="38"/>
        <item m="1" x="17"/>
        <item x="13"/>
        <item x="15"/>
        <item m="1" x="37"/>
        <item m="1" x="23"/>
        <item x="10"/>
        <item x="9"/>
        <item x="8"/>
        <item m="1" x="30"/>
        <item m="1" x="31"/>
        <item m="1" x="32"/>
        <item x="7"/>
        <item x="14"/>
        <item x="16"/>
        <item t="default"/>
      </items>
    </pivotField>
    <pivotField showAll="0" insertBlankRow="1"/>
    <pivotField showAll="0" insertBlankRow="1"/>
    <pivotField showAll="0" insertBlankRow="1"/>
    <pivotField showAll="0" insertBlankRow="1"/>
    <pivotField showAll="0" insertBlankRow="1"/>
    <pivotField numFmtId="187" showAll="0" insertBlankRow="1"/>
    <pivotField axis="axisCol" showAll="0" insertBlankRow="1">
      <items count="5">
        <item h="1" x="1"/>
        <item n="จำนวน เครื่องมือ" x="2"/>
        <item h="1" x="0"/>
        <item h="1" m="1" x="3"/>
        <item t="default"/>
      </items>
    </pivotField>
    <pivotField showAll="0" insertBlankRow="1"/>
    <pivotField showAll="0" insertBlankRow="1"/>
    <pivotField numFmtId="3" showAll="0" defaultSubtotal="0"/>
  </pivotFields>
  <rowFields count="2">
    <field x="2"/>
    <field x="4"/>
  </rowFields>
  <rowItems count="19">
    <i>
      <x v="6"/>
    </i>
    <i r="1">
      <x v="30"/>
    </i>
    <i r="1">
      <x v="38"/>
    </i>
    <i t="blank">
      <x v="6"/>
    </i>
    <i>
      <x v="9"/>
    </i>
    <i r="1">
      <x v="5"/>
    </i>
    <i t="blank">
      <x v="9"/>
    </i>
    <i>
      <x v="10"/>
    </i>
    <i r="1">
      <x v="6"/>
    </i>
    <i t="blank">
      <x v="10"/>
    </i>
    <i>
      <x v="11"/>
    </i>
    <i r="1">
      <x v="27"/>
    </i>
    <i t="blank">
      <x v="11"/>
    </i>
    <i>
      <x v="17"/>
    </i>
    <i r="1">
      <x v="8"/>
    </i>
    <i r="1">
      <x v="9"/>
    </i>
    <i r="1">
      <x v="36"/>
    </i>
    <i t="blank">
      <x v="17"/>
    </i>
    <i t="grand">
      <x/>
    </i>
  </rowItems>
  <colFields count="1">
    <field x="11"/>
  </colFields>
  <colItems count="1">
    <i>
      <x v="1"/>
    </i>
  </colItems>
  <dataFields count="1">
    <dataField name="Count of รหัสครุภัณฑ์" fld="4" subtotal="count" baseField="0" baseItem="0"/>
  </dataFields>
  <formats count="8">
    <format dxfId="51">
      <pivotArea dataOnly="0" labelOnly="1" fieldPosition="0">
        <references count="1">
          <reference field="11" count="0"/>
        </references>
      </pivotArea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11" type="button" dataOnly="0" labelOnly="1" outline="0" axis="axisCol" fieldPosition="0"/>
    </format>
    <format dxfId="47">
      <pivotArea dataOnly="0" labelOnly="1" fieldPosition="0">
        <references count="1">
          <reference field="2" count="2">
            <x v="16"/>
            <x v="17"/>
          </reference>
        </references>
      </pivotArea>
    </format>
    <format dxfId="46">
      <pivotArea dataOnly="0" labelOnly="1" grandRow="1" outline="0" fieldPosition="0"/>
    </format>
    <format dxfId="45">
      <pivotArea dataOnly="0" labelOnly="1" fieldPosition="0">
        <references count="2">
          <reference field="2" count="1" selected="0">
            <x v="16"/>
          </reference>
          <reference field="4" count="4">
            <x v="0"/>
            <x v="1"/>
            <x v="5"/>
            <x v="6"/>
          </reference>
        </references>
      </pivotArea>
    </format>
    <format dxfId="44">
      <pivotArea dataOnly="0" labelOnly="1" fieldPosition="0">
        <references count="1">
          <reference field="11" count="0"/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3" cacheId="34" applyNumberFormats="0" applyBorderFormats="0" applyFontFormats="0" applyPatternFormats="0" applyAlignmentFormats="0" applyWidthHeightFormats="1" dataCaption="Values" updatedVersion="5" minRefreshableVersion="3" colGrandTotals="0" itemPrintTitles="1" createdVersion="5" indent="0" outline="1" outlineData="1" multipleFieldFilters="0">
  <location ref="N6:O31" firstHeaderRow="1" firstDataRow="1" firstDataCol="1" rowPageCount="1" colPageCount="1"/>
  <pivotFields count="15">
    <pivotField axis="axisPage" showAll="0" insertBlankRow="1">
      <items count="3">
        <item x="1"/>
        <item x="0"/>
        <item t="default"/>
      </items>
    </pivotField>
    <pivotField numFmtId="188" showAll="0" insertBlankRow="1"/>
    <pivotField showAll="0" insertBlankRow="1" sortType="descending" defaultSubtotal="0"/>
    <pivotField showAll="0" insertBlankRow="1"/>
    <pivotField axis="axisRow" showAll="0" insertBlankRow="1">
      <items count="40">
        <item m="1" x="21"/>
        <item m="1" x="22"/>
        <item x="0"/>
        <item x="1"/>
        <item x="2"/>
        <item x="3"/>
        <item x="4"/>
        <item m="1" x="35"/>
        <item x="5"/>
        <item x="6"/>
        <item m="1" x="33"/>
        <item m="1" x="24"/>
        <item m="1" x="36"/>
        <item m="1" x="18"/>
        <item m="1" x="34"/>
        <item m="1" x="29"/>
        <item m="1" x="25"/>
        <item m="1" x="26"/>
        <item m="1" x="20"/>
        <item m="1" x="19"/>
        <item m="1" x="27"/>
        <item m="1" x="28"/>
        <item x="11"/>
        <item x="12"/>
        <item m="1" x="38"/>
        <item m="1" x="17"/>
        <item x="13"/>
        <item x="15"/>
        <item m="1" x="37"/>
        <item m="1" x="23"/>
        <item x="10"/>
        <item x="9"/>
        <item x="8"/>
        <item m="1" x="30"/>
        <item m="1" x="31"/>
        <item m="1" x="32"/>
        <item x="7"/>
        <item x="14"/>
        <item x="16"/>
        <item t="default"/>
      </items>
    </pivotField>
    <pivotField axis="axisRow" showAll="0" insertBlankRow="1">
      <items count="19">
        <item x="0"/>
        <item m="1" x="17"/>
        <item x="1"/>
        <item x="6"/>
        <item m="1" x="15"/>
        <item m="1" x="8"/>
        <item m="1" x="7"/>
        <item m="1" x="11"/>
        <item m="1" x="10"/>
        <item m="1" x="12"/>
        <item m="1" x="13"/>
        <item m="1" x="14"/>
        <item m="1" x="9"/>
        <item x="2"/>
        <item x="4"/>
        <item x="3"/>
        <item m="1" x="16"/>
        <item x="5"/>
        <item t="default"/>
      </items>
    </pivotField>
    <pivotField showAll="0" insertBlankRow="1"/>
    <pivotField showAll="0" insertBlankRow="1"/>
    <pivotField showAll="0" insertBlankRow="1"/>
    <pivotField showAll="0" insertBlankRow="1"/>
    <pivotField numFmtId="187" showAll="0" insertBlankRow="1"/>
    <pivotField showAll="0" insertBlankRow="1"/>
    <pivotField showAll="0" insertBlankRow="1"/>
    <pivotField showAll="0" insertBlankRow="1"/>
    <pivotField dataField="1" numFmtId="3" showAll="0" defaultSubtotal="0"/>
  </pivotFields>
  <rowFields count="2">
    <field x="5"/>
    <field x="4"/>
  </rowFields>
  <rowItems count="25">
    <i>
      <x/>
    </i>
    <i r="1">
      <x v="2"/>
    </i>
    <i r="1">
      <x v="3"/>
    </i>
    <i r="1">
      <x v="4"/>
    </i>
    <i r="1">
      <x v="22"/>
    </i>
    <i r="1">
      <x v="23"/>
    </i>
    <i r="1">
      <x v="26"/>
    </i>
    <i t="blank">
      <x/>
    </i>
    <i>
      <x v="2"/>
    </i>
    <i r="1">
      <x v="5"/>
    </i>
    <i r="1">
      <x v="6"/>
    </i>
    <i t="blank">
      <x v="2"/>
    </i>
    <i>
      <x v="13"/>
    </i>
    <i r="1">
      <x v="30"/>
    </i>
    <i t="blank">
      <x v="13"/>
    </i>
    <i>
      <x v="14"/>
    </i>
    <i r="1">
      <x v="31"/>
    </i>
    <i t="blank">
      <x v="14"/>
    </i>
    <i>
      <x v="15"/>
    </i>
    <i r="1">
      <x v="32"/>
    </i>
    <i t="blank">
      <x v="15"/>
    </i>
    <i>
      <x v="17"/>
    </i>
    <i r="1">
      <x v="37"/>
    </i>
    <i t="blank">
      <x v="17"/>
    </i>
    <i t="grand">
      <x/>
    </i>
  </rowItems>
  <colItems count="1">
    <i/>
  </colItems>
  <pageFields count="1">
    <pageField fld="0" item="0" hier="-1"/>
  </pageFields>
  <dataFields count="1">
    <dataField name=" จำนวนวัน" fld="14" baseField="0" baseItem="0"/>
  </dataFields>
  <formats count="8">
    <format dxfId="59">
      <pivotArea dataOnly="0" labelOnly="1" outline="0" axis="axisValues" fieldPosition="0"/>
    </format>
    <format dxfId="58">
      <pivotArea type="all" dataOnly="0" outline="0" fieldPosition="0"/>
    </format>
    <format dxfId="57">
      <pivotArea outline="0" collapsedLevelsAreSubtotals="1" fieldPosition="0"/>
    </format>
    <format dxfId="56">
      <pivotArea field="5" type="button" dataOnly="0" labelOnly="1" outline="0" axis="axisRow" fieldPosition="0"/>
    </format>
    <format dxfId="55">
      <pivotArea dataOnly="0" labelOnly="1" outline="0" axis="axisValues" fieldPosition="0"/>
    </format>
    <format dxfId="54">
      <pivotArea dataOnly="0" labelOnly="1" fieldPosition="0">
        <references count="1">
          <reference field="5" count="0"/>
        </references>
      </pivotArea>
    </format>
    <format dxfId="53">
      <pivotArea dataOnly="0" labelOnly="1" grandRow="1" outline="0" fieldPosition="0"/>
    </format>
    <format dxfId="52">
      <pivotArea dataOnly="0" labelOnly="1" fieldPosition="0">
        <references count="2">
          <reference field="4" count="0"/>
          <reference field="5" count="1" selected="0">
            <x v="0"/>
          </reference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2" cacheId="34" applyNumberFormats="0" applyBorderFormats="0" applyFontFormats="0" applyPatternFormats="0" applyAlignmentFormats="0" applyWidthHeightFormats="1" dataCaption="Values" updatedVersion="5" minRefreshableVersion="3" colGrandTotals="0" itemPrintTitles="1" createdVersion="5" indent="0" outline="1" outlineData="1" multipleFieldFilters="0">
  <location ref="K6:L38" firstHeaderRow="1" firstDataRow="1" firstDataCol="1" rowPageCount="1" colPageCount="1"/>
  <pivotFields count="15">
    <pivotField axis="axisPage" showAll="0" insertBlankRow="1">
      <items count="3">
        <item x="1"/>
        <item x="0"/>
        <item t="default"/>
      </items>
    </pivotField>
    <pivotField numFmtId="188" showAll="0" insertBlankRow="1"/>
    <pivotField dataField="1" showAll="0" insertBlankRow="1" sortType="descending" defaultSubtotal="0"/>
    <pivotField showAll="0" insertBlankRow="1"/>
    <pivotField axis="axisRow" showAll="0" insertBlankRow="1">
      <items count="40">
        <item m="1" x="21"/>
        <item m="1" x="22"/>
        <item x="0"/>
        <item x="1"/>
        <item x="2"/>
        <item x="3"/>
        <item x="4"/>
        <item m="1" x="35"/>
        <item x="5"/>
        <item x="6"/>
        <item m="1" x="33"/>
        <item m="1" x="24"/>
        <item m="1" x="36"/>
        <item m="1" x="18"/>
        <item m="1" x="34"/>
        <item m="1" x="29"/>
        <item m="1" x="25"/>
        <item m="1" x="26"/>
        <item m="1" x="20"/>
        <item m="1" x="19"/>
        <item m="1" x="27"/>
        <item m="1" x="28"/>
        <item x="11"/>
        <item x="12"/>
        <item m="1" x="38"/>
        <item m="1" x="17"/>
        <item x="13"/>
        <item x="15"/>
        <item m="1" x="37"/>
        <item m="1" x="23"/>
        <item x="10"/>
        <item x="9"/>
        <item x="8"/>
        <item m="1" x="30"/>
        <item m="1" x="31"/>
        <item m="1" x="32"/>
        <item x="7"/>
        <item x="14"/>
        <item x="16"/>
        <item t="default"/>
      </items>
    </pivotField>
    <pivotField axis="axisRow" showAll="0" insertBlankRow="1">
      <items count="19">
        <item x="0"/>
        <item m="1" x="17"/>
        <item x="1"/>
        <item x="6"/>
        <item m="1" x="15"/>
        <item m="1" x="8"/>
        <item m="1" x="7"/>
        <item m="1" x="11"/>
        <item m="1" x="10"/>
        <item m="1" x="12"/>
        <item m="1" x="13"/>
        <item m="1" x="14"/>
        <item m="1" x="9"/>
        <item x="2"/>
        <item x="4"/>
        <item x="3"/>
        <item m="1" x="16"/>
        <item x="5"/>
        <item t="default"/>
      </items>
    </pivotField>
    <pivotField showAll="0" insertBlankRow="1"/>
    <pivotField showAll="0" insertBlankRow="1"/>
    <pivotField showAll="0" insertBlankRow="1"/>
    <pivotField showAll="0" insertBlankRow="1"/>
    <pivotField numFmtId="187" showAll="0" insertBlankRow="1"/>
    <pivotField showAll="0" insertBlankRow="1"/>
    <pivotField showAll="0" insertBlankRow="1"/>
    <pivotField showAll="0" insertBlankRow="1"/>
    <pivotField numFmtId="3" showAll="0" defaultSubtotal="0"/>
  </pivotFields>
  <rowFields count="2">
    <field x="5"/>
    <field x="4"/>
  </rowFields>
  <rowItems count="32">
    <i>
      <x/>
    </i>
    <i r="1">
      <x v="2"/>
    </i>
    <i r="1">
      <x v="3"/>
    </i>
    <i r="1">
      <x v="4"/>
    </i>
    <i r="1">
      <x v="8"/>
    </i>
    <i r="1">
      <x v="9"/>
    </i>
    <i r="1">
      <x v="22"/>
    </i>
    <i r="1">
      <x v="23"/>
    </i>
    <i r="1">
      <x v="26"/>
    </i>
    <i t="blank">
      <x/>
    </i>
    <i>
      <x v="2"/>
    </i>
    <i r="1">
      <x v="5"/>
    </i>
    <i r="1">
      <x v="6"/>
    </i>
    <i t="blank">
      <x v="2"/>
    </i>
    <i>
      <x v="3"/>
    </i>
    <i r="1">
      <x v="27"/>
    </i>
    <i t="blank">
      <x v="3"/>
    </i>
    <i>
      <x v="13"/>
    </i>
    <i r="1">
      <x v="30"/>
    </i>
    <i r="1">
      <x v="36"/>
    </i>
    <i r="1">
      <x v="38"/>
    </i>
    <i t="blank">
      <x v="13"/>
    </i>
    <i>
      <x v="14"/>
    </i>
    <i r="1">
      <x v="31"/>
    </i>
    <i t="blank">
      <x v="14"/>
    </i>
    <i>
      <x v="15"/>
    </i>
    <i r="1">
      <x v="32"/>
    </i>
    <i t="blank">
      <x v="15"/>
    </i>
    <i>
      <x v="17"/>
    </i>
    <i r="1">
      <x v="37"/>
    </i>
    <i t="blank">
      <x v="17"/>
    </i>
    <i t="grand">
      <x/>
    </i>
  </rowItems>
  <colItems count="1">
    <i/>
  </colItems>
  <pageFields count="1">
    <pageField fld="0" item="1" hier="-1"/>
  </pageFields>
  <dataFields count="1">
    <dataField name="จำนวน เครื่องมือ" fld="2" subtotal="count" baseField="0" baseItem="0"/>
  </dataFields>
  <formats count="8">
    <format dxfId="67">
      <pivotArea dataOnly="0" labelOnly="1" outline="0" axis="axisValues" fieldPosition="0"/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field="5" type="button" dataOnly="0" labelOnly="1" outline="0" axis="axisRow" fieldPosition="0"/>
    </format>
    <format dxfId="63">
      <pivotArea dataOnly="0" labelOnly="1" outline="0" axis="axisValues" fieldPosition="0"/>
    </format>
    <format dxfId="62">
      <pivotArea dataOnly="0" labelOnly="1" fieldPosition="0">
        <references count="1">
          <reference field="5" count="0"/>
        </references>
      </pivotArea>
    </format>
    <format dxfId="61">
      <pivotArea dataOnly="0" labelOnly="1" grandRow="1" outline="0" fieldPosition="0"/>
    </format>
    <format dxfId="60">
      <pivotArea dataOnly="0" labelOnly="1" fieldPosition="0">
        <references count="2">
          <reference field="4" count="0"/>
          <reference field="5" count="1" selected="0">
            <x v="0"/>
          </reference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4" cacheId="40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C7:D44" firstHeaderRow="1" firstDataRow="1" firstDataCol="1" rowPageCount="1" colPageCount="1"/>
  <pivotFields count="6">
    <pivotField axis="axisPage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showAll="0"/>
    <pivotField axis="axisRow" showAll="0">
      <items count="12">
        <item x="0"/>
        <item x="1"/>
        <item x="4"/>
        <item x="5"/>
        <item x="6"/>
        <item x="7"/>
        <item x="8"/>
        <item x="9"/>
        <item x="10"/>
        <item x="2"/>
        <item x="3"/>
        <item t="default"/>
      </items>
    </pivotField>
    <pivotField showAll="0"/>
    <pivotField axis="axisRow" dataField="1" showAll="0" defaultSubtotal="0">
      <items count="10">
        <item x="9"/>
        <item x="4"/>
        <item x="8"/>
        <item x="0"/>
        <item x="6"/>
        <item x="7"/>
        <item x="5"/>
        <item x="1"/>
        <item x="2"/>
        <item x="3"/>
      </items>
    </pivotField>
  </pivotFields>
  <rowFields count="3">
    <field x="1"/>
    <field x="3"/>
    <field x="5"/>
  </rowFields>
  <rowItems count="37">
    <i>
      <x/>
    </i>
    <i r="1">
      <x v="5"/>
    </i>
    <i r="2">
      <x v="2"/>
    </i>
    <i r="1">
      <x v="6"/>
    </i>
    <i r="2">
      <x/>
    </i>
    <i r="1">
      <x v="7"/>
    </i>
    <i r="2">
      <x v="2"/>
    </i>
    <i r="1">
      <x v="8"/>
    </i>
    <i r="2">
      <x v="2"/>
    </i>
    <i>
      <x v="1"/>
    </i>
    <i r="1">
      <x v="2"/>
    </i>
    <i r="2">
      <x v="4"/>
    </i>
    <i r="2">
      <x v="5"/>
    </i>
    <i r="1">
      <x v="3"/>
    </i>
    <i r="2">
      <x v="4"/>
    </i>
    <i r="2">
      <x v="5"/>
    </i>
    <i r="1">
      <x v="4"/>
    </i>
    <i r="2">
      <x v="4"/>
    </i>
    <i r="2">
      <x v="5"/>
    </i>
    <i>
      <x v="2"/>
    </i>
    <i r="1">
      <x v="9"/>
    </i>
    <i r="2">
      <x v="1"/>
    </i>
    <i r="2">
      <x v="6"/>
    </i>
    <i r="1">
      <x v="10"/>
    </i>
    <i r="2">
      <x v="1"/>
    </i>
    <i r="2">
      <x v="6"/>
    </i>
    <i>
      <x v="3"/>
    </i>
    <i r="1">
      <x/>
    </i>
    <i r="2">
      <x v="3"/>
    </i>
    <i r="2">
      <x v="7"/>
    </i>
    <i r="2">
      <x v="8"/>
    </i>
    <i r="2">
      <x v="9"/>
    </i>
    <i r="1">
      <x v="1"/>
    </i>
    <i r="2">
      <x v="3"/>
    </i>
    <i r="2">
      <x v="7"/>
    </i>
    <i r="2">
      <x v="8"/>
    </i>
    <i r="2">
      <x v="9"/>
    </i>
  </rowItems>
  <colItems count="1">
    <i/>
  </colItems>
  <pageFields count="1">
    <pageField fld="0" hier="-1"/>
  </pageFields>
  <dataFields count="1">
    <dataField name="จำนวน" fld="5" subtotal="count" baseField="0" baseItem="0"/>
  </dataFields>
  <formats count="1">
    <format dxfId="3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2" displayName="Table2" ref="A5:F27" totalsRowShown="0">
  <tableColumns count="6">
    <tableColumn id="1" name="ID Number" dataDxfId="74"/>
    <tableColumn id="2" name="ชื่อที่เรียกใช้งาน">
      <calculatedColumnFormula>VLOOKUP(A6,Table1[],2,0)</calculatedColumnFormula>
    </tableColumn>
    <tableColumn id="3" name="รายชื่อครุภัณฑ์ทางการ">
      <calculatedColumnFormula>VLOOKUP(A6,Table1[],3,0)</calculatedColumnFormula>
    </tableColumn>
    <tableColumn id="4" name="รหัสครุภัณฑ์">
      <calculatedColumnFormula>VLOOKUP(A6,Table1[],4,0)</calculatedColumnFormula>
    </tableColumn>
    <tableColumn id="6" name="รายละเอียดอื่นครุภัณฑ์"/>
    <tableColumn id="5" name="รายการเครื่องมือประกอบ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32" displayName="Table32" ref="A5:L13" totalsRowShown="0" headerRowDxfId="9">
  <tableColumns count="12">
    <tableColumn id="9" name="ID Number" dataDxfId="8"/>
    <tableColumn id="2" name="รหัสครุภัณฑ์">
      <calculatedColumnFormula>VLOOKUP(A6,Table1[],4,0)</calculatedColumnFormula>
    </tableColumn>
    <tableColumn id="10" name="ชื่อที่เรียกใช้งาน" dataDxfId="7">
      <calculatedColumnFormula>VLOOKUP(A6,Table1[],2,0)</calculatedColumnFormula>
    </tableColumn>
    <tableColumn id="3" name="รายชื่อครุภัณฑ์ทางการ">
      <calculatedColumnFormula>VLOOKUP(A6,Table1[],3,0)</calculatedColumnFormula>
    </tableColumn>
    <tableColumn id="11" name="ยี่ห้อ" dataDxfId="6">
      <calculatedColumnFormula>VLOOKUP(A6,Table1[],7,0)</calculatedColumnFormula>
    </tableColumn>
    <tableColumn id="14" name="Serial No." dataDxfId="5">
      <calculatedColumnFormula>VLOOKUP(A6,Table1[],6,0)</calculatedColumnFormula>
    </tableColumn>
    <tableColumn id="12" name="สถานะเครื่อง">
      <calculatedColumnFormula>VLOOKUP(A6,Table1[],5,0)</calculatedColumnFormula>
    </tableColumn>
    <tableColumn id="7" name="วันที่ calibrate ล่าสุด" dataDxfId="4"/>
    <tableColumn id="1" name="รอบ calibrate(วัน)" dataDxfId="3"/>
    <tableColumn id="5" name="วันครบกำหนด" dataDxfId="2">
      <calculatedColumnFormula>IF(ISTEXT(H6),"x",H6+I6)</calculatedColumnFormula>
    </tableColumn>
    <tableColumn id="4" name="สถานะวัน" dataDxfId="1">
      <calculatedColumnFormula>J6-TODAY()</calculatedColumnFormula>
    </tableColumn>
    <tableColumn id="13" name="Check Calibrate" dataDxfId="0">
      <calculatedColumnFormula>IF($L$4=TRUE,K6,"")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B6:B39" totalsRowShown="0" headerRowDxfId="71" dataDxfId="70" tableBorderDxfId="69">
  <autoFilter ref="B6:B39"/>
  <tableColumns count="1">
    <tableColumn id="1" name="ชื่อ_นามสกุล" dataDxfId="6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4" displayName="Table4" ref="A5:O39" totalsRowShown="0">
  <tableColumns count="15">
    <tableColumn id="1" name="Code"/>
    <tableColumn id="10" name="ID" dataDxfId="34"/>
    <tableColumn id="11" name="Code ID" dataDxfId="33"/>
    <tableColumn id="9" name="ID Number" dataDxfId="32"/>
    <tableColumn id="2" name="รหัสครุภัณฑ์"/>
    <tableColumn id="3" name="ชื่อที่เรียกใช้งาน"/>
    <tableColumn id="4" name="รายชื่อครุภัณฑ์ทางการ"/>
    <tableColumn id="5" name="ชื่อผู้เบิก"/>
    <tableColumn id="8" name="สังกัด"/>
    <tableColumn id="6" name="สถานที่ใช้งาน"/>
    <tableColumn id="7" name="วันที่เบิกยืม / คืน" dataDxfId="31"/>
    <tableColumn id="12" name="สถานะเครื่อง คืนแล้ว / ใช้งาน"/>
    <tableColumn id="14" name="อ้างอิงจากใบยืมเลขที่"/>
    <tableColumn id="13" name="รหัสอ้างอิงจากใบยืม" dataDxfId="30"/>
    <tableColumn id="15" name="จำนวนวัน" dataDxfId="29">
      <calculatedColumnFormula>IFERROR(K6-LOOKUP(2,1/(N$5:N5=N6),K$5:K5),0)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1" displayName="Table1" ref="A5:J96" totalsRowShown="0" headerRowDxfId="27" dataDxfId="26">
  <tableColumns count="10">
    <tableColumn id="2" name="ID Number" dataDxfId="25"/>
    <tableColumn id="11" name="ชื่อที่เรียกใช้งาน" dataDxfId="24"/>
    <tableColumn id="3" name="รายชื่อครุภัณฑ์ทางการ" dataDxfId="23"/>
    <tableColumn id="1" name="รหัสครุภัณฑ์" dataDxfId="22"/>
    <tableColumn id="9" name="สถานะการใช้งาน" dataDxfId="21"/>
    <tableColumn id="5" name="Serial No." dataDxfId="20"/>
    <tableColumn id="6" name="ยี่ห้อ/ผลิตภัณฑ์" dataDxfId="19"/>
    <tableColumn id="7" name="รุ่น/แบบ/ขนาด" dataDxfId="18"/>
    <tableColumn id="8" name="รูปภาพ" dataDxfId="17"/>
    <tableColumn id="4" name="รายละเอียดอื่นครุภัณฑ์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31" displayName="Table31" ref="A5:R16" totalsRowShown="0" headerRowDxfId="15">
  <tableColumns count="18">
    <tableColumn id="1" name="Code"/>
    <tableColumn id="10" name="ID" dataDxfId="14"/>
    <tableColumn id="11" name="Code ID" dataDxfId="13"/>
    <tableColumn id="9" name="ID Number" dataDxfId="12"/>
    <tableColumn id="2" name="รหัสครุภัณฑ์"/>
    <tableColumn id="3" name="ชื่อที่เรียกใช้งาน"/>
    <tableColumn id="4" name="รายชื่อครุภัณฑ์ทางการ"/>
    <tableColumn id="17" name="ยี่ห้อ"/>
    <tableColumn id="18" name="Serial No."/>
    <tableColumn id="5" name="ชื่อผู้เบิก"/>
    <tableColumn id="8" name="สังกัด"/>
    <tableColumn id="16" name="ชื่อผู้รับ"/>
    <tableColumn id="6" name="หน่วยงานผู้รับ"/>
    <tableColumn id="15" name="TEL. ผู้รับ"/>
    <tableColumn id="7" name="วันที่เบิก / คืน" dataDxfId="11"/>
    <tableColumn id="12" name="สถานะเครื่อง"/>
    <tableColumn id="14" name="Column1"/>
    <tableColumn id="13" name="Column2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4.bin"/><Relationship Id="rId4" Type="http://schemas.openxmlformats.org/officeDocument/2006/relationships/pivotTable" Target="../pivotTables/pivotTable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8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ontrol" Target="../activeX/activeX5.xml"/><Relationship Id="rId17" Type="http://schemas.openxmlformats.org/officeDocument/2006/relationships/image" Target="../media/image10.emf"/><Relationship Id="rId2" Type="http://schemas.openxmlformats.org/officeDocument/2006/relationships/drawing" Target="../drawings/drawing7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2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5" Type="http://schemas.openxmlformats.org/officeDocument/2006/relationships/image" Target="../media/image9.emf"/><Relationship Id="rId10" Type="http://schemas.openxmlformats.org/officeDocument/2006/relationships/control" Target="../activeX/activeX4.xml"/><Relationship Id="rId19" Type="http://schemas.openxmlformats.org/officeDocument/2006/relationships/image" Target="../media/image11.emf"/><Relationship Id="rId4" Type="http://schemas.openxmlformats.org/officeDocument/2006/relationships/control" Target="../activeX/activeX1.xml"/><Relationship Id="rId9" Type="http://schemas.openxmlformats.org/officeDocument/2006/relationships/image" Target="../media/image6.emf"/><Relationship Id="rId14" Type="http://schemas.openxmlformats.org/officeDocument/2006/relationships/control" Target="../activeX/activeX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1.xml"/><Relationship Id="rId7" Type="http://schemas.openxmlformats.org/officeDocument/2006/relationships/image" Target="../media/image13.emf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0.xml"/><Relationship Id="rId11" Type="http://schemas.openxmlformats.org/officeDocument/2006/relationships/image" Target="../media/image15.emf"/><Relationship Id="rId5" Type="http://schemas.openxmlformats.org/officeDocument/2006/relationships/image" Target="../media/image12.emf"/><Relationship Id="rId15" Type="http://schemas.openxmlformats.org/officeDocument/2006/relationships/ctrlProp" Target="../ctrlProps/ctrlProp5.xml"/><Relationship Id="rId10" Type="http://schemas.openxmlformats.org/officeDocument/2006/relationships/control" Target="../activeX/activeX12.xml"/><Relationship Id="rId19" Type="http://schemas.openxmlformats.org/officeDocument/2006/relationships/ctrlProp" Target="../ctrlProps/ctrlProp9.xml"/><Relationship Id="rId4" Type="http://schemas.openxmlformats.org/officeDocument/2006/relationships/control" Target="../activeX/activeX9.xml"/><Relationship Id="rId9" Type="http://schemas.openxmlformats.org/officeDocument/2006/relationships/image" Target="../media/image14.emf"/><Relationship Id="rId14" Type="http://schemas.openxmlformats.org/officeDocument/2006/relationships/ctrlProp" Target="../ctrlProps/ctrlProp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7.emf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14.xml"/><Relationship Id="rId5" Type="http://schemas.openxmlformats.org/officeDocument/2006/relationships/image" Target="../media/image16.emf"/><Relationship Id="rId4" Type="http://schemas.openxmlformats.org/officeDocument/2006/relationships/control" Target="../activeX/activeX13.xml"/><Relationship Id="rId9" Type="http://schemas.openxmlformats.org/officeDocument/2006/relationships/image" Target="../media/image18.emf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0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17.xml"/><Relationship Id="rId5" Type="http://schemas.openxmlformats.org/officeDocument/2006/relationships/image" Target="../media/image19.emf"/><Relationship Id="rId4" Type="http://schemas.openxmlformats.org/officeDocument/2006/relationships/control" Target="../activeX/activeX16.xml"/><Relationship Id="rId9" Type="http://schemas.openxmlformats.org/officeDocument/2006/relationships/image" Target="../media/image2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7"/>
  <sheetViews>
    <sheetView showGridLines="0" tabSelected="1" zoomScale="106" zoomScaleNormal="106" workbookViewId="0">
      <selection activeCell="C28" sqref="C28"/>
    </sheetView>
  </sheetViews>
  <sheetFormatPr defaultRowHeight="21.75" x14ac:dyDescent="0.5"/>
  <cols>
    <col min="1" max="1" width="12.140625" customWidth="1"/>
    <col min="2" max="2" width="47.28515625" bestFit="1" customWidth="1"/>
    <col min="3" max="3" width="58.5703125" bestFit="1" customWidth="1"/>
    <col min="4" max="5" width="28.85546875" customWidth="1"/>
    <col min="6" max="6" width="128.7109375" bestFit="1" customWidth="1"/>
  </cols>
  <sheetData>
    <row r="1" spans="1:21" x14ac:dyDescent="0.5">
      <c r="A1" s="131" t="s">
        <v>10</v>
      </c>
    </row>
    <row r="2" spans="1:21" x14ac:dyDescent="0.5">
      <c r="A2" s="132"/>
    </row>
    <row r="3" spans="1:21" ht="65.25" customHeight="1" x14ac:dyDescent="0.9">
      <c r="A3" s="72" t="s">
        <v>420</v>
      </c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</row>
    <row r="4" spans="1:21" ht="7.5" customHeight="1" x14ac:dyDescent="0.5"/>
    <row r="5" spans="1:21" x14ac:dyDescent="0.5">
      <c r="A5" t="s">
        <v>10</v>
      </c>
      <c r="B5" t="s">
        <v>18</v>
      </c>
      <c r="C5" t="s">
        <v>12</v>
      </c>
      <c r="D5" t="s">
        <v>11</v>
      </c>
      <c r="E5" t="s">
        <v>19</v>
      </c>
      <c r="F5" t="s">
        <v>492</v>
      </c>
    </row>
    <row r="6" spans="1:21" x14ac:dyDescent="0.5">
      <c r="A6" s="26">
        <v>1</v>
      </c>
      <c r="B6" t="str">
        <f>VLOOKUP(A6,Table1[],2,0)</f>
        <v>สว่าน</v>
      </c>
      <c r="C6" t="str">
        <f>VLOOKUP(A6,Table1[],3,0)</f>
        <v>สว่าน ROTARY</v>
      </c>
      <c r="D6" t="str">
        <f>VLOOKUP(A6,Table1[],4,0)</f>
        <v>1910-20-5085-B0093</v>
      </c>
      <c r="F6" t="s">
        <v>23</v>
      </c>
    </row>
    <row r="7" spans="1:21" x14ac:dyDescent="0.5">
      <c r="A7" s="26">
        <v>1</v>
      </c>
      <c r="B7" t="str">
        <f>VLOOKUP(A7,Table1[],2,0)</f>
        <v>สว่าน</v>
      </c>
      <c r="C7" t="str">
        <f>VLOOKUP(A7,Table1[],3,0)</f>
        <v>สว่าน ROTARY</v>
      </c>
      <c r="D7" t="str">
        <f>VLOOKUP(A7,Table1[],4,0)</f>
        <v>1910-20-5085-B0093</v>
      </c>
      <c r="F7" t="s">
        <v>24</v>
      </c>
    </row>
    <row r="8" spans="1:21" x14ac:dyDescent="0.5">
      <c r="A8" s="26">
        <v>1</v>
      </c>
      <c r="B8" t="str">
        <f>VLOOKUP(A8,Table1[],2,0)</f>
        <v>สว่าน</v>
      </c>
      <c r="C8" t="str">
        <f>VLOOKUP(A8,Table1[],3,0)</f>
        <v>สว่าน ROTARY</v>
      </c>
      <c r="D8" t="str">
        <f>VLOOKUP(A8,Table1[],4,0)</f>
        <v>1910-20-5085-B0093</v>
      </c>
      <c r="F8" t="s">
        <v>25</v>
      </c>
    </row>
    <row r="9" spans="1:21" x14ac:dyDescent="0.5">
      <c r="A9" s="26">
        <v>1</v>
      </c>
      <c r="B9" t="str">
        <f>VLOOKUP(A9,Table1[],2,0)</f>
        <v>สว่าน</v>
      </c>
      <c r="C9" t="str">
        <f>VLOOKUP(A9,Table1[],3,0)</f>
        <v>สว่าน ROTARY</v>
      </c>
      <c r="D9" t="str">
        <f>VLOOKUP(A9,Table1[],4,0)</f>
        <v>1910-20-5085-B0093</v>
      </c>
      <c r="F9" t="s">
        <v>26</v>
      </c>
    </row>
    <row r="10" spans="1:21" x14ac:dyDescent="0.5">
      <c r="A10" s="26">
        <v>2</v>
      </c>
      <c r="B10" t="str">
        <f>VLOOKUP(A10,Table1[],2,0)</f>
        <v>สว่าน</v>
      </c>
      <c r="C10" t="str">
        <f>VLOOKUP(A10,Table1[],3,0)</f>
        <v>สว่าน ROTARY</v>
      </c>
      <c r="D10" t="str">
        <f>VLOOKUP(A10,Table1[],4,0)</f>
        <v>1910-20-5085-B0094</v>
      </c>
      <c r="F10" t="s">
        <v>23</v>
      </c>
    </row>
    <row r="11" spans="1:21" x14ac:dyDescent="0.5">
      <c r="A11" s="26">
        <v>2</v>
      </c>
      <c r="B11" t="str">
        <f>VLOOKUP(A11,Table1[],2,0)</f>
        <v>สว่าน</v>
      </c>
      <c r="C11" t="str">
        <f>VLOOKUP(A11,Table1[],3,0)</f>
        <v>สว่าน ROTARY</v>
      </c>
      <c r="D11" t="str">
        <f>VLOOKUP(A11,Table1[],4,0)</f>
        <v>1910-20-5085-B0094</v>
      </c>
      <c r="F11" t="s">
        <v>24</v>
      </c>
    </row>
    <row r="12" spans="1:21" x14ac:dyDescent="0.5">
      <c r="A12" s="26">
        <v>2</v>
      </c>
      <c r="B12" t="str">
        <f>VLOOKUP(A12,Table1[],2,0)</f>
        <v>สว่าน</v>
      </c>
      <c r="C12" t="str">
        <f>VLOOKUP(A12,Table1[],3,0)</f>
        <v>สว่าน ROTARY</v>
      </c>
      <c r="D12" t="str">
        <f>VLOOKUP(A12,Table1[],4,0)</f>
        <v>1910-20-5085-B0094</v>
      </c>
      <c r="F12" t="s">
        <v>25</v>
      </c>
    </row>
    <row r="13" spans="1:21" x14ac:dyDescent="0.5">
      <c r="A13" s="26">
        <v>2</v>
      </c>
      <c r="B13" t="str">
        <f>VLOOKUP(A13,Table1[],2,0)</f>
        <v>สว่าน</v>
      </c>
      <c r="C13" t="str">
        <f>VLOOKUP(A13,Table1[],3,0)</f>
        <v>สว่าน ROTARY</v>
      </c>
      <c r="D13" t="str">
        <f>VLOOKUP(A13,Table1[],4,0)</f>
        <v>1910-20-5085-B0094</v>
      </c>
      <c r="F13" t="s">
        <v>26</v>
      </c>
    </row>
    <row r="14" spans="1:21" x14ac:dyDescent="0.5">
      <c r="A14" s="26">
        <v>3</v>
      </c>
      <c r="B14" t="str">
        <f>VLOOKUP(A14,Table1[],2,0)</f>
        <v>เครื่องวัดความเร็วรอบ</v>
      </c>
      <c r="C14" t="str">
        <f>VLOOKUP(A14,Table1[],3,0)</f>
        <v>เครื่องวัดความเร็วรอบ PB 230</v>
      </c>
      <c r="D14" t="str">
        <f>VLOOKUP(A14,Table1[],4,0)</f>
        <v>1925-20-8198-B0042</v>
      </c>
      <c r="F14" t="s">
        <v>31</v>
      </c>
    </row>
    <row r="15" spans="1:21" x14ac:dyDescent="0.5">
      <c r="A15" s="26">
        <v>3</v>
      </c>
      <c r="B15" t="str">
        <f>VLOOKUP(A15,Table1[],2,0)</f>
        <v>เครื่องวัดความเร็วรอบ</v>
      </c>
      <c r="C15" t="str">
        <f>VLOOKUP(A15,Table1[],3,0)</f>
        <v>เครื่องวัดความเร็วรอบ PB 230</v>
      </c>
      <c r="D15" t="str">
        <f>VLOOKUP(A15,Table1[],4,0)</f>
        <v>1925-20-8198-B0042</v>
      </c>
      <c r="F15" t="s">
        <v>32</v>
      </c>
    </row>
    <row r="16" spans="1:21" x14ac:dyDescent="0.5">
      <c r="A16" s="26">
        <v>4</v>
      </c>
      <c r="B16" t="str">
        <f>VLOOKUP(A16,Table1[],2,0)</f>
        <v>เครื่องวัดความเร็วรอบ</v>
      </c>
      <c r="C16" t="str">
        <f>VLOOKUP(A16,Table1[],3,0)</f>
        <v>เครื่องวัดความเร็วรอบ PB 230</v>
      </c>
      <c r="D16" t="str">
        <f>VLOOKUP(A16,Table1[],4,0)</f>
        <v>1925-20-8198-B0043</v>
      </c>
      <c r="F16" t="s">
        <v>31</v>
      </c>
    </row>
    <row r="17" spans="1:6" x14ac:dyDescent="0.5">
      <c r="A17" s="26">
        <v>4</v>
      </c>
      <c r="B17" t="str">
        <f>VLOOKUP(A17,Table1[],2,0)</f>
        <v>เครื่องวัดความเร็วรอบ</v>
      </c>
      <c r="C17" t="str">
        <f>VLOOKUP(A17,Table1[],3,0)</f>
        <v>เครื่องวัดความเร็วรอบ PB 230</v>
      </c>
      <c r="D17" t="str">
        <f>VLOOKUP(A17,Table1[],4,0)</f>
        <v>1925-20-8198-B0043</v>
      </c>
      <c r="F17" t="s">
        <v>32</v>
      </c>
    </row>
    <row r="18" spans="1:6" x14ac:dyDescent="0.5">
      <c r="A18" s="26">
        <v>18</v>
      </c>
      <c r="B18" t="str">
        <f>VLOOKUP(A18,Table1[],2,0)</f>
        <v>เครื่องมือวัดและบันทึกค่าอุณหภูมิความชื้นความเร็วลม</v>
      </c>
      <c r="C18" t="str">
        <f>VLOOKUP(A18,Table1[],3,0)</f>
        <v>เครื่องมือวัดและบันทึกค่าอุณหภูมิความชื้นความเร็วลมTESTO 435</v>
      </c>
      <c r="D18" t="str">
        <f>VLOOKUP(A18,Table1[],4,0)</f>
        <v>1925-20-6461-L0002</v>
      </c>
      <c r="F18" t="s">
        <v>37</v>
      </c>
    </row>
    <row r="19" spans="1:6" x14ac:dyDescent="0.5">
      <c r="A19" s="26">
        <v>18</v>
      </c>
      <c r="B19" t="str">
        <f>VLOOKUP(A19,Table1[],2,0)</f>
        <v>เครื่องมือวัดและบันทึกค่าอุณหภูมิความชื้นความเร็วลม</v>
      </c>
      <c r="C19" t="str">
        <f>VLOOKUP(A19,Table1[],3,0)</f>
        <v>เครื่องมือวัดและบันทึกค่าอุณหภูมิความชื้นความเร็วลมTESTO 435</v>
      </c>
      <c r="D19" t="str">
        <f>VLOOKUP(A19,Table1[],4,0)</f>
        <v>1925-20-6461-L0002</v>
      </c>
      <c r="F19" t="s">
        <v>38</v>
      </c>
    </row>
    <row r="20" spans="1:6" x14ac:dyDescent="0.5">
      <c r="A20" s="26">
        <v>19</v>
      </c>
      <c r="B20" t="str">
        <f>VLOOKUP(A20,Table1[],2,0)</f>
        <v>เครื่องมือวัดและบันทึกค่าอุณหภูมิความชื้นความเร็วลม</v>
      </c>
      <c r="C20" t="str">
        <f>VLOOKUP(A20,Table1[],3,0)</f>
        <v>เครื่องมือวัดและบันทึกค่าอุณหภูมิความชื้นความเร็วลมTESTO 435</v>
      </c>
      <c r="D20" t="str">
        <f>VLOOKUP(A20,Table1[],4,0)</f>
        <v>1925-20-6461-L0003</v>
      </c>
      <c r="F20" t="s">
        <v>37</v>
      </c>
    </row>
    <row r="21" spans="1:6" x14ac:dyDescent="0.5">
      <c r="A21" s="26">
        <v>19</v>
      </c>
      <c r="B21" t="str">
        <f>VLOOKUP(A21,Table1[],2,0)</f>
        <v>เครื่องมือวัดและบันทึกค่าอุณหภูมิความชื้นความเร็วลม</v>
      </c>
      <c r="C21" t="str">
        <f>VLOOKUP(A21,Table1[],3,0)</f>
        <v>เครื่องมือวัดและบันทึกค่าอุณหภูมิความชื้นความเร็วลมTESTO 435</v>
      </c>
      <c r="D21" t="str">
        <f>VLOOKUP(A21,Table1[],4,0)</f>
        <v>1925-20-6461-L0003</v>
      </c>
      <c r="F21" t="s">
        <v>38</v>
      </c>
    </row>
    <row r="22" spans="1:6" x14ac:dyDescent="0.5">
      <c r="A22" s="26">
        <v>20</v>
      </c>
      <c r="B22" t="str">
        <f>VLOOKUP(A22,Table1[],2,0)</f>
        <v>เครื่องมือวัดและบันทึกค่าอุณหภูมิความชื้นความเร็วลม</v>
      </c>
      <c r="C22" t="str">
        <f>VLOOKUP(A22,Table1[],3,0)</f>
        <v>เครื่องมือวัดและบันทึกค่าอุณหภูมิความชื้นความเร็วลมTESTO 435</v>
      </c>
      <c r="D22" t="str">
        <f>VLOOKUP(A22,Table1[],4,0)</f>
        <v>1925-20-6461-L0009</v>
      </c>
      <c r="F22" t="s">
        <v>37</v>
      </c>
    </row>
    <row r="23" spans="1:6" x14ac:dyDescent="0.5">
      <c r="A23" s="26">
        <v>20</v>
      </c>
      <c r="B23" t="str">
        <f>VLOOKUP(A23,Table1[],2,0)</f>
        <v>เครื่องมือวัดและบันทึกค่าอุณหภูมิความชื้นความเร็วลม</v>
      </c>
      <c r="C23" t="str">
        <f>VLOOKUP(A23,Table1[],3,0)</f>
        <v>เครื่องมือวัดและบันทึกค่าอุณหภูมิความชื้นความเร็วลมTESTO 435</v>
      </c>
      <c r="D23" t="str">
        <f>VLOOKUP(A23,Table1[],4,0)</f>
        <v>1925-20-6461-L0009</v>
      </c>
      <c r="F23" t="s">
        <v>38</v>
      </c>
    </row>
    <row r="24" spans="1:6" x14ac:dyDescent="0.5">
      <c r="A24" s="26">
        <v>21</v>
      </c>
      <c r="B24" t="str">
        <f>VLOOKUP(A24,Table1[],2,0)</f>
        <v>เครื่องบันทึกค่าอุณหภูมิและความชื้น</v>
      </c>
      <c r="C24" t="str">
        <f>VLOOKUP(A24,Table1[],3,0)</f>
        <v>เครื่องบันทึกค่าอุณหภูมิและความชื้น TESTOSTER1752</v>
      </c>
      <c r="D24" t="str">
        <f>VLOOKUP(A24,Table1[],4,0)</f>
        <v>1925-20-7693-B0081</v>
      </c>
      <c r="F24" t="s">
        <v>44</v>
      </c>
    </row>
    <row r="25" spans="1:6" x14ac:dyDescent="0.5">
      <c r="A25" s="26">
        <v>22</v>
      </c>
      <c r="B25" t="str">
        <f>VLOOKUP(A25,Table1[],2,0)</f>
        <v>เครื่องบันทึกค่าอุณหภูมิและความชื้น</v>
      </c>
      <c r="C25" t="str">
        <f>VLOOKUP(A25,Table1[],3,0)</f>
        <v>เครื่องบันทึกค่าอุณหภูมิและความชื้น TESTOSTER1752</v>
      </c>
      <c r="D25" t="str">
        <f>VLOOKUP(A25,Table1[],4,0)</f>
        <v>1925-20-7693-B0082</v>
      </c>
      <c r="F25" t="s">
        <v>126</v>
      </c>
    </row>
    <row r="26" spans="1:6" x14ac:dyDescent="0.5">
      <c r="A26" s="26">
        <v>23</v>
      </c>
      <c r="B26" t="str">
        <f>VLOOKUP(A26,Table1[],2,0)</f>
        <v>เครื่องบันทึกค่าอุณหภูมิและความชื้น</v>
      </c>
      <c r="C26" t="str">
        <f>VLOOKUP(A26,Table1[],3,0)</f>
        <v>เครื่องบันทึกค่าอุณหภูมิและความชื้น TESTOSTER1752</v>
      </c>
      <c r="D26" t="str">
        <f>VLOOKUP(A26,Table1[],4,0)</f>
        <v>1925-20-7693-B0083</v>
      </c>
      <c r="F26" t="s">
        <v>44</v>
      </c>
    </row>
    <row r="27" spans="1:6" x14ac:dyDescent="0.5">
      <c r="A27" s="26">
        <v>24</v>
      </c>
      <c r="B27" t="str">
        <f>VLOOKUP(A27,Table1[],2,0)</f>
        <v>เครื่องบันทึกค่าอุณหภูมิและความชื้น</v>
      </c>
      <c r="C27" t="str">
        <f>VLOOKUP(A27,Table1[],3,0)</f>
        <v>เครื่องบันทึกค่าอุณหภูมิและความชื้น TESTOSTER1752</v>
      </c>
      <c r="D27" t="str">
        <f>VLOOKUP(A27,Table1[],4,0)</f>
        <v>1925-20-7693-B0084</v>
      </c>
      <c r="F27" t="s">
        <v>44</v>
      </c>
    </row>
  </sheetData>
  <sheetProtection formatCells="0" formatColumns="0" formatRows="0" autoFilter="0" pivotTables="0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O13"/>
  <sheetViews>
    <sheetView showGridLines="0" topLeftCell="A3" zoomScale="106" zoomScaleNormal="106" workbookViewId="0">
      <selection activeCell="C6" sqref="C6"/>
    </sheetView>
  </sheetViews>
  <sheetFormatPr defaultRowHeight="21.75" x14ac:dyDescent="0.5"/>
  <cols>
    <col min="1" max="1" width="10.85546875" customWidth="1"/>
    <col min="2" max="2" width="24" style="26" customWidth="1"/>
    <col min="3" max="3" width="28.28515625" style="26" bestFit="1" customWidth="1"/>
    <col min="4" max="4" width="43.5703125" style="31" customWidth="1"/>
    <col min="5" max="5" width="11.140625" style="31" customWidth="1"/>
    <col min="6" max="6" width="13.42578125" style="31" customWidth="1"/>
    <col min="7" max="7" width="14.85546875" bestFit="1" customWidth="1"/>
    <col min="8" max="8" width="18.7109375" bestFit="1" customWidth="1"/>
    <col min="9" max="9" width="17.5703125" customWidth="1"/>
    <col min="10" max="10" width="14.5703125" customWidth="1"/>
    <col min="11" max="11" width="16.85546875" customWidth="1"/>
    <col min="12" max="12" width="15.140625" bestFit="1" customWidth="1"/>
    <col min="13" max="13" width="17" customWidth="1"/>
    <col min="14" max="14" width="26.7109375" customWidth="1"/>
    <col min="15" max="15" width="18.5703125" customWidth="1"/>
    <col min="16" max="16" width="19.42578125" customWidth="1"/>
    <col min="17" max="17" width="9.28515625" customWidth="1"/>
  </cols>
  <sheetData>
    <row r="1" spans="1:15" hidden="1" x14ac:dyDescent="0.5">
      <c r="A1" s="26"/>
      <c r="D1" s="81" t="s">
        <v>318</v>
      </c>
      <c r="E1" s="99"/>
      <c r="F1" s="99"/>
    </row>
    <row r="2" spans="1:15" hidden="1" x14ac:dyDescent="0.5">
      <c r="A2" s="26"/>
      <c r="D2" s="80" t="s">
        <v>450</v>
      </c>
      <c r="E2" s="100"/>
      <c r="F2" s="100"/>
    </row>
    <row r="3" spans="1:15" ht="65.25" customHeight="1" x14ac:dyDescent="0.9">
      <c r="A3" s="72" t="s">
        <v>420</v>
      </c>
      <c r="B3" s="64"/>
      <c r="C3" s="64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36" x14ac:dyDescent="0.8">
      <c r="A4" s="94" t="s">
        <v>491</v>
      </c>
      <c r="D4"/>
      <c r="E4"/>
      <c r="F4"/>
      <c r="J4" s="26"/>
      <c r="L4" s="97" t="b">
        <v>1</v>
      </c>
      <c r="N4" s="26"/>
    </row>
    <row r="5" spans="1:15" x14ac:dyDescent="0.5">
      <c r="A5" s="101" t="s">
        <v>10</v>
      </c>
      <c r="B5" s="101" t="s">
        <v>11</v>
      </c>
      <c r="C5" s="101" t="s">
        <v>18</v>
      </c>
      <c r="D5" s="101" t="s">
        <v>12</v>
      </c>
      <c r="E5" s="101" t="s">
        <v>490</v>
      </c>
      <c r="F5" s="101" t="s">
        <v>49</v>
      </c>
      <c r="G5" s="102" t="s">
        <v>473</v>
      </c>
      <c r="H5" s="103" t="s">
        <v>483</v>
      </c>
      <c r="I5" s="103" t="s">
        <v>486</v>
      </c>
      <c r="J5" s="103" t="s">
        <v>487</v>
      </c>
      <c r="K5" s="103" t="s">
        <v>488</v>
      </c>
      <c r="L5" s="104" t="s">
        <v>484</v>
      </c>
    </row>
    <row r="6" spans="1:15" x14ac:dyDescent="0.5">
      <c r="A6">
        <v>34</v>
      </c>
      <c r="B6" t="str">
        <f>VLOOKUP(A6,Table1[],4,0)</f>
        <v>1925-20-7693-B0054</v>
      </c>
      <c r="C6" t="str">
        <f>VLOOKUP(A6,Table1[],2,0)</f>
        <v>เครื่องบันทึกค่าอุณหภูมิและความชื้น</v>
      </c>
      <c r="D6" t="str">
        <f>VLOOKUP(A6,Table1[],3,0)</f>
        <v>เครื่องบันทึกค่าอุณหภูมิและความชื้น TESTOSTER1752</v>
      </c>
      <c r="E6" t="str">
        <f>VLOOKUP(A6,Table1[],7,0)</f>
        <v>TESTO</v>
      </c>
      <c r="F6">
        <f>VLOOKUP(A6,Table1[],6,0)</f>
        <v>1028583471</v>
      </c>
      <c r="G6" t="str">
        <f>VLOOKUP(A6,Table1[],5,0)</f>
        <v>เบิกยืมได้</v>
      </c>
      <c r="H6" s="33">
        <v>43620</v>
      </c>
      <c r="I6" s="89">
        <v>365</v>
      </c>
      <c r="J6" s="33">
        <f t="shared" ref="J6:J13" si="0">IF(ISTEXT(H6),"x",H6+I6)</f>
        <v>43985</v>
      </c>
      <c r="K6" s="98">
        <f t="shared" ref="K6:K13" ca="1" si="1">J6-TODAY()</f>
        <v>-1</v>
      </c>
      <c r="L6" s="96">
        <f t="shared" ref="L6:L13" ca="1" si="2">IF($L$4=TRUE,K6,"")</f>
        <v>-1</v>
      </c>
    </row>
    <row r="7" spans="1:15" x14ac:dyDescent="0.5">
      <c r="A7" s="26">
        <v>35</v>
      </c>
      <c r="B7" t="str">
        <f>VLOOKUP(A7,Table1[],4,0)</f>
        <v>1925-20-7693-B0066</v>
      </c>
      <c r="C7" t="str">
        <f>VLOOKUP(A7,Table1[],2,0)</f>
        <v>เครื่องบันทึกค่าอุณหภูมิและความชื้น</v>
      </c>
      <c r="D7" t="str">
        <f>VLOOKUP(A7,Table1[],3,0)</f>
        <v>เครื่องบันทึกค่าอุณหภูมิและความชื้น TESTOSTER1752</v>
      </c>
      <c r="E7" t="str">
        <f>VLOOKUP(A7,Table1[],7,0)</f>
        <v>TESTO</v>
      </c>
      <c r="F7">
        <f>VLOOKUP(A7,Table1[],6,0)</f>
        <v>1028583352</v>
      </c>
      <c r="G7" t="str">
        <f>VLOOKUP(A7,Table1[],5,0)</f>
        <v>เบิกยืมได้</v>
      </c>
      <c r="H7" s="33">
        <v>43712</v>
      </c>
      <c r="I7" s="89">
        <v>365</v>
      </c>
      <c r="J7" s="33">
        <f t="shared" si="0"/>
        <v>44077</v>
      </c>
      <c r="K7" s="98">
        <f t="shared" ca="1" si="1"/>
        <v>91</v>
      </c>
      <c r="L7" s="96">
        <f t="shared" ca="1" si="2"/>
        <v>91</v>
      </c>
    </row>
    <row r="8" spans="1:15" x14ac:dyDescent="0.5">
      <c r="A8">
        <v>36</v>
      </c>
      <c r="B8" t="str">
        <f>VLOOKUP(A8,Table1[],4,0)</f>
        <v>1925-20-7693-B0067</v>
      </c>
      <c r="C8" t="str">
        <f>VLOOKUP(A8,Table1[],2,0)</f>
        <v>เครื่องบันทึกค่าอุณหภูมิและความชื้น</v>
      </c>
      <c r="D8" t="str">
        <f>VLOOKUP(A8,Table1[],3,0)</f>
        <v>เครื่องบันทึกค่าอุณหภูมิและความชื้น TESTOSTER1752</v>
      </c>
      <c r="E8" t="str">
        <f>VLOOKUP(A8,Table1[],7,0)</f>
        <v>TESTO</v>
      </c>
      <c r="F8">
        <f>VLOOKUP(A8,Table1[],6,0)</f>
        <v>1028583360</v>
      </c>
      <c r="G8" t="str">
        <f>VLOOKUP(A8,Table1[],5,0)</f>
        <v>เบิกยืมได้</v>
      </c>
      <c r="H8" s="33">
        <v>43681</v>
      </c>
      <c r="I8" s="89">
        <v>365</v>
      </c>
      <c r="J8" s="33">
        <f t="shared" si="0"/>
        <v>44046</v>
      </c>
      <c r="K8" s="98">
        <f t="shared" ca="1" si="1"/>
        <v>60</v>
      </c>
      <c r="L8" s="96">
        <f t="shared" ca="1" si="2"/>
        <v>60</v>
      </c>
    </row>
    <row r="9" spans="1:15" x14ac:dyDescent="0.5">
      <c r="A9" s="26">
        <v>37</v>
      </c>
      <c r="B9" t="str">
        <f>VLOOKUP(A9,Table1[],4,0)</f>
        <v>1925-20-7693-B0069</v>
      </c>
      <c r="C9" t="str">
        <f>VLOOKUP(A9,Table1[],2,0)</f>
        <v>เครื่องบันทึกค่าอุณหภูมิและความชื้น</v>
      </c>
      <c r="D9" t="str">
        <f>VLOOKUP(A9,Table1[],3,0)</f>
        <v>เครื่องบันทึกค่าอุณหภูมิและความชื้น TESTOSTER1752</v>
      </c>
      <c r="E9" t="str">
        <f>VLOOKUP(A9,Table1[],7,0)</f>
        <v>TESTO</v>
      </c>
      <c r="F9">
        <f>VLOOKUP(A9,Table1[],6,0)</f>
        <v>1028583388</v>
      </c>
      <c r="G9" t="str">
        <f>VLOOKUP(A9,Table1[],5,0)</f>
        <v>เบิกยืมได้</v>
      </c>
      <c r="H9" s="33">
        <v>43681</v>
      </c>
      <c r="I9" s="89">
        <v>365</v>
      </c>
      <c r="J9" s="33">
        <f t="shared" si="0"/>
        <v>44046</v>
      </c>
      <c r="K9" s="98">
        <f t="shared" ca="1" si="1"/>
        <v>60</v>
      </c>
      <c r="L9" s="96">
        <f t="shared" ca="1" si="2"/>
        <v>60</v>
      </c>
    </row>
    <row r="10" spans="1:15" x14ac:dyDescent="0.5">
      <c r="A10">
        <v>38</v>
      </c>
      <c r="B10" t="str">
        <f>VLOOKUP(A10,Table1[],4,0)</f>
        <v>1925-20-7693-B0070</v>
      </c>
      <c r="C10" t="str">
        <f>VLOOKUP(A10,Table1[],2,0)</f>
        <v>เครื่องบันทึกค่าอุณหภูมิและความชื้น</v>
      </c>
      <c r="D10" t="str">
        <f>VLOOKUP(A10,Table1[],3,0)</f>
        <v>เครื่องบันทึกค่าอุณหภูมิและความชื้น TESTOSTER1752</v>
      </c>
      <c r="E10" t="str">
        <f>VLOOKUP(A10,Table1[],7,0)</f>
        <v>TESTO</v>
      </c>
      <c r="F10">
        <f>VLOOKUP(A10,Table1[],6,0)</f>
        <v>1028583412</v>
      </c>
      <c r="G10" t="str">
        <f>VLOOKUP(A10,Table1[],5,0)</f>
        <v>เบิกยืมได้</v>
      </c>
      <c r="H10" s="33">
        <v>43621</v>
      </c>
      <c r="I10" s="89">
        <v>365</v>
      </c>
      <c r="J10" s="33">
        <f t="shared" si="0"/>
        <v>43986</v>
      </c>
      <c r="K10" s="98">
        <f t="shared" ca="1" si="1"/>
        <v>0</v>
      </c>
      <c r="L10" s="96">
        <f t="shared" ca="1" si="2"/>
        <v>0</v>
      </c>
    </row>
    <row r="11" spans="1:15" x14ac:dyDescent="0.5">
      <c r="A11" s="26">
        <v>39</v>
      </c>
      <c r="B11" t="str">
        <f>VLOOKUP(A11,Table1[],4,0)</f>
        <v>1925-20-7693-B0071</v>
      </c>
      <c r="C11" t="str">
        <f>VLOOKUP(A11,Table1[],2,0)</f>
        <v>เครื่องบันทึกค่าอุณหภูมิและความชื้น</v>
      </c>
      <c r="D11" t="str">
        <f>VLOOKUP(A11,Table1[],3,0)</f>
        <v>เครื่องบันทึกค่าอุณหภูมิและความชื้น TESTOSTER1752</v>
      </c>
      <c r="E11" t="str">
        <f>VLOOKUP(A11,Table1[],7,0)</f>
        <v>TESTO</v>
      </c>
      <c r="F11">
        <f>VLOOKUP(A11,Table1[],6,0)</f>
        <v>1028583488</v>
      </c>
      <c r="G11" t="str">
        <f>VLOOKUP(A11,Table1[],5,0)</f>
        <v>เบิกยืมได้</v>
      </c>
      <c r="H11" s="33">
        <v>43650</v>
      </c>
      <c r="I11" s="89">
        <v>365</v>
      </c>
      <c r="J11" s="33">
        <f t="shared" si="0"/>
        <v>44015</v>
      </c>
      <c r="K11" s="98">
        <f t="shared" ca="1" si="1"/>
        <v>29</v>
      </c>
      <c r="L11" s="96">
        <f t="shared" ca="1" si="2"/>
        <v>29</v>
      </c>
    </row>
    <row r="12" spans="1:15" x14ac:dyDescent="0.5">
      <c r="A12">
        <v>40</v>
      </c>
      <c r="B12" t="str">
        <f>VLOOKUP(A12,Table1[],4,0)</f>
        <v>1925-20-7693-B0077</v>
      </c>
      <c r="C12" t="str">
        <f>VLOOKUP(A12,Table1[],2,0)</f>
        <v>เครื่องบันทึกค่าอุณหภูมิและความชื้น</v>
      </c>
      <c r="D12" t="str">
        <f>VLOOKUP(A12,Table1[],3,0)</f>
        <v>เครื่องบันทึกค่าอุณหภูมิและความชื้น TESTOSTER1752</v>
      </c>
      <c r="E12" t="str">
        <f>VLOOKUP(A12,Table1[],7,0)</f>
        <v>TESTO</v>
      </c>
      <c r="F12">
        <f>VLOOKUP(A12,Table1[],6,0)</f>
        <v>1028583560</v>
      </c>
      <c r="G12" t="str">
        <f>VLOOKUP(A12,Table1[],5,0)</f>
        <v>เบิกยืมได้</v>
      </c>
      <c r="H12" s="33">
        <v>43559</v>
      </c>
      <c r="I12" s="89">
        <v>365</v>
      </c>
      <c r="J12" s="33">
        <f t="shared" si="0"/>
        <v>43924</v>
      </c>
      <c r="K12" s="98">
        <f t="shared" ca="1" si="1"/>
        <v>-62</v>
      </c>
      <c r="L12" s="96">
        <f t="shared" ca="1" si="2"/>
        <v>-62</v>
      </c>
    </row>
    <row r="13" spans="1:15" x14ac:dyDescent="0.5">
      <c r="A13" s="26">
        <v>41</v>
      </c>
      <c r="B13" t="str">
        <f>VLOOKUP(A13,Table1[],4,0)</f>
        <v>1925-20-7693-B0078</v>
      </c>
      <c r="C13" t="str">
        <f>VLOOKUP(A13,Table1[],2,0)</f>
        <v>เครื่องบันทึกค่าอุณหภูมิและความชื้น</v>
      </c>
      <c r="D13" t="str">
        <f>VLOOKUP(A13,Table1[],3,0)</f>
        <v>เครื่องบันทึกค่าอุณหภูมิและความชื้น TESTOSTER1752</v>
      </c>
      <c r="E13" t="str">
        <f>VLOOKUP(A13,Table1[],7,0)</f>
        <v>TESTO</v>
      </c>
      <c r="F13">
        <f>VLOOKUP(A13,Table1[],6,0)</f>
        <v>1028583594</v>
      </c>
      <c r="G13" t="str">
        <f>VLOOKUP(A13,Table1[],5,0)</f>
        <v>เบิกยืมได้</v>
      </c>
      <c r="H13" s="33">
        <v>43589</v>
      </c>
      <c r="I13" s="89">
        <v>365</v>
      </c>
      <c r="J13" s="33">
        <f t="shared" si="0"/>
        <v>43954</v>
      </c>
      <c r="K13" s="98">
        <f t="shared" ca="1" si="1"/>
        <v>-32</v>
      </c>
      <c r="L13" s="96">
        <f t="shared" ca="1" si="2"/>
        <v>-32</v>
      </c>
    </row>
  </sheetData>
  <sheetProtection formatCells="0" formatColumns="0" formatRows="0" autoFilter="0" pivotTables="0"/>
  <pageMargins left="0.35" right="0.15748031496062992" top="0.74803149606299213" bottom="0.74803149606299213" header="0.31496062992125984" footer="0.31496062992125984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10</xdr:col>
                    <xdr:colOff>1038225</xdr:colOff>
                    <xdr:row>3</xdr:row>
                    <xdr:rowOff>200025</xdr:rowOff>
                  </from>
                  <to>
                    <xdr:col>11</xdr:col>
                    <xdr:colOff>885825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E8F709EE-6019-45BF-849D-C0380A246590}">
            <x14:iconSet iconSet="3Flags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30</xm:f>
              </x14:cfvo>
              <x14:cfIcon iconSet="3Flags" iconId="0"/>
              <x14:cfIcon iconSet="3Flags" iconId="1"/>
              <x14:cfIcon iconSet="NoIcons" iconId="0"/>
            </x14:iconSet>
          </x14:cfRule>
          <xm:sqref>L6:L13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44"/>
  <sheetViews>
    <sheetView showGridLines="0" topLeftCell="A4" zoomScale="106" zoomScaleNormal="106" workbookViewId="0">
      <selection activeCell="E45" sqref="E45"/>
    </sheetView>
  </sheetViews>
  <sheetFormatPr defaultRowHeight="21.75" x14ac:dyDescent="0.5"/>
  <cols>
    <col min="1" max="1" width="12.140625" customWidth="1"/>
    <col min="2" max="2" width="27.5703125" bestFit="1" customWidth="1"/>
    <col min="3" max="4" width="10.28515625" customWidth="1"/>
    <col min="5" max="5" width="50.7109375" customWidth="1"/>
    <col min="6" max="6" width="23.5703125" bestFit="1" customWidth="1"/>
    <col min="7" max="8" width="7.28515625" customWidth="1"/>
    <col min="9" max="9" width="19.5703125" customWidth="1"/>
    <col min="10" max="10" width="18" customWidth="1"/>
    <col min="11" max="12" width="7.28515625" customWidth="1"/>
    <col min="13" max="13" width="21.42578125" customWidth="1"/>
    <col min="14" max="14" width="18" customWidth="1"/>
    <col min="17" max="17" width="50.28515625" bestFit="1" customWidth="1"/>
    <col min="18" max="18" width="14" customWidth="1"/>
  </cols>
  <sheetData>
    <row r="1" spans="1:20" ht="65.25" customHeight="1" x14ac:dyDescent="0.9">
      <c r="A1" s="72" t="s">
        <v>420</v>
      </c>
      <c r="B1" s="64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ht="11.25" customHeight="1" x14ac:dyDescent="0.5"/>
    <row r="3" spans="1:20" ht="11.25" customHeight="1" x14ac:dyDescent="0.5"/>
    <row r="4" spans="1:20" ht="19.5" customHeight="1" x14ac:dyDescent="0.55000000000000004">
      <c r="B4" s="93" t="s">
        <v>445</v>
      </c>
      <c r="C4" s="1"/>
    </row>
    <row r="5" spans="1:20" ht="11.25" customHeight="1" x14ac:dyDescent="0.5">
      <c r="C5" s="1"/>
    </row>
    <row r="6" spans="1:20" x14ac:dyDescent="0.5">
      <c r="B6" s="51" t="s">
        <v>384</v>
      </c>
      <c r="C6" s="1"/>
      <c r="I6" s="48" t="s">
        <v>320</v>
      </c>
      <c r="J6" t="s">
        <v>327</v>
      </c>
      <c r="M6" s="48" t="s">
        <v>320</v>
      </c>
      <c r="N6" t="s">
        <v>5</v>
      </c>
      <c r="R6" s="47"/>
    </row>
    <row r="7" spans="1:20" x14ac:dyDescent="0.5">
      <c r="B7" s="49" t="s">
        <v>347</v>
      </c>
      <c r="C7" s="1"/>
    </row>
    <row r="8" spans="1:20" x14ac:dyDescent="0.5">
      <c r="B8" s="50" t="s">
        <v>348</v>
      </c>
      <c r="C8" s="1"/>
      <c r="E8" s="48" t="s">
        <v>345</v>
      </c>
      <c r="F8" t="s">
        <v>402</v>
      </c>
      <c r="G8" s="63"/>
      <c r="I8" s="48" t="s">
        <v>345</v>
      </c>
      <c r="J8" s="46" t="s">
        <v>346</v>
      </c>
      <c r="M8" s="48" t="s">
        <v>345</v>
      </c>
      <c r="N8" s="46" t="s">
        <v>346</v>
      </c>
      <c r="R8" s="46"/>
    </row>
    <row r="9" spans="1:20" x14ac:dyDescent="0.5">
      <c r="B9" s="49" t="s">
        <v>349</v>
      </c>
      <c r="C9" s="1"/>
      <c r="E9" s="47" t="s">
        <v>232</v>
      </c>
      <c r="F9" s="26">
        <v>3</v>
      </c>
      <c r="G9" s="63"/>
      <c r="I9" s="47" t="s">
        <v>328</v>
      </c>
      <c r="J9" s="26">
        <v>1</v>
      </c>
      <c r="M9" s="47" t="s">
        <v>334</v>
      </c>
      <c r="N9" s="26">
        <v>1</v>
      </c>
      <c r="Q9" s="47"/>
      <c r="R9" s="26"/>
    </row>
    <row r="10" spans="1:20" x14ac:dyDescent="0.5">
      <c r="B10" s="50" t="s">
        <v>350</v>
      </c>
      <c r="C10" s="1"/>
      <c r="E10" s="47" t="s">
        <v>240</v>
      </c>
      <c r="F10" s="26">
        <v>1</v>
      </c>
      <c r="G10" s="63"/>
      <c r="I10" s="47" t="s">
        <v>319</v>
      </c>
      <c r="J10" s="26">
        <v>2</v>
      </c>
      <c r="M10" s="47" t="s">
        <v>336</v>
      </c>
      <c r="N10" s="26">
        <v>2</v>
      </c>
      <c r="Q10" s="52"/>
      <c r="R10" s="26"/>
    </row>
    <row r="11" spans="1:20" x14ac:dyDescent="0.5">
      <c r="B11" s="49" t="s">
        <v>351</v>
      </c>
      <c r="C11" s="1"/>
      <c r="E11" s="47" t="s">
        <v>264</v>
      </c>
      <c r="F11" s="26">
        <v>1</v>
      </c>
      <c r="G11" s="63"/>
      <c r="I11" s="47" t="s">
        <v>337</v>
      </c>
      <c r="J11" s="26">
        <v>1</v>
      </c>
      <c r="M11" s="47" t="s">
        <v>341</v>
      </c>
      <c r="N11" s="26">
        <v>1</v>
      </c>
      <c r="Q11" s="53"/>
      <c r="R11" s="26"/>
    </row>
    <row r="12" spans="1:20" x14ac:dyDescent="0.5">
      <c r="B12" s="50" t="s">
        <v>338</v>
      </c>
      <c r="C12" s="1"/>
      <c r="E12" s="47" t="s">
        <v>84</v>
      </c>
      <c r="F12" s="26">
        <v>2</v>
      </c>
      <c r="G12" s="63"/>
      <c r="I12" s="47" t="s">
        <v>342</v>
      </c>
      <c r="J12" s="26">
        <v>5</v>
      </c>
      <c r="M12" s="47" t="s">
        <v>426</v>
      </c>
      <c r="N12" s="26">
        <v>2</v>
      </c>
    </row>
    <row r="13" spans="1:20" x14ac:dyDescent="0.5">
      <c r="B13" s="49" t="s">
        <v>352</v>
      </c>
      <c r="C13" s="1"/>
      <c r="E13" s="47" t="s">
        <v>96</v>
      </c>
      <c r="F13" s="26">
        <v>3</v>
      </c>
      <c r="G13" s="63"/>
      <c r="I13" s="47" t="s">
        <v>437</v>
      </c>
      <c r="J13" s="26">
        <v>3</v>
      </c>
      <c r="M13" s="47" t="s">
        <v>441</v>
      </c>
      <c r="N13" s="26">
        <v>3</v>
      </c>
    </row>
    <row r="14" spans="1:20" x14ac:dyDescent="0.5">
      <c r="B14" s="50" t="s">
        <v>329</v>
      </c>
      <c r="C14" s="1"/>
      <c r="E14" s="47" t="s">
        <v>41</v>
      </c>
      <c r="F14" s="26">
        <v>20</v>
      </c>
      <c r="G14" s="63"/>
      <c r="I14" s="47" t="s">
        <v>446</v>
      </c>
      <c r="J14" s="26">
        <v>3</v>
      </c>
      <c r="M14" s="47" t="s">
        <v>458</v>
      </c>
      <c r="N14" s="26">
        <v>3</v>
      </c>
    </row>
    <row r="15" spans="1:20" x14ac:dyDescent="0.5">
      <c r="B15" s="49" t="s">
        <v>353</v>
      </c>
      <c r="C15" s="1"/>
      <c r="E15" s="47" t="s">
        <v>290</v>
      </c>
      <c r="F15" s="26">
        <v>3</v>
      </c>
      <c r="G15" s="63"/>
      <c r="I15" s="47" t="s">
        <v>450</v>
      </c>
      <c r="J15" s="26">
        <v>1</v>
      </c>
      <c r="M15" s="47" t="s">
        <v>459</v>
      </c>
      <c r="N15" s="26">
        <v>1</v>
      </c>
    </row>
    <row r="16" spans="1:20" x14ac:dyDescent="0.5">
      <c r="B16" s="50" t="s">
        <v>354</v>
      </c>
      <c r="C16" s="1"/>
      <c r="E16" s="47" t="s">
        <v>267</v>
      </c>
      <c r="F16" s="26">
        <v>2</v>
      </c>
      <c r="G16" s="63"/>
      <c r="I16" s="47" t="s">
        <v>452</v>
      </c>
      <c r="J16" s="26">
        <v>1</v>
      </c>
    </row>
    <row r="17" spans="2:10" x14ac:dyDescent="0.5">
      <c r="B17" s="49" t="s">
        <v>355</v>
      </c>
      <c r="C17" s="1"/>
      <c r="E17" s="47" t="s">
        <v>307</v>
      </c>
      <c r="F17" s="26">
        <v>1</v>
      </c>
      <c r="G17" s="63"/>
      <c r="I17" s="47" t="s">
        <v>454</v>
      </c>
      <c r="J17" s="26">
        <v>1</v>
      </c>
    </row>
    <row r="18" spans="2:10" x14ac:dyDescent="0.5">
      <c r="B18" s="50" t="s">
        <v>356</v>
      </c>
      <c r="C18" s="1"/>
      <c r="E18" s="47" t="s">
        <v>227</v>
      </c>
      <c r="F18" s="26">
        <v>1</v>
      </c>
      <c r="G18" s="63"/>
      <c r="I18" s="47" t="s">
        <v>456</v>
      </c>
      <c r="J18" s="26">
        <v>1</v>
      </c>
    </row>
    <row r="19" spans="2:10" x14ac:dyDescent="0.5">
      <c r="B19" s="49" t="s">
        <v>357</v>
      </c>
      <c r="C19" s="1"/>
      <c r="E19" s="47" t="s">
        <v>236</v>
      </c>
      <c r="F19" s="26">
        <v>1</v>
      </c>
      <c r="G19" s="63"/>
      <c r="I19" s="47" t="s">
        <v>460</v>
      </c>
      <c r="J19" s="26">
        <v>2</v>
      </c>
    </row>
    <row r="20" spans="2:10" x14ac:dyDescent="0.5">
      <c r="B20" s="50" t="s">
        <v>358</v>
      </c>
      <c r="C20" s="1"/>
      <c r="E20" s="47" t="s">
        <v>211</v>
      </c>
      <c r="F20" s="26">
        <v>2</v>
      </c>
      <c r="G20" s="63"/>
    </row>
    <row r="21" spans="2:10" x14ac:dyDescent="0.5">
      <c r="B21" s="49" t="s">
        <v>359</v>
      </c>
      <c r="C21" s="1"/>
      <c r="E21" s="47" t="s">
        <v>203</v>
      </c>
      <c r="F21" s="26">
        <v>2</v>
      </c>
      <c r="G21" s="63"/>
    </row>
    <row r="22" spans="2:10" x14ac:dyDescent="0.5">
      <c r="B22" s="50" t="s">
        <v>360</v>
      </c>
      <c r="C22" s="1"/>
      <c r="E22" s="47" t="s">
        <v>313</v>
      </c>
      <c r="F22" s="26">
        <v>1</v>
      </c>
      <c r="G22" s="63"/>
    </row>
    <row r="23" spans="2:10" x14ac:dyDescent="0.5">
      <c r="B23" s="49" t="s">
        <v>361</v>
      </c>
      <c r="C23" s="1"/>
      <c r="E23" s="47" t="s">
        <v>273</v>
      </c>
      <c r="F23" s="26">
        <v>3</v>
      </c>
      <c r="G23" s="63"/>
    </row>
    <row r="24" spans="2:10" x14ac:dyDescent="0.5">
      <c r="B24" s="50" t="s">
        <v>362</v>
      </c>
      <c r="C24" s="1"/>
      <c r="E24" s="47" t="s">
        <v>278</v>
      </c>
      <c r="F24" s="26">
        <v>1</v>
      </c>
      <c r="G24" s="63"/>
    </row>
    <row r="25" spans="2:10" x14ac:dyDescent="0.5">
      <c r="B25" s="49" t="s">
        <v>363</v>
      </c>
      <c r="C25" s="1"/>
      <c r="E25" s="47" t="s">
        <v>34</v>
      </c>
      <c r="F25" s="26">
        <v>4</v>
      </c>
      <c r="G25" s="63"/>
    </row>
    <row r="26" spans="2:10" x14ac:dyDescent="0.5">
      <c r="B26" s="50" t="s">
        <v>364</v>
      </c>
      <c r="C26" s="1"/>
      <c r="E26" s="47" t="s">
        <v>28</v>
      </c>
      <c r="F26" s="26">
        <v>3</v>
      </c>
    </row>
    <row r="27" spans="2:10" x14ac:dyDescent="0.5">
      <c r="B27" s="49" t="s">
        <v>365</v>
      </c>
      <c r="C27" s="1"/>
      <c r="E27" s="47" t="s">
        <v>284</v>
      </c>
      <c r="F27" s="26">
        <v>3</v>
      </c>
    </row>
    <row r="28" spans="2:10" x14ac:dyDescent="0.5">
      <c r="B28" s="50" t="s">
        <v>366</v>
      </c>
      <c r="C28" s="1"/>
      <c r="E28" s="47" t="s">
        <v>244</v>
      </c>
      <c r="F28" s="26">
        <v>2</v>
      </c>
    </row>
    <row r="29" spans="2:10" x14ac:dyDescent="0.5">
      <c r="B29" s="49" t="s">
        <v>367</v>
      </c>
      <c r="C29" s="1"/>
      <c r="E29" s="47" t="s">
        <v>77</v>
      </c>
      <c r="F29" s="26">
        <v>3</v>
      </c>
    </row>
    <row r="30" spans="2:10" x14ac:dyDescent="0.5">
      <c r="B30" s="50" t="s">
        <v>368</v>
      </c>
      <c r="C30" s="1"/>
      <c r="E30" s="47" t="s">
        <v>110</v>
      </c>
      <c r="F30" s="26">
        <v>2</v>
      </c>
    </row>
    <row r="31" spans="2:10" x14ac:dyDescent="0.5">
      <c r="B31" s="49" t="s">
        <v>369</v>
      </c>
      <c r="C31" s="1"/>
      <c r="E31" s="47" t="s">
        <v>20</v>
      </c>
      <c r="F31" s="26">
        <v>4</v>
      </c>
    </row>
    <row r="32" spans="2:10" x14ac:dyDescent="0.5">
      <c r="B32" s="50" t="s">
        <v>370</v>
      </c>
      <c r="C32" s="1"/>
      <c r="E32" s="47" t="s">
        <v>389</v>
      </c>
      <c r="F32" s="26">
        <v>2</v>
      </c>
    </row>
    <row r="33" spans="2:6" x14ac:dyDescent="0.5">
      <c r="B33" s="49" t="s">
        <v>371</v>
      </c>
      <c r="C33" s="1"/>
      <c r="E33" s="47" t="s">
        <v>390</v>
      </c>
      <c r="F33" s="26">
        <v>2</v>
      </c>
    </row>
    <row r="34" spans="2:6" x14ac:dyDescent="0.5">
      <c r="B34" s="50" t="s">
        <v>372</v>
      </c>
      <c r="C34" s="1"/>
      <c r="E34" s="47" t="s">
        <v>391</v>
      </c>
      <c r="F34" s="26">
        <v>1</v>
      </c>
    </row>
    <row r="35" spans="2:6" x14ac:dyDescent="0.5">
      <c r="B35" s="49" t="s">
        <v>2</v>
      </c>
      <c r="C35" s="1"/>
      <c r="E35" s="47" t="s">
        <v>392</v>
      </c>
      <c r="F35" s="26">
        <v>1</v>
      </c>
    </row>
    <row r="36" spans="2:6" x14ac:dyDescent="0.5">
      <c r="B36" s="50" t="s">
        <v>373</v>
      </c>
      <c r="C36" s="1"/>
      <c r="E36" s="47" t="s">
        <v>393</v>
      </c>
      <c r="F36" s="26">
        <v>3</v>
      </c>
    </row>
    <row r="37" spans="2:6" x14ac:dyDescent="0.5">
      <c r="B37" s="49" t="s">
        <v>374</v>
      </c>
      <c r="C37" s="1"/>
      <c r="E37" s="47" t="s">
        <v>394</v>
      </c>
      <c r="F37" s="26">
        <v>2</v>
      </c>
    </row>
    <row r="38" spans="2:6" x14ac:dyDescent="0.5">
      <c r="B38" s="50" t="s">
        <v>375</v>
      </c>
      <c r="C38" s="1"/>
      <c r="E38" s="47" t="s">
        <v>395</v>
      </c>
      <c r="F38" s="26">
        <v>3</v>
      </c>
    </row>
    <row r="39" spans="2:6" x14ac:dyDescent="0.5">
      <c r="B39" s="95" t="s">
        <v>17</v>
      </c>
      <c r="C39" s="1"/>
      <c r="E39" s="47" t="s">
        <v>396</v>
      </c>
      <c r="F39" s="26">
        <v>3</v>
      </c>
    </row>
    <row r="40" spans="2:6" x14ac:dyDescent="0.5">
      <c r="C40" s="1"/>
      <c r="E40" s="47" t="s">
        <v>397</v>
      </c>
      <c r="F40" s="26">
        <v>2</v>
      </c>
    </row>
    <row r="41" spans="2:6" x14ac:dyDescent="0.5">
      <c r="E41" s="47" t="s">
        <v>398</v>
      </c>
      <c r="F41" s="26">
        <v>1</v>
      </c>
    </row>
    <row r="42" spans="2:6" x14ac:dyDescent="0.5">
      <c r="E42" s="47" t="s">
        <v>399</v>
      </c>
      <c r="F42" s="26">
        <v>1</v>
      </c>
    </row>
    <row r="43" spans="2:6" x14ac:dyDescent="0.5">
      <c r="E43" s="47" t="s">
        <v>400</v>
      </c>
      <c r="F43" s="26">
        <v>1</v>
      </c>
    </row>
    <row r="44" spans="2:6" x14ac:dyDescent="0.5">
      <c r="E44" s="47" t="s">
        <v>401</v>
      </c>
      <c r="F44" s="26">
        <v>1</v>
      </c>
    </row>
  </sheetData>
  <sheetProtection formatCells="0" formatColumns="0" formatRows="0" autoFilter="0" pivotTables="0"/>
  <pageMargins left="0.7" right="0.7" top="0.75" bottom="0.75" header="0.3" footer="0.3"/>
  <pageSetup paperSize="9" orientation="portrait" r:id="rId4"/>
  <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05"/>
  <sheetViews>
    <sheetView showGridLines="0" zoomScale="106" zoomScaleNormal="106" workbookViewId="0">
      <selection activeCell="B3" sqref="B3"/>
    </sheetView>
  </sheetViews>
  <sheetFormatPr defaultRowHeight="28.5" customHeight="1" x14ac:dyDescent="0.5"/>
  <cols>
    <col min="1" max="1" width="41.7109375" customWidth="1"/>
    <col min="2" max="2" width="5.5703125" style="74" customWidth="1"/>
    <col min="3" max="3" width="28.140625" style="74" bestFit="1" customWidth="1"/>
    <col min="4" max="4" width="17.85546875" style="74" customWidth="1"/>
    <col min="5" max="6" width="3.140625" style="74" customWidth="1"/>
    <col min="7" max="7" width="28.140625" style="74" bestFit="1" customWidth="1"/>
    <col min="8" max="8" width="17.85546875" style="74" customWidth="1"/>
    <col min="9" max="10" width="3.140625" style="74" customWidth="1"/>
    <col min="11" max="11" width="50.140625" style="74" customWidth="1"/>
    <col min="12" max="12" width="16" style="74" customWidth="1"/>
    <col min="13" max="13" width="24.42578125" style="74" customWidth="1"/>
    <col min="14" max="14" width="50.140625" style="74" customWidth="1"/>
    <col min="15" max="15" width="20.7109375" style="74" customWidth="1"/>
    <col min="16" max="16384" width="9.140625" style="74"/>
  </cols>
  <sheetData>
    <row r="1" spans="1:20" customFormat="1" ht="65.25" customHeight="1" x14ac:dyDescent="0.9">
      <c r="A1" s="72" t="s">
        <v>420</v>
      </c>
      <c r="B1" s="64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ht="28.5" customHeight="1" x14ac:dyDescent="0.75">
      <c r="A2" s="67"/>
    </row>
    <row r="3" spans="1:20" s="73" customFormat="1" ht="28.5" customHeight="1" x14ac:dyDescent="0.6">
      <c r="A3" s="68" t="s">
        <v>410</v>
      </c>
      <c r="C3" s="73" t="s">
        <v>406</v>
      </c>
      <c r="G3" s="73" t="s">
        <v>408</v>
      </c>
      <c r="K3" s="73" t="s">
        <v>409</v>
      </c>
      <c r="N3" s="73" t="s">
        <v>442</v>
      </c>
    </row>
    <row r="4" spans="1:20" ht="28.5" customHeight="1" x14ac:dyDescent="0.75">
      <c r="A4" s="67"/>
      <c r="G4" s="74" t="s">
        <v>320</v>
      </c>
      <c r="H4" s="74" t="s">
        <v>386</v>
      </c>
      <c r="K4" s="74" t="s">
        <v>320</v>
      </c>
      <c r="L4" s="74" t="s">
        <v>327</v>
      </c>
      <c r="N4" s="74" t="s">
        <v>320</v>
      </c>
      <c r="O4" s="74" t="s">
        <v>5</v>
      </c>
    </row>
    <row r="5" spans="1:20" ht="28.5" customHeight="1" x14ac:dyDescent="0.75">
      <c r="A5" s="67" t="s">
        <v>421</v>
      </c>
    </row>
    <row r="6" spans="1:20" ht="28.5" customHeight="1" x14ac:dyDescent="0.5">
      <c r="A6" s="69"/>
      <c r="C6" s="74" t="s">
        <v>388</v>
      </c>
      <c r="D6" s="74" t="s">
        <v>387</v>
      </c>
      <c r="G6" s="74" t="s">
        <v>345</v>
      </c>
      <c r="H6" s="75" t="s">
        <v>407</v>
      </c>
      <c r="I6" s="75"/>
      <c r="K6" s="74" t="s">
        <v>345</v>
      </c>
      <c r="L6" s="75" t="s">
        <v>407</v>
      </c>
      <c r="N6" s="74" t="s">
        <v>345</v>
      </c>
      <c r="O6" s="75" t="s">
        <v>436</v>
      </c>
    </row>
    <row r="7" spans="1:20" ht="28.5" customHeight="1" x14ac:dyDescent="0.75">
      <c r="A7" s="67" t="s">
        <v>411</v>
      </c>
      <c r="C7" s="74" t="s">
        <v>345</v>
      </c>
      <c r="D7" s="75" t="s">
        <v>407</v>
      </c>
      <c r="G7" s="76" t="s">
        <v>460</v>
      </c>
      <c r="H7" s="77"/>
      <c r="I7" s="77"/>
      <c r="K7" s="76" t="s">
        <v>41</v>
      </c>
      <c r="L7" s="77">
        <v>9</v>
      </c>
      <c r="N7" s="76" t="s">
        <v>41</v>
      </c>
      <c r="O7" s="77">
        <v>68</v>
      </c>
    </row>
    <row r="8" spans="1:20" ht="28.5" customHeight="1" x14ac:dyDescent="0.6">
      <c r="A8" s="70" t="s">
        <v>412</v>
      </c>
      <c r="C8" s="76" t="s">
        <v>460</v>
      </c>
      <c r="D8" s="77"/>
      <c r="G8" s="78" t="s">
        <v>308</v>
      </c>
      <c r="H8" s="77">
        <v>1</v>
      </c>
      <c r="I8" s="77"/>
      <c r="K8" s="78" t="s">
        <v>43</v>
      </c>
      <c r="L8" s="77">
        <v>2</v>
      </c>
      <c r="N8" s="78" t="s">
        <v>43</v>
      </c>
      <c r="O8" s="77">
        <v>30</v>
      </c>
    </row>
    <row r="9" spans="1:20" ht="28.5" customHeight="1" x14ac:dyDescent="0.6">
      <c r="A9" s="70" t="s">
        <v>413</v>
      </c>
      <c r="C9" s="78" t="s">
        <v>308</v>
      </c>
      <c r="D9" s="77">
        <v>1</v>
      </c>
      <c r="G9" s="78" t="s">
        <v>295</v>
      </c>
      <c r="H9" s="77">
        <v>1</v>
      </c>
      <c r="I9" s="77"/>
      <c r="K9" s="78" t="s">
        <v>45</v>
      </c>
      <c r="L9" s="77">
        <v>1</v>
      </c>
      <c r="N9" s="78" t="s">
        <v>45</v>
      </c>
      <c r="O9" s="77">
        <v>19</v>
      </c>
    </row>
    <row r="10" spans="1:20" ht="28.5" customHeight="1" x14ac:dyDescent="0.6">
      <c r="A10" s="70" t="s">
        <v>443</v>
      </c>
      <c r="C10" s="78" t="s">
        <v>295</v>
      </c>
      <c r="D10" s="77">
        <v>1</v>
      </c>
      <c r="G10" s="76"/>
      <c r="H10" s="77"/>
      <c r="I10" s="77"/>
      <c r="K10" s="78" t="s">
        <v>46</v>
      </c>
      <c r="L10" s="77">
        <v>1</v>
      </c>
      <c r="N10" s="78" t="s">
        <v>46</v>
      </c>
      <c r="O10" s="77">
        <v>19</v>
      </c>
    </row>
    <row r="11" spans="1:20" ht="28.5" customHeight="1" x14ac:dyDescent="0.6">
      <c r="A11" s="70" t="s">
        <v>444</v>
      </c>
      <c r="C11" s="76"/>
      <c r="D11" s="77"/>
      <c r="G11" s="76" t="s">
        <v>456</v>
      </c>
      <c r="H11" s="77"/>
      <c r="I11" s="77"/>
      <c r="K11" s="78" t="s">
        <v>127</v>
      </c>
      <c r="L11" s="77">
        <v>1</v>
      </c>
      <c r="N11" s="78" t="s">
        <v>150</v>
      </c>
      <c r="O11" s="77">
        <v>0</v>
      </c>
    </row>
    <row r="12" spans="1:20" ht="28.5" customHeight="1" x14ac:dyDescent="0.5">
      <c r="A12" s="69"/>
      <c r="C12" s="76" t="s">
        <v>456</v>
      </c>
      <c r="D12" s="77"/>
      <c r="G12" s="78" t="s">
        <v>39</v>
      </c>
      <c r="H12" s="77">
        <v>1</v>
      </c>
      <c r="I12" s="77"/>
      <c r="K12" s="78" t="s">
        <v>128</v>
      </c>
      <c r="L12" s="77">
        <v>1</v>
      </c>
      <c r="N12" s="78" t="s">
        <v>151</v>
      </c>
      <c r="O12" s="77">
        <v>0</v>
      </c>
    </row>
    <row r="13" spans="1:20" ht="28.5" customHeight="1" x14ac:dyDescent="0.75">
      <c r="A13" s="67" t="s">
        <v>414</v>
      </c>
      <c r="C13" s="78" t="s">
        <v>39</v>
      </c>
      <c r="D13" s="77">
        <v>1</v>
      </c>
      <c r="G13" s="76"/>
      <c r="H13" s="77"/>
      <c r="I13" s="77"/>
      <c r="K13" s="78" t="s">
        <v>150</v>
      </c>
      <c r="L13" s="77">
        <v>1</v>
      </c>
      <c r="N13" s="78" t="s">
        <v>152</v>
      </c>
      <c r="O13" s="77">
        <v>0</v>
      </c>
    </row>
    <row r="14" spans="1:20" ht="28.5" customHeight="1" x14ac:dyDescent="0.6">
      <c r="A14" s="70" t="s">
        <v>415</v>
      </c>
      <c r="C14" s="76"/>
      <c r="D14" s="77"/>
      <c r="G14" s="76" t="s">
        <v>454</v>
      </c>
      <c r="H14" s="77"/>
      <c r="I14" s="77"/>
      <c r="K14" s="78" t="s">
        <v>151</v>
      </c>
      <c r="L14" s="77">
        <v>1</v>
      </c>
      <c r="N14" s="76"/>
      <c r="O14" s="77"/>
    </row>
    <row r="15" spans="1:20" ht="28.5" customHeight="1" x14ac:dyDescent="0.6">
      <c r="A15" s="70" t="s">
        <v>416</v>
      </c>
      <c r="C15" s="76" t="s">
        <v>454</v>
      </c>
      <c r="D15" s="77"/>
      <c r="G15" s="78" t="s">
        <v>40</v>
      </c>
      <c r="H15" s="77">
        <v>1</v>
      </c>
      <c r="I15" s="77"/>
      <c r="K15" s="78" t="s">
        <v>152</v>
      </c>
      <c r="L15" s="77">
        <v>1</v>
      </c>
      <c r="N15" s="76" t="s">
        <v>34</v>
      </c>
      <c r="O15" s="77">
        <v>10</v>
      </c>
    </row>
    <row r="16" spans="1:20" ht="28.5" customHeight="1" x14ac:dyDescent="0.6">
      <c r="A16" s="70" t="s">
        <v>417</v>
      </c>
      <c r="C16" s="78" t="s">
        <v>40</v>
      </c>
      <c r="D16" s="77">
        <v>1</v>
      </c>
      <c r="G16" s="76"/>
      <c r="H16" s="77"/>
      <c r="I16" s="77"/>
      <c r="K16" s="76"/>
      <c r="L16" s="77"/>
      <c r="N16" s="78" t="s">
        <v>39</v>
      </c>
      <c r="O16" s="77">
        <v>5</v>
      </c>
    </row>
    <row r="17" spans="1:15" ht="28.5" customHeight="1" x14ac:dyDescent="0.5">
      <c r="A17" s="69"/>
      <c r="C17" s="76"/>
      <c r="D17" s="77"/>
      <c r="G17" s="76" t="s">
        <v>452</v>
      </c>
      <c r="H17" s="77"/>
      <c r="I17" s="77"/>
      <c r="K17" s="76" t="s">
        <v>34</v>
      </c>
      <c r="L17" s="77">
        <v>4</v>
      </c>
      <c r="N17" s="78" t="s">
        <v>40</v>
      </c>
      <c r="O17" s="77">
        <v>5</v>
      </c>
    </row>
    <row r="18" spans="1:15" ht="28.5" customHeight="1" x14ac:dyDescent="0.75">
      <c r="A18" s="67" t="s">
        <v>418</v>
      </c>
      <c r="C18" s="76" t="s">
        <v>452</v>
      </c>
      <c r="D18" s="77"/>
      <c r="G18" s="78" t="s">
        <v>79</v>
      </c>
      <c r="H18" s="77">
        <v>1</v>
      </c>
      <c r="I18" s="77"/>
      <c r="K18" s="78" t="s">
        <v>39</v>
      </c>
      <c r="L18" s="77">
        <v>2</v>
      </c>
      <c r="N18" s="76"/>
      <c r="O18" s="77"/>
    </row>
    <row r="19" spans="1:15" ht="28.5" customHeight="1" x14ac:dyDescent="0.75">
      <c r="A19" s="66"/>
      <c r="C19" s="78" t="s">
        <v>79</v>
      </c>
      <c r="D19" s="77">
        <v>1</v>
      </c>
      <c r="G19" s="76"/>
      <c r="H19" s="77"/>
      <c r="I19" s="77"/>
      <c r="K19" s="78" t="s">
        <v>40</v>
      </c>
      <c r="L19" s="77">
        <v>2</v>
      </c>
      <c r="N19" s="76" t="s">
        <v>290</v>
      </c>
      <c r="O19" s="77">
        <v>7</v>
      </c>
    </row>
    <row r="20" spans="1:15" ht="28.5" customHeight="1" x14ac:dyDescent="0.5">
      <c r="C20" s="76"/>
      <c r="D20" s="77"/>
      <c r="G20" s="76" t="s">
        <v>450</v>
      </c>
      <c r="H20" s="77"/>
      <c r="I20" s="77"/>
      <c r="K20" s="76"/>
      <c r="L20" s="77"/>
      <c r="N20" s="78" t="s">
        <v>308</v>
      </c>
      <c r="O20" s="77">
        <v>7</v>
      </c>
    </row>
    <row r="21" spans="1:15" ht="28.5" customHeight="1" x14ac:dyDescent="0.5">
      <c r="C21" s="76" t="s">
        <v>342</v>
      </c>
      <c r="D21" s="77"/>
      <c r="G21" s="78" t="s">
        <v>197</v>
      </c>
      <c r="H21" s="77">
        <v>1</v>
      </c>
      <c r="I21" s="77"/>
      <c r="K21" s="76" t="s">
        <v>77</v>
      </c>
      <c r="L21" s="77">
        <v>1</v>
      </c>
      <c r="N21" s="76"/>
      <c r="O21" s="77"/>
    </row>
    <row r="22" spans="1:15" ht="28.5" customHeight="1" x14ac:dyDescent="0.5">
      <c r="C22" s="78" t="s">
        <v>127</v>
      </c>
      <c r="D22" s="77">
        <v>1</v>
      </c>
      <c r="G22" s="76"/>
      <c r="H22" s="77"/>
      <c r="I22" s="77"/>
      <c r="K22" s="78" t="s">
        <v>79</v>
      </c>
      <c r="L22" s="77">
        <v>1</v>
      </c>
      <c r="N22" s="76" t="s">
        <v>307</v>
      </c>
      <c r="O22" s="77">
        <v>7</v>
      </c>
    </row>
    <row r="23" spans="1:15" ht="28.5" customHeight="1" x14ac:dyDescent="0.5">
      <c r="C23" s="78" t="s">
        <v>128</v>
      </c>
      <c r="D23" s="77">
        <v>1</v>
      </c>
      <c r="G23" s="76" t="s">
        <v>446</v>
      </c>
      <c r="H23" s="77"/>
      <c r="I23" s="77"/>
      <c r="K23" s="76"/>
      <c r="L23" s="77"/>
      <c r="N23" s="78" t="s">
        <v>314</v>
      </c>
      <c r="O23" s="77">
        <v>7</v>
      </c>
    </row>
    <row r="24" spans="1:15" ht="28.5" customHeight="1" x14ac:dyDescent="0.5">
      <c r="C24" s="78" t="s">
        <v>296</v>
      </c>
      <c r="D24" s="77">
        <v>1</v>
      </c>
      <c r="G24" s="78" t="s">
        <v>150</v>
      </c>
      <c r="H24" s="77">
        <v>1</v>
      </c>
      <c r="I24" s="77"/>
      <c r="K24" s="76" t="s">
        <v>290</v>
      </c>
      <c r="L24" s="77">
        <v>4</v>
      </c>
      <c r="N24" s="76"/>
      <c r="O24" s="77"/>
    </row>
    <row r="25" spans="1:15" ht="28.5" customHeight="1" x14ac:dyDescent="0.5">
      <c r="C25" s="76"/>
      <c r="D25" s="77"/>
      <c r="G25" s="78" t="s">
        <v>151</v>
      </c>
      <c r="H25" s="77">
        <v>1</v>
      </c>
      <c r="I25" s="77"/>
      <c r="K25" s="78" t="s">
        <v>308</v>
      </c>
      <c r="L25" s="77">
        <v>2</v>
      </c>
      <c r="N25" s="76" t="s">
        <v>313</v>
      </c>
      <c r="O25" s="77">
        <v>7</v>
      </c>
    </row>
    <row r="26" spans="1:15" ht="28.5" customHeight="1" x14ac:dyDescent="0.5">
      <c r="C26" s="76" t="s">
        <v>385</v>
      </c>
      <c r="D26" s="77">
        <v>8</v>
      </c>
      <c r="G26" s="78" t="s">
        <v>152</v>
      </c>
      <c r="H26" s="77">
        <v>1</v>
      </c>
      <c r="I26" s="77"/>
      <c r="K26" s="78" t="s">
        <v>296</v>
      </c>
      <c r="L26" s="77">
        <v>1</v>
      </c>
      <c r="N26" s="78" t="s">
        <v>317</v>
      </c>
      <c r="O26" s="77">
        <v>7</v>
      </c>
    </row>
    <row r="27" spans="1:15" ht="28.5" customHeight="1" x14ac:dyDescent="0.5">
      <c r="C27"/>
      <c r="D27"/>
      <c r="G27" s="76"/>
      <c r="H27" s="77"/>
      <c r="I27" s="77"/>
      <c r="K27" s="78" t="s">
        <v>295</v>
      </c>
      <c r="L27" s="77">
        <v>1</v>
      </c>
      <c r="N27" s="76"/>
      <c r="O27" s="77"/>
    </row>
    <row r="28" spans="1:15" ht="28.5" customHeight="1" x14ac:dyDescent="0.5">
      <c r="C28"/>
      <c r="D28"/>
      <c r="G28" s="76" t="s">
        <v>437</v>
      </c>
      <c r="H28" s="77"/>
      <c r="I28" s="77"/>
      <c r="K28" s="76"/>
      <c r="L28" s="77"/>
      <c r="N28" s="76" t="s">
        <v>395</v>
      </c>
      <c r="O28" s="77">
        <v>0</v>
      </c>
    </row>
    <row r="29" spans="1:15" ht="28.5" customHeight="1" x14ac:dyDescent="0.5">
      <c r="C29"/>
      <c r="D29"/>
      <c r="G29" s="78" t="s">
        <v>308</v>
      </c>
      <c r="H29" s="77">
        <v>1</v>
      </c>
      <c r="I29" s="77"/>
      <c r="K29" s="76" t="s">
        <v>307</v>
      </c>
      <c r="L29" s="77">
        <v>1</v>
      </c>
      <c r="N29" s="78" t="s">
        <v>197</v>
      </c>
      <c r="O29" s="77">
        <v>0</v>
      </c>
    </row>
    <row r="30" spans="1:15" ht="28.5" customHeight="1" x14ac:dyDescent="0.5">
      <c r="C30"/>
      <c r="D30"/>
      <c r="G30" s="78" t="s">
        <v>314</v>
      </c>
      <c r="H30" s="77">
        <v>1</v>
      </c>
      <c r="I30" s="77"/>
      <c r="K30" s="78" t="s">
        <v>314</v>
      </c>
      <c r="L30" s="77">
        <v>1</v>
      </c>
      <c r="N30" s="76"/>
      <c r="O30" s="77"/>
    </row>
    <row r="31" spans="1:15" ht="28.5" customHeight="1" x14ac:dyDescent="0.5">
      <c r="C31"/>
      <c r="D31"/>
      <c r="G31" s="78" t="s">
        <v>317</v>
      </c>
      <c r="H31" s="77">
        <v>1</v>
      </c>
      <c r="I31" s="77"/>
      <c r="K31" s="76"/>
      <c r="L31" s="77"/>
      <c r="N31" s="76" t="s">
        <v>385</v>
      </c>
      <c r="O31" s="77">
        <v>99</v>
      </c>
    </row>
    <row r="32" spans="1:15" ht="28.5" customHeight="1" x14ac:dyDescent="0.5">
      <c r="C32"/>
      <c r="D32"/>
      <c r="G32" s="76"/>
      <c r="H32" s="77"/>
      <c r="I32" s="77"/>
      <c r="K32" s="76" t="s">
        <v>313</v>
      </c>
      <c r="L32" s="77">
        <v>1</v>
      </c>
      <c r="N32"/>
      <c r="O32"/>
    </row>
    <row r="33" spans="3:15" ht="28.5" customHeight="1" x14ac:dyDescent="0.5">
      <c r="C33"/>
      <c r="D33"/>
      <c r="G33" s="76" t="s">
        <v>342</v>
      </c>
      <c r="H33" s="77"/>
      <c r="I33" s="77"/>
      <c r="K33" s="78" t="s">
        <v>317</v>
      </c>
      <c r="L33" s="77">
        <v>1</v>
      </c>
      <c r="N33"/>
      <c r="O33"/>
    </row>
    <row r="34" spans="3:15" ht="28.5" customHeight="1" x14ac:dyDescent="0.5">
      <c r="C34"/>
      <c r="D34"/>
      <c r="G34" s="78" t="s">
        <v>39</v>
      </c>
      <c r="H34" s="77">
        <v>1</v>
      </c>
      <c r="I34" s="77"/>
      <c r="K34" s="76"/>
      <c r="L34" s="77"/>
      <c r="N34"/>
      <c r="O34"/>
    </row>
    <row r="35" spans="3:15" ht="28.5" customHeight="1" x14ac:dyDescent="0.5">
      <c r="C35"/>
      <c r="D35"/>
      <c r="G35" s="78" t="s">
        <v>40</v>
      </c>
      <c r="H35" s="77">
        <v>1</v>
      </c>
      <c r="I35" s="77"/>
      <c r="K35" s="76" t="s">
        <v>395</v>
      </c>
      <c r="L35" s="77">
        <v>1</v>
      </c>
      <c r="N35"/>
      <c r="O35"/>
    </row>
    <row r="36" spans="3:15" ht="28.5" customHeight="1" x14ac:dyDescent="0.5">
      <c r="C36"/>
      <c r="D36"/>
      <c r="G36" s="78" t="s">
        <v>127</v>
      </c>
      <c r="H36" s="77">
        <v>1</v>
      </c>
      <c r="K36" s="78" t="s">
        <v>197</v>
      </c>
      <c r="L36" s="77">
        <v>1</v>
      </c>
      <c r="N36"/>
      <c r="O36"/>
    </row>
    <row r="37" spans="3:15" ht="28.5" customHeight="1" x14ac:dyDescent="0.5">
      <c r="C37"/>
      <c r="D37"/>
      <c r="G37" s="78" t="s">
        <v>128</v>
      </c>
      <c r="H37" s="77">
        <v>1</v>
      </c>
      <c r="K37" s="76"/>
      <c r="L37" s="77"/>
      <c r="N37"/>
      <c r="O37"/>
    </row>
    <row r="38" spans="3:15" ht="28.5" customHeight="1" x14ac:dyDescent="0.5">
      <c r="C38"/>
      <c r="D38"/>
      <c r="G38" s="78" t="s">
        <v>296</v>
      </c>
      <c r="H38" s="77">
        <v>1</v>
      </c>
      <c r="K38" s="76" t="s">
        <v>385</v>
      </c>
      <c r="L38" s="77">
        <v>21</v>
      </c>
      <c r="N38"/>
      <c r="O38"/>
    </row>
    <row r="39" spans="3:15" ht="28.5" customHeight="1" x14ac:dyDescent="0.5">
      <c r="C39"/>
      <c r="D39"/>
      <c r="G39" s="76"/>
      <c r="H39" s="77"/>
      <c r="K39"/>
      <c r="L39"/>
      <c r="N39"/>
      <c r="O39"/>
    </row>
    <row r="40" spans="3:15" ht="28.5" customHeight="1" x14ac:dyDescent="0.5">
      <c r="C40"/>
      <c r="D40"/>
      <c r="G40" s="76" t="s">
        <v>337</v>
      </c>
      <c r="H40" s="77"/>
      <c r="K40"/>
      <c r="L40"/>
      <c r="N40"/>
      <c r="O40"/>
    </row>
    <row r="41" spans="3:15" ht="28.5" customHeight="1" x14ac:dyDescent="0.5">
      <c r="C41"/>
      <c r="D41"/>
      <c r="G41" s="78" t="s">
        <v>43</v>
      </c>
      <c r="H41" s="77">
        <v>1</v>
      </c>
      <c r="K41"/>
      <c r="L41"/>
      <c r="N41"/>
      <c r="O41"/>
    </row>
    <row r="42" spans="3:15" ht="28.5" customHeight="1" x14ac:dyDescent="0.5">
      <c r="C42"/>
      <c r="D42"/>
      <c r="G42" s="76"/>
      <c r="H42" s="77"/>
    </row>
    <row r="43" spans="3:15" ht="28.5" customHeight="1" x14ac:dyDescent="0.5">
      <c r="C43"/>
      <c r="D43"/>
      <c r="G43" s="76" t="s">
        <v>319</v>
      </c>
      <c r="H43" s="77"/>
    </row>
    <row r="44" spans="3:15" ht="28.5" customHeight="1" x14ac:dyDescent="0.5">
      <c r="C44"/>
      <c r="D44"/>
      <c r="G44" s="78" t="s">
        <v>45</v>
      </c>
      <c r="H44" s="77">
        <v>1</v>
      </c>
    </row>
    <row r="45" spans="3:15" ht="28.5" customHeight="1" x14ac:dyDescent="0.5">
      <c r="C45"/>
      <c r="D45"/>
      <c r="G45" s="78" t="s">
        <v>46</v>
      </c>
      <c r="H45" s="77">
        <v>1</v>
      </c>
    </row>
    <row r="46" spans="3:15" ht="28.5" customHeight="1" x14ac:dyDescent="0.5">
      <c r="C46"/>
      <c r="D46"/>
      <c r="G46" s="76"/>
      <c r="H46" s="77"/>
    </row>
    <row r="47" spans="3:15" ht="28.5" customHeight="1" x14ac:dyDescent="0.5">
      <c r="C47"/>
      <c r="D47"/>
      <c r="G47" s="76" t="s">
        <v>328</v>
      </c>
      <c r="H47" s="77"/>
    </row>
    <row r="48" spans="3:15" ht="28.5" customHeight="1" x14ac:dyDescent="0.5">
      <c r="C48"/>
      <c r="D48"/>
      <c r="G48" s="78" t="s">
        <v>43</v>
      </c>
      <c r="H48" s="77">
        <v>1</v>
      </c>
    </row>
    <row r="49" spans="3:8" ht="28.5" customHeight="1" x14ac:dyDescent="0.5">
      <c r="C49"/>
      <c r="D49"/>
      <c r="G49" s="76"/>
      <c r="H49" s="77"/>
    </row>
    <row r="50" spans="3:8" ht="28.5" customHeight="1" x14ac:dyDescent="0.5">
      <c r="C50"/>
      <c r="D50"/>
      <c r="G50" s="76" t="s">
        <v>459</v>
      </c>
      <c r="H50" s="77"/>
    </row>
    <row r="51" spans="3:8" ht="28.5" customHeight="1" x14ac:dyDescent="0.5">
      <c r="C51"/>
      <c r="D51"/>
      <c r="G51" s="78" t="s">
        <v>197</v>
      </c>
      <c r="H51" s="77">
        <v>1</v>
      </c>
    </row>
    <row r="52" spans="3:8" ht="28.5" customHeight="1" x14ac:dyDescent="0.5">
      <c r="C52"/>
      <c r="D52"/>
      <c r="G52" s="76"/>
      <c r="H52" s="77"/>
    </row>
    <row r="53" spans="3:8" ht="28.5" customHeight="1" x14ac:dyDescent="0.5">
      <c r="C53"/>
      <c r="D53"/>
      <c r="G53" s="76" t="s">
        <v>458</v>
      </c>
      <c r="H53" s="77"/>
    </row>
    <row r="54" spans="3:8" ht="28.5" customHeight="1" x14ac:dyDescent="0.5">
      <c r="C54"/>
      <c r="D54"/>
      <c r="G54" s="78" t="s">
        <v>150</v>
      </c>
      <c r="H54" s="77">
        <v>1</v>
      </c>
    </row>
    <row r="55" spans="3:8" ht="28.5" customHeight="1" x14ac:dyDescent="0.5">
      <c r="C55"/>
      <c r="D55"/>
      <c r="G55" s="78" t="s">
        <v>151</v>
      </c>
      <c r="H55" s="77">
        <v>1</v>
      </c>
    </row>
    <row r="56" spans="3:8" ht="28.5" customHeight="1" x14ac:dyDescent="0.5">
      <c r="C56"/>
      <c r="D56"/>
      <c r="G56" s="78" t="s">
        <v>152</v>
      </c>
      <c r="H56" s="77">
        <v>1</v>
      </c>
    </row>
    <row r="57" spans="3:8" ht="28.5" customHeight="1" x14ac:dyDescent="0.5">
      <c r="C57"/>
      <c r="D57"/>
      <c r="G57" s="76"/>
      <c r="H57" s="77"/>
    </row>
    <row r="58" spans="3:8" ht="28.5" customHeight="1" x14ac:dyDescent="0.5">
      <c r="C58"/>
      <c r="D58"/>
      <c r="G58" s="76" t="s">
        <v>441</v>
      </c>
      <c r="H58" s="77"/>
    </row>
    <row r="59" spans="3:8" ht="28.5" customHeight="1" x14ac:dyDescent="0.5">
      <c r="C59"/>
      <c r="D59"/>
      <c r="G59" s="78" t="s">
        <v>308</v>
      </c>
      <c r="H59" s="77">
        <v>1</v>
      </c>
    </row>
    <row r="60" spans="3:8" ht="28.5" customHeight="1" x14ac:dyDescent="0.5">
      <c r="C60"/>
      <c r="D60"/>
      <c r="G60" s="78" t="s">
        <v>314</v>
      </c>
      <c r="H60" s="77">
        <v>1</v>
      </c>
    </row>
    <row r="61" spans="3:8" ht="28.5" customHeight="1" x14ac:dyDescent="0.5">
      <c r="G61" s="78" t="s">
        <v>317</v>
      </c>
      <c r="H61" s="77">
        <v>1</v>
      </c>
    </row>
    <row r="62" spans="3:8" ht="28.5" customHeight="1" x14ac:dyDescent="0.5">
      <c r="G62" s="76"/>
      <c r="H62" s="77"/>
    </row>
    <row r="63" spans="3:8" ht="28.5" customHeight="1" x14ac:dyDescent="0.5">
      <c r="G63" s="76" t="s">
        <v>426</v>
      </c>
      <c r="H63" s="77"/>
    </row>
    <row r="64" spans="3:8" ht="28.5" customHeight="1" x14ac:dyDescent="0.5">
      <c r="G64" s="78" t="s">
        <v>39</v>
      </c>
      <c r="H64" s="77">
        <v>1</v>
      </c>
    </row>
    <row r="65" spans="7:8" ht="28.5" customHeight="1" x14ac:dyDescent="0.5">
      <c r="G65" s="78" t="s">
        <v>40</v>
      </c>
      <c r="H65" s="77">
        <v>1</v>
      </c>
    </row>
    <row r="66" spans="7:8" ht="28.5" customHeight="1" x14ac:dyDescent="0.5">
      <c r="G66" s="76"/>
      <c r="H66" s="77"/>
    </row>
    <row r="67" spans="7:8" ht="28.5" customHeight="1" x14ac:dyDescent="0.5">
      <c r="G67" s="76" t="s">
        <v>341</v>
      </c>
      <c r="H67" s="77"/>
    </row>
    <row r="68" spans="7:8" ht="28.5" customHeight="1" x14ac:dyDescent="0.5">
      <c r="G68" s="78" t="s">
        <v>43</v>
      </c>
      <c r="H68" s="77">
        <v>1</v>
      </c>
    </row>
    <row r="69" spans="7:8" ht="28.5" customHeight="1" x14ac:dyDescent="0.5">
      <c r="G69" s="76"/>
      <c r="H69" s="77"/>
    </row>
    <row r="70" spans="7:8" ht="28.5" customHeight="1" x14ac:dyDescent="0.5">
      <c r="G70" s="76" t="s">
        <v>336</v>
      </c>
      <c r="H70" s="77"/>
    </row>
    <row r="71" spans="7:8" ht="28.5" customHeight="1" x14ac:dyDescent="0.5">
      <c r="G71" s="78" t="s">
        <v>45</v>
      </c>
      <c r="H71" s="77">
        <v>1</v>
      </c>
    </row>
    <row r="72" spans="7:8" ht="28.5" customHeight="1" x14ac:dyDescent="0.5">
      <c r="G72" s="78" t="s">
        <v>46</v>
      </c>
      <c r="H72" s="77">
        <v>1</v>
      </c>
    </row>
    <row r="73" spans="7:8" ht="28.5" customHeight="1" x14ac:dyDescent="0.5">
      <c r="G73" s="76"/>
      <c r="H73" s="77"/>
    </row>
    <row r="74" spans="7:8" ht="28.5" customHeight="1" x14ac:dyDescent="0.5">
      <c r="G74" s="76" t="s">
        <v>334</v>
      </c>
      <c r="H74" s="77"/>
    </row>
    <row r="75" spans="7:8" ht="28.5" customHeight="1" x14ac:dyDescent="0.5">
      <c r="G75" s="78" t="s">
        <v>43</v>
      </c>
      <c r="H75" s="77">
        <v>1</v>
      </c>
    </row>
    <row r="76" spans="7:8" ht="28.5" customHeight="1" x14ac:dyDescent="0.5">
      <c r="G76" s="76"/>
      <c r="H76" s="77"/>
    </row>
    <row r="77" spans="7:8" ht="28.5" customHeight="1" x14ac:dyDescent="0.5">
      <c r="G77" s="76" t="s">
        <v>385</v>
      </c>
      <c r="H77" s="77">
        <v>34</v>
      </c>
    </row>
    <row r="78" spans="7:8" ht="28.5" customHeight="1" x14ac:dyDescent="0.5">
      <c r="G78"/>
      <c r="H78"/>
    </row>
    <row r="79" spans="7:8" ht="28.5" customHeight="1" x14ac:dyDescent="0.5">
      <c r="G79"/>
      <c r="H79"/>
    </row>
    <row r="80" spans="7:8" ht="28.5" customHeight="1" x14ac:dyDescent="0.5">
      <c r="G80"/>
      <c r="H80"/>
    </row>
    <row r="81" spans="7:8" ht="28.5" customHeight="1" x14ac:dyDescent="0.5">
      <c r="G81"/>
      <c r="H81"/>
    </row>
    <row r="82" spans="7:8" ht="28.5" customHeight="1" x14ac:dyDescent="0.5">
      <c r="G82"/>
      <c r="H82"/>
    </row>
    <row r="83" spans="7:8" ht="28.5" customHeight="1" x14ac:dyDescent="0.5">
      <c r="G83"/>
      <c r="H83"/>
    </row>
    <row r="84" spans="7:8" ht="28.5" customHeight="1" x14ac:dyDescent="0.5">
      <c r="G84"/>
      <c r="H84"/>
    </row>
    <row r="85" spans="7:8" ht="28.5" customHeight="1" x14ac:dyDescent="0.5">
      <c r="G85"/>
      <c r="H85"/>
    </row>
    <row r="86" spans="7:8" ht="28.5" customHeight="1" x14ac:dyDescent="0.5">
      <c r="G86"/>
      <c r="H86"/>
    </row>
    <row r="87" spans="7:8" ht="28.5" customHeight="1" x14ac:dyDescent="0.5">
      <c r="G87"/>
      <c r="H87"/>
    </row>
    <row r="88" spans="7:8" ht="28.5" customHeight="1" x14ac:dyDescent="0.5">
      <c r="G88"/>
      <c r="H88"/>
    </row>
    <row r="89" spans="7:8" ht="28.5" customHeight="1" x14ac:dyDescent="0.5">
      <c r="G89"/>
      <c r="H89"/>
    </row>
    <row r="90" spans="7:8" ht="28.5" customHeight="1" x14ac:dyDescent="0.5">
      <c r="G90"/>
      <c r="H90"/>
    </row>
    <row r="91" spans="7:8" ht="28.5" customHeight="1" x14ac:dyDescent="0.5">
      <c r="G91"/>
      <c r="H91"/>
    </row>
    <row r="92" spans="7:8" ht="28.5" customHeight="1" x14ac:dyDescent="0.5">
      <c r="G92"/>
      <c r="H92"/>
    </row>
    <row r="93" spans="7:8" ht="28.5" customHeight="1" x14ac:dyDescent="0.5">
      <c r="G93"/>
      <c r="H93"/>
    </row>
    <row r="94" spans="7:8" ht="28.5" customHeight="1" x14ac:dyDescent="0.5">
      <c r="G94"/>
      <c r="H94"/>
    </row>
    <row r="95" spans="7:8" ht="28.5" customHeight="1" x14ac:dyDescent="0.5">
      <c r="G95"/>
      <c r="H95"/>
    </row>
    <row r="96" spans="7:8" ht="28.5" customHeight="1" x14ac:dyDescent="0.5">
      <c r="G96"/>
      <c r="H96"/>
    </row>
    <row r="97" spans="7:8" ht="28.5" customHeight="1" x14ac:dyDescent="0.5">
      <c r="G97"/>
      <c r="H97"/>
    </row>
    <row r="98" spans="7:8" ht="28.5" customHeight="1" x14ac:dyDescent="0.5">
      <c r="G98"/>
      <c r="H98"/>
    </row>
    <row r="99" spans="7:8" ht="28.5" customHeight="1" x14ac:dyDescent="0.5">
      <c r="G99"/>
      <c r="H99"/>
    </row>
    <row r="100" spans="7:8" ht="28.5" customHeight="1" x14ac:dyDescent="0.5">
      <c r="G100"/>
      <c r="H100"/>
    </row>
    <row r="101" spans="7:8" ht="28.5" customHeight="1" x14ac:dyDescent="0.5">
      <c r="G101"/>
      <c r="H101"/>
    </row>
    <row r="102" spans="7:8" ht="28.5" customHeight="1" x14ac:dyDescent="0.5">
      <c r="G102"/>
      <c r="H102"/>
    </row>
    <row r="103" spans="7:8" ht="28.5" customHeight="1" x14ac:dyDescent="0.5">
      <c r="G103"/>
      <c r="H103"/>
    </row>
    <row r="104" spans="7:8" ht="28.5" customHeight="1" x14ac:dyDescent="0.5">
      <c r="G104"/>
      <c r="H104"/>
    </row>
    <row r="105" spans="7:8" ht="28.5" customHeight="1" x14ac:dyDescent="0.5">
      <c r="G105"/>
      <c r="H105"/>
    </row>
  </sheetData>
  <sheetProtection formatCells="0" formatColumns="0" formatRows="0" autoFilter="0" pivotTables="0"/>
  <hyperlinks>
    <hyperlink ref="A3" location="Home!A1" display="หน้าหลัก"/>
    <hyperlink ref="A5" location="requisition2!A1" display="requisition2!A1"/>
    <hyperlink ref="A8:A10" location="สรุปจำนวน!A1" display=" - รายการเครื่องมือที่ยังไม่คืน"/>
    <hyperlink ref="A18" location="DatabaseREQSIT!A1" display="ประวัติการใช้เครื่องมือ"/>
    <hyperlink ref="A14" location="Database!A1" display=" - รายการเครื่องมือเครื่องใช้"/>
    <hyperlink ref="A15" location="Details!A1" display=" - รายการเครื่องมือประกอบ"/>
    <hyperlink ref="A16" location="name!A1" display=" - รายการชื่อพนักงาน กฟผ."/>
    <hyperlink ref="A11" location="สรุปจำนวน!N3" display=" - จำนวนการใช้เครื่องมือ (วัน)"/>
    <hyperlink ref="A10" location="สรุปจำนวน!K3" display=" - จำนวนการใช้เครื่องมือ (ครั้ง)"/>
    <hyperlink ref="A9" location="สรุปจำนวน!G3" display=" - รายการที่เบิกยืม และ คืน"/>
    <hyperlink ref="A8" location="สรุปจำนวน!C3" display=" - รายการเครื่องมือที่ยังไม่คืน"/>
  </hyperlinks>
  <pageMargins left="0.43" right="0.24" top="0.75" bottom="0.75" header="0.3" footer="0.3"/>
  <pageSetup paperSize="9" orientation="portrait" r:id="rId5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136"/>
  <sheetViews>
    <sheetView showGridLines="0" zoomScale="106" zoomScaleNormal="106" workbookViewId="0">
      <selection activeCell="B9" sqref="B9"/>
    </sheetView>
  </sheetViews>
  <sheetFormatPr defaultRowHeight="28.5" customHeight="1" x14ac:dyDescent="0.5"/>
  <cols>
    <col min="1" max="1" width="41.7109375" customWidth="1"/>
    <col min="3" max="3" width="50" customWidth="1"/>
    <col min="4" max="4" width="29.140625" bestFit="1" customWidth="1"/>
    <col min="6" max="6" width="7.28515625" customWidth="1"/>
  </cols>
  <sheetData>
    <row r="1" spans="1:20" ht="65.25" customHeight="1" x14ac:dyDescent="0.9">
      <c r="A1" s="72" t="s">
        <v>420</v>
      </c>
      <c r="B1" s="64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ht="28.5" customHeight="1" x14ac:dyDescent="0.75">
      <c r="A2" s="67"/>
    </row>
    <row r="3" spans="1:20" ht="28.5" customHeight="1" x14ac:dyDescent="0.6">
      <c r="A3" s="68" t="s">
        <v>410</v>
      </c>
      <c r="C3" s="54" t="s">
        <v>383</v>
      </c>
    </row>
    <row r="4" spans="1:20" ht="28.5" customHeight="1" x14ac:dyDescent="0.75">
      <c r="A4" s="67"/>
      <c r="C4" s="54"/>
    </row>
    <row r="5" spans="1:20" ht="33" x14ac:dyDescent="0.75">
      <c r="A5" s="67" t="s">
        <v>421</v>
      </c>
      <c r="C5" s="48" t="s">
        <v>10</v>
      </c>
      <c r="D5" t="s">
        <v>386</v>
      </c>
    </row>
    <row r="6" spans="1:20" ht="28.5" customHeight="1" x14ac:dyDescent="0.5">
      <c r="A6" s="69"/>
    </row>
    <row r="7" spans="1:20" ht="28.5" customHeight="1" x14ac:dyDescent="0.75">
      <c r="A7" s="67" t="s">
        <v>411</v>
      </c>
      <c r="C7" s="48" t="s">
        <v>345</v>
      </c>
      <c r="D7" s="46" t="s">
        <v>382</v>
      </c>
    </row>
    <row r="8" spans="1:20" ht="28.5" customHeight="1" x14ac:dyDescent="0.6">
      <c r="A8" s="70" t="s">
        <v>412</v>
      </c>
      <c r="C8" s="47" t="s">
        <v>41</v>
      </c>
      <c r="D8" s="26">
        <v>4</v>
      </c>
    </row>
    <row r="9" spans="1:20" ht="28.5" customHeight="1" x14ac:dyDescent="0.6">
      <c r="A9" s="70" t="s">
        <v>413</v>
      </c>
      <c r="C9" s="52" t="s">
        <v>43</v>
      </c>
      <c r="D9" s="26">
        <v>1</v>
      </c>
    </row>
    <row r="10" spans="1:20" ht="28.5" customHeight="1" x14ac:dyDescent="0.6">
      <c r="A10" s="70" t="s">
        <v>443</v>
      </c>
      <c r="C10" s="53" t="s">
        <v>44</v>
      </c>
      <c r="D10" s="26">
        <v>1</v>
      </c>
    </row>
    <row r="11" spans="1:20" ht="28.5" customHeight="1" x14ac:dyDescent="0.6">
      <c r="A11" s="70" t="s">
        <v>444</v>
      </c>
      <c r="C11" s="52" t="s">
        <v>45</v>
      </c>
      <c r="D11" s="26">
        <v>1</v>
      </c>
    </row>
    <row r="12" spans="1:20" ht="28.5" customHeight="1" x14ac:dyDescent="0.5">
      <c r="A12" s="69"/>
      <c r="C12" s="53" t="s">
        <v>126</v>
      </c>
      <c r="D12" s="26">
        <v>1</v>
      </c>
    </row>
    <row r="13" spans="1:20" ht="28.5" customHeight="1" x14ac:dyDescent="0.75">
      <c r="A13" s="67" t="s">
        <v>414</v>
      </c>
      <c r="C13" s="52" t="s">
        <v>46</v>
      </c>
      <c r="D13" s="26">
        <v>1</v>
      </c>
    </row>
    <row r="14" spans="1:20" ht="28.5" customHeight="1" x14ac:dyDescent="0.6">
      <c r="A14" s="70" t="s">
        <v>415</v>
      </c>
      <c r="C14" s="53" t="s">
        <v>44</v>
      </c>
      <c r="D14" s="26">
        <v>1</v>
      </c>
    </row>
    <row r="15" spans="1:20" ht="28.5" customHeight="1" x14ac:dyDescent="0.6">
      <c r="A15" s="70" t="s">
        <v>416</v>
      </c>
      <c r="C15" s="52" t="s">
        <v>47</v>
      </c>
      <c r="D15" s="26">
        <v>1</v>
      </c>
    </row>
    <row r="16" spans="1:20" ht="28.5" customHeight="1" x14ac:dyDescent="0.6">
      <c r="A16" s="70" t="s">
        <v>417</v>
      </c>
      <c r="C16" s="53" t="s">
        <v>44</v>
      </c>
      <c r="D16" s="26">
        <v>1</v>
      </c>
    </row>
    <row r="17" spans="1:4" ht="28.5" customHeight="1" x14ac:dyDescent="0.5">
      <c r="A17" s="69"/>
      <c r="C17" s="47" t="s">
        <v>34</v>
      </c>
      <c r="D17" s="26">
        <v>6</v>
      </c>
    </row>
    <row r="18" spans="1:4" ht="28.5" customHeight="1" x14ac:dyDescent="0.75">
      <c r="A18" s="67" t="s">
        <v>418</v>
      </c>
      <c r="C18" s="52" t="s">
        <v>36</v>
      </c>
      <c r="D18" s="26">
        <v>2</v>
      </c>
    </row>
    <row r="19" spans="1:4" ht="28.5" customHeight="1" x14ac:dyDescent="0.75">
      <c r="A19" s="66"/>
      <c r="C19" s="53" t="s">
        <v>37</v>
      </c>
      <c r="D19" s="26">
        <v>1</v>
      </c>
    </row>
    <row r="20" spans="1:4" ht="28.5" customHeight="1" x14ac:dyDescent="0.5">
      <c r="C20" s="53" t="s">
        <v>38</v>
      </c>
      <c r="D20" s="26">
        <v>1</v>
      </c>
    </row>
    <row r="21" spans="1:4" ht="28.5" customHeight="1" x14ac:dyDescent="0.5">
      <c r="C21" s="52" t="s">
        <v>39</v>
      </c>
      <c r="D21" s="26">
        <v>2</v>
      </c>
    </row>
    <row r="22" spans="1:4" ht="28.5" customHeight="1" x14ac:dyDescent="0.5">
      <c r="C22" s="53" t="s">
        <v>37</v>
      </c>
      <c r="D22" s="26">
        <v>1</v>
      </c>
    </row>
    <row r="23" spans="1:4" ht="28.5" customHeight="1" x14ac:dyDescent="0.5">
      <c r="C23" s="53" t="s">
        <v>38</v>
      </c>
      <c r="D23" s="26">
        <v>1</v>
      </c>
    </row>
    <row r="24" spans="1:4" ht="28.5" customHeight="1" x14ac:dyDescent="0.5">
      <c r="C24" s="52" t="s">
        <v>40</v>
      </c>
      <c r="D24" s="26">
        <v>2</v>
      </c>
    </row>
    <row r="25" spans="1:4" ht="28.5" customHeight="1" x14ac:dyDescent="0.5">
      <c r="C25" s="53" t="s">
        <v>37</v>
      </c>
      <c r="D25" s="26">
        <v>1</v>
      </c>
    </row>
    <row r="26" spans="1:4" ht="28.5" customHeight="1" x14ac:dyDescent="0.5">
      <c r="C26" s="53" t="s">
        <v>38</v>
      </c>
      <c r="D26" s="26">
        <v>1</v>
      </c>
    </row>
    <row r="27" spans="1:4" ht="28.5" customHeight="1" x14ac:dyDescent="0.5">
      <c r="C27" s="47" t="s">
        <v>28</v>
      </c>
      <c r="D27" s="26">
        <v>4</v>
      </c>
    </row>
    <row r="28" spans="1:4" ht="28.5" customHeight="1" x14ac:dyDescent="0.5">
      <c r="C28" s="52" t="s">
        <v>30</v>
      </c>
      <c r="D28" s="26">
        <v>2</v>
      </c>
    </row>
    <row r="29" spans="1:4" ht="28.5" customHeight="1" x14ac:dyDescent="0.5">
      <c r="C29" s="53" t="s">
        <v>31</v>
      </c>
      <c r="D29" s="26">
        <v>1</v>
      </c>
    </row>
    <row r="30" spans="1:4" ht="28.5" customHeight="1" x14ac:dyDescent="0.5">
      <c r="C30" s="53" t="s">
        <v>32</v>
      </c>
      <c r="D30" s="26">
        <v>1</v>
      </c>
    </row>
    <row r="31" spans="1:4" ht="28.5" customHeight="1" x14ac:dyDescent="0.5">
      <c r="C31" s="52" t="s">
        <v>33</v>
      </c>
      <c r="D31" s="26">
        <v>2</v>
      </c>
    </row>
    <row r="32" spans="1:4" ht="28.5" customHeight="1" x14ac:dyDescent="0.5">
      <c r="C32" s="53" t="s">
        <v>31</v>
      </c>
      <c r="D32" s="26">
        <v>1</v>
      </c>
    </row>
    <row r="33" spans="3:4" ht="28.5" customHeight="1" x14ac:dyDescent="0.5">
      <c r="C33" s="53" t="s">
        <v>32</v>
      </c>
      <c r="D33" s="26">
        <v>1</v>
      </c>
    </row>
    <row r="34" spans="3:4" ht="28.5" customHeight="1" x14ac:dyDescent="0.5">
      <c r="C34" s="47" t="s">
        <v>20</v>
      </c>
      <c r="D34" s="26">
        <v>8</v>
      </c>
    </row>
    <row r="35" spans="3:4" ht="28.5" customHeight="1" x14ac:dyDescent="0.5">
      <c r="C35" s="52" t="s">
        <v>22</v>
      </c>
      <c r="D35" s="26">
        <v>4</v>
      </c>
    </row>
    <row r="36" spans="3:4" ht="28.5" customHeight="1" x14ac:dyDescent="0.5">
      <c r="C36" s="53" t="s">
        <v>23</v>
      </c>
      <c r="D36" s="26">
        <v>1</v>
      </c>
    </row>
    <row r="37" spans="3:4" ht="28.5" customHeight="1" x14ac:dyDescent="0.5">
      <c r="C37" s="53" t="s">
        <v>24</v>
      </c>
      <c r="D37" s="26">
        <v>1</v>
      </c>
    </row>
    <row r="38" spans="3:4" ht="28.5" customHeight="1" x14ac:dyDescent="0.5">
      <c r="C38" s="53" t="s">
        <v>25</v>
      </c>
      <c r="D38" s="26">
        <v>1</v>
      </c>
    </row>
    <row r="39" spans="3:4" ht="28.5" customHeight="1" x14ac:dyDescent="0.5">
      <c r="C39" s="53" t="s">
        <v>26</v>
      </c>
      <c r="D39" s="26">
        <v>1</v>
      </c>
    </row>
    <row r="40" spans="3:4" ht="28.5" customHeight="1" x14ac:dyDescent="0.5">
      <c r="C40" s="52" t="s">
        <v>27</v>
      </c>
      <c r="D40" s="26">
        <v>4</v>
      </c>
    </row>
    <row r="41" spans="3:4" ht="28.5" customHeight="1" x14ac:dyDescent="0.5">
      <c r="C41" s="53" t="s">
        <v>23</v>
      </c>
      <c r="D41" s="26">
        <v>1</v>
      </c>
    </row>
    <row r="42" spans="3:4" ht="28.5" customHeight="1" x14ac:dyDescent="0.5">
      <c r="C42" s="53" t="s">
        <v>24</v>
      </c>
      <c r="D42" s="26">
        <v>1</v>
      </c>
    </row>
    <row r="43" spans="3:4" ht="28.5" customHeight="1" x14ac:dyDescent="0.5">
      <c r="C43" s="53" t="s">
        <v>25</v>
      </c>
      <c r="D43" s="26">
        <v>1</v>
      </c>
    </row>
    <row r="44" spans="3:4" ht="28.5" customHeight="1" x14ac:dyDescent="0.5">
      <c r="C44" s="53" t="s">
        <v>26</v>
      </c>
      <c r="D44" s="26">
        <v>1</v>
      </c>
    </row>
    <row r="49" spans="3:3" ht="28.5" customHeight="1" x14ac:dyDescent="0.5">
      <c r="C49" s="52"/>
    </row>
    <row r="50" spans="3:3" ht="28.5" customHeight="1" x14ac:dyDescent="0.5">
      <c r="C50" s="52"/>
    </row>
    <row r="51" spans="3:3" ht="28.5" customHeight="1" x14ac:dyDescent="0.5">
      <c r="C51" s="52"/>
    </row>
    <row r="52" spans="3:3" ht="28.5" customHeight="1" x14ac:dyDescent="0.5">
      <c r="C52" s="47"/>
    </row>
    <row r="53" spans="3:3" ht="28.5" customHeight="1" x14ac:dyDescent="0.5">
      <c r="C53" s="52"/>
    </row>
    <row r="54" spans="3:3" ht="28.5" customHeight="1" x14ac:dyDescent="0.5">
      <c r="C54" s="52"/>
    </row>
    <row r="55" spans="3:3" ht="28.5" customHeight="1" x14ac:dyDescent="0.5">
      <c r="C55" s="52"/>
    </row>
    <row r="56" spans="3:3" ht="28.5" customHeight="1" x14ac:dyDescent="0.5">
      <c r="C56" s="47"/>
    </row>
    <row r="57" spans="3:3" ht="28.5" customHeight="1" x14ac:dyDescent="0.5">
      <c r="C57" s="52"/>
    </row>
    <row r="58" spans="3:3" ht="28.5" customHeight="1" x14ac:dyDescent="0.5">
      <c r="C58" s="52"/>
    </row>
    <row r="59" spans="3:3" ht="28.5" customHeight="1" x14ac:dyDescent="0.5">
      <c r="C59" s="47"/>
    </row>
    <row r="60" spans="3:3" ht="28.5" customHeight="1" x14ac:dyDescent="0.5">
      <c r="C60" s="52"/>
    </row>
    <row r="61" spans="3:3" ht="28.5" customHeight="1" x14ac:dyDescent="0.5">
      <c r="C61" s="47"/>
    </row>
    <row r="62" spans="3:3" ht="28.5" customHeight="1" x14ac:dyDescent="0.5">
      <c r="C62" s="52"/>
    </row>
    <row r="63" spans="3:3" ht="28.5" customHeight="1" x14ac:dyDescent="0.5">
      <c r="C63" s="47"/>
    </row>
    <row r="64" spans="3:3" ht="28.5" customHeight="1" x14ac:dyDescent="0.5">
      <c r="C64" s="52"/>
    </row>
    <row r="65" spans="3:3" ht="28.5" customHeight="1" x14ac:dyDescent="0.5">
      <c r="C65" s="52"/>
    </row>
    <row r="66" spans="3:3" ht="28.5" customHeight="1" x14ac:dyDescent="0.5">
      <c r="C66" s="52"/>
    </row>
    <row r="67" spans="3:3" ht="28.5" customHeight="1" x14ac:dyDescent="0.5">
      <c r="C67" s="47"/>
    </row>
    <row r="68" spans="3:3" ht="28.5" customHeight="1" x14ac:dyDescent="0.5">
      <c r="C68" s="52"/>
    </row>
    <row r="69" spans="3:3" ht="28.5" customHeight="1" x14ac:dyDescent="0.5">
      <c r="C69" s="47"/>
    </row>
    <row r="70" spans="3:3" ht="28.5" customHeight="1" x14ac:dyDescent="0.5">
      <c r="C70" s="52"/>
    </row>
    <row r="71" spans="3:3" ht="28.5" customHeight="1" x14ac:dyDescent="0.5">
      <c r="C71" s="52"/>
    </row>
    <row r="72" spans="3:3" ht="28.5" customHeight="1" x14ac:dyDescent="0.5">
      <c r="C72" s="47"/>
    </row>
    <row r="73" spans="3:3" ht="28.5" customHeight="1" x14ac:dyDescent="0.5">
      <c r="C73" s="52"/>
    </row>
    <row r="74" spans="3:3" ht="28.5" customHeight="1" x14ac:dyDescent="0.5">
      <c r="C74" s="52"/>
    </row>
    <row r="75" spans="3:3" ht="28.5" customHeight="1" x14ac:dyDescent="0.5">
      <c r="C75" s="47"/>
    </row>
    <row r="76" spans="3:3" ht="28.5" customHeight="1" x14ac:dyDescent="0.5">
      <c r="C76" s="52"/>
    </row>
    <row r="77" spans="3:3" ht="28.5" customHeight="1" x14ac:dyDescent="0.5">
      <c r="C77" s="47"/>
    </row>
    <row r="78" spans="3:3" ht="28.5" customHeight="1" x14ac:dyDescent="0.5">
      <c r="C78" s="52"/>
    </row>
    <row r="79" spans="3:3" ht="28.5" customHeight="1" x14ac:dyDescent="0.5">
      <c r="C79" s="47"/>
    </row>
    <row r="80" spans="3:3" ht="28.5" customHeight="1" x14ac:dyDescent="0.5">
      <c r="C80" s="52"/>
    </row>
    <row r="81" spans="3:3" ht="28.5" customHeight="1" x14ac:dyDescent="0.5">
      <c r="C81" s="47"/>
    </row>
    <row r="82" spans="3:3" ht="28.5" customHeight="1" x14ac:dyDescent="0.5">
      <c r="C82" s="52"/>
    </row>
    <row r="83" spans="3:3" ht="28.5" customHeight="1" x14ac:dyDescent="0.5">
      <c r="C83" s="52"/>
    </row>
    <row r="84" spans="3:3" ht="28.5" customHeight="1" x14ac:dyDescent="0.5">
      <c r="C84" s="52"/>
    </row>
    <row r="85" spans="3:3" ht="28.5" customHeight="1" x14ac:dyDescent="0.5">
      <c r="C85" s="47"/>
    </row>
    <row r="86" spans="3:3" ht="28.5" customHeight="1" x14ac:dyDescent="0.5">
      <c r="C86" s="52"/>
    </row>
    <row r="87" spans="3:3" ht="28.5" customHeight="1" x14ac:dyDescent="0.5">
      <c r="C87" s="52"/>
    </row>
    <row r="88" spans="3:3" ht="28.5" customHeight="1" x14ac:dyDescent="0.5">
      <c r="C88" s="47"/>
    </row>
    <row r="89" spans="3:3" ht="28.5" customHeight="1" x14ac:dyDescent="0.5">
      <c r="C89" s="52"/>
    </row>
    <row r="90" spans="3:3" ht="28.5" customHeight="1" x14ac:dyDescent="0.5">
      <c r="C90" s="47"/>
    </row>
    <row r="91" spans="3:3" ht="28.5" customHeight="1" x14ac:dyDescent="0.5">
      <c r="C91" s="52"/>
    </row>
    <row r="92" spans="3:3" ht="28.5" customHeight="1" x14ac:dyDescent="0.5">
      <c r="C92" s="52"/>
    </row>
    <row r="93" spans="3:3" ht="28.5" customHeight="1" x14ac:dyDescent="0.5">
      <c r="C93" s="52"/>
    </row>
    <row r="94" spans="3:3" ht="28.5" customHeight="1" x14ac:dyDescent="0.5">
      <c r="C94" s="47"/>
    </row>
    <row r="95" spans="3:3" ht="28.5" customHeight="1" x14ac:dyDescent="0.5">
      <c r="C95" s="52"/>
    </row>
    <row r="96" spans="3:3" ht="28.5" customHeight="1" x14ac:dyDescent="0.5">
      <c r="C96" s="47"/>
    </row>
    <row r="97" spans="3:3" ht="28.5" customHeight="1" x14ac:dyDescent="0.5">
      <c r="C97" s="52"/>
    </row>
    <row r="98" spans="3:3" ht="28.5" customHeight="1" x14ac:dyDescent="0.5">
      <c r="C98" s="52"/>
    </row>
    <row r="99" spans="3:3" ht="28.5" customHeight="1" x14ac:dyDescent="0.5">
      <c r="C99" s="52"/>
    </row>
    <row r="100" spans="3:3" ht="28.5" customHeight="1" x14ac:dyDescent="0.5">
      <c r="C100" s="47"/>
    </row>
    <row r="101" spans="3:3" ht="28.5" customHeight="1" x14ac:dyDescent="0.5">
      <c r="C101" s="52"/>
    </row>
    <row r="102" spans="3:3" ht="28.5" customHeight="1" x14ac:dyDescent="0.5">
      <c r="C102" s="47"/>
    </row>
    <row r="103" spans="3:3" ht="28.5" customHeight="1" x14ac:dyDescent="0.5">
      <c r="C103" s="52"/>
    </row>
    <row r="104" spans="3:3" ht="28.5" customHeight="1" x14ac:dyDescent="0.5">
      <c r="C104" s="47"/>
    </row>
    <row r="105" spans="3:3" ht="28.5" customHeight="1" x14ac:dyDescent="0.5">
      <c r="C105" s="52"/>
    </row>
    <row r="106" spans="3:3" ht="28.5" customHeight="1" x14ac:dyDescent="0.5">
      <c r="C106" s="52"/>
    </row>
    <row r="107" spans="3:3" ht="28.5" customHeight="1" x14ac:dyDescent="0.5">
      <c r="C107" s="52"/>
    </row>
    <row r="108" spans="3:3" ht="28.5" customHeight="1" x14ac:dyDescent="0.5">
      <c r="C108" s="47"/>
    </row>
    <row r="109" spans="3:3" ht="28.5" customHeight="1" x14ac:dyDescent="0.5">
      <c r="C109" s="52"/>
    </row>
    <row r="110" spans="3:3" ht="28.5" customHeight="1" x14ac:dyDescent="0.5">
      <c r="C110" s="52"/>
    </row>
    <row r="111" spans="3:3" ht="28.5" customHeight="1" x14ac:dyDescent="0.5">
      <c r="C111" s="52"/>
    </row>
    <row r="112" spans="3:3" ht="28.5" customHeight="1" x14ac:dyDescent="0.5">
      <c r="C112" s="47"/>
    </row>
    <row r="113" spans="3:3" ht="28.5" customHeight="1" x14ac:dyDescent="0.5">
      <c r="C113" s="52"/>
    </row>
    <row r="114" spans="3:3" ht="28.5" customHeight="1" x14ac:dyDescent="0.5">
      <c r="C114" s="47"/>
    </row>
    <row r="115" spans="3:3" ht="28.5" customHeight="1" x14ac:dyDescent="0.5">
      <c r="C115" s="52"/>
    </row>
    <row r="116" spans="3:3" ht="28.5" customHeight="1" x14ac:dyDescent="0.5">
      <c r="C116" s="52"/>
    </row>
    <row r="117" spans="3:3" ht="28.5" customHeight="1" x14ac:dyDescent="0.5">
      <c r="C117" s="52"/>
    </row>
    <row r="118" spans="3:3" ht="28.5" customHeight="1" x14ac:dyDescent="0.5">
      <c r="C118" s="47"/>
    </row>
    <row r="119" spans="3:3" ht="28.5" customHeight="1" x14ac:dyDescent="0.5">
      <c r="C119" s="52"/>
    </row>
    <row r="120" spans="3:3" ht="28.5" customHeight="1" x14ac:dyDescent="0.5">
      <c r="C120" s="52"/>
    </row>
    <row r="121" spans="3:3" ht="28.5" customHeight="1" x14ac:dyDescent="0.5">
      <c r="C121" s="47"/>
    </row>
    <row r="122" spans="3:3" ht="28.5" customHeight="1" x14ac:dyDescent="0.5">
      <c r="C122" s="52"/>
    </row>
    <row r="123" spans="3:3" ht="28.5" customHeight="1" x14ac:dyDescent="0.5">
      <c r="C123" s="52"/>
    </row>
    <row r="124" spans="3:3" ht="28.5" customHeight="1" x14ac:dyDescent="0.5">
      <c r="C124" s="52"/>
    </row>
    <row r="125" spans="3:3" ht="28.5" customHeight="1" x14ac:dyDescent="0.5">
      <c r="C125" s="47"/>
    </row>
    <row r="126" spans="3:3" ht="28.5" customHeight="1" x14ac:dyDescent="0.5">
      <c r="C126" s="52"/>
    </row>
    <row r="127" spans="3:3" ht="28.5" customHeight="1" x14ac:dyDescent="0.5">
      <c r="C127" s="52"/>
    </row>
    <row r="128" spans="3:3" ht="28.5" customHeight="1" x14ac:dyDescent="0.5">
      <c r="C128" s="47"/>
    </row>
    <row r="129" spans="3:3" ht="28.5" customHeight="1" x14ac:dyDescent="0.5">
      <c r="C129" s="52"/>
    </row>
    <row r="130" spans="3:3" ht="28.5" customHeight="1" x14ac:dyDescent="0.5">
      <c r="C130" s="52"/>
    </row>
    <row r="131" spans="3:3" ht="28.5" customHeight="1" x14ac:dyDescent="0.5">
      <c r="C131" s="47"/>
    </row>
    <row r="132" spans="3:3" ht="28.5" customHeight="1" x14ac:dyDescent="0.5">
      <c r="C132" s="52"/>
    </row>
    <row r="133" spans="3:3" ht="28.5" customHeight="1" x14ac:dyDescent="0.5">
      <c r="C133" s="52"/>
    </row>
    <row r="134" spans="3:3" ht="28.5" customHeight="1" x14ac:dyDescent="0.5">
      <c r="C134" s="52"/>
    </row>
    <row r="135" spans="3:3" ht="28.5" customHeight="1" x14ac:dyDescent="0.5">
      <c r="C135" s="52"/>
    </row>
    <row r="136" spans="3:3" ht="28.5" customHeight="1" x14ac:dyDescent="0.5">
      <c r="C136" s="47"/>
    </row>
  </sheetData>
  <sheetProtection formatCells="0" formatColumns="0" formatRows="0" autoFilter="0" pivotTables="0"/>
  <hyperlinks>
    <hyperlink ref="A3" location="Home!A1" display="หน้าหลัก"/>
    <hyperlink ref="A5" location="requisition2!A1" display="requisition2!A1"/>
    <hyperlink ref="A8:A10" location="สรุปจำนวน!A1" display=" - รายการเครื่องมือที่ยังไม่คืน"/>
    <hyperlink ref="A18" location="DatabaseREQSIT!A1" display="ประวัติการใช้เครื่องมือ"/>
    <hyperlink ref="A14" location="Database!A1" display=" - รายการเครื่องมือเครื่องใช้"/>
    <hyperlink ref="A15" location="Details!A1" display=" - รายการเครื่องมือประกอบ"/>
    <hyperlink ref="A16" location="name!A1" display=" - รายการชื่อพนักงาน กฟผ."/>
    <hyperlink ref="A11" location="สรุปจำนวน!N3" display=" - จำนวนการใช้เครื่องมือ (วัน)"/>
    <hyperlink ref="A10" location="สรุปจำนวน!K3" display=" - จำนวนการใช้เครื่องมือ (ครั้ง)"/>
    <hyperlink ref="A9" location="สรุปจำนวน!G3" display=" - รายการที่เบิกยืม และ คืน"/>
    <hyperlink ref="A8" location="สรุปจำนวน!C3" display=" - รายการเครื่องมือที่ยังไม่คืน"/>
  </hyperlinks>
  <pageMargins left="0.98425196850393704" right="0.98425196850393704" top="0.98425196850393704" bottom="0.39370078740157499" header="0.31496062992126" footer="0.31496062992126"/>
  <pageSetup paperSize="9" orientation="portrait" cellComments="atEnd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39"/>
  <sheetViews>
    <sheetView showGridLines="0" topLeftCell="A9" zoomScale="106" zoomScaleNormal="106" workbookViewId="0">
      <selection activeCell="H13" sqref="H13"/>
    </sheetView>
  </sheetViews>
  <sheetFormatPr defaultRowHeight="21.75" x14ac:dyDescent="0.5"/>
  <cols>
    <col min="1" max="1" width="6.42578125" customWidth="1"/>
    <col min="2" max="2" width="10" style="26" customWidth="1"/>
    <col min="3" max="3" width="15.85546875" style="31" customWidth="1"/>
    <col min="4" max="4" width="10.42578125" customWidth="1"/>
    <col min="5" max="5" width="19.5703125" customWidth="1"/>
    <col min="6" max="6" width="38.85546875" customWidth="1"/>
    <col min="7" max="7" width="46" customWidth="1"/>
    <col min="8" max="8" width="22.85546875" customWidth="1"/>
    <col min="9" max="9" width="24.5703125" customWidth="1"/>
    <col min="10" max="11" width="17" customWidth="1"/>
    <col min="12" max="12" width="26.7109375" customWidth="1"/>
    <col min="13" max="13" width="18.5703125" customWidth="1"/>
    <col min="14" max="14" width="19.42578125" customWidth="1"/>
    <col min="15" max="15" width="9.28515625" customWidth="1"/>
  </cols>
  <sheetData>
    <row r="1" spans="1:15" hidden="1" x14ac:dyDescent="0.5">
      <c r="A1" s="26"/>
      <c r="C1" s="81" t="s">
        <v>318</v>
      </c>
    </row>
    <row r="2" spans="1:15" hidden="1" x14ac:dyDescent="0.5">
      <c r="A2" s="26"/>
      <c r="C2" s="80" t="s">
        <v>450</v>
      </c>
    </row>
    <row r="3" spans="1:15" ht="65.25" customHeight="1" x14ac:dyDescent="0.9">
      <c r="A3" s="72" t="s">
        <v>420</v>
      </c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36.75" customHeight="1" x14ac:dyDescent="0.8">
      <c r="A4" s="94" t="s">
        <v>463</v>
      </c>
      <c r="C4"/>
      <c r="D4" s="26"/>
      <c r="F4" s="26"/>
      <c r="H4" s="26"/>
      <c r="J4" s="26"/>
      <c r="L4" s="26"/>
      <c r="N4" s="26"/>
    </row>
    <row r="5" spans="1:15" ht="24" x14ac:dyDescent="0.55000000000000004">
      <c r="A5" t="s">
        <v>320</v>
      </c>
      <c r="B5" s="30" t="s">
        <v>321</v>
      </c>
      <c r="C5" s="31" t="s">
        <v>318</v>
      </c>
      <c r="D5" t="s">
        <v>10</v>
      </c>
      <c r="E5" t="s">
        <v>11</v>
      </c>
      <c r="F5" t="s">
        <v>18</v>
      </c>
      <c r="G5" t="s">
        <v>12</v>
      </c>
      <c r="H5" s="2" t="s">
        <v>322</v>
      </c>
      <c r="I5" s="2" t="s">
        <v>323</v>
      </c>
      <c r="J5" s="2" t="s">
        <v>6</v>
      </c>
      <c r="K5" s="2" t="s">
        <v>324</v>
      </c>
      <c r="L5" s="32" t="s">
        <v>13</v>
      </c>
      <c r="M5" t="s">
        <v>325</v>
      </c>
      <c r="N5" t="s">
        <v>326</v>
      </c>
      <c r="O5" t="s">
        <v>430</v>
      </c>
    </row>
    <row r="6" spans="1:15" x14ac:dyDescent="0.5">
      <c r="A6" t="s">
        <v>327</v>
      </c>
      <c r="B6" s="31">
        <v>1</v>
      </c>
      <c r="C6" s="31" t="s">
        <v>328</v>
      </c>
      <c r="D6">
        <v>21</v>
      </c>
      <c r="E6" t="s">
        <v>43</v>
      </c>
      <c r="F6" t="s">
        <v>41</v>
      </c>
      <c r="G6" t="s">
        <v>42</v>
      </c>
      <c r="H6" t="s">
        <v>329</v>
      </c>
      <c r="I6" t="s">
        <v>3</v>
      </c>
      <c r="J6" t="s">
        <v>330</v>
      </c>
      <c r="K6" s="33">
        <v>43952</v>
      </c>
      <c r="L6" t="s">
        <v>404</v>
      </c>
      <c r="M6" t="s">
        <v>126</v>
      </c>
      <c r="N6" t="s">
        <v>331</v>
      </c>
      <c r="O6" s="89">
        <f>IFERROR(K6-LOOKUP(2,1/(N$5:N5=N6),K$5:K5),0)</f>
        <v>0</v>
      </c>
    </row>
    <row r="7" spans="1:15" x14ac:dyDescent="0.5">
      <c r="A7" t="s">
        <v>327</v>
      </c>
      <c r="B7" s="31">
        <v>2</v>
      </c>
      <c r="C7" s="33" t="s">
        <v>319</v>
      </c>
      <c r="D7" s="26">
        <v>22</v>
      </c>
      <c r="E7" t="s">
        <v>45</v>
      </c>
      <c r="F7" t="s">
        <v>41</v>
      </c>
      <c r="G7" t="s">
        <v>42</v>
      </c>
      <c r="H7" t="s">
        <v>2</v>
      </c>
      <c r="I7" t="s">
        <v>3</v>
      </c>
      <c r="J7" t="s">
        <v>7</v>
      </c>
      <c r="K7" s="33">
        <v>43953</v>
      </c>
      <c r="L7" t="s">
        <v>404</v>
      </c>
      <c r="M7" t="s">
        <v>126</v>
      </c>
      <c r="N7" s="26" t="s">
        <v>332</v>
      </c>
      <c r="O7" s="89">
        <f>IFERROR(K7-LOOKUP(2,1/(N$5:N6=N7),K$5:K6),0)</f>
        <v>0</v>
      </c>
    </row>
    <row r="8" spans="1:15" x14ac:dyDescent="0.5">
      <c r="A8" t="s">
        <v>327</v>
      </c>
      <c r="B8" s="31">
        <v>2</v>
      </c>
      <c r="C8" s="33" t="s">
        <v>319</v>
      </c>
      <c r="D8" s="26">
        <v>23</v>
      </c>
      <c r="E8" t="s">
        <v>46</v>
      </c>
      <c r="F8" t="s">
        <v>41</v>
      </c>
      <c r="G8" t="s">
        <v>42</v>
      </c>
      <c r="H8" t="s">
        <v>2</v>
      </c>
      <c r="I8" t="s">
        <v>3</v>
      </c>
      <c r="J8" t="s">
        <v>7</v>
      </c>
      <c r="K8" s="33">
        <v>43953</v>
      </c>
      <c r="L8" t="s">
        <v>404</v>
      </c>
      <c r="M8" t="s">
        <v>126</v>
      </c>
      <c r="N8" s="26" t="s">
        <v>333</v>
      </c>
      <c r="O8" s="89">
        <f>IFERROR(K8-LOOKUP(2,1/(N$5:N7=N8),K$5:K7),0)</f>
        <v>0</v>
      </c>
    </row>
    <row r="9" spans="1:15" x14ac:dyDescent="0.5">
      <c r="A9" t="s">
        <v>5</v>
      </c>
      <c r="B9" s="31">
        <v>3</v>
      </c>
      <c r="C9" s="33" t="s">
        <v>334</v>
      </c>
      <c r="D9" s="26">
        <v>21</v>
      </c>
      <c r="E9" t="s">
        <v>43</v>
      </c>
      <c r="F9" t="s">
        <v>41</v>
      </c>
      <c r="G9" t="s">
        <v>42</v>
      </c>
      <c r="H9" t="s">
        <v>329</v>
      </c>
      <c r="I9" t="s">
        <v>3</v>
      </c>
      <c r="J9" t="s">
        <v>330</v>
      </c>
      <c r="K9" s="33">
        <v>43972</v>
      </c>
      <c r="L9" t="s">
        <v>335</v>
      </c>
      <c r="M9" t="s">
        <v>328</v>
      </c>
      <c r="N9" s="26" t="s">
        <v>331</v>
      </c>
      <c r="O9" s="89">
        <f>IFERROR(K9-LOOKUP(2,1/(N$5:N8=N9),K$5:K8),0)</f>
        <v>20</v>
      </c>
    </row>
    <row r="10" spans="1:15" x14ac:dyDescent="0.5">
      <c r="A10" t="s">
        <v>5</v>
      </c>
      <c r="B10" s="31">
        <v>4</v>
      </c>
      <c r="C10" s="33" t="s">
        <v>336</v>
      </c>
      <c r="D10" s="26">
        <v>22</v>
      </c>
      <c r="E10" t="s">
        <v>45</v>
      </c>
      <c r="F10" t="s">
        <v>41</v>
      </c>
      <c r="G10" t="s">
        <v>42</v>
      </c>
      <c r="H10" t="s">
        <v>2</v>
      </c>
      <c r="I10" t="s">
        <v>3</v>
      </c>
      <c r="J10" t="s">
        <v>7</v>
      </c>
      <c r="K10" s="33">
        <v>43972</v>
      </c>
      <c r="L10" t="s">
        <v>335</v>
      </c>
      <c r="M10" t="s">
        <v>319</v>
      </c>
      <c r="N10" s="26" t="s">
        <v>332</v>
      </c>
      <c r="O10" s="89">
        <f>IFERROR(K10-LOOKUP(2,1/(N$5:N9=N10),K$5:K9),0)</f>
        <v>19</v>
      </c>
    </row>
    <row r="11" spans="1:15" x14ac:dyDescent="0.5">
      <c r="A11" t="s">
        <v>5</v>
      </c>
      <c r="B11" s="31">
        <v>4</v>
      </c>
      <c r="C11" s="33" t="s">
        <v>336</v>
      </c>
      <c r="D11" s="26">
        <v>23</v>
      </c>
      <c r="E11" t="s">
        <v>46</v>
      </c>
      <c r="F11" t="s">
        <v>41</v>
      </c>
      <c r="G11" t="s">
        <v>42</v>
      </c>
      <c r="H11" t="s">
        <v>2</v>
      </c>
      <c r="I11" t="s">
        <v>3</v>
      </c>
      <c r="J11" t="s">
        <v>7</v>
      </c>
      <c r="K11" s="33">
        <v>43972</v>
      </c>
      <c r="L11" t="s">
        <v>335</v>
      </c>
      <c r="M11" t="s">
        <v>319</v>
      </c>
      <c r="N11" s="26" t="s">
        <v>333</v>
      </c>
      <c r="O11" s="89">
        <f>IFERROR(K11-LOOKUP(2,1/(N$5:N10=N11),K$5:K10),0)</f>
        <v>19</v>
      </c>
    </row>
    <row r="12" spans="1:15" x14ac:dyDescent="0.5">
      <c r="A12" t="s">
        <v>327</v>
      </c>
      <c r="B12" s="31">
        <v>5</v>
      </c>
      <c r="C12" s="33" t="s">
        <v>337</v>
      </c>
      <c r="D12" s="26">
        <v>21</v>
      </c>
      <c r="E12" t="s">
        <v>43</v>
      </c>
      <c r="F12" t="s">
        <v>41</v>
      </c>
      <c r="G12" t="s">
        <v>42</v>
      </c>
      <c r="H12" t="s">
        <v>338</v>
      </c>
      <c r="I12" t="s">
        <v>3</v>
      </c>
      <c r="J12" t="s">
        <v>339</v>
      </c>
      <c r="K12" s="33">
        <v>43962</v>
      </c>
      <c r="L12" t="s">
        <v>404</v>
      </c>
      <c r="M12" t="s">
        <v>126</v>
      </c>
      <c r="N12" s="26" t="s">
        <v>340</v>
      </c>
      <c r="O12" s="89">
        <f>IFERROR(K12-LOOKUP(2,1/(N$5:N11=N12),K$5:K11),0)</f>
        <v>0</v>
      </c>
    </row>
    <row r="13" spans="1:15" x14ac:dyDescent="0.5">
      <c r="A13" t="s">
        <v>5</v>
      </c>
      <c r="B13" s="31">
        <v>6</v>
      </c>
      <c r="C13" s="33" t="s">
        <v>341</v>
      </c>
      <c r="D13" s="26">
        <v>21</v>
      </c>
      <c r="E13" t="s">
        <v>43</v>
      </c>
      <c r="F13" t="s">
        <v>41</v>
      </c>
      <c r="G13" t="s">
        <v>42</v>
      </c>
      <c r="H13" t="s">
        <v>338</v>
      </c>
      <c r="I13" t="s">
        <v>3</v>
      </c>
      <c r="J13" t="s">
        <v>339</v>
      </c>
      <c r="K13" s="33">
        <v>43972</v>
      </c>
      <c r="L13" t="s">
        <v>335</v>
      </c>
      <c r="M13" t="s">
        <v>337</v>
      </c>
      <c r="N13" s="26" t="s">
        <v>340</v>
      </c>
      <c r="O13" s="89">
        <f>IFERROR(K13-LOOKUP(2,1/(N$5:N12=N13),K$5:K12),0)</f>
        <v>10</v>
      </c>
    </row>
    <row r="14" spans="1:15" x14ac:dyDescent="0.5">
      <c r="A14" t="s">
        <v>327</v>
      </c>
      <c r="B14" s="31">
        <v>7</v>
      </c>
      <c r="C14" s="33" t="s">
        <v>342</v>
      </c>
      <c r="D14" s="26">
        <v>19</v>
      </c>
      <c r="E14" t="s">
        <v>39</v>
      </c>
      <c r="F14" t="s">
        <v>34</v>
      </c>
      <c r="G14" t="s">
        <v>35</v>
      </c>
      <c r="H14" t="s">
        <v>369</v>
      </c>
      <c r="I14" t="s">
        <v>3</v>
      </c>
      <c r="J14" t="s">
        <v>378</v>
      </c>
      <c r="K14" s="33">
        <v>43973</v>
      </c>
      <c r="L14" t="s">
        <v>404</v>
      </c>
      <c r="M14" t="s">
        <v>126</v>
      </c>
      <c r="N14" s="26" t="s">
        <v>431</v>
      </c>
      <c r="O14" s="89">
        <f>IFERROR(K14-LOOKUP(2,1/(N$5:N13=N14),K$5:K13),0)</f>
        <v>0</v>
      </c>
    </row>
    <row r="15" spans="1:15" x14ac:dyDescent="0.5">
      <c r="A15" t="s">
        <v>327</v>
      </c>
      <c r="B15" s="31">
        <v>7</v>
      </c>
      <c r="C15" s="33" t="s">
        <v>342</v>
      </c>
      <c r="D15" s="26">
        <v>20</v>
      </c>
      <c r="E15" t="s">
        <v>40</v>
      </c>
      <c r="F15" t="s">
        <v>34</v>
      </c>
      <c r="G15" t="s">
        <v>35</v>
      </c>
      <c r="H15" t="s">
        <v>369</v>
      </c>
      <c r="I15" t="s">
        <v>3</v>
      </c>
      <c r="J15" t="s">
        <v>378</v>
      </c>
      <c r="K15" s="33">
        <v>43973</v>
      </c>
      <c r="L15" t="s">
        <v>404</v>
      </c>
      <c r="M15" t="s">
        <v>126</v>
      </c>
      <c r="N15" s="26" t="s">
        <v>432</v>
      </c>
      <c r="O15" s="89">
        <f>IFERROR(K15-LOOKUP(2,1/(N$5:N14=N15),K$5:K14),0)</f>
        <v>0</v>
      </c>
    </row>
    <row r="16" spans="1:15" x14ac:dyDescent="0.5">
      <c r="A16" t="s">
        <v>327</v>
      </c>
      <c r="B16" s="31">
        <v>7</v>
      </c>
      <c r="C16" s="33" t="s">
        <v>342</v>
      </c>
      <c r="D16" s="26">
        <v>25</v>
      </c>
      <c r="E16" t="s">
        <v>127</v>
      </c>
      <c r="F16" t="s">
        <v>41</v>
      </c>
      <c r="G16" t="s">
        <v>42</v>
      </c>
      <c r="H16" t="s">
        <v>369</v>
      </c>
      <c r="I16" t="s">
        <v>3</v>
      </c>
      <c r="J16" t="s">
        <v>378</v>
      </c>
      <c r="K16" s="33">
        <v>43973</v>
      </c>
      <c r="L16" t="s">
        <v>424</v>
      </c>
      <c r="M16" t="s">
        <v>126</v>
      </c>
      <c r="N16" s="26" t="s">
        <v>433</v>
      </c>
      <c r="O16" s="89">
        <f>IFERROR(K16-LOOKUP(2,1/(N$5:N15=N16),K$5:K15),0)</f>
        <v>0</v>
      </c>
    </row>
    <row r="17" spans="1:15" x14ac:dyDescent="0.5">
      <c r="A17" t="s">
        <v>327</v>
      </c>
      <c r="B17" s="31">
        <v>7</v>
      </c>
      <c r="C17" s="33" t="s">
        <v>342</v>
      </c>
      <c r="D17" s="26">
        <v>26</v>
      </c>
      <c r="E17" t="s">
        <v>128</v>
      </c>
      <c r="F17" t="s">
        <v>41</v>
      </c>
      <c r="G17" t="s">
        <v>42</v>
      </c>
      <c r="H17" t="s">
        <v>369</v>
      </c>
      <c r="I17" t="s">
        <v>3</v>
      </c>
      <c r="J17" t="s">
        <v>378</v>
      </c>
      <c r="K17" s="33">
        <v>43973</v>
      </c>
      <c r="L17" t="s">
        <v>424</v>
      </c>
      <c r="M17" t="s">
        <v>126</v>
      </c>
      <c r="N17" s="26" t="s">
        <v>434</v>
      </c>
      <c r="O17" s="89">
        <f>IFERROR(K17-LOOKUP(2,1/(N$5:N16=N17),K$5:K16),0)</f>
        <v>0</v>
      </c>
    </row>
    <row r="18" spans="1:15" x14ac:dyDescent="0.5">
      <c r="A18" t="s">
        <v>327</v>
      </c>
      <c r="B18" s="31">
        <v>7</v>
      </c>
      <c r="C18" s="33" t="s">
        <v>342</v>
      </c>
      <c r="D18" s="26">
        <v>84</v>
      </c>
      <c r="E18" t="s">
        <v>296</v>
      </c>
      <c r="F18" t="s">
        <v>290</v>
      </c>
      <c r="G18" t="s">
        <v>273</v>
      </c>
      <c r="H18" t="s">
        <v>369</v>
      </c>
      <c r="I18" t="s">
        <v>3</v>
      </c>
      <c r="J18" t="s">
        <v>378</v>
      </c>
      <c r="K18" s="33">
        <v>43973</v>
      </c>
      <c r="L18" t="s">
        <v>424</v>
      </c>
      <c r="M18" t="s">
        <v>126</v>
      </c>
      <c r="N18" s="26" t="s">
        <v>435</v>
      </c>
      <c r="O18" s="89">
        <f>IFERROR(K18-LOOKUP(2,1/(N$5:N17=N18),K$5:K17),0)</f>
        <v>0</v>
      </c>
    </row>
    <row r="19" spans="1:15" x14ac:dyDescent="0.5">
      <c r="A19" t="s">
        <v>5</v>
      </c>
      <c r="B19" s="31">
        <v>8</v>
      </c>
      <c r="C19" s="33" t="s">
        <v>426</v>
      </c>
      <c r="D19" s="26">
        <v>19</v>
      </c>
      <c r="E19" t="s">
        <v>39</v>
      </c>
      <c r="F19" t="s">
        <v>34</v>
      </c>
      <c r="G19" t="s">
        <v>35</v>
      </c>
      <c r="H19" t="s">
        <v>369</v>
      </c>
      <c r="I19" t="s">
        <v>3</v>
      </c>
      <c r="J19" t="s">
        <v>378</v>
      </c>
      <c r="K19" s="33">
        <v>43978</v>
      </c>
      <c r="L19" t="s">
        <v>335</v>
      </c>
      <c r="M19" t="s">
        <v>342</v>
      </c>
      <c r="N19" s="26" t="s">
        <v>431</v>
      </c>
      <c r="O19" s="89">
        <f>IFERROR(K19-LOOKUP(2,1/(N$5:N18=N19),K$5:K18),0)</f>
        <v>5</v>
      </c>
    </row>
    <row r="20" spans="1:15" x14ac:dyDescent="0.5">
      <c r="A20" t="s">
        <v>5</v>
      </c>
      <c r="B20" s="31">
        <v>8</v>
      </c>
      <c r="C20" s="33" t="s">
        <v>426</v>
      </c>
      <c r="D20" s="26">
        <v>20</v>
      </c>
      <c r="E20" t="s">
        <v>40</v>
      </c>
      <c r="F20" t="s">
        <v>34</v>
      </c>
      <c r="G20" t="s">
        <v>35</v>
      </c>
      <c r="H20" t="s">
        <v>369</v>
      </c>
      <c r="I20" t="s">
        <v>3</v>
      </c>
      <c r="J20" t="s">
        <v>378</v>
      </c>
      <c r="K20" s="33">
        <v>43978</v>
      </c>
      <c r="L20" t="s">
        <v>335</v>
      </c>
      <c r="M20" t="s">
        <v>342</v>
      </c>
      <c r="N20" s="26" t="s">
        <v>432</v>
      </c>
      <c r="O20" s="89">
        <f>IFERROR(K20-LOOKUP(2,1/(N$5:N19=N20),K$5:K19),0)</f>
        <v>5</v>
      </c>
    </row>
    <row r="21" spans="1:15" x14ac:dyDescent="0.5">
      <c r="A21" t="s">
        <v>327</v>
      </c>
      <c r="B21" s="31">
        <v>9</v>
      </c>
      <c r="C21" s="33" t="s">
        <v>437</v>
      </c>
      <c r="D21" s="26">
        <v>91</v>
      </c>
      <c r="E21" t="s">
        <v>317</v>
      </c>
      <c r="F21" t="s">
        <v>313</v>
      </c>
      <c r="G21" t="s">
        <v>284</v>
      </c>
      <c r="H21" t="s">
        <v>370</v>
      </c>
      <c r="I21" t="s">
        <v>3</v>
      </c>
      <c r="J21" t="s">
        <v>378</v>
      </c>
      <c r="K21" s="33">
        <v>43971</v>
      </c>
      <c r="L21" t="s">
        <v>404</v>
      </c>
      <c r="M21" t="s">
        <v>126</v>
      </c>
      <c r="N21" s="26" t="s">
        <v>438</v>
      </c>
      <c r="O21" s="89">
        <f>IFERROR(K21-LOOKUP(2,1/(N$5:N20=N21),K$5:K20),0)</f>
        <v>0</v>
      </c>
    </row>
    <row r="22" spans="1:15" x14ac:dyDescent="0.5">
      <c r="A22" t="s">
        <v>327</v>
      </c>
      <c r="B22" s="31">
        <v>9</v>
      </c>
      <c r="C22" s="33" t="s">
        <v>437</v>
      </c>
      <c r="D22" s="26">
        <v>90</v>
      </c>
      <c r="E22" t="s">
        <v>314</v>
      </c>
      <c r="F22" t="s">
        <v>307</v>
      </c>
      <c r="G22" t="s">
        <v>313</v>
      </c>
      <c r="H22" t="s">
        <v>370</v>
      </c>
      <c r="I22" t="s">
        <v>3</v>
      </c>
      <c r="J22" t="s">
        <v>378</v>
      </c>
      <c r="K22" s="33">
        <v>43971</v>
      </c>
      <c r="L22" t="s">
        <v>404</v>
      </c>
      <c r="M22" t="s">
        <v>126</v>
      </c>
      <c r="N22" s="26" t="s">
        <v>439</v>
      </c>
      <c r="O22" s="89">
        <f>IFERROR(K22-LOOKUP(2,1/(N$5:N21=N22),K$5:K21),0)</f>
        <v>0</v>
      </c>
    </row>
    <row r="23" spans="1:15" x14ac:dyDescent="0.5">
      <c r="A23" t="s">
        <v>327</v>
      </c>
      <c r="B23" s="31">
        <v>9</v>
      </c>
      <c r="C23" s="33" t="s">
        <v>437</v>
      </c>
      <c r="D23" s="26">
        <v>89</v>
      </c>
      <c r="E23" t="s">
        <v>308</v>
      </c>
      <c r="F23" t="s">
        <v>290</v>
      </c>
      <c r="G23" t="s">
        <v>307</v>
      </c>
      <c r="H23" t="s">
        <v>370</v>
      </c>
      <c r="I23" t="s">
        <v>3</v>
      </c>
      <c r="J23" t="s">
        <v>378</v>
      </c>
      <c r="K23" s="33">
        <v>43971</v>
      </c>
      <c r="L23" t="s">
        <v>404</v>
      </c>
      <c r="M23" t="s">
        <v>126</v>
      </c>
      <c r="N23" s="26" t="s">
        <v>440</v>
      </c>
      <c r="O23" s="89">
        <f>IFERROR(K23-LOOKUP(2,1/(N$5:N22=N23),K$5:K22),0)</f>
        <v>0</v>
      </c>
    </row>
    <row r="24" spans="1:15" x14ac:dyDescent="0.5">
      <c r="A24" t="s">
        <v>5</v>
      </c>
      <c r="B24" s="31">
        <v>10</v>
      </c>
      <c r="C24" s="33" t="s">
        <v>441</v>
      </c>
      <c r="D24" s="26">
        <v>91</v>
      </c>
      <c r="E24" t="s">
        <v>317</v>
      </c>
      <c r="F24" t="s">
        <v>313</v>
      </c>
      <c r="G24" t="s">
        <v>284</v>
      </c>
      <c r="H24" t="s">
        <v>370</v>
      </c>
      <c r="I24" t="s">
        <v>3</v>
      </c>
      <c r="J24" t="s">
        <v>378</v>
      </c>
      <c r="K24" s="33">
        <v>43978</v>
      </c>
      <c r="L24" t="s">
        <v>335</v>
      </c>
      <c r="M24" t="s">
        <v>437</v>
      </c>
      <c r="N24" s="26" t="s">
        <v>438</v>
      </c>
      <c r="O24" s="89">
        <f>IFERROR(K24-LOOKUP(2,1/(N$5:N23=N24),K$5:K23),0)</f>
        <v>7</v>
      </c>
    </row>
    <row r="25" spans="1:15" x14ac:dyDescent="0.5">
      <c r="A25" t="s">
        <v>5</v>
      </c>
      <c r="B25" s="31">
        <v>10</v>
      </c>
      <c r="C25" s="33" t="s">
        <v>441</v>
      </c>
      <c r="D25" s="26">
        <v>90</v>
      </c>
      <c r="E25" t="s">
        <v>314</v>
      </c>
      <c r="F25" t="s">
        <v>307</v>
      </c>
      <c r="G25" t="s">
        <v>313</v>
      </c>
      <c r="H25" t="s">
        <v>370</v>
      </c>
      <c r="I25" t="s">
        <v>3</v>
      </c>
      <c r="J25" t="s">
        <v>378</v>
      </c>
      <c r="K25" s="33">
        <v>43978</v>
      </c>
      <c r="L25" t="s">
        <v>335</v>
      </c>
      <c r="M25" t="s">
        <v>437</v>
      </c>
      <c r="N25" s="26" t="s">
        <v>439</v>
      </c>
      <c r="O25" s="89">
        <f>IFERROR(K25-LOOKUP(2,1/(N$5:N24=N25),K$5:K24),0)</f>
        <v>7</v>
      </c>
    </row>
    <row r="26" spans="1:15" x14ac:dyDescent="0.5">
      <c r="A26" t="s">
        <v>5</v>
      </c>
      <c r="B26" s="31">
        <v>10</v>
      </c>
      <c r="C26" s="33" t="s">
        <v>441</v>
      </c>
      <c r="D26" s="26">
        <v>89</v>
      </c>
      <c r="E26" t="s">
        <v>308</v>
      </c>
      <c r="F26" t="s">
        <v>290</v>
      </c>
      <c r="G26" t="s">
        <v>307</v>
      </c>
      <c r="H26" t="s">
        <v>370</v>
      </c>
      <c r="I26" t="s">
        <v>3</v>
      </c>
      <c r="J26" t="s">
        <v>378</v>
      </c>
      <c r="K26" s="33">
        <v>43978</v>
      </c>
      <c r="L26" t="s">
        <v>335</v>
      </c>
      <c r="M26" t="s">
        <v>437</v>
      </c>
      <c r="N26" s="26" t="s">
        <v>440</v>
      </c>
      <c r="O26" s="89">
        <f>IFERROR(K26-LOOKUP(2,1/(N$5:N25=N26),K$5:K25),0)</f>
        <v>7</v>
      </c>
    </row>
    <row r="27" spans="1:15" x14ac:dyDescent="0.5">
      <c r="A27" t="s">
        <v>327</v>
      </c>
      <c r="B27" s="31">
        <v>11</v>
      </c>
      <c r="C27" s="33" t="s">
        <v>446</v>
      </c>
      <c r="D27" s="26">
        <v>37</v>
      </c>
      <c r="E27" t="s">
        <v>150</v>
      </c>
      <c r="F27" t="s">
        <v>41</v>
      </c>
      <c r="G27" t="s">
        <v>42</v>
      </c>
      <c r="H27" t="s">
        <v>344</v>
      </c>
      <c r="I27" t="s">
        <v>3</v>
      </c>
      <c r="J27" t="s">
        <v>378</v>
      </c>
      <c r="K27" s="33">
        <v>43982</v>
      </c>
      <c r="L27" t="s">
        <v>404</v>
      </c>
      <c r="M27" t="s">
        <v>126</v>
      </c>
      <c r="N27" s="26" t="s">
        <v>447</v>
      </c>
      <c r="O27" s="89">
        <f>IFERROR(K27-LOOKUP(2,1/(N$5:N26=N27),K$5:K26),0)</f>
        <v>0</v>
      </c>
    </row>
    <row r="28" spans="1:15" x14ac:dyDescent="0.5">
      <c r="A28" t="s">
        <v>327</v>
      </c>
      <c r="B28" s="31">
        <v>11</v>
      </c>
      <c r="C28" s="33" t="s">
        <v>446</v>
      </c>
      <c r="D28" s="26">
        <v>38</v>
      </c>
      <c r="E28" t="s">
        <v>151</v>
      </c>
      <c r="F28" t="s">
        <v>41</v>
      </c>
      <c r="G28" t="s">
        <v>42</v>
      </c>
      <c r="H28" t="s">
        <v>344</v>
      </c>
      <c r="I28" t="s">
        <v>3</v>
      </c>
      <c r="J28" t="s">
        <v>378</v>
      </c>
      <c r="K28" s="33">
        <v>43982</v>
      </c>
      <c r="L28" t="s">
        <v>404</v>
      </c>
      <c r="M28" t="s">
        <v>126</v>
      </c>
      <c r="N28" s="26" t="s">
        <v>448</v>
      </c>
      <c r="O28" s="89">
        <f>IFERROR(K28-LOOKUP(2,1/(N$5:N27=N28),K$5:K27),0)</f>
        <v>0</v>
      </c>
    </row>
    <row r="29" spans="1:15" x14ac:dyDescent="0.5">
      <c r="A29" t="s">
        <v>327</v>
      </c>
      <c r="B29" s="31">
        <v>11</v>
      </c>
      <c r="C29" s="33" t="s">
        <v>446</v>
      </c>
      <c r="D29" s="26">
        <v>39</v>
      </c>
      <c r="E29" t="s">
        <v>152</v>
      </c>
      <c r="F29" t="s">
        <v>41</v>
      </c>
      <c r="G29" t="s">
        <v>42</v>
      </c>
      <c r="H29" t="s">
        <v>344</v>
      </c>
      <c r="I29" t="s">
        <v>3</v>
      </c>
      <c r="J29" t="s">
        <v>378</v>
      </c>
      <c r="K29" s="33">
        <v>43982</v>
      </c>
      <c r="L29" t="s">
        <v>404</v>
      </c>
      <c r="M29" t="s">
        <v>126</v>
      </c>
      <c r="N29" s="26" t="s">
        <v>449</v>
      </c>
      <c r="O29" s="89">
        <f>IFERROR(K29-LOOKUP(2,1/(N$5:N28=N29),K$5:K28),0)</f>
        <v>0</v>
      </c>
    </row>
    <row r="30" spans="1:15" x14ac:dyDescent="0.5">
      <c r="A30" t="s">
        <v>327</v>
      </c>
      <c r="B30" s="31">
        <v>12</v>
      </c>
      <c r="C30" s="33" t="s">
        <v>450</v>
      </c>
      <c r="D30" s="26">
        <v>55</v>
      </c>
      <c r="E30" t="s">
        <v>197</v>
      </c>
      <c r="F30" t="s">
        <v>395</v>
      </c>
      <c r="G30" t="s">
        <v>196</v>
      </c>
      <c r="H30" t="s">
        <v>344</v>
      </c>
      <c r="I30" t="s">
        <v>3</v>
      </c>
      <c r="J30" t="s">
        <v>378</v>
      </c>
      <c r="K30" s="33">
        <v>43982</v>
      </c>
      <c r="L30" t="s">
        <v>404</v>
      </c>
      <c r="M30" t="s">
        <v>126</v>
      </c>
      <c r="N30" s="26" t="s">
        <v>451</v>
      </c>
      <c r="O30" s="89">
        <f>IFERROR(K30-LOOKUP(2,1/(N$5:N29=N30),K$5:K29),0)</f>
        <v>0</v>
      </c>
    </row>
    <row r="31" spans="1:15" x14ac:dyDescent="0.5">
      <c r="A31" t="s">
        <v>327</v>
      </c>
      <c r="B31" s="31">
        <v>13</v>
      </c>
      <c r="C31" s="33" t="s">
        <v>452</v>
      </c>
      <c r="D31" s="26">
        <v>8</v>
      </c>
      <c r="E31" t="s">
        <v>79</v>
      </c>
      <c r="F31" t="s">
        <v>77</v>
      </c>
      <c r="G31" t="s">
        <v>78</v>
      </c>
      <c r="H31" t="s">
        <v>344</v>
      </c>
      <c r="I31" t="s">
        <v>3</v>
      </c>
      <c r="J31" t="s">
        <v>378</v>
      </c>
      <c r="K31" s="33">
        <v>43982</v>
      </c>
      <c r="L31" t="s">
        <v>424</v>
      </c>
      <c r="M31" t="s">
        <v>126</v>
      </c>
      <c r="N31" s="26" t="s">
        <v>453</v>
      </c>
      <c r="O31" s="89">
        <f>IFERROR(K31-LOOKUP(2,1/(N$5:N30=N31),K$5:K30),0)</f>
        <v>0</v>
      </c>
    </row>
    <row r="32" spans="1:15" x14ac:dyDescent="0.5">
      <c r="A32" t="s">
        <v>327</v>
      </c>
      <c r="B32" s="31">
        <v>14</v>
      </c>
      <c r="C32" s="33" t="s">
        <v>454</v>
      </c>
      <c r="D32" s="26">
        <v>20</v>
      </c>
      <c r="E32" t="s">
        <v>40</v>
      </c>
      <c r="F32" t="s">
        <v>34</v>
      </c>
      <c r="G32" t="s">
        <v>35</v>
      </c>
      <c r="H32" t="s">
        <v>344</v>
      </c>
      <c r="I32" t="s">
        <v>3</v>
      </c>
      <c r="J32" t="s">
        <v>378</v>
      </c>
      <c r="K32" s="33">
        <v>43982</v>
      </c>
      <c r="L32" t="s">
        <v>424</v>
      </c>
      <c r="M32" t="s">
        <v>126</v>
      </c>
      <c r="N32" s="26" t="s">
        <v>455</v>
      </c>
      <c r="O32" s="89">
        <f>IFERROR(K32-LOOKUP(2,1/(N$5:N31=N32),K$5:K31),0)</f>
        <v>0</v>
      </c>
    </row>
    <row r="33" spans="1:15" x14ac:dyDescent="0.5">
      <c r="A33" t="s">
        <v>327</v>
      </c>
      <c r="B33" s="31">
        <v>15</v>
      </c>
      <c r="C33" s="33" t="s">
        <v>456</v>
      </c>
      <c r="D33" s="26">
        <v>19</v>
      </c>
      <c r="E33" t="s">
        <v>39</v>
      </c>
      <c r="F33" t="s">
        <v>34</v>
      </c>
      <c r="G33" t="s">
        <v>35</v>
      </c>
      <c r="H33" t="s">
        <v>344</v>
      </c>
      <c r="I33" t="s">
        <v>3</v>
      </c>
      <c r="J33" t="s">
        <v>378</v>
      </c>
      <c r="K33" s="33">
        <v>43982</v>
      </c>
      <c r="L33" t="s">
        <v>424</v>
      </c>
      <c r="M33" t="s">
        <v>126</v>
      </c>
      <c r="N33" s="26" t="s">
        <v>457</v>
      </c>
      <c r="O33" s="89">
        <f>IFERROR(K33-LOOKUP(2,1/(N$5:N32=N33),K$5:K32),0)</f>
        <v>0</v>
      </c>
    </row>
    <row r="34" spans="1:15" x14ac:dyDescent="0.5">
      <c r="A34" t="s">
        <v>5</v>
      </c>
      <c r="B34" s="31">
        <v>16</v>
      </c>
      <c r="C34" s="33" t="s">
        <v>458</v>
      </c>
      <c r="D34" s="26">
        <v>37</v>
      </c>
      <c r="E34" t="s">
        <v>150</v>
      </c>
      <c r="F34" t="s">
        <v>41</v>
      </c>
      <c r="G34" t="s">
        <v>42</v>
      </c>
      <c r="H34" t="s">
        <v>344</v>
      </c>
      <c r="I34" t="s">
        <v>3</v>
      </c>
      <c r="J34" t="s">
        <v>378</v>
      </c>
      <c r="K34" s="33">
        <v>43982</v>
      </c>
      <c r="L34" t="s">
        <v>335</v>
      </c>
      <c r="M34" t="s">
        <v>446</v>
      </c>
      <c r="N34" s="26" t="s">
        <v>447</v>
      </c>
      <c r="O34" s="89">
        <f>IFERROR(K34-LOOKUP(2,1/(N$5:N33=N34),K$5:K33),0)</f>
        <v>0</v>
      </c>
    </row>
    <row r="35" spans="1:15" x14ac:dyDescent="0.5">
      <c r="A35" t="s">
        <v>5</v>
      </c>
      <c r="B35" s="31">
        <v>16</v>
      </c>
      <c r="C35" s="33" t="s">
        <v>458</v>
      </c>
      <c r="D35" s="26">
        <v>38</v>
      </c>
      <c r="E35" t="s">
        <v>151</v>
      </c>
      <c r="F35" t="s">
        <v>41</v>
      </c>
      <c r="G35" t="s">
        <v>42</v>
      </c>
      <c r="H35" t="s">
        <v>344</v>
      </c>
      <c r="I35" t="s">
        <v>3</v>
      </c>
      <c r="J35" t="s">
        <v>378</v>
      </c>
      <c r="K35" s="33">
        <v>43982</v>
      </c>
      <c r="L35" t="s">
        <v>335</v>
      </c>
      <c r="M35" t="s">
        <v>446</v>
      </c>
      <c r="N35" s="26" t="s">
        <v>448</v>
      </c>
      <c r="O35" s="89">
        <f>IFERROR(K35-LOOKUP(2,1/(N$5:N34=N35),K$5:K34),0)</f>
        <v>0</v>
      </c>
    </row>
    <row r="36" spans="1:15" x14ac:dyDescent="0.5">
      <c r="A36" t="s">
        <v>5</v>
      </c>
      <c r="B36" s="31">
        <v>16</v>
      </c>
      <c r="C36" s="33" t="s">
        <v>458</v>
      </c>
      <c r="D36" s="26">
        <v>39</v>
      </c>
      <c r="E36" t="s">
        <v>152</v>
      </c>
      <c r="F36" t="s">
        <v>41</v>
      </c>
      <c r="G36" t="s">
        <v>42</v>
      </c>
      <c r="H36" t="s">
        <v>344</v>
      </c>
      <c r="I36" t="s">
        <v>3</v>
      </c>
      <c r="J36" t="s">
        <v>378</v>
      </c>
      <c r="K36" s="33">
        <v>43982</v>
      </c>
      <c r="L36" t="s">
        <v>335</v>
      </c>
      <c r="M36" t="s">
        <v>446</v>
      </c>
      <c r="N36" s="26" t="s">
        <v>449</v>
      </c>
      <c r="O36" s="89">
        <f>IFERROR(K36-LOOKUP(2,1/(N$5:N35=N36),K$5:K35),0)</f>
        <v>0</v>
      </c>
    </row>
    <row r="37" spans="1:15" x14ac:dyDescent="0.5">
      <c r="A37" t="s">
        <v>5</v>
      </c>
      <c r="B37" s="31">
        <v>17</v>
      </c>
      <c r="C37" s="33" t="s">
        <v>459</v>
      </c>
      <c r="D37" s="26">
        <v>55</v>
      </c>
      <c r="E37" t="s">
        <v>197</v>
      </c>
      <c r="F37" t="s">
        <v>395</v>
      </c>
      <c r="G37" t="s">
        <v>196</v>
      </c>
      <c r="H37" t="s">
        <v>344</v>
      </c>
      <c r="I37" t="s">
        <v>3</v>
      </c>
      <c r="J37" t="s">
        <v>378</v>
      </c>
      <c r="K37" s="33">
        <v>43982</v>
      </c>
      <c r="L37" t="s">
        <v>335</v>
      </c>
      <c r="M37" t="s">
        <v>450</v>
      </c>
      <c r="N37" s="26" t="s">
        <v>451</v>
      </c>
      <c r="O37" s="89">
        <f>IFERROR(K37-LOOKUP(2,1/(N$5:N36=N37),K$5:K36),0)</f>
        <v>0</v>
      </c>
    </row>
    <row r="38" spans="1:15" x14ac:dyDescent="0.5">
      <c r="A38" t="s">
        <v>327</v>
      </c>
      <c r="B38" s="31">
        <v>18</v>
      </c>
      <c r="C38" s="33" t="s">
        <v>460</v>
      </c>
      <c r="D38" s="26">
        <v>83</v>
      </c>
      <c r="E38" t="s">
        <v>295</v>
      </c>
      <c r="F38" t="s">
        <v>290</v>
      </c>
      <c r="G38" t="s">
        <v>290</v>
      </c>
      <c r="H38" t="s">
        <v>344</v>
      </c>
      <c r="I38" t="s">
        <v>3</v>
      </c>
      <c r="J38" t="s">
        <v>378</v>
      </c>
      <c r="K38" s="33">
        <v>43982</v>
      </c>
      <c r="L38" t="s">
        <v>424</v>
      </c>
      <c r="M38" t="s">
        <v>126</v>
      </c>
      <c r="N38" s="26" t="s">
        <v>461</v>
      </c>
      <c r="O38" s="89">
        <f>IFERROR(K38-LOOKUP(2,1/(N$5:N37=N38),K$5:K37),0)</f>
        <v>0</v>
      </c>
    </row>
    <row r="39" spans="1:15" x14ac:dyDescent="0.5">
      <c r="A39" t="s">
        <v>327</v>
      </c>
      <c r="B39" s="31">
        <v>18</v>
      </c>
      <c r="C39" s="33" t="s">
        <v>460</v>
      </c>
      <c r="D39" s="26">
        <v>89</v>
      </c>
      <c r="E39" t="s">
        <v>308</v>
      </c>
      <c r="F39" t="s">
        <v>290</v>
      </c>
      <c r="G39" t="s">
        <v>307</v>
      </c>
      <c r="H39" t="s">
        <v>344</v>
      </c>
      <c r="I39" t="s">
        <v>3</v>
      </c>
      <c r="J39" t="s">
        <v>378</v>
      </c>
      <c r="K39" s="33">
        <v>43982</v>
      </c>
      <c r="L39" t="s">
        <v>424</v>
      </c>
      <c r="M39" t="s">
        <v>126</v>
      </c>
      <c r="N39" s="26" t="s">
        <v>462</v>
      </c>
      <c r="O39" s="89">
        <f>IFERROR(K39-LOOKUP(2,1/(N$5:N38=N39),K$5:K38),0)</f>
        <v>0</v>
      </c>
    </row>
  </sheetData>
  <sheetProtection formatCells="0" formatColumns="0" formatRows="0" autoFilter="0" pivotTables="0"/>
  <pageMargins left="0.35" right="0.15748031496062992" top="0.74803149606299213" bottom="0.74803149606299213" header="0.31496062992125984" footer="0.31496062992125984"/>
  <pageSetup paperSize="9" scale="5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92"/>
  <sheetViews>
    <sheetView zoomScale="106" zoomScaleNormal="106" workbookViewId="0">
      <selection sqref="A1:J3"/>
    </sheetView>
  </sheetViews>
  <sheetFormatPr defaultRowHeight="21.75" x14ac:dyDescent="0.5"/>
  <cols>
    <col min="1" max="1" width="10.5703125" bestFit="1" customWidth="1"/>
    <col min="2" max="2" width="48.7109375" bestFit="1" customWidth="1"/>
    <col min="3" max="3" width="69.85546875" bestFit="1" customWidth="1"/>
    <col min="4" max="4" width="24.5703125" bestFit="1" customWidth="1"/>
    <col min="5" max="5" width="66" bestFit="1" customWidth="1"/>
    <col min="6" max="6" width="34.28515625" bestFit="1" customWidth="1"/>
    <col min="7" max="7" width="16.42578125" bestFit="1" customWidth="1"/>
    <col min="8" max="8" width="25.7109375" bestFit="1" customWidth="1"/>
    <col min="9" max="9" width="25.28515625" bestFit="1" customWidth="1"/>
    <col min="10" max="10" width="208.28515625" bestFit="1" customWidth="1"/>
  </cols>
  <sheetData>
    <row r="1" spans="1:10" x14ac:dyDescent="0.5">
      <c r="A1" s="27" t="s">
        <v>10</v>
      </c>
      <c r="B1" s="27" t="s">
        <v>18</v>
      </c>
      <c r="C1" s="27" t="s">
        <v>12</v>
      </c>
      <c r="D1" s="27" t="s">
        <v>11</v>
      </c>
      <c r="E1" s="27" t="s">
        <v>48</v>
      </c>
      <c r="F1" s="27" t="s">
        <v>49</v>
      </c>
      <c r="G1" s="27" t="s">
        <v>50</v>
      </c>
      <c r="H1" s="27" t="s">
        <v>51</v>
      </c>
      <c r="I1" s="27" t="s">
        <v>52</v>
      </c>
      <c r="J1" s="27" t="s">
        <v>19</v>
      </c>
    </row>
    <row r="2" spans="1:10" x14ac:dyDescent="0.5">
      <c r="A2" s="27">
        <v>61</v>
      </c>
      <c r="B2" s="29" t="s">
        <v>211</v>
      </c>
      <c r="C2" s="29" t="s">
        <v>211</v>
      </c>
      <c r="D2" s="29" t="s">
        <v>216</v>
      </c>
      <c r="E2" s="29" t="s">
        <v>403</v>
      </c>
      <c r="F2" s="29" t="s">
        <v>217</v>
      </c>
      <c r="G2" s="29" t="s">
        <v>206</v>
      </c>
      <c r="H2" s="29" t="s">
        <v>214</v>
      </c>
      <c r="I2" s="29" t="s">
        <v>56</v>
      </c>
      <c r="J2" s="29" t="s">
        <v>215</v>
      </c>
    </row>
    <row r="3" spans="1:10" x14ac:dyDescent="0.5">
      <c r="A3" s="27">
        <v>62</v>
      </c>
      <c r="B3" s="29" t="s">
        <v>211</v>
      </c>
      <c r="C3" s="29" t="s">
        <v>218</v>
      </c>
      <c r="D3" s="29" t="s">
        <v>219</v>
      </c>
      <c r="E3" s="29" t="s">
        <v>403</v>
      </c>
      <c r="F3" s="29" t="s">
        <v>220</v>
      </c>
      <c r="G3" s="29" t="s">
        <v>191</v>
      </c>
      <c r="H3" s="29" t="s">
        <v>221</v>
      </c>
      <c r="I3" s="29" t="s">
        <v>59</v>
      </c>
      <c r="J3" s="29" t="s">
        <v>222</v>
      </c>
    </row>
    <row r="4" spans="1:10" x14ac:dyDescent="0.5">
      <c r="A4" s="27"/>
      <c r="B4" s="29"/>
      <c r="C4" s="29"/>
      <c r="D4" s="29"/>
      <c r="E4" s="29"/>
      <c r="F4" s="29"/>
      <c r="G4" s="29"/>
      <c r="H4" s="29"/>
      <c r="I4" s="29"/>
      <c r="J4" s="29"/>
    </row>
    <row r="5" spans="1:10" x14ac:dyDescent="0.5">
      <c r="A5" s="27"/>
      <c r="B5" s="29"/>
      <c r="C5" s="29"/>
      <c r="D5" s="29"/>
      <c r="E5" s="29"/>
      <c r="F5" s="29"/>
      <c r="G5" s="29"/>
      <c r="H5" s="29"/>
      <c r="I5" s="29"/>
      <c r="J5" s="29"/>
    </row>
    <row r="6" spans="1:10" x14ac:dyDescent="0.5">
      <c r="A6" s="27"/>
      <c r="B6" s="29"/>
      <c r="C6" s="29"/>
      <c r="D6" s="29"/>
      <c r="E6" s="29"/>
      <c r="F6" s="29"/>
      <c r="G6" s="29"/>
      <c r="H6" s="29"/>
      <c r="I6" s="29"/>
      <c r="J6" s="29"/>
    </row>
    <row r="7" spans="1:10" x14ac:dyDescent="0.5">
      <c r="A7" s="27"/>
      <c r="B7" s="29"/>
      <c r="C7" s="29"/>
      <c r="D7" s="29"/>
      <c r="E7" s="29"/>
      <c r="F7" s="29"/>
      <c r="G7" s="29"/>
      <c r="H7" s="29"/>
      <c r="I7" s="29"/>
      <c r="J7" s="29"/>
    </row>
    <row r="8" spans="1:10" x14ac:dyDescent="0.5">
      <c r="A8" s="27"/>
      <c r="B8" s="29"/>
      <c r="C8" s="29"/>
      <c r="D8" s="29"/>
      <c r="E8" s="29"/>
      <c r="F8" s="29"/>
      <c r="G8" s="29"/>
      <c r="H8" s="29"/>
      <c r="I8" s="29"/>
      <c r="J8" s="29"/>
    </row>
    <row r="9" spans="1:10" x14ac:dyDescent="0.5">
      <c r="A9" s="27"/>
      <c r="B9" s="29"/>
      <c r="C9" s="29"/>
      <c r="D9" s="29"/>
      <c r="E9" s="29"/>
      <c r="F9" s="29"/>
      <c r="G9" s="29"/>
      <c r="H9" s="29"/>
      <c r="I9" s="29"/>
      <c r="J9" s="29"/>
    </row>
    <row r="10" spans="1:10" x14ac:dyDescent="0.5">
      <c r="A10" s="27"/>
      <c r="B10" s="29"/>
      <c r="C10" s="29"/>
      <c r="D10" s="29"/>
      <c r="E10" s="29"/>
      <c r="F10" s="29"/>
      <c r="G10" s="29"/>
      <c r="H10" s="29"/>
      <c r="I10" s="29"/>
      <c r="J10" s="29"/>
    </row>
    <row r="11" spans="1:10" x14ac:dyDescent="0.5">
      <c r="A11" s="27"/>
      <c r="B11" s="29"/>
      <c r="C11" s="29"/>
      <c r="D11" s="29"/>
      <c r="E11" s="29"/>
      <c r="F11" s="29"/>
      <c r="G11" s="29"/>
      <c r="H11" s="29"/>
      <c r="I11" s="29"/>
      <c r="J11" s="29"/>
    </row>
    <row r="12" spans="1:10" x14ac:dyDescent="0.5">
      <c r="A12" s="27"/>
      <c r="B12" s="29"/>
      <c r="C12" s="29"/>
      <c r="D12" s="29"/>
      <c r="E12" s="29"/>
      <c r="F12" s="29"/>
      <c r="G12" s="29"/>
      <c r="H12" s="29"/>
      <c r="I12" s="29"/>
      <c r="J12" s="29"/>
    </row>
    <row r="13" spans="1:10" x14ac:dyDescent="0.5">
      <c r="A13" s="27"/>
      <c r="B13" s="29"/>
      <c r="C13" s="29"/>
      <c r="D13" s="29"/>
      <c r="E13" s="29"/>
      <c r="F13" s="29"/>
      <c r="G13" s="29"/>
      <c r="H13" s="29"/>
      <c r="I13" s="29"/>
      <c r="J13" s="29"/>
    </row>
    <row r="14" spans="1:10" x14ac:dyDescent="0.5">
      <c r="A14" s="27"/>
      <c r="B14" s="29"/>
      <c r="C14" s="29"/>
      <c r="D14" s="29"/>
      <c r="E14" s="29"/>
      <c r="F14" s="29"/>
      <c r="G14" s="29"/>
      <c r="H14" s="29"/>
      <c r="I14" s="29"/>
      <c r="J14" s="29"/>
    </row>
    <row r="15" spans="1:10" x14ac:dyDescent="0.5">
      <c r="A15" s="27"/>
      <c r="B15" s="29"/>
      <c r="C15" s="29"/>
      <c r="D15" s="29"/>
      <c r="E15" s="29"/>
      <c r="F15" s="29"/>
      <c r="G15" s="29"/>
      <c r="H15" s="29"/>
      <c r="I15" s="29"/>
      <c r="J15" s="29"/>
    </row>
    <row r="16" spans="1:10" x14ac:dyDescent="0.5">
      <c r="A16" s="27"/>
      <c r="B16" s="29"/>
      <c r="C16" s="29"/>
      <c r="D16" s="29"/>
      <c r="E16" s="29"/>
      <c r="F16" s="29"/>
      <c r="G16" s="29"/>
      <c r="H16" s="29"/>
      <c r="I16" s="29"/>
      <c r="J16" s="29"/>
    </row>
    <row r="17" spans="1:10" x14ac:dyDescent="0.5">
      <c r="A17" s="27"/>
      <c r="B17" s="29"/>
      <c r="C17" s="29"/>
      <c r="D17" s="29"/>
      <c r="E17" s="29"/>
      <c r="F17" s="29"/>
      <c r="G17" s="29"/>
      <c r="H17" s="29"/>
      <c r="I17" s="29"/>
      <c r="J17" s="29"/>
    </row>
    <row r="18" spans="1:10" x14ac:dyDescent="0.5">
      <c r="A18" s="27"/>
      <c r="B18" s="29"/>
      <c r="C18" s="29"/>
      <c r="D18" s="29"/>
      <c r="E18" s="29"/>
      <c r="F18" s="29"/>
      <c r="G18" s="29"/>
      <c r="H18" s="29"/>
      <c r="I18" s="29"/>
      <c r="J18" s="29"/>
    </row>
    <row r="19" spans="1:10" x14ac:dyDescent="0.5">
      <c r="A19" s="27"/>
      <c r="B19" s="29"/>
      <c r="C19" s="29"/>
      <c r="D19" s="29"/>
      <c r="E19" s="29"/>
      <c r="F19" s="29"/>
      <c r="G19" s="29"/>
      <c r="H19" s="29"/>
      <c r="I19" s="29"/>
      <c r="J19" s="29"/>
    </row>
    <row r="20" spans="1:10" x14ac:dyDescent="0.5">
      <c r="A20" s="27"/>
      <c r="B20" s="29"/>
      <c r="C20" s="29"/>
      <c r="D20" s="29"/>
      <c r="E20" s="29"/>
      <c r="F20" s="29"/>
      <c r="G20" s="29"/>
      <c r="H20" s="29"/>
      <c r="I20" s="29"/>
      <c r="J20" s="29"/>
    </row>
    <row r="21" spans="1:10" x14ac:dyDescent="0.5">
      <c r="A21" s="27"/>
      <c r="B21" s="29"/>
      <c r="C21" s="29"/>
      <c r="D21" s="29"/>
      <c r="E21" s="29"/>
      <c r="F21" s="29"/>
      <c r="G21" s="29"/>
      <c r="H21" s="29"/>
      <c r="I21" s="29"/>
      <c r="J21" s="29"/>
    </row>
    <row r="22" spans="1:10" x14ac:dyDescent="0.5">
      <c r="A22" s="27"/>
      <c r="B22" s="29"/>
      <c r="C22" s="29"/>
      <c r="D22" s="29"/>
      <c r="E22" s="29"/>
      <c r="F22" s="29"/>
      <c r="G22" s="29"/>
      <c r="H22" s="29"/>
      <c r="I22" s="29"/>
      <c r="J22" s="29"/>
    </row>
    <row r="23" spans="1:10" x14ac:dyDescent="0.5">
      <c r="A23" s="27"/>
      <c r="B23" s="29"/>
      <c r="C23" s="29"/>
      <c r="D23" s="29"/>
      <c r="E23" s="29"/>
      <c r="F23" s="29"/>
      <c r="G23" s="29"/>
      <c r="H23" s="29"/>
      <c r="I23" s="29"/>
      <c r="J23" s="29"/>
    </row>
    <row r="24" spans="1:10" x14ac:dyDescent="0.5">
      <c r="A24" s="27"/>
      <c r="B24" s="29"/>
      <c r="C24" s="29"/>
      <c r="D24" s="29"/>
      <c r="E24" s="29"/>
      <c r="F24" s="29"/>
      <c r="G24" s="29"/>
      <c r="H24" s="29"/>
      <c r="I24" s="29"/>
      <c r="J24" s="29"/>
    </row>
    <row r="25" spans="1:10" x14ac:dyDescent="0.5">
      <c r="A25" s="27"/>
      <c r="B25" s="29"/>
      <c r="C25" s="29"/>
      <c r="D25" s="29"/>
      <c r="E25" s="29"/>
      <c r="F25" s="29"/>
      <c r="G25" s="29"/>
      <c r="H25" s="29"/>
      <c r="I25" s="29"/>
      <c r="J25" s="29"/>
    </row>
    <row r="26" spans="1:10" x14ac:dyDescent="0.5">
      <c r="A26" s="27"/>
      <c r="B26" s="29"/>
      <c r="C26" s="29"/>
      <c r="D26" s="29"/>
      <c r="E26" s="29"/>
      <c r="F26" s="29"/>
      <c r="G26" s="29"/>
      <c r="H26" s="29"/>
      <c r="I26" s="29"/>
      <c r="J26" s="29"/>
    </row>
    <row r="27" spans="1:10" x14ac:dyDescent="0.5">
      <c r="A27" s="27"/>
      <c r="B27" s="29"/>
      <c r="C27" s="29"/>
      <c r="D27" s="29"/>
      <c r="E27" s="29"/>
      <c r="F27" s="29"/>
      <c r="G27" s="29"/>
      <c r="H27" s="29"/>
      <c r="I27" s="29"/>
      <c r="J27" s="29"/>
    </row>
    <row r="28" spans="1:10" x14ac:dyDescent="0.5">
      <c r="A28" s="27"/>
      <c r="B28" s="29"/>
      <c r="C28" s="29"/>
      <c r="D28" s="29"/>
      <c r="E28" s="29"/>
      <c r="F28" s="29"/>
      <c r="G28" s="29"/>
      <c r="H28" s="29"/>
      <c r="I28" s="29"/>
      <c r="J28" s="29"/>
    </row>
    <row r="29" spans="1:10" x14ac:dyDescent="0.5">
      <c r="A29" s="27"/>
      <c r="B29" s="29"/>
      <c r="C29" s="29"/>
      <c r="D29" s="29"/>
      <c r="E29" s="29"/>
      <c r="F29" s="29"/>
      <c r="G29" s="29"/>
      <c r="H29" s="29"/>
      <c r="I29" s="29"/>
      <c r="J29" s="29"/>
    </row>
    <row r="30" spans="1:10" x14ac:dyDescent="0.5">
      <c r="A30" s="27"/>
      <c r="B30" s="29"/>
      <c r="C30" s="29"/>
      <c r="D30" s="29"/>
      <c r="E30" s="29"/>
      <c r="F30" s="29"/>
      <c r="G30" s="29"/>
      <c r="H30" s="29"/>
      <c r="I30" s="29"/>
      <c r="J30" s="29"/>
    </row>
    <row r="31" spans="1:10" x14ac:dyDescent="0.5">
      <c r="A31" s="27"/>
      <c r="B31" s="29"/>
      <c r="C31" s="29"/>
      <c r="D31" s="29"/>
      <c r="E31" s="29"/>
      <c r="F31" s="29"/>
      <c r="G31" s="29"/>
      <c r="H31" s="29"/>
      <c r="I31" s="29"/>
      <c r="J31" s="29"/>
    </row>
    <row r="32" spans="1:10" x14ac:dyDescent="0.5">
      <c r="A32" s="27"/>
      <c r="B32" s="29"/>
      <c r="C32" s="29"/>
      <c r="D32" s="29"/>
      <c r="E32" s="29"/>
      <c r="F32" s="29"/>
      <c r="G32" s="29"/>
      <c r="H32" s="29"/>
      <c r="I32" s="29"/>
      <c r="J32" s="29"/>
    </row>
    <row r="33" spans="1:10" x14ac:dyDescent="0.5">
      <c r="A33" s="27"/>
      <c r="B33" s="29"/>
      <c r="C33" s="29"/>
      <c r="D33" s="29"/>
      <c r="E33" s="29"/>
      <c r="F33" s="29"/>
      <c r="G33" s="29"/>
      <c r="H33" s="29"/>
      <c r="I33" s="29"/>
      <c r="J33" s="29"/>
    </row>
    <row r="34" spans="1:10" x14ac:dyDescent="0.5">
      <c r="A34" s="27"/>
      <c r="B34" s="29"/>
      <c r="C34" s="29"/>
      <c r="D34" s="29"/>
      <c r="E34" s="29"/>
      <c r="F34" s="29"/>
      <c r="G34" s="29"/>
      <c r="H34" s="29"/>
      <c r="I34" s="29"/>
      <c r="J34" s="29"/>
    </row>
    <row r="35" spans="1:10" x14ac:dyDescent="0.5">
      <c r="A35" s="27"/>
      <c r="B35" s="29"/>
      <c r="C35" s="29"/>
      <c r="D35" s="29"/>
      <c r="E35" s="29"/>
      <c r="F35" s="29"/>
      <c r="G35" s="29"/>
      <c r="H35" s="29"/>
      <c r="I35" s="29"/>
      <c r="J35" s="29"/>
    </row>
    <row r="36" spans="1:10" x14ac:dyDescent="0.5">
      <c r="A36" s="27"/>
      <c r="B36" s="29"/>
      <c r="C36" s="29"/>
      <c r="D36" s="29"/>
      <c r="E36" s="29"/>
      <c r="F36" s="29"/>
      <c r="G36" s="29"/>
      <c r="H36" s="29"/>
      <c r="I36" s="29"/>
      <c r="J36" s="29"/>
    </row>
    <row r="37" spans="1:10" x14ac:dyDescent="0.5">
      <c r="A37" s="27"/>
      <c r="B37" s="29"/>
      <c r="C37" s="29"/>
      <c r="D37" s="29"/>
      <c r="E37" s="29"/>
      <c r="F37" s="29"/>
      <c r="G37" s="29"/>
      <c r="H37" s="29"/>
      <c r="I37" s="29"/>
      <c r="J37" s="29"/>
    </row>
    <row r="38" spans="1:10" x14ac:dyDescent="0.5">
      <c r="A38" s="27"/>
      <c r="B38" s="29"/>
      <c r="C38" s="29"/>
      <c r="D38" s="29"/>
      <c r="E38" s="29"/>
      <c r="F38" s="29"/>
      <c r="G38" s="29"/>
      <c r="H38" s="29"/>
      <c r="I38" s="29"/>
      <c r="J38" s="29"/>
    </row>
    <row r="39" spans="1:10" x14ac:dyDescent="0.5">
      <c r="A39" s="27"/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5">
      <c r="A40" s="27"/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5">
      <c r="A41" s="27"/>
      <c r="B41" s="29"/>
      <c r="C41" s="29"/>
      <c r="D41" s="29"/>
      <c r="E41" s="29"/>
      <c r="F41" s="29"/>
      <c r="G41" s="29"/>
      <c r="H41" s="29"/>
      <c r="I41" s="29"/>
      <c r="J41" s="29"/>
    </row>
    <row r="42" spans="1:10" x14ac:dyDescent="0.5">
      <c r="A42" s="27"/>
      <c r="B42" s="29"/>
      <c r="C42" s="29"/>
      <c r="D42" s="29"/>
      <c r="E42" s="29"/>
      <c r="F42" s="29"/>
      <c r="G42" s="29"/>
      <c r="H42" s="29"/>
      <c r="I42" s="29"/>
      <c r="J42" s="29"/>
    </row>
    <row r="43" spans="1:10" x14ac:dyDescent="0.5">
      <c r="A43" s="27"/>
      <c r="B43" s="29"/>
      <c r="C43" s="29"/>
      <c r="D43" s="29"/>
      <c r="E43" s="29"/>
      <c r="F43" s="29"/>
      <c r="G43" s="29"/>
      <c r="H43" s="29"/>
      <c r="I43" s="29"/>
      <c r="J43" s="29"/>
    </row>
    <row r="44" spans="1:10" x14ac:dyDescent="0.5">
      <c r="A44" s="27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5">
      <c r="A45" s="27"/>
      <c r="B45" s="29"/>
      <c r="C45" s="29"/>
      <c r="D45" s="29"/>
      <c r="E45" s="29"/>
      <c r="F45" s="29"/>
      <c r="G45" s="29"/>
      <c r="H45" s="29"/>
      <c r="I45" s="29"/>
      <c r="J45" s="29"/>
    </row>
    <row r="46" spans="1:10" x14ac:dyDescent="0.5">
      <c r="A46" s="27"/>
      <c r="B46" s="29"/>
      <c r="C46" s="29"/>
      <c r="D46" s="29"/>
      <c r="E46" s="29"/>
      <c r="F46" s="29"/>
      <c r="G46" s="29"/>
      <c r="H46" s="29"/>
      <c r="I46" s="29"/>
      <c r="J46" s="29"/>
    </row>
    <row r="47" spans="1:10" x14ac:dyDescent="0.5">
      <c r="A47" s="27"/>
      <c r="B47" s="29"/>
      <c r="C47" s="29"/>
      <c r="D47" s="29"/>
      <c r="E47" s="29"/>
      <c r="F47" s="29"/>
      <c r="G47" s="29"/>
      <c r="H47" s="29"/>
      <c r="I47" s="29"/>
      <c r="J47" s="29"/>
    </row>
    <row r="48" spans="1:10" x14ac:dyDescent="0.5">
      <c r="A48" s="27"/>
      <c r="B48" s="29"/>
      <c r="C48" s="29"/>
      <c r="D48" s="29"/>
      <c r="E48" s="29"/>
      <c r="F48" s="29"/>
      <c r="G48" s="29"/>
      <c r="H48" s="29"/>
      <c r="I48" s="29"/>
      <c r="J48" s="29"/>
    </row>
    <row r="49" spans="1:10" x14ac:dyDescent="0.5">
      <c r="A49" s="27"/>
      <c r="B49" s="29"/>
      <c r="C49" s="29"/>
      <c r="D49" s="29"/>
      <c r="E49" s="29"/>
      <c r="F49" s="29"/>
      <c r="G49" s="29"/>
      <c r="H49" s="29"/>
      <c r="I49" s="29"/>
      <c r="J49" s="29"/>
    </row>
    <row r="50" spans="1:10" x14ac:dyDescent="0.5">
      <c r="A50" s="27"/>
      <c r="B50" s="29"/>
      <c r="C50" s="29"/>
      <c r="D50" s="29"/>
      <c r="E50" s="29"/>
      <c r="F50" s="29"/>
      <c r="G50" s="29"/>
      <c r="H50" s="29"/>
      <c r="I50" s="29"/>
      <c r="J50" s="29"/>
    </row>
    <row r="51" spans="1:10" x14ac:dyDescent="0.5">
      <c r="A51" s="27"/>
      <c r="B51" s="29"/>
      <c r="C51" s="29"/>
      <c r="D51" s="29"/>
      <c r="E51" s="29"/>
      <c r="F51" s="29"/>
      <c r="G51" s="29"/>
      <c r="H51" s="29"/>
      <c r="I51" s="29"/>
      <c r="J51" s="29"/>
    </row>
    <row r="52" spans="1:10" x14ac:dyDescent="0.5">
      <c r="A52" s="27"/>
      <c r="B52" s="29"/>
      <c r="C52" s="29"/>
      <c r="D52" s="29"/>
      <c r="E52" s="29"/>
      <c r="F52" s="29"/>
      <c r="G52" s="29"/>
      <c r="H52" s="29"/>
      <c r="I52" s="29"/>
      <c r="J52" s="29"/>
    </row>
    <row r="53" spans="1:10" x14ac:dyDescent="0.5">
      <c r="A53" s="27"/>
      <c r="B53" s="29"/>
      <c r="C53" s="29"/>
      <c r="D53" s="29"/>
      <c r="E53" s="29"/>
      <c r="F53" s="29"/>
      <c r="G53" s="29"/>
      <c r="H53" s="29"/>
      <c r="I53" s="29"/>
      <c r="J53" s="29"/>
    </row>
    <row r="54" spans="1:10" x14ac:dyDescent="0.5">
      <c r="A54" s="27"/>
      <c r="B54" s="29"/>
      <c r="C54" s="29"/>
      <c r="D54" s="29"/>
      <c r="E54" s="29"/>
      <c r="F54" s="29"/>
      <c r="G54" s="29"/>
      <c r="H54" s="29"/>
      <c r="I54" s="29"/>
      <c r="J54" s="29"/>
    </row>
    <row r="55" spans="1:10" x14ac:dyDescent="0.5">
      <c r="A55" s="27"/>
      <c r="B55" s="29"/>
      <c r="C55" s="29"/>
      <c r="D55" s="29"/>
      <c r="E55" s="29"/>
      <c r="F55" s="29"/>
      <c r="G55" s="29"/>
      <c r="H55" s="29"/>
      <c r="I55" s="29"/>
      <c r="J55" s="29"/>
    </row>
    <row r="56" spans="1:10" x14ac:dyDescent="0.5">
      <c r="A56" s="27"/>
      <c r="B56" s="29"/>
      <c r="C56" s="29"/>
      <c r="D56" s="29"/>
      <c r="E56" s="29"/>
      <c r="F56" s="29"/>
      <c r="G56" s="29"/>
      <c r="H56" s="29"/>
      <c r="I56" s="29"/>
      <c r="J56" s="29"/>
    </row>
    <row r="57" spans="1:10" x14ac:dyDescent="0.5">
      <c r="A57" s="27"/>
      <c r="B57" s="29"/>
      <c r="C57" s="29"/>
      <c r="D57" s="29"/>
      <c r="E57" s="29"/>
      <c r="F57" s="29"/>
      <c r="G57" s="29"/>
      <c r="H57" s="29"/>
      <c r="I57" s="29"/>
      <c r="J57" s="29"/>
    </row>
    <row r="58" spans="1:10" x14ac:dyDescent="0.5">
      <c r="A58" s="27"/>
      <c r="B58" s="29"/>
      <c r="C58" s="29"/>
      <c r="D58" s="29"/>
      <c r="E58" s="29"/>
      <c r="F58" s="29"/>
      <c r="G58" s="29"/>
      <c r="H58" s="29"/>
      <c r="I58" s="29"/>
      <c r="J58" s="29"/>
    </row>
    <row r="59" spans="1:10" x14ac:dyDescent="0.5">
      <c r="A59" s="27"/>
      <c r="B59" s="29"/>
      <c r="C59" s="29"/>
      <c r="D59" s="29"/>
      <c r="E59" s="29"/>
      <c r="F59" s="29"/>
      <c r="G59" s="29"/>
      <c r="H59" s="29"/>
      <c r="I59" s="29"/>
      <c r="J59" s="29"/>
    </row>
    <row r="60" spans="1:10" x14ac:dyDescent="0.5">
      <c r="A60" s="27"/>
      <c r="B60" s="29"/>
      <c r="C60" s="29"/>
      <c r="D60" s="29"/>
      <c r="E60" s="29"/>
      <c r="F60" s="29"/>
      <c r="G60" s="29"/>
      <c r="H60" s="29"/>
      <c r="I60" s="29"/>
      <c r="J60" s="29"/>
    </row>
    <row r="61" spans="1:10" x14ac:dyDescent="0.5">
      <c r="A61" s="27"/>
      <c r="B61" s="29"/>
      <c r="C61" s="29"/>
      <c r="D61" s="29"/>
      <c r="E61" s="29"/>
      <c r="F61" s="29"/>
      <c r="G61" s="29"/>
      <c r="H61" s="29"/>
      <c r="I61" s="29"/>
      <c r="J61" s="29"/>
    </row>
    <row r="62" spans="1:10" x14ac:dyDescent="0.5">
      <c r="A62" s="27"/>
      <c r="B62" s="29"/>
      <c r="C62" s="29"/>
      <c r="D62" s="29"/>
      <c r="E62" s="29"/>
      <c r="F62" s="29"/>
      <c r="G62" s="29"/>
      <c r="H62" s="29"/>
      <c r="I62" s="29"/>
      <c r="J62" s="29"/>
    </row>
    <row r="63" spans="1:10" x14ac:dyDescent="0.5">
      <c r="A63" s="27"/>
      <c r="B63" s="29"/>
      <c r="C63" s="29"/>
      <c r="D63" s="29"/>
      <c r="E63" s="29"/>
      <c r="F63" s="29"/>
      <c r="G63" s="29"/>
      <c r="H63" s="29"/>
      <c r="I63" s="29"/>
      <c r="J63" s="29"/>
    </row>
    <row r="64" spans="1:10" x14ac:dyDescent="0.5">
      <c r="A64" s="27"/>
      <c r="B64" s="29"/>
      <c r="C64" s="29"/>
      <c r="D64" s="29"/>
      <c r="E64" s="29"/>
      <c r="F64" s="29"/>
      <c r="G64" s="29"/>
      <c r="H64" s="29"/>
      <c r="I64" s="29"/>
      <c r="J64" s="29"/>
    </row>
    <row r="65" spans="1:10" x14ac:dyDescent="0.5">
      <c r="A65" s="27"/>
      <c r="B65" s="29"/>
      <c r="C65" s="29"/>
      <c r="D65" s="29"/>
      <c r="E65" s="29"/>
      <c r="F65" s="29"/>
      <c r="G65" s="29"/>
      <c r="H65" s="29"/>
      <c r="I65" s="29"/>
      <c r="J65" s="29"/>
    </row>
    <row r="66" spans="1:10" x14ac:dyDescent="0.5">
      <c r="A66" s="27"/>
      <c r="B66" s="29"/>
      <c r="C66" s="29"/>
      <c r="D66" s="29"/>
      <c r="E66" s="29"/>
      <c r="F66" s="29"/>
      <c r="G66" s="29"/>
      <c r="H66" s="29"/>
      <c r="I66" s="29"/>
      <c r="J66" s="29"/>
    </row>
    <row r="67" spans="1:10" x14ac:dyDescent="0.5">
      <c r="A67" s="27"/>
      <c r="B67" s="29"/>
      <c r="C67" s="29"/>
      <c r="D67" s="29"/>
      <c r="E67" s="29"/>
      <c r="F67" s="29"/>
      <c r="G67" s="29"/>
      <c r="H67" s="29"/>
      <c r="I67" s="29"/>
      <c r="J67" s="29"/>
    </row>
    <row r="68" spans="1:10" x14ac:dyDescent="0.5">
      <c r="A68" s="27"/>
      <c r="B68" s="29"/>
      <c r="C68" s="29"/>
      <c r="D68" s="29"/>
      <c r="E68" s="29"/>
      <c r="F68" s="29"/>
      <c r="G68" s="29"/>
      <c r="H68" s="29"/>
      <c r="I68" s="29"/>
      <c r="J68" s="29"/>
    </row>
    <row r="69" spans="1:10" x14ac:dyDescent="0.5">
      <c r="A69" s="27"/>
      <c r="B69" s="29"/>
      <c r="C69" s="29"/>
      <c r="D69" s="29"/>
      <c r="E69" s="29"/>
      <c r="F69" s="29"/>
      <c r="G69" s="29"/>
      <c r="H69" s="29"/>
      <c r="I69" s="29"/>
      <c r="J69" s="29"/>
    </row>
    <row r="70" spans="1:10" x14ac:dyDescent="0.5">
      <c r="A70" s="27"/>
      <c r="B70" s="29"/>
      <c r="C70" s="29"/>
      <c r="D70" s="29"/>
      <c r="E70" s="29"/>
      <c r="F70" s="29"/>
      <c r="G70" s="29"/>
      <c r="H70" s="29"/>
      <c r="I70" s="29"/>
      <c r="J70" s="29"/>
    </row>
    <row r="71" spans="1:10" x14ac:dyDescent="0.5">
      <c r="A71" s="27"/>
      <c r="B71" s="29"/>
      <c r="C71" s="29"/>
      <c r="D71" s="29"/>
      <c r="E71" s="29"/>
      <c r="F71" s="29"/>
      <c r="G71" s="29"/>
      <c r="H71" s="29"/>
      <c r="I71" s="29"/>
      <c r="J71" s="29"/>
    </row>
    <row r="72" spans="1:10" x14ac:dyDescent="0.5">
      <c r="A72" s="27"/>
      <c r="B72" s="29"/>
      <c r="C72" s="29"/>
      <c r="D72" s="29"/>
      <c r="E72" s="29"/>
      <c r="F72" s="29"/>
      <c r="G72" s="29"/>
      <c r="H72" s="29"/>
      <c r="I72" s="29"/>
      <c r="J72" s="29"/>
    </row>
    <row r="73" spans="1:10" x14ac:dyDescent="0.5">
      <c r="A73" s="27"/>
      <c r="B73" s="29"/>
      <c r="C73" s="29"/>
      <c r="D73" s="29"/>
      <c r="E73" s="29"/>
      <c r="F73" s="29"/>
      <c r="G73" s="29"/>
      <c r="H73" s="29"/>
      <c r="I73" s="29"/>
      <c r="J73" s="29"/>
    </row>
    <row r="74" spans="1:10" x14ac:dyDescent="0.5">
      <c r="A74" s="27"/>
      <c r="B74" s="29"/>
      <c r="C74" s="29"/>
      <c r="D74" s="29"/>
      <c r="E74" s="29"/>
      <c r="F74" s="29"/>
      <c r="G74" s="29"/>
      <c r="H74" s="29"/>
      <c r="I74" s="29"/>
      <c r="J74" s="29"/>
    </row>
    <row r="75" spans="1:10" x14ac:dyDescent="0.5">
      <c r="A75" s="27"/>
      <c r="B75" s="29"/>
      <c r="C75" s="29"/>
      <c r="D75" s="29"/>
      <c r="E75" s="29"/>
      <c r="F75" s="29"/>
      <c r="G75" s="29"/>
      <c r="H75" s="29"/>
      <c r="I75" s="29"/>
      <c r="J75" s="29"/>
    </row>
    <row r="76" spans="1:10" x14ac:dyDescent="0.5">
      <c r="A76" s="27"/>
      <c r="B76" s="29"/>
      <c r="C76" s="29"/>
      <c r="D76" s="29"/>
      <c r="E76" s="29"/>
      <c r="F76" s="29"/>
      <c r="G76" s="29"/>
      <c r="H76" s="29"/>
      <c r="I76" s="29"/>
      <c r="J76" s="29"/>
    </row>
    <row r="77" spans="1:10" x14ac:dyDescent="0.5">
      <c r="A77" s="27"/>
      <c r="B77" s="29"/>
      <c r="C77" s="29"/>
      <c r="D77" s="29"/>
      <c r="E77" s="29"/>
      <c r="F77" s="29"/>
      <c r="G77" s="29"/>
      <c r="H77" s="29"/>
      <c r="I77" s="29"/>
      <c r="J77" s="29"/>
    </row>
    <row r="78" spans="1:10" x14ac:dyDescent="0.5">
      <c r="A78" s="27"/>
      <c r="B78" s="29"/>
      <c r="C78" s="29"/>
      <c r="D78" s="29"/>
      <c r="E78" s="29"/>
      <c r="F78" s="29"/>
      <c r="G78" s="29"/>
      <c r="H78" s="29"/>
      <c r="I78" s="29"/>
      <c r="J78" s="29"/>
    </row>
    <row r="79" spans="1:10" x14ac:dyDescent="0.5">
      <c r="A79" s="27"/>
      <c r="B79" s="29"/>
      <c r="C79" s="29"/>
      <c r="D79" s="29"/>
      <c r="E79" s="29"/>
      <c r="F79" s="29"/>
      <c r="G79" s="29"/>
      <c r="H79" s="29"/>
      <c r="I79" s="29"/>
      <c r="J79" s="29"/>
    </row>
    <row r="80" spans="1:10" x14ac:dyDescent="0.5">
      <c r="A80" s="27"/>
      <c r="B80" s="29"/>
      <c r="C80" s="29"/>
      <c r="D80" s="29"/>
      <c r="E80" s="29"/>
      <c r="F80" s="29"/>
      <c r="G80" s="29"/>
      <c r="H80" s="29"/>
      <c r="I80" s="29"/>
      <c r="J80" s="29"/>
    </row>
    <row r="81" spans="1:10" x14ac:dyDescent="0.5">
      <c r="A81" s="27"/>
      <c r="B81" s="29"/>
      <c r="C81" s="29"/>
      <c r="D81" s="29"/>
      <c r="E81" s="29"/>
      <c r="F81" s="29"/>
      <c r="G81" s="29"/>
      <c r="H81" s="29"/>
      <c r="I81" s="29"/>
      <c r="J81" s="29"/>
    </row>
    <row r="82" spans="1:10" x14ac:dyDescent="0.5">
      <c r="A82" s="27"/>
      <c r="B82" s="29"/>
      <c r="C82" s="29"/>
      <c r="D82" s="29"/>
      <c r="E82" s="29"/>
      <c r="F82" s="29"/>
      <c r="G82" s="29"/>
      <c r="H82" s="29"/>
      <c r="I82" s="29"/>
      <c r="J82" s="29"/>
    </row>
    <row r="83" spans="1:10" x14ac:dyDescent="0.5">
      <c r="A83" s="27"/>
      <c r="B83" s="29"/>
      <c r="C83" s="29"/>
      <c r="D83" s="29"/>
      <c r="E83" s="29"/>
      <c r="F83" s="29"/>
      <c r="G83" s="29"/>
      <c r="H83" s="29"/>
      <c r="I83" s="29"/>
      <c r="J83" s="29"/>
    </row>
    <row r="84" spans="1:10" x14ac:dyDescent="0.5">
      <c r="A84" s="27"/>
      <c r="B84" s="29"/>
      <c r="C84" s="29"/>
      <c r="D84" s="29"/>
      <c r="E84" s="29"/>
      <c r="F84" s="29"/>
      <c r="G84" s="29"/>
      <c r="H84" s="29"/>
      <c r="I84" s="29"/>
      <c r="J84" s="29"/>
    </row>
    <row r="85" spans="1:10" x14ac:dyDescent="0.5">
      <c r="A85" s="27"/>
      <c r="B85" s="29"/>
      <c r="C85" s="29"/>
      <c r="D85" s="29"/>
      <c r="E85" s="29"/>
      <c r="F85" s="29"/>
      <c r="G85" s="29"/>
      <c r="H85" s="29"/>
      <c r="I85" s="29"/>
      <c r="J85" s="29"/>
    </row>
    <row r="86" spans="1:10" x14ac:dyDescent="0.5">
      <c r="A86" s="27"/>
      <c r="B86" s="29"/>
      <c r="C86" s="29"/>
      <c r="D86" s="29"/>
      <c r="E86" s="29"/>
      <c r="F86" s="29"/>
      <c r="G86" s="29"/>
      <c r="H86" s="29"/>
      <c r="I86" s="29"/>
      <c r="J86" s="29"/>
    </row>
    <row r="87" spans="1:10" x14ac:dyDescent="0.5">
      <c r="A87" s="27"/>
      <c r="B87" s="29"/>
      <c r="C87" s="29"/>
      <c r="D87" s="29"/>
      <c r="E87" s="29"/>
      <c r="F87" s="29"/>
      <c r="G87" s="29"/>
      <c r="H87" s="29"/>
      <c r="I87" s="29"/>
      <c r="J87" s="29"/>
    </row>
    <row r="88" spans="1:10" x14ac:dyDescent="0.5">
      <c r="A88" s="27"/>
      <c r="B88" s="29"/>
      <c r="C88" s="29"/>
      <c r="D88" s="29"/>
      <c r="E88" s="29"/>
      <c r="F88" s="29"/>
      <c r="G88" s="29"/>
      <c r="H88" s="29"/>
      <c r="I88" s="29"/>
      <c r="J88" s="29"/>
    </row>
    <row r="89" spans="1:10" x14ac:dyDescent="0.5">
      <c r="A89" s="27"/>
      <c r="B89" s="29"/>
      <c r="C89" s="29"/>
      <c r="D89" s="29"/>
      <c r="E89" s="29"/>
      <c r="F89" s="29"/>
      <c r="G89" s="29"/>
      <c r="H89" s="29"/>
      <c r="I89" s="29"/>
      <c r="J89" s="29"/>
    </row>
    <row r="90" spans="1:10" x14ac:dyDescent="0.5">
      <c r="A90" s="27"/>
      <c r="B90" s="29"/>
      <c r="C90" s="29"/>
      <c r="D90" s="29"/>
      <c r="E90" s="29"/>
      <c r="F90" s="29"/>
      <c r="G90" s="29"/>
      <c r="H90" s="29"/>
      <c r="I90" s="29"/>
      <c r="J90" s="29"/>
    </row>
    <row r="91" spans="1:10" x14ac:dyDescent="0.5">
      <c r="A91" s="27"/>
      <c r="B91" s="29"/>
      <c r="C91" s="29"/>
      <c r="D91" s="29"/>
      <c r="E91" s="29"/>
      <c r="F91" s="29"/>
      <c r="G91" s="29"/>
      <c r="H91" s="29"/>
      <c r="I91" s="29"/>
      <c r="J91" s="29"/>
    </row>
    <row r="92" spans="1:10" x14ac:dyDescent="0.5">
      <c r="A92" s="27"/>
      <c r="B92" s="29"/>
      <c r="C92" s="29"/>
      <c r="D92" s="29"/>
      <c r="E92" s="29"/>
      <c r="F92" s="29"/>
      <c r="G92" s="29"/>
      <c r="H92" s="29"/>
      <c r="I92" s="29"/>
      <c r="J92" s="2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rgb="FFFFC000"/>
  </sheetPr>
  <dimension ref="A1:Y26"/>
  <sheetViews>
    <sheetView showGridLines="0" topLeftCell="A7" zoomScale="106" zoomScaleNormal="106" workbookViewId="0">
      <selection activeCell="H12" sqref="H12"/>
    </sheetView>
  </sheetViews>
  <sheetFormatPr defaultColWidth="0" defaultRowHeight="21.75" x14ac:dyDescent="0.5"/>
  <cols>
    <col min="1" max="1" width="41.7109375" customWidth="1"/>
    <col min="2" max="2" width="13" customWidth="1"/>
    <col min="3" max="18" width="9.140625" customWidth="1"/>
    <col min="19" max="25" width="0" hidden="1" customWidth="1"/>
    <col min="26" max="16384" width="9.140625" hidden="1"/>
  </cols>
  <sheetData>
    <row r="1" spans="1:25" ht="65.25" customHeight="1" x14ac:dyDescent="0.9">
      <c r="A1" s="72" t="s">
        <v>420</v>
      </c>
      <c r="B1" s="64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0"/>
      <c r="V1" s="60"/>
      <c r="W1" s="60"/>
      <c r="X1" s="60"/>
      <c r="Y1" s="60"/>
    </row>
    <row r="2" spans="1:25" ht="28.5" customHeight="1" x14ac:dyDescent="0.75">
      <c r="A2" s="67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28.5" customHeight="1" x14ac:dyDescent="0.5">
      <c r="A3" s="68" t="s">
        <v>410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5" ht="28.5" customHeight="1" x14ac:dyDescent="0.75">
      <c r="A4" s="67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</row>
    <row r="5" spans="1:25" ht="28.5" customHeight="1" x14ac:dyDescent="0.75">
      <c r="A5" s="67" t="s">
        <v>421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ht="28.5" customHeight="1" x14ac:dyDescent="0.5">
      <c r="A6" s="6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ht="28.5" customHeight="1" x14ac:dyDescent="0.75">
      <c r="A7" s="67" t="s">
        <v>411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28.5" customHeight="1" x14ac:dyDescent="0.6">
      <c r="A8" s="70" t="s">
        <v>412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</row>
    <row r="9" spans="1:25" ht="28.5" customHeight="1" x14ac:dyDescent="0.6">
      <c r="A9" s="70" t="s">
        <v>413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</row>
    <row r="10" spans="1:25" ht="28.5" customHeight="1" x14ac:dyDescent="0.6">
      <c r="A10" s="70" t="s">
        <v>443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25" ht="28.5" customHeight="1" x14ac:dyDescent="0.6">
      <c r="A11" s="70" t="s">
        <v>444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</row>
    <row r="12" spans="1:25" ht="28.5" customHeight="1" x14ac:dyDescent="0.5">
      <c r="A12" s="6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25" ht="28.5" customHeight="1" x14ac:dyDescent="0.75">
      <c r="A13" s="67" t="s">
        <v>414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</row>
    <row r="14" spans="1:25" ht="28.5" customHeight="1" x14ac:dyDescent="0.6">
      <c r="A14" s="70" t="s">
        <v>415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</row>
    <row r="15" spans="1:25" ht="28.5" customHeight="1" x14ac:dyDescent="0.6">
      <c r="A15" s="70" t="s">
        <v>416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</row>
    <row r="16" spans="1:25" ht="28.5" customHeight="1" x14ac:dyDescent="0.6">
      <c r="A16" s="70" t="s">
        <v>417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</row>
    <row r="17" spans="1:25" ht="28.5" customHeight="1" x14ac:dyDescent="0.5">
      <c r="A17" s="69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ht="28.5" customHeight="1" x14ac:dyDescent="0.75">
      <c r="A18" s="67" t="s">
        <v>418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ht="28.5" customHeight="1" x14ac:dyDescent="0.75">
      <c r="A19" s="67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ht="28.5" customHeight="1" x14ac:dyDescent="0.75">
      <c r="A20" s="67" t="s">
        <v>495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ht="28.5" customHeight="1" x14ac:dyDescent="0.75">
      <c r="A21" s="67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ht="28.5" customHeight="1" x14ac:dyDescent="0.75">
      <c r="A22" s="67" t="s">
        <v>480</v>
      </c>
      <c r="B22" s="60"/>
      <c r="C22" s="71" t="s">
        <v>419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28.5" customHeight="1" x14ac:dyDescent="0.75">
      <c r="A23" s="67" t="s">
        <v>481</v>
      </c>
      <c r="B23" s="60"/>
      <c r="C23" s="137" t="s">
        <v>423</v>
      </c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60"/>
      <c r="R23" s="60"/>
      <c r="S23" s="60"/>
      <c r="T23" s="60"/>
      <c r="U23" s="60"/>
      <c r="V23" s="60"/>
      <c r="W23" s="60"/>
      <c r="X23" s="60"/>
      <c r="Y23" s="60"/>
    </row>
    <row r="24" spans="1:25" ht="28.5" customHeight="1" x14ac:dyDescent="0.75">
      <c r="A24" s="67"/>
      <c r="B24" s="60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60"/>
      <c r="R24" s="60"/>
      <c r="S24" s="60"/>
      <c r="T24" s="60"/>
      <c r="U24" s="60"/>
      <c r="V24" s="60"/>
      <c r="W24" s="60"/>
      <c r="X24" s="60"/>
      <c r="Y24" s="60"/>
    </row>
    <row r="25" spans="1:25" ht="28.5" customHeight="1" x14ac:dyDescent="0.75">
      <c r="A25" s="66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79" t="s">
        <v>422</v>
      </c>
      <c r="S25" s="60"/>
      <c r="T25" s="60"/>
      <c r="U25" s="60"/>
      <c r="V25" s="60"/>
      <c r="W25" s="60"/>
      <c r="X25" s="60"/>
      <c r="Y25" s="60"/>
    </row>
    <row r="26" spans="1:25" ht="28.5" customHeight="1" x14ac:dyDescent="0.5"/>
  </sheetData>
  <sheetProtection formatCells="0" formatColumns="0" formatRows="0" autoFilter="0" pivotTables="0"/>
  <mergeCells count="1">
    <mergeCell ref="C23:P24"/>
  </mergeCells>
  <hyperlinks>
    <hyperlink ref="A3" location="Home!A1" display="หน้าหลัก"/>
    <hyperlink ref="A5" location="requisition2!A1" display="requisition2!A1"/>
    <hyperlink ref="A8:A10" location="สรุปจำนวน!A1" display=" - รายการเครื่องมือที่ยังไม่คืน"/>
    <hyperlink ref="A18" location="DatabaseREQSIT!A1" display="ประวัติการใช้เครื่องมือ"/>
    <hyperlink ref="A14" location="Database!A1" display=" - รายการเครื่องมือเครื่องใช้"/>
    <hyperlink ref="A15" location="Details!A1" display=" - รายการเครื่องมือประกอบ"/>
    <hyperlink ref="A16" location="name!A1" display=" - รายการชื่อพนักงาน กฟผ."/>
    <hyperlink ref="A11" location="สรุปจำนวน!N3" display=" - จำนวนการใช้เครื่องมือ (วัน)"/>
    <hyperlink ref="A10" location="สรุปจำนวน!K3" display=" - จำนวนการใช้เครื่องมือ (ครั้ง)"/>
    <hyperlink ref="A9" location="สรุปจำนวน!G3" display=" - รายการที่เบิกยืม และ คืน"/>
    <hyperlink ref="A8" location="สรุปจำนวน!C3" display=" - รายการเครื่องมือที่ยังไม่คืน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>
              <from>
                <xdr:col>1</xdr:col>
                <xdr:colOff>590550</xdr:colOff>
                <xdr:row>3</xdr:row>
                <xdr:rowOff>123825</xdr:rowOff>
              </from>
              <to>
                <xdr:col>6</xdr:col>
                <xdr:colOff>485775</xdr:colOff>
                <xdr:row>5</xdr:row>
                <xdr:rowOff>9525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CommandButton2">
          <controlPr defaultSize="0" autoLine="0" r:id="rId7">
            <anchor>
              <from>
                <xdr:col>8</xdr:col>
                <xdr:colOff>333375</xdr:colOff>
                <xdr:row>3</xdr:row>
                <xdr:rowOff>123825</xdr:rowOff>
              </from>
              <to>
                <xdr:col>13</xdr:col>
                <xdr:colOff>485775</xdr:colOff>
                <xdr:row>5</xdr:row>
                <xdr:rowOff>9525</xdr:rowOff>
              </to>
            </anchor>
          </controlPr>
        </control>
      </mc:Choice>
      <mc:Fallback>
        <control shapeId="14338" r:id="rId6" name="CommandButton2"/>
      </mc:Fallback>
    </mc:AlternateContent>
    <mc:AlternateContent xmlns:mc="http://schemas.openxmlformats.org/markup-compatibility/2006">
      <mc:Choice Requires="x14">
        <control shapeId="14339" r:id="rId8" name="CommandButton3">
          <controlPr defaultSize="0" autoLine="0" r:id="rId9">
            <anchor>
              <from>
                <xdr:col>1</xdr:col>
                <xdr:colOff>590550</xdr:colOff>
                <xdr:row>6</xdr:row>
                <xdr:rowOff>342900</xdr:rowOff>
              </from>
              <to>
                <xdr:col>6</xdr:col>
                <xdr:colOff>485775</xdr:colOff>
                <xdr:row>8</xdr:row>
                <xdr:rowOff>228600</xdr:rowOff>
              </to>
            </anchor>
          </controlPr>
        </control>
      </mc:Choice>
      <mc:Fallback>
        <control shapeId="14339" r:id="rId8" name="CommandButton3"/>
      </mc:Fallback>
    </mc:AlternateContent>
    <mc:AlternateContent xmlns:mc="http://schemas.openxmlformats.org/markup-compatibility/2006">
      <mc:Choice Requires="x14">
        <control shapeId="14340" r:id="rId10" name="CommandButton4">
          <controlPr defaultSize="0" autoLine="0" r:id="rId11">
            <anchor>
              <from>
                <xdr:col>8</xdr:col>
                <xdr:colOff>333375</xdr:colOff>
                <xdr:row>6</xdr:row>
                <xdr:rowOff>342900</xdr:rowOff>
              </from>
              <to>
                <xdr:col>13</xdr:col>
                <xdr:colOff>485775</xdr:colOff>
                <xdr:row>8</xdr:row>
                <xdr:rowOff>228600</xdr:rowOff>
              </to>
            </anchor>
          </controlPr>
        </control>
      </mc:Choice>
      <mc:Fallback>
        <control shapeId="14340" r:id="rId10" name="CommandButton4"/>
      </mc:Fallback>
    </mc:AlternateContent>
    <mc:AlternateContent xmlns:mc="http://schemas.openxmlformats.org/markup-compatibility/2006">
      <mc:Choice Requires="x14">
        <control shapeId="14341" r:id="rId12" name="CommandButton5">
          <controlPr defaultSize="0" autoLine="0" r:id="rId13">
            <anchor>
              <from>
                <xdr:col>1</xdr:col>
                <xdr:colOff>590550</xdr:colOff>
                <xdr:row>12</xdr:row>
                <xdr:rowOff>276225</xdr:rowOff>
              </from>
              <to>
                <xdr:col>6</xdr:col>
                <xdr:colOff>495300</xdr:colOff>
                <xdr:row>14</xdr:row>
                <xdr:rowOff>161925</xdr:rowOff>
              </to>
            </anchor>
          </controlPr>
        </control>
      </mc:Choice>
      <mc:Fallback>
        <control shapeId="14341" r:id="rId12" name="CommandButton5"/>
      </mc:Fallback>
    </mc:AlternateContent>
    <mc:AlternateContent xmlns:mc="http://schemas.openxmlformats.org/markup-compatibility/2006">
      <mc:Choice Requires="x14">
        <control shapeId="14342" r:id="rId14" name="CommandButton6">
          <controlPr defaultSize="0" autoLine="0" r:id="rId15">
            <anchor>
              <from>
                <xdr:col>8</xdr:col>
                <xdr:colOff>333375</xdr:colOff>
                <xdr:row>12</xdr:row>
                <xdr:rowOff>276225</xdr:rowOff>
              </from>
              <to>
                <xdr:col>13</xdr:col>
                <xdr:colOff>485775</xdr:colOff>
                <xdr:row>14</xdr:row>
                <xdr:rowOff>161925</xdr:rowOff>
              </to>
            </anchor>
          </controlPr>
        </control>
      </mc:Choice>
      <mc:Fallback>
        <control shapeId="14342" r:id="rId14" name="CommandButton6"/>
      </mc:Fallback>
    </mc:AlternateContent>
    <mc:AlternateContent xmlns:mc="http://schemas.openxmlformats.org/markup-compatibility/2006">
      <mc:Choice Requires="x14">
        <control shapeId="14343" r:id="rId16" name="CommandButton7">
          <controlPr defaultSize="0" autoLine="0" r:id="rId17">
            <anchor>
              <from>
                <xdr:col>1</xdr:col>
                <xdr:colOff>590550</xdr:colOff>
                <xdr:row>16</xdr:row>
                <xdr:rowOff>114300</xdr:rowOff>
              </from>
              <to>
                <xdr:col>6</xdr:col>
                <xdr:colOff>495300</xdr:colOff>
                <xdr:row>17</xdr:row>
                <xdr:rowOff>352425</xdr:rowOff>
              </to>
            </anchor>
          </controlPr>
        </control>
      </mc:Choice>
      <mc:Fallback>
        <control shapeId="14343" r:id="rId16" name="CommandButton7"/>
      </mc:Fallback>
    </mc:AlternateContent>
    <mc:AlternateContent xmlns:mc="http://schemas.openxmlformats.org/markup-compatibility/2006">
      <mc:Choice Requires="x14">
        <control shapeId="14344" r:id="rId18" name="CommandButton8">
          <controlPr defaultSize="0" autoLine="0" r:id="rId19">
            <anchor>
              <from>
                <xdr:col>8</xdr:col>
                <xdr:colOff>333375</xdr:colOff>
                <xdr:row>16</xdr:row>
                <xdr:rowOff>114300</xdr:rowOff>
              </from>
              <to>
                <xdr:col>13</xdr:col>
                <xdr:colOff>485775</xdr:colOff>
                <xdr:row>17</xdr:row>
                <xdr:rowOff>352425</xdr:rowOff>
              </to>
            </anchor>
          </controlPr>
        </control>
      </mc:Choice>
      <mc:Fallback>
        <control shapeId="14344" r:id="rId18" name="CommandButton8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96"/>
  <sheetViews>
    <sheetView showGridLines="0" topLeftCell="J79" zoomScale="106" zoomScaleNormal="106" workbookViewId="0">
      <selection activeCell="E13" sqref="E13"/>
    </sheetView>
  </sheetViews>
  <sheetFormatPr defaultRowHeight="21.75" x14ac:dyDescent="0.5"/>
  <cols>
    <col min="1" max="1" width="12.140625" customWidth="1"/>
    <col min="2" max="2" width="47.28515625" customWidth="1"/>
    <col min="3" max="3" width="49.28515625" customWidth="1"/>
    <col min="4" max="4" width="28.42578125" bestFit="1" customWidth="1"/>
    <col min="5" max="5" width="19.28515625" customWidth="1"/>
    <col min="6" max="6" width="28.42578125" bestFit="1" customWidth="1"/>
    <col min="7" max="7" width="20.140625" bestFit="1" customWidth="1"/>
    <col min="8" max="8" width="54.7109375" customWidth="1"/>
    <col min="9" max="9" width="40.140625" bestFit="1" customWidth="1"/>
    <col min="10" max="11" width="248.85546875" bestFit="1" customWidth="1"/>
    <col min="13" max="13" width="248.85546875" bestFit="1" customWidth="1"/>
    <col min="14" max="14" width="231.85546875" bestFit="1" customWidth="1"/>
  </cols>
  <sheetData>
    <row r="1" spans="1:25" hidden="1" x14ac:dyDescent="0.5">
      <c r="B1" s="61" t="s">
        <v>18</v>
      </c>
      <c r="E1" s="61" t="s">
        <v>48</v>
      </c>
    </row>
    <row r="2" spans="1:25" hidden="1" x14ac:dyDescent="0.5">
      <c r="B2" s="62" t="s">
        <v>211</v>
      </c>
      <c r="E2" s="62"/>
    </row>
    <row r="3" spans="1:25" ht="65.25" customHeight="1" x14ac:dyDescent="0.9">
      <c r="A3" s="72" t="s">
        <v>420</v>
      </c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0"/>
      <c r="V3" s="60"/>
      <c r="W3" s="60"/>
      <c r="X3" s="60"/>
      <c r="Y3" s="60"/>
    </row>
    <row r="4" spans="1:25" ht="10.5" customHeight="1" x14ac:dyDescent="0.5"/>
    <row r="5" spans="1:25" s="27" customFormat="1" ht="18" customHeight="1" x14ac:dyDescent="0.5">
      <c r="A5" s="27" t="s">
        <v>10</v>
      </c>
      <c r="B5" s="27" t="s">
        <v>18</v>
      </c>
      <c r="C5" s="27" t="s">
        <v>12</v>
      </c>
      <c r="D5" s="27" t="s">
        <v>11</v>
      </c>
      <c r="E5" s="27" t="s">
        <v>48</v>
      </c>
      <c r="F5" s="27" t="s">
        <v>49</v>
      </c>
      <c r="G5" s="27" t="s">
        <v>50</v>
      </c>
      <c r="H5" s="27" t="s">
        <v>51</v>
      </c>
      <c r="I5" s="27" t="s">
        <v>52</v>
      </c>
      <c r="J5" s="27" t="s">
        <v>19</v>
      </c>
    </row>
    <row r="6" spans="1:25" s="27" customFormat="1" ht="18" customHeight="1" x14ac:dyDescent="0.5">
      <c r="A6" s="28">
        <v>1</v>
      </c>
      <c r="B6" s="29" t="s">
        <v>20</v>
      </c>
      <c r="C6" s="29" t="s">
        <v>21</v>
      </c>
      <c r="D6" s="29" t="s">
        <v>22</v>
      </c>
      <c r="E6" s="29" t="s">
        <v>403</v>
      </c>
      <c r="F6" s="29" t="s">
        <v>53</v>
      </c>
      <c r="G6" s="29" t="s">
        <v>54</v>
      </c>
      <c r="H6" s="29" t="s">
        <v>55</v>
      </c>
      <c r="I6" s="29" t="s">
        <v>56</v>
      </c>
      <c r="J6" s="29" t="s">
        <v>57</v>
      </c>
    </row>
    <row r="7" spans="1:25" s="27" customFormat="1" ht="18" customHeight="1" x14ac:dyDescent="0.5">
      <c r="A7" s="28">
        <v>2</v>
      </c>
      <c r="B7" s="29" t="s">
        <v>20</v>
      </c>
      <c r="C7" s="29" t="s">
        <v>21</v>
      </c>
      <c r="D7" s="29" t="s">
        <v>27</v>
      </c>
      <c r="E7" s="29" t="s">
        <v>498</v>
      </c>
      <c r="F7" s="29" t="s">
        <v>58</v>
      </c>
      <c r="G7" s="29" t="s">
        <v>54</v>
      </c>
      <c r="H7" s="29" t="s">
        <v>55</v>
      </c>
      <c r="I7" s="29" t="s">
        <v>59</v>
      </c>
      <c r="J7" s="29" t="s">
        <v>57</v>
      </c>
    </row>
    <row r="8" spans="1:25" s="27" customFormat="1" ht="18" customHeight="1" x14ac:dyDescent="0.5">
      <c r="A8" s="28">
        <v>3</v>
      </c>
      <c r="B8" s="29" t="s">
        <v>28</v>
      </c>
      <c r="C8" s="29" t="s">
        <v>29</v>
      </c>
      <c r="D8" s="29" t="s">
        <v>30</v>
      </c>
      <c r="E8" s="29" t="s">
        <v>403</v>
      </c>
      <c r="F8" s="29">
        <v>2171245</v>
      </c>
      <c r="G8" s="29" t="s">
        <v>60</v>
      </c>
      <c r="H8" s="29" t="s">
        <v>61</v>
      </c>
      <c r="I8" s="29" t="s">
        <v>62</v>
      </c>
      <c r="J8" s="29" t="s">
        <v>63</v>
      </c>
    </row>
    <row r="9" spans="1:25" s="27" customFormat="1" ht="18" customHeight="1" x14ac:dyDescent="0.5">
      <c r="A9" s="28">
        <v>4</v>
      </c>
      <c r="B9" s="29" t="s">
        <v>28</v>
      </c>
      <c r="C9" s="29" t="s">
        <v>29</v>
      </c>
      <c r="D9" s="29" t="s">
        <v>33</v>
      </c>
      <c r="E9" s="29" t="s">
        <v>403</v>
      </c>
      <c r="F9" s="29">
        <v>2171247</v>
      </c>
      <c r="G9" s="29" t="s">
        <v>60</v>
      </c>
      <c r="H9" s="29" t="s">
        <v>61</v>
      </c>
      <c r="I9" s="29" t="s">
        <v>64</v>
      </c>
      <c r="J9" s="29" t="s">
        <v>63</v>
      </c>
    </row>
    <row r="10" spans="1:25" s="27" customFormat="1" ht="18" customHeight="1" x14ac:dyDescent="0.5">
      <c r="A10" s="28">
        <v>5</v>
      </c>
      <c r="B10" s="29" t="s">
        <v>28</v>
      </c>
      <c r="C10" s="29" t="s">
        <v>65</v>
      </c>
      <c r="D10" s="29" t="s">
        <v>66</v>
      </c>
      <c r="E10" s="29" t="s">
        <v>403</v>
      </c>
      <c r="F10" s="29" t="s">
        <v>67</v>
      </c>
      <c r="G10" s="29" t="s">
        <v>68</v>
      </c>
      <c r="H10" s="29" t="s">
        <v>69</v>
      </c>
      <c r="I10" s="29" t="s">
        <v>70</v>
      </c>
      <c r="J10" s="29" t="s">
        <v>71</v>
      </c>
    </row>
    <row r="11" spans="1:25" s="27" customFormat="1" ht="18" customHeight="1" x14ac:dyDescent="0.5">
      <c r="A11" s="28">
        <v>6</v>
      </c>
      <c r="B11" s="29" t="s">
        <v>20</v>
      </c>
      <c r="C11" s="29" t="s">
        <v>72</v>
      </c>
      <c r="D11" s="29" t="s">
        <v>73</v>
      </c>
      <c r="E11" s="29" t="s">
        <v>403</v>
      </c>
      <c r="F11" s="29" t="s">
        <v>74</v>
      </c>
      <c r="G11" s="29" t="s">
        <v>54</v>
      </c>
      <c r="H11" s="29" t="s">
        <v>55</v>
      </c>
      <c r="I11" s="29" t="s">
        <v>56</v>
      </c>
      <c r="J11" s="29" t="s">
        <v>57</v>
      </c>
    </row>
    <row r="12" spans="1:25" s="27" customFormat="1" ht="18" customHeight="1" x14ac:dyDescent="0.5">
      <c r="A12" s="28">
        <v>7</v>
      </c>
      <c r="B12" s="29" t="s">
        <v>20</v>
      </c>
      <c r="C12" s="29" t="s">
        <v>72</v>
      </c>
      <c r="D12" s="29" t="s">
        <v>75</v>
      </c>
      <c r="E12" s="29" t="s">
        <v>403</v>
      </c>
      <c r="F12" s="29" t="s">
        <v>76</v>
      </c>
      <c r="G12" s="29" t="s">
        <v>54</v>
      </c>
      <c r="H12" s="29" t="s">
        <v>55</v>
      </c>
      <c r="I12" s="29" t="s">
        <v>59</v>
      </c>
      <c r="J12" s="29" t="s">
        <v>57</v>
      </c>
    </row>
    <row r="13" spans="1:25" s="27" customFormat="1" ht="18" customHeight="1" x14ac:dyDescent="0.5">
      <c r="A13" s="28">
        <v>8</v>
      </c>
      <c r="B13" s="29" t="s">
        <v>77</v>
      </c>
      <c r="C13" s="29" t="s">
        <v>78</v>
      </c>
      <c r="D13" s="29" t="s">
        <v>79</v>
      </c>
      <c r="E13" s="29" t="s">
        <v>425</v>
      </c>
      <c r="F13" s="29" t="s">
        <v>79</v>
      </c>
      <c r="G13" s="29" t="s">
        <v>80</v>
      </c>
      <c r="H13" s="29">
        <v>584</v>
      </c>
      <c r="I13" s="29" t="s">
        <v>62</v>
      </c>
      <c r="J13" s="29" t="s">
        <v>81</v>
      </c>
    </row>
    <row r="14" spans="1:25" s="27" customFormat="1" ht="18" customHeight="1" x14ac:dyDescent="0.5">
      <c r="A14" s="28">
        <v>9</v>
      </c>
      <c r="B14" s="29" t="s">
        <v>77</v>
      </c>
      <c r="C14" s="29" t="s">
        <v>78</v>
      </c>
      <c r="D14" s="29" t="s">
        <v>82</v>
      </c>
      <c r="E14" s="29" t="s">
        <v>403</v>
      </c>
      <c r="F14" s="29" t="s">
        <v>82</v>
      </c>
      <c r="G14" s="29" t="s">
        <v>80</v>
      </c>
      <c r="H14" s="29">
        <v>584</v>
      </c>
      <c r="I14" s="29" t="s">
        <v>64</v>
      </c>
      <c r="J14" s="29" t="s">
        <v>81</v>
      </c>
    </row>
    <row r="15" spans="1:25" s="27" customFormat="1" ht="18" customHeight="1" x14ac:dyDescent="0.5">
      <c r="A15" s="28">
        <v>10</v>
      </c>
      <c r="B15" s="29" t="s">
        <v>77</v>
      </c>
      <c r="C15" s="29" t="s">
        <v>78</v>
      </c>
      <c r="D15" s="29" t="s">
        <v>83</v>
      </c>
      <c r="E15" s="29" t="s">
        <v>403</v>
      </c>
      <c r="F15" s="29" t="s">
        <v>83</v>
      </c>
      <c r="G15" s="29" t="s">
        <v>80</v>
      </c>
      <c r="H15" s="29">
        <v>584</v>
      </c>
      <c r="I15" s="29" t="s">
        <v>70</v>
      </c>
      <c r="J15" s="29" t="s">
        <v>81</v>
      </c>
    </row>
    <row r="16" spans="1:25" s="27" customFormat="1" ht="18" customHeight="1" x14ac:dyDescent="0.5">
      <c r="A16" s="28">
        <v>11</v>
      </c>
      <c r="B16" s="29" t="s">
        <v>84</v>
      </c>
      <c r="C16" s="29" t="s">
        <v>84</v>
      </c>
      <c r="D16" s="29" t="s">
        <v>85</v>
      </c>
      <c r="E16" s="29" t="s">
        <v>403</v>
      </c>
      <c r="F16" s="29" t="s">
        <v>86</v>
      </c>
      <c r="G16" s="29" t="s">
        <v>87</v>
      </c>
      <c r="H16" s="29" t="s">
        <v>88</v>
      </c>
      <c r="I16" s="29" t="s">
        <v>56</v>
      </c>
      <c r="J16" s="29" t="s">
        <v>89</v>
      </c>
    </row>
    <row r="17" spans="1:10" s="27" customFormat="1" ht="18" customHeight="1" x14ac:dyDescent="0.5">
      <c r="A17" s="28">
        <v>12</v>
      </c>
      <c r="B17" s="29" t="s">
        <v>84</v>
      </c>
      <c r="C17" s="29" t="s">
        <v>90</v>
      </c>
      <c r="D17" s="29" t="s">
        <v>91</v>
      </c>
      <c r="E17" s="29" t="s">
        <v>503</v>
      </c>
      <c r="F17" s="29" t="s">
        <v>92</v>
      </c>
      <c r="G17" s="29" t="s">
        <v>93</v>
      </c>
      <c r="H17" s="29" t="s">
        <v>94</v>
      </c>
      <c r="I17" s="29" t="s">
        <v>59</v>
      </c>
      <c r="J17" s="29" t="s">
        <v>95</v>
      </c>
    </row>
    <row r="18" spans="1:10" s="27" customFormat="1" ht="18" customHeight="1" x14ac:dyDescent="0.5">
      <c r="A18" s="28">
        <v>13</v>
      </c>
      <c r="B18" s="29" t="s">
        <v>96</v>
      </c>
      <c r="C18" s="29" t="s">
        <v>97</v>
      </c>
      <c r="D18" s="29" t="s">
        <v>98</v>
      </c>
      <c r="E18" s="29" t="s">
        <v>403</v>
      </c>
      <c r="F18" s="29">
        <v>238063002275</v>
      </c>
      <c r="G18" s="29" t="s">
        <v>99</v>
      </c>
      <c r="H18" s="29" t="s">
        <v>100</v>
      </c>
      <c r="I18" s="29" t="s">
        <v>62</v>
      </c>
      <c r="J18" s="29" t="s">
        <v>101</v>
      </c>
    </row>
    <row r="19" spans="1:10" s="27" customFormat="1" ht="18" customHeight="1" x14ac:dyDescent="0.5">
      <c r="A19" s="28">
        <v>14</v>
      </c>
      <c r="B19" s="29" t="s">
        <v>96</v>
      </c>
      <c r="C19" s="29" t="s">
        <v>97</v>
      </c>
      <c r="D19" s="29" t="s">
        <v>102</v>
      </c>
      <c r="E19" s="29" t="s">
        <v>403</v>
      </c>
      <c r="F19" s="29">
        <v>8441290</v>
      </c>
      <c r="G19" s="29" t="s">
        <v>103</v>
      </c>
      <c r="H19" s="29" t="s">
        <v>104</v>
      </c>
      <c r="I19" s="29" t="s">
        <v>64</v>
      </c>
      <c r="J19" s="29" t="s">
        <v>105</v>
      </c>
    </row>
    <row r="20" spans="1:10" s="27" customFormat="1" ht="18" customHeight="1" x14ac:dyDescent="0.5">
      <c r="A20" s="28">
        <v>15</v>
      </c>
      <c r="B20" s="29" t="s">
        <v>96</v>
      </c>
      <c r="C20" s="29" t="s">
        <v>97</v>
      </c>
      <c r="D20" s="29" t="s">
        <v>106</v>
      </c>
      <c r="E20" s="29" t="s">
        <v>514</v>
      </c>
      <c r="F20" s="29">
        <v>88060005643</v>
      </c>
      <c r="G20" s="29" t="s">
        <v>107</v>
      </c>
      <c r="H20" s="29" t="s">
        <v>108</v>
      </c>
      <c r="I20" s="29" t="s">
        <v>70</v>
      </c>
      <c r="J20" s="29" t="s">
        <v>109</v>
      </c>
    </row>
    <row r="21" spans="1:10" s="27" customFormat="1" ht="18" customHeight="1" x14ac:dyDescent="0.5">
      <c r="A21" s="28">
        <v>16</v>
      </c>
      <c r="B21" s="29" t="s">
        <v>110</v>
      </c>
      <c r="C21" s="29" t="s">
        <v>111</v>
      </c>
      <c r="D21" s="29" t="s">
        <v>112</v>
      </c>
      <c r="E21" s="29" t="s">
        <v>403</v>
      </c>
      <c r="F21" s="29" t="s">
        <v>113</v>
      </c>
      <c r="G21" s="29" t="s">
        <v>114</v>
      </c>
      <c r="H21" s="29" t="s">
        <v>115</v>
      </c>
      <c r="I21" s="29" t="s">
        <v>56</v>
      </c>
      <c r="J21" s="29" t="s">
        <v>116</v>
      </c>
    </row>
    <row r="22" spans="1:10" s="27" customFormat="1" ht="18" customHeight="1" x14ac:dyDescent="0.5">
      <c r="A22" s="28">
        <v>17</v>
      </c>
      <c r="B22" s="29" t="s">
        <v>110</v>
      </c>
      <c r="C22" s="29" t="s">
        <v>111</v>
      </c>
      <c r="D22" s="29" t="s">
        <v>117</v>
      </c>
      <c r="E22" s="29" t="s">
        <v>403</v>
      </c>
      <c r="F22" s="29" t="s">
        <v>118</v>
      </c>
      <c r="G22" s="29" t="s">
        <v>114</v>
      </c>
      <c r="H22" s="29" t="s">
        <v>115</v>
      </c>
      <c r="I22" s="29" t="s">
        <v>59</v>
      </c>
      <c r="J22" s="29" t="s">
        <v>116</v>
      </c>
    </row>
    <row r="23" spans="1:10" s="27" customFormat="1" ht="18" customHeight="1" x14ac:dyDescent="0.5">
      <c r="A23" s="28">
        <v>18</v>
      </c>
      <c r="B23" s="29" t="s">
        <v>34</v>
      </c>
      <c r="C23" s="29" t="s">
        <v>35</v>
      </c>
      <c r="D23" s="29" t="s">
        <v>36</v>
      </c>
      <c r="E23" s="29" t="s">
        <v>498</v>
      </c>
      <c r="F23" s="29" t="s">
        <v>119</v>
      </c>
      <c r="G23" s="29" t="s">
        <v>68</v>
      </c>
      <c r="H23" s="29" t="s">
        <v>120</v>
      </c>
      <c r="I23" s="29" t="s">
        <v>62</v>
      </c>
      <c r="J23" s="29" t="s">
        <v>121</v>
      </c>
    </row>
    <row r="24" spans="1:10" s="27" customFormat="1" ht="18" customHeight="1" x14ac:dyDescent="0.5">
      <c r="A24" s="28">
        <v>19</v>
      </c>
      <c r="B24" s="29" t="s">
        <v>34</v>
      </c>
      <c r="C24" s="29" t="s">
        <v>35</v>
      </c>
      <c r="D24" s="29" t="s">
        <v>39</v>
      </c>
      <c r="E24" s="29" t="s">
        <v>425</v>
      </c>
      <c r="F24" s="29" t="s">
        <v>405</v>
      </c>
      <c r="G24" s="29" t="s">
        <v>68</v>
      </c>
      <c r="H24" s="29" t="s">
        <v>120</v>
      </c>
      <c r="I24" s="29" t="s">
        <v>64</v>
      </c>
      <c r="J24" s="29" t="s">
        <v>121</v>
      </c>
    </row>
    <row r="25" spans="1:10" s="27" customFormat="1" ht="18" customHeight="1" x14ac:dyDescent="0.5">
      <c r="A25" s="28">
        <v>20</v>
      </c>
      <c r="B25" s="29" t="s">
        <v>34</v>
      </c>
      <c r="C25" s="29" t="s">
        <v>35</v>
      </c>
      <c r="D25" s="29" t="s">
        <v>40</v>
      </c>
      <c r="E25" s="29" t="s">
        <v>425</v>
      </c>
      <c r="F25" s="29" t="s">
        <v>122</v>
      </c>
      <c r="G25" s="29" t="s">
        <v>68</v>
      </c>
      <c r="H25" s="29" t="s">
        <v>123</v>
      </c>
      <c r="I25" s="29" t="s">
        <v>70</v>
      </c>
      <c r="J25" s="29" t="s">
        <v>121</v>
      </c>
    </row>
    <row r="26" spans="1:10" s="27" customFormat="1" ht="18" customHeight="1" x14ac:dyDescent="0.5">
      <c r="A26" s="28">
        <v>21</v>
      </c>
      <c r="B26" s="29" t="s">
        <v>41</v>
      </c>
      <c r="C26" s="29" t="s">
        <v>42</v>
      </c>
      <c r="D26" s="29" t="s">
        <v>43</v>
      </c>
      <c r="E26" s="29" t="s">
        <v>505</v>
      </c>
      <c r="F26" s="29">
        <v>1028583612</v>
      </c>
      <c r="G26" s="29" t="s">
        <v>68</v>
      </c>
      <c r="H26" s="29" t="s">
        <v>124</v>
      </c>
      <c r="I26" s="29" t="s">
        <v>56</v>
      </c>
      <c r="J26" s="29" t="s">
        <v>125</v>
      </c>
    </row>
    <row r="27" spans="1:10" s="27" customFormat="1" ht="18" customHeight="1" x14ac:dyDescent="0.5">
      <c r="A27" s="28">
        <v>22</v>
      </c>
      <c r="B27" s="29" t="s">
        <v>41</v>
      </c>
      <c r="C27" s="29" t="s">
        <v>42</v>
      </c>
      <c r="D27" s="29" t="s">
        <v>45</v>
      </c>
      <c r="E27" s="29" t="s">
        <v>514</v>
      </c>
      <c r="F27" s="29">
        <v>1028583467</v>
      </c>
      <c r="G27" s="29" t="s">
        <v>68</v>
      </c>
      <c r="H27" s="29" t="s">
        <v>124</v>
      </c>
      <c r="I27" s="29" t="s">
        <v>59</v>
      </c>
      <c r="J27" s="29" t="s">
        <v>125</v>
      </c>
    </row>
    <row r="28" spans="1:10" s="27" customFormat="1" ht="18" customHeight="1" x14ac:dyDescent="0.5">
      <c r="A28" s="28">
        <v>23</v>
      </c>
      <c r="B28" s="29" t="s">
        <v>41</v>
      </c>
      <c r="C28" s="29" t="s">
        <v>42</v>
      </c>
      <c r="D28" s="29" t="s">
        <v>46</v>
      </c>
      <c r="E28" s="29" t="s">
        <v>403</v>
      </c>
      <c r="F28" s="29" t="s">
        <v>126</v>
      </c>
      <c r="G28" s="29" t="s">
        <v>68</v>
      </c>
      <c r="H28" s="29" t="s">
        <v>124</v>
      </c>
      <c r="I28" s="29" t="s">
        <v>62</v>
      </c>
      <c r="J28" s="29" t="s">
        <v>125</v>
      </c>
    </row>
    <row r="29" spans="1:10" s="27" customFormat="1" ht="18" customHeight="1" x14ac:dyDescent="0.5">
      <c r="A29" s="28">
        <v>24</v>
      </c>
      <c r="B29" s="29" t="s">
        <v>41</v>
      </c>
      <c r="C29" s="29" t="s">
        <v>42</v>
      </c>
      <c r="D29" s="29" t="s">
        <v>47</v>
      </c>
      <c r="E29" s="29" t="s">
        <v>514</v>
      </c>
      <c r="F29" s="29" t="s">
        <v>126</v>
      </c>
      <c r="G29" s="29" t="s">
        <v>68</v>
      </c>
      <c r="H29" s="29" t="s">
        <v>124</v>
      </c>
      <c r="I29" s="29" t="s">
        <v>64</v>
      </c>
      <c r="J29" s="29" t="s">
        <v>125</v>
      </c>
    </row>
    <row r="30" spans="1:10" s="27" customFormat="1" ht="18" customHeight="1" x14ac:dyDescent="0.5">
      <c r="A30" s="28">
        <v>25</v>
      </c>
      <c r="B30" s="29" t="s">
        <v>41</v>
      </c>
      <c r="C30" s="29" t="s">
        <v>42</v>
      </c>
      <c r="D30" s="29" t="s">
        <v>127</v>
      </c>
      <c r="E30" s="29" t="s">
        <v>425</v>
      </c>
      <c r="F30" s="29" t="s">
        <v>126</v>
      </c>
      <c r="G30" s="29" t="s">
        <v>68</v>
      </c>
      <c r="H30" s="29" t="s">
        <v>124</v>
      </c>
      <c r="I30" s="29" t="s">
        <v>70</v>
      </c>
      <c r="J30" s="29" t="s">
        <v>125</v>
      </c>
    </row>
    <row r="31" spans="1:10" s="27" customFormat="1" ht="18" customHeight="1" x14ac:dyDescent="0.5">
      <c r="A31" s="28">
        <v>26</v>
      </c>
      <c r="B31" s="29" t="s">
        <v>41</v>
      </c>
      <c r="C31" s="29" t="s">
        <v>42</v>
      </c>
      <c r="D31" s="29" t="s">
        <v>128</v>
      </c>
      <c r="E31" s="29" t="s">
        <v>425</v>
      </c>
      <c r="F31" s="29">
        <v>1028583454</v>
      </c>
      <c r="G31" s="29" t="s">
        <v>68</v>
      </c>
      <c r="H31" s="29" t="s">
        <v>124</v>
      </c>
      <c r="I31" s="29" t="s">
        <v>56</v>
      </c>
      <c r="J31" s="29" t="s">
        <v>125</v>
      </c>
    </row>
    <row r="32" spans="1:10" s="27" customFormat="1" ht="18" customHeight="1" x14ac:dyDescent="0.5">
      <c r="A32" s="28">
        <v>27</v>
      </c>
      <c r="B32" s="29" t="s">
        <v>41</v>
      </c>
      <c r="C32" s="29" t="s">
        <v>42</v>
      </c>
      <c r="D32" s="29" t="s">
        <v>129</v>
      </c>
      <c r="E32" s="29" t="s">
        <v>403</v>
      </c>
      <c r="F32" s="29" t="s">
        <v>126</v>
      </c>
      <c r="G32" s="29" t="s">
        <v>68</v>
      </c>
      <c r="H32" s="29" t="s">
        <v>124</v>
      </c>
      <c r="I32" s="29" t="s">
        <v>59</v>
      </c>
      <c r="J32" s="29" t="s">
        <v>125</v>
      </c>
    </row>
    <row r="33" spans="1:10" s="27" customFormat="1" ht="18" customHeight="1" x14ac:dyDescent="0.5">
      <c r="A33" s="28">
        <v>28</v>
      </c>
      <c r="B33" s="29" t="s">
        <v>41</v>
      </c>
      <c r="C33" s="29" t="s">
        <v>130</v>
      </c>
      <c r="D33" s="29" t="s">
        <v>131</v>
      </c>
      <c r="E33" s="29" t="s">
        <v>403</v>
      </c>
      <c r="F33" s="29">
        <v>606688</v>
      </c>
      <c r="G33" s="29" t="s">
        <v>132</v>
      </c>
      <c r="H33" s="29" t="s">
        <v>133</v>
      </c>
      <c r="I33" s="29" t="s">
        <v>62</v>
      </c>
      <c r="J33" s="29" t="s">
        <v>134</v>
      </c>
    </row>
    <row r="34" spans="1:10" s="27" customFormat="1" ht="18" customHeight="1" x14ac:dyDescent="0.5">
      <c r="A34" s="28">
        <v>29</v>
      </c>
      <c r="B34" s="29" t="s">
        <v>389</v>
      </c>
      <c r="C34" s="29" t="s">
        <v>130</v>
      </c>
      <c r="D34" s="29" t="s">
        <v>135</v>
      </c>
      <c r="E34" s="29" t="s">
        <v>403</v>
      </c>
      <c r="F34" s="29">
        <v>606697</v>
      </c>
      <c r="G34" s="29" t="s">
        <v>132</v>
      </c>
      <c r="H34" s="29" t="s">
        <v>133</v>
      </c>
      <c r="I34" s="29" t="s">
        <v>64</v>
      </c>
      <c r="J34" s="29" t="s">
        <v>134</v>
      </c>
    </row>
    <row r="35" spans="1:10" s="27" customFormat="1" ht="18" customHeight="1" x14ac:dyDescent="0.5">
      <c r="A35" s="28">
        <v>30</v>
      </c>
      <c r="B35" s="29" t="s">
        <v>389</v>
      </c>
      <c r="C35" s="29" t="s">
        <v>35</v>
      </c>
      <c r="D35" s="29" t="s">
        <v>136</v>
      </c>
      <c r="E35" s="29" t="s">
        <v>403</v>
      </c>
      <c r="F35" s="29" t="s">
        <v>137</v>
      </c>
      <c r="G35" s="29" t="s">
        <v>68</v>
      </c>
      <c r="H35" s="29">
        <v>435</v>
      </c>
      <c r="I35" s="29" t="s">
        <v>70</v>
      </c>
      <c r="J35" s="29" t="s">
        <v>138</v>
      </c>
    </row>
    <row r="36" spans="1:10" s="27" customFormat="1" ht="18" customHeight="1" x14ac:dyDescent="0.5">
      <c r="A36" s="28">
        <v>31</v>
      </c>
      <c r="B36" s="29" t="s">
        <v>34</v>
      </c>
      <c r="C36" s="29" t="s">
        <v>139</v>
      </c>
      <c r="D36" s="29" t="s">
        <v>140</v>
      </c>
      <c r="E36" s="29" t="s">
        <v>403</v>
      </c>
      <c r="F36" s="29">
        <v>2541</v>
      </c>
      <c r="G36" s="29" t="s">
        <v>141</v>
      </c>
      <c r="H36" s="29" t="s">
        <v>142</v>
      </c>
      <c r="I36" s="29" t="s">
        <v>56</v>
      </c>
      <c r="J36" s="29" t="s">
        <v>143</v>
      </c>
    </row>
    <row r="37" spans="1:10" s="27" customFormat="1" ht="18" customHeight="1" x14ac:dyDescent="0.5">
      <c r="A37" s="28">
        <v>32</v>
      </c>
      <c r="B37" s="29" t="s">
        <v>390</v>
      </c>
      <c r="C37" s="29" t="s">
        <v>42</v>
      </c>
      <c r="D37" s="29" t="s">
        <v>144</v>
      </c>
      <c r="E37" s="29" t="s">
        <v>403</v>
      </c>
      <c r="F37" s="29">
        <v>1028583613</v>
      </c>
      <c r="G37" s="29" t="s">
        <v>68</v>
      </c>
      <c r="H37" s="29" t="s">
        <v>124</v>
      </c>
      <c r="I37" s="29" t="s">
        <v>59</v>
      </c>
      <c r="J37" s="29" t="s">
        <v>125</v>
      </c>
    </row>
    <row r="38" spans="1:10" s="27" customFormat="1" ht="18" customHeight="1" x14ac:dyDescent="0.5">
      <c r="A38" s="28">
        <v>33</v>
      </c>
      <c r="B38" s="29" t="s">
        <v>41</v>
      </c>
      <c r="C38" s="29" t="s">
        <v>42</v>
      </c>
      <c r="D38" s="29" t="s">
        <v>145</v>
      </c>
      <c r="E38" s="29" t="s">
        <v>403</v>
      </c>
      <c r="F38" s="29">
        <v>1028583427</v>
      </c>
      <c r="G38" s="29" t="s">
        <v>68</v>
      </c>
      <c r="H38" s="29" t="s">
        <v>124</v>
      </c>
      <c r="I38" s="29" t="s">
        <v>62</v>
      </c>
      <c r="J38" s="29" t="s">
        <v>125</v>
      </c>
    </row>
    <row r="39" spans="1:10" s="27" customFormat="1" ht="18" customHeight="1" x14ac:dyDescent="0.5">
      <c r="A39" s="28">
        <v>34</v>
      </c>
      <c r="B39" s="29" t="s">
        <v>41</v>
      </c>
      <c r="C39" s="29" t="s">
        <v>42</v>
      </c>
      <c r="D39" s="29" t="s">
        <v>146</v>
      </c>
      <c r="E39" s="29" t="s">
        <v>403</v>
      </c>
      <c r="F39" s="29">
        <v>1028583471</v>
      </c>
      <c r="G39" s="29" t="s">
        <v>68</v>
      </c>
      <c r="H39" s="29" t="s">
        <v>124</v>
      </c>
      <c r="I39" s="29" t="s">
        <v>64</v>
      </c>
      <c r="J39" s="29" t="s">
        <v>125</v>
      </c>
    </row>
    <row r="40" spans="1:10" s="27" customFormat="1" ht="18" customHeight="1" x14ac:dyDescent="0.5">
      <c r="A40" s="28">
        <v>35</v>
      </c>
      <c r="B40" s="29" t="s">
        <v>41</v>
      </c>
      <c r="C40" s="29" t="s">
        <v>42</v>
      </c>
      <c r="D40" s="29" t="s">
        <v>147</v>
      </c>
      <c r="E40" s="29" t="s">
        <v>403</v>
      </c>
      <c r="F40" s="29">
        <v>1028583352</v>
      </c>
      <c r="G40" s="29" t="s">
        <v>68</v>
      </c>
      <c r="H40" s="29" t="s">
        <v>124</v>
      </c>
      <c r="I40" s="29" t="s">
        <v>70</v>
      </c>
      <c r="J40" s="29" t="s">
        <v>148</v>
      </c>
    </row>
    <row r="41" spans="1:10" s="27" customFormat="1" ht="18" customHeight="1" x14ac:dyDescent="0.5">
      <c r="A41" s="28">
        <v>36</v>
      </c>
      <c r="B41" s="29" t="s">
        <v>41</v>
      </c>
      <c r="C41" s="29" t="s">
        <v>42</v>
      </c>
      <c r="D41" s="29" t="s">
        <v>149</v>
      </c>
      <c r="E41" s="29" t="s">
        <v>403</v>
      </c>
      <c r="F41" s="29">
        <v>1028583360</v>
      </c>
      <c r="G41" s="29" t="s">
        <v>68</v>
      </c>
      <c r="H41" s="29" t="s">
        <v>124</v>
      </c>
      <c r="I41" s="29" t="s">
        <v>56</v>
      </c>
      <c r="J41" s="29" t="s">
        <v>148</v>
      </c>
    </row>
    <row r="42" spans="1:10" s="27" customFormat="1" ht="18" customHeight="1" x14ac:dyDescent="0.5">
      <c r="A42" s="28">
        <v>37</v>
      </c>
      <c r="B42" s="29" t="s">
        <v>41</v>
      </c>
      <c r="C42" s="29" t="s">
        <v>42</v>
      </c>
      <c r="D42" s="29" t="s">
        <v>150</v>
      </c>
      <c r="E42" s="29" t="s">
        <v>403</v>
      </c>
      <c r="F42" s="29">
        <v>1028583388</v>
      </c>
      <c r="G42" s="29" t="s">
        <v>68</v>
      </c>
      <c r="H42" s="29" t="s">
        <v>124</v>
      </c>
      <c r="I42" s="29" t="s">
        <v>59</v>
      </c>
      <c r="J42" s="29" t="s">
        <v>148</v>
      </c>
    </row>
    <row r="43" spans="1:10" s="27" customFormat="1" ht="18" customHeight="1" x14ac:dyDescent="0.5">
      <c r="A43" s="28">
        <v>38</v>
      </c>
      <c r="B43" s="29" t="s">
        <v>41</v>
      </c>
      <c r="C43" s="29" t="s">
        <v>42</v>
      </c>
      <c r="D43" s="29" t="s">
        <v>151</v>
      </c>
      <c r="E43" s="29" t="s">
        <v>403</v>
      </c>
      <c r="F43" s="29">
        <v>1028583412</v>
      </c>
      <c r="G43" s="29" t="s">
        <v>68</v>
      </c>
      <c r="H43" s="29" t="s">
        <v>124</v>
      </c>
      <c r="I43" s="29" t="s">
        <v>62</v>
      </c>
      <c r="J43" s="29" t="s">
        <v>148</v>
      </c>
    </row>
    <row r="44" spans="1:10" s="27" customFormat="1" ht="18" customHeight="1" x14ac:dyDescent="0.5">
      <c r="A44" s="28">
        <v>39</v>
      </c>
      <c r="B44" s="29" t="s">
        <v>41</v>
      </c>
      <c r="C44" s="29" t="s">
        <v>42</v>
      </c>
      <c r="D44" s="29" t="s">
        <v>152</v>
      </c>
      <c r="E44" s="29" t="s">
        <v>403</v>
      </c>
      <c r="F44" s="29">
        <v>1028583488</v>
      </c>
      <c r="G44" s="29" t="s">
        <v>68</v>
      </c>
      <c r="H44" s="29" t="s">
        <v>124</v>
      </c>
      <c r="I44" s="29" t="s">
        <v>64</v>
      </c>
      <c r="J44" s="29" t="s">
        <v>148</v>
      </c>
    </row>
    <row r="45" spans="1:10" s="27" customFormat="1" ht="18" customHeight="1" x14ac:dyDescent="0.5">
      <c r="A45" s="28">
        <v>40</v>
      </c>
      <c r="B45" s="29" t="s">
        <v>41</v>
      </c>
      <c r="C45" s="29" t="s">
        <v>42</v>
      </c>
      <c r="D45" s="29" t="s">
        <v>153</v>
      </c>
      <c r="E45" s="29" t="s">
        <v>403</v>
      </c>
      <c r="F45" s="29">
        <v>1028583560</v>
      </c>
      <c r="G45" s="29" t="s">
        <v>68</v>
      </c>
      <c r="H45" s="29" t="s">
        <v>124</v>
      </c>
      <c r="I45" s="29" t="s">
        <v>70</v>
      </c>
      <c r="J45" s="29" t="s">
        <v>148</v>
      </c>
    </row>
    <row r="46" spans="1:10" s="27" customFormat="1" ht="18" customHeight="1" x14ac:dyDescent="0.5">
      <c r="A46" s="28">
        <v>41</v>
      </c>
      <c r="B46" s="29" t="s">
        <v>41</v>
      </c>
      <c r="C46" s="29" t="s">
        <v>42</v>
      </c>
      <c r="D46" s="29" t="s">
        <v>154</v>
      </c>
      <c r="E46" s="29" t="s">
        <v>403</v>
      </c>
      <c r="F46" s="29">
        <v>1028583594</v>
      </c>
      <c r="G46" s="29" t="s">
        <v>68</v>
      </c>
      <c r="H46" s="29" t="s">
        <v>124</v>
      </c>
      <c r="I46" s="29" t="s">
        <v>56</v>
      </c>
      <c r="J46" s="29" t="s">
        <v>148</v>
      </c>
    </row>
    <row r="47" spans="1:10" s="27" customFormat="1" ht="18" customHeight="1" x14ac:dyDescent="0.5">
      <c r="A47" s="28">
        <v>42</v>
      </c>
      <c r="B47" s="29" t="s">
        <v>41</v>
      </c>
      <c r="C47" s="29" t="s">
        <v>42</v>
      </c>
      <c r="D47" s="29" t="s">
        <v>155</v>
      </c>
      <c r="E47" s="29" t="s">
        <v>403</v>
      </c>
      <c r="F47" s="29">
        <v>1028583434</v>
      </c>
      <c r="G47" s="29" t="s">
        <v>68</v>
      </c>
      <c r="H47" s="29" t="s">
        <v>124</v>
      </c>
      <c r="I47" s="29" t="s">
        <v>59</v>
      </c>
      <c r="J47" s="29" t="s">
        <v>125</v>
      </c>
    </row>
    <row r="48" spans="1:10" s="27" customFormat="1" ht="18" customHeight="1" x14ac:dyDescent="0.5">
      <c r="A48" s="28">
        <v>43</v>
      </c>
      <c r="B48" s="29" t="s">
        <v>41</v>
      </c>
      <c r="C48" s="29" t="s">
        <v>42</v>
      </c>
      <c r="D48" s="29" t="s">
        <v>156</v>
      </c>
      <c r="E48" s="29" t="s">
        <v>403</v>
      </c>
      <c r="F48" s="29">
        <v>1028583585</v>
      </c>
      <c r="G48" s="29" t="s">
        <v>68</v>
      </c>
      <c r="H48" s="29" t="s">
        <v>157</v>
      </c>
      <c r="I48" s="29" t="s">
        <v>62</v>
      </c>
      <c r="J48" s="29" t="s">
        <v>125</v>
      </c>
    </row>
    <row r="49" spans="1:10" s="27" customFormat="1" ht="18" customHeight="1" x14ac:dyDescent="0.5">
      <c r="A49" s="28">
        <v>44</v>
      </c>
      <c r="B49" s="29" t="s">
        <v>41</v>
      </c>
      <c r="C49" s="29" t="s">
        <v>158</v>
      </c>
      <c r="D49" s="29" t="s">
        <v>159</v>
      </c>
      <c r="E49" s="29" t="s">
        <v>403</v>
      </c>
      <c r="F49" s="29">
        <v>1028583736</v>
      </c>
      <c r="G49" s="29" t="s">
        <v>68</v>
      </c>
      <c r="H49" s="29" t="s">
        <v>160</v>
      </c>
      <c r="I49" s="29" t="s">
        <v>64</v>
      </c>
      <c r="J49" s="29" t="s">
        <v>161</v>
      </c>
    </row>
    <row r="50" spans="1:10" s="27" customFormat="1" ht="18" customHeight="1" x14ac:dyDescent="0.5">
      <c r="A50" s="28">
        <v>45</v>
      </c>
      <c r="B50" s="29" t="s">
        <v>391</v>
      </c>
      <c r="C50" s="29" t="s">
        <v>162</v>
      </c>
      <c r="D50" s="29" t="s">
        <v>163</v>
      </c>
      <c r="E50" s="29" t="s">
        <v>403</v>
      </c>
      <c r="F50" s="29">
        <v>1028583887</v>
      </c>
      <c r="G50" s="29" t="s">
        <v>164</v>
      </c>
      <c r="H50" s="29" t="s">
        <v>126</v>
      </c>
      <c r="I50" s="29" t="s">
        <v>70</v>
      </c>
      <c r="J50" s="29" t="s">
        <v>165</v>
      </c>
    </row>
    <row r="51" spans="1:10" s="27" customFormat="1" ht="18" customHeight="1" x14ac:dyDescent="0.5">
      <c r="A51" s="28">
        <v>46</v>
      </c>
      <c r="B51" s="29" t="s">
        <v>392</v>
      </c>
      <c r="C51" s="29" t="s">
        <v>166</v>
      </c>
      <c r="D51" s="29" t="s">
        <v>167</v>
      </c>
      <c r="E51" s="29" t="s">
        <v>403</v>
      </c>
      <c r="F51" s="29" t="s">
        <v>168</v>
      </c>
      <c r="G51" s="29" t="s">
        <v>169</v>
      </c>
      <c r="H51" s="29" t="s">
        <v>170</v>
      </c>
      <c r="I51" s="29" t="s">
        <v>56</v>
      </c>
      <c r="J51" s="29" t="s">
        <v>171</v>
      </c>
    </row>
    <row r="52" spans="1:10" s="27" customFormat="1" ht="18" customHeight="1" x14ac:dyDescent="0.5">
      <c r="A52" s="28">
        <v>47</v>
      </c>
      <c r="B52" s="29" t="s">
        <v>390</v>
      </c>
      <c r="C52" s="29" t="s">
        <v>172</v>
      </c>
      <c r="D52" s="29" t="s">
        <v>173</v>
      </c>
      <c r="E52" s="29" t="s">
        <v>403</v>
      </c>
      <c r="F52" s="29" t="s">
        <v>174</v>
      </c>
      <c r="G52" s="29" t="s">
        <v>68</v>
      </c>
      <c r="H52" s="29" t="s">
        <v>175</v>
      </c>
      <c r="I52" s="29" t="s">
        <v>59</v>
      </c>
      <c r="J52" s="29" t="s">
        <v>176</v>
      </c>
    </row>
    <row r="53" spans="1:10" s="27" customFormat="1" ht="18" customHeight="1" x14ac:dyDescent="0.5">
      <c r="A53" s="28">
        <v>48</v>
      </c>
      <c r="B53" s="29" t="s">
        <v>393</v>
      </c>
      <c r="C53" s="29" t="s">
        <v>172</v>
      </c>
      <c r="D53" s="29" t="s">
        <v>177</v>
      </c>
      <c r="E53" s="29" t="s">
        <v>403</v>
      </c>
      <c r="F53" s="29" t="s">
        <v>178</v>
      </c>
      <c r="G53" s="29" t="s">
        <v>68</v>
      </c>
      <c r="H53" s="29" t="s">
        <v>175</v>
      </c>
      <c r="I53" s="29" t="s">
        <v>62</v>
      </c>
      <c r="J53" s="29" t="s">
        <v>176</v>
      </c>
    </row>
    <row r="54" spans="1:10" s="27" customFormat="1" ht="18" customHeight="1" x14ac:dyDescent="0.5">
      <c r="A54" s="28">
        <v>49</v>
      </c>
      <c r="B54" s="29" t="s">
        <v>393</v>
      </c>
      <c r="C54" s="29" t="s">
        <v>172</v>
      </c>
      <c r="D54" s="29" t="s">
        <v>179</v>
      </c>
      <c r="E54" s="29" t="s">
        <v>403</v>
      </c>
      <c r="F54" s="29" t="s">
        <v>180</v>
      </c>
      <c r="G54" s="29" t="s">
        <v>68</v>
      </c>
      <c r="H54" s="29" t="s">
        <v>175</v>
      </c>
      <c r="I54" s="29" t="s">
        <v>64</v>
      </c>
      <c r="J54" s="29" t="s">
        <v>176</v>
      </c>
    </row>
    <row r="55" spans="1:10" s="27" customFormat="1" ht="18" customHeight="1" x14ac:dyDescent="0.5">
      <c r="A55" s="28">
        <v>50</v>
      </c>
      <c r="B55" s="29" t="s">
        <v>393</v>
      </c>
      <c r="C55" s="29" t="s">
        <v>181</v>
      </c>
      <c r="D55" s="29" t="s">
        <v>182</v>
      </c>
      <c r="E55" s="29" t="s">
        <v>403</v>
      </c>
      <c r="F55" s="29" t="s">
        <v>183</v>
      </c>
      <c r="G55" s="29" t="s">
        <v>184</v>
      </c>
      <c r="H55" s="29" t="s">
        <v>185</v>
      </c>
      <c r="I55" s="29" t="s">
        <v>70</v>
      </c>
      <c r="J55" s="29" t="s">
        <v>186</v>
      </c>
    </row>
    <row r="56" spans="1:10" s="27" customFormat="1" ht="18" customHeight="1" x14ac:dyDescent="0.5">
      <c r="A56" s="28">
        <v>51</v>
      </c>
      <c r="B56" s="29" t="s">
        <v>394</v>
      </c>
      <c r="C56" s="29" t="s">
        <v>181</v>
      </c>
      <c r="D56" s="29" t="s">
        <v>187</v>
      </c>
      <c r="E56" s="29" t="s">
        <v>403</v>
      </c>
      <c r="F56" s="29" t="s">
        <v>188</v>
      </c>
      <c r="G56" s="29" t="s">
        <v>184</v>
      </c>
      <c r="H56" s="29" t="s">
        <v>185</v>
      </c>
      <c r="I56" s="29" t="s">
        <v>56</v>
      </c>
      <c r="J56" s="29" t="s">
        <v>186</v>
      </c>
    </row>
    <row r="57" spans="1:10" s="27" customFormat="1" ht="18" customHeight="1" x14ac:dyDescent="0.5">
      <c r="A57" s="28">
        <v>52</v>
      </c>
      <c r="B57" s="29" t="s">
        <v>394</v>
      </c>
      <c r="C57" s="29" t="s">
        <v>189</v>
      </c>
      <c r="D57" s="29" t="s">
        <v>190</v>
      </c>
      <c r="E57" s="29" t="s">
        <v>403</v>
      </c>
      <c r="F57" s="29">
        <v>111205</v>
      </c>
      <c r="G57" s="29" t="s">
        <v>191</v>
      </c>
      <c r="H57" s="29" t="s">
        <v>192</v>
      </c>
      <c r="I57" s="29" t="s">
        <v>59</v>
      </c>
      <c r="J57" s="29" t="s">
        <v>193</v>
      </c>
    </row>
    <row r="58" spans="1:10" s="27" customFormat="1" ht="18" customHeight="1" x14ac:dyDescent="0.5">
      <c r="A58" s="28">
        <v>53</v>
      </c>
      <c r="B58" s="29" t="s">
        <v>395</v>
      </c>
      <c r="C58" s="29" t="s">
        <v>189</v>
      </c>
      <c r="D58" s="29" t="s">
        <v>194</v>
      </c>
      <c r="E58" s="29" t="s">
        <v>403</v>
      </c>
      <c r="F58" s="29">
        <v>111209</v>
      </c>
      <c r="G58" s="29" t="s">
        <v>191</v>
      </c>
      <c r="H58" s="29" t="s">
        <v>192</v>
      </c>
      <c r="I58" s="29" t="s">
        <v>62</v>
      </c>
      <c r="J58" s="29" t="s">
        <v>193</v>
      </c>
    </row>
    <row r="59" spans="1:10" s="27" customFormat="1" ht="18" customHeight="1" x14ac:dyDescent="0.5">
      <c r="A59" s="28">
        <v>54</v>
      </c>
      <c r="B59" s="29" t="s">
        <v>395</v>
      </c>
      <c r="C59" s="29" t="s">
        <v>189</v>
      </c>
      <c r="D59" s="29" t="s">
        <v>195</v>
      </c>
      <c r="E59" s="29" t="s">
        <v>403</v>
      </c>
      <c r="F59" s="29">
        <v>111189</v>
      </c>
      <c r="G59" s="29" t="s">
        <v>191</v>
      </c>
      <c r="H59" s="29" t="s">
        <v>192</v>
      </c>
      <c r="I59" s="29" t="s">
        <v>64</v>
      </c>
      <c r="J59" s="29" t="s">
        <v>193</v>
      </c>
    </row>
    <row r="60" spans="1:10" s="27" customFormat="1" ht="18" customHeight="1" x14ac:dyDescent="0.5">
      <c r="A60" s="28">
        <v>55</v>
      </c>
      <c r="B60" s="29" t="s">
        <v>395</v>
      </c>
      <c r="C60" s="29" t="s">
        <v>196</v>
      </c>
      <c r="D60" s="29" t="s">
        <v>197</v>
      </c>
      <c r="E60" s="29" t="s">
        <v>403</v>
      </c>
      <c r="F60" s="29">
        <v>159612</v>
      </c>
      <c r="G60" s="29" t="s">
        <v>198</v>
      </c>
      <c r="H60" s="29" t="s">
        <v>199</v>
      </c>
      <c r="I60" s="29" t="s">
        <v>70</v>
      </c>
      <c r="J60" s="29" t="s">
        <v>200</v>
      </c>
    </row>
    <row r="61" spans="1:10" s="27" customFormat="1" ht="18" customHeight="1" x14ac:dyDescent="0.5">
      <c r="A61" s="28">
        <v>56</v>
      </c>
      <c r="B61" s="29" t="s">
        <v>396</v>
      </c>
      <c r="C61" s="29" t="s">
        <v>196</v>
      </c>
      <c r="D61" s="29" t="s">
        <v>201</v>
      </c>
      <c r="E61" s="29" t="s">
        <v>403</v>
      </c>
      <c r="F61" s="29">
        <v>160789</v>
      </c>
      <c r="G61" s="29" t="s">
        <v>198</v>
      </c>
      <c r="H61" s="29" t="s">
        <v>199</v>
      </c>
      <c r="I61" s="29" t="s">
        <v>56</v>
      </c>
      <c r="J61" s="29" t="s">
        <v>200</v>
      </c>
    </row>
    <row r="62" spans="1:10" s="27" customFormat="1" ht="18" customHeight="1" x14ac:dyDescent="0.5">
      <c r="A62" s="28">
        <v>57</v>
      </c>
      <c r="B62" s="29" t="s">
        <v>396</v>
      </c>
      <c r="C62" s="29" t="s">
        <v>196</v>
      </c>
      <c r="D62" s="29" t="s">
        <v>202</v>
      </c>
      <c r="E62" s="29" t="s">
        <v>403</v>
      </c>
      <c r="F62" s="29">
        <v>160826</v>
      </c>
      <c r="G62" s="29" t="s">
        <v>198</v>
      </c>
      <c r="H62" s="29" t="s">
        <v>199</v>
      </c>
      <c r="I62" s="29" t="s">
        <v>59</v>
      </c>
      <c r="J62" s="29" t="s">
        <v>200</v>
      </c>
    </row>
    <row r="63" spans="1:10" s="27" customFormat="1" ht="18" customHeight="1" x14ac:dyDescent="0.5">
      <c r="A63" s="28">
        <v>58</v>
      </c>
      <c r="B63" s="29" t="s">
        <v>396</v>
      </c>
      <c r="C63" s="29" t="s">
        <v>203</v>
      </c>
      <c r="D63" s="29" t="s">
        <v>204</v>
      </c>
      <c r="E63" s="29" t="s">
        <v>403</v>
      </c>
      <c r="F63" s="29" t="s">
        <v>205</v>
      </c>
      <c r="G63" s="29" t="s">
        <v>206</v>
      </c>
      <c r="H63" s="29" t="s">
        <v>207</v>
      </c>
      <c r="I63" s="29" t="s">
        <v>62</v>
      </c>
      <c r="J63" s="29" t="s">
        <v>208</v>
      </c>
    </row>
    <row r="64" spans="1:10" s="27" customFormat="1" ht="18" customHeight="1" x14ac:dyDescent="0.5">
      <c r="A64" s="28">
        <v>59</v>
      </c>
      <c r="B64" s="29" t="s">
        <v>203</v>
      </c>
      <c r="C64" s="29" t="s">
        <v>203</v>
      </c>
      <c r="D64" s="29" t="s">
        <v>209</v>
      </c>
      <c r="E64" s="29" t="s">
        <v>403</v>
      </c>
      <c r="F64" s="29" t="s">
        <v>210</v>
      </c>
      <c r="G64" s="29" t="s">
        <v>206</v>
      </c>
      <c r="H64" s="29" t="s">
        <v>207</v>
      </c>
      <c r="I64" s="29" t="s">
        <v>64</v>
      </c>
      <c r="J64" s="29" t="s">
        <v>208</v>
      </c>
    </row>
    <row r="65" spans="1:10" s="27" customFormat="1" ht="18" customHeight="1" x14ac:dyDescent="0.5">
      <c r="A65" s="28">
        <v>60</v>
      </c>
      <c r="B65" s="29" t="s">
        <v>203</v>
      </c>
      <c r="C65" s="29" t="s">
        <v>211</v>
      </c>
      <c r="D65" s="29" t="s">
        <v>212</v>
      </c>
      <c r="E65" s="29" t="s">
        <v>514</v>
      </c>
      <c r="F65" s="29" t="s">
        <v>213</v>
      </c>
      <c r="G65" s="29" t="s">
        <v>206</v>
      </c>
      <c r="H65" s="29" t="s">
        <v>214</v>
      </c>
      <c r="I65" s="29" t="s">
        <v>70</v>
      </c>
      <c r="J65" s="29" t="s">
        <v>215</v>
      </c>
    </row>
    <row r="66" spans="1:10" s="27" customFormat="1" ht="18" customHeight="1" x14ac:dyDescent="0.5">
      <c r="A66" s="28">
        <v>61</v>
      </c>
      <c r="B66" s="29" t="s">
        <v>211</v>
      </c>
      <c r="C66" s="29" t="s">
        <v>211</v>
      </c>
      <c r="D66" s="29" t="s">
        <v>216</v>
      </c>
      <c r="E66" s="29" t="s">
        <v>403</v>
      </c>
      <c r="F66" s="29" t="s">
        <v>217</v>
      </c>
      <c r="G66" s="29" t="s">
        <v>206</v>
      </c>
      <c r="H66" s="29" t="s">
        <v>214</v>
      </c>
      <c r="I66" s="29" t="s">
        <v>56</v>
      </c>
      <c r="J66" s="29" t="s">
        <v>215</v>
      </c>
    </row>
    <row r="67" spans="1:10" s="27" customFormat="1" ht="18" customHeight="1" x14ac:dyDescent="0.5">
      <c r="A67" s="28">
        <v>62</v>
      </c>
      <c r="B67" s="29" t="s">
        <v>211</v>
      </c>
      <c r="C67" s="29" t="s">
        <v>218</v>
      </c>
      <c r="D67" s="29" t="s">
        <v>219</v>
      </c>
      <c r="E67" s="29" t="s">
        <v>403</v>
      </c>
      <c r="F67" s="29" t="s">
        <v>220</v>
      </c>
      <c r="G67" s="29" t="s">
        <v>191</v>
      </c>
      <c r="H67" s="29" t="s">
        <v>221</v>
      </c>
      <c r="I67" s="29" t="s">
        <v>59</v>
      </c>
      <c r="J67" s="29" t="s">
        <v>222</v>
      </c>
    </row>
    <row r="68" spans="1:10" s="27" customFormat="1" ht="18" customHeight="1" x14ac:dyDescent="0.5">
      <c r="A68" s="28">
        <v>63</v>
      </c>
      <c r="B68" s="29" t="s">
        <v>397</v>
      </c>
      <c r="C68" s="29" t="s">
        <v>223</v>
      </c>
      <c r="D68" s="29" t="s">
        <v>224</v>
      </c>
      <c r="E68" s="29" t="s">
        <v>514</v>
      </c>
      <c r="F68" s="29" t="s">
        <v>225</v>
      </c>
      <c r="G68" s="29" t="s">
        <v>191</v>
      </c>
      <c r="H68" s="29" t="s">
        <v>226</v>
      </c>
      <c r="I68" s="29" t="s">
        <v>62</v>
      </c>
      <c r="J68" s="29" t="s">
        <v>222</v>
      </c>
    </row>
    <row r="69" spans="1:10" s="27" customFormat="1" ht="18" customHeight="1" x14ac:dyDescent="0.5">
      <c r="A69" s="28">
        <v>64</v>
      </c>
      <c r="B69" s="29" t="s">
        <v>397</v>
      </c>
      <c r="C69" s="29" t="s">
        <v>227</v>
      </c>
      <c r="D69" s="29" t="s">
        <v>228</v>
      </c>
      <c r="E69" s="29" t="s">
        <v>403</v>
      </c>
      <c r="F69" s="29">
        <v>11917</v>
      </c>
      <c r="G69" s="29" t="s">
        <v>229</v>
      </c>
      <c r="H69" s="29" t="s">
        <v>230</v>
      </c>
      <c r="I69" s="29" t="s">
        <v>64</v>
      </c>
      <c r="J69" s="29" t="s">
        <v>231</v>
      </c>
    </row>
    <row r="70" spans="1:10" s="27" customFormat="1" ht="18" customHeight="1" x14ac:dyDescent="0.5">
      <c r="A70" s="28">
        <v>65</v>
      </c>
      <c r="B70" s="29" t="s">
        <v>227</v>
      </c>
      <c r="C70" s="29" t="s">
        <v>232</v>
      </c>
      <c r="D70" s="29" t="s">
        <v>233</v>
      </c>
      <c r="E70" s="29" t="s">
        <v>403</v>
      </c>
      <c r="F70" s="29">
        <v>104198</v>
      </c>
      <c r="G70" s="29" t="s">
        <v>198</v>
      </c>
      <c r="H70" s="29" t="s">
        <v>199</v>
      </c>
      <c r="I70" s="29" t="s">
        <v>70</v>
      </c>
      <c r="J70" s="29" t="s">
        <v>234</v>
      </c>
    </row>
    <row r="71" spans="1:10" s="27" customFormat="1" ht="18" customHeight="1" x14ac:dyDescent="0.5">
      <c r="A71" s="28">
        <v>66</v>
      </c>
      <c r="B71" s="29" t="s">
        <v>232</v>
      </c>
      <c r="C71" s="29" t="s">
        <v>232</v>
      </c>
      <c r="D71" s="29" t="s">
        <v>235</v>
      </c>
      <c r="E71" s="29" t="s">
        <v>403</v>
      </c>
      <c r="F71" s="29">
        <v>104200</v>
      </c>
      <c r="G71" s="29" t="s">
        <v>198</v>
      </c>
      <c r="H71" s="29" t="s">
        <v>199</v>
      </c>
      <c r="I71" s="29" t="s">
        <v>56</v>
      </c>
      <c r="J71" s="29" t="s">
        <v>234</v>
      </c>
    </row>
    <row r="72" spans="1:10" s="27" customFormat="1" ht="18" customHeight="1" x14ac:dyDescent="0.5">
      <c r="A72" s="28">
        <v>67</v>
      </c>
      <c r="B72" s="29" t="s">
        <v>232</v>
      </c>
      <c r="C72" s="29" t="s">
        <v>236</v>
      </c>
      <c r="D72" s="29" t="s">
        <v>237</v>
      </c>
      <c r="E72" s="29" t="s">
        <v>403</v>
      </c>
      <c r="F72" s="29">
        <v>4575</v>
      </c>
      <c r="G72" s="29" t="s">
        <v>229</v>
      </c>
      <c r="H72" s="29" t="s">
        <v>238</v>
      </c>
      <c r="I72" s="29" t="s">
        <v>59</v>
      </c>
      <c r="J72" s="29" t="s">
        <v>239</v>
      </c>
    </row>
    <row r="73" spans="1:10" s="27" customFormat="1" ht="18" customHeight="1" x14ac:dyDescent="0.5">
      <c r="A73" s="28">
        <v>68</v>
      </c>
      <c r="B73" s="29" t="s">
        <v>236</v>
      </c>
      <c r="C73" s="29" t="s">
        <v>240</v>
      </c>
      <c r="D73" s="29" t="s">
        <v>241</v>
      </c>
      <c r="E73" s="29" t="s">
        <v>403</v>
      </c>
      <c r="F73" s="29" t="s">
        <v>242</v>
      </c>
      <c r="G73" s="29" t="s">
        <v>191</v>
      </c>
      <c r="H73" s="29" t="s">
        <v>243</v>
      </c>
      <c r="I73" s="29" t="s">
        <v>62</v>
      </c>
      <c r="J73" s="29" t="s">
        <v>200</v>
      </c>
    </row>
    <row r="74" spans="1:10" s="27" customFormat="1" ht="18" customHeight="1" x14ac:dyDescent="0.5">
      <c r="A74" s="28">
        <v>69</v>
      </c>
      <c r="B74" s="29" t="s">
        <v>240</v>
      </c>
      <c r="C74" s="29" t="s">
        <v>244</v>
      </c>
      <c r="D74" s="29" t="s">
        <v>245</v>
      </c>
      <c r="E74" s="29" t="s">
        <v>403</v>
      </c>
      <c r="F74" s="29" t="s">
        <v>246</v>
      </c>
      <c r="G74" s="29" t="s">
        <v>191</v>
      </c>
      <c r="H74" s="29" t="s">
        <v>247</v>
      </c>
      <c r="I74" s="29" t="s">
        <v>64</v>
      </c>
      <c r="J74" s="29" t="s">
        <v>248</v>
      </c>
    </row>
    <row r="75" spans="1:10" s="27" customFormat="1" ht="18" customHeight="1" x14ac:dyDescent="0.5">
      <c r="A75" s="28">
        <v>70</v>
      </c>
      <c r="B75" s="29" t="s">
        <v>244</v>
      </c>
      <c r="C75" s="29" t="s">
        <v>244</v>
      </c>
      <c r="D75" s="29" t="s">
        <v>249</v>
      </c>
      <c r="E75" s="29" t="s">
        <v>403</v>
      </c>
      <c r="F75" s="29" t="s">
        <v>250</v>
      </c>
      <c r="G75" s="29" t="s">
        <v>191</v>
      </c>
      <c r="H75" s="29" t="s">
        <v>247</v>
      </c>
      <c r="I75" s="29" t="s">
        <v>70</v>
      </c>
      <c r="J75" s="29" t="s">
        <v>248</v>
      </c>
    </row>
    <row r="76" spans="1:10" s="27" customFormat="1" ht="18" customHeight="1" x14ac:dyDescent="0.5">
      <c r="A76" s="28">
        <v>71</v>
      </c>
      <c r="B76" s="29" t="s">
        <v>244</v>
      </c>
      <c r="C76" s="29" t="s">
        <v>232</v>
      </c>
      <c r="D76" s="29" t="s">
        <v>251</v>
      </c>
      <c r="E76" s="29" t="s">
        <v>403</v>
      </c>
      <c r="F76" s="29">
        <v>102866</v>
      </c>
      <c r="G76" s="29" t="s">
        <v>198</v>
      </c>
      <c r="H76" s="29" t="s">
        <v>199</v>
      </c>
      <c r="I76" s="29" t="s">
        <v>56</v>
      </c>
      <c r="J76" s="29" t="s">
        <v>234</v>
      </c>
    </row>
    <row r="77" spans="1:10" s="27" customFormat="1" ht="18" customHeight="1" x14ac:dyDescent="0.5">
      <c r="A77" s="28">
        <v>72</v>
      </c>
      <c r="B77" s="29" t="s">
        <v>232</v>
      </c>
      <c r="C77" s="29" t="s">
        <v>252</v>
      </c>
      <c r="D77" s="29" t="s">
        <v>253</v>
      </c>
      <c r="E77" s="29" t="s">
        <v>403</v>
      </c>
      <c r="F77" s="29">
        <v>81910037</v>
      </c>
      <c r="G77" s="29" t="s">
        <v>254</v>
      </c>
      <c r="H77" s="29">
        <v>1520</v>
      </c>
      <c r="I77" s="29" t="s">
        <v>59</v>
      </c>
      <c r="J77" s="29" t="s">
        <v>252</v>
      </c>
    </row>
    <row r="78" spans="1:10" s="27" customFormat="1" ht="18" customHeight="1" x14ac:dyDescent="0.5">
      <c r="A78" s="28">
        <v>73</v>
      </c>
      <c r="B78" s="29" t="s">
        <v>398</v>
      </c>
      <c r="C78" s="29" t="s">
        <v>255</v>
      </c>
      <c r="D78" s="29" t="s">
        <v>256</v>
      </c>
      <c r="E78" s="29" t="s">
        <v>403</v>
      </c>
      <c r="F78" s="29" t="s">
        <v>257</v>
      </c>
      <c r="G78" s="29" t="s">
        <v>258</v>
      </c>
      <c r="H78" s="29">
        <v>6200</v>
      </c>
      <c r="I78" s="29" t="s">
        <v>62</v>
      </c>
      <c r="J78" s="29" t="s">
        <v>259</v>
      </c>
    </row>
    <row r="79" spans="1:10" s="27" customFormat="1" ht="18" customHeight="1" x14ac:dyDescent="0.5">
      <c r="A79" s="28">
        <v>74</v>
      </c>
      <c r="B79" s="29" t="s">
        <v>399</v>
      </c>
      <c r="C79" s="29" t="s">
        <v>255</v>
      </c>
      <c r="D79" s="29" t="s">
        <v>260</v>
      </c>
      <c r="E79" s="29" t="s">
        <v>403</v>
      </c>
      <c r="F79" s="29" t="s">
        <v>261</v>
      </c>
      <c r="G79" s="29" t="s">
        <v>258</v>
      </c>
      <c r="H79" s="29">
        <v>6200</v>
      </c>
      <c r="I79" s="29" t="s">
        <v>64</v>
      </c>
      <c r="J79" s="29" t="s">
        <v>259</v>
      </c>
    </row>
    <row r="80" spans="1:10" s="27" customFormat="1" ht="18" customHeight="1" x14ac:dyDescent="0.5">
      <c r="A80" s="28">
        <v>75</v>
      </c>
      <c r="B80" s="29" t="s">
        <v>400</v>
      </c>
      <c r="C80" s="29" t="s">
        <v>255</v>
      </c>
      <c r="D80" s="29" t="s">
        <v>262</v>
      </c>
      <c r="E80" s="29" t="s">
        <v>498</v>
      </c>
      <c r="F80" s="29" t="s">
        <v>263</v>
      </c>
      <c r="G80" s="29" t="s">
        <v>258</v>
      </c>
      <c r="H80" s="29">
        <v>6200</v>
      </c>
      <c r="I80" s="29" t="s">
        <v>70</v>
      </c>
      <c r="J80" s="29" t="s">
        <v>259</v>
      </c>
    </row>
    <row r="81" spans="1:10" s="27" customFormat="1" ht="18" customHeight="1" x14ac:dyDescent="0.5">
      <c r="A81" s="28">
        <v>76</v>
      </c>
      <c r="B81" s="29" t="s">
        <v>401</v>
      </c>
      <c r="C81" s="29" t="s">
        <v>264</v>
      </c>
      <c r="D81" s="29" t="s">
        <v>265</v>
      </c>
      <c r="E81" s="29" t="s">
        <v>403</v>
      </c>
      <c r="F81" s="29">
        <v>82020189</v>
      </c>
      <c r="G81" s="29" t="s">
        <v>254</v>
      </c>
      <c r="H81" s="29">
        <v>189</v>
      </c>
      <c r="I81" s="29" t="s">
        <v>56</v>
      </c>
      <c r="J81" s="29" t="s">
        <v>266</v>
      </c>
    </row>
    <row r="82" spans="1:10" s="27" customFormat="1" ht="18" customHeight="1" x14ac:dyDescent="0.5">
      <c r="A82" s="28">
        <v>77</v>
      </c>
      <c r="B82" s="29" t="s">
        <v>264</v>
      </c>
      <c r="C82" s="29" t="s">
        <v>267</v>
      </c>
      <c r="D82" s="29" t="s">
        <v>268</v>
      </c>
      <c r="E82" s="29" t="s">
        <v>403</v>
      </c>
      <c r="F82" s="29" t="s">
        <v>269</v>
      </c>
      <c r="G82" s="29" t="s">
        <v>270</v>
      </c>
      <c r="H82" s="29" t="s">
        <v>271</v>
      </c>
      <c r="I82" s="29" t="s">
        <v>59</v>
      </c>
      <c r="J82" s="29" t="s">
        <v>272</v>
      </c>
    </row>
    <row r="83" spans="1:10" s="27" customFormat="1" ht="18" customHeight="1" x14ac:dyDescent="0.5">
      <c r="A83" s="28">
        <v>78</v>
      </c>
      <c r="B83" s="29" t="s">
        <v>267</v>
      </c>
      <c r="C83" s="29" t="s">
        <v>273</v>
      </c>
      <c r="D83" s="29" t="s">
        <v>274</v>
      </c>
      <c r="E83" s="29" t="s">
        <v>403</v>
      </c>
      <c r="F83" s="29" t="s">
        <v>275</v>
      </c>
      <c r="G83" s="29" t="s">
        <v>68</v>
      </c>
      <c r="H83" s="29" t="s">
        <v>276</v>
      </c>
      <c r="I83" s="29" t="s">
        <v>62</v>
      </c>
      <c r="J83" s="29" t="s">
        <v>277</v>
      </c>
    </row>
    <row r="84" spans="1:10" s="27" customFormat="1" ht="18" customHeight="1" x14ac:dyDescent="0.5">
      <c r="A84" s="28">
        <v>79</v>
      </c>
      <c r="B84" s="29" t="s">
        <v>273</v>
      </c>
      <c r="C84" s="29" t="s">
        <v>278</v>
      </c>
      <c r="D84" s="29" t="s">
        <v>279</v>
      </c>
      <c r="E84" s="29" t="s">
        <v>403</v>
      </c>
      <c r="F84" s="29" t="s">
        <v>280</v>
      </c>
      <c r="G84" s="29" t="s">
        <v>281</v>
      </c>
      <c r="H84" s="29" t="s">
        <v>282</v>
      </c>
      <c r="I84" s="29" t="s">
        <v>64</v>
      </c>
      <c r="J84" s="29" t="s">
        <v>283</v>
      </c>
    </row>
    <row r="85" spans="1:10" s="27" customFormat="1" ht="18" customHeight="1" x14ac:dyDescent="0.5">
      <c r="A85" s="28">
        <v>80</v>
      </c>
      <c r="B85" s="29" t="s">
        <v>278</v>
      </c>
      <c r="C85" s="29" t="s">
        <v>284</v>
      </c>
      <c r="D85" s="29" t="s">
        <v>285</v>
      </c>
      <c r="E85" s="29" t="s">
        <v>403</v>
      </c>
      <c r="F85" s="29">
        <v>171391</v>
      </c>
      <c r="G85" s="29" t="s">
        <v>286</v>
      </c>
      <c r="H85" s="29" t="s">
        <v>287</v>
      </c>
      <c r="I85" s="29" t="s">
        <v>70</v>
      </c>
      <c r="J85" s="29" t="s">
        <v>288</v>
      </c>
    </row>
    <row r="86" spans="1:10" s="27" customFormat="1" ht="18" customHeight="1" x14ac:dyDescent="0.5">
      <c r="A86" s="28">
        <v>81</v>
      </c>
      <c r="B86" s="29" t="s">
        <v>284</v>
      </c>
      <c r="C86" s="29" t="s">
        <v>284</v>
      </c>
      <c r="D86" s="29" t="s">
        <v>289</v>
      </c>
      <c r="E86" s="29" t="s">
        <v>403</v>
      </c>
      <c r="F86" s="29">
        <v>171392</v>
      </c>
      <c r="G86" s="29" t="s">
        <v>286</v>
      </c>
      <c r="H86" s="29" t="s">
        <v>287</v>
      </c>
      <c r="I86" s="29" t="s">
        <v>56</v>
      </c>
      <c r="J86" s="29" t="s">
        <v>288</v>
      </c>
    </row>
    <row r="87" spans="1:10" s="27" customFormat="1" ht="18" customHeight="1" x14ac:dyDescent="0.5">
      <c r="A87" s="28">
        <v>82</v>
      </c>
      <c r="B87" s="29" t="s">
        <v>284</v>
      </c>
      <c r="C87" s="29" t="s">
        <v>290</v>
      </c>
      <c r="D87" s="29" t="s">
        <v>291</v>
      </c>
      <c r="E87" s="29" t="s">
        <v>403</v>
      </c>
      <c r="F87" s="29">
        <v>9706003</v>
      </c>
      <c r="G87" s="29" t="s">
        <v>292</v>
      </c>
      <c r="H87" s="29" t="s">
        <v>293</v>
      </c>
      <c r="I87" s="29" t="s">
        <v>59</v>
      </c>
      <c r="J87" s="29" t="s">
        <v>294</v>
      </c>
    </row>
    <row r="88" spans="1:10" s="27" customFormat="1" ht="18" customHeight="1" x14ac:dyDescent="0.5">
      <c r="A88" s="28">
        <v>83</v>
      </c>
      <c r="B88" s="29" t="s">
        <v>290</v>
      </c>
      <c r="C88" s="29" t="s">
        <v>290</v>
      </c>
      <c r="D88" s="29" t="s">
        <v>295</v>
      </c>
      <c r="E88" s="29" t="s">
        <v>425</v>
      </c>
      <c r="F88" s="29">
        <v>9707019</v>
      </c>
      <c r="G88" s="29" t="s">
        <v>292</v>
      </c>
      <c r="H88" s="29" t="s">
        <v>293</v>
      </c>
      <c r="I88" s="29" t="s">
        <v>62</v>
      </c>
      <c r="J88" s="29" t="s">
        <v>294</v>
      </c>
    </row>
    <row r="89" spans="1:10" s="27" customFormat="1" ht="18" customHeight="1" x14ac:dyDescent="0.5">
      <c r="A89" s="28">
        <v>84</v>
      </c>
      <c r="B89" s="29" t="s">
        <v>290</v>
      </c>
      <c r="C89" s="29" t="s">
        <v>273</v>
      </c>
      <c r="D89" s="29" t="s">
        <v>296</v>
      </c>
      <c r="E89" s="29" t="s">
        <v>425</v>
      </c>
      <c r="F89" s="29" t="s">
        <v>297</v>
      </c>
      <c r="G89" s="29" t="s">
        <v>68</v>
      </c>
      <c r="H89" s="29" t="s">
        <v>298</v>
      </c>
      <c r="I89" s="29" t="s">
        <v>64</v>
      </c>
      <c r="J89" s="29" t="s">
        <v>277</v>
      </c>
    </row>
    <row r="90" spans="1:10" s="27" customFormat="1" ht="18" customHeight="1" x14ac:dyDescent="0.5">
      <c r="A90" s="28">
        <v>85</v>
      </c>
      <c r="B90" s="29" t="s">
        <v>273</v>
      </c>
      <c r="C90" s="29" t="s">
        <v>273</v>
      </c>
      <c r="D90" s="29" t="s">
        <v>299</v>
      </c>
      <c r="E90" s="29" t="s">
        <v>403</v>
      </c>
      <c r="F90" s="29" t="s">
        <v>300</v>
      </c>
      <c r="G90" s="29" t="s">
        <v>68</v>
      </c>
      <c r="H90" s="29" t="s">
        <v>298</v>
      </c>
      <c r="I90" s="29" t="s">
        <v>70</v>
      </c>
      <c r="J90" s="29" t="s">
        <v>277</v>
      </c>
    </row>
    <row r="91" spans="1:10" s="27" customFormat="1" ht="18" customHeight="1" x14ac:dyDescent="0.5">
      <c r="A91" s="28">
        <v>86</v>
      </c>
      <c r="B91" s="29" t="s">
        <v>273</v>
      </c>
      <c r="C91" s="29" t="s">
        <v>267</v>
      </c>
      <c r="D91" s="29" t="s">
        <v>301</v>
      </c>
      <c r="E91" s="29" t="s">
        <v>403</v>
      </c>
      <c r="F91" s="29" t="s">
        <v>302</v>
      </c>
      <c r="G91" s="29" t="s">
        <v>270</v>
      </c>
      <c r="H91" s="29" t="s">
        <v>271</v>
      </c>
      <c r="I91" s="29" t="s">
        <v>56</v>
      </c>
      <c r="J91" s="29" t="s">
        <v>303</v>
      </c>
    </row>
    <row r="92" spans="1:10" s="27" customFormat="1" ht="18" customHeight="1" x14ac:dyDescent="0.5">
      <c r="A92" s="28">
        <v>87</v>
      </c>
      <c r="B92" s="29" t="s">
        <v>267</v>
      </c>
      <c r="C92" s="29" t="s">
        <v>284</v>
      </c>
      <c r="D92" s="29" t="s">
        <v>304</v>
      </c>
      <c r="E92" s="29" t="s">
        <v>403</v>
      </c>
      <c r="F92" s="29">
        <v>171398</v>
      </c>
      <c r="G92" s="29" t="s">
        <v>286</v>
      </c>
      <c r="H92" s="29" t="s">
        <v>287</v>
      </c>
      <c r="I92" s="29" t="s">
        <v>59</v>
      </c>
      <c r="J92" s="29" t="s">
        <v>288</v>
      </c>
    </row>
    <row r="93" spans="1:10" s="27" customFormat="1" ht="18" customHeight="1" x14ac:dyDescent="0.5">
      <c r="A93" s="28">
        <v>88</v>
      </c>
      <c r="B93" s="29" t="s">
        <v>284</v>
      </c>
      <c r="C93" s="29" t="s">
        <v>290</v>
      </c>
      <c r="D93" s="29" t="s">
        <v>305</v>
      </c>
      <c r="E93" s="29" t="s">
        <v>403</v>
      </c>
      <c r="F93" s="29">
        <v>9707013</v>
      </c>
      <c r="G93" s="29" t="s">
        <v>292</v>
      </c>
      <c r="H93" s="29" t="s">
        <v>293</v>
      </c>
      <c r="I93" s="29" t="s">
        <v>62</v>
      </c>
      <c r="J93" s="29" t="s">
        <v>306</v>
      </c>
    </row>
    <row r="94" spans="1:10" s="27" customFormat="1" ht="18" customHeight="1" x14ac:dyDescent="0.5">
      <c r="A94" s="28">
        <v>89</v>
      </c>
      <c r="B94" s="29" t="s">
        <v>290</v>
      </c>
      <c r="C94" s="29" t="s">
        <v>307</v>
      </c>
      <c r="D94" s="29" t="s">
        <v>308</v>
      </c>
      <c r="E94" s="29" t="s">
        <v>425</v>
      </c>
      <c r="F94" s="29" t="s">
        <v>309</v>
      </c>
      <c r="G94" s="29" t="s">
        <v>310</v>
      </c>
      <c r="H94" s="29" t="s">
        <v>311</v>
      </c>
      <c r="I94" s="29" t="s">
        <v>64</v>
      </c>
      <c r="J94" s="29" t="s">
        <v>312</v>
      </c>
    </row>
    <row r="95" spans="1:10" s="27" customFormat="1" ht="18" customHeight="1" x14ac:dyDescent="0.5">
      <c r="A95" s="28">
        <v>90</v>
      </c>
      <c r="B95" s="29" t="s">
        <v>307</v>
      </c>
      <c r="C95" s="29" t="s">
        <v>313</v>
      </c>
      <c r="D95" s="29" t="s">
        <v>314</v>
      </c>
      <c r="E95" s="29" t="s">
        <v>403</v>
      </c>
      <c r="F95" s="29">
        <v>55297121</v>
      </c>
      <c r="G95" s="29" t="s">
        <v>132</v>
      </c>
      <c r="H95" s="29" t="s">
        <v>315</v>
      </c>
      <c r="I95" s="29" t="s">
        <v>70</v>
      </c>
      <c r="J95" s="29" t="s">
        <v>316</v>
      </c>
    </row>
    <row r="96" spans="1:10" s="27" customFormat="1" ht="18" customHeight="1" x14ac:dyDescent="0.5">
      <c r="A96" s="28">
        <v>91</v>
      </c>
      <c r="B96" s="29" t="s">
        <v>313</v>
      </c>
      <c r="C96" s="29" t="s">
        <v>284</v>
      </c>
      <c r="D96" s="29" t="s">
        <v>317</v>
      </c>
      <c r="E96" s="29" t="s">
        <v>403</v>
      </c>
      <c r="F96" s="29">
        <v>171394</v>
      </c>
      <c r="G96" s="29" t="s">
        <v>286</v>
      </c>
      <c r="H96" s="29" t="s">
        <v>287</v>
      </c>
      <c r="I96" s="29" t="s">
        <v>70</v>
      </c>
      <c r="J96" s="29" t="s">
        <v>288</v>
      </c>
    </row>
  </sheetData>
  <sheetProtection formatCells="0" formatColumns="0" formatRows="0" autoFilter="0" pivotTables="0"/>
  <conditionalFormatting sqref="E6:E96">
    <cfRule type="containsText" dxfId="28" priority="1" operator="containsText" text="ใช้งานอยู่">
      <formula>NOT(ISERROR(SEARCH("ใช้งานอยู่",E6)))</formula>
    </cfRule>
  </conditionalFormatting>
  <dataValidations count="2">
    <dataValidation type="list" allowBlank="1" showInputMessage="1" promptTitle="ให้เลือกรายการจาก Listbox" prompt="ถ้าเป็นเครื่องมือใหม่ให้เลือก &quot; เบิกยืมได้ &quot;" sqref="E6:E96">
      <formula1>"เบิกยืมได้,เสื่อมสภาพ,รอส่งซ่อม,ส่งซ่อม, ส่ง service,ตืนคลัง,เสีย-ชำรุด"</formula1>
    </dataValidation>
    <dataValidation type="list" allowBlank="1" showInputMessage="1" promptTitle="ใส่ช่อนามสกุลของภาพถ่ายด้วย" prompt="D:\Store\image\................." sqref="I6:I96">
      <formula1>"D:\Store\image\"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R25"/>
  <sheetViews>
    <sheetView showGridLines="0" zoomScale="95" zoomScaleNormal="95" workbookViewId="0">
      <selection activeCell="E7" sqref="E7"/>
    </sheetView>
  </sheetViews>
  <sheetFormatPr defaultRowHeight="21.75" x14ac:dyDescent="0.5"/>
  <cols>
    <col min="1" max="1" width="13.42578125" customWidth="1"/>
    <col min="2" max="2" width="23.85546875" customWidth="1"/>
    <col min="3" max="3" width="26.5703125" customWidth="1"/>
    <col min="4" max="4" width="25.42578125" customWidth="1"/>
    <col min="5" max="6" width="21" customWidth="1"/>
    <col min="7" max="7" width="22.85546875" customWidth="1"/>
    <col min="8" max="10" width="1.42578125" customWidth="1"/>
    <col min="11" max="11" width="13.28515625" hidden="1" customWidth="1"/>
    <col min="12" max="26" width="2" customWidth="1"/>
    <col min="28" max="28" width="3" bestFit="1" customWidth="1"/>
    <col min="29" max="29" width="16" bestFit="1" customWidth="1"/>
    <col min="30" max="30" width="9.5703125" bestFit="1" customWidth="1"/>
    <col min="31" max="31" width="12" customWidth="1"/>
    <col min="32" max="32" width="12.140625" bestFit="1" customWidth="1"/>
    <col min="33" max="33" width="17.28515625" bestFit="1" customWidth="1"/>
    <col min="34" max="34" width="4.140625" bestFit="1" customWidth="1"/>
    <col min="35" max="35" width="8.85546875" bestFit="1" customWidth="1"/>
    <col min="36" max="36" width="19.28515625" bestFit="1" customWidth="1"/>
    <col min="37" max="37" width="15.85546875" bestFit="1" customWidth="1"/>
    <col min="38" max="38" width="6" bestFit="1" customWidth="1"/>
    <col min="39" max="39" width="11" bestFit="1" customWidth="1"/>
    <col min="40" max="40" width="8" bestFit="1" customWidth="1"/>
    <col min="41" max="41" width="11.140625" bestFit="1" customWidth="1"/>
    <col min="42" max="42" width="10.28515625" bestFit="1" customWidth="1"/>
    <col min="43" max="44" width="8.42578125" bestFit="1" customWidth="1"/>
  </cols>
  <sheetData>
    <row r="1" spans="1:44" ht="41.25" customHeight="1" x14ac:dyDescent="0.55000000000000004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AA1" t="s">
        <v>320</v>
      </c>
      <c r="AB1" t="s">
        <v>321</v>
      </c>
      <c r="AC1" t="s">
        <v>318</v>
      </c>
      <c r="AD1" t="s">
        <v>10</v>
      </c>
      <c r="AE1" t="s">
        <v>11</v>
      </c>
      <c r="AF1" t="s">
        <v>18</v>
      </c>
      <c r="AG1" t="s">
        <v>12</v>
      </c>
      <c r="AH1" t="s">
        <v>490</v>
      </c>
      <c r="AI1" t="s">
        <v>49</v>
      </c>
      <c r="AJ1" t="s">
        <v>322</v>
      </c>
      <c r="AK1" t="s">
        <v>323</v>
      </c>
      <c r="AL1" t="s">
        <v>470</v>
      </c>
      <c r="AM1" t="s">
        <v>472</v>
      </c>
      <c r="AN1" t="s">
        <v>493</v>
      </c>
      <c r="AO1" t="s">
        <v>466</v>
      </c>
      <c r="AP1" t="s">
        <v>473</v>
      </c>
      <c r="AQ1" t="s">
        <v>476</v>
      </c>
      <c r="AR1" t="s">
        <v>477</v>
      </c>
    </row>
    <row r="2" spans="1:44" ht="27" x14ac:dyDescent="0.6">
      <c r="A2" s="139" t="s">
        <v>482</v>
      </c>
      <c r="B2" s="139"/>
      <c r="C2" s="139"/>
      <c r="D2" s="139"/>
      <c r="E2" s="139"/>
      <c r="F2" s="139"/>
      <c r="G2" s="139"/>
      <c r="H2" s="107"/>
      <c r="I2" s="107"/>
      <c r="J2" s="107"/>
      <c r="K2" s="107" t="s">
        <v>96</v>
      </c>
      <c r="L2" s="107"/>
      <c r="M2" s="107"/>
      <c r="N2" s="107"/>
      <c r="AA2" t="s">
        <v>494</v>
      </c>
      <c r="AB2">
        <f>IF(K4="","",K4)</f>
        <v>12</v>
      </c>
      <c r="AC2" t="str">
        <f>IF(F4="","",F4)</f>
        <v>Orther - 00000012</v>
      </c>
      <c r="AD2" t="str">
        <f>IF(B9="","",B9)</f>
        <v/>
      </c>
      <c r="AE2" s="26" t="str">
        <f>IF(B10="","",B10)</f>
        <v/>
      </c>
      <c r="AF2" t="str">
        <f>IF(K2="","",K2)</f>
        <v>กล้องดิจิตรอน</v>
      </c>
      <c r="AG2" t="str">
        <f>IF(B11="","",B11)</f>
        <v/>
      </c>
      <c r="AH2" t="str">
        <f>IF(B12="","",B12)</f>
        <v/>
      </c>
      <c r="AI2" t="str">
        <f>IF(B13="","",B13)</f>
        <v/>
      </c>
      <c r="AJ2" t="str">
        <f>IF(B3="","",B3)</f>
        <v>นายธัฎชรพงษ์  เมืองแก่น</v>
      </c>
      <c r="AK2" t="str">
        <f>IF(D3="","",D3)</f>
        <v>สังกัด กสช-ย. / อชก.</v>
      </c>
      <c r="AL2" t="str">
        <f>IF(B5="","",B5)</f>
        <v/>
      </c>
      <c r="AM2" t="str">
        <f>IF(B6="","",B6)</f>
        <v/>
      </c>
      <c r="AN2" s="26" t="str">
        <f>IF(E5="","",E5)</f>
        <v/>
      </c>
      <c r="AO2" s="33">
        <f ca="1">IF(B4="","",B4)</f>
        <v>43986</v>
      </c>
      <c r="AP2" t="str">
        <f>IF(D7="","",D7)</f>
        <v/>
      </c>
    </row>
    <row r="3" spans="1:44" ht="24" x14ac:dyDescent="0.55000000000000004">
      <c r="A3" s="107" t="s">
        <v>322</v>
      </c>
      <c r="B3" s="107" t="s">
        <v>17</v>
      </c>
      <c r="C3" s="108" t="s">
        <v>479</v>
      </c>
      <c r="D3" s="108" t="s">
        <v>478</v>
      </c>
      <c r="E3" s="107"/>
      <c r="F3" s="107"/>
      <c r="G3" s="109" t="s">
        <v>465</v>
      </c>
      <c r="H3" s="107"/>
      <c r="I3" s="107"/>
      <c r="J3" s="107"/>
      <c r="K3" s="110" t="s">
        <v>467</v>
      </c>
      <c r="L3" s="107"/>
      <c r="M3" s="107"/>
      <c r="N3" s="107"/>
    </row>
    <row r="4" spans="1:44" ht="27" x14ac:dyDescent="0.6">
      <c r="A4" s="107" t="s">
        <v>469</v>
      </c>
      <c r="B4" s="111">
        <f ca="1">TODAY()</f>
        <v>43986</v>
      </c>
      <c r="C4" s="107"/>
      <c r="D4" s="112"/>
      <c r="E4" s="107"/>
      <c r="F4" s="140" t="str">
        <f>K3&amp;" - "&amp;TEXT(K4,"00000000")</f>
        <v>Orther - 00000012</v>
      </c>
      <c r="G4" s="140"/>
      <c r="H4" s="107"/>
      <c r="I4" s="107"/>
      <c r="J4" s="107"/>
      <c r="K4" s="107">
        <f>MAX(Table31[ID])+1</f>
        <v>12</v>
      </c>
      <c r="L4" s="107"/>
      <c r="M4" s="107"/>
      <c r="N4" s="107"/>
    </row>
    <row r="5" spans="1:44" ht="24" x14ac:dyDescent="0.55000000000000004">
      <c r="A5" s="107" t="s">
        <v>470</v>
      </c>
      <c r="B5" s="107"/>
      <c r="C5" s="110" t="s">
        <v>471</v>
      </c>
      <c r="D5" s="134"/>
      <c r="E5" s="134"/>
      <c r="F5" s="107"/>
      <c r="G5" s="107"/>
      <c r="H5" s="107"/>
      <c r="I5" s="107"/>
      <c r="J5" s="107"/>
      <c r="K5" s="107"/>
      <c r="L5" s="107"/>
      <c r="M5" s="107"/>
      <c r="N5" s="107"/>
    </row>
    <row r="6" spans="1:44" ht="24" x14ac:dyDescent="0.55000000000000004">
      <c r="A6" s="107" t="s">
        <v>472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</row>
    <row r="7" spans="1:44" ht="24" x14ac:dyDescent="0.55000000000000004">
      <c r="A7" s="113" t="s">
        <v>468</v>
      </c>
      <c r="B7" s="107"/>
      <c r="C7" s="107"/>
      <c r="D7" s="113"/>
      <c r="E7" s="107"/>
      <c r="F7" s="107"/>
      <c r="G7" s="107"/>
      <c r="H7" s="107"/>
      <c r="I7" s="107"/>
      <c r="J7" s="107"/>
      <c r="K7" s="107"/>
      <c r="L7" s="107"/>
      <c r="M7" s="107"/>
      <c r="N7" s="107"/>
    </row>
    <row r="8" spans="1:44" ht="24" x14ac:dyDescent="0.55000000000000004">
      <c r="A8" s="113" t="s">
        <v>475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</row>
    <row r="9" spans="1:44" ht="24" x14ac:dyDescent="0.55000000000000004">
      <c r="A9" s="114" t="s">
        <v>10</v>
      </c>
      <c r="B9" s="129"/>
      <c r="C9" s="116"/>
      <c r="D9" s="114" t="s">
        <v>492</v>
      </c>
      <c r="E9" s="115"/>
      <c r="F9" s="114" t="s">
        <v>52</v>
      </c>
      <c r="G9" s="116"/>
      <c r="H9" s="107"/>
      <c r="I9" s="107"/>
      <c r="J9" s="107"/>
      <c r="K9" s="107"/>
      <c r="L9" s="107"/>
      <c r="M9" s="107"/>
      <c r="N9" s="107"/>
    </row>
    <row r="10" spans="1:44" ht="24" x14ac:dyDescent="0.55000000000000004">
      <c r="A10" s="117" t="s">
        <v>11</v>
      </c>
      <c r="B10" s="133"/>
      <c r="C10" s="119"/>
      <c r="D10" s="135"/>
      <c r="E10" s="118"/>
      <c r="F10" s="120"/>
      <c r="G10" s="119"/>
      <c r="H10" s="107"/>
      <c r="I10" s="107"/>
      <c r="J10" s="107"/>
      <c r="K10" s="107"/>
      <c r="L10" s="107"/>
      <c r="M10" s="107"/>
      <c r="N10" s="107"/>
    </row>
    <row r="11" spans="1:44" ht="24" x14ac:dyDescent="0.55000000000000004">
      <c r="A11" s="117" t="s">
        <v>474</v>
      </c>
      <c r="B11" s="130"/>
      <c r="C11" s="119"/>
      <c r="D11" s="135"/>
      <c r="E11" s="118"/>
      <c r="F11" s="120"/>
      <c r="G11" s="119"/>
      <c r="H11" s="107"/>
      <c r="I11" s="107"/>
      <c r="J11" s="107"/>
      <c r="K11" s="107"/>
      <c r="L11" s="107"/>
      <c r="M11" s="107"/>
      <c r="N11" s="107"/>
    </row>
    <row r="12" spans="1:44" ht="24" x14ac:dyDescent="0.55000000000000004">
      <c r="A12" s="117" t="s">
        <v>489</v>
      </c>
      <c r="B12" s="130"/>
      <c r="C12" s="119"/>
      <c r="D12" s="135"/>
      <c r="E12" s="121"/>
      <c r="F12" s="122"/>
      <c r="G12" s="123"/>
      <c r="H12" s="107"/>
      <c r="I12" s="107"/>
      <c r="J12" s="107"/>
      <c r="K12" s="107"/>
      <c r="L12" s="107"/>
      <c r="M12" s="107"/>
      <c r="N12" s="107"/>
    </row>
    <row r="13" spans="1:44" ht="24" x14ac:dyDescent="0.55000000000000004">
      <c r="A13" s="117" t="s">
        <v>49</v>
      </c>
      <c r="B13" s="130"/>
      <c r="C13" s="124"/>
      <c r="D13" s="135"/>
      <c r="E13" s="121"/>
      <c r="F13" s="122"/>
      <c r="G13" s="123"/>
      <c r="H13" s="107"/>
      <c r="I13" s="107"/>
      <c r="J13" s="107"/>
      <c r="K13" s="107"/>
      <c r="L13" s="107"/>
      <c r="M13" s="107"/>
      <c r="N13" s="107"/>
    </row>
    <row r="14" spans="1:44" ht="24" x14ac:dyDescent="0.55000000000000004">
      <c r="A14" s="125" t="s">
        <v>485</v>
      </c>
      <c r="B14" s="121"/>
      <c r="C14" s="124"/>
      <c r="D14" s="135"/>
      <c r="E14" s="121"/>
      <c r="F14" s="122"/>
      <c r="G14" s="123"/>
      <c r="H14" s="107"/>
      <c r="I14" s="107"/>
      <c r="J14" s="107"/>
      <c r="K14" s="107"/>
      <c r="L14" s="107"/>
      <c r="M14" s="107"/>
      <c r="N14" s="107"/>
    </row>
    <row r="15" spans="1:44" ht="24" x14ac:dyDescent="0.55000000000000004">
      <c r="A15" s="125"/>
      <c r="B15" s="121"/>
      <c r="C15" s="124"/>
      <c r="D15" s="135"/>
      <c r="E15" s="121"/>
      <c r="F15" s="122"/>
      <c r="G15" s="123"/>
      <c r="H15" s="107"/>
      <c r="I15" s="107"/>
      <c r="J15" s="107"/>
      <c r="K15" s="107"/>
      <c r="L15" s="107"/>
      <c r="M15" s="107"/>
      <c r="N15" s="107"/>
    </row>
    <row r="16" spans="1:44" ht="24" x14ac:dyDescent="0.55000000000000004">
      <c r="A16" s="125"/>
      <c r="B16" s="121"/>
      <c r="C16" s="124"/>
      <c r="D16" s="135"/>
      <c r="E16" s="121"/>
      <c r="F16" s="122"/>
      <c r="G16" s="123"/>
      <c r="H16" s="107"/>
      <c r="I16" s="107"/>
      <c r="J16" s="107"/>
      <c r="K16" s="107"/>
      <c r="L16" s="107"/>
      <c r="M16" s="107"/>
      <c r="N16" s="107"/>
    </row>
    <row r="17" spans="1:14" ht="24" x14ac:dyDescent="0.55000000000000004">
      <c r="A17" s="125"/>
      <c r="B17" s="121"/>
      <c r="C17" s="124"/>
      <c r="D17" s="135"/>
      <c r="E17" s="121"/>
      <c r="F17" s="122"/>
      <c r="G17" s="123"/>
      <c r="H17" s="107"/>
      <c r="I17" s="107"/>
      <c r="J17" s="107"/>
      <c r="K17" s="107"/>
      <c r="L17" s="107"/>
      <c r="M17" s="107"/>
      <c r="N17" s="107"/>
    </row>
    <row r="18" spans="1:14" ht="24" x14ac:dyDescent="0.55000000000000004">
      <c r="A18" s="125"/>
      <c r="B18" s="121"/>
      <c r="C18" s="124"/>
      <c r="D18" s="135"/>
      <c r="E18" s="121"/>
      <c r="F18" s="122"/>
      <c r="G18" s="123"/>
      <c r="H18" s="107"/>
      <c r="I18" s="107"/>
      <c r="J18" s="107"/>
      <c r="K18" s="107"/>
      <c r="L18" s="107"/>
      <c r="M18" s="107"/>
      <c r="N18" s="107"/>
    </row>
    <row r="19" spans="1:14" ht="24" x14ac:dyDescent="0.55000000000000004">
      <c r="A19" s="126"/>
      <c r="B19" s="127"/>
      <c r="C19" s="128"/>
      <c r="D19" s="136"/>
      <c r="E19" s="127"/>
      <c r="F19" s="141"/>
      <c r="G19" s="142"/>
      <c r="H19" s="107"/>
      <c r="I19" s="107"/>
      <c r="J19" s="107"/>
      <c r="K19" s="107"/>
      <c r="L19" s="107"/>
      <c r="M19" s="107"/>
      <c r="N19" s="107"/>
    </row>
    <row r="20" spans="1:14" ht="24" x14ac:dyDescent="0.55000000000000004">
      <c r="A20" s="118"/>
      <c r="B20" s="118"/>
      <c r="C20" s="118"/>
      <c r="D20" s="118"/>
      <c r="E20" s="118"/>
      <c r="F20" s="118"/>
      <c r="G20" s="118"/>
      <c r="H20" s="107"/>
      <c r="I20" s="107"/>
      <c r="J20" s="107"/>
      <c r="K20" s="107"/>
      <c r="L20" s="107"/>
      <c r="M20" s="107"/>
      <c r="N20" s="107"/>
    </row>
    <row r="21" spans="1:14" ht="24" x14ac:dyDescent="0.55000000000000004">
      <c r="A21" s="143" t="s">
        <v>16</v>
      </c>
      <c r="B21" s="143"/>
      <c r="C21" s="143" t="s">
        <v>427</v>
      </c>
      <c r="D21" s="143"/>
      <c r="E21" s="143"/>
      <c r="F21" s="143" t="s">
        <v>470</v>
      </c>
      <c r="G21" s="143"/>
      <c r="H21" s="107"/>
      <c r="I21" s="107"/>
      <c r="J21" s="107"/>
      <c r="K21" s="107"/>
      <c r="L21" s="107"/>
      <c r="M21" s="107"/>
      <c r="N21" s="107"/>
    </row>
    <row r="22" spans="1:14" ht="24" x14ac:dyDescent="0.55000000000000004">
      <c r="A22" s="144" t="s">
        <v>428</v>
      </c>
      <c r="B22" s="144"/>
      <c r="C22" s="144" t="s">
        <v>428</v>
      </c>
      <c r="D22" s="144"/>
      <c r="E22" s="144"/>
      <c r="F22" s="144" t="s">
        <v>428</v>
      </c>
      <c r="G22" s="144"/>
      <c r="H22" s="107"/>
      <c r="I22" s="107"/>
      <c r="J22" s="107"/>
      <c r="K22" s="107"/>
      <c r="L22" s="107"/>
      <c r="M22" s="107"/>
      <c r="N22" s="107"/>
    </row>
    <row r="23" spans="1:14" ht="24" x14ac:dyDescent="0.55000000000000004">
      <c r="A23" s="144"/>
      <c r="B23" s="144"/>
      <c r="C23" s="144"/>
      <c r="D23" s="144"/>
      <c r="E23" s="144"/>
      <c r="F23" s="144"/>
      <c r="G23" s="144"/>
      <c r="H23" s="107"/>
      <c r="I23" s="107"/>
      <c r="J23" s="107"/>
      <c r="K23" s="107"/>
      <c r="L23" s="107"/>
      <c r="M23" s="107"/>
      <c r="N23" s="107"/>
    </row>
    <row r="24" spans="1:14" ht="24" x14ac:dyDescent="0.55000000000000004">
      <c r="A24" s="145" t="s">
        <v>17</v>
      </c>
      <c r="B24" s="145"/>
      <c r="C24" s="143" t="s">
        <v>363</v>
      </c>
      <c r="D24" s="143"/>
      <c r="E24" s="143"/>
      <c r="F24" s="145"/>
      <c r="G24" s="145"/>
      <c r="H24" s="107"/>
      <c r="I24" s="107"/>
      <c r="J24" s="107"/>
      <c r="K24" s="107"/>
      <c r="L24" s="107"/>
      <c r="M24" s="107"/>
      <c r="N24" s="107"/>
    </row>
    <row r="25" spans="1:14" ht="24" x14ac:dyDescent="0.55000000000000004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</row>
  </sheetData>
  <mergeCells count="12">
    <mergeCell ref="A22:B23"/>
    <mergeCell ref="C22:E23"/>
    <mergeCell ref="F22:G23"/>
    <mergeCell ref="A24:B24"/>
    <mergeCell ref="C24:E24"/>
    <mergeCell ref="F24:G24"/>
    <mergeCell ref="A2:G2"/>
    <mergeCell ref="F4:G4"/>
    <mergeCell ref="F19:G19"/>
    <mergeCell ref="A21:B21"/>
    <mergeCell ref="C21:E21"/>
    <mergeCell ref="F21:G21"/>
  </mergeCells>
  <dataValidations count="3">
    <dataValidation type="list" allowBlank="1" showInputMessage="1" promptTitle="ให้เลือกรายการจาก Listbox" prompt="ถ้าเป็นเครื่องมือใหม่ให้เลือก &quot; เบิกยืมได้ &quot;" sqref="D7">
      <formula1>"เสื่อมสภาพ,รอส่งซ่อม,ส่งซ่อม,ส่ง calibrate,ส่ง service,ตืนคลัง,เสีย-ชำรุด"</formula1>
    </dataValidation>
    <dataValidation type="list" allowBlank="1" showInputMessage="1" showErrorMessage="1" errorTitle="ห้ามพิมพ์" error="เลือกจาก List Box" sqref="G12:G18">
      <formula1>"ครบ,ไม่ครบ"</formula1>
    </dataValidation>
    <dataValidation type="list" allowBlank="1" showInputMessage="1" showErrorMessage="1" sqref="B3">
      <formula1>ชื่อ_นามสกุล</formula1>
    </dataValidation>
  </dataValidations>
  <pageMargins left="0.39370078740157483" right="0.19685039370078741" top="0.27559055118110237" bottom="0.23622047244094491" header="0.15748031496062992" footer="0.15748031496062992"/>
  <pageSetup paperSize="9" orientation="landscape" r:id="rId1"/>
  <headerFooter>
    <oddHeader>&amp;R&amp;D</oddHeader>
  </headerFooter>
  <drawing r:id="rId2"/>
  <legacyDrawing r:id="rId3"/>
  <controls>
    <mc:AlternateContent xmlns:mc="http://schemas.openxmlformats.org/markup-compatibility/2006">
      <mc:Choice Requires="x14">
        <control shapeId="30733" r:id="rId4" name="CommandButton3">
          <controlPr defaultSize="0" print="0" autoLine="0" r:id="rId5">
            <anchor moveWithCells="1">
              <from>
                <xdr:col>6</xdr:col>
                <xdr:colOff>28575</xdr:colOff>
                <xdr:row>0</xdr:row>
                <xdr:rowOff>85725</xdr:rowOff>
              </from>
              <to>
                <xdr:col>6</xdr:col>
                <xdr:colOff>1466850</xdr:colOff>
                <xdr:row>0</xdr:row>
                <xdr:rowOff>485775</xdr:rowOff>
              </to>
            </anchor>
          </controlPr>
        </control>
      </mc:Choice>
      <mc:Fallback>
        <control shapeId="30733" r:id="rId4" name="CommandButton3"/>
      </mc:Fallback>
    </mc:AlternateContent>
    <mc:AlternateContent xmlns:mc="http://schemas.openxmlformats.org/markup-compatibility/2006">
      <mc:Choice Requires="x14">
        <control shapeId="30732" r:id="rId6" name="CommandButton2">
          <controlPr defaultSize="0" print="0" autoLine="0" r:id="rId7">
            <anchor moveWithCells="1">
              <from>
                <xdr:col>4</xdr:col>
                <xdr:colOff>733425</xdr:colOff>
                <xdr:row>0</xdr:row>
                <xdr:rowOff>85725</xdr:rowOff>
              </from>
              <to>
                <xdr:col>5</xdr:col>
                <xdr:colOff>771525</xdr:colOff>
                <xdr:row>0</xdr:row>
                <xdr:rowOff>485775</xdr:rowOff>
              </to>
            </anchor>
          </controlPr>
        </control>
      </mc:Choice>
      <mc:Fallback>
        <control shapeId="30732" r:id="rId6" name="CommandButton2"/>
      </mc:Fallback>
    </mc:AlternateContent>
    <mc:AlternateContent xmlns:mc="http://schemas.openxmlformats.org/markup-compatibility/2006">
      <mc:Choice Requires="x14">
        <control shapeId="30731" r:id="rId8" name="CommandButton1">
          <controlPr defaultSize="0" print="0" disabled="1" autoLine="0" r:id="rId9">
            <anchor moveWithCells="1">
              <from>
                <xdr:col>2</xdr:col>
                <xdr:colOff>1047750</xdr:colOff>
                <xdr:row>0</xdr:row>
                <xdr:rowOff>85725</xdr:rowOff>
              </from>
              <to>
                <xdr:col>3</xdr:col>
                <xdr:colOff>1171575</xdr:colOff>
                <xdr:row>0</xdr:row>
                <xdr:rowOff>485775</xdr:rowOff>
              </to>
            </anchor>
          </controlPr>
        </control>
      </mc:Choice>
      <mc:Fallback>
        <control shapeId="30731" r:id="rId8" name="CommandButton1"/>
      </mc:Fallback>
    </mc:AlternateContent>
    <mc:AlternateContent xmlns:mc="http://schemas.openxmlformats.org/markup-compatibility/2006">
      <mc:Choice Requires="x14">
        <control shapeId="30734" r:id="rId10" name="Image1">
          <controlPr defaultSize="0" autoLine="0" autoPict="0" r:id="rId11">
            <anchor moveWithCells="1">
              <from>
                <xdr:col>5</xdr:col>
                <xdr:colOff>76200</xdr:colOff>
                <xdr:row>10</xdr:row>
                <xdr:rowOff>200025</xdr:rowOff>
              </from>
              <to>
                <xdr:col>6</xdr:col>
                <xdr:colOff>1447800</xdr:colOff>
                <xdr:row>17</xdr:row>
                <xdr:rowOff>171450</xdr:rowOff>
              </to>
            </anchor>
          </controlPr>
        </control>
      </mc:Choice>
      <mc:Fallback>
        <control shapeId="30734" r:id="rId10" name="Image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38100</xdr:colOff>
                <xdr:row>9</xdr:row>
                <xdr:rowOff>57150</xdr:rowOff>
              </from>
              <to>
                <xdr:col>3</xdr:col>
                <xdr:colOff>276225</xdr:colOff>
                <xdr:row>9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38100</xdr:colOff>
                <xdr:row>10</xdr:row>
                <xdr:rowOff>57150</xdr:rowOff>
              </from>
              <to>
                <xdr:col>3</xdr:col>
                <xdr:colOff>276225</xdr:colOff>
                <xdr:row>10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3</xdr:col>
                <xdr:colOff>38100</xdr:colOff>
                <xdr:row>11</xdr:row>
                <xdr:rowOff>57150</xdr:rowOff>
              </from>
              <to>
                <xdr:col>3</xdr:col>
                <xdr:colOff>276225</xdr:colOff>
                <xdr:row>11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4" r:id="rId15" name="Check Box 4">
          <controlPr defaultSize="0" autoFill="0" autoLine="0" autoPict="0">
            <anchor moveWithCells="1">
              <from>
                <xdr:col>3</xdr:col>
                <xdr:colOff>38100</xdr:colOff>
                <xdr:row>12</xdr:row>
                <xdr:rowOff>57150</xdr:rowOff>
              </from>
              <to>
                <xdr:col>3</xdr:col>
                <xdr:colOff>276225</xdr:colOff>
                <xdr:row>12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5" r:id="rId16" name="Check Box 5">
          <controlPr defaultSize="0" autoFill="0" autoLine="0" autoPict="0">
            <anchor moveWithCells="1">
              <from>
                <xdr:col>3</xdr:col>
                <xdr:colOff>38100</xdr:colOff>
                <xdr:row>13</xdr:row>
                <xdr:rowOff>57150</xdr:rowOff>
              </from>
              <to>
                <xdr:col>3</xdr:col>
                <xdr:colOff>276225</xdr:colOff>
                <xdr:row>13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7" name="Check Box 6">
          <controlPr defaultSize="0" autoFill="0" autoLine="0" autoPict="0">
            <anchor moveWithCells="1">
              <from>
                <xdr:col>3</xdr:col>
                <xdr:colOff>38100</xdr:colOff>
                <xdr:row>14</xdr:row>
                <xdr:rowOff>57150</xdr:rowOff>
              </from>
              <to>
                <xdr:col>3</xdr:col>
                <xdr:colOff>276225</xdr:colOff>
                <xdr:row>14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7" r:id="rId18" name="Check Box 7">
          <controlPr defaultSize="0" autoFill="0" autoLine="0" autoPict="0">
            <anchor moveWithCells="1">
              <from>
                <xdr:col>3</xdr:col>
                <xdr:colOff>38100</xdr:colOff>
                <xdr:row>15</xdr:row>
                <xdr:rowOff>57150</xdr:rowOff>
              </from>
              <to>
                <xdr:col>3</xdr:col>
                <xdr:colOff>276225</xdr:colOff>
                <xdr:row>15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9" name="Check Box 8">
          <controlPr defaultSize="0" autoFill="0" autoLine="0" autoPict="0">
            <anchor moveWithCells="1">
              <from>
                <xdr:col>3</xdr:col>
                <xdr:colOff>38100</xdr:colOff>
                <xdr:row>16</xdr:row>
                <xdr:rowOff>57150</xdr:rowOff>
              </from>
              <to>
                <xdr:col>3</xdr:col>
                <xdr:colOff>276225</xdr:colOff>
                <xdr:row>16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9" r:id="rId20" name="Check Box 9">
          <controlPr defaultSize="0" autoFill="0" autoLine="0" autoPict="0">
            <anchor moveWithCells="1">
              <from>
                <xdr:col>3</xdr:col>
                <xdr:colOff>38100</xdr:colOff>
                <xdr:row>18</xdr:row>
                <xdr:rowOff>57150</xdr:rowOff>
              </from>
              <to>
                <xdr:col>3</xdr:col>
                <xdr:colOff>276225</xdr:colOff>
                <xdr:row>18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21" name="Check Box 10">
          <controlPr defaultSize="0" autoFill="0" autoLine="0" autoPict="0">
            <anchor moveWithCells="1">
              <from>
                <xdr:col>3</xdr:col>
                <xdr:colOff>38100</xdr:colOff>
                <xdr:row>17</xdr:row>
                <xdr:rowOff>57150</xdr:rowOff>
              </from>
              <to>
                <xdr:col>3</xdr:col>
                <xdr:colOff>276225</xdr:colOff>
                <xdr:row>17</xdr:row>
                <xdr:rowOff>257175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16"/>
  <sheetViews>
    <sheetView showGridLines="0" topLeftCell="A3" zoomScale="106" zoomScaleNormal="106" workbookViewId="0">
      <selection activeCell="A16" sqref="A16:R16"/>
    </sheetView>
  </sheetViews>
  <sheetFormatPr defaultRowHeight="21.75" x14ac:dyDescent="0.5"/>
  <cols>
    <col min="1" max="1" width="6.42578125" customWidth="1"/>
    <col min="2" max="2" width="15" style="26" customWidth="1"/>
    <col min="3" max="3" width="15.85546875" style="31" customWidth="1"/>
    <col min="4" max="4" width="12.28515625" customWidth="1"/>
    <col min="5" max="5" width="22.28515625" customWidth="1"/>
    <col min="6" max="6" width="30.42578125" customWidth="1"/>
    <col min="7" max="7" width="44.7109375" customWidth="1"/>
    <col min="8" max="8" width="13.7109375" customWidth="1"/>
    <col min="9" max="9" width="11.7109375" bestFit="1" customWidth="1"/>
    <col min="10" max="10" width="22.85546875" customWidth="1"/>
    <col min="11" max="12" width="24.5703125" customWidth="1"/>
    <col min="13" max="14" width="24.7109375" customWidth="1"/>
    <col min="15" max="15" width="16.42578125" customWidth="1"/>
    <col min="16" max="16" width="33" customWidth="1"/>
    <col min="17" max="17" width="18.5703125" customWidth="1"/>
    <col min="18" max="18" width="19.42578125" customWidth="1"/>
  </cols>
  <sheetData>
    <row r="1" spans="1:18" hidden="1" x14ac:dyDescent="0.5">
      <c r="A1" s="26"/>
      <c r="C1" s="81" t="s">
        <v>318</v>
      </c>
    </row>
    <row r="2" spans="1:18" hidden="1" x14ac:dyDescent="0.5">
      <c r="A2" s="26"/>
      <c r="C2" s="80"/>
    </row>
    <row r="3" spans="1:18" ht="65.25" customHeight="1" x14ac:dyDescent="0.9">
      <c r="A3" s="72" t="s">
        <v>420</v>
      </c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</row>
    <row r="4" spans="1:18" ht="27" x14ac:dyDescent="0.6">
      <c r="A4" s="54" t="s">
        <v>464</v>
      </c>
      <c r="C4"/>
      <c r="D4" s="26"/>
      <c r="F4" s="26"/>
      <c r="J4" s="26"/>
      <c r="M4" s="26"/>
      <c r="N4" s="26"/>
      <c r="P4" s="26"/>
      <c r="R4" s="26"/>
    </row>
    <row r="5" spans="1:18" x14ac:dyDescent="0.5">
      <c r="A5" s="101" t="s">
        <v>320</v>
      </c>
      <c r="B5" s="105" t="s">
        <v>321</v>
      </c>
      <c r="C5" s="106" t="s">
        <v>318</v>
      </c>
      <c r="D5" s="101" t="s">
        <v>10</v>
      </c>
      <c r="E5" s="101" t="s">
        <v>11</v>
      </c>
      <c r="F5" s="101" t="s">
        <v>18</v>
      </c>
      <c r="G5" s="101" t="s">
        <v>12</v>
      </c>
      <c r="H5" s="101" t="s">
        <v>490</v>
      </c>
      <c r="I5" s="101" t="s">
        <v>49</v>
      </c>
      <c r="J5" s="101" t="s">
        <v>322</v>
      </c>
      <c r="K5" s="101" t="s">
        <v>323</v>
      </c>
      <c r="L5" s="101" t="s">
        <v>470</v>
      </c>
      <c r="M5" s="101" t="s">
        <v>472</v>
      </c>
      <c r="N5" s="101" t="s">
        <v>493</v>
      </c>
      <c r="O5" s="101" t="s">
        <v>466</v>
      </c>
      <c r="P5" s="102" t="s">
        <v>473</v>
      </c>
      <c r="Q5" s="101" t="s">
        <v>476</v>
      </c>
      <c r="R5" s="101" t="s">
        <v>477</v>
      </c>
    </row>
    <row r="6" spans="1:18" x14ac:dyDescent="0.5">
      <c r="A6" t="s">
        <v>494</v>
      </c>
      <c r="B6" s="31">
        <v>1</v>
      </c>
      <c r="C6" s="31" t="s">
        <v>499</v>
      </c>
      <c r="D6">
        <v>2</v>
      </c>
      <c r="E6" t="s">
        <v>27</v>
      </c>
      <c r="F6" t="s">
        <v>20</v>
      </c>
      <c r="G6" t="s">
        <v>21</v>
      </c>
      <c r="H6" t="s">
        <v>54</v>
      </c>
      <c r="I6" t="s">
        <v>58</v>
      </c>
      <c r="J6" t="s">
        <v>17</v>
      </c>
      <c r="K6" t="s">
        <v>478</v>
      </c>
      <c r="L6" t="s">
        <v>338</v>
      </c>
      <c r="M6" t="s">
        <v>497</v>
      </c>
      <c r="N6" t="s">
        <v>496</v>
      </c>
      <c r="O6" s="33">
        <v>43986</v>
      </c>
      <c r="P6" t="s">
        <v>498</v>
      </c>
    </row>
    <row r="7" spans="1:18" x14ac:dyDescent="0.5">
      <c r="A7" t="s">
        <v>494</v>
      </c>
      <c r="B7" s="31">
        <v>2</v>
      </c>
      <c r="C7" s="33" t="s">
        <v>501</v>
      </c>
      <c r="D7" s="26">
        <v>75</v>
      </c>
      <c r="E7" t="s">
        <v>262</v>
      </c>
      <c r="F7" t="s">
        <v>400</v>
      </c>
      <c r="G7" t="s">
        <v>255</v>
      </c>
      <c r="H7" t="s">
        <v>258</v>
      </c>
      <c r="I7" t="s">
        <v>263</v>
      </c>
      <c r="J7" t="s">
        <v>17</v>
      </c>
      <c r="K7" t="s">
        <v>478</v>
      </c>
      <c r="L7" t="s">
        <v>502</v>
      </c>
      <c r="M7" t="s">
        <v>502</v>
      </c>
      <c r="N7" t="s">
        <v>500</v>
      </c>
      <c r="O7" s="33">
        <v>43986</v>
      </c>
      <c r="P7" t="s">
        <v>498</v>
      </c>
      <c r="R7" s="26"/>
    </row>
    <row r="8" spans="1:18" x14ac:dyDescent="0.5">
      <c r="A8" t="s">
        <v>494</v>
      </c>
      <c r="B8" s="31">
        <v>3</v>
      </c>
      <c r="C8" s="33" t="s">
        <v>504</v>
      </c>
      <c r="D8" s="26">
        <v>12</v>
      </c>
      <c r="E8" t="s">
        <v>91</v>
      </c>
      <c r="F8" t="s">
        <v>84</v>
      </c>
      <c r="G8" t="s">
        <v>90</v>
      </c>
      <c r="H8" t="s">
        <v>93</v>
      </c>
      <c r="I8" t="s">
        <v>92</v>
      </c>
      <c r="J8" t="s">
        <v>17</v>
      </c>
      <c r="K8" t="s">
        <v>478</v>
      </c>
      <c r="L8" t="s">
        <v>502</v>
      </c>
      <c r="M8" t="s">
        <v>502</v>
      </c>
      <c r="N8" t="s">
        <v>500</v>
      </c>
      <c r="O8" s="33">
        <v>43986</v>
      </c>
      <c r="P8" t="s">
        <v>503</v>
      </c>
      <c r="R8" s="26"/>
    </row>
    <row r="9" spans="1:18" x14ac:dyDescent="0.5">
      <c r="A9" t="s">
        <v>494</v>
      </c>
      <c r="B9" s="31">
        <v>4</v>
      </c>
      <c r="C9" s="33" t="s">
        <v>506</v>
      </c>
      <c r="D9" s="26">
        <v>21</v>
      </c>
      <c r="E9" t="s">
        <v>43</v>
      </c>
      <c r="F9" t="s">
        <v>41</v>
      </c>
      <c r="G9" t="s">
        <v>42</v>
      </c>
      <c r="H9" t="s">
        <v>68</v>
      </c>
      <c r="I9">
        <v>1028583612</v>
      </c>
      <c r="J9" t="s">
        <v>17</v>
      </c>
      <c r="K9" t="s">
        <v>478</v>
      </c>
      <c r="L9" t="s">
        <v>502</v>
      </c>
      <c r="M9" t="s">
        <v>502</v>
      </c>
      <c r="N9" t="s">
        <v>500</v>
      </c>
      <c r="O9" s="33">
        <v>43986</v>
      </c>
      <c r="P9" t="s">
        <v>505</v>
      </c>
      <c r="R9" s="26"/>
    </row>
    <row r="10" spans="1:18" x14ac:dyDescent="0.5">
      <c r="A10" t="s">
        <v>494</v>
      </c>
      <c r="B10" s="31">
        <v>5</v>
      </c>
      <c r="C10" s="33" t="s">
        <v>509</v>
      </c>
      <c r="D10" s="26">
        <v>18</v>
      </c>
      <c r="E10" t="s">
        <v>36</v>
      </c>
      <c r="F10" t="s">
        <v>34</v>
      </c>
      <c r="G10" t="s">
        <v>35</v>
      </c>
      <c r="H10" t="s">
        <v>68</v>
      </c>
      <c r="I10" t="s">
        <v>119</v>
      </c>
      <c r="J10" t="s">
        <v>17</v>
      </c>
      <c r="K10" t="s">
        <v>478</v>
      </c>
      <c r="L10" t="s">
        <v>507</v>
      </c>
      <c r="M10" t="s">
        <v>507</v>
      </c>
      <c r="N10" t="s">
        <v>508</v>
      </c>
      <c r="O10" s="33">
        <v>43986</v>
      </c>
      <c r="P10" t="s">
        <v>498</v>
      </c>
      <c r="R10" s="26"/>
    </row>
    <row r="11" spans="1:18" x14ac:dyDescent="0.5">
      <c r="A11" t="s">
        <v>494</v>
      </c>
      <c r="B11" s="31">
        <v>6</v>
      </c>
      <c r="C11" s="33" t="s">
        <v>511</v>
      </c>
      <c r="D11" s="26">
        <v>24</v>
      </c>
      <c r="E11" t="s">
        <v>47</v>
      </c>
      <c r="F11" t="s">
        <v>41</v>
      </c>
      <c r="G11" t="s">
        <v>42</v>
      </c>
      <c r="H11" t="s">
        <v>68</v>
      </c>
      <c r="I11" t="s">
        <v>126</v>
      </c>
      <c r="J11" t="s">
        <v>17</v>
      </c>
      <c r="K11" t="s">
        <v>478</v>
      </c>
      <c r="L11" t="s">
        <v>502</v>
      </c>
      <c r="M11" t="s">
        <v>502</v>
      </c>
      <c r="N11" t="s">
        <v>500</v>
      </c>
      <c r="O11" s="33">
        <v>43986</v>
      </c>
      <c r="P11" t="s">
        <v>510</v>
      </c>
      <c r="R11" s="26"/>
    </row>
    <row r="12" spans="1:18" x14ac:dyDescent="0.5">
      <c r="A12" t="s">
        <v>494</v>
      </c>
      <c r="B12" s="31">
        <v>7</v>
      </c>
      <c r="C12" s="33" t="s">
        <v>515</v>
      </c>
      <c r="D12" s="26">
        <v>24</v>
      </c>
      <c r="E12" t="s">
        <v>47</v>
      </c>
      <c r="F12" t="s">
        <v>41</v>
      </c>
      <c r="G12" t="s">
        <v>42</v>
      </c>
      <c r="H12" t="s">
        <v>68</v>
      </c>
      <c r="I12" t="s">
        <v>126</v>
      </c>
      <c r="J12" t="s">
        <v>17</v>
      </c>
      <c r="K12" t="s">
        <v>478</v>
      </c>
      <c r="L12" t="s">
        <v>512</v>
      </c>
      <c r="M12" t="s">
        <v>512</v>
      </c>
      <c r="N12" t="s">
        <v>513</v>
      </c>
      <c r="O12" s="33">
        <v>43986</v>
      </c>
      <c r="P12" t="s">
        <v>514</v>
      </c>
      <c r="R12" s="26"/>
    </row>
    <row r="13" spans="1:18" x14ac:dyDescent="0.5">
      <c r="A13" t="s">
        <v>494</v>
      </c>
      <c r="B13" s="31">
        <v>8</v>
      </c>
      <c r="C13" s="33" t="s">
        <v>516</v>
      </c>
      <c r="D13" s="26">
        <v>22</v>
      </c>
      <c r="E13" t="s">
        <v>45</v>
      </c>
      <c r="F13" t="s">
        <v>41</v>
      </c>
      <c r="G13" t="s">
        <v>42</v>
      </c>
      <c r="H13" t="s">
        <v>68</v>
      </c>
      <c r="I13">
        <v>1028583467</v>
      </c>
      <c r="J13" t="s">
        <v>17</v>
      </c>
      <c r="K13" t="s">
        <v>478</v>
      </c>
      <c r="L13" t="s">
        <v>502</v>
      </c>
      <c r="M13" t="s">
        <v>502</v>
      </c>
      <c r="N13" t="s">
        <v>500</v>
      </c>
      <c r="O13" s="33">
        <v>43986</v>
      </c>
      <c r="P13" t="s">
        <v>514</v>
      </c>
      <c r="R13" s="26"/>
    </row>
    <row r="14" spans="1:18" x14ac:dyDescent="0.5">
      <c r="A14" t="s">
        <v>494</v>
      </c>
      <c r="B14" s="31">
        <v>9</v>
      </c>
      <c r="C14" s="33" t="s">
        <v>520</v>
      </c>
      <c r="D14" s="26">
        <v>60</v>
      </c>
      <c r="E14" t="s">
        <v>212</v>
      </c>
      <c r="F14" t="s">
        <v>203</v>
      </c>
      <c r="G14" t="s">
        <v>211</v>
      </c>
      <c r="H14" t="s">
        <v>206</v>
      </c>
      <c r="I14" t="s">
        <v>213</v>
      </c>
      <c r="J14" t="s">
        <v>17</v>
      </c>
      <c r="K14" t="s">
        <v>478</v>
      </c>
      <c r="L14" t="s">
        <v>517</v>
      </c>
      <c r="M14" t="s">
        <v>519</v>
      </c>
      <c r="N14" t="s">
        <v>518</v>
      </c>
      <c r="O14" s="33">
        <v>43986</v>
      </c>
      <c r="P14" t="s">
        <v>514</v>
      </c>
      <c r="R14" s="26"/>
    </row>
    <row r="15" spans="1:18" x14ac:dyDescent="0.5">
      <c r="A15" t="s">
        <v>494</v>
      </c>
      <c r="B15" s="31">
        <v>10</v>
      </c>
      <c r="C15" s="33" t="s">
        <v>521</v>
      </c>
      <c r="D15" s="26">
        <v>63</v>
      </c>
      <c r="E15" t="s">
        <v>224</v>
      </c>
      <c r="F15" t="s">
        <v>397</v>
      </c>
      <c r="G15" t="s">
        <v>223</v>
      </c>
      <c r="H15" t="s">
        <v>191</v>
      </c>
      <c r="I15" t="s">
        <v>225</v>
      </c>
      <c r="J15" t="s">
        <v>17</v>
      </c>
      <c r="K15" t="s">
        <v>478</v>
      </c>
      <c r="L15" t="s">
        <v>502</v>
      </c>
      <c r="M15" t="s">
        <v>502</v>
      </c>
      <c r="N15" t="s">
        <v>500</v>
      </c>
      <c r="O15" s="33">
        <v>43986</v>
      </c>
      <c r="P15" t="s">
        <v>514</v>
      </c>
      <c r="R15" s="26"/>
    </row>
    <row r="16" spans="1:18" x14ac:dyDescent="0.5">
      <c r="A16" t="s">
        <v>494</v>
      </c>
      <c r="B16" s="31">
        <v>11</v>
      </c>
      <c r="C16" s="33" t="s">
        <v>523</v>
      </c>
      <c r="D16" s="26">
        <v>15</v>
      </c>
      <c r="E16" t="s">
        <v>106</v>
      </c>
      <c r="F16" t="s">
        <v>96</v>
      </c>
      <c r="G16" t="s">
        <v>97</v>
      </c>
      <c r="H16" t="s">
        <v>107</v>
      </c>
      <c r="I16">
        <v>88060005643</v>
      </c>
      <c r="J16" t="s">
        <v>17</v>
      </c>
      <c r="K16" t="s">
        <v>478</v>
      </c>
      <c r="L16" t="s">
        <v>507</v>
      </c>
      <c r="M16" t="s">
        <v>507</v>
      </c>
      <c r="N16" t="s">
        <v>522</v>
      </c>
      <c r="O16" s="33">
        <v>43986</v>
      </c>
      <c r="P16" t="s">
        <v>514</v>
      </c>
      <c r="R16" s="26"/>
    </row>
  </sheetData>
  <sheetProtection formatCells="0" formatColumns="0" formatRows="0" autoFilter="0" pivotTables="0"/>
  <pageMargins left="0.35" right="0.15748031496062992" top="0.74803149606299213" bottom="0.74803149606299213" header="0.31496062992125984" footer="0.31496062992125984"/>
  <pageSetup paperSize="9" scale="56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Z26"/>
  <sheetViews>
    <sheetView showGridLines="0" topLeftCell="B1" zoomScale="106" zoomScaleNormal="106" workbookViewId="0">
      <selection activeCell="E11" sqref="E11"/>
    </sheetView>
  </sheetViews>
  <sheetFormatPr defaultColWidth="0" defaultRowHeight="24" zeroHeight="1" x14ac:dyDescent="0.55000000000000004"/>
  <cols>
    <col min="1" max="1" width="12.7109375" style="2" customWidth="1"/>
    <col min="2" max="2" width="29.7109375" style="2" customWidth="1"/>
    <col min="3" max="3" width="40.28515625" style="2" customWidth="1"/>
    <col min="4" max="4" width="20.7109375" style="2" customWidth="1"/>
    <col min="5" max="5" width="27.85546875" style="2" customWidth="1"/>
    <col min="6" max="6" width="13.5703125" style="2" customWidth="1"/>
    <col min="7" max="8" width="1.5703125" style="2" customWidth="1"/>
    <col min="9" max="9" width="1.5703125" style="2" hidden="1" customWidth="1"/>
    <col min="10" max="10" width="12.5703125" style="2" hidden="1" customWidth="1"/>
    <col min="11" max="26" width="1.5703125" style="2" hidden="1" customWidth="1"/>
    <col min="27" max="16384" width="9.140625" style="2" hidden="1"/>
  </cols>
  <sheetData>
    <row r="1" spans="1:10" ht="27" x14ac:dyDescent="0.6">
      <c r="A1" s="146" t="s">
        <v>376</v>
      </c>
      <c r="B1" s="146"/>
      <c r="C1" s="146"/>
      <c r="D1" s="146"/>
      <c r="E1" s="146"/>
      <c r="F1" s="146"/>
    </row>
    <row r="2" spans="1:10" x14ac:dyDescent="0.55000000000000004">
      <c r="A2" s="2" t="s">
        <v>1</v>
      </c>
      <c r="B2" s="82" t="s">
        <v>344</v>
      </c>
      <c r="C2" s="85" t="s">
        <v>3</v>
      </c>
      <c r="E2" s="150" t="s">
        <v>377</v>
      </c>
      <c r="F2" s="150"/>
      <c r="J2" s="3" t="s">
        <v>327</v>
      </c>
    </row>
    <row r="3" spans="1:10" ht="27" x14ac:dyDescent="0.6">
      <c r="A3" s="2" t="s">
        <v>6</v>
      </c>
      <c r="B3" s="83" t="s">
        <v>378</v>
      </c>
      <c r="C3" s="4"/>
      <c r="E3" s="151" t="str">
        <f>J2&amp;" - "&amp;TEXT(J3,"00000000")</f>
        <v>ใบยืม - 00000019</v>
      </c>
      <c r="F3" s="151"/>
      <c r="J3" s="2">
        <f>MAX(Table4[ID])+1</f>
        <v>19</v>
      </c>
    </row>
    <row r="4" spans="1:10" x14ac:dyDescent="0.55000000000000004">
      <c r="A4" s="2" t="s">
        <v>379</v>
      </c>
      <c r="B4" s="84">
        <f ca="1">TODAY()</f>
        <v>43986</v>
      </c>
    </row>
    <row r="5" spans="1:10" x14ac:dyDescent="0.55000000000000004"/>
    <row r="6" spans="1:10" ht="24.75" thickBot="1" x14ac:dyDescent="0.6">
      <c r="A6" s="5" t="s">
        <v>380</v>
      </c>
    </row>
    <row r="7" spans="1:10" ht="48.75" thickBot="1" x14ac:dyDescent="0.6">
      <c r="A7" s="6" t="s">
        <v>10</v>
      </c>
      <c r="B7" s="7" t="s">
        <v>11</v>
      </c>
      <c r="C7" s="8" t="s">
        <v>12</v>
      </c>
      <c r="D7" s="9"/>
      <c r="E7" s="10" t="s">
        <v>13</v>
      </c>
      <c r="F7" s="10" t="s">
        <v>14</v>
      </c>
    </row>
    <row r="8" spans="1:10" x14ac:dyDescent="0.55000000000000004">
      <c r="A8" s="11"/>
      <c r="B8" s="12"/>
      <c r="C8" s="13"/>
      <c r="D8" s="14"/>
      <c r="E8" s="15"/>
      <c r="F8" s="15"/>
    </row>
    <row r="9" spans="1:10" x14ac:dyDescent="0.55000000000000004">
      <c r="A9" s="16"/>
      <c r="B9" s="17"/>
      <c r="C9" s="18"/>
      <c r="D9" s="19"/>
      <c r="E9" s="20"/>
      <c r="F9" s="20"/>
    </row>
    <row r="10" spans="1:10" x14ac:dyDescent="0.55000000000000004">
      <c r="A10" s="16"/>
      <c r="B10" s="17"/>
      <c r="C10" s="18"/>
      <c r="D10" s="19"/>
      <c r="E10" s="20"/>
      <c r="F10" s="20"/>
    </row>
    <row r="11" spans="1:10" x14ac:dyDescent="0.55000000000000004">
      <c r="A11" s="16"/>
      <c r="B11" s="17"/>
      <c r="C11" s="18"/>
      <c r="D11" s="19"/>
      <c r="E11" s="20"/>
      <c r="F11" s="20"/>
    </row>
    <row r="12" spans="1:10" x14ac:dyDescent="0.55000000000000004">
      <c r="A12" s="16"/>
      <c r="B12" s="17"/>
      <c r="C12" s="18"/>
      <c r="D12" s="19"/>
      <c r="E12" s="20"/>
      <c r="F12" s="20"/>
    </row>
    <row r="13" spans="1:10" x14ac:dyDescent="0.55000000000000004">
      <c r="A13" s="16"/>
      <c r="B13" s="17"/>
      <c r="C13" s="18"/>
      <c r="D13" s="19"/>
      <c r="E13" s="20"/>
      <c r="F13" s="20"/>
    </row>
    <row r="14" spans="1:10" x14ac:dyDescent="0.55000000000000004">
      <c r="A14" s="16"/>
      <c r="B14" s="17"/>
      <c r="C14" s="18"/>
      <c r="D14" s="19"/>
      <c r="E14" s="20"/>
      <c r="F14" s="20"/>
    </row>
    <row r="15" spans="1:10" x14ac:dyDescent="0.55000000000000004">
      <c r="A15" s="16"/>
      <c r="B15" s="17"/>
      <c r="C15" s="18"/>
      <c r="D15" s="19"/>
      <c r="E15" s="20"/>
      <c r="F15" s="20"/>
    </row>
    <row r="16" spans="1:10" x14ac:dyDescent="0.55000000000000004">
      <c r="A16" s="16"/>
      <c r="B16" s="17"/>
      <c r="C16" s="18"/>
      <c r="D16" s="19"/>
      <c r="E16" s="20"/>
      <c r="F16" s="20"/>
    </row>
    <row r="17" spans="1:6" ht="24.75" thickBot="1" x14ac:dyDescent="0.6">
      <c r="A17" s="21"/>
      <c r="B17" s="22"/>
      <c r="C17" s="23"/>
      <c r="D17" s="24"/>
      <c r="E17" s="25"/>
      <c r="F17" s="25"/>
    </row>
    <row r="18" spans="1:6" x14ac:dyDescent="0.55000000000000004"/>
    <row r="19" spans="1:6" x14ac:dyDescent="0.55000000000000004">
      <c r="A19" s="147" t="s">
        <v>381</v>
      </c>
      <c r="B19" s="147"/>
      <c r="C19" s="147" t="s">
        <v>427</v>
      </c>
      <c r="D19" s="147"/>
      <c r="E19" s="152" t="s">
        <v>16</v>
      </c>
      <c r="F19" s="152"/>
    </row>
    <row r="20" spans="1:6" ht="24" customHeight="1" x14ac:dyDescent="0.55000000000000004">
      <c r="A20" s="148" t="s">
        <v>428</v>
      </c>
      <c r="B20" s="148"/>
      <c r="C20" s="148" t="s">
        <v>429</v>
      </c>
      <c r="D20" s="148"/>
      <c r="E20" s="148" t="s">
        <v>428</v>
      </c>
      <c r="F20" s="148"/>
    </row>
    <row r="21" spans="1:6" ht="24" customHeight="1" x14ac:dyDescent="0.55000000000000004">
      <c r="A21" s="148"/>
      <c r="B21" s="148"/>
      <c r="C21" s="148"/>
      <c r="D21" s="148"/>
      <c r="E21" s="148"/>
      <c r="F21" s="148"/>
    </row>
    <row r="22" spans="1:6" x14ac:dyDescent="0.55000000000000004">
      <c r="A22" s="147" t="str">
        <f>IF(B2&lt;&gt;"",B2,"")</f>
        <v>ชื่อ นามสกุล</v>
      </c>
      <c r="B22" s="147"/>
      <c r="C22" s="147" t="s">
        <v>363</v>
      </c>
      <c r="D22" s="147"/>
      <c r="E22" s="149" t="s">
        <v>17</v>
      </c>
      <c r="F22" s="149"/>
    </row>
    <row r="23" spans="1:6" x14ac:dyDescent="0.55000000000000004"/>
    <row r="24" spans="1:6" hidden="1" x14ac:dyDescent="0.55000000000000004"/>
    <row r="25" spans="1:6" hidden="1" x14ac:dyDescent="0.55000000000000004"/>
    <row r="26" spans="1:6" hidden="1" x14ac:dyDescent="0.55000000000000004"/>
  </sheetData>
  <sheetProtection formatCells="0" formatColumns="0" formatRows="0" autoFilter="0" pivotTables="0"/>
  <mergeCells count="12">
    <mergeCell ref="A1:F1"/>
    <mergeCell ref="C19:D19"/>
    <mergeCell ref="C22:D22"/>
    <mergeCell ref="C20:D21"/>
    <mergeCell ref="A22:B22"/>
    <mergeCell ref="E22:F22"/>
    <mergeCell ref="E2:F2"/>
    <mergeCell ref="E3:F3"/>
    <mergeCell ref="A19:B19"/>
    <mergeCell ref="E19:F19"/>
    <mergeCell ref="A20:B21"/>
    <mergeCell ref="E20:F21"/>
  </mergeCells>
  <dataValidations count="2">
    <dataValidation type="list" allowBlank="1" showInputMessage="1" showErrorMessage="1" errorTitle="ห้ามพิมพ์" error="เลือกจาก List Box" sqref="F8:F17">
      <formula1>"ครบ,ไม่ครบ"</formula1>
    </dataValidation>
    <dataValidation type="list" allowBlank="1" showInputMessage="1" showErrorMessage="1" sqref="B2">
      <formula1>ชื่อ_นามสกุล</formula1>
    </dataValidation>
  </dataValidations>
  <pageMargins left="0.70866141732283472" right="0.70866141732283472" top="0.74803149606299213" bottom="0.39370078740157483" header="0.24" footer="0.31496062992125984"/>
  <pageSetup paperSize="9" orientation="landscape" r:id="rId1"/>
  <headerFooter>
    <oddHeader>&amp;R&amp;D&amp;T</oddHeader>
  </headerFooter>
  <drawing r:id="rId2"/>
  <legacyDrawing r:id="rId3"/>
  <controls>
    <mc:AlternateContent xmlns:mc="http://schemas.openxmlformats.org/markup-compatibility/2006">
      <mc:Choice Requires="x14">
        <control shapeId="4107" r:id="rId4" name="CommandButton1">
          <controlPr defaultSize="0" print="0" autoLine="0" r:id="rId5">
            <anchor moveWithCells="1">
              <from>
                <xdr:col>2</xdr:col>
                <xdr:colOff>257175</xdr:colOff>
                <xdr:row>4</xdr:row>
                <xdr:rowOff>28575</xdr:rowOff>
              </from>
              <to>
                <xdr:col>2</xdr:col>
                <xdr:colOff>2152650</xdr:colOff>
                <xdr:row>5</xdr:row>
                <xdr:rowOff>123825</xdr:rowOff>
              </to>
            </anchor>
          </controlPr>
        </control>
      </mc:Choice>
      <mc:Fallback>
        <control shapeId="4107" r:id="rId4" name="CommandButton1"/>
      </mc:Fallback>
    </mc:AlternateContent>
    <mc:AlternateContent xmlns:mc="http://schemas.openxmlformats.org/markup-compatibility/2006">
      <mc:Choice Requires="x14">
        <control shapeId="4109" r:id="rId6" name="CommandButton2">
          <controlPr defaultSize="0" print="0" autoLine="0" r:id="rId7">
            <anchor moveWithCells="1">
              <from>
                <xdr:col>3</xdr:col>
                <xdr:colOff>581025</xdr:colOff>
                <xdr:row>4</xdr:row>
                <xdr:rowOff>28575</xdr:rowOff>
              </from>
              <to>
                <xdr:col>4</xdr:col>
                <xdr:colOff>638175</xdr:colOff>
                <xdr:row>5</xdr:row>
                <xdr:rowOff>123825</xdr:rowOff>
              </to>
            </anchor>
          </controlPr>
        </control>
      </mc:Choice>
      <mc:Fallback>
        <control shapeId="4109" r:id="rId6" name="CommandButton2"/>
      </mc:Fallback>
    </mc:AlternateContent>
    <mc:AlternateContent xmlns:mc="http://schemas.openxmlformats.org/markup-compatibility/2006">
      <mc:Choice Requires="x14">
        <control shapeId="4110" r:id="rId8" name="CommandButton3">
          <controlPr defaultSize="0" print="0" autoLine="0" r:id="rId9">
            <anchor moveWithCells="1">
              <from>
                <xdr:col>4</xdr:col>
                <xdr:colOff>1276350</xdr:colOff>
                <xdr:row>4</xdr:row>
                <xdr:rowOff>28575</xdr:rowOff>
              </from>
              <to>
                <xdr:col>5</xdr:col>
                <xdr:colOff>857250</xdr:colOff>
                <xdr:row>5</xdr:row>
                <xdr:rowOff>123825</xdr:rowOff>
              </to>
            </anchor>
          </controlPr>
        </control>
      </mc:Choice>
      <mc:Fallback>
        <control shapeId="4110" r:id="rId8" name="CommandButton3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Z26"/>
  <sheetViews>
    <sheetView showGridLines="0" zoomScale="106" zoomScaleNormal="106" workbookViewId="0">
      <selection activeCell="C3" sqref="C3"/>
    </sheetView>
  </sheetViews>
  <sheetFormatPr defaultColWidth="0" defaultRowHeight="24" zeroHeight="1" x14ac:dyDescent="0.55000000000000004"/>
  <cols>
    <col min="1" max="1" width="12.7109375" style="2" customWidth="1"/>
    <col min="2" max="2" width="29.7109375" style="2" customWidth="1"/>
    <col min="3" max="3" width="40.28515625" style="2" customWidth="1"/>
    <col min="4" max="4" width="20.7109375" style="2" customWidth="1"/>
    <col min="5" max="5" width="27.85546875" style="2" customWidth="1"/>
    <col min="6" max="6" width="13.5703125" style="2" customWidth="1"/>
    <col min="7" max="7" width="2" style="2" customWidth="1"/>
    <col min="8" max="8" width="1.5703125" style="2" customWidth="1"/>
    <col min="9" max="9" width="1.5703125" style="2" hidden="1" customWidth="1"/>
    <col min="10" max="10" width="12.5703125" style="2" hidden="1" customWidth="1"/>
    <col min="11" max="26" width="1.5703125" style="2" hidden="1" customWidth="1"/>
    <col min="27" max="16384" width="9.140625" style="2" hidden="1"/>
  </cols>
  <sheetData>
    <row r="1" spans="1:10" ht="27" x14ac:dyDescent="0.6">
      <c r="A1" s="146" t="s">
        <v>0</v>
      </c>
      <c r="B1" s="146"/>
      <c r="C1" s="146"/>
      <c r="D1" s="146"/>
      <c r="E1" s="146"/>
      <c r="F1" s="146"/>
    </row>
    <row r="2" spans="1:10" x14ac:dyDescent="0.55000000000000004">
      <c r="A2" s="2" t="s">
        <v>1</v>
      </c>
      <c r="B2" s="82" t="s">
        <v>344</v>
      </c>
      <c r="C2" s="85" t="s">
        <v>3</v>
      </c>
      <c r="E2" s="150" t="s">
        <v>4</v>
      </c>
      <c r="F2" s="150"/>
      <c r="J2" s="3" t="s">
        <v>5</v>
      </c>
    </row>
    <row r="3" spans="1:10" ht="27" x14ac:dyDescent="0.6">
      <c r="A3" s="2" t="s">
        <v>6</v>
      </c>
      <c r="B3" s="83" t="s">
        <v>378</v>
      </c>
      <c r="C3" s="4"/>
      <c r="E3" s="151" t="str">
        <f>J2&amp;" - "&amp;TEXT(J3,"00000000")</f>
        <v>ใบคืน - 00000019</v>
      </c>
      <c r="F3" s="151"/>
      <c r="J3" s="2">
        <f>MAX(Table4[ID])+1</f>
        <v>19</v>
      </c>
    </row>
    <row r="4" spans="1:10" x14ac:dyDescent="0.55000000000000004">
      <c r="A4" s="2" t="s">
        <v>8</v>
      </c>
      <c r="B4" s="84">
        <f ca="1">TODAY()</f>
        <v>43986</v>
      </c>
    </row>
    <row r="5" spans="1:10" x14ac:dyDescent="0.55000000000000004"/>
    <row r="6" spans="1:10" ht="24.75" thickBot="1" x14ac:dyDescent="0.6">
      <c r="A6" s="5" t="s">
        <v>9</v>
      </c>
    </row>
    <row r="7" spans="1:10" ht="48.75" thickBot="1" x14ac:dyDescent="0.6">
      <c r="A7" s="6" t="s">
        <v>10</v>
      </c>
      <c r="B7" s="7" t="s">
        <v>11</v>
      </c>
      <c r="C7" s="8" t="s">
        <v>12</v>
      </c>
      <c r="D7" s="9"/>
      <c r="E7" s="10" t="s">
        <v>13</v>
      </c>
      <c r="F7" s="10" t="s">
        <v>14</v>
      </c>
    </row>
    <row r="8" spans="1:10" x14ac:dyDescent="0.55000000000000004">
      <c r="A8" s="11"/>
      <c r="B8" s="12"/>
      <c r="C8" s="13"/>
      <c r="D8" s="14"/>
      <c r="E8" s="15"/>
      <c r="F8" s="15"/>
    </row>
    <row r="9" spans="1:10" x14ac:dyDescent="0.55000000000000004">
      <c r="A9" s="16"/>
      <c r="B9" s="17"/>
      <c r="C9" s="18"/>
      <c r="D9" s="19"/>
      <c r="E9" s="20"/>
      <c r="F9" s="20"/>
    </row>
    <row r="10" spans="1:10" x14ac:dyDescent="0.55000000000000004">
      <c r="A10" s="16"/>
      <c r="B10" s="17"/>
      <c r="C10" s="18"/>
      <c r="D10" s="19"/>
      <c r="E10" s="20"/>
      <c r="F10" s="20"/>
    </row>
    <row r="11" spans="1:10" x14ac:dyDescent="0.55000000000000004">
      <c r="A11" s="16"/>
      <c r="B11" s="17"/>
      <c r="C11" s="18"/>
      <c r="D11" s="19"/>
      <c r="E11" s="20"/>
      <c r="F11" s="20"/>
    </row>
    <row r="12" spans="1:10" x14ac:dyDescent="0.55000000000000004">
      <c r="A12" s="16"/>
      <c r="B12" s="17"/>
      <c r="C12" s="18"/>
      <c r="D12" s="19"/>
      <c r="E12" s="20"/>
      <c r="F12" s="20"/>
    </row>
    <row r="13" spans="1:10" x14ac:dyDescent="0.55000000000000004">
      <c r="A13" s="16"/>
      <c r="B13" s="17"/>
      <c r="C13" s="18"/>
      <c r="D13" s="19"/>
      <c r="E13" s="20"/>
      <c r="F13" s="20"/>
    </row>
    <row r="14" spans="1:10" x14ac:dyDescent="0.55000000000000004">
      <c r="A14" s="16"/>
      <c r="B14" s="17"/>
      <c r="C14" s="18"/>
      <c r="D14" s="19"/>
      <c r="E14" s="20"/>
      <c r="F14" s="20"/>
    </row>
    <row r="15" spans="1:10" x14ac:dyDescent="0.55000000000000004">
      <c r="A15" s="16"/>
      <c r="B15" s="17"/>
      <c r="C15" s="18"/>
      <c r="D15" s="19"/>
      <c r="E15" s="20"/>
      <c r="F15" s="20"/>
    </row>
    <row r="16" spans="1:10" x14ac:dyDescent="0.55000000000000004">
      <c r="A16" s="16"/>
      <c r="B16" s="17"/>
      <c r="C16" s="18"/>
      <c r="D16" s="19"/>
      <c r="E16" s="20"/>
      <c r="F16" s="20"/>
    </row>
    <row r="17" spans="1:6" ht="24.75" thickBot="1" x14ac:dyDescent="0.6">
      <c r="A17" s="21"/>
      <c r="B17" s="22"/>
      <c r="C17" s="23"/>
      <c r="D17" s="24"/>
      <c r="E17" s="25"/>
      <c r="F17" s="25"/>
    </row>
    <row r="18" spans="1:6" x14ac:dyDescent="0.55000000000000004"/>
    <row r="19" spans="1:6" x14ac:dyDescent="0.55000000000000004">
      <c r="A19" s="147" t="s">
        <v>15</v>
      </c>
      <c r="B19" s="147"/>
      <c r="C19" s="147" t="s">
        <v>427</v>
      </c>
      <c r="D19" s="147"/>
      <c r="E19" s="152" t="s">
        <v>16</v>
      </c>
      <c r="F19" s="152"/>
    </row>
    <row r="20" spans="1:6" ht="24" customHeight="1" x14ac:dyDescent="0.55000000000000004">
      <c r="A20" s="148" t="s">
        <v>428</v>
      </c>
      <c r="B20" s="148"/>
      <c r="C20" s="148" t="s">
        <v>429</v>
      </c>
      <c r="D20" s="148"/>
      <c r="E20" s="148" t="s">
        <v>428</v>
      </c>
      <c r="F20" s="148"/>
    </row>
    <row r="21" spans="1:6" ht="24" customHeight="1" x14ac:dyDescent="0.55000000000000004">
      <c r="A21" s="148"/>
      <c r="B21" s="148"/>
      <c r="C21" s="148"/>
      <c r="D21" s="148"/>
      <c r="E21" s="148"/>
      <c r="F21" s="148"/>
    </row>
    <row r="22" spans="1:6" x14ac:dyDescent="0.55000000000000004">
      <c r="A22" s="147" t="str">
        <f>IF(B2&lt;&gt;"",B2,"")</f>
        <v>ชื่อ นามสกุล</v>
      </c>
      <c r="B22" s="147"/>
      <c r="C22" s="147" t="s">
        <v>363</v>
      </c>
      <c r="D22" s="147"/>
      <c r="E22" s="149" t="s">
        <v>17</v>
      </c>
      <c r="F22" s="149"/>
    </row>
    <row r="23" spans="1:6" x14ac:dyDescent="0.55000000000000004"/>
    <row r="24" spans="1:6" hidden="1" x14ac:dyDescent="0.55000000000000004"/>
    <row r="25" spans="1:6" hidden="1" x14ac:dyDescent="0.55000000000000004"/>
    <row r="26" spans="1:6" hidden="1" x14ac:dyDescent="0.55000000000000004"/>
  </sheetData>
  <sheetProtection formatCells="0" formatColumns="0" formatRows="0" autoFilter="0" pivotTables="0"/>
  <mergeCells count="12">
    <mergeCell ref="A1:F1"/>
    <mergeCell ref="C19:D19"/>
    <mergeCell ref="E19:F19"/>
    <mergeCell ref="C20:D21"/>
    <mergeCell ref="E20:F21"/>
    <mergeCell ref="A22:B22"/>
    <mergeCell ref="E2:F2"/>
    <mergeCell ref="E3:F3"/>
    <mergeCell ref="A19:B19"/>
    <mergeCell ref="A20:B21"/>
    <mergeCell ref="C22:D22"/>
    <mergeCell ref="E22:F22"/>
  </mergeCells>
  <dataValidations count="2">
    <dataValidation type="list" allowBlank="1" showInputMessage="1" showErrorMessage="1" sqref="B2">
      <formula1>ชื่อ_นามสกุล</formula1>
    </dataValidation>
    <dataValidation type="list" allowBlank="1" showInputMessage="1" showErrorMessage="1" errorTitle="ห้ามพิมพ์" error="เลือกจาก List Box" sqref="F8:F17">
      <formula1>"ครบ,ไม่ครบ"</formula1>
    </dataValidation>
  </dataValidations>
  <pageMargins left="0.70866141732283472" right="0.70866141732283472" top="0.74803149606299213" bottom="0.27559055118110237" header="0.21" footer="0.15748031496062992"/>
  <pageSetup paperSize="9" orientation="landscape" r:id="rId1"/>
  <headerFooter>
    <oddHeader>&amp;R&amp;D&amp;T</oddHeader>
  </headerFooter>
  <drawing r:id="rId2"/>
  <legacyDrawing r:id="rId3"/>
  <controls>
    <mc:AlternateContent xmlns:mc="http://schemas.openxmlformats.org/markup-compatibility/2006">
      <mc:Choice Requires="x14">
        <control shapeId="3080" r:id="rId4" name="CommandButton1">
          <controlPr defaultSize="0" print="0" disabled="1" autoLine="0" r:id="rId5">
            <anchor moveWithCells="1">
              <from>
                <xdr:col>2</xdr:col>
                <xdr:colOff>257175</xdr:colOff>
                <xdr:row>4</xdr:row>
                <xdr:rowOff>28575</xdr:rowOff>
              </from>
              <to>
                <xdr:col>2</xdr:col>
                <xdr:colOff>2152650</xdr:colOff>
                <xdr:row>5</xdr:row>
                <xdr:rowOff>123825</xdr:rowOff>
              </to>
            </anchor>
          </controlPr>
        </control>
      </mc:Choice>
      <mc:Fallback>
        <control shapeId="3080" r:id="rId4" name="CommandButton1"/>
      </mc:Fallback>
    </mc:AlternateContent>
    <mc:AlternateContent xmlns:mc="http://schemas.openxmlformats.org/markup-compatibility/2006">
      <mc:Choice Requires="x14">
        <control shapeId="3081" r:id="rId6" name="CommandButton2">
          <controlPr defaultSize="0" print="0" autoLine="0" r:id="rId7">
            <anchor moveWithCells="1">
              <from>
                <xdr:col>3</xdr:col>
                <xdr:colOff>581025</xdr:colOff>
                <xdr:row>4</xdr:row>
                <xdr:rowOff>28575</xdr:rowOff>
              </from>
              <to>
                <xdr:col>4</xdr:col>
                <xdr:colOff>638175</xdr:colOff>
                <xdr:row>5</xdr:row>
                <xdr:rowOff>123825</xdr:rowOff>
              </to>
            </anchor>
          </controlPr>
        </control>
      </mc:Choice>
      <mc:Fallback>
        <control shapeId="3081" r:id="rId6" name="CommandButton2"/>
      </mc:Fallback>
    </mc:AlternateContent>
    <mc:AlternateContent xmlns:mc="http://schemas.openxmlformats.org/markup-compatibility/2006">
      <mc:Choice Requires="x14">
        <control shapeId="3082" r:id="rId8" name="CommandButton3">
          <controlPr defaultSize="0" print="0" autoLine="0" r:id="rId9">
            <anchor moveWithCells="1">
              <from>
                <xdr:col>4</xdr:col>
                <xdr:colOff>1276350</xdr:colOff>
                <xdr:row>4</xdr:row>
                <xdr:rowOff>28575</xdr:rowOff>
              </from>
              <to>
                <xdr:col>5</xdr:col>
                <xdr:colOff>857250</xdr:colOff>
                <xdr:row>5</xdr:row>
                <xdr:rowOff>123825</xdr:rowOff>
              </to>
            </anchor>
          </controlPr>
        </control>
      </mc:Choice>
      <mc:Fallback>
        <control shapeId="3082" r:id="rId8" name="CommandButton3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20"/>
  <sheetViews>
    <sheetView zoomScale="106" zoomScaleNormal="106" workbookViewId="0">
      <selection activeCell="C2" sqref="C2"/>
    </sheetView>
  </sheetViews>
  <sheetFormatPr defaultRowHeight="21.75" x14ac:dyDescent="0.5"/>
  <cols>
    <col min="2" max="2" width="20.5703125" bestFit="1" customWidth="1"/>
    <col min="3" max="3" width="14" style="40" customWidth="1"/>
    <col min="4" max="4" width="19.5703125" customWidth="1"/>
    <col min="5" max="5" width="17.140625" style="38" customWidth="1"/>
    <col min="6" max="6" width="25.7109375" style="38" customWidth="1"/>
    <col min="7" max="7" width="47.28515625" bestFit="1" customWidth="1"/>
    <col min="8" max="8" width="58.5703125" bestFit="1" customWidth="1"/>
    <col min="9" max="9" width="25.140625" customWidth="1"/>
    <col min="10" max="10" width="29.42578125" bestFit="1" customWidth="1"/>
    <col min="11" max="11" width="16" bestFit="1" customWidth="1"/>
    <col min="12" max="12" width="22.140625" style="39" customWidth="1"/>
    <col min="13" max="13" width="24.85546875" bestFit="1" customWidth="1"/>
    <col min="14" max="14" width="20" bestFit="1" customWidth="1"/>
    <col min="15" max="15" width="27.42578125" customWidth="1"/>
  </cols>
  <sheetData>
    <row r="1" spans="1:16" ht="24.75" customHeight="1" x14ac:dyDescent="0.55000000000000004">
      <c r="A1" s="34" t="s">
        <v>343</v>
      </c>
      <c r="B1" s="55" t="s">
        <v>320</v>
      </c>
      <c r="C1" s="56" t="s">
        <v>321</v>
      </c>
      <c r="D1" s="57" t="s">
        <v>318</v>
      </c>
      <c r="E1" s="58" t="s">
        <v>10</v>
      </c>
      <c r="F1" s="58" t="s">
        <v>11</v>
      </c>
      <c r="G1" s="58" t="s">
        <v>18</v>
      </c>
      <c r="H1" s="58" t="s">
        <v>12</v>
      </c>
      <c r="I1" s="35" t="s">
        <v>322</v>
      </c>
      <c r="J1" s="35" t="s">
        <v>323</v>
      </c>
      <c r="K1" s="35" t="s">
        <v>6</v>
      </c>
      <c r="L1" s="35" t="s">
        <v>324</v>
      </c>
      <c r="M1" s="59" t="s">
        <v>13</v>
      </c>
      <c r="N1" s="58" t="s">
        <v>325</v>
      </c>
      <c r="O1" s="58" t="s">
        <v>326</v>
      </c>
      <c r="P1" s="90" t="s">
        <v>430</v>
      </c>
    </row>
    <row r="2" spans="1:16" x14ac:dyDescent="0.5">
      <c r="B2" s="41"/>
      <c r="C2" s="42"/>
      <c r="D2" s="43"/>
      <c r="E2" s="44"/>
      <c r="F2" s="41"/>
      <c r="G2" s="41"/>
      <c r="H2" s="41"/>
      <c r="I2" s="41"/>
      <c r="J2" s="41"/>
      <c r="K2" s="41"/>
      <c r="L2" s="43"/>
      <c r="M2" s="41"/>
      <c r="N2" s="41"/>
      <c r="O2" s="44"/>
      <c r="P2" s="91"/>
    </row>
    <row r="3" spans="1:16" x14ac:dyDescent="0.5">
      <c r="B3" s="41"/>
      <c r="C3" s="42"/>
      <c r="D3" s="43"/>
      <c r="E3" s="44"/>
      <c r="F3" s="41"/>
      <c r="G3" s="41"/>
      <c r="H3" s="41"/>
      <c r="I3" s="41"/>
      <c r="J3" s="41"/>
      <c r="K3" s="41"/>
      <c r="L3" s="43"/>
      <c r="M3" s="41"/>
      <c r="N3" s="41"/>
      <c r="O3" s="44"/>
      <c r="P3" s="92"/>
    </row>
    <row r="4" spans="1:16" x14ac:dyDescent="0.5">
      <c r="B4" s="41"/>
      <c r="C4" s="42"/>
      <c r="D4" s="43"/>
      <c r="E4" s="44"/>
      <c r="F4" s="41"/>
      <c r="G4" s="41"/>
      <c r="H4" s="41"/>
      <c r="I4" s="41"/>
      <c r="J4" s="41"/>
      <c r="K4" s="41"/>
      <c r="L4" s="43"/>
      <c r="M4" s="41"/>
      <c r="N4" s="41"/>
      <c r="O4" s="44"/>
      <c r="P4" s="91"/>
    </row>
    <row r="5" spans="1:16" x14ac:dyDescent="0.5">
      <c r="B5" s="41"/>
      <c r="C5" s="42"/>
      <c r="D5" s="43"/>
      <c r="E5" s="44"/>
      <c r="F5" s="41"/>
      <c r="G5" s="41"/>
      <c r="H5" s="41"/>
      <c r="I5" s="41"/>
      <c r="J5" s="41"/>
      <c r="K5" s="41"/>
      <c r="L5" s="43"/>
      <c r="M5" s="41"/>
      <c r="N5" s="41"/>
      <c r="O5" s="44"/>
      <c r="P5" s="92"/>
    </row>
    <row r="6" spans="1:16" x14ac:dyDescent="0.5">
      <c r="B6" s="41"/>
      <c r="C6" s="42"/>
      <c r="D6" s="43"/>
      <c r="E6" s="44"/>
      <c r="F6" s="41"/>
      <c r="G6" s="41"/>
      <c r="H6" s="41"/>
      <c r="I6" s="41"/>
      <c r="J6" s="41"/>
      <c r="K6" s="41"/>
      <c r="L6" s="43"/>
      <c r="M6" s="41"/>
      <c r="N6" s="41"/>
      <c r="O6" s="44"/>
      <c r="P6" s="91"/>
    </row>
    <row r="7" spans="1:16" x14ac:dyDescent="0.5">
      <c r="B7" s="36"/>
      <c r="C7" s="37"/>
      <c r="D7" s="36"/>
      <c r="E7" s="86"/>
      <c r="F7" s="86"/>
      <c r="G7" s="36"/>
      <c r="H7" s="36"/>
      <c r="I7" s="36"/>
      <c r="J7" s="36"/>
      <c r="K7" s="36"/>
      <c r="L7" s="87"/>
      <c r="M7" s="36"/>
      <c r="N7" s="36"/>
      <c r="O7" s="36"/>
    </row>
    <row r="8" spans="1:16" x14ac:dyDescent="0.5">
      <c r="B8" s="36"/>
      <c r="C8" s="37"/>
      <c r="D8" s="36"/>
      <c r="E8" s="86"/>
      <c r="F8" s="86"/>
      <c r="G8" s="36"/>
      <c r="H8" s="36"/>
      <c r="I8" s="36"/>
      <c r="J8" s="36"/>
      <c r="K8" s="36"/>
      <c r="L8" s="87"/>
      <c r="M8" s="36"/>
      <c r="N8" s="36"/>
      <c r="O8" s="36"/>
    </row>
    <row r="9" spans="1:16" x14ac:dyDescent="0.5">
      <c r="B9" s="36"/>
      <c r="C9" s="37"/>
      <c r="D9" s="36"/>
      <c r="E9" s="86"/>
      <c r="F9" s="86"/>
      <c r="G9" s="36"/>
      <c r="H9" s="36"/>
      <c r="I9" s="36"/>
      <c r="J9" s="36"/>
      <c r="K9" s="36"/>
      <c r="L9" s="87"/>
      <c r="M9" s="36"/>
      <c r="N9" s="36"/>
      <c r="O9" s="36"/>
    </row>
    <row r="10" spans="1:16" x14ac:dyDescent="0.5">
      <c r="B10" s="36"/>
      <c r="C10" s="37"/>
      <c r="D10" s="36"/>
      <c r="E10" s="86"/>
      <c r="F10" s="86"/>
      <c r="G10" s="36"/>
      <c r="H10" s="36"/>
      <c r="I10" s="36"/>
      <c r="J10" s="36"/>
      <c r="K10" s="36"/>
      <c r="L10" s="87"/>
      <c r="M10" s="36"/>
      <c r="N10" s="36"/>
      <c r="O10" s="36"/>
    </row>
    <row r="11" spans="1:16" x14ac:dyDescent="0.5">
      <c r="B11" s="36"/>
      <c r="C11" s="37"/>
      <c r="D11" s="36"/>
      <c r="E11" s="86"/>
      <c r="F11" s="86"/>
      <c r="G11" s="36"/>
      <c r="H11" s="36"/>
      <c r="I11" s="36"/>
      <c r="J11" s="36"/>
      <c r="K11" s="36"/>
      <c r="L11" s="87"/>
      <c r="M11" s="36"/>
      <c r="N11" s="36"/>
      <c r="O11" s="36"/>
    </row>
    <row r="12" spans="1:16" x14ac:dyDescent="0.5">
      <c r="B12" s="36"/>
      <c r="C12" s="37"/>
      <c r="D12" s="36"/>
      <c r="E12" s="86"/>
      <c r="F12" s="86"/>
      <c r="G12" s="36"/>
      <c r="H12" s="36"/>
      <c r="I12" s="36"/>
      <c r="J12" s="36"/>
      <c r="K12" s="36"/>
      <c r="L12" s="87"/>
      <c r="M12" s="36"/>
      <c r="N12" s="36"/>
      <c r="O12" s="36"/>
    </row>
    <row r="13" spans="1:16" x14ac:dyDescent="0.5">
      <c r="B13" s="36"/>
      <c r="C13" s="37"/>
      <c r="D13" s="36"/>
      <c r="E13" s="86"/>
      <c r="F13" s="86"/>
      <c r="G13" s="36"/>
      <c r="H13" s="36"/>
      <c r="I13" s="36"/>
      <c r="J13" s="36"/>
      <c r="K13" s="36"/>
      <c r="L13" s="87"/>
      <c r="M13" s="36"/>
      <c r="N13" s="36"/>
      <c r="O13" s="36"/>
    </row>
    <row r="14" spans="1:16" x14ac:dyDescent="0.5">
      <c r="B14" s="36"/>
      <c r="C14" s="37"/>
      <c r="D14" s="36"/>
      <c r="E14" s="86"/>
      <c r="F14" s="86"/>
      <c r="G14" s="36"/>
      <c r="H14" s="36"/>
      <c r="I14" s="36"/>
      <c r="J14" s="36"/>
      <c r="K14" s="36"/>
      <c r="L14" s="87"/>
      <c r="M14" s="36"/>
      <c r="N14" s="36"/>
      <c r="O14" s="36"/>
    </row>
    <row r="15" spans="1:16" x14ac:dyDescent="0.5">
      <c r="B15" s="36"/>
      <c r="C15" s="37"/>
      <c r="D15" s="36"/>
      <c r="E15" s="86"/>
      <c r="F15" s="86"/>
      <c r="G15" s="36"/>
      <c r="H15" s="36"/>
      <c r="I15" s="36"/>
      <c r="J15" s="36"/>
      <c r="K15" s="36"/>
      <c r="L15" s="87"/>
      <c r="M15" s="36"/>
      <c r="N15" s="36"/>
      <c r="O15" s="36"/>
    </row>
    <row r="16" spans="1:16" x14ac:dyDescent="0.5">
      <c r="B16" s="36"/>
      <c r="C16" s="37"/>
      <c r="D16" s="36"/>
      <c r="E16" s="86"/>
      <c r="F16" s="86"/>
      <c r="G16" s="36"/>
      <c r="H16" s="36"/>
      <c r="I16" s="36"/>
      <c r="J16" s="36"/>
      <c r="K16" s="36"/>
      <c r="L16" s="87"/>
      <c r="M16" s="36"/>
      <c r="N16" s="36"/>
      <c r="O16" s="36"/>
    </row>
    <row r="17" spans="2:15" x14ac:dyDescent="0.5">
      <c r="B17" s="36"/>
      <c r="C17" s="37"/>
      <c r="D17" s="36"/>
      <c r="E17" s="86"/>
      <c r="F17" s="86"/>
      <c r="G17" s="36"/>
      <c r="H17" s="36"/>
      <c r="I17" s="36"/>
      <c r="J17" s="36"/>
      <c r="K17" s="36"/>
      <c r="L17" s="87"/>
      <c r="M17" s="36"/>
      <c r="N17" s="36"/>
      <c r="O17" s="36"/>
    </row>
    <row r="18" spans="2:15" x14ac:dyDescent="0.5">
      <c r="B18" s="36"/>
      <c r="C18" s="37"/>
      <c r="D18" s="36"/>
      <c r="E18" s="86"/>
      <c r="F18" s="86"/>
      <c r="G18" s="36"/>
      <c r="H18" s="36"/>
      <c r="I18" s="36"/>
      <c r="J18" s="36"/>
      <c r="K18" s="36"/>
      <c r="L18" s="87"/>
      <c r="M18" s="36"/>
      <c r="N18" s="36"/>
      <c r="O18" s="36"/>
    </row>
    <row r="19" spans="2:15" x14ac:dyDescent="0.5">
      <c r="B19" s="36"/>
      <c r="C19" s="37"/>
      <c r="D19" s="36"/>
      <c r="E19" s="86"/>
      <c r="F19" s="86"/>
      <c r="G19" s="36"/>
      <c r="H19" s="36"/>
      <c r="I19" s="36"/>
      <c r="J19" s="36"/>
      <c r="K19" s="36"/>
      <c r="L19" s="87"/>
      <c r="M19" s="36"/>
      <c r="N19" s="36"/>
      <c r="O19" s="36"/>
    </row>
    <row r="20" spans="2:15" x14ac:dyDescent="0.5">
      <c r="B20" s="36"/>
      <c r="C20" s="37"/>
      <c r="D20" s="36"/>
      <c r="E20" s="86"/>
      <c r="F20" s="86"/>
      <c r="G20" s="36"/>
      <c r="H20" s="36"/>
      <c r="I20" s="36"/>
      <c r="J20" s="36"/>
      <c r="K20" s="36"/>
      <c r="L20" s="87"/>
      <c r="M20" s="36"/>
      <c r="N20" s="36"/>
      <c r="O20" s="36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28"/>
  <sheetViews>
    <sheetView topLeftCell="A2" zoomScale="106" zoomScaleNormal="106" workbookViewId="0">
      <selection activeCell="B2" sqref="B2:O20"/>
    </sheetView>
  </sheetViews>
  <sheetFormatPr defaultRowHeight="21.75" x14ac:dyDescent="0.5"/>
  <cols>
    <col min="2" max="2" width="20.5703125" bestFit="1" customWidth="1"/>
    <col min="3" max="3" width="14" customWidth="1"/>
    <col min="4" max="4" width="19.5703125" customWidth="1"/>
    <col min="5" max="5" width="17.140625" style="38" customWidth="1"/>
    <col min="6" max="6" width="25.7109375" style="38" customWidth="1"/>
    <col min="7" max="7" width="47.28515625" bestFit="1" customWidth="1"/>
    <col min="8" max="8" width="58.5703125" bestFit="1" customWidth="1"/>
    <col min="9" max="9" width="25.140625" customWidth="1"/>
    <col min="10" max="10" width="29.42578125" bestFit="1" customWidth="1"/>
    <col min="11" max="11" width="16" bestFit="1" customWidth="1"/>
    <col min="12" max="12" width="22.140625" customWidth="1"/>
    <col min="13" max="13" width="24.85546875" bestFit="1" customWidth="1"/>
    <col min="14" max="14" width="22.140625" bestFit="1" customWidth="1"/>
    <col min="15" max="15" width="25.42578125" bestFit="1" customWidth="1"/>
    <col min="16" max="26" width="3.28515625" customWidth="1"/>
  </cols>
  <sheetData>
    <row r="1" spans="1:16" ht="24.75" customHeight="1" x14ac:dyDescent="0.55000000000000004">
      <c r="A1" s="34" t="s">
        <v>343</v>
      </c>
      <c r="B1" s="55" t="s">
        <v>320</v>
      </c>
      <c r="C1" s="56" t="s">
        <v>321</v>
      </c>
      <c r="D1" s="57" t="s">
        <v>318</v>
      </c>
      <c r="E1" s="58" t="s">
        <v>10</v>
      </c>
      <c r="F1" s="58" t="s">
        <v>11</v>
      </c>
      <c r="G1" s="58" t="s">
        <v>18</v>
      </c>
      <c r="H1" s="58" t="s">
        <v>12</v>
      </c>
      <c r="I1" s="35" t="s">
        <v>322</v>
      </c>
      <c r="J1" s="35" t="s">
        <v>323</v>
      </c>
      <c r="K1" s="35" t="s">
        <v>6</v>
      </c>
      <c r="L1" s="35" t="s">
        <v>324</v>
      </c>
      <c r="M1" s="59" t="s">
        <v>13</v>
      </c>
      <c r="N1" s="58" t="s">
        <v>325</v>
      </c>
      <c r="O1" s="58" t="s">
        <v>326</v>
      </c>
      <c r="P1" s="90" t="s">
        <v>430</v>
      </c>
    </row>
    <row r="2" spans="1:16" x14ac:dyDescent="0.5">
      <c r="B2" s="41"/>
      <c r="C2" s="42"/>
      <c r="D2" s="43"/>
      <c r="E2" s="44"/>
      <c r="F2" s="41"/>
      <c r="G2" s="41"/>
      <c r="H2" s="41"/>
      <c r="I2" s="41"/>
      <c r="J2" s="41"/>
      <c r="K2" s="41"/>
      <c r="L2" s="43"/>
      <c r="M2" s="41"/>
      <c r="N2" s="41"/>
      <c r="O2" s="44"/>
      <c r="P2" s="91"/>
    </row>
    <row r="3" spans="1:16" x14ac:dyDescent="0.5">
      <c r="B3" s="41"/>
      <c r="C3" s="42"/>
      <c r="D3" s="43"/>
      <c r="E3" s="44"/>
      <c r="F3" s="41"/>
      <c r="G3" s="41"/>
      <c r="H3" s="41"/>
      <c r="I3" s="41"/>
      <c r="J3" s="41"/>
      <c r="K3" s="41"/>
      <c r="L3" s="43"/>
      <c r="M3" s="41"/>
      <c r="N3" s="41"/>
      <c r="O3" s="44"/>
      <c r="P3" s="92"/>
    </row>
    <row r="4" spans="1:16" x14ac:dyDescent="0.5">
      <c r="B4" s="41"/>
      <c r="C4" s="42"/>
      <c r="D4" s="43"/>
      <c r="E4" s="44"/>
      <c r="F4" s="41"/>
      <c r="G4" s="41"/>
      <c r="H4" s="41"/>
      <c r="I4" s="41"/>
      <c r="J4" s="41"/>
      <c r="K4" s="41"/>
      <c r="L4" s="43"/>
      <c r="M4" s="41"/>
      <c r="N4" s="41"/>
      <c r="O4" s="44"/>
      <c r="P4" s="91"/>
    </row>
    <row r="5" spans="1:16" x14ac:dyDescent="0.5">
      <c r="B5" s="41"/>
      <c r="C5" s="42"/>
      <c r="D5" s="43"/>
      <c r="E5" s="44"/>
      <c r="F5" s="41"/>
      <c r="G5" s="41"/>
      <c r="H5" s="41"/>
      <c r="I5" s="41"/>
      <c r="J5" s="41"/>
      <c r="K5" s="41"/>
      <c r="L5" s="43"/>
      <c r="M5" s="41"/>
      <c r="N5" s="41"/>
      <c r="O5" s="44"/>
      <c r="P5" s="92"/>
    </row>
    <row r="6" spans="1:16" x14ac:dyDescent="0.5">
      <c r="B6" s="41"/>
      <c r="C6" s="42"/>
      <c r="D6" s="43"/>
      <c r="E6" s="44"/>
      <c r="F6" s="41"/>
      <c r="G6" s="41"/>
      <c r="H6" s="41"/>
      <c r="I6" s="41"/>
      <c r="J6" s="41"/>
      <c r="K6" s="41"/>
      <c r="L6" s="43"/>
      <c r="M6" s="41"/>
      <c r="N6" s="41"/>
      <c r="O6" s="44"/>
      <c r="P6" s="91"/>
    </row>
    <row r="7" spans="1:16" x14ac:dyDescent="0.5">
      <c r="B7" s="41"/>
      <c r="C7" s="42"/>
      <c r="D7" s="43"/>
      <c r="E7" s="44"/>
      <c r="F7" s="41"/>
      <c r="G7" s="41"/>
      <c r="H7" s="41"/>
      <c r="I7" s="41"/>
      <c r="J7" s="41"/>
      <c r="K7" s="41"/>
      <c r="L7" s="43"/>
      <c r="M7" s="41"/>
      <c r="N7" s="41"/>
      <c r="O7" s="44"/>
      <c r="P7" s="92"/>
    </row>
    <row r="8" spans="1:16" x14ac:dyDescent="0.5">
      <c r="B8" s="36"/>
      <c r="C8" s="37"/>
      <c r="D8" s="45"/>
      <c r="E8" s="88"/>
      <c r="F8" s="36"/>
      <c r="G8" s="36"/>
      <c r="H8" s="36"/>
      <c r="I8" s="36"/>
      <c r="J8" s="36"/>
      <c r="K8" s="36"/>
      <c r="L8" s="45"/>
      <c r="M8" s="36"/>
      <c r="N8" s="36"/>
      <c r="O8" s="88"/>
    </row>
    <row r="9" spans="1:16" x14ac:dyDescent="0.5">
      <c r="B9" s="36"/>
      <c r="C9" s="37"/>
      <c r="D9" s="45"/>
      <c r="E9" s="88"/>
      <c r="F9" s="36"/>
      <c r="G9" s="36"/>
      <c r="H9" s="36"/>
      <c r="I9" s="36"/>
      <c r="J9" s="36"/>
      <c r="K9" s="36"/>
      <c r="L9" s="45"/>
      <c r="M9" s="36"/>
      <c r="N9" s="36"/>
      <c r="O9" s="88"/>
    </row>
    <row r="10" spans="1:16" x14ac:dyDescent="0.5">
      <c r="B10" s="36"/>
      <c r="C10" s="37"/>
      <c r="D10" s="45"/>
      <c r="E10" s="88"/>
      <c r="F10" s="36"/>
      <c r="G10" s="36"/>
      <c r="H10" s="36"/>
      <c r="I10" s="36"/>
      <c r="J10" s="36"/>
      <c r="K10" s="36"/>
      <c r="L10" s="45"/>
      <c r="M10" s="36"/>
      <c r="N10" s="36"/>
      <c r="O10" s="88"/>
    </row>
    <row r="11" spans="1:16" x14ac:dyDescent="0.5">
      <c r="B11" s="36"/>
      <c r="C11" s="37"/>
      <c r="D11" s="45"/>
      <c r="E11" s="88"/>
      <c r="F11" s="36"/>
      <c r="G11" s="36"/>
      <c r="H11" s="36"/>
      <c r="I11" s="36"/>
      <c r="J11" s="36"/>
      <c r="K11" s="36"/>
      <c r="L11" s="45"/>
      <c r="M11" s="36"/>
      <c r="N11" s="36"/>
      <c r="O11" s="88"/>
    </row>
    <row r="12" spans="1:16" x14ac:dyDescent="0.5">
      <c r="B12" s="36"/>
      <c r="C12" s="37"/>
      <c r="D12" s="45"/>
      <c r="E12" s="88"/>
      <c r="F12" s="36"/>
      <c r="G12" s="36"/>
      <c r="H12" s="36"/>
      <c r="I12" s="36"/>
      <c r="J12" s="36"/>
      <c r="K12" s="36"/>
      <c r="L12" s="45"/>
      <c r="M12" s="36"/>
      <c r="N12" s="36"/>
      <c r="O12" s="88"/>
    </row>
    <row r="13" spans="1:16" x14ac:dyDescent="0.5">
      <c r="B13" s="36"/>
      <c r="C13" s="37"/>
      <c r="D13" s="45"/>
      <c r="E13" s="88"/>
      <c r="F13" s="36"/>
      <c r="G13" s="36"/>
      <c r="H13" s="36"/>
      <c r="I13" s="36"/>
      <c r="J13" s="36"/>
      <c r="K13" s="36"/>
      <c r="L13" s="45"/>
      <c r="M13" s="36"/>
      <c r="N13" s="36"/>
      <c r="O13" s="88"/>
    </row>
    <row r="14" spans="1:16" x14ac:dyDescent="0.5">
      <c r="B14" s="36"/>
      <c r="C14" s="37"/>
      <c r="D14" s="45"/>
      <c r="E14" s="88"/>
      <c r="F14" s="36"/>
      <c r="G14" s="36"/>
      <c r="H14" s="36"/>
      <c r="I14" s="36"/>
      <c r="J14" s="36"/>
      <c r="K14" s="36"/>
      <c r="L14" s="45"/>
      <c r="M14" s="36"/>
      <c r="N14" s="36"/>
      <c r="O14" s="88"/>
    </row>
    <row r="15" spans="1:16" x14ac:dyDescent="0.5">
      <c r="B15" s="36"/>
      <c r="C15" s="37"/>
      <c r="D15" s="45"/>
      <c r="E15" s="88"/>
      <c r="F15" s="36"/>
      <c r="G15" s="36"/>
      <c r="H15" s="36"/>
      <c r="I15" s="36"/>
      <c r="J15" s="36"/>
      <c r="K15" s="36"/>
      <c r="L15" s="45"/>
      <c r="M15" s="36"/>
      <c r="N15" s="36"/>
      <c r="O15" s="88"/>
    </row>
    <row r="16" spans="1:16" x14ac:dyDescent="0.5">
      <c r="B16" s="36"/>
      <c r="C16" s="37"/>
      <c r="D16" s="45"/>
      <c r="E16" s="88"/>
      <c r="F16" s="36"/>
      <c r="G16" s="36"/>
      <c r="H16" s="36"/>
      <c r="I16" s="36"/>
      <c r="J16" s="36"/>
      <c r="K16" s="36"/>
      <c r="L16" s="45"/>
      <c r="M16" s="36"/>
      <c r="N16" s="36"/>
      <c r="O16" s="88"/>
    </row>
    <row r="17" spans="2:15" x14ac:dyDescent="0.5">
      <c r="B17" s="36"/>
      <c r="C17" s="37"/>
      <c r="D17" s="45"/>
      <c r="E17" s="88"/>
      <c r="F17" s="36"/>
      <c r="G17" s="36"/>
      <c r="H17" s="36"/>
      <c r="I17" s="36"/>
      <c r="J17" s="36"/>
      <c r="K17" s="36"/>
      <c r="L17" s="45"/>
      <c r="M17" s="36"/>
      <c r="N17" s="36"/>
      <c r="O17" s="88"/>
    </row>
    <row r="18" spans="2:15" x14ac:dyDescent="0.5">
      <c r="B18" s="36"/>
      <c r="C18" s="37"/>
      <c r="D18" s="45"/>
      <c r="E18" s="41"/>
      <c r="F18" s="36"/>
      <c r="G18" s="36"/>
      <c r="H18" s="36"/>
      <c r="I18" s="36"/>
      <c r="J18" s="36"/>
      <c r="K18" s="36"/>
      <c r="L18" s="45"/>
      <c r="M18" s="36"/>
      <c r="N18" s="36"/>
      <c r="O18" s="36"/>
    </row>
    <row r="19" spans="2:15" x14ac:dyDescent="0.5">
      <c r="B19" s="36"/>
      <c r="C19" s="37"/>
      <c r="D19" s="45"/>
      <c r="E19" s="41"/>
      <c r="F19" s="36"/>
      <c r="G19" s="36"/>
      <c r="H19" s="36"/>
      <c r="I19" s="36"/>
      <c r="J19" s="36"/>
      <c r="K19" s="36"/>
      <c r="L19" s="45"/>
      <c r="M19" s="36"/>
      <c r="N19" s="36"/>
      <c r="O19" s="36"/>
    </row>
    <row r="20" spans="2:15" x14ac:dyDescent="0.5">
      <c r="B20" s="36"/>
      <c r="C20" s="37"/>
      <c r="D20" s="45"/>
      <c r="E20" s="41"/>
      <c r="F20" s="36"/>
      <c r="G20" s="36"/>
      <c r="H20" s="36"/>
      <c r="I20" s="36"/>
      <c r="J20" s="36"/>
      <c r="K20" s="36"/>
      <c r="L20" s="45"/>
      <c r="M20" s="36"/>
      <c r="N20" s="36"/>
      <c r="O20" s="36"/>
    </row>
    <row r="21" spans="2:15" x14ac:dyDescent="0.5">
      <c r="C21" s="31"/>
      <c r="D21" s="33"/>
      <c r="E21"/>
      <c r="F21"/>
      <c r="L21" s="33"/>
    </row>
    <row r="22" spans="2:15" x14ac:dyDescent="0.5">
      <c r="C22" s="31"/>
      <c r="D22" s="33"/>
      <c r="E22"/>
      <c r="F22"/>
      <c r="L22" s="33"/>
    </row>
    <row r="23" spans="2:15" x14ac:dyDescent="0.5">
      <c r="C23" s="31"/>
      <c r="D23" s="33"/>
      <c r="E23"/>
      <c r="F23"/>
      <c r="L23" s="33"/>
    </row>
    <row r="24" spans="2:15" x14ac:dyDescent="0.5">
      <c r="C24" s="31"/>
      <c r="D24" s="33"/>
      <c r="E24"/>
      <c r="F24"/>
      <c r="L24" s="33"/>
    </row>
    <row r="25" spans="2:15" x14ac:dyDescent="0.5">
      <c r="C25" s="31"/>
      <c r="D25" s="33"/>
      <c r="E25"/>
      <c r="F25"/>
      <c r="L25" s="33"/>
    </row>
    <row r="26" spans="2:15" x14ac:dyDescent="0.5">
      <c r="C26" s="31"/>
      <c r="D26" s="33"/>
      <c r="E26"/>
      <c r="F26"/>
      <c r="L26" s="33"/>
    </row>
    <row r="27" spans="2:15" x14ac:dyDescent="0.5">
      <c r="C27" s="31"/>
      <c r="D27" s="33"/>
      <c r="E27"/>
      <c r="F27"/>
      <c r="L27" s="33"/>
    </row>
    <row r="28" spans="2:15" x14ac:dyDescent="0.5">
      <c r="C28" s="31"/>
      <c r="D28" s="33"/>
      <c r="E28"/>
      <c r="F28"/>
      <c r="L28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8</vt:i4>
      </vt:variant>
    </vt:vector>
  </HeadingPairs>
  <TitlesOfParts>
    <vt:vector size="23" baseType="lpstr">
      <vt:lpstr>Details</vt:lpstr>
      <vt:lpstr>calibrateREQSIT</vt:lpstr>
      <vt:lpstr>name</vt:lpstr>
      <vt:lpstr>สรุปจำนวน</vt:lpstr>
      <vt:lpstr>requisition2</vt:lpstr>
      <vt:lpstr>DatabaseREQSIT</vt:lpstr>
      <vt:lpstr>SearchDatabase</vt:lpstr>
      <vt:lpstr>Home</vt:lpstr>
      <vt:lpstr>Database</vt:lpstr>
      <vt:lpstr>Orther1</vt:lpstr>
      <vt:lpstr>OrtherREQSIT</vt:lpstr>
      <vt:lpstr>requisition1</vt:lpstr>
      <vt:lpstr>returnSlip1</vt:lpstr>
      <vt:lpstr>Addrequisition1</vt:lpstr>
      <vt:lpstr>Addrequisition2</vt:lpstr>
      <vt:lpstr>calibrateREQSIT!Criteria</vt:lpstr>
      <vt:lpstr>Database!Criteria</vt:lpstr>
      <vt:lpstr>DatabaseREQSIT!Criteria</vt:lpstr>
      <vt:lpstr>Details!Criteria</vt:lpstr>
      <vt:lpstr>OrtherREQSIT!Criteria</vt:lpstr>
      <vt:lpstr>calibrateREQSIT!ชื่อ_นามสกุล</vt:lpstr>
      <vt:lpstr>OrtherREQSIT!ชื่อ_นามสกุล</vt:lpstr>
      <vt:lpstr>ชื่อ_นามสกุล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cp:lastPrinted>2020-06-03T22:34:20Z</cp:lastPrinted>
  <dcterms:created xsi:type="dcterms:W3CDTF">2020-05-21T13:13:17Z</dcterms:created>
  <dcterms:modified xsi:type="dcterms:W3CDTF">2020-06-04T01:50:41Z</dcterms:modified>
</cp:coreProperties>
</file>