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slicers/slicer1.xml" ContentType="application/vnd.ms-excel.slicer+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TG1003596\Desktop\"/>
    </mc:Choice>
  </mc:AlternateContent>
  <bookViews>
    <workbookView xWindow="0" yWindow="0" windowWidth="19200" windowHeight="11130" activeTab="1"/>
  </bookViews>
  <sheets>
    <sheet name="Record" sheetId="2" r:id="rId1"/>
    <sheet name="Discharge" sheetId="1" r:id="rId2"/>
  </sheets>
  <externalReferences>
    <externalReference r:id="rId3"/>
  </externalReferences>
  <definedNames>
    <definedName name="Alldata">Discharge!$F$20:$L$43</definedName>
    <definedName name="Parameter" localSheetId="0">[1]!Discharge[[#Headers],[pH]:[Ni]]</definedName>
    <definedName name="Parameter">Discharge[[#Headers],[pH]:[Ni]]</definedName>
    <definedName name="_xlnm.Print_Area" localSheetId="0">Record!$A$1:$K$72</definedName>
    <definedName name="Slicer_Discharge_No.2">#N/A</definedName>
  </definedNames>
  <calcPr calcId="162913"/>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4"/>
      </x15:slicerCaches>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54" i="2" l="1"/>
  <c r="E54" i="2"/>
  <c r="I54" i="2" s="1"/>
  <c r="J54" i="2" s="1"/>
  <c r="A54" i="2"/>
  <c r="H53" i="2"/>
  <c r="E53" i="2"/>
  <c r="I53" i="2" s="1"/>
  <c r="J53" i="2" s="1"/>
  <c r="J52" i="2"/>
  <c r="I52" i="2"/>
  <c r="H52" i="2"/>
  <c r="E52" i="2"/>
  <c r="H51" i="2"/>
  <c r="E51" i="2"/>
  <c r="I51" i="2" s="1"/>
  <c r="J51" i="2" s="1"/>
  <c r="H46" i="2"/>
  <c r="E46" i="2"/>
  <c r="I46" i="2" s="1"/>
  <c r="J46" i="2" s="1"/>
  <c r="H45" i="2"/>
  <c r="E45" i="2"/>
  <c r="I45" i="2" s="1"/>
  <c r="J45" i="2" s="1"/>
  <c r="K46" i="2" s="1"/>
  <c r="A45" i="2"/>
  <c r="H44" i="2"/>
  <c r="E44" i="2"/>
  <c r="I44" i="2" s="1"/>
  <c r="J44" i="2" s="1"/>
  <c r="K44" i="2" s="1"/>
  <c r="I43" i="2"/>
  <c r="J43" i="2" s="1"/>
  <c r="H43" i="2"/>
  <c r="E43" i="2"/>
  <c r="H38" i="2"/>
  <c r="E38" i="2"/>
  <c r="I38" i="2" s="1"/>
  <c r="J38" i="2" s="1"/>
  <c r="H37" i="2"/>
  <c r="E37" i="2"/>
  <c r="I37" i="2" s="1"/>
  <c r="J37" i="2" s="1"/>
  <c r="A37" i="2"/>
  <c r="K32" i="2"/>
  <c r="E32" i="2"/>
  <c r="K31" i="2"/>
  <c r="E31" i="2"/>
  <c r="K30" i="2"/>
  <c r="E30" i="2"/>
  <c r="E29" i="2"/>
  <c r="F29" i="2" s="1"/>
  <c r="A29" i="2"/>
  <c r="K28" i="2"/>
  <c r="E28" i="2"/>
  <c r="E27" i="2"/>
  <c r="E26" i="2"/>
  <c r="F32" i="2" s="1"/>
  <c r="A20" i="2"/>
  <c r="A12" i="2"/>
  <c r="B5" i="2"/>
  <c r="V360" i="1"/>
  <c r="R360" i="1"/>
  <c r="V359" i="1"/>
  <c r="R359" i="1"/>
  <c r="V358" i="1"/>
  <c r="R358" i="1"/>
  <c r="V357" i="1"/>
  <c r="R357" i="1"/>
  <c r="V356" i="1"/>
  <c r="R356" i="1"/>
  <c r="V355" i="1"/>
  <c r="R355" i="1"/>
  <c r="V354" i="1"/>
  <c r="R354" i="1"/>
  <c r="V353" i="1"/>
  <c r="R353" i="1"/>
  <c r="V352" i="1"/>
  <c r="R352" i="1"/>
  <c r="V351" i="1"/>
  <c r="R351" i="1"/>
  <c r="V350" i="1"/>
  <c r="R350" i="1"/>
  <c r="V349" i="1"/>
  <c r="R349" i="1"/>
  <c r="V348" i="1"/>
  <c r="R348" i="1"/>
  <c r="V347" i="1"/>
  <c r="R347" i="1"/>
  <c r="V346" i="1"/>
  <c r="R346" i="1"/>
  <c r="V345" i="1"/>
  <c r="R345" i="1"/>
  <c r="V344" i="1"/>
  <c r="R344" i="1"/>
  <c r="V343" i="1"/>
  <c r="R343" i="1"/>
  <c r="V342" i="1"/>
  <c r="R342" i="1"/>
  <c r="V341" i="1"/>
  <c r="R341" i="1"/>
  <c r="V340" i="1"/>
  <c r="R340" i="1"/>
  <c r="V339" i="1"/>
  <c r="R339" i="1"/>
  <c r="V338" i="1"/>
  <c r="R338" i="1"/>
  <c r="V337" i="1"/>
  <c r="R337" i="1"/>
  <c r="V336" i="1"/>
  <c r="R336" i="1"/>
  <c r="V335" i="1"/>
  <c r="R335" i="1"/>
  <c r="V334" i="1"/>
  <c r="R334" i="1"/>
  <c r="V333" i="1"/>
  <c r="R333" i="1"/>
  <c r="V332" i="1"/>
  <c r="R332" i="1"/>
  <c r="V331" i="1"/>
  <c r="R331" i="1"/>
  <c r="V330" i="1"/>
  <c r="R330" i="1"/>
  <c r="V329" i="1"/>
  <c r="R329" i="1"/>
  <c r="V328" i="1"/>
  <c r="R328" i="1"/>
  <c r="V327" i="1"/>
  <c r="R327" i="1"/>
  <c r="V326" i="1"/>
  <c r="R326" i="1"/>
  <c r="V325" i="1"/>
  <c r="R325" i="1"/>
  <c r="V324" i="1"/>
  <c r="R324" i="1"/>
  <c r="V323" i="1"/>
  <c r="R323" i="1"/>
  <c r="V322" i="1"/>
  <c r="R322" i="1"/>
  <c r="V321" i="1"/>
  <c r="R321" i="1"/>
  <c r="V320" i="1"/>
  <c r="R320" i="1"/>
  <c r="V319" i="1"/>
  <c r="R319" i="1"/>
  <c r="V318" i="1"/>
  <c r="R318" i="1"/>
  <c r="V317" i="1"/>
  <c r="R317" i="1"/>
  <c r="V316" i="1"/>
  <c r="R316" i="1"/>
  <c r="V315" i="1"/>
  <c r="R315" i="1"/>
  <c r="V314" i="1"/>
  <c r="R314" i="1"/>
  <c r="V313" i="1"/>
  <c r="R313" i="1"/>
  <c r="V312" i="1"/>
  <c r="R312" i="1"/>
  <c r="V311" i="1"/>
  <c r="R311" i="1"/>
  <c r="V310" i="1"/>
  <c r="R310" i="1"/>
  <c r="V309" i="1"/>
  <c r="R309" i="1"/>
  <c r="V308" i="1"/>
  <c r="R308" i="1"/>
  <c r="V307" i="1"/>
  <c r="R307" i="1"/>
  <c r="V306" i="1"/>
  <c r="R306" i="1"/>
  <c r="V305" i="1"/>
  <c r="R305" i="1"/>
  <c r="V304" i="1"/>
  <c r="R304" i="1"/>
  <c r="V303" i="1"/>
  <c r="R303" i="1"/>
  <c r="V302" i="1"/>
  <c r="R302" i="1"/>
  <c r="V301" i="1"/>
  <c r="R301" i="1"/>
  <c r="V300" i="1"/>
  <c r="R300" i="1"/>
  <c r="V299" i="1"/>
  <c r="R299" i="1"/>
  <c r="V298" i="1"/>
  <c r="R298" i="1"/>
  <c r="V297" i="1"/>
  <c r="R297" i="1"/>
  <c r="V296" i="1"/>
  <c r="R296" i="1"/>
  <c r="V295" i="1"/>
  <c r="R295" i="1"/>
  <c r="V294" i="1"/>
  <c r="R294" i="1"/>
  <c r="V293" i="1"/>
  <c r="R293" i="1"/>
  <c r="V292" i="1"/>
  <c r="R292" i="1"/>
  <c r="V291" i="1"/>
  <c r="R291" i="1"/>
  <c r="V290" i="1"/>
  <c r="R290" i="1"/>
  <c r="V289" i="1"/>
  <c r="R289" i="1"/>
  <c r="V288" i="1"/>
  <c r="R288" i="1"/>
  <c r="V287" i="1"/>
  <c r="R287" i="1"/>
  <c r="V286" i="1"/>
  <c r="R286" i="1"/>
  <c r="V285" i="1"/>
  <c r="R285" i="1"/>
  <c r="V284" i="1"/>
  <c r="R284" i="1"/>
  <c r="V283" i="1"/>
  <c r="R283" i="1"/>
  <c r="V282" i="1"/>
  <c r="R282" i="1"/>
  <c r="V281" i="1"/>
  <c r="R281" i="1"/>
  <c r="V280" i="1"/>
  <c r="R280" i="1"/>
  <c r="V279" i="1"/>
  <c r="R279" i="1"/>
  <c r="V278" i="1"/>
  <c r="R278" i="1"/>
  <c r="V277" i="1"/>
  <c r="R277" i="1"/>
  <c r="V276" i="1"/>
  <c r="R276" i="1"/>
  <c r="V275" i="1"/>
  <c r="R275" i="1"/>
  <c r="V274" i="1"/>
  <c r="R274" i="1"/>
  <c r="V273" i="1"/>
  <c r="R273" i="1"/>
  <c r="V272" i="1"/>
  <c r="R272" i="1"/>
  <c r="V271" i="1"/>
  <c r="R271" i="1"/>
  <c r="V270" i="1"/>
  <c r="R270" i="1"/>
  <c r="V269" i="1"/>
  <c r="R269" i="1"/>
  <c r="V268" i="1"/>
  <c r="R268" i="1"/>
  <c r="V267" i="1"/>
  <c r="R267" i="1"/>
  <c r="V266" i="1"/>
  <c r="R266" i="1"/>
  <c r="V265" i="1"/>
  <c r="R265" i="1"/>
  <c r="V264" i="1"/>
  <c r="R264" i="1"/>
  <c r="V263" i="1"/>
  <c r="R263" i="1"/>
  <c r="V262" i="1"/>
  <c r="R262" i="1"/>
  <c r="V261" i="1"/>
  <c r="R261" i="1"/>
  <c r="V260" i="1"/>
  <c r="R260" i="1"/>
  <c r="V259" i="1"/>
  <c r="R259" i="1"/>
  <c r="V258" i="1"/>
  <c r="R258" i="1"/>
  <c r="V257" i="1"/>
  <c r="R257" i="1"/>
  <c r="V256" i="1"/>
  <c r="R256" i="1"/>
  <c r="V255" i="1"/>
  <c r="R255" i="1"/>
  <c r="V254" i="1"/>
  <c r="R254" i="1"/>
  <c r="V253" i="1"/>
  <c r="R253" i="1"/>
  <c r="V252" i="1"/>
  <c r="R252" i="1"/>
  <c r="V251" i="1"/>
  <c r="R251" i="1"/>
  <c r="V250" i="1"/>
  <c r="R250" i="1"/>
  <c r="V249" i="1"/>
  <c r="R249" i="1"/>
  <c r="V248" i="1"/>
  <c r="R248" i="1"/>
  <c r="V247" i="1"/>
  <c r="R247" i="1"/>
  <c r="V246" i="1"/>
  <c r="R246" i="1"/>
  <c r="V245" i="1"/>
  <c r="R245" i="1"/>
  <c r="V244" i="1"/>
  <c r="R244" i="1"/>
  <c r="V243" i="1"/>
  <c r="R243" i="1"/>
  <c r="V242" i="1"/>
  <c r="R242" i="1"/>
  <c r="V241" i="1"/>
  <c r="R241" i="1"/>
  <c r="V240" i="1"/>
  <c r="R240" i="1"/>
  <c r="V239" i="1"/>
  <c r="R239" i="1"/>
  <c r="V238" i="1"/>
  <c r="R238" i="1"/>
  <c r="V237" i="1"/>
  <c r="R237" i="1"/>
  <c r="V236" i="1"/>
  <c r="R236" i="1"/>
  <c r="V235" i="1"/>
  <c r="R235" i="1"/>
  <c r="V234" i="1"/>
  <c r="R234" i="1"/>
  <c r="V233" i="1"/>
  <c r="R233" i="1"/>
  <c r="V232" i="1"/>
  <c r="R232" i="1"/>
  <c r="V231" i="1"/>
  <c r="R231" i="1"/>
  <c r="V230" i="1"/>
  <c r="R230" i="1"/>
  <c r="V229" i="1"/>
  <c r="R229" i="1"/>
  <c r="V228" i="1"/>
  <c r="R228" i="1"/>
  <c r="V227" i="1"/>
  <c r="R227" i="1"/>
  <c r="V226" i="1"/>
  <c r="R226" i="1"/>
  <c r="V225" i="1"/>
  <c r="R225" i="1"/>
  <c r="V224" i="1"/>
  <c r="R224" i="1"/>
  <c r="V223" i="1"/>
  <c r="R223" i="1"/>
  <c r="V222" i="1"/>
  <c r="R222" i="1"/>
  <c r="C222" i="1"/>
  <c r="B222" i="1"/>
  <c r="V221" i="1"/>
  <c r="R221" i="1"/>
  <c r="C221" i="1"/>
  <c r="B221" i="1"/>
  <c r="V220" i="1"/>
  <c r="R220" i="1"/>
  <c r="C220" i="1"/>
  <c r="B220" i="1"/>
  <c r="V219" i="1"/>
  <c r="R219" i="1"/>
  <c r="C219" i="1"/>
  <c r="B219" i="1"/>
  <c r="V218" i="1"/>
  <c r="R218" i="1"/>
  <c r="C218" i="1"/>
  <c r="B218" i="1"/>
  <c r="V217" i="1"/>
  <c r="R217" i="1"/>
  <c r="C217" i="1"/>
  <c r="B217" i="1"/>
  <c r="V216" i="1"/>
  <c r="R216" i="1"/>
  <c r="C216" i="1"/>
  <c r="B216" i="1"/>
  <c r="V215" i="1"/>
  <c r="R215" i="1"/>
  <c r="C215" i="1"/>
  <c r="B215" i="1"/>
  <c r="V214" i="1"/>
  <c r="R214" i="1"/>
  <c r="C214" i="1"/>
  <c r="B214" i="1"/>
  <c r="V213" i="1"/>
  <c r="R213" i="1"/>
  <c r="C213" i="1"/>
  <c r="B213" i="1"/>
  <c r="V212" i="1"/>
  <c r="R212" i="1"/>
  <c r="C212" i="1"/>
  <c r="B212" i="1"/>
  <c r="V211" i="1"/>
  <c r="R211" i="1"/>
  <c r="C211" i="1"/>
  <c r="B211" i="1"/>
  <c r="V210" i="1"/>
  <c r="R210" i="1"/>
  <c r="C210" i="1"/>
  <c r="B210" i="1"/>
  <c r="V209" i="1"/>
  <c r="R209" i="1"/>
  <c r="C209" i="1"/>
  <c r="B209" i="1"/>
  <c r="V208" i="1"/>
  <c r="R208" i="1"/>
  <c r="C208" i="1"/>
  <c r="B208" i="1"/>
  <c r="V207" i="1"/>
  <c r="R207" i="1"/>
  <c r="C207" i="1"/>
  <c r="B207" i="1"/>
  <c r="V206" i="1"/>
  <c r="R206" i="1"/>
  <c r="C206" i="1"/>
  <c r="B206" i="1"/>
  <c r="V205" i="1"/>
  <c r="R205" i="1"/>
  <c r="C205" i="1"/>
  <c r="B205" i="1"/>
  <c r="V204" i="1"/>
  <c r="R204" i="1"/>
  <c r="C204" i="1"/>
  <c r="B204" i="1"/>
  <c r="V203" i="1"/>
  <c r="R203" i="1"/>
  <c r="C203" i="1"/>
  <c r="B203" i="1"/>
  <c r="V202" i="1"/>
  <c r="R202" i="1"/>
  <c r="C202" i="1"/>
  <c r="B202" i="1"/>
  <c r="V201" i="1"/>
  <c r="R201" i="1"/>
  <c r="C201" i="1"/>
  <c r="B201" i="1"/>
  <c r="V200" i="1"/>
  <c r="R200" i="1"/>
  <c r="C200" i="1"/>
  <c r="B200" i="1"/>
  <c r="V199" i="1"/>
  <c r="R199" i="1"/>
  <c r="C199" i="1"/>
  <c r="B199" i="1"/>
  <c r="V198" i="1"/>
  <c r="R198" i="1"/>
  <c r="C198" i="1"/>
  <c r="B198" i="1"/>
  <c r="V197" i="1"/>
  <c r="R197" i="1"/>
  <c r="C197" i="1"/>
  <c r="B197" i="1"/>
  <c r="V196" i="1"/>
  <c r="R196" i="1"/>
  <c r="C196" i="1"/>
  <c r="B196" i="1"/>
  <c r="V195" i="1"/>
  <c r="R195" i="1"/>
  <c r="C195" i="1"/>
  <c r="B195" i="1"/>
  <c r="V194" i="1"/>
  <c r="R194" i="1"/>
  <c r="C194" i="1"/>
  <c r="B194" i="1"/>
  <c r="V193" i="1"/>
  <c r="R193" i="1"/>
  <c r="C193" i="1"/>
  <c r="B193" i="1"/>
  <c r="V192" i="1"/>
  <c r="R192" i="1"/>
  <c r="C192" i="1"/>
  <c r="B192" i="1"/>
  <c r="V191" i="1"/>
  <c r="R191" i="1"/>
  <c r="C191" i="1"/>
  <c r="B191" i="1"/>
  <c r="V190" i="1"/>
  <c r="R190" i="1"/>
  <c r="C190" i="1"/>
  <c r="B190" i="1"/>
  <c r="V189" i="1"/>
  <c r="R189" i="1"/>
  <c r="C189" i="1"/>
  <c r="B189" i="1"/>
  <c r="V188" i="1"/>
  <c r="R188" i="1"/>
  <c r="C188" i="1"/>
  <c r="B188" i="1"/>
  <c r="V187" i="1"/>
  <c r="R187" i="1"/>
  <c r="C187" i="1"/>
  <c r="B187" i="1"/>
  <c r="V186" i="1"/>
  <c r="R186" i="1"/>
  <c r="C186" i="1"/>
  <c r="B186" i="1"/>
  <c r="V185" i="1"/>
  <c r="R185" i="1"/>
  <c r="C185" i="1"/>
  <c r="B185" i="1"/>
  <c r="V184" i="1"/>
  <c r="R184" i="1"/>
  <c r="C184" i="1"/>
  <c r="B184" i="1"/>
  <c r="V183" i="1"/>
  <c r="R183" i="1"/>
  <c r="C183" i="1"/>
  <c r="B183" i="1"/>
  <c r="V182" i="1"/>
  <c r="R182" i="1"/>
  <c r="C182" i="1"/>
  <c r="B182" i="1"/>
  <c r="V181" i="1"/>
  <c r="R181" i="1"/>
  <c r="C181" i="1"/>
  <c r="B181" i="1"/>
  <c r="V180" i="1"/>
  <c r="R180" i="1"/>
  <c r="C180" i="1"/>
  <c r="B180" i="1"/>
  <c r="V179" i="1"/>
  <c r="R179" i="1"/>
  <c r="C179" i="1"/>
  <c r="B179" i="1"/>
  <c r="V178" i="1"/>
  <c r="R178" i="1"/>
  <c r="C178" i="1"/>
  <c r="B178" i="1"/>
  <c r="V177" i="1"/>
  <c r="R177" i="1"/>
  <c r="C177" i="1"/>
  <c r="B177" i="1"/>
  <c r="V176" i="1"/>
  <c r="R176" i="1"/>
  <c r="C176" i="1"/>
  <c r="B176" i="1"/>
  <c r="V175" i="1"/>
  <c r="R175" i="1"/>
  <c r="C175" i="1"/>
  <c r="B175" i="1"/>
  <c r="V174" i="1"/>
  <c r="R174" i="1"/>
  <c r="C174" i="1"/>
  <c r="B174" i="1"/>
  <c r="V173" i="1"/>
  <c r="R173" i="1"/>
  <c r="C173" i="1"/>
  <c r="B173" i="1"/>
  <c r="V172" i="1"/>
  <c r="R172" i="1"/>
  <c r="C172" i="1"/>
  <c r="B172" i="1"/>
  <c r="V171" i="1"/>
  <c r="R171" i="1"/>
  <c r="C171" i="1"/>
  <c r="B171" i="1"/>
  <c r="A171" i="1" s="1"/>
  <c r="V170" i="1"/>
  <c r="R170" i="1"/>
  <c r="C170" i="1"/>
  <c r="B170" i="1"/>
  <c r="V169" i="1"/>
  <c r="R169" i="1"/>
  <c r="C169" i="1"/>
  <c r="B169" i="1"/>
  <c r="V168" i="1"/>
  <c r="R168" i="1"/>
  <c r="C168" i="1"/>
  <c r="B168" i="1"/>
  <c r="V167" i="1"/>
  <c r="R167" i="1"/>
  <c r="C167" i="1"/>
  <c r="B167" i="1"/>
  <c r="V166" i="1"/>
  <c r="R166" i="1"/>
  <c r="C166" i="1"/>
  <c r="B166" i="1"/>
  <c r="V165" i="1"/>
  <c r="R165" i="1"/>
  <c r="C165" i="1"/>
  <c r="B165" i="1"/>
  <c r="V164" i="1"/>
  <c r="R164" i="1"/>
  <c r="C164" i="1"/>
  <c r="B164" i="1"/>
  <c r="V163" i="1"/>
  <c r="R163" i="1"/>
  <c r="C163" i="1"/>
  <c r="B163" i="1"/>
  <c r="V162" i="1"/>
  <c r="R162" i="1"/>
  <c r="C162" i="1"/>
  <c r="B162" i="1"/>
  <c r="V161" i="1"/>
  <c r="R161" i="1"/>
  <c r="C161" i="1"/>
  <c r="B161" i="1"/>
  <c r="V160" i="1"/>
  <c r="R160" i="1"/>
  <c r="C160" i="1"/>
  <c r="B160" i="1"/>
  <c r="V159" i="1"/>
  <c r="R159" i="1"/>
  <c r="C159" i="1"/>
  <c r="B159" i="1"/>
  <c r="V158" i="1"/>
  <c r="R158" i="1"/>
  <c r="C158" i="1"/>
  <c r="B158" i="1"/>
  <c r="V157" i="1"/>
  <c r="R157" i="1"/>
  <c r="C157" i="1"/>
  <c r="B157" i="1"/>
  <c r="V156" i="1"/>
  <c r="R156" i="1"/>
  <c r="C156" i="1"/>
  <c r="B156" i="1"/>
  <c r="A156" i="1" s="1"/>
  <c r="V155" i="1"/>
  <c r="R155" i="1"/>
  <c r="C155" i="1"/>
  <c r="B155" i="1"/>
  <c r="V154" i="1"/>
  <c r="R154" i="1"/>
  <c r="C154" i="1"/>
  <c r="B154" i="1"/>
  <c r="V153" i="1"/>
  <c r="R153" i="1"/>
  <c r="C153" i="1"/>
  <c r="B153" i="1"/>
  <c r="V152" i="1"/>
  <c r="R152" i="1"/>
  <c r="C152" i="1"/>
  <c r="B152" i="1"/>
  <c r="V151" i="1"/>
  <c r="R151" i="1"/>
  <c r="C151" i="1"/>
  <c r="B151" i="1"/>
  <c r="V150" i="1"/>
  <c r="R150" i="1"/>
  <c r="C150" i="1"/>
  <c r="B150" i="1"/>
  <c r="V149" i="1"/>
  <c r="R149" i="1"/>
  <c r="C149" i="1"/>
  <c r="B149" i="1"/>
  <c r="V148" i="1"/>
  <c r="R148" i="1"/>
  <c r="C148" i="1"/>
  <c r="B148" i="1"/>
  <c r="V147" i="1"/>
  <c r="R147" i="1"/>
  <c r="C147" i="1"/>
  <c r="B147" i="1"/>
  <c r="A147" i="1" s="1"/>
  <c r="V146" i="1"/>
  <c r="R146" i="1"/>
  <c r="C146" i="1"/>
  <c r="B146" i="1"/>
  <c r="V145" i="1"/>
  <c r="R145" i="1"/>
  <c r="C145" i="1"/>
  <c r="B145" i="1"/>
  <c r="V144" i="1"/>
  <c r="R144" i="1"/>
  <c r="C144" i="1"/>
  <c r="B144" i="1"/>
  <c r="A144" i="1" s="1"/>
  <c r="V143" i="1"/>
  <c r="R143" i="1"/>
  <c r="C143" i="1"/>
  <c r="B143" i="1"/>
  <c r="V142" i="1"/>
  <c r="R142" i="1"/>
  <c r="C142" i="1"/>
  <c r="B142" i="1"/>
  <c r="V141" i="1"/>
  <c r="R141" i="1"/>
  <c r="C141" i="1"/>
  <c r="B141" i="1"/>
  <c r="A141" i="1" s="1"/>
  <c r="V140" i="1"/>
  <c r="R140" i="1"/>
  <c r="C140" i="1"/>
  <c r="B140" i="1"/>
  <c r="V139" i="1"/>
  <c r="R139" i="1"/>
  <c r="C139" i="1"/>
  <c r="B139" i="1"/>
  <c r="V138" i="1"/>
  <c r="R138" i="1"/>
  <c r="C138" i="1"/>
  <c r="B138" i="1"/>
  <c r="V137" i="1"/>
  <c r="R137" i="1"/>
  <c r="C137" i="1"/>
  <c r="B137" i="1"/>
  <c r="V136" i="1"/>
  <c r="R136" i="1"/>
  <c r="C136" i="1"/>
  <c r="B136" i="1"/>
  <c r="V135" i="1"/>
  <c r="R135" i="1"/>
  <c r="C135" i="1"/>
  <c r="B135" i="1"/>
  <c r="A135" i="1" s="1"/>
  <c r="V134" i="1"/>
  <c r="R134" i="1"/>
  <c r="C134" i="1"/>
  <c r="B134" i="1"/>
  <c r="V133" i="1"/>
  <c r="R133" i="1"/>
  <c r="C133" i="1"/>
  <c r="B133" i="1"/>
  <c r="V132" i="1"/>
  <c r="R132" i="1"/>
  <c r="C132" i="1"/>
  <c r="B132" i="1"/>
  <c r="V131" i="1"/>
  <c r="R131" i="1"/>
  <c r="C131" i="1"/>
  <c r="B131" i="1"/>
  <c r="V130" i="1"/>
  <c r="R130" i="1"/>
  <c r="C130" i="1"/>
  <c r="B130" i="1"/>
  <c r="V129" i="1"/>
  <c r="R129" i="1"/>
  <c r="C129" i="1"/>
  <c r="B129" i="1"/>
  <c r="A129" i="1" s="1"/>
  <c r="V128" i="1"/>
  <c r="R128" i="1"/>
  <c r="C128" i="1"/>
  <c r="B128" i="1"/>
  <c r="V127" i="1"/>
  <c r="R127" i="1"/>
  <c r="C127" i="1"/>
  <c r="B127" i="1"/>
  <c r="V126" i="1"/>
  <c r="R126" i="1"/>
  <c r="C126" i="1"/>
  <c r="B126" i="1"/>
  <c r="V125" i="1"/>
  <c r="R125" i="1"/>
  <c r="C125" i="1"/>
  <c r="B125" i="1"/>
  <c r="V124" i="1"/>
  <c r="R124" i="1"/>
  <c r="C124" i="1"/>
  <c r="B124" i="1"/>
  <c r="A124" i="1" s="1"/>
  <c r="V123" i="1"/>
  <c r="R123" i="1"/>
  <c r="C123" i="1"/>
  <c r="B123" i="1"/>
  <c r="V122" i="1"/>
  <c r="R122" i="1"/>
  <c r="C122" i="1"/>
  <c r="B122" i="1"/>
  <c r="V121" i="1"/>
  <c r="R121" i="1"/>
  <c r="C121" i="1"/>
  <c r="B121" i="1"/>
  <c r="V120" i="1"/>
  <c r="R120" i="1"/>
  <c r="C120" i="1"/>
  <c r="B120" i="1"/>
  <c r="V119" i="1"/>
  <c r="R119" i="1"/>
  <c r="C119" i="1"/>
  <c r="B119" i="1"/>
  <c r="V118" i="1"/>
  <c r="R118" i="1"/>
  <c r="C118" i="1"/>
  <c r="B118" i="1"/>
  <c r="A118" i="1" s="1"/>
  <c r="V117" i="1"/>
  <c r="R117" i="1"/>
  <c r="C117" i="1"/>
  <c r="B117" i="1"/>
  <c r="V116" i="1"/>
  <c r="R116" i="1"/>
  <c r="C116" i="1"/>
  <c r="B116" i="1"/>
  <c r="V115" i="1"/>
  <c r="R115" i="1"/>
  <c r="C115" i="1"/>
  <c r="B115" i="1"/>
  <c r="V114" i="1"/>
  <c r="R114" i="1"/>
  <c r="C114" i="1"/>
  <c r="B114" i="1"/>
  <c r="A114" i="1" s="1"/>
  <c r="V113" i="1"/>
  <c r="R113" i="1"/>
  <c r="C113" i="1"/>
  <c r="B113" i="1"/>
  <c r="V112" i="1"/>
  <c r="R112" i="1"/>
  <c r="C112" i="1"/>
  <c r="B112" i="1"/>
  <c r="A112" i="1" s="1"/>
  <c r="V111" i="1"/>
  <c r="R111" i="1"/>
  <c r="C111" i="1"/>
  <c r="B111" i="1"/>
  <c r="V110" i="1"/>
  <c r="R110" i="1"/>
  <c r="C110" i="1"/>
  <c r="B110" i="1"/>
  <c r="V109" i="1"/>
  <c r="R109" i="1"/>
  <c r="C109" i="1"/>
  <c r="B109" i="1"/>
  <c r="V108" i="1"/>
  <c r="R108" i="1"/>
  <c r="C108" i="1"/>
  <c r="B108" i="1"/>
  <c r="V107" i="1"/>
  <c r="R107" i="1"/>
  <c r="C107" i="1"/>
  <c r="B107" i="1"/>
  <c r="V106" i="1"/>
  <c r="R106" i="1"/>
  <c r="C106" i="1"/>
  <c r="B106" i="1"/>
  <c r="A106" i="1" s="1"/>
  <c r="V105" i="1"/>
  <c r="R105" i="1"/>
  <c r="C105" i="1"/>
  <c r="B105" i="1"/>
  <c r="V104" i="1"/>
  <c r="R104" i="1"/>
  <c r="C104" i="1"/>
  <c r="B104" i="1"/>
  <c r="V103" i="1"/>
  <c r="R103" i="1"/>
  <c r="C103" i="1"/>
  <c r="B103" i="1"/>
  <c r="V102" i="1"/>
  <c r="R102" i="1"/>
  <c r="C102" i="1"/>
  <c r="B102" i="1"/>
  <c r="V101" i="1"/>
  <c r="R101" i="1"/>
  <c r="C101" i="1"/>
  <c r="B101" i="1"/>
  <c r="V100" i="1"/>
  <c r="R100" i="1"/>
  <c r="C100" i="1"/>
  <c r="B100" i="1"/>
  <c r="A100" i="1" s="1"/>
  <c r="V99" i="1"/>
  <c r="R99" i="1"/>
  <c r="C99" i="1"/>
  <c r="B99" i="1"/>
  <c r="V98" i="1"/>
  <c r="R98" i="1"/>
  <c r="C98" i="1"/>
  <c r="B98" i="1"/>
  <c r="V97" i="1"/>
  <c r="R97" i="1"/>
  <c r="C97" i="1"/>
  <c r="B97" i="1"/>
  <c r="V96" i="1"/>
  <c r="R96" i="1"/>
  <c r="C96" i="1"/>
  <c r="B96" i="1"/>
  <c r="A96" i="1" s="1"/>
  <c r="V95" i="1"/>
  <c r="R95" i="1"/>
  <c r="C95" i="1"/>
  <c r="B95" i="1"/>
  <c r="V94" i="1"/>
  <c r="R94" i="1"/>
  <c r="C94" i="1"/>
  <c r="B94" i="1"/>
  <c r="A94" i="1" s="1"/>
  <c r="V93" i="1"/>
  <c r="R93" i="1"/>
  <c r="C93" i="1"/>
  <c r="B93" i="1"/>
  <c r="A93" i="1" s="1"/>
  <c r="V92" i="1"/>
  <c r="R92" i="1"/>
  <c r="C92" i="1"/>
  <c r="B92" i="1"/>
  <c r="V91" i="1"/>
  <c r="R91" i="1"/>
  <c r="C91" i="1"/>
  <c r="B91" i="1"/>
  <c r="V90" i="1"/>
  <c r="R90" i="1"/>
  <c r="C90" i="1"/>
  <c r="B90" i="1"/>
  <c r="V89" i="1"/>
  <c r="R89" i="1"/>
  <c r="C89" i="1"/>
  <c r="B89" i="1"/>
  <c r="V88" i="1"/>
  <c r="R88" i="1"/>
  <c r="C88" i="1"/>
  <c r="B88" i="1"/>
  <c r="A88" i="1" s="1"/>
  <c r="V87" i="1"/>
  <c r="R87" i="1"/>
  <c r="C87" i="1"/>
  <c r="B87" i="1"/>
  <c r="V86" i="1"/>
  <c r="R86" i="1"/>
  <c r="C86" i="1"/>
  <c r="B86" i="1"/>
  <c r="V85" i="1"/>
  <c r="R85" i="1"/>
  <c r="C85" i="1"/>
  <c r="B85" i="1"/>
  <c r="V84" i="1"/>
  <c r="R84" i="1"/>
  <c r="C84" i="1"/>
  <c r="B84" i="1"/>
  <c r="V83" i="1"/>
  <c r="R83" i="1"/>
  <c r="C83" i="1"/>
  <c r="B83" i="1"/>
  <c r="V82" i="1"/>
  <c r="R82" i="1"/>
  <c r="C82" i="1"/>
  <c r="B82" i="1"/>
  <c r="A82" i="1" s="1"/>
  <c r="V81" i="1"/>
  <c r="R81" i="1"/>
  <c r="C81" i="1"/>
  <c r="B81" i="1"/>
  <c r="A81" i="1"/>
  <c r="V80" i="1"/>
  <c r="R80" i="1"/>
  <c r="C80" i="1"/>
  <c r="B80" i="1"/>
  <c r="V79" i="1"/>
  <c r="R79" i="1"/>
  <c r="C79" i="1"/>
  <c r="B79" i="1"/>
  <c r="V78" i="1"/>
  <c r="R78" i="1"/>
  <c r="C78" i="1"/>
  <c r="B78" i="1"/>
  <c r="A78" i="1" s="1"/>
  <c r="V77" i="1"/>
  <c r="R77" i="1"/>
  <c r="C77" i="1"/>
  <c r="B77" i="1"/>
  <c r="V76" i="1"/>
  <c r="R76" i="1"/>
  <c r="C76" i="1"/>
  <c r="B76" i="1"/>
  <c r="A76" i="1" s="1"/>
  <c r="V75" i="1"/>
  <c r="R75" i="1"/>
  <c r="C75" i="1"/>
  <c r="B75" i="1"/>
  <c r="A75" i="1" s="1"/>
  <c r="V74" i="1"/>
  <c r="R74" i="1"/>
  <c r="C74" i="1"/>
  <c r="B74" i="1"/>
  <c r="V73" i="1"/>
  <c r="R73" i="1"/>
  <c r="C73" i="1"/>
  <c r="B73" i="1"/>
  <c r="V72" i="1"/>
  <c r="R72" i="1"/>
  <c r="C72" i="1"/>
  <c r="B72" i="1"/>
  <c r="V71" i="1"/>
  <c r="R71" i="1"/>
  <c r="C71" i="1"/>
  <c r="B71" i="1"/>
  <c r="V70" i="1"/>
  <c r="R70" i="1"/>
  <c r="C70" i="1"/>
  <c r="B70" i="1"/>
  <c r="A70" i="1" s="1"/>
  <c r="V69" i="1"/>
  <c r="R69" i="1"/>
  <c r="C69" i="1"/>
  <c r="B69" i="1"/>
  <c r="V68" i="1"/>
  <c r="R68" i="1"/>
  <c r="C68" i="1"/>
  <c r="B68" i="1"/>
  <c r="V67" i="1"/>
  <c r="R67" i="1"/>
  <c r="C67" i="1"/>
  <c r="B67" i="1"/>
  <c r="V66" i="1"/>
  <c r="R66" i="1"/>
  <c r="C66" i="1"/>
  <c r="B66" i="1"/>
  <c r="V65" i="1"/>
  <c r="R65" i="1"/>
  <c r="C65" i="1"/>
  <c r="B65" i="1"/>
  <c r="V64" i="1"/>
  <c r="R64" i="1"/>
  <c r="C64" i="1"/>
  <c r="B64" i="1"/>
  <c r="A64" i="1" s="1"/>
  <c r="V63" i="1"/>
  <c r="R63" i="1"/>
  <c r="C63" i="1"/>
  <c r="B63" i="1"/>
  <c r="A63" i="1"/>
  <c r="V62" i="1"/>
  <c r="R62" i="1"/>
  <c r="C62" i="1"/>
  <c r="B62" i="1"/>
  <c r="V61" i="1"/>
  <c r="R61" i="1"/>
  <c r="C61" i="1"/>
  <c r="B61" i="1"/>
  <c r="V60" i="1"/>
  <c r="R60" i="1"/>
  <c r="C60" i="1"/>
  <c r="B60" i="1"/>
  <c r="V59" i="1"/>
  <c r="R59" i="1"/>
  <c r="C59" i="1"/>
  <c r="B59" i="1"/>
  <c r="V58" i="1"/>
  <c r="R58" i="1"/>
  <c r="C58" i="1"/>
  <c r="B58" i="1"/>
  <c r="A58" i="1" s="1"/>
  <c r="V57" i="1"/>
  <c r="R57" i="1"/>
  <c r="C57" i="1"/>
  <c r="B57" i="1"/>
  <c r="A57" i="1" s="1"/>
  <c r="V56" i="1"/>
  <c r="R56" i="1"/>
  <c r="C56" i="1"/>
  <c r="B56" i="1"/>
  <c r="V55" i="1"/>
  <c r="R55" i="1"/>
  <c r="C55" i="1"/>
  <c r="B55" i="1"/>
  <c r="V54" i="1"/>
  <c r="R54" i="1"/>
  <c r="C54" i="1"/>
  <c r="B54" i="1"/>
  <c r="V53" i="1"/>
  <c r="R53" i="1"/>
  <c r="C53" i="1"/>
  <c r="B53" i="1"/>
  <c r="V52" i="1"/>
  <c r="R52" i="1"/>
  <c r="C52" i="1"/>
  <c r="B52" i="1"/>
  <c r="A52" i="1" s="1"/>
  <c r="V51" i="1"/>
  <c r="R51" i="1"/>
  <c r="C51" i="1"/>
  <c r="B51" i="1"/>
  <c r="V50" i="1"/>
  <c r="R50" i="1"/>
  <c r="C50" i="1"/>
  <c r="B50" i="1"/>
  <c r="V49" i="1"/>
  <c r="R49" i="1"/>
  <c r="C49" i="1"/>
  <c r="B49" i="1"/>
  <c r="V48" i="1"/>
  <c r="R48" i="1"/>
  <c r="C48" i="1"/>
  <c r="B48" i="1"/>
  <c r="V47" i="1"/>
  <c r="R47" i="1"/>
  <c r="C47" i="1"/>
  <c r="B47" i="1"/>
  <c r="V46" i="1"/>
  <c r="R46" i="1"/>
  <c r="C46" i="1"/>
  <c r="B46" i="1"/>
  <c r="A46" i="1" s="1"/>
  <c r="V45" i="1"/>
  <c r="R45" i="1"/>
  <c r="C45" i="1"/>
  <c r="B45" i="1"/>
  <c r="V44" i="1"/>
  <c r="R44" i="1"/>
  <c r="C44" i="1"/>
  <c r="B44" i="1"/>
  <c r="A44" i="1" s="1"/>
  <c r="V43" i="1"/>
  <c r="R43" i="1"/>
  <c r="C43" i="1"/>
  <c r="B43" i="1"/>
  <c r="A43" i="1"/>
  <c r="V42" i="1"/>
  <c r="R42" i="1"/>
  <c r="C42" i="1"/>
  <c r="B42" i="1"/>
  <c r="V41" i="1"/>
  <c r="R41" i="1"/>
  <c r="C41" i="1"/>
  <c r="B41" i="1"/>
  <c r="A41" i="1"/>
  <c r="V40" i="1"/>
  <c r="R40" i="1"/>
  <c r="C40" i="1"/>
  <c r="B40" i="1"/>
  <c r="V39" i="1"/>
  <c r="R39" i="1"/>
  <c r="C39" i="1"/>
  <c r="B39" i="1"/>
  <c r="V38" i="1"/>
  <c r="R38" i="1"/>
  <c r="C38" i="1"/>
  <c r="B38" i="1"/>
  <c r="A38" i="1"/>
  <c r="V37" i="1"/>
  <c r="R37" i="1"/>
  <c r="C37" i="1"/>
  <c r="B37" i="1"/>
  <c r="V36" i="1"/>
  <c r="R36" i="1"/>
  <c r="C36" i="1"/>
  <c r="B36" i="1"/>
  <c r="V35" i="1"/>
  <c r="R35" i="1"/>
  <c r="C35" i="1"/>
  <c r="B35" i="1"/>
  <c r="A35" i="1"/>
  <c r="V34" i="1"/>
  <c r="R34" i="1"/>
  <c r="C34" i="1"/>
  <c r="B34" i="1"/>
  <c r="V33" i="1"/>
  <c r="R33" i="1"/>
  <c r="C33" i="1"/>
  <c r="B33" i="1"/>
  <c r="V32" i="1"/>
  <c r="R32" i="1"/>
  <c r="C32" i="1"/>
  <c r="B32" i="1"/>
  <c r="A32" i="1"/>
  <c r="V31" i="1"/>
  <c r="R31" i="1"/>
  <c r="C31" i="1"/>
  <c r="B31" i="1"/>
  <c r="V30" i="1"/>
  <c r="R30" i="1"/>
  <c r="C30" i="1"/>
  <c r="B30" i="1"/>
  <c r="V29" i="1"/>
  <c r="R29" i="1"/>
  <c r="C29" i="1"/>
  <c r="B29" i="1"/>
  <c r="A29" i="1"/>
  <c r="V28" i="1"/>
  <c r="R28" i="1"/>
  <c r="C28" i="1"/>
  <c r="B28" i="1"/>
  <c r="V27" i="1"/>
  <c r="R27" i="1"/>
  <c r="C27" i="1"/>
  <c r="B27" i="1"/>
  <c r="V26" i="1"/>
  <c r="R26" i="1"/>
  <c r="C26" i="1"/>
  <c r="B26" i="1"/>
  <c r="A26" i="1"/>
  <c r="V25" i="1"/>
  <c r="R25" i="1"/>
  <c r="C25" i="1"/>
  <c r="B25" i="1"/>
  <c r="V24" i="1"/>
  <c r="R24" i="1"/>
  <c r="C24" i="1"/>
  <c r="B24" i="1"/>
  <c r="V23" i="1"/>
  <c r="R23" i="1"/>
  <c r="C23" i="1"/>
  <c r="B23" i="1"/>
  <c r="A23" i="1"/>
  <c r="V22" i="1"/>
  <c r="R22" i="1"/>
  <c r="C22" i="1"/>
  <c r="B22" i="1"/>
  <c r="V21" i="1"/>
  <c r="U21" i="1"/>
  <c r="U22" i="1" s="1"/>
  <c r="U23" i="1" s="1"/>
  <c r="U24" i="1" s="1"/>
  <c r="U25" i="1" s="1"/>
  <c r="U26" i="1" s="1"/>
  <c r="U27" i="1" s="1"/>
  <c r="U28" i="1" s="1"/>
  <c r="U29" i="1" s="1"/>
  <c r="U30" i="1" s="1"/>
  <c r="U31" i="1" s="1"/>
  <c r="U32" i="1" s="1"/>
  <c r="U33" i="1" s="1"/>
  <c r="U34" i="1" s="1"/>
  <c r="U35" i="1" s="1"/>
  <c r="U36" i="1" s="1"/>
  <c r="U37" i="1" s="1"/>
  <c r="U38" i="1" s="1"/>
  <c r="U39" i="1" s="1"/>
  <c r="U40" i="1" s="1"/>
  <c r="U41" i="1" s="1"/>
  <c r="U42" i="1" s="1"/>
  <c r="U43" i="1" s="1"/>
  <c r="U44" i="1" s="1"/>
  <c r="U45" i="1" s="1"/>
  <c r="U46" i="1" s="1"/>
  <c r="U47" i="1" s="1"/>
  <c r="U48" i="1" s="1"/>
  <c r="U49" i="1" s="1"/>
  <c r="U50" i="1" s="1"/>
  <c r="U51" i="1" s="1"/>
  <c r="U52" i="1" s="1"/>
  <c r="U53" i="1" s="1"/>
  <c r="U54" i="1" s="1"/>
  <c r="U55" i="1" s="1"/>
  <c r="U56" i="1" s="1"/>
  <c r="U57" i="1" s="1"/>
  <c r="U58" i="1" s="1"/>
  <c r="U59" i="1" s="1"/>
  <c r="U60" i="1" s="1"/>
  <c r="U61" i="1" s="1"/>
  <c r="U62" i="1" s="1"/>
  <c r="U63" i="1" s="1"/>
  <c r="U64" i="1" s="1"/>
  <c r="U65" i="1" s="1"/>
  <c r="U66" i="1" s="1"/>
  <c r="U67" i="1" s="1"/>
  <c r="U68" i="1" s="1"/>
  <c r="U69" i="1" s="1"/>
  <c r="U70" i="1" s="1"/>
  <c r="U71" i="1" s="1"/>
  <c r="U72" i="1" s="1"/>
  <c r="U73" i="1" s="1"/>
  <c r="U74" i="1" s="1"/>
  <c r="U75" i="1" s="1"/>
  <c r="U76" i="1" s="1"/>
  <c r="U77" i="1" s="1"/>
  <c r="U78" i="1" s="1"/>
  <c r="U79" i="1" s="1"/>
  <c r="U80" i="1" s="1"/>
  <c r="U81" i="1" s="1"/>
  <c r="U82" i="1" s="1"/>
  <c r="U83" i="1" s="1"/>
  <c r="U84" i="1" s="1"/>
  <c r="U85" i="1" s="1"/>
  <c r="U86" i="1" s="1"/>
  <c r="U87" i="1" s="1"/>
  <c r="U88" i="1" s="1"/>
  <c r="U89" i="1" s="1"/>
  <c r="U90" i="1" s="1"/>
  <c r="U91" i="1" s="1"/>
  <c r="U92" i="1" s="1"/>
  <c r="U93" i="1" s="1"/>
  <c r="U94" i="1" s="1"/>
  <c r="U95" i="1" s="1"/>
  <c r="U96" i="1" s="1"/>
  <c r="U97" i="1" s="1"/>
  <c r="U98" i="1" s="1"/>
  <c r="U99" i="1" s="1"/>
  <c r="U100" i="1" s="1"/>
  <c r="U101" i="1" s="1"/>
  <c r="U102" i="1" s="1"/>
  <c r="U103" i="1" s="1"/>
  <c r="U104" i="1" s="1"/>
  <c r="U105" i="1" s="1"/>
  <c r="U106" i="1" s="1"/>
  <c r="U107" i="1" s="1"/>
  <c r="U108" i="1" s="1"/>
  <c r="U109" i="1" s="1"/>
  <c r="U110" i="1" s="1"/>
  <c r="U111" i="1" s="1"/>
  <c r="U112" i="1" s="1"/>
  <c r="U113" i="1" s="1"/>
  <c r="U114" i="1" s="1"/>
  <c r="U115" i="1" s="1"/>
  <c r="U116" i="1" s="1"/>
  <c r="U117" i="1" s="1"/>
  <c r="U118" i="1" s="1"/>
  <c r="U119" i="1" s="1"/>
  <c r="U120" i="1" s="1"/>
  <c r="U121" i="1" s="1"/>
  <c r="U122" i="1" s="1"/>
  <c r="U123" i="1" s="1"/>
  <c r="U124" i="1" s="1"/>
  <c r="U125" i="1" s="1"/>
  <c r="U126" i="1" s="1"/>
  <c r="U127" i="1" s="1"/>
  <c r="U128" i="1" s="1"/>
  <c r="U129" i="1" s="1"/>
  <c r="U130" i="1" s="1"/>
  <c r="U131" i="1" s="1"/>
  <c r="U132" i="1" s="1"/>
  <c r="U133" i="1" s="1"/>
  <c r="U134" i="1" s="1"/>
  <c r="U135" i="1" s="1"/>
  <c r="U136" i="1" s="1"/>
  <c r="U137" i="1" s="1"/>
  <c r="U138" i="1" s="1"/>
  <c r="U139" i="1" s="1"/>
  <c r="U140" i="1" s="1"/>
  <c r="U141" i="1" s="1"/>
  <c r="U142" i="1" s="1"/>
  <c r="U143" i="1" s="1"/>
  <c r="U144" i="1" s="1"/>
  <c r="U145" i="1" s="1"/>
  <c r="U146" i="1" s="1"/>
  <c r="U147" i="1" s="1"/>
  <c r="U148" i="1" s="1"/>
  <c r="U149" i="1" s="1"/>
  <c r="U150" i="1" s="1"/>
  <c r="U151" i="1" s="1"/>
  <c r="U152" i="1" s="1"/>
  <c r="U153" i="1" s="1"/>
  <c r="U154" i="1" s="1"/>
  <c r="U155" i="1" s="1"/>
  <c r="U156" i="1" s="1"/>
  <c r="U157" i="1" s="1"/>
  <c r="U158" i="1" s="1"/>
  <c r="U159" i="1" s="1"/>
  <c r="U160" i="1" s="1"/>
  <c r="U161" i="1" s="1"/>
  <c r="U162" i="1" s="1"/>
  <c r="U163" i="1" s="1"/>
  <c r="U164" i="1" s="1"/>
  <c r="U165" i="1" s="1"/>
  <c r="U166" i="1" s="1"/>
  <c r="U167" i="1" s="1"/>
  <c r="U168" i="1" s="1"/>
  <c r="T21" i="1"/>
  <c r="T22" i="1" s="1"/>
  <c r="T23" i="1" s="1"/>
  <c r="T24" i="1" s="1"/>
  <c r="T25" i="1" s="1"/>
  <c r="T26" i="1" s="1"/>
  <c r="T27" i="1" s="1"/>
  <c r="T28" i="1" s="1"/>
  <c r="T29" i="1" s="1"/>
  <c r="T30" i="1" s="1"/>
  <c r="T31" i="1" s="1"/>
  <c r="T32" i="1" s="1"/>
  <c r="T33" i="1" s="1"/>
  <c r="T34" i="1" s="1"/>
  <c r="T35" i="1" s="1"/>
  <c r="T36" i="1" s="1"/>
  <c r="T37" i="1" s="1"/>
  <c r="T38" i="1" s="1"/>
  <c r="T39" i="1" s="1"/>
  <c r="T40" i="1" s="1"/>
  <c r="T41" i="1" s="1"/>
  <c r="T42" i="1" s="1"/>
  <c r="T43" i="1" s="1"/>
  <c r="T44" i="1" s="1"/>
  <c r="T45" i="1" s="1"/>
  <c r="T46" i="1" s="1"/>
  <c r="T47" i="1" s="1"/>
  <c r="T48" i="1" s="1"/>
  <c r="T49" i="1" s="1"/>
  <c r="T50" i="1" s="1"/>
  <c r="T51" i="1" s="1"/>
  <c r="T52" i="1" s="1"/>
  <c r="T53" i="1" s="1"/>
  <c r="T54" i="1" s="1"/>
  <c r="T55" i="1" s="1"/>
  <c r="T56" i="1" s="1"/>
  <c r="T57" i="1" s="1"/>
  <c r="T58" i="1" s="1"/>
  <c r="T59" i="1" s="1"/>
  <c r="T60" i="1" s="1"/>
  <c r="T61" i="1" s="1"/>
  <c r="T62" i="1" s="1"/>
  <c r="T63" i="1" s="1"/>
  <c r="T64" i="1" s="1"/>
  <c r="T65" i="1" s="1"/>
  <c r="T66" i="1" s="1"/>
  <c r="T67" i="1" s="1"/>
  <c r="T68" i="1" s="1"/>
  <c r="T69" i="1" s="1"/>
  <c r="T70" i="1" s="1"/>
  <c r="T71" i="1" s="1"/>
  <c r="T72" i="1" s="1"/>
  <c r="T73" i="1" s="1"/>
  <c r="T74" i="1" s="1"/>
  <c r="T75" i="1" s="1"/>
  <c r="T76" i="1" s="1"/>
  <c r="T77" i="1" s="1"/>
  <c r="T78" i="1" s="1"/>
  <c r="T79" i="1" s="1"/>
  <c r="T80" i="1" s="1"/>
  <c r="T81" i="1" s="1"/>
  <c r="T82" i="1" s="1"/>
  <c r="T83" i="1" s="1"/>
  <c r="T84" i="1" s="1"/>
  <c r="T85" i="1" s="1"/>
  <c r="T86" i="1" s="1"/>
  <c r="T87" i="1" s="1"/>
  <c r="T88" i="1" s="1"/>
  <c r="T89" i="1" s="1"/>
  <c r="T90" i="1" s="1"/>
  <c r="T91" i="1" s="1"/>
  <c r="T92" i="1" s="1"/>
  <c r="T93" i="1" s="1"/>
  <c r="T94" i="1" s="1"/>
  <c r="T95" i="1" s="1"/>
  <c r="T96" i="1" s="1"/>
  <c r="T97" i="1" s="1"/>
  <c r="T98" i="1" s="1"/>
  <c r="T99" i="1" s="1"/>
  <c r="T100" i="1" s="1"/>
  <c r="T101" i="1" s="1"/>
  <c r="T102" i="1" s="1"/>
  <c r="T103" i="1" s="1"/>
  <c r="T104" i="1" s="1"/>
  <c r="T105" i="1" s="1"/>
  <c r="T106" i="1" s="1"/>
  <c r="T107" i="1" s="1"/>
  <c r="T108" i="1" s="1"/>
  <c r="T109" i="1" s="1"/>
  <c r="T110" i="1" s="1"/>
  <c r="T111" i="1" s="1"/>
  <c r="T112" i="1" s="1"/>
  <c r="T113" i="1" s="1"/>
  <c r="T114" i="1" s="1"/>
  <c r="T115" i="1" s="1"/>
  <c r="T116" i="1" s="1"/>
  <c r="T117" i="1" s="1"/>
  <c r="T118" i="1" s="1"/>
  <c r="T119" i="1" s="1"/>
  <c r="T120" i="1" s="1"/>
  <c r="T121" i="1" s="1"/>
  <c r="T122" i="1" s="1"/>
  <c r="T123" i="1" s="1"/>
  <c r="T124" i="1" s="1"/>
  <c r="T125" i="1" s="1"/>
  <c r="T126" i="1" s="1"/>
  <c r="T127" i="1" s="1"/>
  <c r="T128" i="1" s="1"/>
  <c r="T129" i="1" s="1"/>
  <c r="T130" i="1" s="1"/>
  <c r="T131" i="1" s="1"/>
  <c r="T132" i="1" s="1"/>
  <c r="T133" i="1" s="1"/>
  <c r="T134" i="1" s="1"/>
  <c r="T135" i="1" s="1"/>
  <c r="T136" i="1" s="1"/>
  <c r="T137" i="1" s="1"/>
  <c r="T138" i="1" s="1"/>
  <c r="T139" i="1" s="1"/>
  <c r="T140" i="1" s="1"/>
  <c r="T141" i="1" s="1"/>
  <c r="T142" i="1" s="1"/>
  <c r="T143" i="1" s="1"/>
  <c r="T144" i="1" s="1"/>
  <c r="T145" i="1" s="1"/>
  <c r="T146" i="1" s="1"/>
  <c r="T147" i="1" s="1"/>
  <c r="T148" i="1" s="1"/>
  <c r="T149" i="1" s="1"/>
  <c r="T150" i="1" s="1"/>
  <c r="T151" i="1" s="1"/>
  <c r="T152" i="1" s="1"/>
  <c r="T153" i="1" s="1"/>
  <c r="T154" i="1" s="1"/>
  <c r="T155" i="1" s="1"/>
  <c r="T156" i="1" s="1"/>
  <c r="T157" i="1" s="1"/>
  <c r="T158" i="1" s="1"/>
  <c r="T159" i="1" s="1"/>
  <c r="T160" i="1" s="1"/>
  <c r="T161" i="1" s="1"/>
  <c r="T162" i="1" s="1"/>
  <c r="T163" i="1" s="1"/>
  <c r="T164" i="1" s="1"/>
  <c r="T165" i="1" s="1"/>
  <c r="T166" i="1" s="1"/>
  <c r="T167" i="1" s="1"/>
  <c r="T168" i="1" s="1"/>
  <c r="R21" i="1"/>
  <c r="C21" i="1"/>
  <c r="B21" i="1"/>
  <c r="V20" i="1"/>
  <c r="U20" i="1"/>
  <c r="T20" i="1"/>
  <c r="R20" i="1"/>
  <c r="S20" i="1" s="1"/>
  <c r="S21" i="1" s="1"/>
  <c r="S22" i="1" s="1"/>
  <c r="S23" i="1" s="1"/>
  <c r="S24" i="1" s="1"/>
  <c r="S25" i="1" s="1"/>
  <c r="S26" i="1" s="1"/>
  <c r="S27" i="1" s="1"/>
  <c r="S28" i="1" s="1"/>
  <c r="S29" i="1" s="1"/>
  <c r="S30" i="1" s="1"/>
  <c r="S31" i="1" s="1"/>
  <c r="S32" i="1" s="1"/>
  <c r="S33" i="1" s="1"/>
  <c r="S34" i="1" s="1"/>
  <c r="S35" i="1" s="1"/>
  <c r="S36" i="1" s="1"/>
  <c r="S37" i="1" s="1"/>
  <c r="S38" i="1" s="1"/>
  <c r="S39" i="1" s="1"/>
  <c r="S40" i="1" s="1"/>
  <c r="S41" i="1" s="1"/>
  <c r="S42" i="1" s="1"/>
  <c r="S43" i="1" s="1"/>
  <c r="S44" i="1" s="1"/>
  <c r="S45" i="1" s="1"/>
  <c r="S46" i="1" s="1"/>
  <c r="S47" i="1" s="1"/>
  <c r="S48" i="1" s="1"/>
  <c r="S49" i="1" s="1"/>
  <c r="S50" i="1" s="1"/>
  <c r="S51" i="1" s="1"/>
  <c r="S52" i="1" s="1"/>
  <c r="S53" i="1" s="1"/>
  <c r="S54" i="1" s="1"/>
  <c r="S55" i="1" s="1"/>
  <c r="S56" i="1" s="1"/>
  <c r="S57" i="1" s="1"/>
  <c r="S58" i="1" s="1"/>
  <c r="S59" i="1" s="1"/>
  <c r="S60" i="1" s="1"/>
  <c r="S61" i="1" s="1"/>
  <c r="S62" i="1" s="1"/>
  <c r="S63" i="1" s="1"/>
  <c r="S64" i="1" s="1"/>
  <c r="S65" i="1" s="1"/>
  <c r="S66" i="1" s="1"/>
  <c r="S67" i="1" s="1"/>
  <c r="S68" i="1" s="1"/>
  <c r="S69" i="1" s="1"/>
  <c r="S70" i="1" s="1"/>
  <c r="S71" i="1" s="1"/>
  <c r="S72" i="1" s="1"/>
  <c r="S73" i="1" s="1"/>
  <c r="S74" i="1" s="1"/>
  <c r="S75" i="1" s="1"/>
  <c r="S76" i="1" s="1"/>
  <c r="S77" i="1" s="1"/>
  <c r="S78" i="1" s="1"/>
  <c r="S79" i="1" s="1"/>
  <c r="S80" i="1" s="1"/>
  <c r="S81" i="1" s="1"/>
  <c r="S82" i="1" s="1"/>
  <c r="S83" i="1" s="1"/>
  <c r="S84" i="1" s="1"/>
  <c r="S85" i="1" s="1"/>
  <c r="S86" i="1" s="1"/>
  <c r="S87" i="1" s="1"/>
  <c r="S88" i="1" s="1"/>
  <c r="S89" i="1" s="1"/>
  <c r="S90" i="1" s="1"/>
  <c r="S91" i="1" s="1"/>
  <c r="S92" i="1" s="1"/>
  <c r="S93" i="1" s="1"/>
  <c r="S94" i="1" s="1"/>
  <c r="S95" i="1" s="1"/>
  <c r="S96" i="1" s="1"/>
  <c r="S97" i="1" s="1"/>
  <c r="S98" i="1" s="1"/>
  <c r="S99" i="1" s="1"/>
  <c r="S100" i="1" s="1"/>
  <c r="S101" i="1" s="1"/>
  <c r="S102" i="1" s="1"/>
  <c r="S103" i="1" s="1"/>
  <c r="S104" i="1" s="1"/>
  <c r="S105" i="1" s="1"/>
  <c r="S106" i="1" s="1"/>
  <c r="S107" i="1" s="1"/>
  <c r="S108" i="1" s="1"/>
  <c r="S109" i="1" s="1"/>
  <c r="S110" i="1" s="1"/>
  <c r="S111" i="1" s="1"/>
  <c r="S112" i="1" s="1"/>
  <c r="S113" i="1" s="1"/>
  <c r="S114" i="1" s="1"/>
  <c r="S115" i="1" s="1"/>
  <c r="S116" i="1" s="1"/>
  <c r="S117" i="1" s="1"/>
  <c r="S118" i="1" s="1"/>
  <c r="S119" i="1" s="1"/>
  <c r="S120" i="1" s="1"/>
  <c r="S121" i="1" s="1"/>
  <c r="S122" i="1" s="1"/>
  <c r="S123" i="1" s="1"/>
  <c r="S124" i="1" s="1"/>
  <c r="S125" i="1" s="1"/>
  <c r="S126" i="1" s="1"/>
  <c r="S127" i="1" s="1"/>
  <c r="S128" i="1" s="1"/>
  <c r="S129" i="1" s="1"/>
  <c r="S130" i="1" s="1"/>
  <c r="S131" i="1" s="1"/>
  <c r="S132" i="1" s="1"/>
  <c r="S133" i="1" s="1"/>
  <c r="S134" i="1" s="1"/>
  <c r="S135" i="1" s="1"/>
  <c r="S136" i="1" s="1"/>
  <c r="S137" i="1" s="1"/>
  <c r="S138" i="1" s="1"/>
  <c r="S139" i="1" s="1"/>
  <c r="S140" i="1" s="1"/>
  <c r="S141" i="1" s="1"/>
  <c r="S142" i="1" s="1"/>
  <c r="S143" i="1" s="1"/>
  <c r="S144" i="1" s="1"/>
  <c r="S145" i="1" s="1"/>
  <c r="S146" i="1" s="1"/>
  <c r="S147" i="1" s="1"/>
  <c r="S148" i="1" s="1"/>
  <c r="S149" i="1" s="1"/>
  <c r="S150" i="1" s="1"/>
  <c r="S151" i="1" s="1"/>
  <c r="S152" i="1" s="1"/>
  <c r="S153" i="1" s="1"/>
  <c r="S154" i="1" s="1"/>
  <c r="S155" i="1" s="1"/>
  <c r="S156" i="1" s="1"/>
  <c r="S157" i="1" s="1"/>
  <c r="S158" i="1" s="1"/>
  <c r="S159" i="1" s="1"/>
  <c r="S160" i="1" s="1"/>
  <c r="S161" i="1" s="1"/>
  <c r="S162" i="1" s="1"/>
  <c r="S163" i="1" s="1"/>
  <c r="S164" i="1" s="1"/>
  <c r="S165" i="1" s="1"/>
  <c r="S166" i="1" s="1"/>
  <c r="S167" i="1" s="1"/>
  <c r="S168" i="1" s="1"/>
  <c r="C20" i="1"/>
  <c r="B20" i="1"/>
  <c r="A154" i="1" s="1"/>
  <c r="A20" i="1"/>
  <c r="K38" i="2" l="1"/>
  <c r="K53" i="2"/>
  <c r="K52" i="2"/>
  <c r="F30" i="2"/>
  <c r="F31" i="2"/>
  <c r="F28" i="2"/>
  <c r="U260" i="1"/>
  <c r="U261" i="1" s="1"/>
  <c r="U262" i="1" s="1"/>
  <c r="U263" i="1" s="1"/>
  <c r="U264" i="1" s="1"/>
  <c r="U265" i="1" s="1"/>
  <c r="U266" i="1" s="1"/>
  <c r="U267" i="1" s="1"/>
  <c r="U268" i="1" s="1"/>
  <c r="U269" i="1" s="1"/>
  <c r="U270" i="1" s="1"/>
  <c r="U271" i="1" s="1"/>
  <c r="U272" i="1" s="1"/>
  <c r="U273" i="1" s="1"/>
  <c r="U274" i="1" s="1"/>
  <c r="U275" i="1" s="1"/>
  <c r="U276" i="1" s="1"/>
  <c r="U277" i="1" s="1"/>
  <c r="U278" i="1" s="1"/>
  <c r="U279" i="1" s="1"/>
  <c r="U280" i="1" s="1"/>
  <c r="U281" i="1" s="1"/>
  <c r="U282" i="1" s="1"/>
  <c r="U283" i="1" s="1"/>
  <c r="U284" i="1" s="1"/>
  <c r="U285" i="1" s="1"/>
  <c r="U286" i="1" s="1"/>
  <c r="U287" i="1" s="1"/>
  <c r="U288" i="1" s="1"/>
  <c r="U289" i="1" s="1"/>
  <c r="U290" i="1" s="1"/>
  <c r="U291" i="1" s="1"/>
  <c r="U292" i="1" s="1"/>
  <c r="U293" i="1" s="1"/>
  <c r="U294" i="1" s="1"/>
  <c r="U295" i="1" s="1"/>
  <c r="U296" i="1" s="1"/>
  <c r="U297" i="1" s="1"/>
  <c r="U298" i="1" s="1"/>
  <c r="U299" i="1" s="1"/>
  <c r="U300" i="1" s="1"/>
  <c r="U301" i="1" s="1"/>
  <c r="U302" i="1" s="1"/>
  <c r="U303" i="1" s="1"/>
  <c r="U304" i="1" s="1"/>
  <c r="U305" i="1" s="1"/>
  <c r="U306" i="1" s="1"/>
  <c r="U307" i="1" s="1"/>
  <c r="U308" i="1" s="1"/>
  <c r="U309" i="1" s="1"/>
  <c r="U310" i="1" s="1"/>
  <c r="U311" i="1" s="1"/>
  <c r="U312" i="1" s="1"/>
  <c r="U313" i="1" s="1"/>
  <c r="U314" i="1" s="1"/>
  <c r="U315" i="1" s="1"/>
  <c r="U316" i="1" s="1"/>
  <c r="U317" i="1" s="1"/>
  <c r="U318" i="1" s="1"/>
  <c r="U319" i="1" s="1"/>
  <c r="U320" i="1" s="1"/>
  <c r="U321" i="1" s="1"/>
  <c r="U322" i="1" s="1"/>
  <c r="U323" i="1" s="1"/>
  <c r="U324" i="1" s="1"/>
  <c r="U325" i="1" s="1"/>
  <c r="U326" i="1" s="1"/>
  <c r="U327" i="1" s="1"/>
  <c r="U328" i="1" s="1"/>
  <c r="U329" i="1" s="1"/>
  <c r="U330" i="1" s="1"/>
  <c r="U331" i="1" s="1"/>
  <c r="U332" i="1" s="1"/>
  <c r="U333" i="1" s="1"/>
  <c r="U334" i="1" s="1"/>
  <c r="U335" i="1" s="1"/>
  <c r="U336" i="1" s="1"/>
  <c r="U337" i="1" s="1"/>
  <c r="U338" i="1" s="1"/>
  <c r="U339" i="1" s="1"/>
  <c r="U340" i="1" s="1"/>
  <c r="U341" i="1" s="1"/>
  <c r="U342" i="1" s="1"/>
  <c r="U343" i="1" s="1"/>
  <c r="U344" i="1" s="1"/>
  <c r="U345" i="1" s="1"/>
  <c r="U346" i="1" s="1"/>
  <c r="U347" i="1" s="1"/>
  <c r="U348" i="1" s="1"/>
  <c r="U349" i="1" s="1"/>
  <c r="U350" i="1" s="1"/>
  <c r="U351" i="1" s="1"/>
  <c r="U352" i="1" s="1"/>
  <c r="U353" i="1" s="1"/>
  <c r="U354" i="1" s="1"/>
  <c r="U355" i="1" s="1"/>
  <c r="U356" i="1" s="1"/>
  <c r="U357" i="1" s="1"/>
  <c r="U358" i="1" s="1"/>
  <c r="U359" i="1" s="1"/>
  <c r="U360" i="1" s="1"/>
  <c r="U169" i="1"/>
  <c r="U170" i="1" s="1"/>
  <c r="U171" i="1" s="1"/>
  <c r="U172" i="1" s="1"/>
  <c r="U173" i="1" s="1"/>
  <c r="U174" i="1" s="1"/>
  <c r="U175" i="1" s="1"/>
  <c r="U176" i="1" s="1"/>
  <c r="U177" i="1" s="1"/>
  <c r="U178" i="1" s="1"/>
  <c r="U179" i="1" s="1"/>
  <c r="U180" i="1" s="1"/>
  <c r="U181" i="1" s="1"/>
  <c r="U182" i="1" s="1"/>
  <c r="U183" i="1" s="1"/>
  <c r="U184" i="1" s="1"/>
  <c r="U185" i="1" s="1"/>
  <c r="U186" i="1" s="1"/>
  <c r="U187" i="1" s="1"/>
  <c r="U188" i="1" s="1"/>
  <c r="U189" i="1" s="1"/>
  <c r="U190" i="1" s="1"/>
  <c r="U191" i="1" s="1"/>
  <c r="U192" i="1" s="1"/>
  <c r="U193" i="1" s="1"/>
  <c r="U194" i="1" s="1"/>
  <c r="U195" i="1" s="1"/>
  <c r="U196" i="1" s="1"/>
  <c r="U197" i="1" s="1"/>
  <c r="U198" i="1" s="1"/>
  <c r="U199" i="1" s="1"/>
  <c r="U200" i="1" s="1"/>
  <c r="U201" i="1" s="1"/>
  <c r="U202" i="1" s="1"/>
  <c r="U203" i="1" s="1"/>
  <c r="U204" i="1" s="1"/>
  <c r="U205" i="1" s="1"/>
  <c r="U206" i="1" s="1"/>
  <c r="U207" i="1" s="1"/>
  <c r="U208" i="1" s="1"/>
  <c r="U209" i="1" s="1"/>
  <c r="U210" i="1" s="1"/>
  <c r="U211" i="1" s="1"/>
  <c r="U212" i="1" s="1"/>
  <c r="U213" i="1" s="1"/>
  <c r="U214" i="1" s="1"/>
  <c r="U215" i="1" s="1"/>
  <c r="U216" i="1" s="1"/>
  <c r="U217" i="1" s="1"/>
  <c r="U218" i="1" s="1"/>
  <c r="U219" i="1" s="1"/>
  <c r="U220" i="1" s="1"/>
  <c r="U221" i="1" s="1"/>
  <c r="U222" i="1" s="1"/>
  <c r="U223" i="1" s="1"/>
  <c r="U224" i="1" s="1"/>
  <c r="U225" i="1" s="1"/>
  <c r="U226" i="1" s="1"/>
  <c r="U227" i="1" s="1"/>
  <c r="U228" i="1" s="1"/>
  <c r="U229" i="1" s="1"/>
  <c r="U230" i="1" s="1"/>
  <c r="U231" i="1" s="1"/>
  <c r="U232" i="1" s="1"/>
  <c r="U233" i="1" s="1"/>
  <c r="U234" i="1" s="1"/>
  <c r="U235" i="1" s="1"/>
  <c r="U236" i="1" s="1"/>
  <c r="U237" i="1" s="1"/>
  <c r="U238" i="1" s="1"/>
  <c r="U239" i="1" s="1"/>
  <c r="U240" i="1" s="1"/>
  <c r="U241" i="1" s="1"/>
  <c r="U242" i="1" s="1"/>
  <c r="U243" i="1" s="1"/>
  <c r="U244" i="1" s="1"/>
  <c r="U245" i="1" s="1"/>
  <c r="U246" i="1" s="1"/>
  <c r="U247" i="1" s="1"/>
  <c r="U248" i="1" s="1"/>
  <c r="U249" i="1" s="1"/>
  <c r="U250" i="1" s="1"/>
  <c r="U251" i="1" s="1"/>
  <c r="U252" i="1" s="1"/>
  <c r="U253" i="1" s="1"/>
  <c r="U254" i="1" s="1"/>
  <c r="U255" i="1" s="1"/>
  <c r="U256" i="1" s="1"/>
  <c r="U257" i="1" s="1"/>
  <c r="U258" i="1" s="1"/>
  <c r="U259" i="1" s="1"/>
  <c r="S260" i="1"/>
  <c r="S261" i="1" s="1"/>
  <c r="S262" i="1" s="1"/>
  <c r="S263" i="1" s="1"/>
  <c r="S264" i="1" s="1"/>
  <c r="S265" i="1" s="1"/>
  <c r="S266" i="1" s="1"/>
  <c r="S267" i="1" s="1"/>
  <c r="S268" i="1" s="1"/>
  <c r="S269" i="1" s="1"/>
  <c r="S270" i="1" s="1"/>
  <c r="S271" i="1" s="1"/>
  <c r="S272" i="1" s="1"/>
  <c r="S273" i="1" s="1"/>
  <c r="S274" i="1" s="1"/>
  <c r="S275" i="1" s="1"/>
  <c r="S276" i="1" s="1"/>
  <c r="S277" i="1" s="1"/>
  <c r="S278" i="1" s="1"/>
  <c r="S279" i="1" s="1"/>
  <c r="S280" i="1" s="1"/>
  <c r="S281" i="1" s="1"/>
  <c r="S282" i="1" s="1"/>
  <c r="S283" i="1" s="1"/>
  <c r="S284" i="1" s="1"/>
  <c r="S285" i="1" s="1"/>
  <c r="S286" i="1" s="1"/>
  <c r="S287" i="1" s="1"/>
  <c r="S288" i="1" s="1"/>
  <c r="S289" i="1" s="1"/>
  <c r="S290" i="1" s="1"/>
  <c r="S291" i="1" s="1"/>
  <c r="S292" i="1" s="1"/>
  <c r="S293" i="1" s="1"/>
  <c r="S294" i="1" s="1"/>
  <c r="S295" i="1" s="1"/>
  <c r="S296" i="1" s="1"/>
  <c r="S297" i="1" s="1"/>
  <c r="S298" i="1" s="1"/>
  <c r="S299" i="1" s="1"/>
  <c r="S300" i="1" s="1"/>
  <c r="S301" i="1" s="1"/>
  <c r="S302" i="1" s="1"/>
  <c r="S303" i="1" s="1"/>
  <c r="S304" i="1" s="1"/>
  <c r="S305" i="1" s="1"/>
  <c r="S306" i="1" s="1"/>
  <c r="S307" i="1" s="1"/>
  <c r="S308" i="1" s="1"/>
  <c r="S309" i="1" s="1"/>
  <c r="S310" i="1" s="1"/>
  <c r="S311" i="1" s="1"/>
  <c r="S312" i="1" s="1"/>
  <c r="S313" i="1" s="1"/>
  <c r="S314" i="1" s="1"/>
  <c r="S315" i="1" s="1"/>
  <c r="S316" i="1" s="1"/>
  <c r="S317" i="1" s="1"/>
  <c r="S318" i="1" s="1"/>
  <c r="S319" i="1" s="1"/>
  <c r="S320" i="1" s="1"/>
  <c r="S321" i="1" s="1"/>
  <c r="S322" i="1" s="1"/>
  <c r="S323" i="1" s="1"/>
  <c r="S324" i="1" s="1"/>
  <c r="S325" i="1" s="1"/>
  <c r="S326" i="1" s="1"/>
  <c r="S327" i="1" s="1"/>
  <c r="S328" i="1" s="1"/>
  <c r="S329" i="1" s="1"/>
  <c r="S330" i="1" s="1"/>
  <c r="S331" i="1" s="1"/>
  <c r="S332" i="1" s="1"/>
  <c r="S333" i="1" s="1"/>
  <c r="S334" i="1" s="1"/>
  <c r="S335" i="1" s="1"/>
  <c r="S336" i="1" s="1"/>
  <c r="S337" i="1" s="1"/>
  <c r="S338" i="1" s="1"/>
  <c r="S339" i="1" s="1"/>
  <c r="S340" i="1" s="1"/>
  <c r="S341" i="1" s="1"/>
  <c r="S342" i="1" s="1"/>
  <c r="S343" i="1" s="1"/>
  <c r="S344" i="1" s="1"/>
  <c r="S345" i="1" s="1"/>
  <c r="S346" i="1" s="1"/>
  <c r="S347" i="1" s="1"/>
  <c r="S348" i="1" s="1"/>
  <c r="S349" i="1" s="1"/>
  <c r="S350" i="1" s="1"/>
  <c r="S351" i="1" s="1"/>
  <c r="S352" i="1" s="1"/>
  <c r="S353" i="1" s="1"/>
  <c r="S354" i="1" s="1"/>
  <c r="S355" i="1" s="1"/>
  <c r="S356" i="1" s="1"/>
  <c r="S357" i="1" s="1"/>
  <c r="S358" i="1" s="1"/>
  <c r="S359" i="1" s="1"/>
  <c r="S360" i="1" s="1"/>
  <c r="S169" i="1"/>
  <c r="S170" i="1" s="1"/>
  <c r="S171" i="1" s="1"/>
  <c r="S172" i="1" s="1"/>
  <c r="S173" i="1" s="1"/>
  <c r="S174" i="1" s="1"/>
  <c r="S175" i="1" s="1"/>
  <c r="S176" i="1" s="1"/>
  <c r="S177" i="1" s="1"/>
  <c r="S178" i="1" s="1"/>
  <c r="S179" i="1" s="1"/>
  <c r="S180" i="1" s="1"/>
  <c r="S181" i="1" s="1"/>
  <c r="S182" i="1" s="1"/>
  <c r="S183" i="1" s="1"/>
  <c r="S184" i="1" s="1"/>
  <c r="S185" i="1" s="1"/>
  <c r="S186" i="1" s="1"/>
  <c r="S187" i="1" s="1"/>
  <c r="S188" i="1" s="1"/>
  <c r="S189" i="1" s="1"/>
  <c r="S190" i="1" s="1"/>
  <c r="S191" i="1" s="1"/>
  <c r="S192" i="1" s="1"/>
  <c r="S193" i="1" s="1"/>
  <c r="S194" i="1" s="1"/>
  <c r="S195" i="1" s="1"/>
  <c r="S196" i="1" s="1"/>
  <c r="S197" i="1" s="1"/>
  <c r="S198" i="1" s="1"/>
  <c r="S199" i="1" s="1"/>
  <c r="S200" i="1" s="1"/>
  <c r="S201" i="1" s="1"/>
  <c r="S202" i="1" s="1"/>
  <c r="S203" i="1" s="1"/>
  <c r="S204" i="1" s="1"/>
  <c r="S205" i="1" s="1"/>
  <c r="S206" i="1" s="1"/>
  <c r="S207" i="1" s="1"/>
  <c r="S208" i="1" s="1"/>
  <c r="S209" i="1" s="1"/>
  <c r="S210" i="1" s="1"/>
  <c r="S211" i="1" s="1"/>
  <c r="S212" i="1" s="1"/>
  <c r="S213" i="1" s="1"/>
  <c r="S214" i="1" s="1"/>
  <c r="S215" i="1" s="1"/>
  <c r="S216" i="1" s="1"/>
  <c r="S217" i="1" s="1"/>
  <c r="S218" i="1" s="1"/>
  <c r="S219" i="1" s="1"/>
  <c r="S220" i="1" s="1"/>
  <c r="S221" i="1" s="1"/>
  <c r="S222" i="1" s="1"/>
  <c r="S223" i="1" s="1"/>
  <c r="S224" i="1" s="1"/>
  <c r="S225" i="1" s="1"/>
  <c r="S226" i="1" s="1"/>
  <c r="S227" i="1" s="1"/>
  <c r="S228" i="1" s="1"/>
  <c r="S229" i="1" s="1"/>
  <c r="S230" i="1" s="1"/>
  <c r="S231" i="1" s="1"/>
  <c r="S232" i="1" s="1"/>
  <c r="S233" i="1" s="1"/>
  <c r="S234" i="1" s="1"/>
  <c r="S235" i="1" s="1"/>
  <c r="S236" i="1" s="1"/>
  <c r="S237" i="1" s="1"/>
  <c r="S238" i="1" s="1"/>
  <c r="S239" i="1" s="1"/>
  <c r="S240" i="1" s="1"/>
  <c r="S241" i="1" s="1"/>
  <c r="S242" i="1" s="1"/>
  <c r="S243" i="1" s="1"/>
  <c r="S244" i="1" s="1"/>
  <c r="S245" i="1" s="1"/>
  <c r="S246" i="1" s="1"/>
  <c r="S247" i="1" s="1"/>
  <c r="S248" i="1" s="1"/>
  <c r="S249" i="1" s="1"/>
  <c r="S250" i="1" s="1"/>
  <c r="S251" i="1" s="1"/>
  <c r="S252" i="1" s="1"/>
  <c r="S253" i="1" s="1"/>
  <c r="S254" i="1" s="1"/>
  <c r="S255" i="1" s="1"/>
  <c r="S256" i="1" s="1"/>
  <c r="S257" i="1" s="1"/>
  <c r="S258" i="1" s="1"/>
  <c r="S259" i="1" s="1"/>
  <c r="T260" i="1"/>
  <c r="T261" i="1" s="1"/>
  <c r="T262" i="1" s="1"/>
  <c r="T263" i="1" s="1"/>
  <c r="T264" i="1" s="1"/>
  <c r="T265" i="1" s="1"/>
  <c r="T266" i="1" s="1"/>
  <c r="T267" i="1" s="1"/>
  <c r="T268" i="1" s="1"/>
  <c r="T269" i="1" s="1"/>
  <c r="T270" i="1" s="1"/>
  <c r="T271" i="1" s="1"/>
  <c r="T272" i="1" s="1"/>
  <c r="T273" i="1" s="1"/>
  <c r="T274" i="1" s="1"/>
  <c r="T275" i="1" s="1"/>
  <c r="T276" i="1" s="1"/>
  <c r="T277" i="1" s="1"/>
  <c r="T278" i="1" s="1"/>
  <c r="T279" i="1" s="1"/>
  <c r="T280" i="1" s="1"/>
  <c r="T281" i="1" s="1"/>
  <c r="T282" i="1" s="1"/>
  <c r="T283" i="1" s="1"/>
  <c r="T284" i="1" s="1"/>
  <c r="T285" i="1" s="1"/>
  <c r="T286" i="1" s="1"/>
  <c r="T287" i="1" s="1"/>
  <c r="T288" i="1" s="1"/>
  <c r="T289" i="1" s="1"/>
  <c r="T290" i="1" s="1"/>
  <c r="T291" i="1" s="1"/>
  <c r="T292" i="1" s="1"/>
  <c r="T293" i="1" s="1"/>
  <c r="T294" i="1" s="1"/>
  <c r="T295" i="1" s="1"/>
  <c r="T296" i="1" s="1"/>
  <c r="T297" i="1" s="1"/>
  <c r="T298" i="1" s="1"/>
  <c r="T299" i="1" s="1"/>
  <c r="T300" i="1" s="1"/>
  <c r="T301" i="1" s="1"/>
  <c r="T302" i="1" s="1"/>
  <c r="T303" i="1" s="1"/>
  <c r="T304" i="1" s="1"/>
  <c r="T305" i="1" s="1"/>
  <c r="T306" i="1" s="1"/>
  <c r="T307" i="1" s="1"/>
  <c r="T308" i="1" s="1"/>
  <c r="T309" i="1" s="1"/>
  <c r="T310" i="1" s="1"/>
  <c r="T311" i="1" s="1"/>
  <c r="T312" i="1" s="1"/>
  <c r="T313" i="1" s="1"/>
  <c r="T314" i="1" s="1"/>
  <c r="T315" i="1" s="1"/>
  <c r="T316" i="1" s="1"/>
  <c r="T317" i="1" s="1"/>
  <c r="T318" i="1" s="1"/>
  <c r="T319" i="1" s="1"/>
  <c r="T320" i="1" s="1"/>
  <c r="T321" i="1" s="1"/>
  <c r="T322" i="1" s="1"/>
  <c r="T323" i="1" s="1"/>
  <c r="T324" i="1" s="1"/>
  <c r="T325" i="1" s="1"/>
  <c r="T326" i="1" s="1"/>
  <c r="T327" i="1" s="1"/>
  <c r="T328" i="1" s="1"/>
  <c r="T329" i="1" s="1"/>
  <c r="T330" i="1" s="1"/>
  <c r="T331" i="1" s="1"/>
  <c r="T332" i="1" s="1"/>
  <c r="T333" i="1" s="1"/>
  <c r="T334" i="1" s="1"/>
  <c r="T335" i="1" s="1"/>
  <c r="T336" i="1" s="1"/>
  <c r="T337" i="1" s="1"/>
  <c r="T338" i="1" s="1"/>
  <c r="T339" i="1" s="1"/>
  <c r="T340" i="1" s="1"/>
  <c r="T341" i="1" s="1"/>
  <c r="T342" i="1" s="1"/>
  <c r="T343" i="1" s="1"/>
  <c r="T344" i="1" s="1"/>
  <c r="T345" i="1" s="1"/>
  <c r="T346" i="1" s="1"/>
  <c r="T347" i="1" s="1"/>
  <c r="T348" i="1" s="1"/>
  <c r="T349" i="1" s="1"/>
  <c r="T350" i="1" s="1"/>
  <c r="T351" i="1" s="1"/>
  <c r="T352" i="1" s="1"/>
  <c r="T353" i="1" s="1"/>
  <c r="T354" i="1" s="1"/>
  <c r="T355" i="1" s="1"/>
  <c r="T356" i="1" s="1"/>
  <c r="T357" i="1" s="1"/>
  <c r="T358" i="1" s="1"/>
  <c r="T359" i="1" s="1"/>
  <c r="T360" i="1" s="1"/>
  <c r="T169" i="1"/>
  <c r="T170" i="1" s="1"/>
  <c r="T171" i="1" s="1"/>
  <c r="T172" i="1" s="1"/>
  <c r="T173" i="1" s="1"/>
  <c r="T174" i="1" s="1"/>
  <c r="T175" i="1" s="1"/>
  <c r="T176" i="1" s="1"/>
  <c r="T177" i="1" s="1"/>
  <c r="T178" i="1" s="1"/>
  <c r="T179" i="1" s="1"/>
  <c r="T180" i="1" s="1"/>
  <c r="T181" i="1" s="1"/>
  <c r="T182" i="1" s="1"/>
  <c r="T183" i="1" s="1"/>
  <c r="T184" i="1" s="1"/>
  <c r="T185" i="1" s="1"/>
  <c r="T186" i="1" s="1"/>
  <c r="T187" i="1" s="1"/>
  <c r="T188" i="1" s="1"/>
  <c r="T189" i="1" s="1"/>
  <c r="T190" i="1" s="1"/>
  <c r="T191" i="1" s="1"/>
  <c r="T192" i="1" s="1"/>
  <c r="T193" i="1" s="1"/>
  <c r="T194" i="1" s="1"/>
  <c r="T195" i="1" s="1"/>
  <c r="T196" i="1" s="1"/>
  <c r="T197" i="1" s="1"/>
  <c r="T198" i="1" s="1"/>
  <c r="T199" i="1" s="1"/>
  <c r="T200" i="1" s="1"/>
  <c r="T201" i="1" s="1"/>
  <c r="T202" i="1" s="1"/>
  <c r="T203" i="1" s="1"/>
  <c r="T204" i="1" s="1"/>
  <c r="T205" i="1" s="1"/>
  <c r="T206" i="1" s="1"/>
  <c r="T207" i="1" s="1"/>
  <c r="T208" i="1" s="1"/>
  <c r="T209" i="1" s="1"/>
  <c r="T210" i="1" s="1"/>
  <c r="T211" i="1" s="1"/>
  <c r="T212" i="1" s="1"/>
  <c r="T213" i="1" s="1"/>
  <c r="T214" i="1" s="1"/>
  <c r="T215" i="1" s="1"/>
  <c r="T216" i="1" s="1"/>
  <c r="T217" i="1" s="1"/>
  <c r="T218" i="1" s="1"/>
  <c r="T219" i="1" s="1"/>
  <c r="T220" i="1" s="1"/>
  <c r="T221" i="1" s="1"/>
  <c r="T222" i="1" s="1"/>
  <c r="T223" i="1" s="1"/>
  <c r="T224" i="1" s="1"/>
  <c r="T225" i="1" s="1"/>
  <c r="T226" i="1" s="1"/>
  <c r="T227" i="1" s="1"/>
  <c r="T228" i="1" s="1"/>
  <c r="T229" i="1" s="1"/>
  <c r="T230" i="1" s="1"/>
  <c r="T231" i="1" s="1"/>
  <c r="T232" i="1" s="1"/>
  <c r="T233" i="1" s="1"/>
  <c r="T234" i="1" s="1"/>
  <c r="T235" i="1" s="1"/>
  <c r="T236" i="1" s="1"/>
  <c r="T237" i="1" s="1"/>
  <c r="T238" i="1" s="1"/>
  <c r="T239" i="1" s="1"/>
  <c r="T240" i="1" s="1"/>
  <c r="T241" i="1" s="1"/>
  <c r="T242" i="1" s="1"/>
  <c r="T243" i="1" s="1"/>
  <c r="T244" i="1" s="1"/>
  <c r="T245" i="1" s="1"/>
  <c r="T246" i="1" s="1"/>
  <c r="T247" i="1" s="1"/>
  <c r="T248" i="1" s="1"/>
  <c r="T249" i="1" s="1"/>
  <c r="T250" i="1" s="1"/>
  <c r="T251" i="1" s="1"/>
  <c r="T252" i="1" s="1"/>
  <c r="T253" i="1" s="1"/>
  <c r="T254" i="1" s="1"/>
  <c r="T255" i="1" s="1"/>
  <c r="T256" i="1" s="1"/>
  <c r="T257" i="1" s="1"/>
  <c r="T258" i="1" s="1"/>
  <c r="T259" i="1" s="1"/>
  <c r="A69" i="1"/>
  <c r="A87" i="1"/>
  <c r="A138" i="1"/>
  <c r="A160" i="1"/>
  <c r="A166" i="1"/>
  <c r="A204" i="1"/>
  <c r="A51" i="1"/>
  <c r="A56" i="1"/>
  <c r="A61" i="1"/>
  <c r="A74" i="1"/>
  <c r="A79" i="1"/>
  <c r="A97" i="1"/>
  <c r="A110" i="1"/>
  <c r="A128" i="1"/>
  <c r="A143" i="1"/>
  <c r="A168" i="1"/>
  <c r="A25" i="1"/>
  <c r="A31" i="1"/>
  <c r="A34" i="1"/>
  <c r="A37" i="1"/>
  <c r="A40" i="1"/>
  <c r="A48" i="1"/>
  <c r="A84" i="1"/>
  <c r="A102" i="1"/>
  <c r="A120" i="1"/>
  <c r="A172" i="1"/>
  <c r="A174" i="1"/>
  <c r="A196" i="1"/>
  <c r="A216" i="1"/>
  <c r="A105" i="1"/>
  <c r="A123" i="1"/>
  <c r="A115" i="1"/>
  <c r="A145" i="1"/>
  <c r="A164" i="1"/>
  <c r="A210" i="1"/>
  <c r="A22" i="1"/>
  <c r="A28" i="1"/>
  <c r="A66" i="1"/>
  <c r="A53" i="1"/>
  <c r="A71" i="1"/>
  <c r="A89" i="1"/>
  <c r="A107" i="1"/>
  <c r="A125" i="1"/>
  <c r="A130" i="1"/>
  <c r="A181" i="1"/>
  <c r="A202" i="1"/>
  <c r="A99" i="1"/>
  <c r="A117" i="1"/>
  <c r="A140" i="1"/>
  <c r="A208" i="1"/>
  <c r="A50" i="1"/>
  <c r="A55" i="1"/>
  <c r="A68" i="1"/>
  <c r="A73" i="1"/>
  <c r="A86" i="1"/>
  <c r="A91" i="1"/>
  <c r="A104" i="1"/>
  <c r="A109" i="1"/>
  <c r="A122" i="1"/>
  <c r="A127" i="1"/>
  <c r="A132" i="1"/>
  <c r="A137" i="1"/>
  <c r="A151" i="1"/>
  <c r="A153" i="1"/>
  <c r="A159" i="1"/>
  <c r="A179" i="1"/>
  <c r="A184" i="1"/>
  <c r="A214" i="1"/>
  <c r="A133" i="1"/>
  <c r="A24" i="1"/>
  <c r="A33" i="1"/>
  <c r="A60" i="1"/>
  <c r="A149" i="1"/>
  <c r="A194" i="1"/>
  <c r="A92" i="1"/>
  <c r="A45" i="1"/>
  <c r="A21" i="1"/>
  <c r="A27" i="1"/>
  <c r="A30" i="1"/>
  <c r="A36" i="1"/>
  <c r="A39" i="1"/>
  <c r="A42" i="1"/>
  <c r="A47" i="1"/>
  <c r="A65" i="1"/>
  <c r="A83" i="1"/>
  <c r="A101" i="1"/>
  <c r="A119" i="1"/>
  <c r="A163" i="1"/>
  <c r="A165" i="1"/>
  <c r="A177" i="1"/>
  <c r="A200" i="1"/>
  <c r="A111" i="1"/>
  <c r="A134" i="1"/>
  <c r="A139" i="1"/>
  <c r="A161" i="1"/>
  <c r="A182" i="1"/>
  <c r="A206" i="1"/>
  <c r="A49" i="1"/>
  <c r="A62" i="1"/>
  <c r="A67" i="1"/>
  <c r="A80" i="1"/>
  <c r="A85" i="1"/>
  <c r="A98" i="1"/>
  <c r="A103" i="1"/>
  <c r="A116" i="1"/>
  <c r="A121" i="1"/>
  <c r="A146" i="1"/>
  <c r="A212" i="1"/>
  <c r="A54" i="1"/>
  <c r="A90" i="1"/>
  <c r="A108" i="1"/>
  <c r="A126" i="1"/>
  <c r="A136" i="1"/>
  <c r="A148" i="1"/>
  <c r="A218" i="1"/>
  <c r="A72" i="1"/>
  <c r="A220" i="1"/>
  <c r="A175" i="1"/>
  <c r="A190" i="1"/>
  <c r="A169" i="1"/>
  <c r="A157" i="1"/>
  <c r="A142" i="1"/>
  <c r="A217" i="1"/>
  <c r="A211" i="1"/>
  <c r="A205" i="1"/>
  <c r="A199" i="1"/>
  <c r="A178" i="1"/>
  <c r="A162" i="1"/>
  <c r="A150" i="1"/>
  <c r="A193" i="1"/>
  <c r="A187" i="1"/>
  <c r="A59" i="1"/>
  <c r="A77" i="1"/>
  <c r="A95" i="1"/>
  <c r="A113" i="1"/>
  <c r="A131" i="1"/>
  <c r="A152" i="1"/>
  <c r="A198" i="1"/>
  <c r="A183" i="1"/>
  <c r="A158" i="1"/>
  <c r="A170" i="1"/>
  <c r="A185" i="1"/>
  <c r="A189" i="1"/>
  <c r="A191" i="1"/>
  <c r="A155" i="1"/>
  <c r="A167" i="1"/>
  <c r="A176" i="1"/>
  <c r="A195" i="1"/>
  <c r="A221" i="1"/>
  <c r="A180" i="1"/>
  <c r="A197" i="1"/>
  <c r="A201" i="1"/>
  <c r="A203" i="1"/>
  <c r="A207" i="1"/>
  <c r="A209" i="1"/>
  <c r="A213" i="1"/>
  <c r="A215" i="1"/>
  <c r="A219" i="1"/>
  <c r="A186" i="1"/>
  <c r="A188" i="1"/>
  <c r="A173" i="1"/>
  <c r="A192" i="1"/>
  <c r="A222" i="1"/>
</calcChain>
</file>

<file path=xl/comments1.xml><?xml version="1.0" encoding="utf-8"?>
<comments xmlns="http://schemas.openxmlformats.org/spreadsheetml/2006/main">
  <authors>
    <author>Denso</author>
  </authors>
  <commentList>
    <comment ref="A10" authorId="0" shapeId="0">
      <text>
        <r>
          <rPr>
            <b/>
            <sz val="8"/>
            <color indexed="81"/>
            <rFont val="Tahoma"/>
            <family val="2"/>
          </rPr>
          <t>1006968:</t>
        </r>
        <r>
          <rPr>
            <sz val="8"/>
            <color indexed="81"/>
            <rFont val="Tahoma"/>
            <family val="2"/>
          </rPr>
          <t xml:space="preserve">
% Recovery 90-110</t>
        </r>
      </text>
    </comment>
    <comment ref="A13" authorId="0" shapeId="0">
      <text>
        <r>
          <rPr>
            <b/>
            <sz val="8"/>
            <color indexed="81"/>
            <rFont val="Tahoma"/>
            <family val="2"/>
          </rPr>
          <t>1006968:
Duplicate = &gt; % RPD 10% MAX</t>
        </r>
      </text>
    </comment>
    <comment ref="A14" authorId="0" shapeId="0">
      <text>
        <r>
          <rPr>
            <sz val="8"/>
            <color indexed="81"/>
            <rFont val="Tahoma"/>
            <family val="2"/>
          </rPr>
          <t xml:space="preserve">1006968: 
Spike STD. ลงในน้ำตัวอย่าง % Recovery 85-115 For heavy metal 
 </t>
        </r>
      </text>
    </comment>
    <comment ref="A19" authorId="0" shapeId="0">
      <text>
        <r>
          <rPr>
            <b/>
            <sz val="8"/>
            <color indexed="81"/>
            <rFont val="Tahoma"/>
            <family val="2"/>
          </rPr>
          <t>1006968: % Recovery 85-115</t>
        </r>
        <r>
          <rPr>
            <sz val="8"/>
            <color indexed="81"/>
            <rFont val="Tahoma"/>
            <family val="2"/>
          </rPr>
          <t xml:space="preserve">
</t>
        </r>
      </text>
    </comment>
    <comment ref="A21" authorId="0" shapeId="0">
      <text>
        <r>
          <rPr>
            <b/>
            <sz val="8"/>
            <color indexed="81"/>
            <rFont val="Tahoma"/>
            <family val="2"/>
          </rPr>
          <t>1006968:
Duplicate = &gt; % RPD 10% MAX</t>
        </r>
      </text>
    </comment>
    <comment ref="N21" authorId="0" shapeId="0">
      <text>
        <r>
          <rPr>
            <sz val="8"/>
            <color indexed="81"/>
            <rFont val="Tahoma"/>
            <family val="2"/>
          </rPr>
          <t>1006968:
Duplicate = &gt; % RPD 10% MAX</t>
        </r>
      </text>
    </comment>
    <comment ref="A22" authorId="0" shapeId="0">
      <text>
        <r>
          <rPr>
            <sz val="8"/>
            <color indexed="81"/>
            <rFont val="Tahoma"/>
            <family val="2"/>
          </rPr>
          <t xml:space="preserve">1006968: 
Spike STD. ลงในน้ำตัวอย่าง % Recovery 85-115 For heavy metal 
 </t>
        </r>
      </text>
    </comment>
    <comment ref="H25" authorId="0" shapeId="0">
      <text>
        <r>
          <rPr>
            <b/>
            <sz val="8"/>
            <color indexed="81"/>
            <rFont val="Tahoma"/>
            <family val="2"/>
          </rPr>
          <t>1006968:</t>
        </r>
        <r>
          <rPr>
            <sz val="8"/>
            <color indexed="81"/>
            <rFont val="Tahoma"/>
            <family val="2"/>
          </rPr>
          <t xml:space="preserve">
ใส่ จำนวนเท่าที่ dil.
ไม่ได้ dilute ใส่ 1 
10/50 คูณ
oil batch 1/250 คูณ250เท่า</t>
        </r>
      </text>
    </comment>
    <comment ref="G27" authorId="0" shapeId="0">
      <text>
        <r>
          <rPr>
            <b/>
            <sz val="8"/>
            <color indexed="81"/>
            <rFont val="Tahoma"/>
            <family val="2"/>
          </rPr>
          <t>1006968:</t>
        </r>
        <r>
          <rPr>
            <sz val="8"/>
            <color indexed="81"/>
            <rFont val="Tahoma"/>
            <family val="2"/>
          </rPr>
          <t xml:space="preserve">
factor กรณ๊ dil. **** เปลี่ยนสูตร ให้ถูกต้องด้วย ใน (A-B)BL - (A-B)SAMPLE </t>
        </r>
      </text>
    </comment>
    <comment ref="A28" authorId="0" shapeId="0">
      <text>
        <r>
          <rPr>
            <sz val="8"/>
            <color indexed="81"/>
            <rFont val="Tahoma"/>
            <family val="2"/>
          </rPr>
          <t>1006968:
% Recovery 90-110</t>
        </r>
      </text>
    </comment>
    <comment ref="A30" authorId="0" shapeId="0">
      <text>
        <r>
          <rPr>
            <sz val="8"/>
            <color indexed="81"/>
            <rFont val="Tahoma"/>
            <family val="2"/>
          </rPr>
          <t>1006968:
Duplicate = &gt; % RPD 10% MAX</t>
        </r>
      </text>
    </comment>
    <comment ref="K30" authorId="0" shapeId="0">
      <text>
        <r>
          <rPr>
            <b/>
            <sz val="8"/>
            <color indexed="81"/>
            <rFont val="Tahoma"/>
            <family val="2"/>
          </rPr>
          <t xml:space="preserve">1006968: Dul. Sample ใด แก้สูตรด้วย 
</t>
        </r>
        <r>
          <rPr>
            <sz val="8"/>
            <color indexed="81"/>
            <rFont val="Tahoma"/>
            <family val="2"/>
          </rPr>
          <t xml:space="preserve">
</t>
        </r>
      </text>
    </comment>
    <comment ref="A31" authorId="0" shapeId="0">
      <text>
        <r>
          <rPr>
            <b/>
            <sz val="8"/>
            <color indexed="81"/>
            <rFont val="Tahoma"/>
            <family val="2"/>
          </rPr>
          <t>1006968:
%Recovery 90-110%</t>
        </r>
      </text>
    </comment>
    <comment ref="K31" authorId="0" shapeId="0">
      <text>
        <r>
          <rPr>
            <b/>
            <sz val="8"/>
            <color indexed="81"/>
            <rFont val="Tahoma"/>
            <family val="2"/>
          </rPr>
          <t>1006968:</t>
        </r>
        <r>
          <rPr>
            <sz val="8"/>
            <color indexed="81"/>
            <rFont val="Tahoma"/>
            <family val="2"/>
          </rPr>
          <t xml:space="preserve">
Spike ลงตัวอย่างใด แก้สูตรด้วย</t>
        </r>
      </text>
    </comment>
    <comment ref="A32" authorId="0" shapeId="0">
      <text>
        <r>
          <rPr>
            <sz val="8"/>
            <color indexed="81"/>
            <rFont val="Tahoma"/>
            <family val="2"/>
          </rPr>
          <t>1006968:
Duplicate = &gt; % RPD 10% MAX</t>
        </r>
      </text>
    </comment>
    <comment ref="K32" authorId="0" shapeId="0">
      <text>
        <r>
          <rPr>
            <b/>
            <sz val="8"/>
            <color indexed="81"/>
            <rFont val="Tahoma"/>
            <family val="2"/>
          </rPr>
          <t>1006968: ไม่ต้องแก้สูตร เพราะ Dup spike อยู่แร้ว</t>
        </r>
        <r>
          <rPr>
            <sz val="8"/>
            <color indexed="81"/>
            <rFont val="Tahoma"/>
            <family val="2"/>
          </rPr>
          <t xml:space="preserve">
</t>
        </r>
      </text>
    </comment>
    <comment ref="A38" authorId="0" shapeId="0">
      <text>
        <r>
          <rPr>
            <sz val="8"/>
            <color indexed="81"/>
            <rFont val="Tahoma"/>
            <family val="2"/>
          </rPr>
          <t>1006968:
Duplicate = &gt; % RPD 10% MAX</t>
        </r>
      </text>
    </comment>
    <comment ref="K38" authorId="0" shapeId="0">
      <text>
        <r>
          <rPr>
            <b/>
            <sz val="8"/>
            <color indexed="81"/>
            <rFont val="Tahoma"/>
            <family val="2"/>
          </rPr>
          <t xml:space="preserve">1006968: Dul. Sample ใด แก้สูตรด้วย 
</t>
        </r>
        <r>
          <rPr>
            <sz val="8"/>
            <color indexed="81"/>
            <rFont val="Tahoma"/>
            <family val="2"/>
          </rPr>
          <t xml:space="preserve">
</t>
        </r>
      </text>
    </comment>
    <comment ref="A44" authorId="0" shapeId="0">
      <text>
        <r>
          <rPr>
            <sz val="8"/>
            <color indexed="81"/>
            <rFont val="Tahoma"/>
            <family val="2"/>
          </rPr>
          <t>1006968:
% Recovery 90-110</t>
        </r>
      </text>
    </comment>
    <comment ref="A46" authorId="0" shapeId="0">
      <text>
        <r>
          <rPr>
            <sz val="8"/>
            <color indexed="81"/>
            <rFont val="Tahoma"/>
            <family val="2"/>
          </rPr>
          <t>1006968:
Duplicate = &gt; % RPD 10% MAX</t>
        </r>
      </text>
    </comment>
    <comment ref="K46" authorId="0" shapeId="0">
      <text>
        <r>
          <rPr>
            <b/>
            <sz val="8"/>
            <color indexed="81"/>
            <rFont val="Tahoma"/>
            <family val="2"/>
          </rPr>
          <t xml:space="preserve">1006968: Dul. Sample ใด แก้สูตรด้วย 
</t>
        </r>
        <r>
          <rPr>
            <sz val="8"/>
            <color indexed="81"/>
            <rFont val="Tahoma"/>
            <family val="2"/>
          </rPr>
          <t xml:space="preserve">
</t>
        </r>
      </text>
    </comment>
    <comment ref="A52" authorId="0" shapeId="0">
      <text>
        <r>
          <rPr>
            <b/>
            <sz val="8"/>
            <color indexed="81"/>
            <rFont val="Tahoma"/>
            <family val="2"/>
          </rPr>
          <t>1006968:
% Recovery 70-110</t>
        </r>
      </text>
    </comment>
    <comment ref="A53" authorId="0" shapeId="0">
      <text>
        <r>
          <rPr>
            <sz val="8"/>
            <color indexed="81"/>
            <rFont val="Tahoma"/>
            <family val="2"/>
          </rPr>
          <t>1006968:
Duplicate = &gt; % RPD 10% MAX</t>
        </r>
      </text>
    </comment>
    <comment ref="K53" authorId="0" shapeId="0">
      <text>
        <r>
          <rPr>
            <b/>
            <sz val="8"/>
            <color indexed="81"/>
            <rFont val="Tahoma"/>
            <family val="2"/>
          </rPr>
          <t>1006968: ไม่ต้องแก้สูตร Dup. spike อยู่แล้ว</t>
        </r>
        <r>
          <rPr>
            <sz val="8"/>
            <color indexed="81"/>
            <rFont val="Tahoma"/>
            <family val="2"/>
          </rPr>
          <t xml:space="preserve">
</t>
        </r>
      </text>
    </comment>
  </commentList>
</comments>
</file>

<file path=xl/sharedStrings.xml><?xml version="1.0" encoding="utf-8"?>
<sst xmlns="http://schemas.openxmlformats.org/spreadsheetml/2006/main" count="199" uniqueCount="101">
  <si>
    <t>Parameter</t>
  </si>
  <si>
    <t>Oil &amp; Grease</t>
  </si>
  <si>
    <t>&lt;&lt;เลือก Parameter ที่ต้องการดู</t>
  </si>
  <si>
    <r>
      <rPr>
        <sz val="14"/>
        <color rgb="FFFF0000"/>
        <rFont val="Wingdings 3"/>
        <family val="1"/>
        <charset val="2"/>
      </rPr>
      <t>&gt;</t>
    </r>
    <r>
      <rPr>
        <sz val="11.9"/>
        <color rgb="FFFF0000"/>
        <rFont val="Browallia New"/>
        <family val="2"/>
        <charset val="222"/>
      </rPr>
      <t xml:space="preserve"> </t>
    </r>
    <r>
      <rPr>
        <b/>
        <sz val="16"/>
        <color rgb="FFFF0000"/>
        <rFont val="Browallia New"/>
        <family val="2"/>
      </rPr>
      <t>เลือกช่วงเวลาที่ต้องการติดตามโดยใช้ Filter</t>
    </r>
  </si>
  <si>
    <t>Upper limit</t>
  </si>
  <si>
    <t>Lower limit</t>
  </si>
  <si>
    <t>Report No.</t>
  </si>
  <si>
    <t>Year</t>
  </si>
  <si>
    <t>Month</t>
  </si>
  <si>
    <t>Date</t>
  </si>
  <si>
    <t>Discharge No.</t>
  </si>
  <si>
    <t>pH</t>
  </si>
  <si>
    <t>COD</t>
  </si>
  <si>
    <t>TSS</t>
  </si>
  <si>
    <t>TDS</t>
  </si>
  <si>
    <t>Cu</t>
  </si>
  <si>
    <t>Zn</t>
  </si>
  <si>
    <t>Cr</t>
  </si>
  <si>
    <t>Ni</t>
  </si>
  <si>
    <t>Color</t>
  </si>
  <si>
    <t>BOD</t>
  </si>
  <si>
    <t>IEAT STD.</t>
  </si>
  <si>
    <t>DECO STD</t>
  </si>
  <si>
    <t>IEAT STD.2</t>
  </si>
  <si>
    <t>DECO STD3</t>
  </si>
  <si>
    <t>Actual</t>
  </si>
  <si>
    <t>ND</t>
  </si>
  <si>
    <t>ANALYSIS  RESULT  OF  WASTE  WATER  TREATMENT</t>
  </si>
  <si>
    <t>Approve</t>
  </si>
  <si>
    <t>Analysis</t>
  </si>
  <si>
    <t>Discharge tank No.</t>
  </si>
  <si>
    <t xml:space="preserve"> SAMPLING  DATE:</t>
  </si>
  <si>
    <t>TIME :</t>
  </si>
  <si>
    <t>Start</t>
  </si>
  <si>
    <t>Finish</t>
  </si>
  <si>
    <t xml:space="preserve"> ANALYSIS  DATE:</t>
  </si>
  <si>
    <t>Sample</t>
  </si>
  <si>
    <t>pH Value</t>
  </si>
  <si>
    <t>Temp.</t>
  </si>
  <si>
    <t>%RPD,</t>
  </si>
  <si>
    <t>(± 0.05)</t>
  </si>
  <si>
    <t>(± 0.1)</t>
  </si>
  <si>
    <t>%Recovery</t>
  </si>
  <si>
    <t>pH Vlue</t>
  </si>
  <si>
    <t>Original Sample Result (ADMI)</t>
  </si>
  <si>
    <t>pH adjusted at 7.00 Result (ADMI)</t>
  </si>
  <si>
    <t xml:space="preserve"> </t>
  </si>
  <si>
    <t>(90-110%)</t>
  </si>
  <si>
    <t>(70-110%)</t>
  </si>
  <si>
    <t>LCS (pH  7.00) *</t>
  </si>
  <si>
    <r>
      <t xml:space="preserve">LCS (platnum-coblt) </t>
    </r>
    <r>
      <rPr>
        <sz val="8"/>
        <rFont val="Calibri"/>
        <family val="2"/>
      </rPr>
      <t>100( ADMI)</t>
    </r>
  </si>
  <si>
    <t>-</t>
  </si>
  <si>
    <t>Duplicate **</t>
  </si>
  <si>
    <t>%RPD</t>
  </si>
  <si>
    <t>Heavy Metal (mg/L)</t>
  </si>
  <si>
    <t>Dilution</t>
  </si>
  <si>
    <t>Cu Result</t>
  </si>
  <si>
    <t xml:space="preserve">%RPD, </t>
  </si>
  <si>
    <t>Zn Result</t>
  </si>
  <si>
    <t>Cr Result</t>
  </si>
  <si>
    <t>Ni Result</t>
  </si>
  <si>
    <t>%Recovery !</t>
  </si>
  <si>
    <t>LCS (STD 1.00 mg/L) !</t>
  </si>
  <si>
    <t>Matrix Spike ***+!</t>
  </si>
  <si>
    <t>Volume of FAS</t>
  </si>
  <si>
    <t>COD = (A-B) X M X 8000 X %Sample Dilution /ml. Sample</t>
  </si>
  <si>
    <t>Result (mg/L)</t>
  </si>
  <si>
    <t xml:space="preserve"> (ml)</t>
  </si>
  <si>
    <t>After (ml)</t>
  </si>
  <si>
    <t>Before (ml)</t>
  </si>
  <si>
    <t>A-B (ml)</t>
  </si>
  <si>
    <t>(A-B)bl- (A-B)Sam.</t>
  </si>
  <si>
    <t>Factor of FAS</t>
  </si>
  <si>
    <t>%Recovery !!</t>
  </si>
  <si>
    <t>Method Blank</t>
  </si>
  <si>
    <t>Method Blank (Dilution case)</t>
  </si>
  <si>
    <t>LCS (KHP 200 mg/L)*+!!</t>
  </si>
  <si>
    <t>Spike (KHP 200mg/L) ***+!!</t>
  </si>
  <si>
    <t xml:space="preserve">Duplicate Spike ** </t>
  </si>
  <si>
    <t xml:space="preserve">Total Dissolved Solid </t>
  </si>
  <si>
    <t>After (A)</t>
  </si>
  <si>
    <t>Before (B)</t>
  </si>
  <si>
    <t>A-B</t>
  </si>
  <si>
    <t>Weight 1</t>
  </si>
  <si>
    <t>Weight 2</t>
  </si>
  <si>
    <t>Average</t>
  </si>
  <si>
    <t>Suspended Solid</t>
  </si>
  <si>
    <t>LCS (Cellulose 50 mg/L) *</t>
  </si>
  <si>
    <t xml:space="preserve">Oil &amp; Grease </t>
  </si>
  <si>
    <t>Spike (STD.Oil 40 mg/L) *</t>
  </si>
  <si>
    <t>Duplicate Spike **</t>
  </si>
  <si>
    <t>Calculation :</t>
  </si>
  <si>
    <t>*1) LCS(Lab Control Sample)</t>
  </si>
  <si>
    <r>
      <t>; X</t>
    </r>
    <r>
      <rPr>
        <vertAlign val="subscript"/>
        <sz val="9"/>
        <rFont val="Calibri"/>
        <family val="2"/>
      </rPr>
      <t>2</t>
    </r>
    <r>
      <rPr>
        <sz val="9"/>
        <rFont val="Calibri"/>
        <family val="2"/>
      </rPr>
      <t xml:space="preserve"> = Concentration of Check , X</t>
    </r>
    <r>
      <rPr>
        <vertAlign val="subscript"/>
        <sz val="9"/>
        <rFont val="Calibri"/>
        <family val="2"/>
      </rPr>
      <t>1</t>
    </r>
    <r>
      <rPr>
        <sz val="9"/>
        <rFont val="Calibri"/>
        <family val="2"/>
      </rPr>
      <t xml:space="preserve"> = Concentration of Preparation</t>
    </r>
  </si>
  <si>
    <t>**2) Duplicate</t>
  </si>
  <si>
    <t xml:space="preserve"> (STD.%RPD ≤ 10)</t>
  </si>
  <si>
    <r>
      <t xml:space="preserve"> ; X</t>
    </r>
    <r>
      <rPr>
        <vertAlign val="subscript"/>
        <sz val="9"/>
        <rFont val="Calibri"/>
        <family val="2"/>
      </rPr>
      <t>1</t>
    </r>
    <r>
      <rPr>
        <sz val="9"/>
        <rFont val="Calibri"/>
        <family val="2"/>
      </rPr>
      <t xml:space="preserve"> = Result of Check No.1, X</t>
    </r>
    <r>
      <rPr>
        <vertAlign val="subscript"/>
        <sz val="9"/>
        <rFont val="Calibri"/>
        <family val="2"/>
      </rPr>
      <t>2</t>
    </r>
    <r>
      <rPr>
        <sz val="9"/>
        <rFont val="Calibri"/>
        <family val="2"/>
      </rPr>
      <t xml:space="preserve"> = Result of Check No. 2 ,      = Average of Result</t>
    </r>
  </si>
  <si>
    <t>***3) Matrix Spike</t>
  </si>
  <si>
    <r>
      <t>; X</t>
    </r>
    <r>
      <rPr>
        <vertAlign val="subscript"/>
        <sz val="9"/>
        <rFont val="Calibri"/>
        <family val="2"/>
      </rPr>
      <t>s</t>
    </r>
    <r>
      <rPr>
        <sz val="9"/>
        <rFont val="Calibri"/>
        <family val="2"/>
      </rPr>
      <t xml:space="preserve"> = Concentration of Spike Sample , X</t>
    </r>
    <r>
      <rPr>
        <vertAlign val="subscript"/>
        <sz val="9"/>
        <rFont val="Calibri"/>
        <family val="2"/>
      </rPr>
      <t>u</t>
    </r>
    <r>
      <rPr>
        <sz val="9"/>
        <rFont val="Calibri"/>
        <family val="2"/>
      </rPr>
      <t xml:space="preserve"> = Concentration of Sample , K = Concentration of Solution</t>
    </r>
  </si>
  <si>
    <t>! 4) %Recovery 85-115</t>
  </si>
  <si>
    <t>!! 5) %Recovery 90-110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</si>
</sst>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1010000]d/m/yy;@"/>
    <numFmt numFmtId="165" formatCode="B1d\-mmm\-yy"/>
    <numFmt numFmtId="166" formatCode="0.0000"/>
  </numFmts>
  <fonts count="65" x14ac:knownFonts="1">
    <font>
      <sz val="14"/>
      <color theme="1"/>
      <name val="Browallia New"/>
      <family val="2"/>
      <charset val="222"/>
    </font>
    <font>
      <sz val="14"/>
      <color theme="1"/>
      <name val="Browallia New"/>
      <family val="2"/>
      <charset val="222"/>
    </font>
    <font>
      <sz val="14"/>
      <color rgb="FFFF0000"/>
      <name val="Browallia New"/>
      <family val="2"/>
      <charset val="222"/>
    </font>
    <font>
      <sz val="18"/>
      <color theme="1"/>
      <name val="Browallia New"/>
      <family val="2"/>
      <charset val="222"/>
    </font>
    <font>
      <b/>
      <sz val="24"/>
      <color theme="1"/>
      <name val="Browallia New"/>
      <family val="2"/>
    </font>
    <font>
      <b/>
      <sz val="18"/>
      <color rgb="FFFF0000"/>
      <name val="Browallia New"/>
      <family val="2"/>
    </font>
    <font>
      <sz val="14"/>
      <color rgb="FFFF0000"/>
      <name val="Wingdings 3"/>
      <family val="1"/>
      <charset val="2"/>
    </font>
    <font>
      <sz val="11.9"/>
      <color rgb="FFFF0000"/>
      <name val="Browallia New"/>
      <family val="2"/>
      <charset val="222"/>
    </font>
    <font>
      <b/>
      <sz val="16"/>
      <color rgb="FFFF0000"/>
      <name val="Browallia New"/>
      <family val="2"/>
    </font>
    <font>
      <sz val="11"/>
      <color theme="1"/>
      <name val="Calibri"/>
      <family val="2"/>
      <scheme val="minor"/>
    </font>
    <font>
      <sz val="14"/>
      <name val="Cordia New"/>
      <family val="2"/>
    </font>
    <font>
      <b/>
      <sz val="9"/>
      <name val="Arial"/>
      <family val="2"/>
    </font>
    <font>
      <sz val="14"/>
      <color rgb="FF000000"/>
      <name val="Calibri"/>
      <family val="2"/>
    </font>
    <font>
      <sz val="14"/>
      <name val="AngsanaUPC"/>
      <family val="1"/>
    </font>
    <font>
      <b/>
      <sz val="16"/>
      <name val="DENSO Office"/>
    </font>
    <font>
      <sz val="8"/>
      <color indexed="10"/>
      <name val="DENSO Office"/>
    </font>
    <font>
      <u/>
      <sz val="8"/>
      <color indexed="10"/>
      <name val="DENSO Office"/>
    </font>
    <font>
      <sz val="12"/>
      <name val="AngsanaUPC"/>
      <family val="1"/>
    </font>
    <font>
      <sz val="10"/>
      <color indexed="10"/>
      <name val="DENSO Office"/>
    </font>
    <font>
      <sz val="8"/>
      <name val="DENSO Office"/>
    </font>
    <font>
      <sz val="14"/>
      <name val="DENSO Office"/>
    </font>
    <font>
      <sz val="9"/>
      <name val="DENSO Office"/>
    </font>
    <font>
      <b/>
      <sz val="12"/>
      <name val="DENSO Office"/>
    </font>
    <font>
      <u/>
      <sz val="9"/>
      <name val="DENSO Office"/>
    </font>
    <font>
      <sz val="9"/>
      <color indexed="10"/>
      <name val="DENSO Office"/>
    </font>
    <font>
      <sz val="7"/>
      <name val="DENSO Office"/>
    </font>
    <font>
      <u/>
      <sz val="8"/>
      <name val="DENSO Office"/>
    </font>
    <font>
      <sz val="14"/>
      <name val="CordiaUPC"/>
      <family val="2"/>
      <charset val="222"/>
    </font>
    <font>
      <sz val="12"/>
      <name val="CordiaUPC"/>
      <family val="2"/>
      <charset val="222"/>
    </font>
    <font>
      <u/>
      <sz val="12"/>
      <name val="CordiaUPC"/>
      <family val="2"/>
      <charset val="222"/>
    </font>
    <font>
      <b/>
      <sz val="10"/>
      <name val="Calibri"/>
      <family val="2"/>
    </font>
    <font>
      <b/>
      <sz val="9"/>
      <name val="Calibri"/>
      <family val="2"/>
    </font>
    <font>
      <b/>
      <sz val="7"/>
      <name val="Calibri"/>
      <family val="2"/>
    </font>
    <font>
      <sz val="14"/>
      <name val="Tahoma"/>
      <family val="2"/>
    </font>
    <font>
      <sz val="12"/>
      <name val="Tahoma"/>
      <family val="2"/>
    </font>
    <font>
      <sz val="7"/>
      <name val="Calibri"/>
      <family val="2"/>
    </font>
    <font>
      <sz val="6"/>
      <name val="Calibri"/>
      <family val="2"/>
    </font>
    <font>
      <b/>
      <sz val="6"/>
      <name val="Calibri"/>
      <family val="2"/>
    </font>
    <font>
      <sz val="11"/>
      <name val="Tahoma"/>
      <family val="2"/>
    </font>
    <font>
      <sz val="9"/>
      <name val="Tahoma"/>
      <family val="2"/>
    </font>
    <font>
      <sz val="9"/>
      <name val="Calibri"/>
      <family val="2"/>
    </font>
    <font>
      <sz val="8"/>
      <name val="Calibri"/>
      <family val="2"/>
    </font>
    <font>
      <sz val="10"/>
      <name val="Tahoma"/>
      <family val="2"/>
    </font>
    <font>
      <sz val="10"/>
      <name val="Calibri"/>
      <family val="2"/>
    </font>
    <font>
      <b/>
      <sz val="8"/>
      <name val="Calibri"/>
      <family val="2"/>
    </font>
    <font>
      <b/>
      <sz val="5"/>
      <color indexed="10"/>
      <name val="Calibri"/>
      <family val="2"/>
    </font>
    <font>
      <b/>
      <sz val="6"/>
      <color indexed="10"/>
      <name val="Calibri"/>
      <family val="2"/>
    </font>
    <font>
      <b/>
      <sz val="7"/>
      <color indexed="10"/>
      <name val="Calibri"/>
      <family val="2"/>
    </font>
    <font>
      <sz val="14"/>
      <color indexed="10"/>
      <name val="Tahoma"/>
      <family val="2"/>
    </font>
    <font>
      <sz val="9"/>
      <color rgb="FF0070C0"/>
      <name val="Calibri"/>
      <family val="2"/>
    </font>
    <font>
      <sz val="12"/>
      <color rgb="FF0070C0"/>
      <name val="Calibri"/>
      <family val="2"/>
    </font>
    <font>
      <sz val="9"/>
      <color indexed="10"/>
      <name val="Calibri"/>
      <family val="2"/>
    </font>
    <font>
      <sz val="10"/>
      <color indexed="10"/>
      <name val="Tahoma"/>
      <family val="2"/>
    </font>
    <font>
      <sz val="9"/>
      <color indexed="10"/>
      <name val="Tahoma"/>
      <family val="2"/>
    </font>
    <font>
      <sz val="12"/>
      <color indexed="10"/>
      <name val="Tahoma"/>
      <family val="2"/>
    </font>
    <font>
      <sz val="8"/>
      <color rgb="FF0070C0"/>
      <name val="Calibri"/>
      <family val="2"/>
    </font>
    <font>
      <sz val="12"/>
      <name val="Calibri"/>
      <family val="2"/>
    </font>
    <font>
      <b/>
      <sz val="12"/>
      <name val="Calibri"/>
      <family val="2"/>
    </font>
    <font>
      <sz val="10"/>
      <color indexed="10"/>
      <name val="Calibri"/>
      <family val="2"/>
    </font>
    <font>
      <u/>
      <sz val="9"/>
      <name val="Calibri"/>
      <family val="2"/>
    </font>
    <font>
      <vertAlign val="subscript"/>
      <sz val="9"/>
      <name val="Calibri"/>
      <family val="2"/>
    </font>
    <font>
      <sz val="11"/>
      <name val="CordiaUPC"/>
      <family val="2"/>
      <charset val="222"/>
    </font>
    <font>
      <sz val="14"/>
      <name val="Calibri"/>
      <family val="2"/>
    </font>
    <font>
      <b/>
      <sz val="8"/>
      <color indexed="81"/>
      <name val="Tahoma"/>
      <family val="2"/>
    </font>
    <font>
      <sz val="8"/>
      <color indexed="81"/>
      <name val="Tahoma"/>
      <family val="2"/>
    </font>
  </fonts>
  <fills count="11">
    <fill>
      <patternFill patternType="none"/>
    </fill>
    <fill>
      <patternFill patternType="gray125"/>
    </fill>
    <fill>
      <patternFill patternType="solid">
        <fgColor theme="7"/>
        <bgColor indexed="64"/>
      </patternFill>
    </fill>
    <fill>
      <patternFill patternType="solid">
        <fgColor rgb="FFFFC000"/>
        <bgColor indexed="64"/>
      </patternFill>
    </fill>
    <fill>
      <patternFill patternType="solid">
        <fgColor indexed="41"/>
        <bgColor indexed="64"/>
      </patternFill>
    </fill>
    <fill>
      <patternFill patternType="solid">
        <fgColor theme="7" tint="0.59999389629810485"/>
        <bgColor indexed="64"/>
      </patternFill>
    </fill>
    <fill>
      <patternFill patternType="solid">
        <fgColor rgb="FF99FFCC"/>
        <bgColor indexed="64"/>
      </patternFill>
    </fill>
    <fill>
      <patternFill patternType="solid">
        <fgColor theme="0" tint="-0.499984740745262"/>
        <bgColor indexed="64"/>
      </patternFill>
    </fill>
    <fill>
      <patternFill patternType="solid">
        <fgColor theme="5"/>
        <bgColor indexed="64"/>
      </patternFill>
    </fill>
    <fill>
      <patternFill patternType="solid">
        <fgColor indexed="55"/>
        <bgColor indexed="64"/>
      </patternFill>
    </fill>
    <fill>
      <patternFill patternType="solid">
        <fgColor rgb="FFFFFF99"/>
        <bgColor indexed="64"/>
      </patternFill>
    </fill>
  </fills>
  <borders count="7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hair">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hair">
        <color indexed="64"/>
      </bottom>
      <diagonal/>
    </border>
    <border>
      <left style="medium">
        <color indexed="64"/>
      </left>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medium">
        <color indexed="64"/>
      </left>
      <right/>
      <top/>
      <bottom style="hair">
        <color indexed="64"/>
      </bottom>
      <diagonal/>
    </border>
    <border>
      <left style="thin">
        <color indexed="64"/>
      </left>
      <right style="thin">
        <color indexed="64"/>
      </right>
      <top/>
      <bottom style="hair">
        <color indexed="64"/>
      </bottom>
      <diagonal/>
    </border>
    <border>
      <left/>
      <right/>
      <top/>
      <bottom style="hair">
        <color auto="1"/>
      </bottom>
      <diagonal/>
    </border>
    <border>
      <left style="thin">
        <color indexed="64"/>
      </left>
      <right style="medium">
        <color indexed="64"/>
      </right>
      <top style="hair">
        <color indexed="64"/>
      </top>
      <bottom style="hair">
        <color indexed="64"/>
      </bottom>
      <diagonal/>
    </border>
    <border>
      <left style="medium">
        <color indexed="64"/>
      </left>
      <right style="medium">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medium">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medium">
        <color indexed="64"/>
      </left>
      <right style="medium">
        <color indexed="64"/>
      </right>
      <top style="hair">
        <color indexed="64"/>
      </top>
      <bottom style="medium">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top/>
      <bottom style="medium">
        <color indexed="64"/>
      </bottom>
      <diagonal/>
    </border>
    <border>
      <left style="medium">
        <color indexed="64"/>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diagonal/>
    </border>
    <border>
      <left style="medium">
        <color indexed="64"/>
      </left>
      <right/>
      <top/>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style="hair">
        <color indexed="64"/>
      </bottom>
      <diagonal/>
    </border>
    <border>
      <left/>
      <right/>
      <top/>
      <bottom style="medium">
        <color indexed="64"/>
      </bottom>
      <diagonal/>
    </border>
    <border>
      <left style="hair">
        <color indexed="64"/>
      </left>
      <right style="thin">
        <color indexed="64"/>
      </right>
      <top style="thin">
        <color indexed="64"/>
      </top>
      <bottom style="medium">
        <color indexed="64"/>
      </bottom>
      <diagonal/>
    </border>
    <border>
      <left/>
      <right style="thin">
        <color indexed="64"/>
      </right>
      <top style="hair">
        <color indexed="64"/>
      </top>
      <bottom/>
      <diagonal/>
    </border>
    <border>
      <left/>
      <right/>
      <top style="medium">
        <color indexed="64"/>
      </top>
      <bottom/>
      <diagonal/>
    </border>
  </borders>
  <cellStyleXfs count="4">
    <xf numFmtId="0" fontId="0" fillId="0" borderId="0"/>
    <xf numFmtId="9" fontId="1" fillId="0" borderId="0" applyFont="0" applyFill="0" applyBorder="0" applyAlignment="0" applyProtection="0"/>
    <xf numFmtId="0" fontId="10" fillId="0" borderId="0"/>
    <xf numFmtId="0" fontId="13" fillId="0" borderId="0"/>
  </cellStyleXfs>
  <cellXfs count="351">
    <xf numFmtId="0" fontId="0" fillId="0" borderId="0" xfId="0"/>
    <xf numFmtId="0" fontId="3" fillId="0" borderId="0" xfId="0" applyFont="1"/>
    <xf numFmtId="0" fontId="4" fillId="2" borderId="0" xfId="0" applyFont="1" applyFill="1"/>
    <xf numFmtId="0" fontId="0" fillId="3" borderId="0" xfId="0" applyFill="1"/>
    <xf numFmtId="0" fontId="5" fillId="0" borderId="0" xfId="0" applyFont="1" applyFill="1"/>
    <xf numFmtId="0" fontId="0" fillId="0" borderId="0" xfId="0" applyAlignment="1">
      <alignment vertical="center"/>
    </xf>
    <xf numFmtId="0" fontId="5" fillId="0" borderId="0" xfId="0" applyFont="1" applyAlignment="1">
      <alignment horizontal="right"/>
    </xf>
    <xf numFmtId="0" fontId="0" fillId="0" borderId="0" xfId="0" applyNumberFormat="1"/>
    <xf numFmtId="0" fontId="2" fillId="0" borderId="0" xfId="0" applyFont="1"/>
    <xf numFmtId="0" fontId="0" fillId="0" borderId="0" xfId="0" applyAlignment="1">
      <alignment horizontal="center" vertical="center"/>
    </xf>
    <xf numFmtId="0" fontId="0" fillId="0" borderId="0" xfId="0" applyAlignment="1">
      <alignment horizontal="center"/>
    </xf>
    <xf numFmtId="0" fontId="0" fillId="0" borderId="0" xfId="0" applyAlignment="1">
      <alignment horizontal="center"/>
    </xf>
    <xf numFmtId="0" fontId="0" fillId="0" borderId="0" xfId="0" applyNumberFormat="1" applyAlignment="1">
      <alignment horizontal="center"/>
    </xf>
    <xf numFmtId="0" fontId="0" fillId="0" borderId="1" xfId="0" applyBorder="1" applyAlignment="1">
      <alignment horizontal="center"/>
    </xf>
    <xf numFmtId="0" fontId="0" fillId="0" borderId="0" xfId="0" applyAlignment="1">
      <alignment horizontal="center" vertical="center"/>
    </xf>
    <xf numFmtId="3" fontId="9" fillId="0" borderId="0" xfId="0" applyNumberFormat="1" applyFont="1" applyAlignment="1">
      <alignment horizontal="center" vertical="center"/>
    </xf>
    <xf numFmtId="0" fontId="9" fillId="0" borderId="0" xfId="0" applyNumberFormat="1" applyFont="1" applyAlignment="1">
      <alignment horizontal="center" vertical="center"/>
    </xf>
    <xf numFmtId="4" fontId="9" fillId="0" borderId="0" xfId="0" applyNumberFormat="1" applyFont="1" applyAlignment="1">
      <alignment horizontal="center" vertical="center"/>
    </xf>
    <xf numFmtId="164" fontId="11" fillId="4" borderId="2" xfId="2" quotePrefix="1" applyNumberFormat="1" applyFont="1" applyFill="1" applyBorder="1" applyAlignment="1">
      <alignment horizontal="center" vertical="center"/>
    </xf>
    <xf numFmtId="3" fontId="9" fillId="0" borderId="0" xfId="0" applyNumberFormat="1" applyFont="1" applyAlignment="1">
      <alignment horizontal="center"/>
    </xf>
    <xf numFmtId="4" fontId="9" fillId="0" borderId="0" xfId="0" applyNumberFormat="1" applyFont="1" applyBorder="1" applyAlignment="1">
      <alignment horizontal="center" vertical="center"/>
    </xf>
    <xf numFmtId="3" fontId="9" fillId="0" borderId="0" xfId="0" applyNumberFormat="1" applyFont="1" applyBorder="1" applyAlignment="1">
      <alignment horizontal="center" vertical="center"/>
    </xf>
    <xf numFmtId="3" fontId="0" fillId="0" borderId="0" xfId="0" applyNumberFormat="1"/>
    <xf numFmtId="164" fontId="11" fillId="4" borderId="3" xfId="2" quotePrefix="1" applyNumberFormat="1" applyFont="1" applyFill="1" applyBorder="1" applyAlignment="1">
      <alignment horizontal="center" vertical="center"/>
    </xf>
    <xf numFmtId="3" fontId="9" fillId="0" borderId="0" xfId="0" applyNumberFormat="1" applyFont="1" applyBorder="1" applyAlignment="1">
      <alignment horizontal="center"/>
    </xf>
    <xf numFmtId="164" fontId="11" fillId="4" borderId="4" xfId="2" quotePrefix="1" applyNumberFormat="1" applyFont="1" applyFill="1" applyBorder="1" applyAlignment="1">
      <alignment horizontal="center" vertical="center"/>
    </xf>
    <xf numFmtId="164" fontId="11" fillId="4" borderId="5" xfId="2" quotePrefix="1" applyNumberFormat="1" applyFont="1" applyFill="1" applyBorder="1" applyAlignment="1">
      <alignment horizontal="center" vertical="center"/>
    </xf>
    <xf numFmtId="0" fontId="0" fillId="0" borderId="0" xfId="0" applyNumberFormat="1" applyAlignment="1">
      <alignment vertical="center"/>
    </xf>
    <xf numFmtId="165" fontId="11" fillId="4" borderId="2" xfId="2" quotePrefix="1" applyNumberFormat="1" applyFont="1" applyFill="1" applyBorder="1" applyAlignment="1">
      <alignment horizontal="left" vertical="center"/>
    </xf>
    <xf numFmtId="165" fontId="11" fillId="4" borderId="3" xfId="2" quotePrefix="1" applyNumberFormat="1" applyFont="1" applyFill="1" applyBorder="1" applyAlignment="1">
      <alignment horizontal="left" vertical="center"/>
    </xf>
    <xf numFmtId="4" fontId="0" fillId="0" borderId="0" xfId="0" applyNumberFormat="1" applyAlignment="1">
      <alignment horizontal="center" vertical="center"/>
    </xf>
    <xf numFmtId="4" fontId="0" fillId="0" borderId="0" xfId="0" applyNumberFormat="1"/>
    <xf numFmtId="0" fontId="14" fillId="0" borderId="0" xfId="3" applyFont="1" applyAlignment="1">
      <alignment horizontal="center" vertical="center"/>
    </xf>
    <xf numFmtId="0" fontId="15" fillId="0" borderId="0" xfId="3" applyFont="1"/>
    <xf numFmtId="0" fontId="16" fillId="0" borderId="0" xfId="3" applyFont="1"/>
    <xf numFmtId="0" fontId="13" fillId="0" borderId="0" xfId="3"/>
    <xf numFmtId="0" fontId="17" fillId="0" borderId="0" xfId="3" applyFont="1"/>
    <xf numFmtId="0" fontId="17" fillId="0" borderId="0" xfId="3" applyFont="1" applyBorder="1"/>
    <xf numFmtId="0" fontId="18" fillId="0" borderId="0" xfId="3" applyFont="1" applyAlignment="1">
      <alignment vertical="center"/>
    </xf>
    <xf numFmtId="0" fontId="14" fillId="0" borderId="0" xfId="3" applyFont="1" applyAlignment="1">
      <alignment horizontal="center" vertical="center"/>
    </xf>
    <xf numFmtId="0" fontId="19" fillId="0" borderId="6" xfId="3" applyFont="1" applyBorder="1" applyAlignment="1">
      <alignment horizontal="center" vertical="center"/>
    </xf>
    <xf numFmtId="0" fontId="20" fillId="0" borderId="0" xfId="3" applyFont="1"/>
    <xf numFmtId="0" fontId="21" fillId="0" borderId="0" xfId="3" applyFont="1" applyAlignment="1">
      <alignment horizontal="center" vertical="center"/>
    </xf>
    <xf numFmtId="0" fontId="22" fillId="5" borderId="0" xfId="3" applyFont="1" applyFill="1" applyAlignment="1">
      <alignment horizontal="center" vertical="center"/>
    </xf>
    <xf numFmtId="0" fontId="21" fillId="0" borderId="0" xfId="3" applyFont="1" applyAlignment="1">
      <alignment horizontal="right" vertical="center"/>
    </xf>
    <xf numFmtId="14" fontId="23" fillId="5" borderId="0" xfId="3" applyNumberFormat="1" applyFont="1" applyFill="1" applyAlignment="1">
      <alignment horizontal="left" vertical="center"/>
    </xf>
    <xf numFmtId="0" fontId="24" fillId="0" borderId="0" xfId="3" applyFont="1" applyAlignment="1">
      <alignment horizontal="right" vertical="center"/>
    </xf>
    <xf numFmtId="2" fontId="24" fillId="5" borderId="0" xfId="3" applyNumberFormat="1" applyFont="1" applyFill="1" applyAlignment="1">
      <alignment horizontal="center" vertical="center"/>
    </xf>
    <xf numFmtId="0" fontId="20" fillId="0" borderId="7" xfId="3" applyFont="1" applyBorder="1"/>
    <xf numFmtId="0" fontId="25" fillId="0" borderId="0" xfId="3" applyFont="1" applyAlignment="1">
      <alignment horizontal="center" vertical="center"/>
    </xf>
    <xf numFmtId="0" fontId="21" fillId="0" borderId="0" xfId="3" applyFont="1" applyAlignment="1">
      <alignment vertical="center"/>
    </xf>
    <xf numFmtId="14" fontId="26" fillId="5" borderId="0" xfId="3" applyNumberFormat="1" applyFont="1" applyFill="1" applyAlignment="1">
      <alignment vertical="center"/>
    </xf>
    <xf numFmtId="0" fontId="19" fillId="0" borderId="8" xfId="3" applyFont="1" applyBorder="1" applyAlignment="1">
      <alignment vertical="center"/>
    </xf>
    <xf numFmtId="0" fontId="27" fillId="0" borderId="0" xfId="3" applyFont="1" applyAlignment="1">
      <alignment horizontal="centerContinuous" vertical="center"/>
    </xf>
    <xf numFmtId="0" fontId="28" fillId="0" borderId="0" xfId="3" applyFont="1" applyAlignment="1">
      <alignment horizontal="centerContinuous" vertical="center"/>
    </xf>
    <xf numFmtId="0" fontId="28" fillId="0" borderId="0" xfId="3" applyFont="1" applyBorder="1" applyAlignment="1">
      <alignment horizontal="centerContinuous" vertical="center"/>
    </xf>
    <xf numFmtId="0" fontId="27" fillId="0" borderId="0" xfId="3" applyFont="1"/>
    <xf numFmtId="0" fontId="25" fillId="0" borderId="0" xfId="3" applyFont="1" applyAlignment="1">
      <alignment vertical="center"/>
    </xf>
    <xf numFmtId="0" fontId="28" fillId="0" borderId="0" xfId="3" applyFont="1" applyBorder="1" applyAlignment="1">
      <alignment vertical="center"/>
    </xf>
    <xf numFmtId="0" fontId="29" fillId="0" borderId="0" xfId="3" applyFont="1" applyBorder="1" applyAlignment="1">
      <alignment vertical="center"/>
    </xf>
    <xf numFmtId="0" fontId="27" fillId="0" borderId="0" xfId="3" applyFont="1" applyAlignment="1">
      <alignment vertical="center"/>
    </xf>
    <xf numFmtId="0" fontId="13" fillId="0" borderId="0" xfId="3" applyAlignment="1">
      <alignment vertical="center"/>
    </xf>
    <xf numFmtId="0" fontId="30" fillId="6" borderId="9" xfId="3" applyFont="1" applyFill="1" applyBorder="1" applyAlignment="1">
      <alignment horizontal="center" vertical="center"/>
    </xf>
    <xf numFmtId="0" fontId="31" fillId="6" borderId="10" xfId="3" applyFont="1" applyFill="1" applyBorder="1" applyAlignment="1">
      <alignment horizontal="center" vertical="center"/>
    </xf>
    <xf numFmtId="0" fontId="31" fillId="6" borderId="11" xfId="3" applyFont="1" applyFill="1" applyBorder="1" applyAlignment="1">
      <alignment horizontal="center" vertical="center"/>
    </xf>
    <xf numFmtId="0" fontId="32" fillId="6" borderId="12" xfId="3" applyFont="1" applyFill="1" applyBorder="1" applyAlignment="1">
      <alignment horizontal="center" vertical="center"/>
    </xf>
    <xf numFmtId="0" fontId="31" fillId="6" borderId="13" xfId="3" applyFont="1" applyFill="1" applyBorder="1" applyAlignment="1">
      <alignment horizontal="center" vertical="center"/>
    </xf>
    <xf numFmtId="0" fontId="31" fillId="6" borderId="14" xfId="3" applyFont="1" applyFill="1" applyBorder="1" applyAlignment="1">
      <alignment horizontal="center" vertical="center"/>
    </xf>
    <xf numFmtId="0" fontId="31" fillId="6" borderId="15" xfId="3" applyFont="1" applyFill="1" applyBorder="1" applyAlignment="1">
      <alignment horizontal="center" vertical="center"/>
    </xf>
    <xf numFmtId="0" fontId="31" fillId="0" borderId="0" xfId="3" applyFont="1" applyFill="1" applyBorder="1" applyAlignment="1">
      <alignment vertical="center"/>
    </xf>
    <xf numFmtId="0" fontId="33" fillId="0" borderId="0" xfId="3" applyFont="1"/>
    <xf numFmtId="0" fontId="34" fillId="0" borderId="0" xfId="3" applyFont="1" applyBorder="1" applyAlignment="1">
      <alignment horizontal="centerContinuous" vertical="center"/>
    </xf>
    <xf numFmtId="0" fontId="34" fillId="0" borderId="0" xfId="3" applyFont="1" applyBorder="1" applyAlignment="1">
      <alignment vertical="center"/>
    </xf>
    <xf numFmtId="0" fontId="33" fillId="0" borderId="0" xfId="3" applyFont="1" applyAlignment="1">
      <alignment vertical="center"/>
    </xf>
    <xf numFmtId="0" fontId="33" fillId="0" borderId="0" xfId="3" applyFont="1" applyBorder="1" applyAlignment="1">
      <alignment vertical="center"/>
    </xf>
    <xf numFmtId="0" fontId="30" fillId="6" borderId="7" xfId="3" applyFont="1" applyFill="1" applyBorder="1" applyAlignment="1">
      <alignment horizontal="center" vertical="center"/>
    </xf>
    <xf numFmtId="0" fontId="32" fillId="6" borderId="16" xfId="3" applyFont="1" applyFill="1" applyBorder="1" applyAlignment="1">
      <alignment horizontal="center" vertical="center"/>
    </xf>
    <xf numFmtId="0" fontId="32" fillId="6" borderId="17" xfId="3" applyFont="1" applyFill="1" applyBorder="1" applyAlignment="1">
      <alignment horizontal="center" vertical="center"/>
    </xf>
    <xf numFmtId="0" fontId="32" fillId="6" borderId="18" xfId="3" applyFont="1" applyFill="1" applyBorder="1" applyAlignment="1">
      <alignment horizontal="center" vertical="center"/>
    </xf>
    <xf numFmtId="0" fontId="35" fillId="6" borderId="19" xfId="3" applyFont="1" applyFill="1" applyBorder="1" applyAlignment="1">
      <alignment horizontal="center" vertical="center"/>
    </xf>
    <xf numFmtId="0" fontId="35" fillId="6" borderId="2" xfId="3" applyFont="1" applyFill="1" applyBorder="1" applyAlignment="1">
      <alignment horizontal="center" vertical="center" wrapText="1"/>
    </xf>
    <xf numFmtId="0" fontId="35" fillId="6" borderId="3" xfId="3" applyFont="1" applyFill="1" applyBorder="1" applyAlignment="1">
      <alignment horizontal="center" vertical="center"/>
    </xf>
    <xf numFmtId="0" fontId="36" fillId="6" borderId="2" xfId="3" applyFont="1" applyFill="1" applyBorder="1" applyAlignment="1">
      <alignment horizontal="center" vertical="center" wrapText="1"/>
    </xf>
    <xf numFmtId="0" fontId="32" fillId="6" borderId="20" xfId="3" applyFont="1" applyFill="1" applyBorder="1" applyAlignment="1">
      <alignment horizontal="center" vertical="center"/>
    </xf>
    <xf numFmtId="0" fontId="32" fillId="0" borderId="0" xfId="3" applyFont="1" applyFill="1" applyBorder="1" applyAlignment="1">
      <alignment horizontal="center" vertical="center"/>
    </xf>
    <xf numFmtId="0" fontId="37" fillId="0" borderId="0" xfId="3" applyFont="1" applyFill="1" applyBorder="1" applyAlignment="1">
      <alignment horizontal="center" vertical="center" wrapText="1"/>
    </xf>
    <xf numFmtId="0" fontId="38" fillId="0" borderId="0" xfId="3" applyFont="1" applyBorder="1" applyAlignment="1">
      <alignment horizontal="centerContinuous" vertical="center"/>
    </xf>
    <xf numFmtId="0" fontId="39" fillId="0" borderId="0" xfId="3" applyFont="1" applyBorder="1" applyAlignment="1">
      <alignment horizontal="centerContinuous" vertical="center"/>
    </xf>
    <xf numFmtId="0" fontId="34" fillId="0" borderId="0" xfId="3" applyFont="1" applyAlignment="1">
      <alignment horizontal="centerContinuous" vertical="center"/>
    </xf>
    <xf numFmtId="0" fontId="33" fillId="0" borderId="0" xfId="3" applyFont="1" applyBorder="1" applyAlignment="1">
      <alignment horizontal="centerContinuous" vertical="center"/>
    </xf>
    <xf numFmtId="0" fontId="30" fillId="6" borderId="8" xfId="3" applyFont="1" applyFill="1" applyBorder="1" applyAlignment="1">
      <alignment horizontal="center" vertical="center"/>
    </xf>
    <xf numFmtId="0" fontId="32" fillId="6" borderId="21" xfId="3" applyFont="1" applyFill="1" applyBorder="1" applyAlignment="1">
      <alignment horizontal="center" vertical="center"/>
    </xf>
    <xf numFmtId="0" fontId="32" fillId="6" borderId="22" xfId="3" applyFont="1" applyFill="1" applyBorder="1" applyAlignment="1">
      <alignment horizontal="center" vertical="center"/>
    </xf>
    <xf numFmtId="0" fontId="32" fillId="6" borderId="23" xfId="3" applyFont="1" applyFill="1" applyBorder="1" applyAlignment="1">
      <alignment horizontal="center" vertical="center"/>
    </xf>
    <xf numFmtId="0" fontId="35" fillId="6" borderId="21" xfId="3" applyFont="1" applyFill="1" applyBorder="1" applyAlignment="1">
      <alignment horizontal="center" vertical="center"/>
    </xf>
    <xf numFmtId="0" fontId="35" fillId="6" borderId="24" xfId="3" applyFont="1" applyFill="1" applyBorder="1" applyAlignment="1">
      <alignment horizontal="center" vertical="center" wrapText="1"/>
    </xf>
    <xf numFmtId="0" fontId="35" fillId="6" borderId="22" xfId="3" applyFont="1" applyFill="1" applyBorder="1" applyAlignment="1">
      <alignment horizontal="center" vertical="center"/>
    </xf>
    <xf numFmtId="0" fontId="36" fillId="6" borderId="24" xfId="3" applyFont="1" applyFill="1" applyBorder="1" applyAlignment="1">
      <alignment horizontal="center" vertical="center" wrapText="1"/>
    </xf>
    <xf numFmtId="0" fontId="37" fillId="0" borderId="0" xfId="3" applyFont="1" applyFill="1" applyBorder="1" applyAlignment="1">
      <alignment horizontal="center" vertical="center"/>
    </xf>
    <xf numFmtId="0" fontId="40" fillId="0" borderId="25" xfId="3" applyNumberFormat="1" applyFont="1" applyBorder="1" applyAlignment="1">
      <alignment vertical="center"/>
    </xf>
    <xf numFmtId="2" fontId="40" fillId="5" borderId="26" xfId="3" applyNumberFormat="1" applyFont="1" applyFill="1" applyBorder="1" applyAlignment="1">
      <alignment horizontal="center" vertical="center"/>
    </xf>
    <xf numFmtId="2" fontId="40" fillId="5" borderId="27" xfId="3" applyNumberFormat="1" applyFont="1" applyFill="1" applyBorder="1" applyAlignment="1">
      <alignment horizontal="center" vertical="center"/>
    </xf>
    <xf numFmtId="2" fontId="40" fillId="5" borderId="12" xfId="3" applyNumberFormat="1" applyFont="1" applyFill="1" applyBorder="1" applyAlignment="1">
      <alignment horizontal="centerContinuous" vertical="center"/>
    </xf>
    <xf numFmtId="0" fontId="40" fillId="7" borderId="28" xfId="3" applyFont="1" applyFill="1" applyBorder="1" applyAlignment="1">
      <alignment horizontal="center" vertical="center"/>
    </xf>
    <xf numFmtId="0" fontId="40" fillId="7" borderId="29" xfId="3" applyFont="1" applyFill="1" applyBorder="1" applyAlignment="1">
      <alignment horizontal="center" vertical="center"/>
    </xf>
    <xf numFmtId="0" fontId="40" fillId="7" borderId="30" xfId="3" applyFont="1" applyFill="1" applyBorder="1" applyAlignment="1">
      <alignment horizontal="center" vertical="center"/>
    </xf>
    <xf numFmtId="0" fontId="31" fillId="7" borderId="31" xfId="3" applyFont="1" applyFill="1" applyBorder="1" applyAlignment="1">
      <alignment vertical="center"/>
    </xf>
    <xf numFmtId="0" fontId="40" fillId="0" borderId="0" xfId="3" applyNumberFormat="1" applyFont="1" applyFill="1" applyBorder="1" applyAlignment="1">
      <alignment horizontal="center" vertical="center"/>
    </xf>
    <xf numFmtId="0" fontId="40" fillId="0" borderId="32" xfId="3" applyNumberFormat="1" applyFont="1" applyBorder="1" applyAlignment="1">
      <alignment vertical="center"/>
    </xf>
    <xf numFmtId="2" fontId="40" fillId="7" borderId="28" xfId="3" applyNumberFormat="1" applyFont="1" applyFill="1" applyBorder="1" applyAlignment="1">
      <alignment horizontal="center" vertical="center"/>
    </xf>
    <xf numFmtId="2" fontId="40" fillId="7" borderId="29" xfId="3" applyNumberFormat="1" applyFont="1" applyFill="1" applyBorder="1" applyAlignment="1">
      <alignment horizontal="center" vertical="center"/>
    </xf>
    <xf numFmtId="2" fontId="40" fillId="7" borderId="33" xfId="3" applyNumberFormat="1" applyFont="1" applyFill="1" applyBorder="1" applyAlignment="1">
      <alignment horizontal="centerContinuous" vertical="center"/>
    </xf>
    <xf numFmtId="0" fontId="40" fillId="0" borderId="28" xfId="3" quotePrefix="1" applyFont="1" applyFill="1" applyBorder="1" applyAlignment="1">
      <alignment horizontal="center" vertical="center"/>
    </xf>
    <xf numFmtId="0" fontId="40" fillId="5" borderId="29" xfId="3" applyFont="1" applyFill="1" applyBorder="1" applyAlignment="1">
      <alignment horizontal="center" vertical="center"/>
    </xf>
    <xf numFmtId="0" fontId="40" fillId="0" borderId="29" xfId="3" quotePrefix="1" applyFont="1" applyFill="1" applyBorder="1" applyAlignment="1">
      <alignment horizontal="center" vertical="center"/>
    </xf>
    <xf numFmtId="0" fontId="40" fillId="5" borderId="30" xfId="3" quotePrefix="1" applyFont="1" applyFill="1" applyBorder="1" applyAlignment="1">
      <alignment horizontal="center" vertical="center"/>
    </xf>
    <xf numFmtId="0" fontId="31" fillId="0" borderId="33" xfId="3" applyFont="1" applyFill="1" applyBorder="1" applyAlignment="1">
      <alignment horizontal="center" vertical="center"/>
    </xf>
    <xf numFmtId="0" fontId="40" fillId="0" borderId="34" xfId="3" applyFont="1" applyBorder="1" applyAlignment="1">
      <alignment vertical="center"/>
    </xf>
    <xf numFmtId="2" fontId="40" fillId="8" borderId="35" xfId="3" applyNumberFormat="1" applyFont="1" applyFill="1" applyBorder="1" applyAlignment="1">
      <alignment horizontal="center" vertical="center"/>
    </xf>
    <xf numFmtId="2" fontId="40" fillId="5" borderId="36" xfId="3" applyNumberFormat="1" applyFont="1" applyFill="1" applyBorder="1" applyAlignment="1">
      <alignment horizontal="center" vertical="center"/>
    </xf>
    <xf numFmtId="2" fontId="40" fillId="5" borderId="31" xfId="3" quotePrefix="1" applyNumberFormat="1" applyFont="1" applyFill="1" applyBorder="1" applyAlignment="1">
      <alignment horizontal="center" vertical="center"/>
    </xf>
    <xf numFmtId="0" fontId="40" fillId="0" borderId="28" xfId="3" applyFont="1" applyFill="1" applyBorder="1" applyAlignment="1">
      <alignment horizontal="center" vertical="center"/>
    </xf>
    <xf numFmtId="0" fontId="40" fillId="0" borderId="29" xfId="3" applyFont="1" applyFill="1" applyBorder="1" applyAlignment="1">
      <alignment horizontal="center" vertical="center"/>
    </xf>
    <xf numFmtId="0" fontId="40" fillId="8" borderId="30" xfId="3" applyFont="1" applyFill="1" applyBorder="1" applyAlignment="1">
      <alignment horizontal="center" vertical="center"/>
    </xf>
    <xf numFmtId="0" fontId="31" fillId="0" borderId="31" xfId="3" applyFont="1" applyFill="1" applyBorder="1" applyAlignment="1">
      <alignment vertical="center"/>
    </xf>
    <xf numFmtId="0" fontId="40" fillId="0" borderId="0" xfId="3" quotePrefix="1" applyNumberFormat="1" applyFont="1" applyFill="1" applyBorder="1" applyAlignment="1">
      <alignment horizontal="center" vertical="center"/>
    </xf>
    <xf numFmtId="2" fontId="40" fillId="5" borderId="35" xfId="3" applyNumberFormat="1" applyFont="1" applyFill="1" applyBorder="1" applyAlignment="1">
      <alignment horizontal="center" vertical="center"/>
    </xf>
    <xf numFmtId="2" fontId="40" fillId="5" borderId="31" xfId="3" applyNumberFormat="1" applyFont="1" applyFill="1" applyBorder="1" applyAlignment="1">
      <alignment horizontal="center" vertical="center"/>
    </xf>
    <xf numFmtId="0" fontId="40" fillId="0" borderId="37" xfId="3" applyFont="1" applyFill="1" applyBorder="1" applyAlignment="1">
      <alignment horizontal="center" vertical="center"/>
    </xf>
    <xf numFmtId="0" fontId="40" fillId="5" borderId="38" xfId="3" applyFont="1" applyFill="1" applyBorder="1" applyAlignment="1">
      <alignment horizontal="center" vertical="center"/>
    </xf>
    <xf numFmtId="0" fontId="40" fillId="0" borderId="38" xfId="3" applyFont="1" applyFill="1" applyBorder="1" applyAlignment="1">
      <alignment horizontal="center" vertical="center"/>
    </xf>
    <xf numFmtId="0" fontId="40" fillId="5" borderId="39" xfId="3" applyFont="1" applyFill="1" applyBorder="1" applyAlignment="1">
      <alignment horizontal="center" vertical="center"/>
    </xf>
    <xf numFmtId="0" fontId="40" fillId="0" borderId="18" xfId="3" applyFont="1" applyFill="1" applyBorder="1" applyAlignment="1">
      <alignment horizontal="center" vertical="center"/>
    </xf>
    <xf numFmtId="0" fontId="40" fillId="0" borderId="40" xfId="3" applyFont="1" applyBorder="1" applyAlignment="1">
      <alignment vertical="center"/>
    </xf>
    <xf numFmtId="2" fontId="40" fillId="9" borderId="41" xfId="3" quotePrefix="1" applyNumberFormat="1" applyFont="1" applyFill="1" applyBorder="1" applyAlignment="1">
      <alignment horizontal="center" vertical="center"/>
    </xf>
    <xf numFmtId="2" fontId="40" fillId="9" borderId="42" xfId="3" applyNumberFormat="1" applyFont="1" applyFill="1" applyBorder="1" applyAlignment="1">
      <alignment horizontal="center" vertical="center"/>
    </xf>
    <xf numFmtId="2" fontId="40" fillId="9" borderId="43" xfId="3" applyNumberFormat="1" applyFont="1" applyFill="1" applyBorder="1" applyAlignment="1">
      <alignment horizontal="center" vertical="center"/>
    </xf>
    <xf numFmtId="0" fontId="40" fillId="0" borderId="44" xfId="3" applyFont="1" applyFill="1" applyBorder="1" applyAlignment="1">
      <alignment horizontal="center" vertical="center"/>
    </xf>
    <xf numFmtId="0" fontId="40" fillId="5" borderId="42" xfId="3" applyFont="1" applyFill="1" applyBorder="1" applyAlignment="1">
      <alignment horizontal="center" vertical="center"/>
    </xf>
    <xf numFmtId="0" fontId="40" fillId="0" borderId="42" xfId="3" applyFont="1" applyFill="1" applyBorder="1" applyAlignment="1">
      <alignment horizontal="center" vertical="center"/>
    </xf>
    <xf numFmtId="0" fontId="40" fillId="5" borderId="45" xfId="3" applyFont="1" applyFill="1" applyBorder="1" applyAlignment="1">
      <alignment horizontal="center" vertical="center"/>
    </xf>
    <xf numFmtId="0" fontId="40" fillId="0" borderId="43" xfId="3" applyFont="1" applyFill="1" applyBorder="1" applyAlignment="1">
      <alignment horizontal="center" vertical="center"/>
    </xf>
    <xf numFmtId="0" fontId="40" fillId="0" borderId="0" xfId="3" applyFont="1" applyFill="1" applyBorder="1" applyAlignment="1">
      <alignment horizontal="center" vertical="center"/>
    </xf>
    <xf numFmtId="0" fontId="40" fillId="0" borderId="0" xfId="3" applyFont="1" applyFill="1" applyBorder="1" applyAlignment="1">
      <alignment vertical="center"/>
    </xf>
    <xf numFmtId="2" fontId="40" fillId="0" borderId="0" xfId="3" quotePrefix="1" applyNumberFormat="1" applyFont="1" applyFill="1" applyBorder="1" applyAlignment="1">
      <alignment horizontal="center" vertical="center"/>
    </xf>
    <xf numFmtId="2" fontId="40" fillId="0" borderId="0" xfId="3" applyNumberFormat="1" applyFont="1" applyFill="1" applyBorder="1" applyAlignment="1">
      <alignment horizontal="center" vertical="center"/>
    </xf>
    <xf numFmtId="0" fontId="42" fillId="0" borderId="0" xfId="3" applyFont="1" applyBorder="1" applyAlignment="1">
      <alignment vertical="center"/>
    </xf>
    <xf numFmtId="0" fontId="31" fillId="6" borderId="46" xfId="3" applyFont="1" applyFill="1" applyBorder="1" applyAlignment="1">
      <alignment horizontal="center" vertical="center"/>
    </xf>
    <xf numFmtId="0" fontId="33" fillId="0" borderId="0" xfId="3" applyFont="1" applyBorder="1"/>
    <xf numFmtId="0" fontId="30" fillId="6" borderId="0" xfId="3" applyFont="1" applyFill="1" applyBorder="1" applyAlignment="1">
      <alignment vertical="center"/>
    </xf>
    <xf numFmtId="0" fontId="32" fillId="6" borderId="19" xfId="3" applyFont="1" applyFill="1" applyBorder="1" applyAlignment="1">
      <alignment horizontal="center" vertical="center"/>
    </xf>
    <xf numFmtId="0" fontId="32" fillId="6" borderId="3" xfId="3" applyFont="1" applyFill="1" applyBorder="1" applyAlignment="1">
      <alignment horizontal="center" vertical="center"/>
    </xf>
    <xf numFmtId="0" fontId="32" fillId="6" borderId="3" xfId="3" applyFont="1" applyFill="1" applyBorder="1" applyAlignment="1">
      <alignment horizontal="center" vertical="center" wrapText="1"/>
    </xf>
    <xf numFmtId="0" fontId="37" fillId="6" borderId="5" xfId="3" applyFont="1" applyFill="1" applyBorder="1" applyAlignment="1">
      <alignment horizontal="center" vertical="center" wrapText="1"/>
    </xf>
    <xf numFmtId="0" fontId="37" fillId="6" borderId="47" xfId="3" applyFont="1" applyFill="1" applyBorder="1" applyAlignment="1">
      <alignment horizontal="center" vertical="center" wrapText="1"/>
    </xf>
    <xf numFmtId="0" fontId="31" fillId="6" borderId="21" xfId="3" applyFont="1" applyFill="1" applyBorder="1" applyAlignment="1">
      <alignment horizontal="center" vertical="center"/>
    </xf>
    <xf numFmtId="0" fontId="31" fillId="6" borderId="22" xfId="3" applyFont="1" applyFill="1" applyBorder="1" applyAlignment="1">
      <alignment horizontal="center" vertical="center"/>
    </xf>
    <xf numFmtId="0" fontId="37" fillId="6" borderId="22" xfId="3" applyFont="1" applyFill="1" applyBorder="1" applyAlignment="1">
      <alignment horizontal="center" vertical="center" wrapText="1"/>
    </xf>
    <xf numFmtId="0" fontId="37" fillId="6" borderId="22" xfId="3" applyFont="1" applyFill="1" applyBorder="1" applyAlignment="1">
      <alignment horizontal="center" vertical="center"/>
    </xf>
    <xf numFmtId="0" fontId="37" fillId="6" borderId="48" xfId="3" applyFont="1" applyFill="1" applyBorder="1" applyAlignment="1">
      <alignment horizontal="center" vertical="center" wrapText="1"/>
    </xf>
    <xf numFmtId="0" fontId="37" fillId="6" borderId="23" xfId="3" applyFont="1" applyFill="1" applyBorder="1" applyAlignment="1">
      <alignment horizontal="center" vertical="center" wrapText="1"/>
    </xf>
    <xf numFmtId="0" fontId="41" fillId="0" borderId="34" xfId="3" applyFont="1" applyBorder="1" applyAlignment="1">
      <alignment vertical="center"/>
    </xf>
    <xf numFmtId="0" fontId="40" fillId="5" borderId="49" xfId="3" applyNumberFormat="1" applyFont="1" applyFill="1" applyBorder="1" applyAlignment="1">
      <alignment horizontal="center" vertical="center"/>
    </xf>
    <xf numFmtId="0" fontId="40" fillId="5" borderId="36" xfId="3" applyNumberFormat="1" applyFont="1" applyFill="1" applyBorder="1" applyAlignment="1">
      <alignment horizontal="center" vertical="center"/>
    </xf>
    <xf numFmtId="0" fontId="40" fillId="5" borderId="50" xfId="3" applyNumberFormat="1" applyFont="1" applyFill="1" applyBorder="1" applyAlignment="1">
      <alignment horizontal="center" vertical="center"/>
    </xf>
    <xf numFmtId="0" fontId="40" fillId="5" borderId="31" xfId="3" applyNumberFormat="1" applyFont="1" applyFill="1" applyBorder="1" applyAlignment="1">
      <alignment horizontal="center" vertical="center"/>
    </xf>
    <xf numFmtId="0" fontId="43" fillId="0" borderId="0" xfId="3" applyFont="1" applyFill="1" applyBorder="1" applyAlignment="1">
      <alignment vertical="center"/>
    </xf>
    <xf numFmtId="0" fontId="40" fillId="8" borderId="36" xfId="3" applyNumberFormat="1" applyFont="1" applyFill="1" applyBorder="1" applyAlignment="1">
      <alignment horizontal="center" vertical="center"/>
    </xf>
    <xf numFmtId="0" fontId="40" fillId="5" borderId="36" xfId="3" quotePrefix="1" applyNumberFormat="1" applyFont="1" applyFill="1" applyBorder="1" applyAlignment="1">
      <alignment horizontal="center" vertical="center"/>
    </xf>
    <xf numFmtId="0" fontId="40" fillId="5" borderId="50" xfId="3" quotePrefix="1" applyNumberFormat="1" applyFont="1" applyFill="1" applyBorder="1" applyAlignment="1">
      <alignment horizontal="center" vertical="center"/>
    </xf>
    <xf numFmtId="0" fontId="40" fillId="5" borderId="31" xfId="3" quotePrefix="1" applyNumberFormat="1" applyFont="1" applyFill="1" applyBorder="1" applyAlignment="1">
      <alignment horizontal="center" vertical="center"/>
    </xf>
    <xf numFmtId="0" fontId="40" fillId="0" borderId="0" xfId="3" applyFont="1" applyBorder="1" applyAlignment="1">
      <alignment vertical="center"/>
    </xf>
    <xf numFmtId="0" fontId="40" fillId="5" borderId="44" xfId="3" applyFont="1" applyFill="1" applyBorder="1" applyAlignment="1">
      <alignment horizontal="center" vertical="center"/>
    </xf>
    <xf numFmtId="0" fontId="40" fillId="5" borderId="51" xfId="3" applyFont="1" applyFill="1" applyBorder="1" applyAlignment="1">
      <alignment horizontal="center" vertical="center"/>
    </xf>
    <xf numFmtId="0" fontId="40" fillId="5" borderId="43" xfId="3" applyFont="1" applyFill="1" applyBorder="1" applyAlignment="1">
      <alignment horizontal="center" vertical="center"/>
    </xf>
    <xf numFmtId="1" fontId="40" fillId="10" borderId="0" xfId="3" applyNumberFormat="1" applyFont="1" applyFill="1" applyBorder="1" applyAlignment="1">
      <alignment horizontal="center" vertical="center"/>
    </xf>
    <xf numFmtId="1" fontId="40" fillId="0" borderId="0" xfId="3" applyNumberFormat="1" applyFont="1" applyFill="1" applyBorder="1" applyAlignment="1">
      <alignment horizontal="center" vertical="center"/>
    </xf>
    <xf numFmtId="0" fontId="33" fillId="4" borderId="0" xfId="3" applyFont="1" applyFill="1" applyBorder="1"/>
    <xf numFmtId="0" fontId="42" fillId="4" borderId="0" xfId="3" applyFont="1" applyFill="1" applyBorder="1" applyAlignment="1">
      <alignment vertical="center"/>
    </xf>
    <xf numFmtId="0" fontId="34" fillId="4" borderId="0" xfId="3" applyFont="1" applyFill="1" applyBorder="1" applyAlignment="1">
      <alignment horizontal="centerContinuous" vertical="center"/>
    </xf>
    <xf numFmtId="0" fontId="34" fillId="0" borderId="0" xfId="3" applyFont="1" applyFill="1" applyBorder="1" applyAlignment="1">
      <alignment vertical="center"/>
    </xf>
    <xf numFmtId="0" fontId="33" fillId="0" borderId="0" xfId="3" applyFont="1" applyFill="1" applyAlignment="1">
      <alignment vertical="center"/>
    </xf>
    <xf numFmtId="0" fontId="34" fillId="0" borderId="0" xfId="3" applyFont="1" applyFill="1" applyAlignment="1">
      <alignment horizontal="centerContinuous" vertical="center"/>
    </xf>
    <xf numFmtId="0" fontId="33" fillId="0" borderId="0" xfId="3" applyFont="1" applyFill="1"/>
    <xf numFmtId="0" fontId="44" fillId="6" borderId="52" xfId="3" applyFont="1" applyFill="1" applyBorder="1" applyAlignment="1">
      <alignment horizontal="center" vertical="center"/>
    </xf>
    <xf numFmtId="0" fontId="44" fillId="6" borderId="14" xfId="3" applyFont="1" applyFill="1" applyBorder="1" applyAlignment="1">
      <alignment horizontal="center" vertical="center"/>
    </xf>
    <xf numFmtId="0" fontId="44" fillId="6" borderId="15" xfId="3" applyFont="1" applyFill="1" applyBorder="1" applyAlignment="1">
      <alignment horizontal="center" vertical="center"/>
    </xf>
    <xf numFmtId="0" fontId="31" fillId="6" borderId="53" xfId="3" applyFont="1" applyFill="1" applyBorder="1" applyAlignment="1">
      <alignment horizontal="center" vertical="center" wrapText="1"/>
    </xf>
    <xf numFmtId="0" fontId="31" fillId="0" borderId="54" xfId="3" applyFont="1" applyFill="1" applyBorder="1" applyAlignment="1">
      <alignment vertical="center"/>
    </xf>
    <xf numFmtId="0" fontId="33" fillId="0" borderId="0" xfId="3" applyFont="1" applyFill="1" applyBorder="1"/>
    <xf numFmtId="0" fontId="34" fillId="4" borderId="0" xfId="3" applyFont="1" applyFill="1" applyBorder="1" applyAlignment="1">
      <alignment vertical="center"/>
    </xf>
    <xf numFmtId="0" fontId="33" fillId="4" borderId="0" xfId="3" applyFont="1" applyFill="1" applyAlignment="1">
      <alignment vertical="center"/>
    </xf>
    <xf numFmtId="0" fontId="33" fillId="4" borderId="0" xfId="3" applyFont="1" applyFill="1"/>
    <xf numFmtId="0" fontId="37" fillId="6" borderId="55" xfId="3" applyFont="1" applyFill="1" applyBorder="1" applyAlignment="1">
      <alignment horizontal="center" vertical="center"/>
    </xf>
    <xf numFmtId="0" fontId="37" fillId="6" borderId="24" xfId="3" applyFont="1" applyFill="1" applyBorder="1" applyAlignment="1">
      <alignment horizontal="center" vertical="center"/>
    </xf>
    <xf numFmtId="0" fontId="45" fillId="6" borderId="24" xfId="3" applyFont="1" applyFill="1" applyBorder="1" applyAlignment="1">
      <alignment horizontal="center" vertical="center"/>
    </xf>
    <xf numFmtId="0" fontId="46" fillId="6" borderId="24" xfId="3" applyFont="1" applyFill="1" applyBorder="1" applyAlignment="1">
      <alignment horizontal="center" vertical="center"/>
    </xf>
    <xf numFmtId="0" fontId="47" fillId="6" borderId="56" xfId="3" applyFont="1" applyFill="1" applyBorder="1" applyAlignment="1">
      <alignment horizontal="center" vertical="center"/>
    </xf>
    <xf numFmtId="0" fontId="32" fillId="6" borderId="24" xfId="3" applyFont="1" applyFill="1" applyBorder="1" applyAlignment="1">
      <alignment horizontal="center" vertical="center"/>
    </xf>
    <xf numFmtId="0" fontId="31" fillId="6" borderId="57" xfId="3" applyFont="1" applyFill="1" applyBorder="1" applyAlignment="1">
      <alignment horizontal="center" vertical="center" wrapText="1"/>
    </xf>
    <xf numFmtId="0" fontId="37" fillId="6" borderId="23" xfId="3" applyFont="1" applyFill="1" applyBorder="1" applyAlignment="1">
      <alignment horizontal="center" vertical="center"/>
    </xf>
    <xf numFmtId="0" fontId="32" fillId="0" borderId="54" xfId="3" applyFont="1" applyFill="1" applyBorder="1" applyAlignment="1">
      <alignment vertical="center"/>
    </xf>
    <xf numFmtId="0" fontId="48" fillId="0" borderId="0" xfId="3" applyFont="1"/>
    <xf numFmtId="0" fontId="49" fillId="0" borderId="25" xfId="3" applyFont="1" applyBorder="1" applyAlignment="1">
      <alignment vertical="center"/>
    </xf>
    <xf numFmtId="0" fontId="49" fillId="5" borderId="58" xfId="3" applyFont="1" applyFill="1" applyBorder="1" applyAlignment="1">
      <alignment horizontal="center" vertical="center"/>
    </xf>
    <xf numFmtId="0" fontId="49" fillId="5" borderId="27" xfId="3" applyFont="1" applyFill="1" applyBorder="1" applyAlignment="1">
      <alignment horizontal="center" vertical="center"/>
    </xf>
    <xf numFmtId="0" fontId="49" fillId="5" borderId="59" xfId="3" applyFont="1" applyFill="1" applyBorder="1" applyAlignment="1">
      <alignment horizontal="center" vertical="center"/>
    </xf>
    <xf numFmtId="0" fontId="49" fillId="0" borderId="27" xfId="3" applyFont="1" applyBorder="1" applyAlignment="1">
      <alignment horizontal="center" vertical="center"/>
    </xf>
    <xf numFmtId="0" fontId="49" fillId="0" borderId="60" xfId="3" applyFont="1" applyBorder="1" applyAlignment="1">
      <alignment horizontal="center" vertical="center"/>
    </xf>
    <xf numFmtId="0" fontId="50" fillId="0" borderId="12" xfId="3" applyFont="1" applyBorder="1" applyAlignment="1">
      <alignment horizontal="center" vertical="center"/>
    </xf>
    <xf numFmtId="0" fontId="51" fillId="0" borderId="54" xfId="3" applyFont="1" applyFill="1" applyBorder="1" applyAlignment="1">
      <alignment horizontal="center"/>
    </xf>
    <xf numFmtId="0" fontId="48" fillId="0" borderId="0" xfId="3" applyFont="1" applyFill="1" applyBorder="1"/>
    <xf numFmtId="0" fontId="52" fillId="0" borderId="0" xfId="3" applyFont="1" applyBorder="1" applyAlignment="1">
      <alignment horizontal="center" vertical="center"/>
    </xf>
    <xf numFmtId="0" fontId="53" fillId="0" borderId="0" xfId="3" applyFont="1" applyBorder="1" applyAlignment="1">
      <alignment horizontal="center" vertical="center"/>
    </xf>
    <xf numFmtId="0" fontId="54" fillId="0" borderId="0" xfId="3" applyFont="1" applyBorder="1" applyAlignment="1">
      <alignment vertical="center"/>
    </xf>
    <xf numFmtId="0" fontId="48" fillId="0" borderId="0" xfId="3" applyFont="1" applyAlignment="1">
      <alignment vertical="center"/>
    </xf>
    <xf numFmtId="0" fontId="49" fillId="0" borderId="32" xfId="3" applyFont="1" applyBorder="1" applyAlignment="1">
      <alignment vertical="center"/>
    </xf>
    <xf numFmtId="0" fontId="49" fillId="5" borderId="35" xfId="3" applyFont="1" applyFill="1" applyBorder="1" applyAlignment="1">
      <alignment horizontal="center" vertical="center"/>
    </xf>
    <xf numFmtId="0" fontId="49" fillId="5" borderId="36" xfId="3" applyFont="1" applyFill="1" applyBorder="1" applyAlignment="1">
      <alignment horizontal="center" vertical="center"/>
    </xf>
    <xf numFmtId="0" fontId="49" fillId="5" borderId="61" xfId="3" applyFont="1" applyFill="1" applyBorder="1" applyAlignment="1">
      <alignment horizontal="center" vertical="center"/>
    </xf>
    <xf numFmtId="0" fontId="49" fillId="0" borderId="36" xfId="3" applyFont="1" applyBorder="1" applyAlignment="1">
      <alignment horizontal="center" vertical="center"/>
    </xf>
    <xf numFmtId="0" fontId="49" fillId="0" borderId="50" xfId="3" applyFont="1" applyBorder="1" applyAlignment="1">
      <alignment horizontal="center" vertical="center"/>
    </xf>
    <xf numFmtId="0" fontId="50" fillId="0" borderId="31" xfId="3" applyFont="1" applyBorder="1" applyAlignment="1">
      <alignment horizontal="center" vertical="center"/>
    </xf>
    <xf numFmtId="0" fontId="55" fillId="0" borderId="34" xfId="3" applyFont="1" applyBorder="1" applyAlignment="1">
      <alignment vertical="center"/>
    </xf>
    <xf numFmtId="2" fontId="49" fillId="0" borderId="50" xfId="3" applyNumberFormat="1" applyFont="1" applyBorder="1" applyAlignment="1">
      <alignment horizontal="center" vertical="center"/>
    </xf>
    <xf numFmtId="1" fontId="49" fillId="0" borderId="31" xfId="3" applyNumberFormat="1" applyFont="1" applyBorder="1" applyAlignment="1">
      <alignment horizontal="center" vertical="center"/>
    </xf>
    <xf numFmtId="0" fontId="40" fillId="0" borderId="54" xfId="3" applyFont="1" applyFill="1" applyBorder="1" applyAlignment="1">
      <alignment horizontal="center"/>
    </xf>
    <xf numFmtId="0" fontId="40" fillId="5" borderId="35" xfId="3" applyFont="1" applyFill="1" applyBorder="1" applyAlignment="1">
      <alignment horizontal="center" vertical="center"/>
    </xf>
    <xf numFmtId="0" fontId="40" fillId="5" borderId="36" xfId="3" applyFont="1" applyFill="1" applyBorder="1" applyAlignment="1">
      <alignment horizontal="center" vertical="center"/>
    </xf>
    <xf numFmtId="0" fontId="40" fillId="5" borderId="61" xfId="3" applyFont="1" applyFill="1" applyBorder="1" applyAlignment="1">
      <alignment horizontal="center" vertical="center"/>
    </xf>
    <xf numFmtId="0" fontId="40" fillId="0" borderId="36" xfId="3" applyFont="1" applyBorder="1" applyAlignment="1">
      <alignment horizontal="center" vertical="center"/>
    </xf>
    <xf numFmtId="2" fontId="40" fillId="0" borderId="50" xfId="3" applyNumberFormat="1" applyFont="1" applyBorder="1" applyAlignment="1">
      <alignment horizontal="center" vertical="center"/>
    </xf>
    <xf numFmtId="2" fontId="40" fillId="8" borderId="50" xfId="3" applyNumberFormat="1" applyFont="1" applyFill="1" applyBorder="1" applyAlignment="1">
      <alignment horizontal="center" vertical="center"/>
    </xf>
    <xf numFmtId="0" fontId="56" fillId="0" borderId="31" xfId="3" applyFont="1" applyBorder="1" applyAlignment="1">
      <alignment horizontal="center"/>
    </xf>
    <xf numFmtId="0" fontId="49" fillId="0" borderId="34" xfId="3" applyFont="1" applyBorder="1" applyAlignment="1">
      <alignment vertical="center"/>
    </xf>
    <xf numFmtId="0" fontId="49" fillId="0" borderId="61" xfId="3" applyFont="1" applyBorder="1" applyAlignment="1">
      <alignment horizontal="center" vertical="center"/>
    </xf>
    <xf numFmtId="1" fontId="49" fillId="0" borderId="31" xfId="3" applyNumberFormat="1" applyFont="1" applyFill="1" applyBorder="1" applyAlignment="1">
      <alignment horizontal="center" vertical="center"/>
    </xf>
    <xf numFmtId="0" fontId="49" fillId="0" borderId="40" xfId="3" applyFont="1" applyBorder="1" applyAlignment="1">
      <alignment vertical="center"/>
    </xf>
    <xf numFmtId="0" fontId="49" fillId="5" borderId="41" xfId="3" applyFont="1" applyFill="1" applyBorder="1" applyAlignment="1">
      <alignment horizontal="center" vertical="center"/>
    </xf>
    <xf numFmtId="0" fontId="49" fillId="5" borderId="42" xfId="3" applyFont="1" applyFill="1" applyBorder="1" applyAlignment="1">
      <alignment horizontal="center" vertical="center"/>
    </xf>
    <xf numFmtId="0" fontId="49" fillId="5" borderId="62" xfId="3" applyFont="1" applyFill="1" applyBorder="1" applyAlignment="1">
      <alignment horizontal="center" vertical="center"/>
    </xf>
    <xf numFmtId="0" fontId="49" fillId="0" borderId="62" xfId="3" applyFont="1" applyBorder="1" applyAlignment="1">
      <alignment horizontal="center" vertical="center"/>
    </xf>
    <xf numFmtId="0" fontId="49" fillId="0" borderId="42" xfId="3" applyFont="1" applyBorder="1" applyAlignment="1">
      <alignment horizontal="center" vertical="center"/>
    </xf>
    <xf numFmtId="2" fontId="49" fillId="0" borderId="51" xfId="3" applyNumberFormat="1" applyFont="1" applyBorder="1" applyAlignment="1">
      <alignment horizontal="center" vertical="center"/>
    </xf>
    <xf numFmtId="1" fontId="49" fillId="0" borderId="43" xfId="3" applyNumberFormat="1" applyFont="1" applyFill="1" applyBorder="1" applyAlignment="1">
      <alignment horizontal="center" vertical="center"/>
    </xf>
    <xf numFmtId="0" fontId="51" fillId="0" borderId="0" xfId="3" applyFont="1" applyFill="1" applyBorder="1" applyAlignment="1">
      <alignment vertical="center"/>
    </xf>
    <xf numFmtId="0" fontId="40" fillId="0" borderId="0" xfId="3" applyFont="1" applyFill="1" applyBorder="1" applyAlignment="1">
      <alignment horizontal="center"/>
    </xf>
    <xf numFmtId="0" fontId="35" fillId="6" borderId="10" xfId="3" applyFont="1" applyFill="1" applyBorder="1" applyAlignment="1">
      <alignment vertical="center" wrapText="1"/>
    </xf>
    <xf numFmtId="0" fontId="31" fillId="6" borderId="52" xfId="3" applyFont="1" applyFill="1" applyBorder="1" applyAlignment="1">
      <alignment horizontal="center" vertical="center"/>
    </xf>
    <xf numFmtId="0" fontId="31" fillId="6" borderId="16" xfId="3" applyFont="1" applyFill="1" applyBorder="1" applyAlignment="1">
      <alignment horizontal="center" vertical="center"/>
    </xf>
    <xf numFmtId="0" fontId="32" fillId="6" borderId="4" xfId="3" applyFont="1" applyFill="1" applyBorder="1" applyAlignment="1">
      <alignment horizontal="center" vertical="center"/>
    </xf>
    <xf numFmtId="0" fontId="32" fillId="6" borderId="63" xfId="3" applyFont="1" applyFill="1" applyBorder="1" applyAlignment="1">
      <alignment horizontal="center" vertical="center"/>
    </xf>
    <xf numFmtId="0" fontId="32" fillId="6" borderId="64" xfId="3" applyFont="1" applyFill="1" applyBorder="1" applyAlignment="1">
      <alignment horizontal="center" vertical="center"/>
    </xf>
    <xf numFmtId="0" fontId="31" fillId="6" borderId="3" xfId="3" applyFont="1" applyFill="1" applyBorder="1" applyAlignment="1">
      <alignment horizontal="center" vertical="center"/>
    </xf>
    <xf numFmtId="0" fontId="31" fillId="6" borderId="65" xfId="3" applyFont="1" applyFill="1" applyBorder="1" applyAlignment="1">
      <alignment horizontal="center" vertical="center" wrapText="1"/>
    </xf>
    <xf numFmtId="0" fontId="37" fillId="0" borderId="0" xfId="3" applyFont="1" applyFill="1" applyBorder="1" applyAlignment="1">
      <alignment vertical="center"/>
    </xf>
    <xf numFmtId="0" fontId="37" fillId="6" borderId="57" xfId="3" applyFont="1" applyFill="1" applyBorder="1" applyAlignment="1">
      <alignment horizontal="center" vertical="center"/>
    </xf>
    <xf numFmtId="0" fontId="31" fillId="6" borderId="22" xfId="3" applyFont="1" applyFill="1" applyBorder="1" applyAlignment="1">
      <alignment horizontal="center" vertical="center"/>
    </xf>
    <xf numFmtId="166" fontId="40" fillId="5" borderId="36" xfId="3" applyNumberFormat="1" applyFont="1" applyFill="1" applyBorder="1" applyAlignment="1">
      <alignment horizontal="center" vertical="center"/>
    </xf>
    <xf numFmtId="166" fontId="40" fillId="5" borderId="61" xfId="3" applyNumberFormat="1" applyFont="1" applyFill="1" applyBorder="1" applyAlignment="1">
      <alignment horizontal="center" vertical="center"/>
    </xf>
    <xf numFmtId="166" fontId="40" fillId="0" borderId="66" xfId="3" applyNumberFormat="1" applyFont="1" applyBorder="1" applyAlignment="1">
      <alignment horizontal="center" vertical="center"/>
    </xf>
    <xf numFmtId="166" fontId="40" fillId="0" borderId="50" xfId="3" applyNumberFormat="1" applyFont="1" applyBorder="1" applyAlignment="1">
      <alignment vertical="center"/>
    </xf>
    <xf numFmtId="3" fontId="40" fillId="8" borderId="50" xfId="3" applyNumberFormat="1" applyFont="1" applyFill="1" applyBorder="1" applyAlignment="1">
      <alignment vertical="center"/>
    </xf>
    <xf numFmtId="1" fontId="57" fillId="0" borderId="31" xfId="3" applyNumberFormat="1" applyFont="1" applyBorder="1" applyAlignment="1">
      <alignment horizontal="center" vertical="center"/>
    </xf>
    <xf numFmtId="1" fontId="40" fillId="0" borderId="0" xfId="3" applyNumberFormat="1" applyFont="1" applyFill="1" applyBorder="1" applyAlignment="1">
      <alignment vertical="center"/>
    </xf>
    <xf numFmtId="0" fontId="40" fillId="0" borderId="8" xfId="3" applyFont="1" applyBorder="1" applyAlignment="1">
      <alignment vertical="center"/>
    </xf>
    <xf numFmtId="0" fontId="40" fillId="5" borderId="21" xfId="3" applyFont="1" applyFill="1" applyBorder="1" applyAlignment="1">
      <alignment horizontal="center" vertical="center"/>
    </xf>
    <xf numFmtId="166" fontId="40" fillId="5" borderId="22" xfId="3" applyNumberFormat="1" applyFont="1" applyFill="1" applyBorder="1" applyAlignment="1">
      <alignment horizontal="center" vertical="center"/>
    </xf>
    <xf numFmtId="166" fontId="40" fillId="5" borderId="57" xfId="3" applyNumberFormat="1" applyFont="1" applyFill="1" applyBorder="1" applyAlignment="1">
      <alignment horizontal="center" vertical="center"/>
    </xf>
    <xf numFmtId="166" fontId="40" fillId="0" borderId="57" xfId="3" applyNumberFormat="1" applyFont="1" applyBorder="1" applyAlignment="1">
      <alignment horizontal="center" vertical="center"/>
    </xf>
    <xf numFmtId="166" fontId="40" fillId="0" borderId="51" xfId="3" applyNumberFormat="1" applyFont="1" applyBorder="1" applyAlignment="1">
      <alignment vertical="center"/>
    </xf>
    <xf numFmtId="3" fontId="40" fillId="0" borderId="51" xfId="3" applyNumberFormat="1" applyFont="1" applyBorder="1" applyAlignment="1">
      <alignment vertical="center"/>
    </xf>
    <xf numFmtId="2" fontId="40" fillId="0" borderId="43" xfId="1" applyNumberFormat="1" applyFont="1" applyFill="1" applyBorder="1" applyAlignment="1">
      <alignment horizontal="center" vertical="center"/>
    </xf>
    <xf numFmtId="0" fontId="42" fillId="0" borderId="0" xfId="3" applyFont="1" applyFill="1" applyBorder="1" applyAlignment="1">
      <alignment vertical="center"/>
    </xf>
    <xf numFmtId="166" fontId="40" fillId="0" borderId="0" xfId="3" applyNumberFormat="1" applyFont="1" applyFill="1" applyBorder="1" applyAlignment="1">
      <alignment horizontal="center" vertical="center"/>
    </xf>
    <xf numFmtId="166" fontId="40" fillId="0" borderId="0" xfId="3" applyNumberFormat="1" applyFont="1" applyFill="1" applyBorder="1" applyAlignment="1">
      <alignment vertical="center"/>
    </xf>
    <xf numFmtId="3" fontId="40" fillId="0" borderId="0" xfId="3" applyNumberFormat="1" applyFont="1" applyFill="1" applyBorder="1" applyAlignment="1">
      <alignment vertical="center"/>
    </xf>
    <xf numFmtId="2" fontId="40" fillId="0" borderId="0" xfId="1" applyNumberFormat="1" applyFont="1" applyFill="1" applyBorder="1" applyAlignment="1">
      <alignment horizontal="center" vertical="center"/>
    </xf>
    <xf numFmtId="0" fontId="44" fillId="6" borderId="4" xfId="3" applyFont="1" applyFill="1" applyBorder="1" applyAlignment="1">
      <alignment horizontal="center" vertical="center"/>
    </xf>
    <xf numFmtId="0" fontId="44" fillId="6" borderId="63" xfId="3" applyFont="1" applyFill="1" applyBorder="1" applyAlignment="1">
      <alignment horizontal="center" vertical="center"/>
    </xf>
    <xf numFmtId="0" fontId="44" fillId="6" borderId="64" xfId="3" applyFont="1" applyFill="1" applyBorder="1" applyAlignment="1">
      <alignment horizontal="center" vertical="center"/>
    </xf>
    <xf numFmtId="0" fontId="44" fillId="6" borderId="24" xfId="3" applyFont="1" applyFill="1" applyBorder="1" applyAlignment="1">
      <alignment horizontal="center" vertical="center"/>
    </xf>
    <xf numFmtId="0" fontId="44" fillId="6" borderId="55" xfId="3" applyFont="1" applyFill="1" applyBorder="1" applyAlignment="1">
      <alignment horizontal="center" vertical="center"/>
    </xf>
    <xf numFmtId="0" fontId="44" fillId="6" borderId="57" xfId="3" applyFont="1" applyFill="1" applyBorder="1" applyAlignment="1">
      <alignment horizontal="center" vertical="center"/>
    </xf>
    <xf numFmtId="0" fontId="44" fillId="6" borderId="67" xfId="3" applyFont="1" applyFill="1" applyBorder="1" applyAlignment="1">
      <alignment horizontal="center" vertical="center"/>
    </xf>
    <xf numFmtId="0" fontId="44" fillId="6" borderId="68" xfId="3" applyFont="1" applyFill="1" applyBorder="1" applyAlignment="1">
      <alignment horizontal="center" vertical="center"/>
    </xf>
    <xf numFmtId="0" fontId="42" fillId="0" borderId="0" xfId="3" applyFont="1" applyBorder="1" applyAlignment="1">
      <alignment horizontal="centerContinuous" vertical="center"/>
    </xf>
    <xf numFmtId="0" fontId="34" fillId="0" borderId="0" xfId="3" applyFont="1" applyBorder="1" applyAlignment="1">
      <alignment horizontal="center" vertical="center"/>
    </xf>
    <xf numFmtId="0" fontId="40" fillId="0" borderId="25" xfId="3" applyFont="1" applyBorder="1" applyAlignment="1">
      <alignment vertical="center"/>
    </xf>
    <xf numFmtId="1" fontId="40" fillId="5" borderId="59" xfId="3" applyNumberFormat="1" applyFont="1" applyFill="1" applyBorder="1" applyAlignment="1">
      <alignment horizontal="center" vertical="center"/>
    </xf>
    <xf numFmtId="166" fontId="40" fillId="5" borderId="27" xfId="3" applyNumberFormat="1" applyFont="1" applyFill="1" applyBorder="1" applyAlignment="1">
      <alignment horizontal="center" vertical="center"/>
    </xf>
    <xf numFmtId="166" fontId="40" fillId="5" borderId="59" xfId="3" applyNumberFormat="1" applyFont="1" applyFill="1" applyBorder="1" applyAlignment="1">
      <alignment horizontal="center" vertical="center"/>
    </xf>
    <xf numFmtId="166" fontId="40" fillId="0" borderId="59" xfId="3" applyNumberFormat="1" applyFont="1" applyBorder="1" applyAlignment="1">
      <alignment horizontal="center" vertical="center"/>
    </xf>
    <xf numFmtId="166" fontId="40" fillId="0" borderId="60" xfId="3" applyNumberFormat="1" applyFont="1" applyBorder="1" applyAlignment="1">
      <alignment vertical="center"/>
    </xf>
    <xf numFmtId="2" fontId="40" fillId="0" borderId="60" xfId="3" applyNumberFormat="1" applyFont="1" applyBorder="1" applyAlignment="1">
      <alignment vertical="center"/>
    </xf>
    <xf numFmtId="1" fontId="56" fillId="0" borderId="12" xfId="3" applyNumberFormat="1" applyFont="1" applyBorder="1" applyAlignment="1">
      <alignment horizontal="center" vertical="center"/>
    </xf>
    <xf numFmtId="0" fontId="43" fillId="0" borderId="34" xfId="3" applyFont="1" applyBorder="1" applyAlignment="1">
      <alignment vertical="center"/>
    </xf>
    <xf numFmtId="1" fontId="40" fillId="5" borderId="61" xfId="3" applyNumberFormat="1" applyFont="1" applyFill="1" applyBorder="1" applyAlignment="1">
      <alignment horizontal="center" vertical="center"/>
    </xf>
    <xf numFmtId="166" fontId="40" fillId="0" borderId="61" xfId="3" applyNumberFormat="1" applyFont="1" applyBorder="1" applyAlignment="1">
      <alignment horizontal="center" vertical="center"/>
    </xf>
    <xf numFmtId="2" fontId="40" fillId="0" borderId="50" xfId="3" applyNumberFormat="1" applyFont="1" applyBorder="1" applyAlignment="1">
      <alignment vertical="center"/>
    </xf>
    <xf numFmtId="1" fontId="40" fillId="0" borderId="31" xfId="3" applyNumberFormat="1" applyFont="1" applyBorder="1" applyAlignment="1">
      <alignment horizontal="center" vertical="center"/>
    </xf>
    <xf numFmtId="0" fontId="39" fillId="0" borderId="0" xfId="3" applyFont="1" applyBorder="1" applyAlignment="1">
      <alignment horizontal="center" vertical="center"/>
    </xf>
    <xf numFmtId="1" fontId="40" fillId="5" borderId="69" xfId="3" applyNumberFormat="1" applyFont="1" applyFill="1" applyBorder="1" applyAlignment="1">
      <alignment horizontal="center" vertical="center"/>
    </xf>
    <xf numFmtId="166" fontId="40" fillId="5" borderId="38" xfId="3" applyNumberFormat="1" applyFont="1" applyFill="1" applyBorder="1" applyAlignment="1">
      <alignment horizontal="center" vertical="center"/>
    </xf>
    <xf numFmtId="166" fontId="40" fillId="5" borderId="69" xfId="3" applyNumberFormat="1" applyFont="1" applyFill="1" applyBorder="1" applyAlignment="1">
      <alignment horizontal="center" vertical="center"/>
    </xf>
    <xf numFmtId="2" fontId="40" fillId="8" borderId="50" xfId="3" applyNumberFormat="1" applyFont="1" applyFill="1" applyBorder="1" applyAlignment="1">
      <alignment vertical="center"/>
    </xf>
    <xf numFmtId="1" fontId="56" fillId="0" borderId="31" xfId="3" applyNumberFormat="1" applyFont="1" applyBorder="1" applyAlignment="1">
      <alignment horizontal="center" vertical="center"/>
    </xf>
    <xf numFmtId="0" fontId="34" fillId="0" borderId="0" xfId="3" applyFont="1" applyAlignment="1">
      <alignment vertical="center"/>
    </xf>
    <xf numFmtId="1" fontId="35" fillId="5" borderId="62" xfId="3" applyNumberFormat="1" applyFont="1" applyFill="1" applyBorder="1" applyAlignment="1">
      <alignment horizontal="center" vertical="center"/>
    </xf>
    <xf numFmtId="166" fontId="40" fillId="5" borderId="42" xfId="3" applyNumberFormat="1" applyFont="1" applyFill="1" applyBorder="1" applyAlignment="1">
      <alignment horizontal="center" vertical="center"/>
    </xf>
    <xf numFmtId="166" fontId="40" fillId="5" borderId="62" xfId="3" applyNumberFormat="1" applyFont="1" applyFill="1" applyBorder="1" applyAlignment="1">
      <alignment horizontal="center" vertical="center"/>
    </xf>
    <xf numFmtId="166" fontId="40" fillId="0" borderId="62" xfId="3" applyNumberFormat="1" applyFont="1" applyBorder="1" applyAlignment="1">
      <alignment horizontal="center" vertical="center"/>
    </xf>
    <xf numFmtId="2" fontId="40" fillId="0" borderId="51" xfId="3" applyNumberFormat="1" applyFont="1" applyBorder="1" applyAlignment="1">
      <alignment vertical="center"/>
    </xf>
    <xf numFmtId="1" fontId="40" fillId="0" borderId="43" xfId="3" applyNumberFormat="1" applyFont="1" applyFill="1" applyBorder="1" applyAlignment="1">
      <alignment horizontal="center" vertical="center"/>
    </xf>
    <xf numFmtId="1" fontId="35" fillId="0" borderId="0" xfId="3" applyNumberFormat="1" applyFont="1" applyFill="1" applyBorder="1" applyAlignment="1">
      <alignment horizontal="center" vertical="center"/>
    </xf>
    <xf numFmtId="2" fontId="40" fillId="0" borderId="0" xfId="3" applyNumberFormat="1" applyFont="1" applyFill="1" applyBorder="1" applyAlignment="1">
      <alignment vertical="center"/>
    </xf>
    <xf numFmtId="0" fontId="34" fillId="0" borderId="0" xfId="3" applyFont="1" applyFill="1" applyAlignment="1">
      <alignment vertical="center"/>
    </xf>
    <xf numFmtId="0" fontId="40" fillId="5" borderId="59" xfId="3" applyFont="1" applyFill="1" applyBorder="1" applyAlignment="1">
      <alignment horizontal="center" vertical="center"/>
    </xf>
    <xf numFmtId="0" fontId="58" fillId="0" borderId="34" xfId="3" applyFont="1" applyBorder="1" applyAlignment="1">
      <alignment vertical="center"/>
    </xf>
    <xf numFmtId="1" fontId="40" fillId="0" borderId="31" xfId="3" applyNumberFormat="1" applyFont="1" applyFill="1" applyBorder="1" applyAlignment="1">
      <alignment horizontal="center" vertical="center"/>
    </xf>
    <xf numFmtId="0" fontId="34" fillId="0" borderId="0" xfId="3" applyFont="1"/>
    <xf numFmtId="0" fontId="34" fillId="0" borderId="0" xfId="3" applyFont="1" applyBorder="1"/>
    <xf numFmtId="1" fontId="56" fillId="0" borderId="43" xfId="3" applyNumberFormat="1" applyFont="1" applyBorder="1" applyAlignment="1">
      <alignment horizontal="center" vertical="center"/>
    </xf>
    <xf numFmtId="0" fontId="40" fillId="0" borderId="70" xfId="3" applyFont="1" applyFill="1" applyBorder="1" applyAlignment="1">
      <alignment vertical="center"/>
    </xf>
    <xf numFmtId="0" fontId="40" fillId="0" borderId="70" xfId="3" applyFont="1" applyFill="1" applyBorder="1" applyAlignment="1">
      <alignment horizontal="center" vertical="center"/>
    </xf>
    <xf numFmtId="166" fontId="40" fillId="0" borderId="70" xfId="3" applyNumberFormat="1" applyFont="1" applyFill="1" applyBorder="1" applyAlignment="1">
      <alignment horizontal="center" vertical="center"/>
    </xf>
    <xf numFmtId="2" fontId="40" fillId="0" borderId="70" xfId="3" applyNumberFormat="1" applyFont="1" applyFill="1" applyBorder="1" applyAlignment="1">
      <alignment vertical="center"/>
    </xf>
    <xf numFmtId="1" fontId="56" fillId="0" borderId="0" xfId="3" applyNumberFormat="1" applyFont="1" applyFill="1" applyBorder="1" applyAlignment="1">
      <alignment horizontal="center" vertical="center"/>
    </xf>
    <xf numFmtId="0" fontId="39" fillId="0" borderId="0" xfId="3" applyFont="1"/>
    <xf numFmtId="0" fontId="40" fillId="0" borderId="0" xfId="3" applyFont="1" applyBorder="1" applyAlignment="1">
      <alignment horizontal="left" vertical="center"/>
    </xf>
    <xf numFmtId="0" fontId="40" fillId="0" borderId="0" xfId="3" applyFont="1" applyBorder="1"/>
    <xf numFmtId="0" fontId="40" fillId="0" borderId="0" xfId="3" applyFont="1"/>
    <xf numFmtId="0" fontId="31" fillId="0" borderId="0" xfId="3" applyFont="1" applyBorder="1" applyAlignment="1">
      <alignment horizontal="center" vertical="center"/>
    </xf>
    <xf numFmtId="0" fontId="32" fillId="0" borderId="0" xfId="3" applyFont="1" applyBorder="1" applyAlignment="1">
      <alignment horizontal="center" vertical="center"/>
    </xf>
    <xf numFmtId="0" fontId="35" fillId="0" borderId="0" xfId="3" applyFont="1"/>
    <xf numFmtId="0" fontId="59" fillId="0" borderId="0" xfId="3" applyFont="1" applyAlignment="1">
      <alignment horizontal="right"/>
    </xf>
    <xf numFmtId="0" fontId="43" fillId="0" borderId="0" xfId="3" applyFont="1" applyBorder="1" applyAlignment="1">
      <alignment vertical="center"/>
    </xf>
    <xf numFmtId="0" fontId="43" fillId="0" borderId="0" xfId="3" applyFont="1"/>
    <xf numFmtId="0" fontId="40" fillId="0" borderId="0" xfId="3" applyFont="1" applyBorder="1" applyAlignment="1">
      <alignment horizontal="right" vertical="center"/>
    </xf>
    <xf numFmtId="0" fontId="40" fillId="0" borderId="0" xfId="3" applyFont="1" applyAlignment="1">
      <alignment horizontal="right"/>
    </xf>
    <xf numFmtId="0" fontId="40" fillId="0" borderId="0" xfId="3" applyFont="1" applyAlignment="1">
      <alignment vertical="center"/>
    </xf>
    <xf numFmtId="0" fontId="43" fillId="0" borderId="0" xfId="3" applyFont="1" applyAlignment="1">
      <alignment horizontal="right" vertical="center"/>
    </xf>
    <xf numFmtId="0" fontId="34" fillId="0" borderId="0" xfId="3" applyFont="1" applyAlignment="1">
      <alignment horizontal="right" vertical="center"/>
    </xf>
    <xf numFmtId="0" fontId="40" fillId="0" borderId="0" xfId="3" applyFont="1" applyAlignment="1"/>
    <xf numFmtId="0" fontId="40" fillId="0" borderId="0" xfId="3" applyFont="1" applyAlignment="1">
      <alignment horizontal="center"/>
    </xf>
    <xf numFmtId="0" fontId="43" fillId="0" borderId="0" xfId="3" applyFont="1" applyAlignment="1">
      <alignment horizontal="center"/>
    </xf>
    <xf numFmtId="0" fontId="61" fillId="0" borderId="0" xfId="3" applyFont="1" applyAlignment="1">
      <alignment horizontal="right" vertical="center"/>
    </xf>
    <xf numFmtId="0" fontId="40" fillId="0" borderId="0" xfId="3" applyFont="1" applyAlignment="1">
      <alignment horizontal="right" vertical="center"/>
    </xf>
    <xf numFmtId="0" fontId="40" fillId="0" borderId="0" xfId="3" applyFont="1" applyAlignment="1">
      <alignment horizontal="center" vertical="center"/>
    </xf>
    <xf numFmtId="0" fontId="43" fillId="0" borderId="0" xfId="3" applyFont="1" applyAlignment="1">
      <alignment horizontal="center" vertical="center"/>
    </xf>
    <xf numFmtId="0" fontId="62" fillId="0" borderId="0" xfId="3" applyFont="1"/>
  </cellXfs>
  <cellStyles count="4">
    <cellStyle name="Normal" xfId="0" builtinId="0"/>
    <cellStyle name="Normal_ENV038 (10.5R)(Analysis result of WWT)" xfId="3"/>
    <cellStyle name="Normal_WATER ANALYSIS" xfId="2"/>
    <cellStyle name="Percent" xfId="1" builtinId="5"/>
  </cellStyles>
  <dxfs count="27">
    <dxf>
      <numFmt numFmtId="0" formatCode="General"/>
      <alignment horizontal="general" vertical="center" textRotation="0" wrapText="0" indent="0" justifyLastLine="0" shrinkToFit="0" readingOrder="0"/>
    </dxf>
    <dxf>
      <alignment horizontal="general" vertical="center" textRotation="0" wrapText="0" indent="0" justifyLastLine="0" shrinkToFit="0" readingOrder="0"/>
    </dxf>
    <dxf>
      <numFmt numFmtId="0" formatCode="General"/>
      <alignment horizontal="general" vertical="center" textRotation="0" wrapText="0" indent="0" justifyLastLine="0" shrinkToFit="0" readingOrder="0"/>
    </dxf>
    <dxf>
      <alignment horizontal="general" vertical="center" textRotation="0" wrapText="0" indent="0" justifyLastLine="0" shrinkToFit="0" readingOrder="0"/>
    </dxf>
    <dxf>
      <alignment horizontal="center" vertical="center" textRotation="0" wrapText="0" indent="0" justifyLastLine="0" shrinkToFit="0" readingOrder="0"/>
    </dxf>
    <dxf>
      <font>
        <strike val="0"/>
        <outline val="0"/>
        <shadow val="0"/>
        <u val="none"/>
        <vertAlign val="baseline"/>
        <sz val="11"/>
        <name val="Calibri"/>
        <scheme val="minor"/>
      </font>
      <numFmt numFmtId="3" formatCode="#,##0"/>
      <alignment horizontal="center" vertical="center" textRotation="0" wrapText="0" indent="0" justifyLastLine="0" shrinkToFit="0" readingOrder="0"/>
    </dxf>
    <dxf>
      <font>
        <strike val="0"/>
        <outline val="0"/>
        <shadow val="0"/>
        <u val="none"/>
        <vertAlign val="baseline"/>
        <sz val="11"/>
        <name val="Calibri"/>
        <scheme val="minor"/>
      </font>
      <numFmt numFmtId="3" formatCode="#,##0"/>
      <alignment horizontal="center" vertical="center" textRotation="0" wrapText="0" indent="0" justifyLastLine="0" shrinkToFit="0" readingOrder="0"/>
    </dxf>
    <dxf>
      <font>
        <strike val="0"/>
        <outline val="0"/>
        <shadow val="0"/>
        <u val="none"/>
        <vertAlign val="baseline"/>
        <sz val="11"/>
        <name val="Calibri"/>
        <scheme val="minor"/>
      </font>
      <numFmt numFmtId="4" formatCode="#,##0.00"/>
    </dxf>
    <dxf>
      <font>
        <strike val="0"/>
        <outline val="0"/>
        <shadow val="0"/>
        <u val="none"/>
        <vertAlign val="baseline"/>
        <sz val="11"/>
        <name val="Calibri"/>
        <scheme val="minor"/>
      </font>
      <numFmt numFmtId="4" formatCode="#,##0.00"/>
      <alignment horizontal="center" vertical="center" textRotation="0" wrapText="0" indent="0" justifyLastLine="0" shrinkToFit="0" readingOrder="0"/>
    </dxf>
    <dxf>
      <font>
        <strike val="0"/>
        <outline val="0"/>
        <shadow val="0"/>
        <u val="none"/>
        <vertAlign val="baseline"/>
        <sz val="11"/>
        <name val="Calibri"/>
        <scheme val="minor"/>
      </font>
      <numFmt numFmtId="4" formatCode="#,##0.00"/>
      <alignment horizontal="center" vertical="center" textRotation="0" wrapText="0" indent="0" justifyLastLine="0" shrinkToFit="0" readingOrder="0"/>
    </dxf>
    <dxf>
      <font>
        <strike val="0"/>
        <outline val="0"/>
        <shadow val="0"/>
        <u val="none"/>
        <vertAlign val="baseline"/>
        <sz val="11"/>
        <name val="Calibri"/>
        <scheme val="minor"/>
      </font>
      <numFmt numFmtId="4" formatCode="#,##0.00"/>
      <alignment horizontal="center" vertical="center" textRotation="0" wrapText="0" indent="0" justifyLastLine="0" shrinkToFit="0" readingOrder="0"/>
    </dxf>
    <dxf>
      <font>
        <strike val="0"/>
        <outline val="0"/>
        <shadow val="0"/>
        <u val="none"/>
        <vertAlign val="baseline"/>
        <sz val="11"/>
        <name val="Calibri"/>
        <scheme val="minor"/>
      </font>
      <numFmt numFmtId="3" formatCode="#,##0"/>
      <alignment horizontal="center" vertical="center" textRotation="0" wrapText="0" indent="0" justifyLastLine="0" shrinkToFit="0" readingOrder="0"/>
    </dxf>
    <dxf>
      <font>
        <strike val="0"/>
        <outline val="0"/>
        <shadow val="0"/>
        <u val="none"/>
        <vertAlign val="baseline"/>
        <sz val="11"/>
        <name val="Calibri"/>
        <scheme val="minor"/>
      </font>
      <numFmt numFmtId="3" formatCode="#,##0"/>
      <alignment horizontal="center" vertical="center" textRotation="0" wrapText="0" indent="0" justifyLastLine="0" shrinkToFit="0" readingOrder="0"/>
    </dxf>
    <dxf>
      <font>
        <strike val="0"/>
        <outline val="0"/>
        <shadow val="0"/>
        <u val="none"/>
        <vertAlign val="baseline"/>
        <sz val="11"/>
        <name val="Calibri"/>
        <scheme val="minor"/>
      </font>
      <numFmt numFmtId="3" formatCode="#,##0"/>
      <alignment horizontal="center" vertical="center" textRotation="0" wrapText="0" indent="0" justifyLastLine="0" shrinkToFit="0" readingOrder="0"/>
    </dxf>
    <dxf>
      <font>
        <strike val="0"/>
        <outline val="0"/>
        <shadow val="0"/>
        <u val="none"/>
        <vertAlign val="baseline"/>
        <sz val="11"/>
        <name val="Calibri"/>
        <scheme val="minor"/>
      </font>
      <numFmt numFmtId="4" formatCode="#,##0.00"/>
      <alignment horizontal="center" vertical="center" textRotation="0" wrapText="0" indent="0" justifyLastLine="0" shrinkToFit="0" readingOrder="0"/>
    </dxf>
    <dxf>
      <font>
        <strike val="0"/>
        <outline val="0"/>
        <shadow val="0"/>
        <u val="none"/>
        <vertAlign val="baseline"/>
        <sz val="11"/>
        <name val="Calibri"/>
        <scheme val="minor"/>
      </font>
      <numFmt numFmtId="4" formatCode="#,##0.00"/>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numFmt numFmtId="3" formatCode="#,##0"/>
      <alignment horizontal="center" vertical="bottom" textRotation="0" wrapText="0" indent="0" justifyLastLine="0" shrinkToFit="0" readingOrder="0"/>
    </dxf>
    <dxf>
      <numFmt numFmtId="164" formatCode="[$-1010000]d/m/yy;@"/>
      <alignment horizontal="center" vertical="center" textRotation="0" wrapText="0" indent="0" justifyLastLine="0" shrinkToFit="0" readingOrder="0"/>
    </dxf>
    <dxf>
      <font>
        <strike val="0"/>
        <outline val="0"/>
        <shadow val="0"/>
        <u val="none"/>
        <vertAlign val="baseline"/>
        <sz val="11"/>
        <name val="Calibri"/>
        <scheme val="minor"/>
      </font>
      <numFmt numFmtId="4" formatCode="#,##0.00"/>
      <alignment horizontal="center" vertical="center" textRotation="0" wrapText="0" indent="0" justifyLastLine="0" shrinkToFit="0" readingOrder="0"/>
    </dxf>
    <dxf>
      <font>
        <strike val="0"/>
        <outline val="0"/>
        <shadow val="0"/>
        <u val="none"/>
        <vertAlign val="baseline"/>
        <sz val="11"/>
        <name val="Calibri"/>
        <scheme val="minor"/>
      </font>
      <numFmt numFmtId="0" formatCode="General"/>
      <alignment horizontal="center" vertical="center" textRotation="0" wrapText="0" indent="0" justifyLastLine="0" shrinkToFit="0" readingOrder="0"/>
    </dxf>
    <dxf>
      <font>
        <strike val="0"/>
        <outline val="0"/>
        <shadow val="0"/>
        <u val="none"/>
        <vertAlign val="baseline"/>
        <sz val="11"/>
        <name val="Calibri"/>
        <scheme val="minor"/>
      </font>
      <numFmt numFmtId="3" formatCode="#,##0"/>
      <alignment horizontal="center" vertical="center" textRotation="0" wrapText="0" indent="0" justifyLastLine="0" shrinkToFit="0" readingOrder="0"/>
    </dxf>
    <dxf>
      <alignment horizontal="center" vertical="bottom" textRotation="0" wrapText="0" indent="0" justifyLastLine="0" shrinkToFit="0" readingOrder="0"/>
    </dxf>
    <dxf>
      <font>
        <b/>
        <i val="0"/>
        <color rgb="FFFF0000"/>
      </font>
    </dxf>
    <dxf>
      <font>
        <b/>
        <i val="0"/>
        <color rgb="FFFF0000"/>
      </font>
    </dxf>
    <dxf>
      <font>
        <b/>
        <i val="0"/>
        <color rgb="FFFF0000"/>
      </font>
    </dxf>
    <dxf>
      <font>
        <b/>
        <i val="0"/>
        <color rgb="FFFF0000"/>
      </font>
    </dxf>
    <dxf>
      <font>
        <b/>
        <i val="0"/>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microsoft.com/office/2007/relationships/slicerCache" Target="slicerCaches/slicerCach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3.4002166513426038E-2"/>
          <c:y val="3.7606837606837605E-2"/>
          <c:w val="0.95435195247611992"/>
          <c:h val="0.80816878659398339"/>
        </c:manualLayout>
      </c:layout>
      <c:lineChart>
        <c:grouping val="standard"/>
        <c:varyColors val="0"/>
        <c:ser>
          <c:idx val="0"/>
          <c:order val="0"/>
          <c:tx>
            <c:strRef>
              <c:f>Discharge!$R$19</c:f>
              <c:strCache>
                <c:ptCount val="1"/>
                <c:pt idx="0">
                  <c:v>IEAT STD.</c:v>
                </c:pt>
              </c:strCache>
            </c:strRef>
          </c:tx>
          <c:spPr>
            <a:ln w="31750" cap="rnd">
              <a:solidFill>
                <a:srgbClr val="FF0000"/>
              </a:solidFill>
              <a:round/>
            </a:ln>
            <a:effectLst/>
          </c:spPr>
          <c:marker>
            <c:symbol val="none"/>
          </c:marker>
          <c:dLbls>
            <c:delete val="1"/>
          </c:dLbls>
          <c:cat>
            <c:numRef>
              <c:f>Discharge!$D$20:$D$225</c:f>
              <c:numCache>
                <c:formatCode>[$-1010000]d/m/yy;@</c:formatCode>
                <c:ptCount val="52"/>
                <c:pt idx="0">
                  <c:v>44201</c:v>
                </c:pt>
                <c:pt idx="1">
                  <c:v>44207</c:v>
                </c:pt>
                <c:pt idx="2">
                  <c:v>44214</c:v>
                </c:pt>
                <c:pt idx="3">
                  <c:v>44214</c:v>
                </c:pt>
                <c:pt idx="4">
                  <c:v>44219</c:v>
                </c:pt>
                <c:pt idx="5">
                  <c:v>44222</c:v>
                </c:pt>
                <c:pt idx="6">
                  <c:v>44228</c:v>
                </c:pt>
                <c:pt idx="7">
                  <c:v>44231</c:v>
                </c:pt>
                <c:pt idx="8">
                  <c:v>44235</c:v>
                </c:pt>
                <c:pt idx="9">
                  <c:v>44242</c:v>
                </c:pt>
                <c:pt idx="10">
                  <c:v>44243</c:v>
                </c:pt>
                <c:pt idx="11">
                  <c:v>44246</c:v>
                </c:pt>
                <c:pt idx="12">
                  <c:v>44250</c:v>
                </c:pt>
                <c:pt idx="13">
                  <c:v>44254</c:v>
                </c:pt>
                <c:pt idx="14">
                  <c:v>44258</c:v>
                </c:pt>
                <c:pt idx="15">
                  <c:v>44258</c:v>
                </c:pt>
                <c:pt idx="16">
                  <c:v>44260</c:v>
                </c:pt>
                <c:pt idx="17">
                  <c:v>44265</c:v>
                </c:pt>
                <c:pt idx="18">
                  <c:v>44270</c:v>
                </c:pt>
                <c:pt idx="19">
                  <c:v>44270</c:v>
                </c:pt>
                <c:pt idx="20">
                  <c:v>44272</c:v>
                </c:pt>
                <c:pt idx="21">
                  <c:v>44277</c:v>
                </c:pt>
                <c:pt idx="22">
                  <c:v>44278</c:v>
                </c:pt>
                <c:pt idx="23">
                  <c:v>44282</c:v>
                </c:pt>
                <c:pt idx="24">
                  <c:v>44287</c:v>
                </c:pt>
                <c:pt idx="25">
                  <c:v>44293</c:v>
                </c:pt>
                <c:pt idx="26">
                  <c:v>44296</c:v>
                </c:pt>
                <c:pt idx="27">
                  <c:v>44307</c:v>
                </c:pt>
                <c:pt idx="28">
                  <c:v>44308</c:v>
                </c:pt>
                <c:pt idx="29">
                  <c:v>44310</c:v>
                </c:pt>
                <c:pt idx="30">
                  <c:v>44312</c:v>
                </c:pt>
                <c:pt idx="31">
                  <c:v>44313</c:v>
                </c:pt>
                <c:pt idx="32">
                  <c:v>44314</c:v>
                </c:pt>
                <c:pt idx="33">
                  <c:v>44316</c:v>
                </c:pt>
                <c:pt idx="34">
                  <c:v>44319</c:v>
                </c:pt>
                <c:pt idx="35">
                  <c:v>44319</c:v>
                </c:pt>
                <c:pt idx="36">
                  <c:v>44323</c:v>
                </c:pt>
                <c:pt idx="37">
                  <c:v>44324</c:v>
                </c:pt>
                <c:pt idx="38">
                  <c:v>44328</c:v>
                </c:pt>
                <c:pt idx="39">
                  <c:v>44330</c:v>
                </c:pt>
                <c:pt idx="40">
                  <c:v>44330</c:v>
                </c:pt>
                <c:pt idx="41">
                  <c:v>44334</c:v>
                </c:pt>
                <c:pt idx="42">
                  <c:v>44337</c:v>
                </c:pt>
                <c:pt idx="43">
                  <c:v>44344</c:v>
                </c:pt>
                <c:pt idx="44">
                  <c:v>44347</c:v>
                </c:pt>
                <c:pt idx="45">
                  <c:v>44352</c:v>
                </c:pt>
                <c:pt idx="46">
                  <c:v>44359</c:v>
                </c:pt>
                <c:pt idx="47">
                  <c:v>44363</c:v>
                </c:pt>
                <c:pt idx="48">
                  <c:v>44368</c:v>
                </c:pt>
              </c:numCache>
            </c:numRef>
          </c:cat>
          <c:val>
            <c:numRef>
              <c:f>Discharge!$R$20:$R$227</c:f>
              <c:numCache>
                <c:formatCode>General</c:formatCode>
                <c:ptCount val="54"/>
                <c:pt idx="0">
                  <c:v>10</c:v>
                </c:pt>
                <c:pt idx="1">
                  <c:v>10</c:v>
                </c:pt>
                <c:pt idx="2">
                  <c:v>10</c:v>
                </c:pt>
                <c:pt idx="3">
                  <c:v>10</c:v>
                </c:pt>
                <c:pt idx="4">
                  <c:v>10</c:v>
                </c:pt>
                <c:pt idx="5">
                  <c:v>10</c:v>
                </c:pt>
                <c:pt idx="6">
                  <c:v>10</c:v>
                </c:pt>
                <c:pt idx="7">
                  <c:v>10</c:v>
                </c:pt>
                <c:pt idx="8">
                  <c:v>10</c:v>
                </c:pt>
                <c:pt idx="9">
                  <c:v>10</c:v>
                </c:pt>
                <c:pt idx="10">
                  <c:v>10</c:v>
                </c:pt>
                <c:pt idx="11">
                  <c:v>10</c:v>
                </c:pt>
                <c:pt idx="12">
                  <c:v>10</c:v>
                </c:pt>
                <c:pt idx="13">
                  <c:v>10</c:v>
                </c:pt>
                <c:pt idx="14">
                  <c:v>10</c:v>
                </c:pt>
                <c:pt idx="15">
                  <c:v>10</c:v>
                </c:pt>
                <c:pt idx="16">
                  <c:v>10</c:v>
                </c:pt>
                <c:pt idx="17">
                  <c:v>10</c:v>
                </c:pt>
                <c:pt idx="18">
                  <c:v>10</c:v>
                </c:pt>
                <c:pt idx="19">
                  <c:v>10</c:v>
                </c:pt>
                <c:pt idx="20">
                  <c:v>10</c:v>
                </c:pt>
                <c:pt idx="21">
                  <c:v>10</c:v>
                </c:pt>
                <c:pt idx="22">
                  <c:v>10</c:v>
                </c:pt>
                <c:pt idx="23">
                  <c:v>10</c:v>
                </c:pt>
                <c:pt idx="24">
                  <c:v>10</c:v>
                </c:pt>
                <c:pt idx="25">
                  <c:v>10</c:v>
                </c:pt>
                <c:pt idx="26">
                  <c:v>10</c:v>
                </c:pt>
                <c:pt idx="27">
                  <c:v>10</c:v>
                </c:pt>
                <c:pt idx="28">
                  <c:v>10</c:v>
                </c:pt>
                <c:pt idx="29">
                  <c:v>10</c:v>
                </c:pt>
                <c:pt idx="30">
                  <c:v>10</c:v>
                </c:pt>
                <c:pt idx="31">
                  <c:v>10</c:v>
                </c:pt>
                <c:pt idx="32">
                  <c:v>10</c:v>
                </c:pt>
                <c:pt idx="33">
                  <c:v>10</c:v>
                </c:pt>
                <c:pt idx="34">
                  <c:v>10</c:v>
                </c:pt>
                <c:pt idx="35">
                  <c:v>10</c:v>
                </c:pt>
                <c:pt idx="36">
                  <c:v>10</c:v>
                </c:pt>
                <c:pt idx="37">
                  <c:v>10</c:v>
                </c:pt>
                <c:pt idx="38">
                  <c:v>10</c:v>
                </c:pt>
                <c:pt idx="39">
                  <c:v>10</c:v>
                </c:pt>
                <c:pt idx="40">
                  <c:v>10</c:v>
                </c:pt>
                <c:pt idx="41">
                  <c:v>10</c:v>
                </c:pt>
                <c:pt idx="42">
                  <c:v>10</c:v>
                </c:pt>
                <c:pt idx="43">
                  <c:v>10</c:v>
                </c:pt>
                <c:pt idx="44">
                  <c:v>10</c:v>
                </c:pt>
                <c:pt idx="45">
                  <c:v>10</c:v>
                </c:pt>
                <c:pt idx="46">
                  <c:v>10</c:v>
                </c:pt>
                <c:pt idx="47">
                  <c:v>10</c:v>
                </c:pt>
                <c:pt idx="48">
                  <c:v>10</c:v>
                </c:pt>
                <c:pt idx="49">
                  <c:v>10</c:v>
                </c:pt>
                <c:pt idx="50">
                  <c:v>10</c:v>
                </c:pt>
                <c:pt idx="51">
                  <c:v>10</c:v>
                </c:pt>
                <c:pt idx="52">
                  <c:v>10</c:v>
                </c:pt>
                <c:pt idx="53">
                  <c:v>10</c:v>
                </c:pt>
              </c:numCache>
            </c:numRef>
          </c:val>
          <c:smooth val="0"/>
          <c:extLst>
            <c:ext xmlns:c16="http://schemas.microsoft.com/office/drawing/2014/chart" uri="{C3380CC4-5D6E-409C-BE32-E72D297353CC}">
              <c16:uniqueId val="{00000000-EE15-48FD-80D8-4511B86AC7EC}"/>
            </c:ext>
          </c:extLst>
        </c:ser>
        <c:ser>
          <c:idx val="1"/>
          <c:order val="1"/>
          <c:tx>
            <c:strRef>
              <c:f>Discharge!$S$19</c:f>
              <c:strCache>
                <c:ptCount val="1"/>
                <c:pt idx="0">
                  <c:v>DECO STD</c:v>
                </c:pt>
              </c:strCache>
            </c:strRef>
          </c:tx>
          <c:spPr>
            <a:ln w="31750" cap="rnd">
              <a:solidFill>
                <a:srgbClr val="FF0000"/>
              </a:solidFill>
              <a:prstDash val="sysDash"/>
              <a:round/>
            </a:ln>
            <a:effectLst/>
          </c:spPr>
          <c:marker>
            <c:symbol val="none"/>
          </c:marker>
          <c:dLbls>
            <c:delete val="1"/>
          </c:dLbls>
          <c:cat>
            <c:numRef>
              <c:f>Discharge!$D$20:$D$225</c:f>
              <c:numCache>
                <c:formatCode>[$-1010000]d/m/yy;@</c:formatCode>
                <c:ptCount val="52"/>
                <c:pt idx="0">
                  <c:v>44201</c:v>
                </c:pt>
                <c:pt idx="1">
                  <c:v>44207</c:v>
                </c:pt>
                <c:pt idx="2">
                  <c:v>44214</c:v>
                </c:pt>
                <c:pt idx="3">
                  <c:v>44214</c:v>
                </c:pt>
                <c:pt idx="4">
                  <c:v>44219</c:v>
                </c:pt>
                <c:pt idx="5">
                  <c:v>44222</c:v>
                </c:pt>
                <c:pt idx="6">
                  <c:v>44228</c:v>
                </c:pt>
                <c:pt idx="7">
                  <c:v>44231</c:v>
                </c:pt>
                <c:pt idx="8">
                  <c:v>44235</c:v>
                </c:pt>
                <c:pt idx="9">
                  <c:v>44242</c:v>
                </c:pt>
                <c:pt idx="10">
                  <c:v>44243</c:v>
                </c:pt>
                <c:pt idx="11">
                  <c:v>44246</c:v>
                </c:pt>
                <c:pt idx="12">
                  <c:v>44250</c:v>
                </c:pt>
                <c:pt idx="13">
                  <c:v>44254</c:v>
                </c:pt>
                <c:pt idx="14">
                  <c:v>44258</c:v>
                </c:pt>
                <c:pt idx="15">
                  <c:v>44258</c:v>
                </c:pt>
                <c:pt idx="16">
                  <c:v>44260</c:v>
                </c:pt>
                <c:pt idx="17">
                  <c:v>44265</c:v>
                </c:pt>
                <c:pt idx="18">
                  <c:v>44270</c:v>
                </c:pt>
                <c:pt idx="19">
                  <c:v>44270</c:v>
                </c:pt>
                <c:pt idx="20">
                  <c:v>44272</c:v>
                </c:pt>
                <c:pt idx="21">
                  <c:v>44277</c:v>
                </c:pt>
                <c:pt idx="22">
                  <c:v>44278</c:v>
                </c:pt>
                <c:pt idx="23">
                  <c:v>44282</c:v>
                </c:pt>
                <c:pt idx="24">
                  <c:v>44287</c:v>
                </c:pt>
                <c:pt idx="25">
                  <c:v>44293</c:v>
                </c:pt>
                <c:pt idx="26">
                  <c:v>44296</c:v>
                </c:pt>
                <c:pt idx="27">
                  <c:v>44307</c:v>
                </c:pt>
                <c:pt idx="28">
                  <c:v>44308</c:v>
                </c:pt>
                <c:pt idx="29">
                  <c:v>44310</c:v>
                </c:pt>
                <c:pt idx="30">
                  <c:v>44312</c:v>
                </c:pt>
                <c:pt idx="31">
                  <c:v>44313</c:v>
                </c:pt>
                <c:pt idx="32">
                  <c:v>44314</c:v>
                </c:pt>
                <c:pt idx="33">
                  <c:v>44316</c:v>
                </c:pt>
                <c:pt idx="34">
                  <c:v>44319</c:v>
                </c:pt>
                <c:pt idx="35">
                  <c:v>44319</c:v>
                </c:pt>
                <c:pt idx="36">
                  <c:v>44323</c:v>
                </c:pt>
                <c:pt idx="37">
                  <c:v>44324</c:v>
                </c:pt>
                <c:pt idx="38">
                  <c:v>44328</c:v>
                </c:pt>
                <c:pt idx="39">
                  <c:v>44330</c:v>
                </c:pt>
                <c:pt idx="40">
                  <c:v>44330</c:v>
                </c:pt>
                <c:pt idx="41">
                  <c:v>44334</c:v>
                </c:pt>
                <c:pt idx="42">
                  <c:v>44337</c:v>
                </c:pt>
                <c:pt idx="43">
                  <c:v>44344</c:v>
                </c:pt>
                <c:pt idx="44">
                  <c:v>44347</c:v>
                </c:pt>
                <c:pt idx="45">
                  <c:v>44352</c:v>
                </c:pt>
                <c:pt idx="46">
                  <c:v>44359</c:v>
                </c:pt>
                <c:pt idx="47">
                  <c:v>44363</c:v>
                </c:pt>
                <c:pt idx="48">
                  <c:v>44368</c:v>
                </c:pt>
              </c:numCache>
            </c:numRef>
          </c:cat>
          <c:val>
            <c:numRef>
              <c:f>Discharge!$S$20:$S$227</c:f>
              <c:numCache>
                <c:formatCode>General</c:formatCode>
                <c:ptCount val="54"/>
                <c:pt idx="0">
                  <c:v>7.5</c:v>
                </c:pt>
                <c:pt idx="1">
                  <c:v>7.5</c:v>
                </c:pt>
                <c:pt idx="2">
                  <c:v>7.5</c:v>
                </c:pt>
                <c:pt idx="3">
                  <c:v>7.5</c:v>
                </c:pt>
                <c:pt idx="4">
                  <c:v>7.5</c:v>
                </c:pt>
                <c:pt idx="5">
                  <c:v>7.5</c:v>
                </c:pt>
                <c:pt idx="6">
                  <c:v>7.5</c:v>
                </c:pt>
                <c:pt idx="7">
                  <c:v>7.5</c:v>
                </c:pt>
                <c:pt idx="8">
                  <c:v>7.5</c:v>
                </c:pt>
                <c:pt idx="9">
                  <c:v>7.5</c:v>
                </c:pt>
                <c:pt idx="10">
                  <c:v>7.5</c:v>
                </c:pt>
                <c:pt idx="11">
                  <c:v>7.5</c:v>
                </c:pt>
                <c:pt idx="12">
                  <c:v>7.5</c:v>
                </c:pt>
                <c:pt idx="13">
                  <c:v>7.5</c:v>
                </c:pt>
                <c:pt idx="14">
                  <c:v>7.5</c:v>
                </c:pt>
                <c:pt idx="15">
                  <c:v>7.5</c:v>
                </c:pt>
                <c:pt idx="16">
                  <c:v>7.5</c:v>
                </c:pt>
                <c:pt idx="17">
                  <c:v>7.5</c:v>
                </c:pt>
                <c:pt idx="18">
                  <c:v>7.5</c:v>
                </c:pt>
                <c:pt idx="19">
                  <c:v>7.5</c:v>
                </c:pt>
                <c:pt idx="20">
                  <c:v>7.5</c:v>
                </c:pt>
                <c:pt idx="21">
                  <c:v>7.5</c:v>
                </c:pt>
                <c:pt idx="22">
                  <c:v>7.5</c:v>
                </c:pt>
                <c:pt idx="23">
                  <c:v>7.5</c:v>
                </c:pt>
                <c:pt idx="24">
                  <c:v>7.5</c:v>
                </c:pt>
                <c:pt idx="25">
                  <c:v>7.5</c:v>
                </c:pt>
                <c:pt idx="26">
                  <c:v>7.5</c:v>
                </c:pt>
                <c:pt idx="27">
                  <c:v>7.5</c:v>
                </c:pt>
                <c:pt idx="28">
                  <c:v>7.5</c:v>
                </c:pt>
                <c:pt idx="29">
                  <c:v>7.5</c:v>
                </c:pt>
                <c:pt idx="30">
                  <c:v>7.5</c:v>
                </c:pt>
                <c:pt idx="31">
                  <c:v>7.5</c:v>
                </c:pt>
                <c:pt idx="32">
                  <c:v>7.5</c:v>
                </c:pt>
                <c:pt idx="33">
                  <c:v>7.5</c:v>
                </c:pt>
                <c:pt idx="34">
                  <c:v>7.5</c:v>
                </c:pt>
                <c:pt idx="35">
                  <c:v>7.5</c:v>
                </c:pt>
                <c:pt idx="36">
                  <c:v>7.5</c:v>
                </c:pt>
                <c:pt idx="37">
                  <c:v>7.5</c:v>
                </c:pt>
                <c:pt idx="38">
                  <c:v>7.5</c:v>
                </c:pt>
                <c:pt idx="39">
                  <c:v>7.5</c:v>
                </c:pt>
                <c:pt idx="40">
                  <c:v>7.5</c:v>
                </c:pt>
                <c:pt idx="41">
                  <c:v>7.5</c:v>
                </c:pt>
                <c:pt idx="42">
                  <c:v>7.5</c:v>
                </c:pt>
                <c:pt idx="43">
                  <c:v>7.5</c:v>
                </c:pt>
                <c:pt idx="44">
                  <c:v>7.5</c:v>
                </c:pt>
                <c:pt idx="45">
                  <c:v>7.5</c:v>
                </c:pt>
                <c:pt idx="46">
                  <c:v>7.5</c:v>
                </c:pt>
                <c:pt idx="47">
                  <c:v>7.5</c:v>
                </c:pt>
                <c:pt idx="48">
                  <c:v>7.5</c:v>
                </c:pt>
                <c:pt idx="49">
                  <c:v>7.5</c:v>
                </c:pt>
                <c:pt idx="50">
                  <c:v>7.5</c:v>
                </c:pt>
                <c:pt idx="51">
                  <c:v>7.5</c:v>
                </c:pt>
                <c:pt idx="52">
                  <c:v>7.5</c:v>
                </c:pt>
                <c:pt idx="53">
                  <c:v>7.5</c:v>
                </c:pt>
              </c:numCache>
            </c:numRef>
          </c:val>
          <c:smooth val="0"/>
          <c:extLst>
            <c:ext xmlns:c16="http://schemas.microsoft.com/office/drawing/2014/chart" uri="{C3380CC4-5D6E-409C-BE32-E72D297353CC}">
              <c16:uniqueId val="{00000001-EE15-48FD-80D8-4511B86AC7EC}"/>
            </c:ext>
          </c:extLst>
        </c:ser>
        <c:ser>
          <c:idx val="2"/>
          <c:order val="2"/>
          <c:tx>
            <c:strRef>
              <c:f>Discharge!$T$19</c:f>
              <c:strCache>
                <c:ptCount val="1"/>
                <c:pt idx="0">
                  <c:v>IEAT STD.2</c:v>
                </c:pt>
              </c:strCache>
            </c:strRef>
          </c:tx>
          <c:spPr>
            <a:ln w="31750" cap="rnd">
              <a:solidFill>
                <a:srgbClr val="FF0000"/>
              </a:solidFill>
              <a:round/>
            </a:ln>
            <a:effectLst/>
          </c:spPr>
          <c:marker>
            <c:symbol val="none"/>
          </c:marker>
          <c:dLbls>
            <c:delete val="1"/>
          </c:dLbls>
          <c:cat>
            <c:numRef>
              <c:f>Discharge!$D$20:$D$225</c:f>
              <c:numCache>
                <c:formatCode>[$-1010000]d/m/yy;@</c:formatCode>
                <c:ptCount val="52"/>
                <c:pt idx="0">
                  <c:v>44201</c:v>
                </c:pt>
                <c:pt idx="1">
                  <c:v>44207</c:v>
                </c:pt>
                <c:pt idx="2">
                  <c:v>44214</c:v>
                </c:pt>
                <c:pt idx="3">
                  <c:v>44214</c:v>
                </c:pt>
                <c:pt idx="4">
                  <c:v>44219</c:v>
                </c:pt>
                <c:pt idx="5">
                  <c:v>44222</c:v>
                </c:pt>
                <c:pt idx="6">
                  <c:v>44228</c:v>
                </c:pt>
                <c:pt idx="7">
                  <c:v>44231</c:v>
                </c:pt>
                <c:pt idx="8">
                  <c:v>44235</c:v>
                </c:pt>
                <c:pt idx="9">
                  <c:v>44242</c:v>
                </c:pt>
                <c:pt idx="10">
                  <c:v>44243</c:v>
                </c:pt>
                <c:pt idx="11">
                  <c:v>44246</c:v>
                </c:pt>
                <c:pt idx="12">
                  <c:v>44250</c:v>
                </c:pt>
                <c:pt idx="13">
                  <c:v>44254</c:v>
                </c:pt>
                <c:pt idx="14">
                  <c:v>44258</c:v>
                </c:pt>
                <c:pt idx="15">
                  <c:v>44258</c:v>
                </c:pt>
                <c:pt idx="16">
                  <c:v>44260</c:v>
                </c:pt>
                <c:pt idx="17">
                  <c:v>44265</c:v>
                </c:pt>
                <c:pt idx="18">
                  <c:v>44270</c:v>
                </c:pt>
                <c:pt idx="19">
                  <c:v>44270</c:v>
                </c:pt>
                <c:pt idx="20">
                  <c:v>44272</c:v>
                </c:pt>
                <c:pt idx="21">
                  <c:v>44277</c:v>
                </c:pt>
                <c:pt idx="22">
                  <c:v>44278</c:v>
                </c:pt>
                <c:pt idx="23">
                  <c:v>44282</c:v>
                </c:pt>
                <c:pt idx="24">
                  <c:v>44287</c:v>
                </c:pt>
                <c:pt idx="25">
                  <c:v>44293</c:v>
                </c:pt>
                <c:pt idx="26">
                  <c:v>44296</c:v>
                </c:pt>
                <c:pt idx="27">
                  <c:v>44307</c:v>
                </c:pt>
                <c:pt idx="28">
                  <c:v>44308</c:v>
                </c:pt>
                <c:pt idx="29">
                  <c:v>44310</c:v>
                </c:pt>
                <c:pt idx="30">
                  <c:v>44312</c:v>
                </c:pt>
                <c:pt idx="31">
                  <c:v>44313</c:v>
                </c:pt>
                <c:pt idx="32">
                  <c:v>44314</c:v>
                </c:pt>
                <c:pt idx="33">
                  <c:v>44316</c:v>
                </c:pt>
                <c:pt idx="34">
                  <c:v>44319</c:v>
                </c:pt>
                <c:pt idx="35">
                  <c:v>44319</c:v>
                </c:pt>
                <c:pt idx="36">
                  <c:v>44323</c:v>
                </c:pt>
                <c:pt idx="37">
                  <c:v>44324</c:v>
                </c:pt>
                <c:pt idx="38">
                  <c:v>44328</c:v>
                </c:pt>
                <c:pt idx="39">
                  <c:v>44330</c:v>
                </c:pt>
                <c:pt idx="40">
                  <c:v>44330</c:v>
                </c:pt>
                <c:pt idx="41">
                  <c:v>44334</c:v>
                </c:pt>
                <c:pt idx="42">
                  <c:v>44337</c:v>
                </c:pt>
                <c:pt idx="43">
                  <c:v>44344</c:v>
                </c:pt>
                <c:pt idx="44">
                  <c:v>44347</c:v>
                </c:pt>
                <c:pt idx="45">
                  <c:v>44352</c:v>
                </c:pt>
                <c:pt idx="46">
                  <c:v>44359</c:v>
                </c:pt>
                <c:pt idx="47">
                  <c:v>44363</c:v>
                </c:pt>
                <c:pt idx="48">
                  <c:v>44368</c:v>
                </c:pt>
              </c:numCache>
            </c:numRef>
          </c:cat>
          <c:val>
            <c:numRef>
              <c:f>Discharge!$T$20:$T$227</c:f>
              <c:numCache>
                <c:formatCode>General</c:formatCode>
                <c:ptCount val="54"/>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numCache>
            </c:numRef>
          </c:val>
          <c:smooth val="0"/>
          <c:extLst>
            <c:ext xmlns:c16="http://schemas.microsoft.com/office/drawing/2014/chart" uri="{C3380CC4-5D6E-409C-BE32-E72D297353CC}">
              <c16:uniqueId val="{00000002-EE15-48FD-80D8-4511B86AC7EC}"/>
            </c:ext>
          </c:extLst>
        </c:ser>
        <c:ser>
          <c:idx val="3"/>
          <c:order val="3"/>
          <c:tx>
            <c:strRef>
              <c:f>Discharge!$U$19</c:f>
              <c:strCache>
                <c:ptCount val="1"/>
                <c:pt idx="0">
                  <c:v>DECO STD3</c:v>
                </c:pt>
              </c:strCache>
            </c:strRef>
          </c:tx>
          <c:spPr>
            <a:ln w="31750" cap="rnd">
              <a:solidFill>
                <a:srgbClr val="FF0000"/>
              </a:solidFill>
              <a:prstDash val="sysDash"/>
              <a:round/>
            </a:ln>
            <a:effectLst/>
          </c:spPr>
          <c:marker>
            <c:symbol val="none"/>
          </c:marker>
          <c:dLbls>
            <c:delete val="1"/>
          </c:dLbls>
          <c:cat>
            <c:numRef>
              <c:f>Discharge!$D$20:$D$225</c:f>
              <c:numCache>
                <c:formatCode>[$-1010000]d/m/yy;@</c:formatCode>
                <c:ptCount val="52"/>
                <c:pt idx="0">
                  <c:v>44201</c:v>
                </c:pt>
                <c:pt idx="1">
                  <c:v>44207</c:v>
                </c:pt>
                <c:pt idx="2">
                  <c:v>44214</c:v>
                </c:pt>
                <c:pt idx="3">
                  <c:v>44214</c:v>
                </c:pt>
                <c:pt idx="4">
                  <c:v>44219</c:v>
                </c:pt>
                <c:pt idx="5">
                  <c:v>44222</c:v>
                </c:pt>
                <c:pt idx="6">
                  <c:v>44228</c:v>
                </c:pt>
                <c:pt idx="7">
                  <c:v>44231</c:v>
                </c:pt>
                <c:pt idx="8">
                  <c:v>44235</c:v>
                </c:pt>
                <c:pt idx="9">
                  <c:v>44242</c:v>
                </c:pt>
                <c:pt idx="10">
                  <c:v>44243</c:v>
                </c:pt>
                <c:pt idx="11">
                  <c:v>44246</c:v>
                </c:pt>
                <c:pt idx="12">
                  <c:v>44250</c:v>
                </c:pt>
                <c:pt idx="13">
                  <c:v>44254</c:v>
                </c:pt>
                <c:pt idx="14">
                  <c:v>44258</c:v>
                </c:pt>
                <c:pt idx="15">
                  <c:v>44258</c:v>
                </c:pt>
                <c:pt idx="16">
                  <c:v>44260</c:v>
                </c:pt>
                <c:pt idx="17">
                  <c:v>44265</c:v>
                </c:pt>
                <c:pt idx="18">
                  <c:v>44270</c:v>
                </c:pt>
                <c:pt idx="19">
                  <c:v>44270</c:v>
                </c:pt>
                <c:pt idx="20">
                  <c:v>44272</c:v>
                </c:pt>
                <c:pt idx="21">
                  <c:v>44277</c:v>
                </c:pt>
                <c:pt idx="22">
                  <c:v>44278</c:v>
                </c:pt>
                <c:pt idx="23">
                  <c:v>44282</c:v>
                </c:pt>
                <c:pt idx="24">
                  <c:v>44287</c:v>
                </c:pt>
                <c:pt idx="25">
                  <c:v>44293</c:v>
                </c:pt>
                <c:pt idx="26">
                  <c:v>44296</c:v>
                </c:pt>
                <c:pt idx="27">
                  <c:v>44307</c:v>
                </c:pt>
                <c:pt idx="28">
                  <c:v>44308</c:v>
                </c:pt>
                <c:pt idx="29">
                  <c:v>44310</c:v>
                </c:pt>
                <c:pt idx="30">
                  <c:v>44312</c:v>
                </c:pt>
                <c:pt idx="31">
                  <c:v>44313</c:v>
                </c:pt>
                <c:pt idx="32">
                  <c:v>44314</c:v>
                </c:pt>
                <c:pt idx="33">
                  <c:v>44316</c:v>
                </c:pt>
                <c:pt idx="34">
                  <c:v>44319</c:v>
                </c:pt>
                <c:pt idx="35">
                  <c:v>44319</c:v>
                </c:pt>
                <c:pt idx="36">
                  <c:v>44323</c:v>
                </c:pt>
                <c:pt idx="37">
                  <c:v>44324</c:v>
                </c:pt>
                <c:pt idx="38">
                  <c:v>44328</c:v>
                </c:pt>
                <c:pt idx="39">
                  <c:v>44330</c:v>
                </c:pt>
                <c:pt idx="40">
                  <c:v>44330</c:v>
                </c:pt>
                <c:pt idx="41">
                  <c:v>44334</c:v>
                </c:pt>
                <c:pt idx="42">
                  <c:v>44337</c:v>
                </c:pt>
                <c:pt idx="43">
                  <c:v>44344</c:v>
                </c:pt>
                <c:pt idx="44">
                  <c:v>44347</c:v>
                </c:pt>
                <c:pt idx="45">
                  <c:v>44352</c:v>
                </c:pt>
                <c:pt idx="46">
                  <c:v>44359</c:v>
                </c:pt>
                <c:pt idx="47">
                  <c:v>44363</c:v>
                </c:pt>
                <c:pt idx="48">
                  <c:v>44368</c:v>
                </c:pt>
              </c:numCache>
            </c:numRef>
          </c:cat>
          <c:val>
            <c:numRef>
              <c:f>Discharge!$U$20:$U$227</c:f>
              <c:numCache>
                <c:formatCode>General</c:formatCode>
                <c:ptCount val="54"/>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numCache>
            </c:numRef>
          </c:val>
          <c:smooth val="0"/>
          <c:extLst>
            <c:ext xmlns:c16="http://schemas.microsoft.com/office/drawing/2014/chart" uri="{C3380CC4-5D6E-409C-BE32-E72D297353CC}">
              <c16:uniqueId val="{00000003-EE15-48FD-80D8-4511B86AC7EC}"/>
            </c:ext>
          </c:extLst>
        </c:ser>
        <c:ser>
          <c:idx val="4"/>
          <c:order val="4"/>
          <c:tx>
            <c:strRef>
              <c:f>Discharge!$V$19</c:f>
              <c:strCache>
                <c:ptCount val="1"/>
                <c:pt idx="0">
                  <c:v>Actual</c:v>
                </c:pt>
              </c:strCache>
            </c:strRef>
          </c:tx>
          <c:spPr>
            <a:ln w="31750" cap="rnd">
              <a:solidFill>
                <a:schemeClr val="accent5"/>
              </a:solidFill>
              <a:round/>
            </a:ln>
            <a:effectLst/>
          </c:spPr>
          <c:marker>
            <c:symbol val="none"/>
          </c:marker>
          <c:dLbls>
            <c:numFmt formatCode="General" sourceLinked="0"/>
            <c:spPr>
              <a:noFill/>
              <a:ln>
                <a:noFill/>
              </a:ln>
              <a:effectLst/>
            </c:spPr>
            <c:txPr>
              <a:bodyPr rot="-5400000" spcFirstLastPara="1" vertOverflow="ellipsis" wrap="square" lIns="38100" tIns="19050" rIns="38100" bIns="19050" anchor="ctr" anchorCtr="1">
                <a:spAutoFit/>
              </a:bodyPr>
              <a:lstStyle/>
              <a:p>
                <a:pPr>
                  <a:defRPr sz="800" b="1" i="0" u="none" strike="noStrike" kern="1200" baseline="0">
                    <a:solidFill>
                      <a:sysClr val="windowText" lastClr="000000"/>
                    </a:solidFill>
                    <a:latin typeface="+mn-lt"/>
                    <a:ea typeface="+mn-ea"/>
                    <a:cs typeface="+mn-cs"/>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dk1">
                          <a:lumMod val="50000"/>
                          <a:lumOff val="50000"/>
                        </a:schemeClr>
                      </a:solidFill>
                    </a:ln>
                    <a:effectLst/>
                  </c:spPr>
                </c15:leaderLines>
              </c:ext>
            </c:extLst>
          </c:dLbls>
          <c:cat>
            <c:numRef>
              <c:f>Discharge!$D$20:$D$225</c:f>
              <c:numCache>
                <c:formatCode>[$-1010000]d/m/yy;@</c:formatCode>
                <c:ptCount val="52"/>
                <c:pt idx="0">
                  <c:v>44201</c:v>
                </c:pt>
                <c:pt idx="1">
                  <c:v>44207</c:v>
                </c:pt>
                <c:pt idx="2">
                  <c:v>44214</c:v>
                </c:pt>
                <c:pt idx="3">
                  <c:v>44214</c:v>
                </c:pt>
                <c:pt idx="4">
                  <c:v>44219</c:v>
                </c:pt>
                <c:pt idx="5">
                  <c:v>44222</c:v>
                </c:pt>
                <c:pt idx="6">
                  <c:v>44228</c:v>
                </c:pt>
                <c:pt idx="7">
                  <c:v>44231</c:v>
                </c:pt>
                <c:pt idx="8">
                  <c:v>44235</c:v>
                </c:pt>
                <c:pt idx="9">
                  <c:v>44242</c:v>
                </c:pt>
                <c:pt idx="10">
                  <c:v>44243</c:v>
                </c:pt>
                <c:pt idx="11">
                  <c:v>44246</c:v>
                </c:pt>
                <c:pt idx="12">
                  <c:v>44250</c:v>
                </c:pt>
                <c:pt idx="13">
                  <c:v>44254</c:v>
                </c:pt>
                <c:pt idx="14">
                  <c:v>44258</c:v>
                </c:pt>
                <c:pt idx="15">
                  <c:v>44258</c:v>
                </c:pt>
                <c:pt idx="16">
                  <c:v>44260</c:v>
                </c:pt>
                <c:pt idx="17">
                  <c:v>44265</c:v>
                </c:pt>
                <c:pt idx="18">
                  <c:v>44270</c:v>
                </c:pt>
                <c:pt idx="19">
                  <c:v>44270</c:v>
                </c:pt>
                <c:pt idx="20">
                  <c:v>44272</c:v>
                </c:pt>
                <c:pt idx="21">
                  <c:v>44277</c:v>
                </c:pt>
                <c:pt idx="22">
                  <c:v>44278</c:v>
                </c:pt>
                <c:pt idx="23">
                  <c:v>44282</c:v>
                </c:pt>
                <c:pt idx="24">
                  <c:v>44287</c:v>
                </c:pt>
                <c:pt idx="25">
                  <c:v>44293</c:v>
                </c:pt>
                <c:pt idx="26">
                  <c:v>44296</c:v>
                </c:pt>
                <c:pt idx="27">
                  <c:v>44307</c:v>
                </c:pt>
                <c:pt idx="28">
                  <c:v>44308</c:v>
                </c:pt>
                <c:pt idx="29">
                  <c:v>44310</c:v>
                </c:pt>
                <c:pt idx="30">
                  <c:v>44312</c:v>
                </c:pt>
                <c:pt idx="31">
                  <c:v>44313</c:v>
                </c:pt>
                <c:pt idx="32">
                  <c:v>44314</c:v>
                </c:pt>
                <c:pt idx="33">
                  <c:v>44316</c:v>
                </c:pt>
                <c:pt idx="34">
                  <c:v>44319</c:v>
                </c:pt>
                <c:pt idx="35">
                  <c:v>44319</c:v>
                </c:pt>
                <c:pt idx="36">
                  <c:v>44323</c:v>
                </c:pt>
                <c:pt idx="37">
                  <c:v>44324</c:v>
                </c:pt>
                <c:pt idx="38">
                  <c:v>44328</c:v>
                </c:pt>
                <c:pt idx="39">
                  <c:v>44330</c:v>
                </c:pt>
                <c:pt idx="40">
                  <c:v>44330</c:v>
                </c:pt>
                <c:pt idx="41">
                  <c:v>44334</c:v>
                </c:pt>
                <c:pt idx="42">
                  <c:v>44337</c:v>
                </c:pt>
                <c:pt idx="43">
                  <c:v>44344</c:v>
                </c:pt>
                <c:pt idx="44">
                  <c:v>44347</c:v>
                </c:pt>
                <c:pt idx="45">
                  <c:v>44352</c:v>
                </c:pt>
                <c:pt idx="46">
                  <c:v>44359</c:v>
                </c:pt>
                <c:pt idx="47">
                  <c:v>44363</c:v>
                </c:pt>
                <c:pt idx="48">
                  <c:v>44368</c:v>
                </c:pt>
              </c:numCache>
            </c:numRef>
          </c:cat>
          <c:val>
            <c:numRef>
              <c:f>Discharge!$V$20:$V$227</c:f>
              <c:numCache>
                <c:formatCode>General</c:formatCode>
                <c:ptCount val="54"/>
                <c:pt idx="0">
                  <c:v>0.89</c:v>
                </c:pt>
                <c:pt idx="1">
                  <c:v>0.68</c:v>
                </c:pt>
                <c:pt idx="2">
                  <c:v>0</c:v>
                </c:pt>
                <c:pt idx="3">
                  <c:v>0.53</c:v>
                </c:pt>
                <c:pt idx="4">
                  <c:v>0.26</c:v>
                </c:pt>
                <c:pt idx="5">
                  <c:v>0.22</c:v>
                </c:pt>
                <c:pt idx="6">
                  <c:v>1.35</c:v>
                </c:pt>
                <c:pt idx="7">
                  <c:v>0.83</c:v>
                </c:pt>
                <c:pt idx="8">
                  <c:v>0.24</c:v>
                </c:pt>
                <c:pt idx="9">
                  <c:v>0</c:v>
                </c:pt>
                <c:pt idx="10">
                  <c:v>0.48</c:v>
                </c:pt>
                <c:pt idx="11">
                  <c:v>0.4</c:v>
                </c:pt>
                <c:pt idx="12">
                  <c:v>0</c:v>
                </c:pt>
                <c:pt idx="13">
                  <c:v>0</c:v>
                </c:pt>
                <c:pt idx="14">
                  <c:v>0.65</c:v>
                </c:pt>
                <c:pt idx="15">
                  <c:v>0.65</c:v>
                </c:pt>
                <c:pt idx="16">
                  <c:v>0.13</c:v>
                </c:pt>
                <c:pt idx="17">
                  <c:v>0</c:v>
                </c:pt>
                <c:pt idx="18">
                  <c:v>0</c:v>
                </c:pt>
                <c:pt idx="19">
                  <c:v>1.51</c:v>
                </c:pt>
                <c:pt idx="20">
                  <c:v>0</c:v>
                </c:pt>
                <c:pt idx="21">
                  <c:v>0.25</c:v>
                </c:pt>
                <c:pt idx="22">
                  <c:v>4.3600000000000003</c:v>
                </c:pt>
                <c:pt idx="23">
                  <c:v>1.81</c:v>
                </c:pt>
                <c:pt idx="24">
                  <c:v>0</c:v>
                </c:pt>
                <c:pt idx="25">
                  <c:v>0.95</c:v>
                </c:pt>
                <c:pt idx="26">
                  <c:v>1.59</c:v>
                </c:pt>
                <c:pt idx="27">
                  <c:v>0</c:v>
                </c:pt>
                <c:pt idx="28">
                  <c:v>1.71</c:v>
                </c:pt>
                <c:pt idx="29">
                  <c:v>1.76</c:v>
                </c:pt>
                <c:pt idx="30">
                  <c:v>0.34</c:v>
                </c:pt>
                <c:pt idx="31">
                  <c:v>0.8</c:v>
                </c:pt>
                <c:pt idx="32">
                  <c:v>1.28</c:v>
                </c:pt>
                <c:pt idx="33">
                  <c:v>1.98</c:v>
                </c:pt>
                <c:pt idx="34">
                  <c:v>1.23</c:v>
                </c:pt>
                <c:pt idx="35">
                  <c:v>0</c:v>
                </c:pt>
                <c:pt idx="36">
                  <c:v>0</c:v>
                </c:pt>
                <c:pt idx="37">
                  <c:v>0</c:v>
                </c:pt>
                <c:pt idx="38">
                  <c:v>0.1</c:v>
                </c:pt>
                <c:pt idx="39">
                  <c:v>1.84</c:v>
                </c:pt>
                <c:pt idx="40">
                  <c:v>4.0199999999999996</c:v>
                </c:pt>
                <c:pt idx="41">
                  <c:v>2.33</c:v>
                </c:pt>
                <c:pt idx="42">
                  <c:v>0.09</c:v>
                </c:pt>
                <c:pt idx="43">
                  <c:v>1.0900000000000001</c:v>
                </c:pt>
                <c:pt idx="44">
                  <c:v>0.27</c:v>
                </c:pt>
                <c:pt idx="45">
                  <c:v>0</c:v>
                </c:pt>
                <c:pt idx="46">
                  <c:v>0.54</c:v>
                </c:pt>
                <c:pt idx="47">
                  <c:v>1.77</c:v>
                </c:pt>
                <c:pt idx="48">
                  <c:v>0</c:v>
                </c:pt>
                <c:pt idx="49">
                  <c:v>0</c:v>
                </c:pt>
                <c:pt idx="50">
                  <c:v>0</c:v>
                </c:pt>
                <c:pt idx="51">
                  <c:v>0</c:v>
                </c:pt>
                <c:pt idx="52">
                  <c:v>0</c:v>
                </c:pt>
                <c:pt idx="53">
                  <c:v>0</c:v>
                </c:pt>
              </c:numCache>
            </c:numRef>
          </c:val>
          <c:smooth val="0"/>
          <c:extLst>
            <c:ext xmlns:c16="http://schemas.microsoft.com/office/drawing/2014/chart" uri="{C3380CC4-5D6E-409C-BE32-E72D297353CC}">
              <c16:uniqueId val="{00000004-EE15-48FD-80D8-4511B86AC7EC}"/>
            </c:ext>
          </c:extLst>
        </c:ser>
        <c:dLbls>
          <c:dLblPos val="ctr"/>
          <c:showLegendKey val="0"/>
          <c:showVal val="1"/>
          <c:showCatName val="0"/>
          <c:showSerName val="0"/>
          <c:showPercent val="0"/>
          <c:showBubbleSize val="0"/>
        </c:dLbls>
        <c:smooth val="0"/>
        <c:axId val="639587592"/>
        <c:axId val="639591856"/>
      </c:lineChart>
      <c:catAx>
        <c:axId val="639587592"/>
        <c:scaling>
          <c:orientation val="minMax"/>
        </c:scaling>
        <c:delete val="0"/>
        <c:axPos val="b"/>
        <c:numFmt formatCode="[$-1010000]d/m/yy;@" sourceLinked="1"/>
        <c:majorTickMark val="none"/>
        <c:minorTickMark val="none"/>
        <c:tickLblPos val="nextTo"/>
        <c:spPr>
          <a:noFill/>
          <a:ln w="19050" cap="flat" cmpd="sng" algn="ctr">
            <a:solidFill>
              <a:schemeClr val="dk1">
                <a:lumMod val="75000"/>
                <a:lumOff val="25000"/>
              </a:schemeClr>
            </a:solidFill>
            <a:round/>
          </a:ln>
          <a:effectLst/>
        </c:spPr>
        <c:txPr>
          <a:bodyPr rot="-2700000" spcFirstLastPara="1" vertOverflow="ellipsis" wrap="square" anchor="ctr" anchorCtr="1"/>
          <a:lstStyle/>
          <a:p>
            <a:pPr>
              <a:defRPr sz="700" b="0" i="0" u="none" strike="noStrike" kern="1200" cap="all" baseline="0">
                <a:solidFill>
                  <a:schemeClr val="dk1">
                    <a:lumMod val="75000"/>
                    <a:lumOff val="25000"/>
                  </a:schemeClr>
                </a:solidFill>
                <a:latin typeface="+mn-lt"/>
                <a:ea typeface="+mn-ea"/>
                <a:cs typeface="+mn-cs"/>
              </a:defRPr>
            </a:pPr>
            <a:endParaRPr lang="en-US"/>
          </a:p>
        </c:txPr>
        <c:crossAx val="639591856"/>
        <c:crosses val="autoZero"/>
        <c:auto val="0"/>
        <c:lblAlgn val="ctr"/>
        <c:lblOffset val="100"/>
        <c:tickLblSkip val="1"/>
        <c:tickMarkSkip val="1"/>
        <c:noMultiLvlLbl val="1"/>
      </c:catAx>
      <c:valAx>
        <c:axId val="639591856"/>
        <c:scaling>
          <c:orientation val="minMax"/>
        </c:scaling>
        <c:delete val="0"/>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1050" b="0" i="0" u="none" strike="noStrike" kern="1200" baseline="0">
                <a:solidFill>
                  <a:schemeClr val="dk1">
                    <a:lumMod val="75000"/>
                    <a:lumOff val="25000"/>
                  </a:schemeClr>
                </a:solidFill>
                <a:latin typeface="+mn-lt"/>
                <a:ea typeface="+mn-ea"/>
                <a:cs typeface="+mn-cs"/>
              </a:defRPr>
            </a:pPr>
            <a:endParaRPr lang="en-US"/>
          </a:p>
        </c:txPr>
        <c:crossAx val="639587592"/>
        <c:crossesAt val="43556"/>
        <c:crossBetween val="between"/>
      </c:valAx>
      <c:spPr>
        <a:noFill/>
        <a:ln>
          <a:noFill/>
        </a:ln>
        <a:effectLst/>
      </c:spPr>
    </c:plotArea>
    <c:legend>
      <c:legendPos val="b"/>
      <c:legendEntry>
        <c:idx val="2"/>
        <c:delete val="1"/>
      </c:legendEntry>
      <c:legendEntry>
        <c:idx val="3"/>
        <c:delete val="1"/>
      </c:legendEntry>
      <c:layout>
        <c:manualLayout>
          <c:xMode val="edge"/>
          <c:yMode val="edge"/>
          <c:x val="5.4694458710347321E-3"/>
          <c:y val="5.5551517598761693E-3"/>
          <c:w val="0.35630662044444861"/>
          <c:h val="8.6614173228346455E-2"/>
        </c:manualLayout>
      </c:layout>
      <c:overlay val="0"/>
      <c:spPr>
        <a:solidFill>
          <a:schemeClr val="lt1">
            <a:lumMod val="95000"/>
            <a:alpha val="39000"/>
          </a:schemeClr>
        </a:solidFill>
        <a:ln>
          <a:noFill/>
        </a:ln>
        <a:effectLst/>
      </c:spPr>
      <c:txPr>
        <a:bodyPr rot="0" spcFirstLastPara="1" vertOverflow="ellipsis" vert="horz" wrap="square" anchor="ctr" anchorCtr="1"/>
        <a:lstStyle/>
        <a:p>
          <a:pPr>
            <a:defRPr sz="1600" b="0" i="0" u="none" strike="noStrike" kern="1200" baseline="0">
              <a:solidFill>
                <a:schemeClr val="dk1">
                  <a:lumMod val="75000"/>
                  <a:lumOff val="25000"/>
                </a:schemeClr>
              </a:solidFill>
              <a:latin typeface="+mn-lt"/>
              <a:ea typeface="+mn-ea"/>
              <a:cs typeface="+mn-cs"/>
            </a:defRPr>
          </a:pPr>
          <a:endParaRPr lang="en-US"/>
        </a:p>
      </c:txPr>
    </c:legend>
    <c:plotVisOnly val="1"/>
    <c:dispBlanksAs val="gap"/>
    <c:showDLblsOverMax val="0"/>
  </c:chart>
  <c:spPr>
    <a:solidFill>
      <a:sysClr val="window" lastClr="FFFFFF"/>
    </a:solidFill>
    <a:ln w="9525" cap="flat" cmpd="sng" algn="ctr">
      <a:solidFill>
        <a:schemeClr val="dk1">
          <a:lumMod val="25000"/>
          <a:lumOff val="7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8">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styleClr val="auto"/>
    </cs:fillRef>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17"/>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hyperlink" Target="#DischargeGraph!A1"/><Relationship Id="rId1" Type="http://schemas.openxmlformats.org/officeDocument/2006/relationships/chart" Target="../charts/chart1.xml"/></Relationships>
</file>

<file path=xl/drawings/_rels/vmlDrawing2.v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2</xdr:col>
      <xdr:colOff>145775</xdr:colOff>
      <xdr:row>59</xdr:row>
      <xdr:rowOff>43070</xdr:rowOff>
    </xdr:from>
    <xdr:ext cx="1398104" cy="371320"/>
    <mc:AlternateContent xmlns:mc="http://schemas.openxmlformats.org/markup-compatibility/2006">
      <mc:Choice xmlns:a14="http://schemas.microsoft.com/office/drawing/2010/main" Requires="a14">
        <xdr:sp macro="" textlink="">
          <xdr:nvSpPr>
            <xdr:cNvPr id="2" name="TextBox 1"/>
            <xdr:cNvSpPr txBox="1"/>
          </xdr:nvSpPr>
          <xdr:spPr>
            <a:xfrm>
              <a:off x="2346050" y="9549020"/>
              <a:ext cx="1398104" cy="3713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14:m>
                <m:oMathPara xmlns:m="http://schemas.openxmlformats.org/officeDocument/2006/math">
                  <m:oMathParaPr>
                    <m:jc m:val="centerGroup"/>
                  </m:oMathParaPr>
                  <m:oMath xmlns:m="http://schemas.openxmlformats.org/officeDocument/2006/math">
                    <m:r>
                      <a:rPr lang="th-TH" sz="900" i="0">
                        <a:latin typeface="Cambria Math"/>
                        <a:ea typeface="Cambria Math"/>
                      </a:rPr>
                      <m:t>%</m:t>
                    </m:r>
                    <m:r>
                      <m:rPr>
                        <m:sty m:val="p"/>
                      </m:rPr>
                      <a:rPr lang="en-US" sz="900" b="0" i="0">
                        <a:latin typeface="Cambria Math"/>
                        <a:ea typeface="Cambria Math"/>
                      </a:rPr>
                      <m:t>RPD</m:t>
                    </m:r>
                    <m:r>
                      <a:rPr lang="en-US" sz="900" b="0" i="0">
                        <a:latin typeface="Cambria Math"/>
                        <a:ea typeface="Cambria Math"/>
                      </a:rPr>
                      <m:t>=</m:t>
                    </m:r>
                    <m:f>
                      <m:fPr>
                        <m:ctrlPr>
                          <a:rPr lang="en-US" sz="900" b="0" i="1">
                            <a:latin typeface="Cambria Math" panose="02040503050406030204" pitchFamily="18" charset="0"/>
                            <a:ea typeface="Cambria Math"/>
                          </a:rPr>
                        </m:ctrlPr>
                      </m:fPr>
                      <m:num>
                        <m:sSub>
                          <m:sSubPr>
                            <m:ctrlPr>
                              <a:rPr lang="en-US" sz="900" b="0" i="1">
                                <a:latin typeface="Cambria Math" panose="02040503050406030204" pitchFamily="18" charset="0"/>
                                <a:ea typeface="Cambria Math"/>
                              </a:rPr>
                            </m:ctrlPr>
                          </m:sSubPr>
                          <m:e>
                            <m:r>
                              <m:rPr>
                                <m:sty m:val="p"/>
                              </m:rPr>
                              <a:rPr lang="en-US" sz="900" b="0" i="0">
                                <a:latin typeface="Cambria Math"/>
                                <a:ea typeface="Cambria Math"/>
                              </a:rPr>
                              <m:t>X</m:t>
                            </m:r>
                          </m:e>
                          <m:sub>
                            <m:r>
                              <a:rPr lang="en-US" sz="900" b="0" i="0">
                                <a:latin typeface="Cambria Math"/>
                                <a:ea typeface="Cambria Math"/>
                              </a:rPr>
                              <m:t>1</m:t>
                            </m:r>
                          </m:sub>
                        </m:sSub>
                        <m:sSub>
                          <m:sSubPr>
                            <m:ctrlPr>
                              <a:rPr lang="en-US" sz="900" b="0" i="1">
                                <a:latin typeface="Cambria Math" panose="02040503050406030204" pitchFamily="18" charset="0"/>
                                <a:ea typeface="Cambria Math"/>
                              </a:rPr>
                            </m:ctrlPr>
                          </m:sSubPr>
                          <m:e>
                            <m:r>
                              <a:rPr lang="en-US" sz="900" b="0" i="1">
                                <a:latin typeface="Cambria Math" panose="02040503050406030204" pitchFamily="18" charset="0"/>
                                <a:ea typeface="Cambria Math" panose="02040503050406030204" pitchFamily="18" charset="0"/>
                              </a:rPr>
                              <m:t>−</m:t>
                            </m:r>
                            <m:r>
                              <m:rPr>
                                <m:sty m:val="p"/>
                              </m:rPr>
                              <a:rPr lang="en-US" sz="900" b="0" i="0">
                                <a:latin typeface="Cambria Math"/>
                                <a:ea typeface="Cambria Math"/>
                              </a:rPr>
                              <m:t>X</m:t>
                            </m:r>
                          </m:e>
                          <m:sub>
                            <m:r>
                              <a:rPr lang="en-US" sz="900" b="0" i="0">
                                <a:latin typeface="Cambria Math"/>
                                <a:ea typeface="Cambria Math"/>
                              </a:rPr>
                              <m:t>2</m:t>
                            </m:r>
                          </m:sub>
                        </m:sSub>
                        <m:r>
                          <a:rPr lang="en-US" sz="900" b="0" i="0">
                            <a:latin typeface="Cambria Math"/>
                            <a:ea typeface="Cambria Math"/>
                          </a:rPr>
                          <m:t>×100</m:t>
                        </m:r>
                      </m:num>
                      <m:den>
                        <m:bar>
                          <m:barPr>
                            <m:pos m:val="top"/>
                            <m:ctrlPr>
                              <a:rPr lang="en-US" sz="900" b="0" i="1">
                                <a:latin typeface="Cambria Math" panose="02040503050406030204" pitchFamily="18" charset="0"/>
                                <a:ea typeface="Cambria Math"/>
                              </a:rPr>
                            </m:ctrlPr>
                          </m:barPr>
                          <m:e>
                            <m:r>
                              <m:rPr>
                                <m:sty m:val="p"/>
                              </m:rPr>
                              <a:rPr lang="en-US" sz="900" b="0" i="0">
                                <a:latin typeface="Cambria Math"/>
                                <a:ea typeface="Cambria Math"/>
                              </a:rPr>
                              <m:t>X</m:t>
                            </m:r>
                          </m:e>
                        </m:bar>
                      </m:den>
                    </m:f>
                  </m:oMath>
                </m:oMathPara>
              </a14:m>
              <a:endParaRPr lang="th-TH" sz="900" i="0"/>
            </a:p>
          </xdr:txBody>
        </xdr:sp>
      </mc:Choice>
      <mc:Fallback>
        <xdr:sp macro="" textlink="">
          <xdr:nvSpPr>
            <xdr:cNvPr id="2" name="TextBox 1"/>
            <xdr:cNvSpPr txBox="1"/>
          </xdr:nvSpPr>
          <xdr:spPr>
            <a:xfrm>
              <a:off x="2346050" y="9549020"/>
              <a:ext cx="1398104" cy="3713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r>
                <a:rPr lang="th-TH" sz="900" i="0">
                  <a:latin typeface="Cambria Math"/>
                  <a:ea typeface="Cambria Math"/>
                </a:rPr>
                <a:t>%</a:t>
              </a:r>
              <a:r>
                <a:rPr lang="en-US" sz="900" b="0" i="0">
                  <a:latin typeface="Cambria Math"/>
                  <a:ea typeface="Cambria Math"/>
                </a:rPr>
                <a:t>RPD=</a:t>
              </a:r>
              <a:r>
                <a:rPr lang="en-US" sz="900" b="0" i="0">
                  <a:latin typeface="Cambria Math" panose="02040503050406030204" pitchFamily="18" charset="0"/>
                  <a:ea typeface="Cambria Math"/>
                </a:rPr>
                <a:t>(</a:t>
              </a:r>
              <a:r>
                <a:rPr lang="en-US" sz="900" b="0" i="0">
                  <a:latin typeface="Cambria Math"/>
                  <a:ea typeface="Cambria Math"/>
                </a:rPr>
                <a:t>X</a:t>
              </a:r>
              <a:r>
                <a:rPr lang="en-US" sz="900" b="0" i="0">
                  <a:latin typeface="Cambria Math" panose="02040503050406030204" pitchFamily="18" charset="0"/>
                  <a:ea typeface="Cambria Math"/>
                </a:rPr>
                <a:t>_</a:t>
              </a:r>
              <a:r>
                <a:rPr lang="en-US" sz="900" b="0" i="0">
                  <a:latin typeface="Cambria Math"/>
                  <a:ea typeface="Cambria Math"/>
                </a:rPr>
                <a:t>1</a:t>
              </a:r>
              <a:r>
                <a:rPr lang="en-US" sz="900" b="0" i="0">
                  <a:latin typeface="Cambria Math" panose="02040503050406030204" pitchFamily="18" charset="0"/>
                  <a:ea typeface="Cambria Math"/>
                </a:rPr>
                <a:t> 〖</a:t>
              </a:r>
              <a:r>
                <a:rPr lang="en-US" sz="900" b="0" i="0">
                  <a:latin typeface="Cambria Math" panose="02040503050406030204" pitchFamily="18" charset="0"/>
                  <a:ea typeface="Cambria Math" panose="02040503050406030204" pitchFamily="18" charset="0"/>
                </a:rPr>
                <a:t>−</a:t>
              </a:r>
              <a:r>
                <a:rPr lang="en-US" sz="900" b="0" i="0">
                  <a:latin typeface="Cambria Math"/>
                  <a:ea typeface="Cambria Math"/>
                </a:rPr>
                <a:t>X</a:t>
              </a:r>
              <a:r>
                <a:rPr lang="en-US" sz="900" b="0" i="0">
                  <a:latin typeface="Cambria Math" panose="02040503050406030204" pitchFamily="18" charset="0"/>
                  <a:ea typeface="Cambria Math"/>
                </a:rPr>
                <a:t>〗_</a:t>
              </a:r>
              <a:r>
                <a:rPr lang="en-US" sz="900" b="0" i="0">
                  <a:latin typeface="Cambria Math"/>
                  <a:ea typeface="Cambria Math"/>
                </a:rPr>
                <a:t>2×100</a:t>
              </a:r>
              <a:r>
                <a:rPr lang="en-US" sz="900" b="0" i="0">
                  <a:latin typeface="Cambria Math" panose="02040503050406030204" pitchFamily="18" charset="0"/>
                  <a:ea typeface="Cambria Math"/>
                </a:rPr>
                <a:t>)/¯</a:t>
              </a:r>
              <a:r>
                <a:rPr lang="en-US" sz="900" b="0" i="0">
                  <a:latin typeface="Cambria Math"/>
                  <a:ea typeface="Cambria Math"/>
                </a:rPr>
                <a:t>X</a:t>
              </a:r>
              <a:endParaRPr lang="th-TH" sz="900" i="0"/>
            </a:p>
          </xdr:txBody>
        </xdr:sp>
      </mc:Fallback>
    </mc:AlternateContent>
    <xdr:clientData/>
  </xdr:oneCellAnchor>
  <xdr:oneCellAnchor>
    <xdr:from>
      <xdr:col>6</xdr:col>
      <xdr:colOff>139146</xdr:colOff>
      <xdr:row>61</xdr:row>
      <xdr:rowOff>98149</xdr:rowOff>
    </xdr:from>
    <xdr:ext cx="177249" cy="246286"/>
    <mc:AlternateContent xmlns:mc="http://schemas.openxmlformats.org/markup-compatibility/2006">
      <mc:Choice xmlns:a14="http://schemas.microsoft.com/office/drawing/2010/main" Requires="a14">
        <xdr:sp macro="" textlink="">
          <xdr:nvSpPr>
            <xdr:cNvPr id="3" name="TextBox 2"/>
            <xdr:cNvSpPr txBox="1"/>
          </xdr:nvSpPr>
          <xdr:spPr>
            <a:xfrm>
              <a:off x="4854021" y="9908899"/>
              <a:ext cx="177249" cy="2462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14:m>
                <m:oMathPara xmlns:m="http://schemas.openxmlformats.org/officeDocument/2006/math">
                  <m:oMathParaPr>
                    <m:jc m:val="centerGroup"/>
                  </m:oMathParaPr>
                  <m:oMath xmlns:m="http://schemas.openxmlformats.org/officeDocument/2006/math">
                    <m:bar>
                      <m:barPr>
                        <m:pos m:val="top"/>
                        <m:ctrlPr>
                          <a:rPr lang="th-TH" sz="900" i="1">
                            <a:latin typeface="Cambria Math" panose="02040503050406030204" pitchFamily="18" charset="0"/>
                          </a:rPr>
                        </m:ctrlPr>
                      </m:barPr>
                      <m:e>
                        <m:r>
                          <m:rPr>
                            <m:sty m:val="p"/>
                          </m:rPr>
                          <a:rPr lang="en-US" sz="900" b="0" i="0">
                            <a:latin typeface="Cambria Math"/>
                          </a:rPr>
                          <m:t>X</m:t>
                        </m:r>
                      </m:e>
                    </m:bar>
                  </m:oMath>
                </m:oMathPara>
              </a14:m>
              <a:endParaRPr lang="th-TH" sz="900" i="0"/>
            </a:p>
          </xdr:txBody>
        </xdr:sp>
      </mc:Choice>
      <mc:Fallback>
        <xdr:sp macro="" textlink="">
          <xdr:nvSpPr>
            <xdr:cNvPr id="3" name="TextBox 2"/>
            <xdr:cNvSpPr txBox="1"/>
          </xdr:nvSpPr>
          <xdr:spPr>
            <a:xfrm>
              <a:off x="4854021" y="9908899"/>
              <a:ext cx="177249" cy="2462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r>
                <a:rPr lang="th-TH" sz="900" i="0">
                  <a:latin typeface="Cambria Math" panose="02040503050406030204" pitchFamily="18" charset="0"/>
                </a:rPr>
                <a:t>¯</a:t>
              </a:r>
              <a:r>
                <a:rPr lang="en-US" sz="900" b="0" i="0">
                  <a:latin typeface="Cambria Math"/>
                </a:rPr>
                <a:t>X</a:t>
              </a:r>
              <a:endParaRPr lang="th-TH" sz="900" i="0"/>
            </a:p>
          </xdr:txBody>
        </xdr:sp>
      </mc:Fallback>
    </mc:AlternateContent>
    <xdr:clientData/>
  </xdr:oneCellAnchor>
  <xdr:oneCellAnchor>
    <xdr:from>
      <xdr:col>3</xdr:col>
      <xdr:colOff>92765</xdr:colOff>
      <xdr:row>55</xdr:row>
      <xdr:rowOff>54458</xdr:rowOff>
    </xdr:from>
    <xdr:ext cx="1510748" cy="387094"/>
    <mc:AlternateContent xmlns:mc="http://schemas.openxmlformats.org/markup-compatibility/2006">
      <mc:Choice xmlns:a14="http://schemas.microsoft.com/office/drawing/2010/main" Requires="a14">
        <xdr:sp macro="" textlink="">
          <xdr:nvSpPr>
            <xdr:cNvPr id="4" name="TextBox 3"/>
            <xdr:cNvSpPr txBox="1"/>
          </xdr:nvSpPr>
          <xdr:spPr>
            <a:xfrm>
              <a:off x="2921690" y="8988908"/>
              <a:ext cx="1510748" cy="38709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14:m>
                <m:oMathPara xmlns:m="http://schemas.openxmlformats.org/officeDocument/2006/math">
                  <m:oMathParaPr>
                    <m:jc m:val="centerGroup"/>
                  </m:oMathParaPr>
                  <m:oMath xmlns:m="http://schemas.openxmlformats.org/officeDocument/2006/math">
                    <m:r>
                      <a:rPr lang="th-TH" sz="900" i="0">
                        <a:latin typeface="Cambria Math" panose="02040503050406030204" pitchFamily="18" charset="0"/>
                        <a:ea typeface="Cambria Math"/>
                      </a:rPr>
                      <m:t>%</m:t>
                    </m:r>
                    <m:r>
                      <m:rPr>
                        <m:sty m:val="p"/>
                      </m:rPr>
                      <a:rPr lang="en-US" sz="900" b="0" i="0">
                        <a:latin typeface="Cambria Math" panose="02040503050406030204" pitchFamily="18" charset="0"/>
                        <a:ea typeface="Cambria Math"/>
                      </a:rPr>
                      <m:t>Recovery</m:t>
                    </m:r>
                    <m:r>
                      <a:rPr lang="en-US" sz="900" b="0" i="0">
                        <a:latin typeface="Cambria Math" panose="02040503050406030204" pitchFamily="18" charset="0"/>
                        <a:ea typeface="Cambria Math"/>
                      </a:rPr>
                      <m:t>=</m:t>
                    </m:r>
                    <m:f>
                      <m:fPr>
                        <m:ctrlPr>
                          <a:rPr lang="en-US" sz="900" b="0" i="1">
                            <a:latin typeface="Cambria Math" panose="02040503050406030204" pitchFamily="18" charset="0"/>
                            <a:ea typeface="Cambria Math"/>
                          </a:rPr>
                        </m:ctrlPr>
                      </m:fPr>
                      <m:num>
                        <m:sSub>
                          <m:sSubPr>
                            <m:ctrlPr>
                              <a:rPr lang="en-US" sz="900" b="0" i="1">
                                <a:latin typeface="Cambria Math" panose="02040503050406030204" pitchFamily="18" charset="0"/>
                                <a:ea typeface="Cambria Math"/>
                              </a:rPr>
                            </m:ctrlPr>
                          </m:sSubPr>
                          <m:e>
                            <m:r>
                              <m:rPr>
                                <m:sty m:val="p"/>
                              </m:rPr>
                              <a:rPr lang="en-US" sz="900" b="0" i="0">
                                <a:latin typeface="Cambria Math" panose="02040503050406030204" pitchFamily="18" charset="0"/>
                                <a:ea typeface="Cambria Math"/>
                              </a:rPr>
                              <m:t>X</m:t>
                            </m:r>
                          </m:e>
                          <m:sub>
                            <m:r>
                              <a:rPr lang="en-US" sz="900" b="0" i="0">
                                <a:latin typeface="Cambria Math" panose="02040503050406030204" pitchFamily="18" charset="0"/>
                                <a:ea typeface="Cambria Math"/>
                              </a:rPr>
                              <m:t>2</m:t>
                            </m:r>
                          </m:sub>
                        </m:sSub>
                        <m:r>
                          <a:rPr lang="en-US" sz="900" b="0" i="0">
                            <a:latin typeface="Cambria Math" panose="02040503050406030204" pitchFamily="18" charset="0"/>
                            <a:ea typeface="Cambria Math"/>
                          </a:rPr>
                          <m:t>×100</m:t>
                        </m:r>
                      </m:num>
                      <m:den>
                        <m:sSub>
                          <m:sSubPr>
                            <m:ctrlPr>
                              <a:rPr lang="en-US" sz="900" b="0" i="1">
                                <a:latin typeface="Cambria Math" panose="02040503050406030204" pitchFamily="18" charset="0"/>
                                <a:ea typeface="Cambria Math"/>
                              </a:rPr>
                            </m:ctrlPr>
                          </m:sSubPr>
                          <m:e>
                            <m:r>
                              <m:rPr>
                                <m:sty m:val="p"/>
                              </m:rPr>
                              <a:rPr lang="en-US" sz="900" b="0" i="0">
                                <a:latin typeface="Cambria Math" panose="02040503050406030204" pitchFamily="18" charset="0"/>
                                <a:ea typeface="Cambria Math"/>
                              </a:rPr>
                              <m:t>X</m:t>
                            </m:r>
                          </m:e>
                          <m:sub>
                            <m:r>
                              <a:rPr lang="en-US" sz="900" b="0" i="0">
                                <a:latin typeface="Cambria Math" panose="02040503050406030204" pitchFamily="18" charset="0"/>
                                <a:ea typeface="Cambria Math"/>
                              </a:rPr>
                              <m:t>1</m:t>
                            </m:r>
                          </m:sub>
                        </m:sSub>
                      </m:den>
                    </m:f>
                  </m:oMath>
                </m:oMathPara>
              </a14:m>
              <a:endParaRPr lang="th-TH" sz="900" i="0">
                <a:latin typeface="+mn-lt"/>
              </a:endParaRPr>
            </a:p>
          </xdr:txBody>
        </xdr:sp>
      </mc:Choice>
      <mc:Fallback>
        <xdr:sp macro="" textlink="">
          <xdr:nvSpPr>
            <xdr:cNvPr id="4" name="TextBox 3"/>
            <xdr:cNvSpPr txBox="1"/>
          </xdr:nvSpPr>
          <xdr:spPr>
            <a:xfrm>
              <a:off x="2921690" y="8988908"/>
              <a:ext cx="1510748" cy="38709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r>
                <a:rPr lang="th-TH" sz="900" i="0">
                  <a:latin typeface="Cambria Math" panose="02040503050406030204" pitchFamily="18" charset="0"/>
                  <a:ea typeface="Cambria Math"/>
                </a:rPr>
                <a:t>%</a:t>
              </a:r>
              <a:r>
                <a:rPr lang="en-US" sz="900" b="0" i="0">
                  <a:latin typeface="Cambria Math" panose="02040503050406030204" pitchFamily="18" charset="0"/>
                  <a:ea typeface="Cambria Math"/>
                </a:rPr>
                <a:t>Recovery=(X_2×100)/X_1 </a:t>
              </a:r>
              <a:endParaRPr lang="th-TH" sz="900" i="0">
                <a:latin typeface="+mn-lt"/>
              </a:endParaRPr>
            </a:p>
          </xdr:txBody>
        </xdr:sp>
      </mc:Fallback>
    </mc:AlternateContent>
    <xdr:clientData/>
  </xdr:oneCellAnchor>
  <xdr:twoCellAnchor editAs="oneCell">
    <xdr:from>
      <xdr:col>9</xdr:col>
      <xdr:colOff>82412</xdr:colOff>
      <xdr:row>2</xdr:row>
      <xdr:rowOff>61291</xdr:rowOff>
    </xdr:from>
    <xdr:to>
      <xdr:col>9</xdr:col>
      <xdr:colOff>501441</xdr:colOff>
      <xdr:row>4</xdr:row>
      <xdr:rowOff>101461</xdr:rowOff>
    </xdr:to>
    <xdr:pic>
      <xdr:nvPicPr>
        <xdr:cNvPr id="5" name="Picture 4"/>
        <xdr:cNvPicPr>
          <a:picLocks noChangeAspect="1"/>
        </xdr:cNvPicPr>
      </xdr:nvPicPr>
      <xdr:blipFill>
        <a:blip xmlns:r="http://schemas.openxmlformats.org/officeDocument/2006/relationships" r:embed="rId1"/>
        <a:stretch>
          <a:fillRect/>
        </a:stretch>
      </xdr:blipFill>
      <xdr:spPr>
        <a:xfrm>
          <a:off x="6683237" y="823291"/>
          <a:ext cx="419029" cy="383070"/>
        </a:xfrm>
        <a:prstGeom prst="rect">
          <a:avLst/>
        </a:prstGeom>
      </xdr:spPr>
    </xdr:pic>
    <xdr:clientData/>
  </xdr:twoCellAnchor>
  <xdr:twoCellAnchor editAs="oneCell">
    <xdr:from>
      <xdr:col>10</xdr:col>
      <xdr:colOff>102703</xdr:colOff>
      <xdr:row>2</xdr:row>
      <xdr:rowOff>61291</xdr:rowOff>
    </xdr:from>
    <xdr:to>
      <xdr:col>10</xdr:col>
      <xdr:colOff>521732</xdr:colOff>
      <xdr:row>4</xdr:row>
      <xdr:rowOff>120511</xdr:rowOff>
    </xdr:to>
    <xdr:pic>
      <xdr:nvPicPr>
        <xdr:cNvPr id="6" name="Picture 5"/>
        <xdr:cNvPicPr>
          <a:picLocks noChangeAspect="1"/>
        </xdr:cNvPicPr>
      </xdr:nvPicPr>
      <xdr:blipFill>
        <a:blip xmlns:r="http://schemas.openxmlformats.org/officeDocument/2006/relationships" r:embed="rId2"/>
        <a:stretch>
          <a:fillRect/>
        </a:stretch>
      </xdr:blipFill>
      <xdr:spPr>
        <a:xfrm>
          <a:off x="7332178" y="823291"/>
          <a:ext cx="419029" cy="402120"/>
        </a:xfrm>
        <a:prstGeom prst="rect">
          <a:avLst/>
        </a:prstGeom>
      </xdr:spPr>
    </xdr:pic>
    <xdr:clientData/>
  </xdr:twoCellAnchor>
  <xdr:twoCellAnchor>
    <xdr:from>
      <xdr:col>11</xdr:col>
      <xdr:colOff>106019</xdr:colOff>
      <xdr:row>0</xdr:row>
      <xdr:rowOff>86140</xdr:rowOff>
    </xdr:from>
    <xdr:to>
      <xdr:col>13</xdr:col>
      <xdr:colOff>271670</xdr:colOff>
      <xdr:row>0</xdr:row>
      <xdr:rowOff>503583</xdr:rowOff>
    </xdr:to>
    <xdr:sp macro="[0]!reecordata" textlink="">
      <xdr:nvSpPr>
        <xdr:cNvPr id="7" name="Rectangle 6"/>
        <xdr:cNvSpPr/>
      </xdr:nvSpPr>
      <xdr:spPr>
        <a:xfrm>
          <a:off x="7964144" y="86140"/>
          <a:ext cx="1422951" cy="417443"/>
        </a:xfrm>
        <a:prstGeom prst="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US" sz="1200" b="1"/>
            <a:t>Add New Record</a:t>
          </a:r>
        </a:p>
      </xdr:txBody>
    </xdr:sp>
    <xdr:clientData/>
  </xdr:twoCellAnchor>
  <mc:AlternateContent xmlns:mc="http://schemas.openxmlformats.org/markup-compatibility/2006">
    <mc:Choice xmlns:a14="http://schemas.microsoft.com/office/drawing/2010/main" Requires="a14">
      <xdr:twoCellAnchor>
        <xdr:from>
          <xdr:col>11</xdr:col>
          <xdr:colOff>114300</xdr:colOff>
          <xdr:row>0</xdr:row>
          <xdr:rowOff>561975</xdr:rowOff>
        </xdr:from>
        <xdr:to>
          <xdr:col>13</xdr:col>
          <xdr:colOff>276225</xdr:colOff>
          <xdr:row>3</xdr:row>
          <xdr:rowOff>19050</xdr:rowOff>
        </xdr:to>
        <xdr:sp macro="" textlink="">
          <xdr:nvSpPr>
            <xdr:cNvPr id="2049" name="Button 1" hidden="1">
              <a:extLst>
                <a:ext uri="{63B3BB69-23CF-44E3-9099-C40C66FF867C}">
                  <a14:compatExt spid="_x0000_s2049"/>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Save Record</a:t>
              </a:r>
            </a:p>
          </xdr:txBody>
        </xdr:sp>
        <xdr:clientData fPrintsWithSheet="0"/>
      </xdr:twoCellAnchor>
    </mc:Choice>
    <mc:Fallback/>
  </mc:AlternateContent>
  <xdr:oneCellAnchor>
    <xdr:from>
      <xdr:col>2</xdr:col>
      <xdr:colOff>377687</xdr:colOff>
      <xdr:row>63</xdr:row>
      <xdr:rowOff>47831</xdr:rowOff>
    </xdr:from>
    <xdr:ext cx="1510748" cy="316240"/>
    <mc:AlternateContent xmlns:mc="http://schemas.openxmlformats.org/markup-compatibility/2006">
      <mc:Choice xmlns:a14="http://schemas.microsoft.com/office/drawing/2010/main" Requires="a14">
        <xdr:sp macro="" textlink="">
          <xdr:nvSpPr>
            <xdr:cNvPr id="9" name="TextBox 8"/>
            <xdr:cNvSpPr txBox="1"/>
          </xdr:nvSpPr>
          <xdr:spPr>
            <a:xfrm>
              <a:off x="2577962" y="10125281"/>
              <a:ext cx="1510748" cy="316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14:m>
                <m:oMath xmlns:m="http://schemas.openxmlformats.org/officeDocument/2006/math">
                  <m:r>
                    <a:rPr lang="th-TH" sz="900" i="0">
                      <a:latin typeface="Cambria Math" panose="02040503050406030204" pitchFamily="18" charset="0"/>
                      <a:ea typeface="Cambria Math"/>
                    </a:rPr>
                    <m:t>%</m:t>
                  </m:r>
                  <m:r>
                    <m:rPr>
                      <m:sty m:val="p"/>
                    </m:rPr>
                    <a:rPr lang="en-US" sz="900" b="0" i="0">
                      <a:latin typeface="Cambria Math" panose="02040503050406030204" pitchFamily="18" charset="0"/>
                      <a:ea typeface="Cambria Math"/>
                    </a:rPr>
                    <m:t>Recovery</m:t>
                  </m:r>
                  <m:r>
                    <a:rPr lang="en-US" sz="900" b="0" i="0">
                      <a:latin typeface="Cambria Math" panose="02040503050406030204" pitchFamily="18" charset="0"/>
                      <a:ea typeface="Cambria Math"/>
                    </a:rPr>
                    <m:t>=</m:t>
                  </m:r>
                  <m:f>
                    <m:fPr>
                      <m:ctrlPr>
                        <a:rPr lang="en-US" sz="900" b="0" i="1">
                          <a:latin typeface="Cambria Math" panose="02040503050406030204" pitchFamily="18" charset="0"/>
                          <a:ea typeface="Cambria Math"/>
                        </a:rPr>
                      </m:ctrlPr>
                    </m:fPr>
                    <m:num>
                      <m:r>
                        <m:rPr>
                          <m:nor/>
                        </m:rPr>
                        <a:rPr lang="en-US" sz="900" b="0" i="0">
                          <a:latin typeface="Cambria Math" panose="02040503050406030204" pitchFamily="18" charset="0"/>
                          <a:ea typeface="Cambria Math"/>
                        </a:rPr>
                        <m:t>100</m:t>
                      </m:r>
                      <m:d>
                        <m:dPr>
                          <m:ctrlPr>
                            <a:rPr lang="en-US" sz="900" b="0" i="1">
                              <a:latin typeface="Cambria Math" panose="02040503050406030204" pitchFamily="18" charset="0"/>
                              <a:ea typeface="Cambria Math"/>
                            </a:rPr>
                          </m:ctrlPr>
                        </m:dPr>
                        <m:e>
                          <m:sSub>
                            <m:sSubPr>
                              <m:ctrlPr>
                                <a:rPr lang="en-US" sz="900" b="0" i="1">
                                  <a:solidFill>
                                    <a:schemeClr val="tx1"/>
                                  </a:solidFill>
                                  <a:effectLst/>
                                  <a:latin typeface="Cambria Math" panose="02040503050406030204" pitchFamily="18" charset="0"/>
                                  <a:ea typeface="+mn-ea"/>
                                  <a:cs typeface="+mn-cs"/>
                                </a:rPr>
                              </m:ctrlPr>
                            </m:sSubPr>
                            <m:e>
                              <m:sSub>
                                <m:sSubPr>
                                  <m:ctrlPr>
                                    <a:rPr lang="en-US" sz="900" b="0" i="1">
                                      <a:solidFill>
                                        <a:schemeClr val="tx1"/>
                                      </a:solidFill>
                                      <a:effectLst/>
                                      <a:latin typeface="Cambria Math" panose="02040503050406030204" pitchFamily="18" charset="0"/>
                                      <a:ea typeface="+mn-ea"/>
                                      <a:cs typeface="+mn-cs"/>
                                    </a:rPr>
                                  </m:ctrlPr>
                                </m:sSubPr>
                                <m:e>
                                  <m:r>
                                    <m:rPr>
                                      <m:nor/>
                                    </m:rPr>
                                    <a:rPr lang="en-US" sz="900" b="0" i="0">
                                      <a:solidFill>
                                        <a:schemeClr val="tx1"/>
                                      </a:solidFill>
                                      <a:effectLst/>
                                      <a:latin typeface="+mn-lt"/>
                                      <a:ea typeface="+mn-ea"/>
                                      <a:cs typeface="+mn-cs"/>
                                    </a:rPr>
                                    <m:t>X</m:t>
                                  </m:r>
                                </m:e>
                                <m:sub>
                                  <m:r>
                                    <m:rPr>
                                      <m:nor/>
                                    </m:rPr>
                                    <a:rPr lang="en-US" sz="900" b="0" i="0">
                                      <a:solidFill>
                                        <a:schemeClr val="tx1"/>
                                      </a:solidFill>
                                      <a:effectLst/>
                                      <a:latin typeface="+mn-lt"/>
                                      <a:ea typeface="+mn-ea"/>
                                      <a:cs typeface="+mn-cs"/>
                                    </a:rPr>
                                    <m:t>s</m:t>
                                  </m:r>
                                </m:sub>
                              </m:sSub>
                              <m:r>
                                <m:rPr>
                                  <m:nor/>
                                </m:rPr>
                                <a:rPr lang="en-US" sz="900" b="0" i="0">
                                  <a:solidFill>
                                    <a:schemeClr val="tx1"/>
                                  </a:solidFill>
                                  <a:effectLst/>
                                  <a:latin typeface="+mn-lt"/>
                                  <a:ea typeface="+mn-ea"/>
                                  <a:cs typeface="+mn-cs"/>
                                </a:rPr>
                                <m:t>−</m:t>
                              </m:r>
                              <m:r>
                                <m:rPr>
                                  <m:nor/>
                                </m:rPr>
                                <a:rPr lang="en-US" sz="900" b="0" i="0">
                                  <a:solidFill>
                                    <a:schemeClr val="tx1"/>
                                  </a:solidFill>
                                  <a:effectLst/>
                                  <a:latin typeface="+mn-lt"/>
                                  <a:ea typeface="+mn-ea"/>
                                  <a:cs typeface="+mn-cs"/>
                                </a:rPr>
                                <m:t>X</m:t>
                              </m:r>
                            </m:e>
                            <m:sub>
                              <m:r>
                                <m:rPr>
                                  <m:nor/>
                                </m:rPr>
                                <a:rPr lang="en-US" sz="900" b="0" i="0">
                                  <a:solidFill>
                                    <a:schemeClr val="tx1"/>
                                  </a:solidFill>
                                  <a:effectLst/>
                                  <a:latin typeface="+mn-lt"/>
                                  <a:ea typeface="+mn-ea"/>
                                  <a:cs typeface="+mn-cs"/>
                                </a:rPr>
                                <m:t>u</m:t>
                              </m:r>
                            </m:sub>
                          </m:sSub>
                        </m:e>
                      </m:d>
                    </m:num>
                    <m:den>
                      <m:r>
                        <m:rPr>
                          <m:nor/>
                        </m:rPr>
                        <a:rPr lang="en-US" sz="900" b="0" i="0">
                          <a:latin typeface="Cambria Math" panose="02040503050406030204" pitchFamily="18" charset="0"/>
                          <a:ea typeface="Cambria Math"/>
                        </a:rPr>
                        <m:t>K</m:t>
                      </m:r>
                    </m:den>
                  </m:f>
                </m:oMath>
              </a14:m>
              <a:r>
                <a:rPr lang="en-US" sz="900" i="0">
                  <a:latin typeface="+mn-lt"/>
                </a:rPr>
                <a:t> </a:t>
              </a:r>
              <a:endParaRPr lang="th-TH" sz="900" i="0">
                <a:latin typeface="+mn-lt"/>
              </a:endParaRPr>
            </a:p>
          </xdr:txBody>
        </xdr:sp>
      </mc:Choice>
      <mc:Fallback>
        <xdr:sp macro="" textlink="">
          <xdr:nvSpPr>
            <xdr:cNvPr id="9" name="TextBox 8"/>
            <xdr:cNvSpPr txBox="1"/>
          </xdr:nvSpPr>
          <xdr:spPr>
            <a:xfrm>
              <a:off x="2577962" y="10125281"/>
              <a:ext cx="1510748" cy="316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th-TH" sz="900" i="0">
                  <a:latin typeface="Cambria Math" panose="02040503050406030204" pitchFamily="18" charset="0"/>
                  <a:ea typeface="Cambria Math"/>
                </a:rPr>
                <a:t>%</a:t>
              </a:r>
              <a:r>
                <a:rPr lang="en-US" sz="900" b="0" i="0">
                  <a:latin typeface="Cambria Math" panose="02040503050406030204" pitchFamily="18" charset="0"/>
                  <a:ea typeface="Cambria Math"/>
                </a:rPr>
                <a:t>Recovery="100" (</a:t>
              </a:r>
              <a:r>
                <a:rPr lang="en-US" sz="900" b="0" i="0">
                  <a:solidFill>
                    <a:schemeClr val="tx1"/>
                  </a:solidFill>
                  <a:effectLst/>
                  <a:latin typeface="Cambria Math" panose="02040503050406030204" pitchFamily="18" charset="0"/>
                  <a:ea typeface="+mn-ea"/>
                  <a:cs typeface="+mn-cs"/>
                </a:rPr>
                <a:t>〖</a:t>
              </a:r>
              <a:r>
                <a:rPr lang="en-US" sz="900" b="0" i="0">
                  <a:solidFill>
                    <a:schemeClr val="tx1"/>
                  </a:solidFill>
                  <a:effectLst/>
                  <a:latin typeface="+mn-lt"/>
                  <a:ea typeface="+mn-ea"/>
                  <a:cs typeface="+mn-cs"/>
                </a:rPr>
                <a:t>"X</a:t>
              </a:r>
              <a:r>
                <a:rPr lang="en-US" sz="900" b="0" i="0">
                  <a:solidFill>
                    <a:schemeClr val="tx1"/>
                  </a:solidFill>
                  <a:effectLst/>
                  <a:latin typeface="Cambria Math" panose="02040503050406030204" pitchFamily="18" charset="0"/>
                  <a:ea typeface="+mn-ea"/>
                  <a:cs typeface="+mn-cs"/>
                </a:rPr>
                <a:t>" _</a:t>
              </a:r>
              <a:r>
                <a:rPr lang="en-US" sz="900" b="0" i="0">
                  <a:solidFill>
                    <a:schemeClr val="tx1"/>
                  </a:solidFill>
                  <a:effectLst/>
                  <a:latin typeface="+mn-lt"/>
                  <a:ea typeface="+mn-ea"/>
                  <a:cs typeface="+mn-cs"/>
                </a:rPr>
                <a:t>"s</a:t>
              </a:r>
              <a:r>
                <a:rPr lang="en-US" sz="900" b="0" i="0">
                  <a:solidFill>
                    <a:schemeClr val="tx1"/>
                  </a:solidFill>
                  <a:effectLst/>
                  <a:latin typeface="Cambria Math" panose="02040503050406030204" pitchFamily="18" charset="0"/>
                  <a:ea typeface="+mn-ea"/>
                  <a:cs typeface="+mn-cs"/>
                </a:rPr>
                <a:t>" </a:t>
              </a:r>
              <a:r>
                <a:rPr lang="en-US" sz="900" b="0" i="0">
                  <a:solidFill>
                    <a:schemeClr val="tx1"/>
                  </a:solidFill>
                  <a:effectLst/>
                  <a:latin typeface="+mn-lt"/>
                  <a:ea typeface="+mn-ea"/>
                  <a:cs typeface="+mn-cs"/>
                </a:rPr>
                <a:t> "−X</a:t>
              </a:r>
              <a:r>
                <a:rPr lang="en-US" sz="900" b="0" i="0">
                  <a:solidFill>
                    <a:schemeClr val="tx1"/>
                  </a:solidFill>
                  <a:effectLst/>
                  <a:latin typeface="Cambria Math" panose="02040503050406030204" pitchFamily="18" charset="0"/>
                  <a:ea typeface="+mn-ea"/>
                  <a:cs typeface="+mn-cs"/>
                </a:rPr>
                <a:t>" 〗_</a:t>
              </a:r>
              <a:r>
                <a:rPr lang="en-US" sz="900" b="0" i="0">
                  <a:solidFill>
                    <a:schemeClr val="tx1"/>
                  </a:solidFill>
                  <a:effectLst/>
                  <a:latin typeface="+mn-lt"/>
                  <a:ea typeface="+mn-ea"/>
                  <a:cs typeface="+mn-cs"/>
                </a:rPr>
                <a:t>"u</a:t>
              </a:r>
              <a:r>
                <a:rPr lang="en-US" sz="900" b="0" i="0">
                  <a:solidFill>
                    <a:schemeClr val="tx1"/>
                  </a:solidFill>
                  <a:effectLst/>
                  <a:latin typeface="Cambria Math" panose="02040503050406030204" pitchFamily="18" charset="0"/>
                  <a:ea typeface="+mn-ea"/>
                  <a:cs typeface="+mn-cs"/>
                </a:rPr>
                <a:t>"  )</a:t>
              </a:r>
              <a:r>
                <a:rPr lang="en-US" sz="900" b="0" i="0">
                  <a:solidFill>
                    <a:schemeClr val="tx1"/>
                  </a:solidFill>
                  <a:effectLst/>
                  <a:latin typeface="Cambria Math" panose="02040503050406030204" pitchFamily="18" charset="0"/>
                  <a:ea typeface="Cambria Math"/>
                  <a:cs typeface="+mn-cs"/>
                </a:rPr>
                <a:t>/"</a:t>
              </a:r>
              <a:r>
                <a:rPr lang="en-US" sz="900" b="0" i="0">
                  <a:latin typeface="Cambria Math" panose="02040503050406030204" pitchFamily="18" charset="0"/>
                  <a:ea typeface="Cambria Math"/>
                </a:rPr>
                <a:t>K" </a:t>
              </a:r>
              <a:r>
                <a:rPr lang="en-US" sz="900" i="0">
                  <a:latin typeface="+mn-lt"/>
                </a:rPr>
                <a:t> </a:t>
              </a:r>
              <a:endParaRPr lang="th-TH" sz="900" i="0">
                <a:latin typeface="+mn-lt"/>
              </a:endParaRPr>
            </a:p>
          </xdr:txBody>
        </xdr:sp>
      </mc:Fallback>
    </mc:AlternateContent>
    <xdr:clientData/>
  </xdr:oneCellAnchor>
</xdr:wsDr>
</file>

<file path=xl/drawings/drawing2.xml><?xml version="1.0" encoding="utf-8"?>
<xdr:wsDr xmlns:xdr="http://schemas.openxmlformats.org/drawingml/2006/spreadsheetDrawing" xmlns:a="http://schemas.openxmlformats.org/drawingml/2006/main">
  <xdr:twoCellAnchor>
    <xdr:from>
      <xdr:col>3</xdr:col>
      <xdr:colOff>89647</xdr:colOff>
      <xdr:row>1</xdr:row>
      <xdr:rowOff>152400</xdr:rowOff>
    </xdr:from>
    <xdr:to>
      <xdr:col>22</xdr:col>
      <xdr:colOff>11205</xdr:colOff>
      <xdr:row>16</xdr:row>
      <xdr:rowOff>9525</xdr:rowOff>
    </xdr:to>
    <xdr:graphicFrame macro="">
      <xdr:nvGraphicFramePr>
        <xdr:cNvPr id="2" name="Chart 1">
          <a:extLst>
            <a:ext uri="{FF2B5EF4-FFF2-40B4-BE49-F238E27FC236}">
              <a16:creationId xmlns:a16="http://schemas.microsoft.com/office/drawing/2014/main" id="{00000000-0008-0000-02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absolute">
    <xdr:from>
      <xdr:col>0</xdr:col>
      <xdr:colOff>321608</xdr:colOff>
      <xdr:row>0</xdr:row>
      <xdr:rowOff>122145</xdr:rowOff>
    </xdr:from>
    <xdr:to>
      <xdr:col>2</xdr:col>
      <xdr:colOff>418541</xdr:colOff>
      <xdr:row>4</xdr:row>
      <xdr:rowOff>234764</xdr:rowOff>
    </xdr:to>
    <mc:AlternateContent xmlns:mc="http://schemas.openxmlformats.org/markup-compatibility/2006">
      <mc:Choice xmlns:sle15="http://schemas.microsoft.com/office/drawing/2012/slicer" Requires="sle15">
        <xdr:graphicFrame macro="">
          <xdr:nvGraphicFramePr>
            <xdr:cNvPr id="3" name="Discharge No. 2">
              <a:extLst>
                <a:ext uri="{FF2B5EF4-FFF2-40B4-BE49-F238E27FC236}">
                  <a16:creationId xmlns:a16="http://schemas.microsoft.com/office/drawing/2014/main" id="{00000000-0008-0000-0200-000003000000}"/>
                </a:ext>
              </a:extLst>
            </xdr:cNvPr>
            <xdr:cNvGraphicFramePr/>
          </xdr:nvGraphicFramePr>
          <xdr:xfrm>
            <a:off x="0" y="0"/>
            <a:ext cx="0" cy="0"/>
          </xdr:xfrm>
          <a:graphic>
            <a:graphicData uri="http://schemas.microsoft.com/office/drawing/2010/slicer">
              <sle:slicer xmlns:sle="http://schemas.microsoft.com/office/drawing/2010/slicer" name="Discharge No. 2"/>
            </a:graphicData>
          </a:graphic>
        </xdr:graphicFrame>
      </mc:Choice>
      <mc:Fallback>
        <xdr:sp macro="" textlink="">
          <xdr:nvSpPr>
            <xdr:cNvPr id="0" name=""/>
            <xdr:cNvSpPr>
              <a:spLocks noTextEdit="1"/>
            </xdr:cNvSpPr>
          </xdr:nvSpPr>
          <xdr:spPr>
            <a:xfrm>
              <a:off x="321608" y="122145"/>
              <a:ext cx="1531286" cy="1334060"/>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twoCellAnchor>
    <xdr:from>
      <xdr:col>19</xdr:col>
      <xdr:colOff>528918</xdr:colOff>
      <xdr:row>0</xdr:row>
      <xdr:rowOff>62753</xdr:rowOff>
    </xdr:from>
    <xdr:to>
      <xdr:col>21</xdr:col>
      <xdr:colOff>510988</xdr:colOff>
      <xdr:row>0</xdr:row>
      <xdr:rowOff>412377</xdr:rowOff>
    </xdr:to>
    <xdr:sp macro="" textlink="">
      <xdr:nvSpPr>
        <xdr:cNvPr id="4" name="Pentagon 3">
          <a:hlinkClick xmlns:r="http://schemas.openxmlformats.org/officeDocument/2006/relationships" r:id="rId2"/>
          <a:extLst>
            <a:ext uri="{FF2B5EF4-FFF2-40B4-BE49-F238E27FC236}">
              <a16:creationId xmlns:a16="http://schemas.microsoft.com/office/drawing/2014/main" id="{00000000-0008-0000-0200-000007000000}"/>
            </a:ext>
          </a:extLst>
        </xdr:cNvPr>
        <xdr:cNvSpPr/>
      </xdr:nvSpPr>
      <xdr:spPr>
        <a:xfrm>
          <a:off x="13682943" y="62753"/>
          <a:ext cx="1629895" cy="349624"/>
        </a:xfrm>
        <a:prstGeom prst="homePlate">
          <a:avLst/>
        </a:prstGeom>
      </xdr:spPr>
      <xdr:style>
        <a:lnRef idx="1">
          <a:schemeClr val="accent5"/>
        </a:lnRef>
        <a:fillRef idx="3">
          <a:schemeClr val="accent5"/>
        </a:fillRef>
        <a:effectRef idx="2">
          <a:schemeClr val="accent5"/>
        </a:effectRef>
        <a:fontRef idx="minor">
          <a:schemeClr val="lt1"/>
        </a:fontRef>
      </xdr:style>
      <xdr:txBody>
        <a:bodyPr vertOverflow="clip" horzOverflow="clip" rtlCol="0" anchor="ctr"/>
        <a:lstStyle/>
        <a:p>
          <a:pPr algn="ctr"/>
          <a:r>
            <a:rPr lang="en-US" sz="1400" b="1">
              <a:latin typeface="DENSO Office" panose="00000500000000000000" pitchFamily="2" charset="0"/>
            </a:rPr>
            <a:t>Report</a:t>
          </a:r>
          <a:r>
            <a:rPr lang="th-TH" sz="1400" b="1">
              <a:latin typeface="DENSO Office" panose="00000500000000000000" pitchFamily="2" charset="0"/>
            </a:rPr>
            <a:t> </a:t>
          </a:r>
          <a:r>
            <a:rPr lang="en-US" sz="1400" b="1">
              <a:latin typeface="DENSO Office" panose="00000500000000000000" pitchFamily="2" charset="0"/>
            </a:rPr>
            <a:t>Graph</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TG1003596/OneDrive%20-%20DENSO/Environment%20Sharing/05.&#3619;&#3634;&#3618;&#3591;&#3634;&#3609;&#3612;&#3621;&#3605;&#3619;&#3623;&#3592;&#3623;&#3633;&#3604;&#3588;&#3640;&#3603;&#3616;&#3634;&#3614;&#3609;&#3657;&#3635;&#3648;&#3626;&#3637;&#3618;/2.%20Discharge%20Trend%20graph.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ord"/>
      <sheetName val="manual"/>
      <sheetName val="Abnormal and reason"/>
      <sheetName val="Discharge"/>
      <sheetName val="DischargeGraph"/>
      <sheetName val="Report"/>
      <sheetName val="Summary sheet"/>
      <sheetName val="Data"/>
      <sheetName val="Discharge Graph"/>
      <sheetName val="Blank Form"/>
    </sheetNames>
    <definedNames>
      <definedName name="SaveRecord"/>
    </definedNames>
    <sheetDataSet>
      <sheetData sheetId="0"/>
      <sheetData sheetId="1"/>
      <sheetData sheetId="2"/>
      <sheetData sheetId="3">
        <row r="19">
          <cell r="R19" t="str">
            <v>IEAT STD.</v>
          </cell>
          <cell r="S19" t="str">
            <v>DECO STD</v>
          </cell>
          <cell r="T19" t="str">
            <v>IEAT STD.2</v>
          </cell>
          <cell r="U19" t="str">
            <v>DECO STD3</v>
          </cell>
          <cell r="V19" t="str">
            <v>Actual</v>
          </cell>
        </row>
        <row r="20">
          <cell r="D20">
            <v>43556</v>
          </cell>
          <cell r="R20">
            <v>10</v>
          </cell>
          <cell r="S20">
            <v>7.5</v>
          </cell>
          <cell r="T20" t="str">
            <v/>
          </cell>
          <cell r="U20" t="str">
            <v/>
          </cell>
          <cell r="V20">
            <v>4.5999999999999996</v>
          </cell>
        </row>
        <row r="21">
          <cell r="D21">
            <v>43558</v>
          </cell>
          <cell r="R21">
            <v>10</v>
          </cell>
          <cell r="S21">
            <v>7.5</v>
          </cell>
          <cell r="T21" t="str">
            <v/>
          </cell>
          <cell r="U21" t="str">
            <v/>
          </cell>
          <cell r="V21">
            <v>3.1</v>
          </cell>
        </row>
        <row r="22">
          <cell r="D22">
            <v>43563</v>
          </cell>
          <cell r="R22">
            <v>10</v>
          </cell>
          <cell r="S22">
            <v>7.5</v>
          </cell>
          <cell r="T22" t="str">
            <v/>
          </cell>
          <cell r="U22" t="str">
            <v/>
          </cell>
          <cell r="V22">
            <v>4.3</v>
          </cell>
        </row>
        <row r="23">
          <cell r="D23">
            <v>43564</v>
          </cell>
          <cell r="R23">
            <v>10</v>
          </cell>
          <cell r="S23">
            <v>7.5</v>
          </cell>
          <cell r="T23" t="str">
            <v/>
          </cell>
          <cell r="U23" t="str">
            <v/>
          </cell>
          <cell r="V23">
            <v>9.3000000000000007</v>
          </cell>
        </row>
        <row r="24">
          <cell r="D24">
            <v>43573</v>
          </cell>
          <cell r="R24">
            <v>10</v>
          </cell>
          <cell r="S24">
            <v>7.5</v>
          </cell>
          <cell r="T24" t="str">
            <v/>
          </cell>
          <cell r="U24" t="str">
            <v/>
          </cell>
          <cell r="V24">
            <v>1.5</v>
          </cell>
        </row>
        <row r="25">
          <cell r="D25">
            <v>43573</v>
          </cell>
          <cell r="R25">
            <v>10</v>
          </cell>
          <cell r="S25">
            <v>7.5</v>
          </cell>
          <cell r="T25" t="str">
            <v/>
          </cell>
          <cell r="U25" t="str">
            <v/>
          </cell>
          <cell r="V25">
            <v>3</v>
          </cell>
        </row>
        <row r="26">
          <cell r="D26">
            <v>43574</v>
          </cell>
          <cell r="R26">
            <v>10</v>
          </cell>
          <cell r="S26">
            <v>7.5</v>
          </cell>
          <cell r="T26" t="str">
            <v/>
          </cell>
          <cell r="U26" t="str">
            <v/>
          </cell>
          <cell r="V26">
            <v>3.7</v>
          </cell>
        </row>
        <row r="27">
          <cell r="D27">
            <v>43581</v>
          </cell>
          <cell r="R27">
            <v>10</v>
          </cell>
          <cell r="S27">
            <v>7.5</v>
          </cell>
          <cell r="T27" t="str">
            <v/>
          </cell>
          <cell r="U27" t="str">
            <v/>
          </cell>
          <cell r="V27">
            <v>1.7</v>
          </cell>
        </row>
        <row r="28">
          <cell r="D28">
            <v>43581</v>
          </cell>
          <cell r="R28">
            <v>10</v>
          </cell>
          <cell r="S28">
            <v>7.5</v>
          </cell>
          <cell r="T28" t="str">
            <v/>
          </cell>
          <cell r="U28" t="str">
            <v/>
          </cell>
          <cell r="V28">
            <v>3.5</v>
          </cell>
        </row>
        <row r="29">
          <cell r="D29">
            <v>43584</v>
          </cell>
          <cell r="R29">
            <v>10</v>
          </cell>
          <cell r="S29">
            <v>7.5</v>
          </cell>
          <cell r="T29" t="str">
            <v/>
          </cell>
          <cell r="U29" t="str">
            <v/>
          </cell>
          <cell r="V29">
            <v>1.4</v>
          </cell>
        </row>
        <row r="30">
          <cell r="D30">
            <v>43585</v>
          </cell>
          <cell r="R30">
            <v>10</v>
          </cell>
          <cell r="S30">
            <v>7.5</v>
          </cell>
          <cell r="T30" t="str">
            <v/>
          </cell>
          <cell r="U30" t="str">
            <v/>
          </cell>
          <cell r="V30">
            <v>3.2</v>
          </cell>
        </row>
        <row r="31">
          <cell r="D31">
            <v>43592</v>
          </cell>
          <cell r="R31">
            <v>10</v>
          </cell>
          <cell r="S31">
            <v>7.5</v>
          </cell>
          <cell r="T31" t="str">
            <v/>
          </cell>
          <cell r="U31" t="str">
            <v/>
          </cell>
          <cell r="V31">
            <v>0</v>
          </cell>
        </row>
        <row r="32">
          <cell r="D32">
            <v>43593</v>
          </cell>
          <cell r="R32">
            <v>10</v>
          </cell>
          <cell r="S32">
            <v>7.5</v>
          </cell>
          <cell r="T32" t="str">
            <v/>
          </cell>
          <cell r="U32" t="str">
            <v/>
          </cell>
          <cell r="V32">
            <v>0</v>
          </cell>
        </row>
        <row r="33">
          <cell r="D33">
            <v>43598</v>
          </cell>
          <cell r="R33">
            <v>10</v>
          </cell>
          <cell r="S33">
            <v>7.5</v>
          </cell>
          <cell r="T33" t="str">
            <v/>
          </cell>
          <cell r="U33" t="str">
            <v/>
          </cell>
          <cell r="V33">
            <v>0</v>
          </cell>
        </row>
        <row r="34">
          <cell r="D34">
            <v>43600</v>
          </cell>
          <cell r="R34">
            <v>10</v>
          </cell>
          <cell r="S34">
            <v>7.5</v>
          </cell>
          <cell r="T34" t="str">
            <v/>
          </cell>
          <cell r="U34" t="str">
            <v/>
          </cell>
          <cell r="V34">
            <v>6.1</v>
          </cell>
        </row>
        <row r="35">
          <cell r="D35">
            <v>43602</v>
          </cell>
          <cell r="R35">
            <v>10</v>
          </cell>
          <cell r="S35">
            <v>7.5</v>
          </cell>
          <cell r="T35" t="str">
            <v/>
          </cell>
          <cell r="U35" t="str">
            <v/>
          </cell>
          <cell r="V35">
            <v>2.5</v>
          </cell>
        </row>
        <row r="36">
          <cell r="D36">
            <v>43608</v>
          </cell>
          <cell r="R36">
            <v>10</v>
          </cell>
          <cell r="S36">
            <v>7.5</v>
          </cell>
          <cell r="T36" t="str">
            <v/>
          </cell>
          <cell r="U36" t="str">
            <v/>
          </cell>
          <cell r="V36">
            <v>0.7</v>
          </cell>
        </row>
        <row r="37">
          <cell r="D37">
            <v>43610</v>
          </cell>
          <cell r="R37">
            <v>10</v>
          </cell>
          <cell r="S37">
            <v>7.5</v>
          </cell>
          <cell r="T37" t="str">
            <v/>
          </cell>
          <cell r="U37" t="str">
            <v/>
          </cell>
          <cell r="V37">
            <v>0.8</v>
          </cell>
        </row>
        <row r="38">
          <cell r="D38">
            <v>43612</v>
          </cell>
          <cell r="R38">
            <v>10</v>
          </cell>
          <cell r="S38">
            <v>7.5</v>
          </cell>
          <cell r="T38" t="str">
            <v/>
          </cell>
          <cell r="U38" t="str">
            <v/>
          </cell>
          <cell r="V38">
            <v>2.8</v>
          </cell>
        </row>
        <row r="39">
          <cell r="D39">
            <v>43614</v>
          </cell>
          <cell r="R39">
            <v>10</v>
          </cell>
          <cell r="S39">
            <v>7.5</v>
          </cell>
          <cell r="T39" t="str">
            <v/>
          </cell>
          <cell r="U39" t="str">
            <v/>
          </cell>
          <cell r="V39">
            <v>0.8</v>
          </cell>
        </row>
        <row r="40">
          <cell r="D40">
            <v>43620</v>
          </cell>
          <cell r="R40">
            <v>10</v>
          </cell>
          <cell r="S40">
            <v>7.5</v>
          </cell>
          <cell r="T40" t="str">
            <v/>
          </cell>
          <cell r="U40" t="str">
            <v/>
          </cell>
          <cell r="V40">
            <v>3.4</v>
          </cell>
        </row>
        <row r="41">
          <cell r="D41">
            <v>43620</v>
          </cell>
          <cell r="R41">
            <v>10</v>
          </cell>
          <cell r="S41">
            <v>7.5</v>
          </cell>
          <cell r="T41" t="str">
            <v/>
          </cell>
          <cell r="U41" t="str">
            <v/>
          </cell>
          <cell r="V41">
            <v>4.3</v>
          </cell>
        </row>
        <row r="42">
          <cell r="D42">
            <v>43628</v>
          </cell>
          <cell r="R42">
            <v>10</v>
          </cell>
          <cell r="S42">
            <v>7.5</v>
          </cell>
          <cell r="T42" t="str">
            <v/>
          </cell>
          <cell r="U42" t="str">
            <v/>
          </cell>
          <cell r="V42">
            <v>0</v>
          </cell>
        </row>
        <row r="43">
          <cell r="D43">
            <v>43630</v>
          </cell>
          <cell r="R43">
            <v>10</v>
          </cell>
          <cell r="S43">
            <v>7.5</v>
          </cell>
          <cell r="T43" t="str">
            <v/>
          </cell>
          <cell r="U43" t="str">
            <v/>
          </cell>
          <cell r="V43">
            <v>4.5999999999999996</v>
          </cell>
        </row>
        <row r="44">
          <cell r="D44">
            <v>43636</v>
          </cell>
          <cell r="R44">
            <v>10</v>
          </cell>
          <cell r="S44">
            <v>7.5</v>
          </cell>
          <cell r="T44" t="str">
            <v/>
          </cell>
          <cell r="U44" t="str">
            <v/>
          </cell>
          <cell r="V44">
            <v>2.4</v>
          </cell>
        </row>
        <row r="45">
          <cell r="D45">
            <v>43638</v>
          </cell>
          <cell r="R45">
            <v>10</v>
          </cell>
          <cell r="S45">
            <v>7.5</v>
          </cell>
          <cell r="T45" t="str">
            <v/>
          </cell>
          <cell r="U45" t="str">
            <v/>
          </cell>
          <cell r="V45">
            <v>4.0999999999999996</v>
          </cell>
        </row>
        <row r="46">
          <cell r="D46">
            <v>43642</v>
          </cell>
          <cell r="R46">
            <v>10</v>
          </cell>
          <cell r="S46">
            <v>7.5</v>
          </cell>
          <cell r="T46" t="str">
            <v/>
          </cell>
          <cell r="U46" t="str">
            <v/>
          </cell>
          <cell r="V46">
            <v>1.7</v>
          </cell>
        </row>
        <row r="47">
          <cell r="D47">
            <v>43648</v>
          </cell>
          <cell r="R47">
            <v>10</v>
          </cell>
          <cell r="S47">
            <v>7.5</v>
          </cell>
          <cell r="T47" t="str">
            <v/>
          </cell>
          <cell r="U47" t="str">
            <v/>
          </cell>
          <cell r="V47">
            <v>0.4</v>
          </cell>
        </row>
        <row r="48">
          <cell r="D48">
            <v>43654</v>
          </cell>
          <cell r="R48">
            <v>10</v>
          </cell>
          <cell r="S48">
            <v>7.5</v>
          </cell>
          <cell r="T48" t="str">
            <v/>
          </cell>
          <cell r="U48" t="str">
            <v/>
          </cell>
          <cell r="V48">
            <v>1.9</v>
          </cell>
        </row>
        <row r="49">
          <cell r="D49">
            <v>43666</v>
          </cell>
          <cell r="R49">
            <v>10</v>
          </cell>
          <cell r="S49">
            <v>7.5</v>
          </cell>
          <cell r="T49" t="str">
            <v/>
          </cell>
          <cell r="U49" t="str">
            <v/>
          </cell>
          <cell r="V49">
            <v>3.2</v>
          </cell>
        </row>
        <row r="50">
          <cell r="D50">
            <v>43670</v>
          </cell>
          <cell r="R50">
            <v>10</v>
          </cell>
          <cell r="S50">
            <v>7.5</v>
          </cell>
          <cell r="T50" t="str">
            <v/>
          </cell>
          <cell r="U50" t="str">
            <v/>
          </cell>
          <cell r="V50">
            <v>1.5</v>
          </cell>
        </row>
        <row r="51">
          <cell r="D51">
            <v>43672</v>
          </cell>
          <cell r="R51">
            <v>10</v>
          </cell>
          <cell r="S51">
            <v>7.5</v>
          </cell>
          <cell r="T51" t="str">
            <v/>
          </cell>
          <cell r="U51" t="str">
            <v/>
          </cell>
          <cell r="V51">
            <v>2</v>
          </cell>
        </row>
        <row r="52">
          <cell r="D52">
            <v>43679</v>
          </cell>
          <cell r="R52">
            <v>10</v>
          </cell>
          <cell r="S52">
            <v>7.5</v>
          </cell>
          <cell r="T52" t="str">
            <v/>
          </cell>
          <cell r="U52" t="str">
            <v/>
          </cell>
          <cell r="V52">
            <v>2.7</v>
          </cell>
        </row>
        <row r="53">
          <cell r="D53">
            <v>43683</v>
          </cell>
          <cell r="R53">
            <v>10</v>
          </cell>
          <cell r="S53">
            <v>7.5</v>
          </cell>
          <cell r="T53" t="str">
            <v/>
          </cell>
          <cell r="U53" t="str">
            <v/>
          </cell>
          <cell r="V53">
            <v>1.6</v>
          </cell>
        </row>
        <row r="54">
          <cell r="D54">
            <v>43683</v>
          </cell>
          <cell r="R54">
            <v>10</v>
          </cell>
          <cell r="S54">
            <v>7.5</v>
          </cell>
          <cell r="T54" t="str">
            <v/>
          </cell>
          <cell r="U54" t="str">
            <v/>
          </cell>
          <cell r="V54">
            <v>3.2</v>
          </cell>
        </row>
        <row r="55">
          <cell r="D55">
            <v>43691</v>
          </cell>
          <cell r="R55">
            <v>10</v>
          </cell>
          <cell r="S55">
            <v>7.5</v>
          </cell>
          <cell r="T55" t="str">
            <v/>
          </cell>
          <cell r="U55" t="str">
            <v/>
          </cell>
          <cell r="V55">
            <v>2.5</v>
          </cell>
        </row>
        <row r="56">
          <cell r="D56">
            <v>43691</v>
          </cell>
          <cell r="R56">
            <v>10</v>
          </cell>
          <cell r="S56">
            <v>7.5</v>
          </cell>
          <cell r="T56" t="str">
            <v/>
          </cell>
          <cell r="U56" t="str">
            <v/>
          </cell>
          <cell r="V56">
            <v>1.6</v>
          </cell>
        </row>
        <row r="57">
          <cell r="D57">
            <v>43697</v>
          </cell>
          <cell r="R57">
            <v>10</v>
          </cell>
          <cell r="S57">
            <v>7.5</v>
          </cell>
          <cell r="T57" t="str">
            <v/>
          </cell>
          <cell r="U57" t="str">
            <v/>
          </cell>
          <cell r="V57">
            <v>1.2</v>
          </cell>
        </row>
        <row r="58">
          <cell r="D58">
            <v>43697</v>
          </cell>
          <cell r="R58">
            <v>10</v>
          </cell>
          <cell r="S58">
            <v>7.5</v>
          </cell>
          <cell r="T58" t="str">
            <v/>
          </cell>
          <cell r="U58" t="str">
            <v/>
          </cell>
          <cell r="V58">
            <v>0.8</v>
          </cell>
        </row>
        <row r="59">
          <cell r="D59">
            <v>43703</v>
          </cell>
          <cell r="R59">
            <v>10</v>
          </cell>
          <cell r="S59">
            <v>7.5</v>
          </cell>
          <cell r="T59" t="str">
            <v/>
          </cell>
          <cell r="U59" t="str">
            <v/>
          </cell>
          <cell r="V59">
            <v>0</v>
          </cell>
        </row>
        <row r="60">
          <cell r="D60">
            <v>43706</v>
          </cell>
          <cell r="R60">
            <v>10</v>
          </cell>
          <cell r="S60">
            <v>7.5</v>
          </cell>
          <cell r="T60" t="str">
            <v/>
          </cell>
          <cell r="U60" t="str">
            <v/>
          </cell>
          <cell r="V60">
            <v>1.1000000000000001</v>
          </cell>
        </row>
        <row r="61">
          <cell r="D61">
            <v>43707</v>
          </cell>
          <cell r="R61">
            <v>10</v>
          </cell>
          <cell r="S61">
            <v>7.5</v>
          </cell>
          <cell r="T61" t="str">
            <v/>
          </cell>
          <cell r="U61" t="str">
            <v/>
          </cell>
          <cell r="V61">
            <v>1.8</v>
          </cell>
        </row>
        <row r="62">
          <cell r="D62">
            <v>43708</v>
          </cell>
          <cell r="R62">
            <v>10</v>
          </cell>
          <cell r="S62">
            <v>7.5</v>
          </cell>
          <cell r="T62" t="str">
            <v/>
          </cell>
          <cell r="U62" t="str">
            <v/>
          </cell>
          <cell r="V62">
            <v>1.5</v>
          </cell>
        </row>
        <row r="63">
          <cell r="D63">
            <v>43708</v>
          </cell>
          <cell r="R63">
            <v>10</v>
          </cell>
          <cell r="S63">
            <v>7.5</v>
          </cell>
          <cell r="T63" t="str">
            <v/>
          </cell>
          <cell r="U63" t="str">
            <v/>
          </cell>
          <cell r="V63">
            <v>1.4</v>
          </cell>
        </row>
        <row r="64">
          <cell r="D64">
            <v>43712</v>
          </cell>
          <cell r="R64">
            <v>10</v>
          </cell>
          <cell r="S64">
            <v>7.5</v>
          </cell>
          <cell r="T64" t="str">
            <v/>
          </cell>
          <cell r="U64" t="str">
            <v/>
          </cell>
          <cell r="V64">
            <v>0.69</v>
          </cell>
        </row>
        <row r="65">
          <cell r="D65">
            <v>43714</v>
          </cell>
          <cell r="R65">
            <v>10</v>
          </cell>
          <cell r="S65">
            <v>7.5</v>
          </cell>
          <cell r="T65" t="str">
            <v/>
          </cell>
          <cell r="U65" t="str">
            <v/>
          </cell>
          <cell r="V65">
            <v>0.14000000000000001</v>
          </cell>
        </row>
        <row r="66">
          <cell r="D66">
            <v>43718</v>
          </cell>
          <cell r="R66">
            <v>10</v>
          </cell>
          <cell r="S66">
            <v>7.5</v>
          </cell>
          <cell r="T66" t="str">
            <v/>
          </cell>
          <cell r="U66" t="str">
            <v/>
          </cell>
          <cell r="V66">
            <v>1.44</v>
          </cell>
        </row>
        <row r="67">
          <cell r="D67">
            <v>43722</v>
          </cell>
          <cell r="R67">
            <v>10</v>
          </cell>
          <cell r="S67">
            <v>7.5</v>
          </cell>
          <cell r="T67" t="str">
            <v/>
          </cell>
          <cell r="U67" t="str">
            <v/>
          </cell>
          <cell r="V67">
            <v>2.76</v>
          </cell>
        </row>
        <row r="68">
          <cell r="D68">
            <v>43722</v>
          </cell>
          <cell r="R68">
            <v>10</v>
          </cell>
          <cell r="S68">
            <v>7.5</v>
          </cell>
          <cell r="T68" t="str">
            <v/>
          </cell>
          <cell r="U68" t="str">
            <v/>
          </cell>
          <cell r="V68">
            <v>2.93</v>
          </cell>
        </row>
        <row r="69">
          <cell r="D69">
            <v>43725</v>
          </cell>
          <cell r="R69">
            <v>10</v>
          </cell>
          <cell r="S69">
            <v>7.5</v>
          </cell>
          <cell r="T69" t="str">
            <v/>
          </cell>
          <cell r="U69" t="str">
            <v/>
          </cell>
          <cell r="V69">
            <v>0</v>
          </cell>
        </row>
        <row r="70">
          <cell r="D70">
            <v>43726</v>
          </cell>
          <cell r="R70">
            <v>10</v>
          </cell>
          <cell r="S70">
            <v>7.5</v>
          </cell>
          <cell r="T70" t="str">
            <v/>
          </cell>
          <cell r="U70" t="str">
            <v/>
          </cell>
          <cell r="V70">
            <v>1.1499999999999999</v>
          </cell>
        </row>
        <row r="71">
          <cell r="D71">
            <v>43731</v>
          </cell>
          <cell r="R71">
            <v>10</v>
          </cell>
          <cell r="S71">
            <v>7.5</v>
          </cell>
          <cell r="T71" t="str">
            <v/>
          </cell>
          <cell r="U71" t="str">
            <v/>
          </cell>
          <cell r="V71">
            <v>0.95</v>
          </cell>
        </row>
        <row r="72">
          <cell r="D72">
            <v>43735</v>
          </cell>
          <cell r="R72">
            <v>10</v>
          </cell>
          <cell r="S72">
            <v>7.5</v>
          </cell>
          <cell r="T72" t="str">
            <v/>
          </cell>
          <cell r="U72" t="str">
            <v/>
          </cell>
          <cell r="V72">
            <v>0.56999999999999995</v>
          </cell>
        </row>
        <row r="73">
          <cell r="D73">
            <v>43735</v>
          </cell>
          <cell r="R73">
            <v>10</v>
          </cell>
          <cell r="S73">
            <v>7.5</v>
          </cell>
          <cell r="T73" t="str">
            <v/>
          </cell>
          <cell r="U73" t="str">
            <v/>
          </cell>
          <cell r="V73">
            <v>0</v>
          </cell>
        </row>
        <row r="74">
          <cell r="D74">
            <v>43739</v>
          </cell>
          <cell r="R74">
            <v>10</v>
          </cell>
          <cell r="S74">
            <v>7.5</v>
          </cell>
          <cell r="T74" t="str">
            <v/>
          </cell>
          <cell r="U74" t="str">
            <v/>
          </cell>
          <cell r="V74">
            <v>0.09</v>
          </cell>
        </row>
        <row r="75">
          <cell r="D75">
            <v>43741</v>
          </cell>
          <cell r="R75">
            <v>10</v>
          </cell>
          <cell r="S75">
            <v>7.5</v>
          </cell>
          <cell r="T75" t="str">
            <v/>
          </cell>
          <cell r="U75" t="str">
            <v/>
          </cell>
          <cell r="V75">
            <v>1.43</v>
          </cell>
        </row>
        <row r="76">
          <cell r="D76">
            <v>43749</v>
          </cell>
          <cell r="R76">
            <v>10</v>
          </cell>
          <cell r="S76">
            <v>7.5</v>
          </cell>
          <cell r="T76" t="str">
            <v/>
          </cell>
          <cell r="U76" t="str">
            <v/>
          </cell>
          <cell r="V76">
            <v>1.19</v>
          </cell>
        </row>
        <row r="77">
          <cell r="D77">
            <v>43747</v>
          </cell>
          <cell r="R77">
            <v>10</v>
          </cell>
          <cell r="S77">
            <v>7.5</v>
          </cell>
          <cell r="T77" t="str">
            <v/>
          </cell>
          <cell r="U77" t="str">
            <v/>
          </cell>
          <cell r="V77">
            <v>1.5</v>
          </cell>
        </row>
        <row r="78">
          <cell r="D78">
            <v>43755</v>
          </cell>
          <cell r="R78">
            <v>10</v>
          </cell>
          <cell r="S78">
            <v>7.5</v>
          </cell>
          <cell r="T78" t="str">
            <v/>
          </cell>
          <cell r="U78" t="str">
            <v/>
          </cell>
          <cell r="V78">
            <v>0</v>
          </cell>
        </row>
        <row r="79">
          <cell r="D79">
            <v>43760</v>
          </cell>
          <cell r="R79">
            <v>10</v>
          </cell>
          <cell r="S79">
            <v>7.5</v>
          </cell>
          <cell r="T79" t="str">
            <v/>
          </cell>
          <cell r="U79" t="str">
            <v/>
          </cell>
          <cell r="V79">
            <v>0.93</v>
          </cell>
        </row>
        <row r="80">
          <cell r="D80">
            <v>43763</v>
          </cell>
          <cell r="R80">
            <v>10</v>
          </cell>
          <cell r="S80">
            <v>7.5</v>
          </cell>
          <cell r="T80" t="str">
            <v/>
          </cell>
          <cell r="U80" t="str">
            <v/>
          </cell>
          <cell r="V80">
            <v>2.76</v>
          </cell>
        </row>
        <row r="81">
          <cell r="D81">
            <v>43773</v>
          </cell>
          <cell r="R81">
            <v>10</v>
          </cell>
          <cell r="S81">
            <v>7.5</v>
          </cell>
          <cell r="T81" t="str">
            <v/>
          </cell>
          <cell r="U81" t="str">
            <v/>
          </cell>
          <cell r="V81">
            <v>3.14</v>
          </cell>
        </row>
        <row r="82">
          <cell r="D82">
            <v>43775</v>
          </cell>
          <cell r="R82">
            <v>10</v>
          </cell>
          <cell r="S82">
            <v>7.5</v>
          </cell>
          <cell r="T82" t="str">
            <v/>
          </cell>
          <cell r="U82" t="str">
            <v/>
          </cell>
          <cell r="V82">
            <v>1.2</v>
          </cell>
        </row>
        <row r="83">
          <cell r="D83">
            <v>43776</v>
          </cell>
          <cell r="R83">
            <v>10</v>
          </cell>
          <cell r="S83">
            <v>7.5</v>
          </cell>
          <cell r="T83" t="str">
            <v/>
          </cell>
          <cell r="U83" t="str">
            <v/>
          </cell>
          <cell r="V83">
            <v>2.93</v>
          </cell>
        </row>
        <row r="84">
          <cell r="D84">
            <v>43781</v>
          </cell>
          <cell r="R84">
            <v>10</v>
          </cell>
          <cell r="S84">
            <v>7.5</v>
          </cell>
          <cell r="T84" t="str">
            <v/>
          </cell>
          <cell r="U84" t="str">
            <v/>
          </cell>
          <cell r="V84">
            <v>1.07</v>
          </cell>
        </row>
        <row r="85">
          <cell r="D85">
            <v>43790</v>
          </cell>
          <cell r="R85">
            <v>10</v>
          </cell>
          <cell r="S85">
            <v>7.5</v>
          </cell>
          <cell r="T85" t="str">
            <v/>
          </cell>
          <cell r="U85" t="str">
            <v/>
          </cell>
          <cell r="V85">
            <v>5</v>
          </cell>
        </row>
        <row r="86">
          <cell r="D86">
            <v>43792</v>
          </cell>
          <cell r="R86">
            <v>10</v>
          </cell>
          <cell r="S86">
            <v>7.5</v>
          </cell>
          <cell r="T86" t="str">
            <v/>
          </cell>
          <cell r="U86" t="str">
            <v/>
          </cell>
          <cell r="V86">
            <v>11.84</v>
          </cell>
        </row>
        <row r="87">
          <cell r="D87">
            <v>43795</v>
          </cell>
          <cell r="R87">
            <v>10</v>
          </cell>
          <cell r="S87">
            <v>7.5</v>
          </cell>
          <cell r="T87" t="str">
            <v/>
          </cell>
          <cell r="U87" t="str">
            <v/>
          </cell>
          <cell r="V87">
            <v>5.82</v>
          </cell>
        </row>
        <row r="88">
          <cell r="D88">
            <v>43796</v>
          </cell>
          <cell r="R88">
            <v>10</v>
          </cell>
          <cell r="S88">
            <v>7.5</v>
          </cell>
          <cell r="T88" t="str">
            <v/>
          </cell>
          <cell r="U88" t="str">
            <v/>
          </cell>
          <cell r="V88">
            <v>6.68</v>
          </cell>
        </row>
        <row r="89">
          <cell r="D89">
            <v>43801</v>
          </cell>
          <cell r="R89">
            <v>10</v>
          </cell>
          <cell r="S89">
            <v>7.5</v>
          </cell>
          <cell r="T89" t="str">
            <v/>
          </cell>
          <cell r="U89" t="str">
            <v/>
          </cell>
          <cell r="V89">
            <v>2.89</v>
          </cell>
        </row>
        <row r="90">
          <cell r="D90">
            <v>43810</v>
          </cell>
          <cell r="R90">
            <v>10</v>
          </cell>
          <cell r="S90">
            <v>7.5</v>
          </cell>
          <cell r="T90" t="str">
            <v/>
          </cell>
          <cell r="U90" t="str">
            <v/>
          </cell>
          <cell r="V90">
            <v>3.5</v>
          </cell>
        </row>
        <row r="91">
          <cell r="D91">
            <v>43812</v>
          </cell>
          <cell r="R91">
            <v>10</v>
          </cell>
          <cell r="S91">
            <v>7.5</v>
          </cell>
          <cell r="T91" t="str">
            <v/>
          </cell>
          <cell r="U91" t="str">
            <v/>
          </cell>
          <cell r="V91">
            <v>1.17</v>
          </cell>
        </row>
        <row r="92">
          <cell r="D92">
            <v>43820</v>
          </cell>
          <cell r="R92">
            <v>10</v>
          </cell>
          <cell r="S92">
            <v>7.5</v>
          </cell>
          <cell r="T92" t="str">
            <v/>
          </cell>
          <cell r="U92" t="str">
            <v/>
          </cell>
          <cell r="V92">
            <v>0.37</v>
          </cell>
        </row>
        <row r="93">
          <cell r="D93">
            <v>43820</v>
          </cell>
          <cell r="R93">
            <v>10</v>
          </cell>
          <cell r="S93">
            <v>7.5</v>
          </cell>
          <cell r="T93" t="str">
            <v/>
          </cell>
          <cell r="U93" t="str">
            <v/>
          </cell>
          <cell r="V93">
            <v>0.35</v>
          </cell>
        </row>
        <row r="94">
          <cell r="D94">
            <v>43836</v>
          </cell>
          <cell r="R94">
            <v>10</v>
          </cell>
          <cell r="S94">
            <v>7.5</v>
          </cell>
          <cell r="T94" t="str">
            <v/>
          </cell>
          <cell r="U94" t="str">
            <v/>
          </cell>
          <cell r="V94">
            <v>0</v>
          </cell>
        </row>
        <row r="95">
          <cell r="D95">
            <v>43840</v>
          </cell>
          <cell r="R95">
            <v>10</v>
          </cell>
          <cell r="S95">
            <v>7.5</v>
          </cell>
          <cell r="T95" t="str">
            <v/>
          </cell>
          <cell r="U95" t="str">
            <v/>
          </cell>
          <cell r="V95">
            <v>0</v>
          </cell>
        </row>
        <row r="96">
          <cell r="D96">
            <v>43848</v>
          </cell>
          <cell r="R96">
            <v>10</v>
          </cell>
          <cell r="S96">
            <v>7.5</v>
          </cell>
          <cell r="T96" t="str">
            <v/>
          </cell>
          <cell r="U96" t="str">
            <v/>
          </cell>
          <cell r="V96">
            <v>0</v>
          </cell>
        </row>
        <row r="97">
          <cell r="D97">
            <v>43851</v>
          </cell>
          <cell r="R97">
            <v>10</v>
          </cell>
          <cell r="S97">
            <v>7.5</v>
          </cell>
          <cell r="T97" t="str">
            <v/>
          </cell>
          <cell r="U97" t="str">
            <v/>
          </cell>
          <cell r="V97">
            <v>0.45</v>
          </cell>
        </row>
        <row r="98">
          <cell r="D98">
            <v>43854</v>
          </cell>
          <cell r="R98">
            <v>10</v>
          </cell>
          <cell r="S98">
            <v>7.5</v>
          </cell>
          <cell r="T98" t="str">
            <v/>
          </cell>
          <cell r="U98" t="str">
            <v/>
          </cell>
          <cell r="V98">
            <v>2.12</v>
          </cell>
        </row>
        <row r="99">
          <cell r="D99">
            <v>43860</v>
          </cell>
          <cell r="R99">
            <v>10</v>
          </cell>
          <cell r="S99">
            <v>7.5</v>
          </cell>
          <cell r="T99" t="str">
            <v/>
          </cell>
          <cell r="U99" t="str">
            <v/>
          </cell>
          <cell r="V99">
            <v>1.32</v>
          </cell>
        </row>
        <row r="100">
          <cell r="D100">
            <v>43865</v>
          </cell>
          <cell r="R100">
            <v>10</v>
          </cell>
          <cell r="S100">
            <v>7.5</v>
          </cell>
          <cell r="T100" t="str">
            <v/>
          </cell>
          <cell r="U100" t="str">
            <v/>
          </cell>
          <cell r="V100">
            <v>1.21</v>
          </cell>
        </row>
        <row r="101">
          <cell r="D101">
            <v>43867</v>
          </cell>
          <cell r="R101">
            <v>10</v>
          </cell>
          <cell r="S101">
            <v>7.5</v>
          </cell>
          <cell r="T101" t="str">
            <v/>
          </cell>
          <cell r="U101" t="str">
            <v/>
          </cell>
          <cell r="V101">
            <v>1.05</v>
          </cell>
        </row>
        <row r="102">
          <cell r="D102">
            <v>43874</v>
          </cell>
          <cell r="R102">
            <v>10</v>
          </cell>
          <cell r="S102">
            <v>7.5</v>
          </cell>
          <cell r="T102" t="str">
            <v/>
          </cell>
          <cell r="U102" t="str">
            <v/>
          </cell>
          <cell r="V102">
            <v>0.87</v>
          </cell>
        </row>
        <row r="103">
          <cell r="D103">
            <v>43874</v>
          </cell>
          <cell r="R103">
            <v>10</v>
          </cell>
          <cell r="S103">
            <v>7.5</v>
          </cell>
          <cell r="T103" t="str">
            <v/>
          </cell>
          <cell r="U103" t="str">
            <v/>
          </cell>
          <cell r="V103">
            <v>1.78</v>
          </cell>
        </row>
        <row r="104">
          <cell r="D104">
            <v>43878</v>
          </cell>
          <cell r="R104">
            <v>10</v>
          </cell>
          <cell r="S104">
            <v>7.5</v>
          </cell>
          <cell r="T104" t="str">
            <v/>
          </cell>
          <cell r="U104" t="str">
            <v/>
          </cell>
          <cell r="V104">
            <v>1.65</v>
          </cell>
        </row>
        <row r="105">
          <cell r="D105">
            <v>43881</v>
          </cell>
          <cell r="R105">
            <v>10</v>
          </cell>
          <cell r="S105">
            <v>7.5</v>
          </cell>
          <cell r="T105" t="str">
            <v/>
          </cell>
          <cell r="U105" t="str">
            <v/>
          </cell>
          <cell r="V105">
            <v>1.55</v>
          </cell>
        </row>
        <row r="106">
          <cell r="D106">
            <v>43887</v>
          </cell>
          <cell r="R106">
            <v>10</v>
          </cell>
          <cell r="S106">
            <v>7.5</v>
          </cell>
          <cell r="T106" t="str">
            <v/>
          </cell>
          <cell r="U106" t="str">
            <v/>
          </cell>
          <cell r="V106">
            <v>0.94</v>
          </cell>
        </row>
        <row r="107">
          <cell r="D107">
            <v>43889</v>
          </cell>
          <cell r="R107">
            <v>10</v>
          </cell>
          <cell r="S107">
            <v>7.5</v>
          </cell>
          <cell r="T107" t="str">
            <v/>
          </cell>
          <cell r="U107" t="str">
            <v/>
          </cell>
          <cell r="V107">
            <v>1.81</v>
          </cell>
        </row>
        <row r="108">
          <cell r="D108">
            <v>43894</v>
          </cell>
          <cell r="R108">
            <v>10</v>
          </cell>
          <cell r="S108">
            <v>7.5</v>
          </cell>
          <cell r="T108" t="str">
            <v/>
          </cell>
          <cell r="U108" t="str">
            <v/>
          </cell>
          <cell r="V108">
            <v>1.6</v>
          </cell>
        </row>
        <row r="109">
          <cell r="D109">
            <v>43895</v>
          </cell>
          <cell r="R109">
            <v>10</v>
          </cell>
          <cell r="S109">
            <v>7.5</v>
          </cell>
          <cell r="T109" t="str">
            <v/>
          </cell>
          <cell r="U109" t="str">
            <v/>
          </cell>
          <cell r="V109">
            <v>1.45</v>
          </cell>
        </row>
        <row r="110">
          <cell r="D110">
            <v>43896</v>
          </cell>
          <cell r="R110">
            <v>10</v>
          </cell>
          <cell r="S110">
            <v>7.5</v>
          </cell>
          <cell r="T110" t="str">
            <v/>
          </cell>
          <cell r="U110" t="str">
            <v/>
          </cell>
          <cell r="V110">
            <v>0</v>
          </cell>
        </row>
        <row r="111">
          <cell r="D111">
            <v>43900</v>
          </cell>
          <cell r="R111">
            <v>10</v>
          </cell>
          <cell r="S111">
            <v>7.5</v>
          </cell>
          <cell r="T111" t="str">
            <v/>
          </cell>
          <cell r="U111" t="str">
            <v/>
          </cell>
          <cell r="V111">
            <v>0.56999999999999995</v>
          </cell>
        </row>
        <row r="112">
          <cell r="D112">
            <v>43903</v>
          </cell>
          <cell r="R112">
            <v>10</v>
          </cell>
          <cell r="S112">
            <v>7.5</v>
          </cell>
          <cell r="T112" t="str">
            <v/>
          </cell>
          <cell r="U112" t="str">
            <v/>
          </cell>
          <cell r="V112">
            <v>0</v>
          </cell>
        </row>
        <row r="113">
          <cell r="D113">
            <v>43908</v>
          </cell>
          <cell r="R113">
            <v>10</v>
          </cell>
          <cell r="S113">
            <v>7.5</v>
          </cell>
          <cell r="T113" t="str">
            <v/>
          </cell>
          <cell r="U113" t="str">
            <v/>
          </cell>
          <cell r="V113">
            <v>1.67</v>
          </cell>
        </row>
        <row r="114">
          <cell r="D114">
            <v>43910</v>
          </cell>
          <cell r="R114">
            <v>10</v>
          </cell>
          <cell r="S114">
            <v>7.5</v>
          </cell>
          <cell r="T114" t="str">
            <v/>
          </cell>
          <cell r="U114" t="str">
            <v/>
          </cell>
          <cell r="V114">
            <v>1.75</v>
          </cell>
        </row>
        <row r="115">
          <cell r="D115">
            <v>43913</v>
          </cell>
          <cell r="R115">
            <v>10</v>
          </cell>
          <cell r="S115">
            <v>7.5</v>
          </cell>
          <cell r="T115" t="str">
            <v/>
          </cell>
          <cell r="U115" t="str">
            <v/>
          </cell>
          <cell r="V115">
            <v>4.75</v>
          </cell>
        </row>
        <row r="116">
          <cell r="D116">
            <v>43916</v>
          </cell>
          <cell r="R116">
            <v>10</v>
          </cell>
          <cell r="S116">
            <v>7.5</v>
          </cell>
          <cell r="T116" t="str">
            <v/>
          </cell>
          <cell r="U116" t="str">
            <v/>
          </cell>
          <cell r="V116">
            <v>2.66</v>
          </cell>
        </row>
        <row r="117">
          <cell r="D117">
            <v>43920</v>
          </cell>
          <cell r="R117">
            <v>10</v>
          </cell>
          <cell r="S117">
            <v>7.5</v>
          </cell>
          <cell r="T117" t="str">
            <v/>
          </cell>
          <cell r="U117" t="str">
            <v/>
          </cell>
          <cell r="V117">
            <v>3.44</v>
          </cell>
        </row>
        <row r="118">
          <cell r="D118">
            <v>43923</v>
          </cell>
          <cell r="R118">
            <v>10</v>
          </cell>
          <cell r="S118">
            <v>7.5</v>
          </cell>
          <cell r="T118" t="str">
            <v/>
          </cell>
          <cell r="U118" t="str">
            <v/>
          </cell>
          <cell r="V118">
            <v>3.7</v>
          </cell>
        </row>
        <row r="119">
          <cell r="D119">
            <v>43929</v>
          </cell>
          <cell r="R119">
            <v>10</v>
          </cell>
          <cell r="S119">
            <v>7.5</v>
          </cell>
          <cell r="T119" t="str">
            <v/>
          </cell>
          <cell r="U119" t="str">
            <v/>
          </cell>
          <cell r="V119">
            <v>2.41</v>
          </cell>
        </row>
        <row r="120">
          <cell r="D120">
            <v>43936</v>
          </cell>
          <cell r="R120">
            <v>10</v>
          </cell>
          <cell r="S120">
            <v>7.5</v>
          </cell>
          <cell r="T120" t="str">
            <v/>
          </cell>
          <cell r="U120" t="str">
            <v/>
          </cell>
          <cell r="V120">
            <v>0.91</v>
          </cell>
        </row>
        <row r="121">
          <cell r="D121">
            <v>43942</v>
          </cell>
          <cell r="R121">
            <v>10</v>
          </cell>
          <cell r="S121">
            <v>7.5</v>
          </cell>
          <cell r="T121" t="str">
            <v/>
          </cell>
          <cell r="U121" t="str">
            <v/>
          </cell>
          <cell r="V121">
            <v>0.8</v>
          </cell>
        </row>
        <row r="122">
          <cell r="D122">
            <v>43943</v>
          </cell>
          <cell r="R122">
            <v>10</v>
          </cell>
          <cell r="S122">
            <v>7.5</v>
          </cell>
          <cell r="T122" t="str">
            <v/>
          </cell>
          <cell r="U122" t="str">
            <v/>
          </cell>
          <cell r="V122">
            <v>1.55</v>
          </cell>
        </row>
        <row r="123">
          <cell r="D123">
            <v>43948</v>
          </cell>
          <cell r="R123">
            <v>10</v>
          </cell>
          <cell r="S123">
            <v>7.5</v>
          </cell>
          <cell r="T123" t="str">
            <v/>
          </cell>
          <cell r="U123" t="str">
            <v/>
          </cell>
          <cell r="V123">
            <v>0</v>
          </cell>
        </row>
        <row r="124">
          <cell r="D124">
            <v>43951</v>
          </cell>
          <cell r="R124">
            <v>10</v>
          </cell>
          <cell r="S124">
            <v>7.5</v>
          </cell>
          <cell r="T124" t="str">
            <v/>
          </cell>
          <cell r="U124" t="str">
            <v/>
          </cell>
          <cell r="V124">
            <v>0</v>
          </cell>
        </row>
        <row r="125">
          <cell r="D125">
            <v>43963</v>
          </cell>
          <cell r="R125">
            <v>10</v>
          </cell>
          <cell r="S125">
            <v>7.5</v>
          </cell>
          <cell r="T125" t="str">
            <v/>
          </cell>
          <cell r="U125" t="str">
            <v/>
          </cell>
          <cell r="V125">
            <v>0</v>
          </cell>
        </row>
        <row r="126">
          <cell r="D126">
            <v>43969</v>
          </cell>
          <cell r="R126">
            <v>10</v>
          </cell>
          <cell r="S126">
            <v>7.5</v>
          </cell>
          <cell r="T126" t="str">
            <v/>
          </cell>
          <cell r="U126" t="str">
            <v/>
          </cell>
          <cell r="V126">
            <v>1.71</v>
          </cell>
        </row>
        <row r="127">
          <cell r="D127">
            <v>43971</v>
          </cell>
          <cell r="R127">
            <v>10</v>
          </cell>
          <cell r="S127">
            <v>7.5</v>
          </cell>
          <cell r="T127" t="str">
            <v/>
          </cell>
          <cell r="U127" t="str">
            <v/>
          </cell>
          <cell r="V127">
            <v>0.21</v>
          </cell>
        </row>
        <row r="128">
          <cell r="D128">
            <v>43979</v>
          </cell>
          <cell r="R128">
            <v>10</v>
          </cell>
          <cell r="S128">
            <v>7.5</v>
          </cell>
          <cell r="T128" t="str">
            <v/>
          </cell>
          <cell r="U128" t="str">
            <v/>
          </cell>
          <cell r="V128">
            <v>0.99</v>
          </cell>
        </row>
        <row r="129">
          <cell r="D129">
            <v>43990</v>
          </cell>
          <cell r="R129">
            <v>10</v>
          </cell>
          <cell r="S129">
            <v>7.5</v>
          </cell>
          <cell r="T129" t="str">
            <v/>
          </cell>
          <cell r="U129" t="str">
            <v/>
          </cell>
          <cell r="V129">
            <v>0</v>
          </cell>
        </row>
        <row r="130">
          <cell r="D130">
            <v>43992</v>
          </cell>
          <cell r="R130">
            <v>10</v>
          </cell>
          <cell r="S130">
            <v>7.5</v>
          </cell>
          <cell r="T130" t="str">
            <v/>
          </cell>
          <cell r="U130" t="str">
            <v/>
          </cell>
          <cell r="V130">
            <v>0.35</v>
          </cell>
        </row>
        <row r="131">
          <cell r="D131">
            <v>43993</v>
          </cell>
          <cell r="R131">
            <v>10</v>
          </cell>
          <cell r="S131">
            <v>7.5</v>
          </cell>
          <cell r="T131" t="str">
            <v/>
          </cell>
          <cell r="U131" t="str">
            <v/>
          </cell>
          <cell r="V131">
            <v>0.68</v>
          </cell>
        </row>
        <row r="132">
          <cell r="D132">
            <v>43997</v>
          </cell>
          <cell r="R132">
            <v>10</v>
          </cell>
          <cell r="S132">
            <v>7.5</v>
          </cell>
          <cell r="T132" t="str">
            <v/>
          </cell>
          <cell r="U132" t="str">
            <v/>
          </cell>
          <cell r="V132">
            <v>0.63</v>
          </cell>
        </row>
        <row r="133">
          <cell r="D133">
            <v>43998</v>
          </cell>
          <cell r="R133">
            <v>10</v>
          </cell>
          <cell r="S133">
            <v>7.5</v>
          </cell>
          <cell r="T133" t="str">
            <v/>
          </cell>
          <cell r="U133" t="str">
            <v/>
          </cell>
          <cell r="V133">
            <v>0</v>
          </cell>
        </row>
        <row r="134">
          <cell r="D134">
            <v>43999</v>
          </cell>
          <cell r="R134">
            <v>10</v>
          </cell>
          <cell r="S134">
            <v>7.5</v>
          </cell>
          <cell r="T134" t="str">
            <v/>
          </cell>
          <cell r="U134" t="str">
            <v/>
          </cell>
          <cell r="V134">
            <v>0</v>
          </cell>
        </row>
        <row r="135">
          <cell r="D135">
            <v>44000</v>
          </cell>
          <cell r="R135">
            <v>10</v>
          </cell>
          <cell r="S135">
            <v>7.5</v>
          </cell>
          <cell r="T135" t="str">
            <v/>
          </cell>
          <cell r="U135" t="str">
            <v/>
          </cell>
          <cell r="V135">
            <v>0</v>
          </cell>
        </row>
        <row r="136">
          <cell r="D136">
            <v>44005</v>
          </cell>
          <cell r="R136">
            <v>10</v>
          </cell>
          <cell r="S136">
            <v>7.5</v>
          </cell>
          <cell r="T136" t="str">
            <v/>
          </cell>
          <cell r="U136" t="str">
            <v/>
          </cell>
          <cell r="V136">
            <v>0</v>
          </cell>
        </row>
        <row r="137">
          <cell r="D137">
            <v>44013</v>
          </cell>
          <cell r="R137">
            <v>10</v>
          </cell>
          <cell r="S137">
            <v>7.5</v>
          </cell>
          <cell r="T137" t="str">
            <v/>
          </cell>
          <cell r="U137" t="str">
            <v/>
          </cell>
          <cell r="V137">
            <v>1.54</v>
          </cell>
        </row>
        <row r="138">
          <cell r="D138">
            <v>44021</v>
          </cell>
          <cell r="R138">
            <v>10</v>
          </cell>
          <cell r="S138">
            <v>7.5</v>
          </cell>
          <cell r="T138" t="str">
            <v/>
          </cell>
          <cell r="U138" t="str">
            <v/>
          </cell>
          <cell r="V138">
            <v>1.4</v>
          </cell>
        </row>
        <row r="139">
          <cell r="D139">
            <v>44027</v>
          </cell>
          <cell r="R139">
            <v>10</v>
          </cell>
          <cell r="S139">
            <v>7.5</v>
          </cell>
          <cell r="T139" t="str">
            <v/>
          </cell>
          <cell r="U139" t="str">
            <v/>
          </cell>
          <cell r="V139">
            <v>0.99</v>
          </cell>
        </row>
        <row r="140">
          <cell r="D140">
            <v>44034</v>
          </cell>
          <cell r="R140">
            <v>10</v>
          </cell>
          <cell r="S140">
            <v>7.5</v>
          </cell>
          <cell r="T140" t="str">
            <v/>
          </cell>
          <cell r="U140" t="str">
            <v/>
          </cell>
          <cell r="V140">
            <v>0.48</v>
          </cell>
        </row>
        <row r="141">
          <cell r="D141">
            <v>44041</v>
          </cell>
          <cell r="R141">
            <v>10</v>
          </cell>
          <cell r="S141">
            <v>7.5</v>
          </cell>
          <cell r="T141" t="str">
            <v/>
          </cell>
          <cell r="U141" t="str">
            <v/>
          </cell>
          <cell r="V141">
            <v>0</v>
          </cell>
        </row>
        <row r="142">
          <cell r="D142">
            <v>44046</v>
          </cell>
          <cell r="R142">
            <v>10</v>
          </cell>
          <cell r="S142">
            <v>7.5</v>
          </cell>
          <cell r="T142" t="str">
            <v/>
          </cell>
          <cell r="U142" t="str">
            <v/>
          </cell>
          <cell r="V142">
            <v>3.03</v>
          </cell>
        </row>
        <row r="143">
          <cell r="D143">
            <v>44048</v>
          </cell>
          <cell r="R143">
            <v>10</v>
          </cell>
          <cell r="S143">
            <v>7.5</v>
          </cell>
          <cell r="T143" t="str">
            <v/>
          </cell>
          <cell r="U143" t="str">
            <v/>
          </cell>
          <cell r="V143">
            <v>0</v>
          </cell>
        </row>
        <row r="144">
          <cell r="D144">
            <v>44054</v>
          </cell>
          <cell r="R144">
            <v>10</v>
          </cell>
          <cell r="S144">
            <v>7.5</v>
          </cell>
          <cell r="T144" t="str">
            <v/>
          </cell>
          <cell r="U144" t="str">
            <v/>
          </cell>
          <cell r="V144">
            <v>0</v>
          </cell>
        </row>
        <row r="145">
          <cell r="D145">
            <v>44060</v>
          </cell>
          <cell r="R145">
            <v>10</v>
          </cell>
          <cell r="S145">
            <v>7.5</v>
          </cell>
          <cell r="T145" t="str">
            <v/>
          </cell>
          <cell r="U145" t="str">
            <v/>
          </cell>
          <cell r="V145">
            <v>0</v>
          </cell>
        </row>
        <row r="146">
          <cell r="D146">
            <v>44067</v>
          </cell>
          <cell r="R146">
            <v>10</v>
          </cell>
          <cell r="S146">
            <v>7.5</v>
          </cell>
          <cell r="T146" t="str">
            <v/>
          </cell>
          <cell r="U146" t="str">
            <v/>
          </cell>
          <cell r="V146">
            <v>4.0599999999999996</v>
          </cell>
        </row>
        <row r="147">
          <cell r="D147">
            <v>44067</v>
          </cell>
          <cell r="R147">
            <v>10</v>
          </cell>
          <cell r="S147">
            <v>7.5</v>
          </cell>
          <cell r="T147" t="str">
            <v/>
          </cell>
          <cell r="U147" t="str">
            <v/>
          </cell>
          <cell r="V147">
            <v>0</v>
          </cell>
        </row>
        <row r="148">
          <cell r="D148">
            <v>44070</v>
          </cell>
          <cell r="R148">
            <v>10</v>
          </cell>
          <cell r="S148">
            <v>7.5</v>
          </cell>
          <cell r="T148" t="str">
            <v/>
          </cell>
          <cell r="U148" t="str">
            <v/>
          </cell>
          <cell r="V148">
            <v>4.04</v>
          </cell>
        </row>
        <row r="149">
          <cell r="D149">
            <v>44076</v>
          </cell>
          <cell r="R149">
            <v>10</v>
          </cell>
          <cell r="S149">
            <v>7.5</v>
          </cell>
          <cell r="T149" t="str">
            <v/>
          </cell>
          <cell r="U149" t="str">
            <v/>
          </cell>
          <cell r="V149">
            <v>0</v>
          </cell>
        </row>
        <row r="150">
          <cell r="D150">
            <v>44082</v>
          </cell>
          <cell r="R150">
            <v>10</v>
          </cell>
          <cell r="S150">
            <v>7.5</v>
          </cell>
          <cell r="T150" t="str">
            <v/>
          </cell>
          <cell r="U150" t="str">
            <v/>
          </cell>
          <cell r="V150">
            <v>0</v>
          </cell>
        </row>
        <row r="151">
          <cell r="D151">
            <v>44085</v>
          </cell>
          <cell r="R151">
            <v>10</v>
          </cell>
          <cell r="S151">
            <v>7.5</v>
          </cell>
          <cell r="T151" t="str">
            <v/>
          </cell>
          <cell r="U151" t="str">
            <v/>
          </cell>
          <cell r="V151">
            <v>0.81</v>
          </cell>
        </row>
        <row r="152">
          <cell r="D152">
            <v>44091</v>
          </cell>
          <cell r="R152">
            <v>10</v>
          </cell>
          <cell r="S152">
            <v>7.5</v>
          </cell>
          <cell r="T152" t="str">
            <v/>
          </cell>
          <cell r="U152" t="str">
            <v/>
          </cell>
          <cell r="V152">
            <v>0</v>
          </cell>
        </row>
        <row r="153">
          <cell r="D153">
            <v>44097</v>
          </cell>
          <cell r="R153">
            <v>10</v>
          </cell>
          <cell r="S153">
            <v>7.5</v>
          </cell>
          <cell r="T153" t="str">
            <v/>
          </cell>
          <cell r="U153" t="str">
            <v/>
          </cell>
          <cell r="V153">
            <v>1.4</v>
          </cell>
        </row>
        <row r="154">
          <cell r="D154">
            <v>44100</v>
          </cell>
          <cell r="R154">
            <v>10</v>
          </cell>
          <cell r="S154">
            <v>7.5</v>
          </cell>
          <cell r="T154" t="str">
            <v/>
          </cell>
          <cell r="U154" t="str">
            <v/>
          </cell>
          <cell r="V154">
            <v>3.53</v>
          </cell>
        </row>
        <row r="155">
          <cell r="D155">
            <v>44109</v>
          </cell>
          <cell r="R155">
            <v>10</v>
          </cell>
          <cell r="S155">
            <v>7.5</v>
          </cell>
          <cell r="T155" t="str">
            <v/>
          </cell>
          <cell r="U155" t="str">
            <v/>
          </cell>
          <cell r="V155">
            <v>1.02</v>
          </cell>
        </row>
        <row r="156">
          <cell r="D156">
            <v>44111</v>
          </cell>
          <cell r="R156">
            <v>10</v>
          </cell>
          <cell r="S156">
            <v>7.5</v>
          </cell>
          <cell r="T156" t="str">
            <v/>
          </cell>
          <cell r="U156" t="str">
            <v/>
          </cell>
          <cell r="V156">
            <v>1.42</v>
          </cell>
        </row>
        <row r="157">
          <cell r="D157">
            <v>44119</v>
          </cell>
          <cell r="R157">
            <v>10</v>
          </cell>
          <cell r="S157">
            <v>7.5</v>
          </cell>
          <cell r="T157" t="str">
            <v/>
          </cell>
          <cell r="U157" t="str">
            <v/>
          </cell>
          <cell r="V157">
            <v>0.72</v>
          </cell>
        </row>
        <row r="158">
          <cell r="D158">
            <v>44119</v>
          </cell>
          <cell r="R158">
            <v>10</v>
          </cell>
          <cell r="S158">
            <v>7.5</v>
          </cell>
          <cell r="T158" t="str">
            <v/>
          </cell>
          <cell r="U158" t="str">
            <v/>
          </cell>
          <cell r="V158">
            <v>0.5</v>
          </cell>
        </row>
        <row r="159">
          <cell r="D159">
            <v>44124</v>
          </cell>
          <cell r="R159">
            <v>10</v>
          </cell>
          <cell r="S159">
            <v>7.5</v>
          </cell>
          <cell r="T159" t="str">
            <v/>
          </cell>
          <cell r="U159" t="str">
            <v/>
          </cell>
          <cell r="V159">
            <v>0</v>
          </cell>
        </row>
        <row r="160">
          <cell r="D160">
            <v>44128</v>
          </cell>
          <cell r="R160">
            <v>10</v>
          </cell>
          <cell r="S160">
            <v>7.5</v>
          </cell>
          <cell r="T160" t="str">
            <v/>
          </cell>
          <cell r="U160" t="str">
            <v/>
          </cell>
          <cell r="V160">
            <v>7.0000000000000007E-2</v>
          </cell>
        </row>
        <row r="161">
          <cell r="D161">
            <v>44132</v>
          </cell>
          <cell r="R161">
            <v>10</v>
          </cell>
          <cell r="S161">
            <v>7.5</v>
          </cell>
          <cell r="T161" t="str">
            <v/>
          </cell>
          <cell r="U161" t="str">
            <v/>
          </cell>
          <cell r="V161">
            <v>1.69</v>
          </cell>
        </row>
        <row r="162">
          <cell r="D162">
            <v>44139</v>
          </cell>
          <cell r="R162">
            <v>10</v>
          </cell>
          <cell r="S162">
            <v>7.5</v>
          </cell>
          <cell r="T162" t="str">
            <v/>
          </cell>
          <cell r="U162" t="str">
            <v/>
          </cell>
          <cell r="V162">
            <v>0</v>
          </cell>
        </row>
        <row r="163">
          <cell r="D163">
            <v>44144</v>
          </cell>
          <cell r="R163">
            <v>10</v>
          </cell>
          <cell r="S163">
            <v>7.5</v>
          </cell>
          <cell r="T163" t="str">
            <v/>
          </cell>
          <cell r="U163" t="str">
            <v/>
          </cell>
          <cell r="V163">
            <v>0.98</v>
          </cell>
        </row>
        <row r="164">
          <cell r="D164">
            <v>44147</v>
          </cell>
          <cell r="R164">
            <v>10</v>
          </cell>
          <cell r="S164">
            <v>7.5</v>
          </cell>
          <cell r="T164" t="str">
            <v/>
          </cell>
          <cell r="U164" t="str">
            <v/>
          </cell>
          <cell r="V164">
            <v>1.1000000000000001</v>
          </cell>
        </row>
        <row r="165">
          <cell r="D165">
            <v>44148</v>
          </cell>
          <cell r="R165">
            <v>10</v>
          </cell>
          <cell r="S165">
            <v>7.5</v>
          </cell>
          <cell r="T165" t="str">
            <v/>
          </cell>
          <cell r="U165" t="str">
            <v/>
          </cell>
          <cell r="V165">
            <v>1.25</v>
          </cell>
        </row>
        <row r="166">
          <cell r="D166">
            <v>44153</v>
          </cell>
          <cell r="R166">
            <v>10</v>
          </cell>
          <cell r="S166">
            <v>7.5</v>
          </cell>
          <cell r="T166" t="str">
            <v/>
          </cell>
          <cell r="U166" t="str">
            <v/>
          </cell>
          <cell r="V166">
            <v>0.67</v>
          </cell>
        </row>
        <row r="167">
          <cell r="D167">
            <v>44159</v>
          </cell>
          <cell r="R167">
            <v>10</v>
          </cell>
          <cell r="S167">
            <v>7.5</v>
          </cell>
          <cell r="T167" t="str">
            <v/>
          </cell>
          <cell r="U167" t="str">
            <v/>
          </cell>
          <cell r="V167">
            <v>2</v>
          </cell>
        </row>
        <row r="168">
          <cell r="D168">
            <v>44168</v>
          </cell>
          <cell r="R168">
            <v>10</v>
          </cell>
          <cell r="S168">
            <v>7.5</v>
          </cell>
          <cell r="T168" t="str">
            <v/>
          </cell>
          <cell r="U168" t="str">
            <v/>
          </cell>
          <cell r="V168">
            <v>1.4</v>
          </cell>
        </row>
        <row r="169">
          <cell r="D169">
            <v>44169</v>
          </cell>
          <cell r="R169">
            <v>10</v>
          </cell>
          <cell r="S169">
            <v>7.5</v>
          </cell>
          <cell r="T169" t="str">
            <v/>
          </cell>
          <cell r="U169" t="str">
            <v/>
          </cell>
          <cell r="V169">
            <v>2.98</v>
          </cell>
        </row>
        <row r="170">
          <cell r="D170">
            <v>44172</v>
          </cell>
          <cell r="R170">
            <v>10</v>
          </cell>
          <cell r="S170">
            <v>7.5</v>
          </cell>
          <cell r="T170" t="str">
            <v/>
          </cell>
          <cell r="U170" t="str">
            <v/>
          </cell>
          <cell r="V170">
            <v>0.65</v>
          </cell>
        </row>
        <row r="171">
          <cell r="D171">
            <v>44176</v>
          </cell>
          <cell r="R171">
            <v>10</v>
          </cell>
          <cell r="S171">
            <v>7.5</v>
          </cell>
          <cell r="T171" t="str">
            <v/>
          </cell>
          <cell r="U171" t="str">
            <v/>
          </cell>
          <cell r="V171">
            <v>0</v>
          </cell>
        </row>
        <row r="172">
          <cell r="D172">
            <v>44187</v>
          </cell>
          <cell r="R172">
            <v>10</v>
          </cell>
          <cell r="S172">
            <v>7.5</v>
          </cell>
          <cell r="T172" t="str">
            <v/>
          </cell>
          <cell r="U172" t="str">
            <v/>
          </cell>
          <cell r="V172">
            <v>0.22</v>
          </cell>
        </row>
        <row r="173">
          <cell r="D173">
            <v>44188</v>
          </cell>
          <cell r="R173">
            <v>10</v>
          </cell>
          <cell r="S173">
            <v>7.5</v>
          </cell>
          <cell r="T173" t="str">
            <v/>
          </cell>
          <cell r="U173" t="str">
            <v/>
          </cell>
          <cell r="V173">
            <v>0.32</v>
          </cell>
        </row>
        <row r="174">
          <cell r="D174">
            <v>44201</v>
          </cell>
          <cell r="R174">
            <v>10</v>
          </cell>
          <cell r="S174">
            <v>7.5</v>
          </cell>
          <cell r="T174" t="str">
            <v/>
          </cell>
          <cell r="U174" t="str">
            <v/>
          </cell>
          <cell r="V174">
            <v>0.89</v>
          </cell>
        </row>
        <row r="175">
          <cell r="D175">
            <v>44207</v>
          </cell>
          <cell r="R175">
            <v>10</v>
          </cell>
          <cell r="S175">
            <v>7.5</v>
          </cell>
          <cell r="T175" t="str">
            <v/>
          </cell>
          <cell r="U175" t="str">
            <v/>
          </cell>
          <cell r="V175">
            <v>0.68</v>
          </cell>
        </row>
        <row r="176">
          <cell r="D176">
            <v>44214</v>
          </cell>
          <cell r="R176">
            <v>10</v>
          </cell>
          <cell r="S176">
            <v>7.5</v>
          </cell>
          <cell r="T176" t="str">
            <v/>
          </cell>
          <cell r="U176" t="str">
            <v/>
          </cell>
          <cell r="V176">
            <v>0</v>
          </cell>
        </row>
        <row r="177">
          <cell r="D177">
            <v>44214</v>
          </cell>
          <cell r="R177">
            <v>10</v>
          </cell>
          <cell r="S177">
            <v>7.5</v>
          </cell>
          <cell r="T177" t="str">
            <v/>
          </cell>
          <cell r="U177" t="str">
            <v/>
          </cell>
          <cell r="V177">
            <v>0.53</v>
          </cell>
        </row>
        <row r="178">
          <cell r="D178">
            <v>44219</v>
          </cell>
          <cell r="R178">
            <v>10</v>
          </cell>
          <cell r="S178">
            <v>7.5</v>
          </cell>
          <cell r="T178" t="str">
            <v/>
          </cell>
          <cell r="U178" t="str">
            <v/>
          </cell>
          <cell r="V178">
            <v>0.26</v>
          </cell>
        </row>
        <row r="179">
          <cell r="D179">
            <v>44222</v>
          </cell>
          <cell r="R179">
            <v>10</v>
          </cell>
          <cell r="S179">
            <v>7.5</v>
          </cell>
          <cell r="T179" t="str">
            <v/>
          </cell>
          <cell r="U179" t="str">
            <v/>
          </cell>
          <cell r="V179">
            <v>0.22</v>
          </cell>
        </row>
        <row r="180">
          <cell r="D180">
            <v>44228</v>
          </cell>
          <cell r="R180">
            <v>10</v>
          </cell>
          <cell r="S180">
            <v>7.5</v>
          </cell>
          <cell r="T180" t="str">
            <v/>
          </cell>
          <cell r="U180" t="str">
            <v/>
          </cell>
          <cell r="V180">
            <v>1.35</v>
          </cell>
        </row>
        <row r="181">
          <cell r="D181">
            <v>44231</v>
          </cell>
          <cell r="R181">
            <v>10</v>
          </cell>
          <cell r="S181">
            <v>7.5</v>
          </cell>
          <cell r="T181" t="str">
            <v/>
          </cell>
          <cell r="U181" t="str">
            <v/>
          </cell>
          <cell r="V181">
            <v>0.83</v>
          </cell>
        </row>
        <row r="182">
          <cell r="D182">
            <v>44235</v>
          </cell>
          <cell r="R182">
            <v>10</v>
          </cell>
          <cell r="S182">
            <v>7.5</v>
          </cell>
          <cell r="T182" t="str">
            <v/>
          </cell>
          <cell r="U182" t="str">
            <v/>
          </cell>
          <cell r="V182">
            <v>0.24</v>
          </cell>
        </row>
        <row r="183">
          <cell r="D183">
            <v>44242</v>
          </cell>
          <cell r="R183">
            <v>10</v>
          </cell>
          <cell r="S183">
            <v>7.5</v>
          </cell>
          <cell r="T183" t="str">
            <v/>
          </cell>
          <cell r="U183" t="str">
            <v/>
          </cell>
          <cell r="V183">
            <v>0</v>
          </cell>
        </row>
        <row r="184">
          <cell r="D184">
            <v>44243</v>
          </cell>
          <cell r="R184">
            <v>10</v>
          </cell>
          <cell r="S184">
            <v>7.5</v>
          </cell>
          <cell r="T184" t="str">
            <v/>
          </cell>
          <cell r="U184" t="str">
            <v/>
          </cell>
          <cell r="V184">
            <v>0.48</v>
          </cell>
        </row>
        <row r="185">
          <cell r="D185">
            <v>44246</v>
          </cell>
          <cell r="R185">
            <v>10</v>
          </cell>
          <cell r="S185">
            <v>7.5</v>
          </cell>
          <cell r="T185" t="str">
            <v/>
          </cell>
          <cell r="U185" t="str">
            <v/>
          </cell>
          <cell r="V185">
            <v>0.4</v>
          </cell>
        </row>
        <row r="186">
          <cell r="D186">
            <v>44250</v>
          </cell>
          <cell r="R186">
            <v>10</v>
          </cell>
          <cell r="S186">
            <v>7.5</v>
          </cell>
          <cell r="T186" t="str">
            <v/>
          </cell>
          <cell r="U186" t="str">
            <v/>
          </cell>
          <cell r="V186">
            <v>0</v>
          </cell>
        </row>
        <row r="187">
          <cell r="D187">
            <v>44254</v>
          </cell>
          <cell r="R187">
            <v>10</v>
          </cell>
          <cell r="S187">
            <v>7.5</v>
          </cell>
          <cell r="T187" t="str">
            <v/>
          </cell>
          <cell r="U187" t="str">
            <v/>
          </cell>
          <cell r="V187">
            <v>0</v>
          </cell>
        </row>
        <row r="188">
          <cell r="D188">
            <v>44258</v>
          </cell>
          <cell r="R188">
            <v>10</v>
          </cell>
          <cell r="S188">
            <v>7.5</v>
          </cell>
          <cell r="T188" t="str">
            <v/>
          </cell>
          <cell r="U188" t="str">
            <v/>
          </cell>
          <cell r="V188">
            <v>0.65</v>
          </cell>
        </row>
        <row r="189">
          <cell r="D189">
            <v>44258</v>
          </cell>
          <cell r="R189">
            <v>10</v>
          </cell>
          <cell r="S189">
            <v>7.5</v>
          </cell>
          <cell r="T189" t="str">
            <v/>
          </cell>
          <cell r="U189" t="str">
            <v/>
          </cell>
          <cell r="V189">
            <v>0.65</v>
          </cell>
        </row>
        <row r="190">
          <cell r="D190">
            <v>44260</v>
          </cell>
          <cell r="R190">
            <v>10</v>
          </cell>
          <cell r="S190">
            <v>7.5</v>
          </cell>
          <cell r="T190" t="str">
            <v/>
          </cell>
          <cell r="U190" t="str">
            <v/>
          </cell>
          <cell r="V190">
            <v>0.13</v>
          </cell>
        </row>
        <row r="191">
          <cell r="D191">
            <v>44265</v>
          </cell>
          <cell r="R191">
            <v>10</v>
          </cell>
          <cell r="S191">
            <v>7.5</v>
          </cell>
          <cell r="T191" t="str">
            <v/>
          </cell>
          <cell r="U191" t="str">
            <v/>
          </cell>
          <cell r="V191">
            <v>0</v>
          </cell>
        </row>
        <row r="192">
          <cell r="D192">
            <v>44270</v>
          </cell>
          <cell r="R192">
            <v>10</v>
          </cell>
          <cell r="S192">
            <v>7.5</v>
          </cell>
          <cell r="T192" t="str">
            <v/>
          </cell>
          <cell r="U192" t="str">
            <v/>
          </cell>
          <cell r="V192">
            <v>0</v>
          </cell>
        </row>
        <row r="193">
          <cell r="D193">
            <v>44270</v>
          </cell>
          <cell r="R193">
            <v>10</v>
          </cell>
          <cell r="S193">
            <v>7.5</v>
          </cell>
          <cell r="T193" t="str">
            <v/>
          </cell>
          <cell r="U193" t="str">
            <v/>
          </cell>
          <cell r="V193">
            <v>1.51</v>
          </cell>
        </row>
        <row r="194">
          <cell r="D194">
            <v>44272</v>
          </cell>
          <cell r="R194">
            <v>10</v>
          </cell>
          <cell r="S194">
            <v>7.5</v>
          </cell>
          <cell r="T194" t="str">
            <v/>
          </cell>
          <cell r="U194" t="str">
            <v/>
          </cell>
          <cell r="V194" t="str">
            <v>ND</v>
          </cell>
        </row>
        <row r="195">
          <cell r="D195">
            <v>44277</v>
          </cell>
          <cell r="R195">
            <v>10</v>
          </cell>
          <cell r="S195">
            <v>7.5</v>
          </cell>
          <cell r="T195" t="str">
            <v/>
          </cell>
          <cell r="U195" t="str">
            <v/>
          </cell>
          <cell r="V195">
            <v>0.25</v>
          </cell>
        </row>
        <row r="196">
          <cell r="D196">
            <v>44278</v>
          </cell>
          <cell r="R196">
            <v>10</v>
          </cell>
          <cell r="S196">
            <v>7.5</v>
          </cell>
          <cell r="T196" t="str">
            <v/>
          </cell>
          <cell r="U196" t="str">
            <v/>
          </cell>
          <cell r="V196">
            <v>4.3600000000000003</v>
          </cell>
        </row>
        <row r="197">
          <cell r="D197">
            <v>44282</v>
          </cell>
          <cell r="R197">
            <v>10</v>
          </cell>
          <cell r="S197">
            <v>7.5</v>
          </cell>
          <cell r="T197" t="str">
            <v/>
          </cell>
          <cell r="U197" t="str">
            <v/>
          </cell>
          <cell r="V197">
            <v>1.81</v>
          </cell>
        </row>
        <row r="198">
          <cell r="D198">
            <v>44287</v>
          </cell>
          <cell r="R198">
            <v>10</v>
          </cell>
          <cell r="S198">
            <v>7.5</v>
          </cell>
          <cell r="T198" t="str">
            <v/>
          </cell>
          <cell r="U198" t="str">
            <v/>
          </cell>
          <cell r="V198" t="str">
            <v>ND</v>
          </cell>
        </row>
        <row r="199">
          <cell r="D199">
            <v>44293</v>
          </cell>
          <cell r="R199">
            <v>10</v>
          </cell>
          <cell r="S199">
            <v>7.5</v>
          </cell>
          <cell r="T199" t="str">
            <v/>
          </cell>
          <cell r="U199" t="str">
            <v/>
          </cell>
          <cell r="V199">
            <v>0.95</v>
          </cell>
        </row>
        <row r="200">
          <cell r="D200">
            <v>44296</v>
          </cell>
          <cell r="R200">
            <v>10</v>
          </cell>
          <cell r="S200">
            <v>7.5</v>
          </cell>
          <cell r="T200" t="str">
            <v/>
          </cell>
          <cell r="U200" t="str">
            <v/>
          </cell>
          <cell r="V200">
            <v>1.59</v>
          </cell>
        </row>
        <row r="201">
          <cell r="D201">
            <v>44307</v>
          </cell>
          <cell r="R201">
            <v>10</v>
          </cell>
          <cell r="S201">
            <v>7.5</v>
          </cell>
          <cell r="T201" t="str">
            <v/>
          </cell>
          <cell r="U201" t="str">
            <v/>
          </cell>
          <cell r="V201">
            <v>0</v>
          </cell>
        </row>
        <row r="202">
          <cell r="D202">
            <v>44308</v>
          </cell>
          <cell r="R202">
            <v>10</v>
          </cell>
          <cell r="S202">
            <v>7.5</v>
          </cell>
          <cell r="T202" t="str">
            <v/>
          </cell>
          <cell r="U202" t="str">
            <v/>
          </cell>
          <cell r="V202">
            <v>1.71</v>
          </cell>
        </row>
        <row r="203">
          <cell r="D203">
            <v>44310</v>
          </cell>
          <cell r="R203">
            <v>10</v>
          </cell>
          <cell r="S203">
            <v>7.5</v>
          </cell>
          <cell r="T203" t="str">
            <v/>
          </cell>
          <cell r="U203" t="str">
            <v/>
          </cell>
          <cell r="V203">
            <v>1.76</v>
          </cell>
        </row>
        <row r="204">
          <cell r="D204">
            <v>44312</v>
          </cell>
          <cell r="R204">
            <v>10</v>
          </cell>
          <cell r="S204">
            <v>7.5</v>
          </cell>
          <cell r="T204" t="str">
            <v/>
          </cell>
          <cell r="U204" t="str">
            <v/>
          </cell>
          <cell r="V204">
            <v>0.34</v>
          </cell>
        </row>
        <row r="205">
          <cell r="D205">
            <v>44313</v>
          </cell>
          <cell r="R205">
            <v>10</v>
          </cell>
          <cell r="S205">
            <v>7.5</v>
          </cell>
          <cell r="T205" t="str">
            <v/>
          </cell>
          <cell r="U205" t="str">
            <v/>
          </cell>
          <cell r="V205">
            <v>0.8</v>
          </cell>
        </row>
        <row r="206">
          <cell r="D206">
            <v>44314</v>
          </cell>
          <cell r="R206">
            <v>10</v>
          </cell>
          <cell r="S206">
            <v>7.5</v>
          </cell>
          <cell r="T206" t="str">
            <v/>
          </cell>
          <cell r="U206" t="str">
            <v/>
          </cell>
          <cell r="V206">
            <v>1.28</v>
          </cell>
        </row>
        <row r="207">
          <cell r="D207">
            <v>44316</v>
          </cell>
          <cell r="R207">
            <v>10</v>
          </cell>
          <cell r="S207">
            <v>7.5</v>
          </cell>
          <cell r="T207" t="str">
            <v/>
          </cell>
          <cell r="U207" t="str">
            <v/>
          </cell>
          <cell r="V207">
            <v>1.98</v>
          </cell>
        </row>
        <row r="208">
          <cell r="D208">
            <v>44319</v>
          </cell>
          <cell r="R208">
            <v>10</v>
          </cell>
          <cell r="S208">
            <v>7.5</v>
          </cell>
          <cell r="T208" t="str">
            <v/>
          </cell>
          <cell r="U208" t="str">
            <v/>
          </cell>
          <cell r="V208">
            <v>1.23</v>
          </cell>
        </row>
        <row r="209">
          <cell r="D209">
            <v>44319</v>
          </cell>
          <cell r="R209">
            <v>10</v>
          </cell>
          <cell r="S209">
            <v>7.5</v>
          </cell>
          <cell r="T209" t="str">
            <v/>
          </cell>
          <cell r="U209" t="str">
            <v/>
          </cell>
          <cell r="V209">
            <v>0</v>
          </cell>
        </row>
        <row r="210">
          <cell r="D210">
            <v>44323</v>
          </cell>
          <cell r="R210">
            <v>10</v>
          </cell>
          <cell r="S210">
            <v>7.5</v>
          </cell>
          <cell r="T210" t="str">
            <v/>
          </cell>
          <cell r="U210" t="str">
            <v/>
          </cell>
          <cell r="V210">
            <v>0</v>
          </cell>
        </row>
        <row r="211">
          <cell r="D211">
            <v>44324</v>
          </cell>
          <cell r="R211">
            <v>10</v>
          </cell>
          <cell r="S211">
            <v>7.5</v>
          </cell>
          <cell r="T211" t="str">
            <v/>
          </cell>
          <cell r="U211" t="str">
            <v/>
          </cell>
          <cell r="V211">
            <v>0</v>
          </cell>
        </row>
        <row r="212">
          <cell r="D212">
            <v>44328</v>
          </cell>
          <cell r="R212">
            <v>10</v>
          </cell>
          <cell r="S212">
            <v>7.5</v>
          </cell>
          <cell r="T212" t="str">
            <v/>
          </cell>
          <cell r="U212" t="str">
            <v/>
          </cell>
          <cell r="V212">
            <v>0.1</v>
          </cell>
        </row>
        <row r="213">
          <cell r="D213">
            <v>44330</v>
          </cell>
          <cell r="R213">
            <v>10</v>
          </cell>
          <cell r="S213">
            <v>7.5</v>
          </cell>
          <cell r="T213" t="str">
            <v/>
          </cell>
          <cell r="U213" t="str">
            <v/>
          </cell>
          <cell r="V213">
            <v>1.84</v>
          </cell>
        </row>
        <row r="214">
          <cell r="D214">
            <v>44330</v>
          </cell>
          <cell r="R214">
            <v>10</v>
          </cell>
          <cell r="S214">
            <v>7.5</v>
          </cell>
          <cell r="T214" t="str">
            <v/>
          </cell>
          <cell r="U214" t="str">
            <v/>
          </cell>
          <cell r="V214">
            <v>4.0199999999999996</v>
          </cell>
        </row>
        <row r="215">
          <cell r="D215">
            <v>44334</v>
          </cell>
          <cell r="R215">
            <v>10</v>
          </cell>
          <cell r="S215">
            <v>7.5</v>
          </cell>
          <cell r="T215" t="str">
            <v/>
          </cell>
          <cell r="U215" t="str">
            <v/>
          </cell>
          <cell r="V215">
            <v>2.33</v>
          </cell>
        </row>
        <row r="216">
          <cell r="D216">
            <v>44337</v>
          </cell>
          <cell r="R216">
            <v>10</v>
          </cell>
          <cell r="S216">
            <v>7.5</v>
          </cell>
          <cell r="T216" t="str">
            <v/>
          </cell>
          <cell r="U216" t="str">
            <v/>
          </cell>
          <cell r="V216">
            <v>0.09</v>
          </cell>
        </row>
        <row r="217">
          <cell r="D217">
            <v>44344</v>
          </cell>
          <cell r="R217">
            <v>10</v>
          </cell>
          <cell r="S217">
            <v>7.5</v>
          </cell>
          <cell r="T217" t="str">
            <v/>
          </cell>
          <cell r="U217" t="str">
            <v/>
          </cell>
          <cell r="V217">
            <v>1.0900000000000001</v>
          </cell>
        </row>
        <row r="218">
          <cell r="D218">
            <v>44347</v>
          </cell>
          <cell r="R218">
            <v>10</v>
          </cell>
          <cell r="S218">
            <v>7.5</v>
          </cell>
          <cell r="T218" t="str">
            <v/>
          </cell>
          <cell r="U218" t="str">
            <v/>
          </cell>
          <cell r="V218">
            <v>0.27</v>
          </cell>
        </row>
        <row r="219">
          <cell r="D219">
            <v>44352</v>
          </cell>
          <cell r="R219">
            <v>10</v>
          </cell>
          <cell r="S219">
            <v>7.5</v>
          </cell>
          <cell r="T219" t="str">
            <v/>
          </cell>
          <cell r="U219" t="str">
            <v/>
          </cell>
          <cell r="V219">
            <v>0</v>
          </cell>
        </row>
        <row r="220">
          <cell r="D220">
            <v>44359</v>
          </cell>
          <cell r="R220">
            <v>10</v>
          </cell>
          <cell r="S220">
            <v>7.5</v>
          </cell>
          <cell r="T220" t="str">
            <v/>
          </cell>
          <cell r="U220" t="str">
            <v/>
          </cell>
          <cell r="V220">
            <v>0.54</v>
          </cell>
        </row>
        <row r="221">
          <cell r="D221">
            <v>44363</v>
          </cell>
          <cell r="R221">
            <v>10</v>
          </cell>
          <cell r="S221">
            <v>7.5</v>
          </cell>
          <cell r="T221" t="str">
            <v/>
          </cell>
          <cell r="U221" t="str">
            <v/>
          </cell>
          <cell r="V221">
            <v>1.77</v>
          </cell>
        </row>
        <row r="222">
          <cell r="D222">
            <v>44368</v>
          </cell>
          <cell r="R222">
            <v>10</v>
          </cell>
          <cell r="S222">
            <v>7.5</v>
          </cell>
          <cell r="T222" t="str">
            <v/>
          </cell>
          <cell r="U222" t="str">
            <v/>
          </cell>
          <cell r="V222">
            <v>0</v>
          </cell>
        </row>
        <row r="223">
          <cell r="R223">
            <v>10</v>
          </cell>
          <cell r="S223">
            <v>7.5</v>
          </cell>
          <cell r="T223" t="str">
            <v/>
          </cell>
          <cell r="U223" t="str">
            <v/>
          </cell>
          <cell r="V223" t="e">
            <v>#VALUE!</v>
          </cell>
        </row>
        <row r="224">
          <cell r="R224">
            <v>10</v>
          </cell>
          <cell r="S224">
            <v>7.5</v>
          </cell>
          <cell r="T224" t="str">
            <v/>
          </cell>
          <cell r="U224" t="str">
            <v/>
          </cell>
          <cell r="V224" t="e">
            <v>#VALUE!</v>
          </cell>
        </row>
        <row r="225">
          <cell r="R225">
            <v>10</v>
          </cell>
          <cell r="S225">
            <v>7.5</v>
          </cell>
          <cell r="T225" t="str">
            <v/>
          </cell>
          <cell r="U225" t="str">
            <v/>
          </cell>
          <cell r="V225" t="e">
            <v>#VALUE!</v>
          </cell>
        </row>
        <row r="226">
          <cell r="R226">
            <v>10</v>
          </cell>
          <cell r="S226">
            <v>7.5</v>
          </cell>
          <cell r="T226" t="str">
            <v/>
          </cell>
          <cell r="U226" t="str">
            <v/>
          </cell>
          <cell r="V226" t="e">
            <v>#VALUE!</v>
          </cell>
        </row>
        <row r="227">
          <cell r="R227">
            <v>10</v>
          </cell>
          <cell r="S227">
            <v>7.5</v>
          </cell>
          <cell r="T227" t="str">
            <v/>
          </cell>
          <cell r="U227" t="str">
            <v/>
          </cell>
          <cell r="V227" t="e">
            <v>#VALUE!</v>
          </cell>
        </row>
      </sheetData>
      <sheetData sheetId="4"/>
      <sheetData sheetId="5"/>
      <sheetData sheetId="6"/>
      <sheetData sheetId="7"/>
      <sheetData sheetId="8"/>
      <sheetData sheetId="9"/>
    </sheetDataSet>
  </externalBook>
</externalLink>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licer_Discharge_No.2" sourceName="Discharge No.">
  <extLst>
    <x:ext xmlns:x15="http://schemas.microsoft.com/office/spreadsheetml/2010/11/main" uri="{2F2917AC-EB37-4324-AD4E-5DD8C200BD13}">
      <x15:tableSlicerCache tableId="1" column="12"/>
    </x:ext>
  </extLst>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Discharge No. 2" cache="Slicer_Discharge_No.2" caption="Discharge No." rowHeight="273050"/>
</slicers>
</file>

<file path=xl/tables/table1.xml><?xml version="1.0" encoding="utf-8"?>
<table xmlns="http://schemas.openxmlformats.org/spreadsheetml/2006/main" id="1" name="Discharge" displayName="Discharge" ref="A19:P222" totalsRowShown="0" headerRowDxfId="21">
  <autoFilter ref="A19:P222">
    <filterColumn colId="1">
      <filters>
        <filter val="2021"/>
      </filters>
    </filterColumn>
  </autoFilter>
  <tableColumns count="16">
    <tableColumn id="14" name="Report No." dataDxfId="20">
      <calculatedColumnFormula>CONCATENATE(B20,"-",(TEXT((COUNTIF($B$20:B20,B20)),"000")))</calculatedColumnFormula>
    </tableColumn>
    <tableColumn id="11" name="Year" dataDxfId="19">
      <calculatedColumnFormula>YEAR(Discharge[[#This Row],[Date]])</calculatedColumnFormula>
    </tableColumn>
    <tableColumn id="13" name="Month" dataDxfId="18">
      <calculatedColumnFormula>TEXT((MONTH(Discharge[[#This Row],[Date]])*29),"mmm")</calculatedColumnFormula>
    </tableColumn>
    <tableColumn id="1" name="Date" dataDxfId="17"/>
    <tableColumn id="12" name="Discharge No." dataDxfId="16"/>
    <tableColumn id="2" name="pH" dataDxfId="15"/>
    <tableColumn id="3" name="Oil &amp; Grease" dataDxfId="14"/>
    <tableColumn id="4" name="COD" dataDxfId="13"/>
    <tableColumn id="5" name="TSS" dataDxfId="12"/>
    <tableColumn id="6" name="TDS" dataDxfId="11"/>
    <tableColumn id="7" name="Cu" dataDxfId="10"/>
    <tableColumn id="8" name="Zn" dataDxfId="9"/>
    <tableColumn id="9" name="Cr" dataDxfId="8"/>
    <tableColumn id="10" name="Ni" dataDxfId="7"/>
    <tableColumn id="15" name="Color" dataDxfId="6"/>
    <tableColumn id="16" name="BOD" dataDxfId="5"/>
  </tableColumns>
  <tableStyleInfo name="TableStyleMedium2" showFirstColumn="0" showLastColumn="0" showRowStripes="1" showColumnStripes="0"/>
</table>
</file>

<file path=xl/tables/table2.xml><?xml version="1.0" encoding="utf-8"?>
<table xmlns="http://schemas.openxmlformats.org/spreadsheetml/2006/main" id="2" name="Table3" displayName="Table3" ref="R19:V222" totalsRowShown="0" headerRowDxfId="4" dataDxfId="3">
  <autoFilter ref="R19:V222"/>
  <tableColumns count="5">
    <tableColumn id="1" name="IEAT STD." dataDxfId="2">
      <calculatedColumnFormula>IF($E$1=Discharge[[#Headers],[pH]],5.5,(IF($E$1=Discharge[[#Headers],[Oil &amp; Grease]],10,(IF($E$1=Discharge[[#Headers],[COD]],750,(IF($E$1=Discharge[[#Headers],[TSS]],200,(IF($E$1=Discharge[[#Headers],[TDS]],3000,(IF($E$1=Discharge[[#Headers],[Cu]],2,(IF($E$1=Discharge[[#Headers],[Zn]],5,(IF($E$1=Discharge[[#Headers],[Cr]],0.25,(IF($E$1=Discharge[[#Headers],[Ni]],1,"")))))))))))))))))</calculatedColumnFormula>
    </tableColumn>
    <tableColumn id="2" name="DECO STD" dataDxfId="1">
      <calculatedColumnFormula>S19</calculatedColumnFormula>
    </tableColumn>
    <tableColumn id="3" name="IEAT STD.2">
      <calculatedColumnFormula>T19</calculatedColumnFormula>
    </tableColumn>
    <tableColumn id="4" name="DECO STD3">
      <calculatedColumnFormula>U19</calculatedColumnFormula>
    </tableColumn>
    <tableColumn id="5" name="Actual" dataDxfId="0">
      <calculatedColumnFormula>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ctrlProp" Target="../ctrlProps/ctrlProp1.xml"/><Relationship Id="rId4" Type="http://schemas.openxmlformats.org/officeDocument/2006/relationships/vmlDrawing" Target="../drawings/vmlDrawing2.vml"/></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07/relationships/slicer" Target="../slicers/slicer1.xml"/><Relationship Id="rId4"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tabColor indexed="10"/>
    <pageSetUpPr fitToPage="1"/>
  </sheetPr>
  <dimension ref="A1:AJ91"/>
  <sheetViews>
    <sheetView showGridLines="0" view="pageBreakPreview" zoomScale="115" zoomScaleNormal="100" zoomScaleSheetLayoutView="115" zoomScalePageLayoutView="115" workbookViewId="0">
      <selection activeCell="J192" sqref="J192"/>
    </sheetView>
  </sheetViews>
  <sheetFormatPr defaultColWidth="8" defaultRowHeight="21" x14ac:dyDescent="0.45"/>
  <cols>
    <col min="1" max="1" width="23.5703125" style="41" customWidth="1"/>
    <col min="2" max="13" width="9.42578125" style="41" customWidth="1"/>
    <col min="14" max="15" width="9.28515625" style="35" customWidth="1"/>
    <col min="16" max="16" width="7.7109375" style="36" customWidth="1"/>
    <col min="17" max="18" width="7.7109375" style="37" customWidth="1"/>
    <col min="19" max="23" width="7.7109375" style="36" customWidth="1"/>
    <col min="24" max="25" width="8.42578125" style="35" customWidth="1"/>
    <col min="26" max="26" width="14.42578125" style="35" customWidth="1"/>
    <col min="27" max="27" width="8" style="35" customWidth="1"/>
    <col min="28" max="30" width="10.140625" style="35" customWidth="1"/>
    <col min="31" max="16384" width="8" style="35"/>
  </cols>
  <sheetData>
    <row r="1" spans="1:36" ht="45" customHeight="1" thickBot="1" x14ac:dyDescent="0.5">
      <c r="A1" s="32" t="s">
        <v>27</v>
      </c>
      <c r="B1" s="32"/>
      <c r="C1" s="32"/>
      <c r="D1" s="32"/>
      <c r="E1" s="32"/>
      <c r="F1" s="32"/>
      <c r="G1" s="32"/>
      <c r="H1" s="32"/>
      <c r="I1" s="32"/>
      <c r="J1" s="32"/>
      <c r="K1" s="32"/>
      <c r="L1" s="33"/>
      <c r="M1" s="34"/>
    </row>
    <row r="2" spans="1:36" ht="15.6" customHeight="1" thickBot="1" x14ac:dyDescent="0.5">
      <c r="A2" s="38"/>
      <c r="B2" s="39"/>
      <c r="C2" s="39"/>
      <c r="D2" s="39"/>
      <c r="E2" s="39"/>
      <c r="F2" s="39"/>
      <c r="G2" s="39"/>
      <c r="H2" s="39"/>
      <c r="I2" s="39"/>
      <c r="J2" s="40" t="s">
        <v>28</v>
      </c>
      <c r="K2" s="40" t="s">
        <v>29</v>
      </c>
    </row>
    <row r="3" spans="1:36" ht="16.149999999999999" customHeight="1" x14ac:dyDescent="0.45">
      <c r="A3" s="42" t="s">
        <v>30</v>
      </c>
      <c r="B3" s="43">
        <v>1</v>
      </c>
      <c r="E3" s="44" t="s">
        <v>31</v>
      </c>
      <c r="F3" s="45">
        <v>43556</v>
      </c>
      <c r="G3" s="46" t="s">
        <v>32</v>
      </c>
      <c r="H3" s="47">
        <v>14.2</v>
      </c>
      <c r="I3" s="39"/>
      <c r="J3" s="48"/>
      <c r="K3" s="48"/>
    </row>
    <row r="4" spans="1:36" ht="11.45" customHeight="1" x14ac:dyDescent="0.45">
      <c r="A4" s="35"/>
      <c r="B4" s="35"/>
      <c r="D4" s="39"/>
      <c r="E4" s="39"/>
      <c r="F4" s="49" t="s">
        <v>33</v>
      </c>
      <c r="H4" s="49" t="s">
        <v>34</v>
      </c>
      <c r="J4" s="48"/>
      <c r="K4" s="48"/>
    </row>
    <row r="5" spans="1:36" ht="16.149999999999999" customHeight="1" thickBot="1" x14ac:dyDescent="0.55000000000000004">
      <c r="A5" s="44" t="s">
        <v>6</v>
      </c>
      <c r="B5" s="50" t="str">
        <f>CONCATENATE("REC-",(INDEX([1]!Discharge[[Report No.]:[Date]],(MATCH(F3,[1]!Discharge[Date],0)),1)))</f>
        <v>REC-2019-001</v>
      </c>
      <c r="D5" s="50"/>
      <c r="E5" s="44" t="s">
        <v>35</v>
      </c>
      <c r="F5" s="51">
        <v>43556</v>
      </c>
      <c r="H5" s="51">
        <v>43558</v>
      </c>
      <c r="J5" s="52"/>
      <c r="K5" s="52"/>
      <c r="N5" s="53"/>
      <c r="O5" s="53"/>
      <c r="P5" s="54"/>
      <c r="Q5" s="55"/>
      <c r="R5" s="55"/>
      <c r="S5" s="54"/>
      <c r="T5" s="54"/>
      <c r="U5" s="54"/>
      <c r="V5" s="54"/>
      <c r="W5" s="54"/>
      <c r="X5" s="56"/>
      <c r="Y5" s="56"/>
      <c r="Z5" s="56"/>
      <c r="AA5" s="56"/>
      <c r="AB5" s="56"/>
      <c r="AC5" s="56"/>
      <c r="AD5" s="56"/>
    </row>
    <row r="6" spans="1:36" ht="12.95" customHeight="1" thickBot="1" x14ac:dyDescent="0.5">
      <c r="C6" s="57"/>
      <c r="D6" s="57"/>
      <c r="E6" s="57"/>
      <c r="F6" s="57"/>
      <c r="G6" s="57"/>
      <c r="H6" s="57"/>
      <c r="I6" s="57"/>
      <c r="J6" s="57"/>
      <c r="K6" s="57"/>
      <c r="L6" s="35"/>
      <c r="M6" s="35"/>
      <c r="T6" s="58"/>
      <c r="U6" s="58"/>
      <c r="V6" s="58"/>
      <c r="W6" s="59"/>
      <c r="X6" s="58"/>
      <c r="Y6" s="60"/>
      <c r="Z6" s="60"/>
      <c r="AA6" s="60"/>
      <c r="AB6" s="60"/>
      <c r="AC6" s="60"/>
      <c r="AD6" s="60"/>
      <c r="AE6" s="61"/>
      <c r="AF6" s="61"/>
      <c r="AG6" s="61"/>
      <c r="AH6" s="61"/>
      <c r="AI6" s="61"/>
      <c r="AJ6" s="61"/>
    </row>
    <row r="7" spans="1:36" s="70" customFormat="1" ht="12.6" customHeight="1" x14ac:dyDescent="0.25">
      <c r="A7" s="62" t="s">
        <v>36</v>
      </c>
      <c r="B7" s="63" t="s">
        <v>37</v>
      </c>
      <c r="C7" s="64" t="s">
        <v>38</v>
      </c>
      <c r="D7" s="65" t="s">
        <v>39</v>
      </c>
      <c r="E7" s="66" t="s">
        <v>19</v>
      </c>
      <c r="F7" s="67"/>
      <c r="G7" s="67"/>
      <c r="H7" s="68"/>
      <c r="I7" s="65" t="s">
        <v>39</v>
      </c>
      <c r="J7" s="69"/>
      <c r="K7" s="69"/>
      <c r="L7" s="69"/>
      <c r="M7" s="69"/>
      <c r="T7" s="71"/>
      <c r="U7" s="71"/>
      <c r="V7" s="71"/>
      <c r="W7" s="71"/>
      <c r="X7" s="72"/>
      <c r="Y7" s="73"/>
      <c r="Z7" s="73"/>
      <c r="AA7" s="74"/>
      <c r="AB7" s="74"/>
      <c r="AC7" s="74"/>
      <c r="AD7" s="74"/>
      <c r="AE7" s="73"/>
      <c r="AF7" s="73"/>
      <c r="AG7" s="73"/>
      <c r="AH7" s="73"/>
      <c r="AI7" s="73"/>
      <c r="AJ7" s="73"/>
    </row>
    <row r="8" spans="1:36" s="70" customFormat="1" ht="12.6" customHeight="1" x14ac:dyDescent="0.25">
      <c r="A8" s="75"/>
      <c r="B8" s="76" t="s">
        <v>40</v>
      </c>
      <c r="C8" s="77" t="s">
        <v>41</v>
      </c>
      <c r="D8" s="78" t="s">
        <v>42</v>
      </c>
      <c r="E8" s="79" t="s">
        <v>43</v>
      </c>
      <c r="F8" s="80" t="s">
        <v>44</v>
      </c>
      <c r="G8" s="81" t="s">
        <v>43</v>
      </c>
      <c r="H8" s="82" t="s">
        <v>45</v>
      </c>
      <c r="I8" s="83" t="s">
        <v>42</v>
      </c>
      <c r="J8" s="84"/>
      <c r="K8" s="85"/>
      <c r="L8" s="84"/>
      <c r="M8" s="85"/>
      <c r="T8" s="86"/>
      <c r="U8" s="86"/>
      <c r="V8" s="86"/>
      <c r="W8" s="87"/>
      <c r="X8" s="72"/>
      <c r="Y8" s="73"/>
      <c r="Z8" s="88"/>
      <c r="AA8" s="74"/>
      <c r="AB8" s="89"/>
      <c r="AC8" s="89"/>
      <c r="AD8" s="89"/>
      <c r="AE8" s="73"/>
      <c r="AF8" s="73"/>
      <c r="AG8" s="73"/>
      <c r="AH8" s="73"/>
      <c r="AI8" s="73"/>
      <c r="AJ8" s="73"/>
    </row>
    <row r="9" spans="1:36" s="70" customFormat="1" ht="12.6" customHeight="1" thickBot="1" x14ac:dyDescent="0.3">
      <c r="A9" s="90"/>
      <c r="B9" s="91"/>
      <c r="C9" s="92" t="s">
        <v>46</v>
      </c>
      <c r="D9" s="93" t="s">
        <v>47</v>
      </c>
      <c r="E9" s="94"/>
      <c r="F9" s="95"/>
      <c r="G9" s="96"/>
      <c r="H9" s="97"/>
      <c r="I9" s="93" t="s">
        <v>48</v>
      </c>
      <c r="J9" s="98"/>
      <c r="K9" s="85"/>
      <c r="L9" s="98"/>
      <c r="M9" s="85"/>
      <c r="T9" s="86"/>
      <c r="U9" s="86"/>
      <c r="V9" s="86"/>
      <c r="W9" s="87"/>
      <c r="X9" s="72"/>
      <c r="Y9" s="73"/>
      <c r="Z9" s="88"/>
      <c r="AA9" s="74"/>
      <c r="AB9" s="89"/>
      <c r="AC9" s="89"/>
      <c r="AD9" s="89"/>
      <c r="AE9" s="73"/>
      <c r="AF9" s="73"/>
      <c r="AG9" s="73"/>
      <c r="AH9" s="73"/>
      <c r="AI9" s="73"/>
      <c r="AJ9" s="73"/>
    </row>
    <row r="10" spans="1:36" s="70" customFormat="1" ht="12.6" customHeight="1" x14ac:dyDescent="0.25">
      <c r="A10" s="99" t="s">
        <v>49</v>
      </c>
      <c r="B10" s="100"/>
      <c r="C10" s="101"/>
      <c r="D10" s="102"/>
      <c r="E10" s="103"/>
      <c r="F10" s="104"/>
      <c r="G10" s="104"/>
      <c r="H10" s="105"/>
      <c r="I10" s="106"/>
      <c r="J10" s="107"/>
      <c r="K10" s="107"/>
      <c r="L10" s="107"/>
      <c r="M10" s="107"/>
      <c r="T10" s="72"/>
      <c r="U10" s="72"/>
      <c r="V10" s="72"/>
      <c r="W10" s="71"/>
      <c r="X10" s="72"/>
      <c r="Y10" s="73"/>
      <c r="Z10" s="88"/>
      <c r="AA10" s="74"/>
      <c r="AB10" s="89"/>
      <c r="AC10" s="89"/>
      <c r="AD10" s="89"/>
      <c r="AE10" s="73"/>
      <c r="AF10" s="73"/>
      <c r="AG10" s="73"/>
      <c r="AH10" s="73"/>
      <c r="AI10" s="73"/>
      <c r="AJ10" s="73"/>
    </row>
    <row r="11" spans="1:36" s="70" customFormat="1" ht="12.6" customHeight="1" x14ac:dyDescent="0.25">
      <c r="A11" s="108" t="s">
        <v>50</v>
      </c>
      <c r="B11" s="109"/>
      <c r="C11" s="110"/>
      <c r="D11" s="111"/>
      <c r="E11" s="112" t="s">
        <v>51</v>
      </c>
      <c r="F11" s="113">
        <v>102</v>
      </c>
      <c r="G11" s="114" t="s">
        <v>51</v>
      </c>
      <c r="H11" s="115" t="s">
        <v>51</v>
      </c>
      <c r="I11" s="116">
        <v>102</v>
      </c>
      <c r="J11" s="107"/>
      <c r="K11" s="107"/>
      <c r="L11" s="107"/>
      <c r="M11" s="107"/>
      <c r="T11" s="72"/>
      <c r="U11" s="72"/>
      <c r="V11" s="72"/>
      <c r="W11" s="71"/>
      <c r="X11" s="72"/>
      <c r="Y11" s="73"/>
      <c r="Z11" s="88"/>
      <c r="AA11" s="74"/>
      <c r="AB11" s="89"/>
      <c r="AC11" s="89"/>
      <c r="AD11" s="89"/>
      <c r="AE11" s="73"/>
      <c r="AF11" s="73"/>
      <c r="AG11" s="73"/>
      <c r="AH11" s="73"/>
      <c r="AI11" s="73"/>
      <c r="AJ11" s="73"/>
    </row>
    <row r="12" spans="1:36" s="70" customFormat="1" ht="12.6" customHeight="1" x14ac:dyDescent="0.25">
      <c r="A12" s="117" t="str">
        <f>CONCATENATE("Discharge ",$B$3)</f>
        <v>Discharge 1</v>
      </c>
      <c r="B12" s="118">
        <v>7.54</v>
      </c>
      <c r="C12" s="119">
        <v>22.9</v>
      </c>
      <c r="D12" s="120" t="s">
        <v>51</v>
      </c>
      <c r="E12" s="121">
        <v>7.54</v>
      </c>
      <c r="F12" s="113">
        <v>17</v>
      </c>
      <c r="G12" s="122">
        <v>7.03</v>
      </c>
      <c r="H12" s="123">
        <v>34</v>
      </c>
      <c r="I12" s="124"/>
      <c r="J12" s="107"/>
      <c r="K12" s="125"/>
      <c r="L12" s="107"/>
      <c r="M12" s="125"/>
      <c r="T12" s="72"/>
      <c r="U12" s="72"/>
      <c r="V12" s="72"/>
      <c r="W12" s="72"/>
      <c r="X12" s="72"/>
      <c r="Y12" s="73"/>
      <c r="Z12" s="73"/>
      <c r="AA12" s="73"/>
      <c r="AB12" s="73"/>
      <c r="AC12" s="73"/>
      <c r="AD12" s="73"/>
      <c r="AE12" s="73"/>
      <c r="AF12" s="73"/>
      <c r="AG12" s="73"/>
      <c r="AH12" s="73"/>
      <c r="AI12" s="73"/>
      <c r="AJ12" s="73"/>
    </row>
    <row r="13" spans="1:36" s="70" customFormat="1" ht="12.6" customHeight="1" x14ac:dyDescent="0.25">
      <c r="A13" s="117" t="s">
        <v>52</v>
      </c>
      <c r="B13" s="126"/>
      <c r="C13" s="119"/>
      <c r="D13" s="127"/>
      <c r="E13" s="128">
        <v>7.54</v>
      </c>
      <c r="F13" s="129">
        <v>20</v>
      </c>
      <c r="G13" s="130">
        <v>7.02</v>
      </c>
      <c r="H13" s="131">
        <v>34</v>
      </c>
      <c r="I13" s="132"/>
      <c r="J13" s="107"/>
      <c r="K13" s="107"/>
      <c r="L13" s="107"/>
      <c r="M13" s="107"/>
      <c r="T13" s="72"/>
      <c r="U13" s="72"/>
      <c r="V13" s="72"/>
      <c r="W13" s="72"/>
      <c r="X13" s="72"/>
      <c r="Y13" s="73"/>
      <c r="Z13" s="73"/>
      <c r="AA13" s="73"/>
      <c r="AB13" s="73"/>
      <c r="AC13" s="73"/>
      <c r="AD13" s="73"/>
      <c r="AE13" s="73"/>
      <c r="AF13" s="73"/>
      <c r="AG13" s="73"/>
      <c r="AH13" s="73"/>
      <c r="AI13" s="73"/>
      <c r="AJ13" s="73"/>
    </row>
    <row r="14" spans="1:36" s="70" customFormat="1" ht="12.6" customHeight="1" thickBot="1" x14ac:dyDescent="0.3">
      <c r="A14" s="133" t="s">
        <v>53</v>
      </c>
      <c r="B14" s="134" t="s">
        <v>51</v>
      </c>
      <c r="C14" s="135" t="s">
        <v>51</v>
      </c>
      <c r="D14" s="136" t="s">
        <v>51</v>
      </c>
      <c r="E14" s="137"/>
      <c r="F14" s="138"/>
      <c r="G14" s="139"/>
      <c r="H14" s="140"/>
      <c r="I14" s="141"/>
      <c r="J14" s="142"/>
      <c r="K14" s="142"/>
      <c r="L14" s="142"/>
      <c r="M14" s="142"/>
      <c r="T14" s="72"/>
      <c r="U14" s="72"/>
      <c r="V14" s="72"/>
      <c r="W14" s="72"/>
      <c r="X14" s="72"/>
      <c r="Y14" s="73"/>
      <c r="Z14" s="73"/>
      <c r="AA14" s="73"/>
      <c r="AB14" s="88"/>
      <c r="AC14" s="73"/>
      <c r="AD14" s="73"/>
      <c r="AE14" s="73"/>
      <c r="AF14" s="73"/>
      <c r="AG14" s="73"/>
      <c r="AH14" s="73"/>
      <c r="AI14" s="73"/>
      <c r="AJ14" s="73"/>
    </row>
    <row r="15" spans="1:36" s="70" customFormat="1" ht="12.6" customHeight="1" thickBot="1" x14ac:dyDescent="0.3">
      <c r="A15" s="143"/>
      <c r="B15" s="144"/>
      <c r="C15" s="145"/>
      <c r="D15" s="145"/>
      <c r="E15" s="142"/>
      <c r="F15" s="142"/>
      <c r="G15" s="142"/>
      <c r="H15" s="142"/>
      <c r="I15" s="142"/>
      <c r="J15" s="142"/>
      <c r="K15" s="142"/>
      <c r="L15" s="142"/>
      <c r="M15" s="143"/>
      <c r="N15" s="72"/>
      <c r="O15" s="146"/>
      <c r="P15" s="72"/>
      <c r="Q15" s="72"/>
      <c r="R15" s="72"/>
      <c r="S15" s="72"/>
      <c r="T15" s="72"/>
      <c r="U15" s="72"/>
      <c r="V15" s="72"/>
      <c r="W15" s="72"/>
      <c r="X15" s="72"/>
      <c r="Y15" s="73"/>
      <c r="Z15" s="73"/>
      <c r="AA15" s="73"/>
      <c r="AB15" s="88"/>
      <c r="AC15" s="73"/>
      <c r="AD15" s="73"/>
      <c r="AE15" s="73"/>
      <c r="AF15" s="73"/>
      <c r="AG15" s="73"/>
      <c r="AH15" s="73"/>
      <c r="AI15" s="73"/>
      <c r="AJ15" s="73"/>
    </row>
    <row r="16" spans="1:36" s="70" customFormat="1" ht="12.6" customHeight="1" x14ac:dyDescent="0.25">
      <c r="A16" s="62" t="s">
        <v>36</v>
      </c>
      <c r="B16" s="66" t="s">
        <v>54</v>
      </c>
      <c r="C16" s="67"/>
      <c r="D16" s="67"/>
      <c r="E16" s="67"/>
      <c r="F16" s="67"/>
      <c r="G16" s="67"/>
      <c r="H16" s="67"/>
      <c r="I16" s="67"/>
      <c r="J16" s="147"/>
      <c r="M16" s="148"/>
      <c r="N16" s="149"/>
      <c r="O16" s="148"/>
      <c r="P16" s="148"/>
      <c r="Q16" s="148"/>
      <c r="R16" s="148"/>
      <c r="S16" s="148"/>
      <c r="T16" s="71"/>
      <c r="U16" s="71"/>
      <c r="V16" s="71"/>
      <c r="W16" s="71"/>
      <c r="X16" s="72"/>
      <c r="Y16" s="73"/>
      <c r="Z16" s="73"/>
      <c r="AA16" s="74"/>
      <c r="AB16" s="74"/>
      <c r="AC16" s="74"/>
      <c r="AD16" s="74"/>
      <c r="AE16" s="73"/>
      <c r="AF16" s="73"/>
      <c r="AG16" s="73"/>
      <c r="AH16" s="73"/>
      <c r="AI16" s="73"/>
      <c r="AJ16" s="73"/>
    </row>
    <row r="17" spans="1:36" s="70" customFormat="1" ht="12.6" customHeight="1" x14ac:dyDescent="0.25">
      <c r="A17" s="75"/>
      <c r="B17" s="150" t="s">
        <v>55</v>
      </c>
      <c r="C17" s="151" t="s">
        <v>56</v>
      </c>
      <c r="D17" s="152" t="s">
        <v>57</v>
      </c>
      <c r="E17" s="151" t="s">
        <v>58</v>
      </c>
      <c r="F17" s="152" t="s">
        <v>57</v>
      </c>
      <c r="G17" s="151" t="s">
        <v>59</v>
      </c>
      <c r="H17" s="153" t="s">
        <v>57</v>
      </c>
      <c r="I17" s="151" t="s">
        <v>60</v>
      </c>
      <c r="J17" s="154" t="s">
        <v>57</v>
      </c>
      <c r="M17" s="148"/>
      <c r="N17" s="149"/>
      <c r="O17" s="148"/>
      <c r="P17" s="148"/>
      <c r="Q17" s="148"/>
      <c r="R17" s="148"/>
      <c r="S17" s="148"/>
      <c r="T17" s="86"/>
      <c r="U17" s="86"/>
      <c r="V17" s="86"/>
      <c r="W17" s="87"/>
      <c r="X17" s="72"/>
      <c r="Y17" s="73"/>
      <c r="Z17" s="88"/>
      <c r="AA17" s="74"/>
      <c r="AB17" s="89"/>
      <c r="AC17" s="89"/>
      <c r="AD17" s="89"/>
      <c r="AE17" s="73"/>
      <c r="AF17" s="73"/>
      <c r="AG17" s="73"/>
      <c r="AH17" s="73"/>
      <c r="AI17" s="73"/>
      <c r="AJ17" s="73"/>
    </row>
    <row r="18" spans="1:36" s="70" customFormat="1" ht="12.6" customHeight="1" thickBot="1" x14ac:dyDescent="0.3">
      <c r="A18" s="90"/>
      <c r="B18" s="155"/>
      <c r="C18" s="156"/>
      <c r="D18" s="157" t="s">
        <v>61</v>
      </c>
      <c r="E18" s="158"/>
      <c r="F18" s="157" t="s">
        <v>61</v>
      </c>
      <c r="G18" s="158"/>
      <c r="H18" s="159" t="s">
        <v>61</v>
      </c>
      <c r="I18" s="158"/>
      <c r="J18" s="160" t="s">
        <v>61</v>
      </c>
      <c r="M18" s="148"/>
      <c r="N18" s="149"/>
      <c r="O18" s="148"/>
      <c r="P18" s="148"/>
      <c r="Q18" s="148"/>
      <c r="R18" s="148"/>
      <c r="S18" s="148"/>
      <c r="T18" s="86"/>
      <c r="U18" s="86"/>
      <c r="V18" s="86"/>
      <c r="W18" s="87"/>
      <c r="X18" s="72"/>
      <c r="Y18" s="73"/>
      <c r="Z18" s="88"/>
      <c r="AA18" s="74"/>
      <c r="AB18" s="89"/>
      <c r="AC18" s="89"/>
      <c r="AD18" s="89"/>
      <c r="AE18" s="73"/>
      <c r="AF18" s="73"/>
      <c r="AG18" s="73"/>
      <c r="AH18" s="73"/>
      <c r="AI18" s="73"/>
      <c r="AJ18" s="73"/>
    </row>
    <row r="19" spans="1:36" s="70" customFormat="1" ht="12.6" customHeight="1" x14ac:dyDescent="0.25">
      <c r="A19" s="161" t="s">
        <v>62</v>
      </c>
      <c r="B19" s="162">
        <v>1</v>
      </c>
      <c r="C19" s="163">
        <v>1.03</v>
      </c>
      <c r="D19" s="163">
        <v>103</v>
      </c>
      <c r="E19" s="163">
        <v>1.07</v>
      </c>
      <c r="F19" s="163">
        <v>107</v>
      </c>
      <c r="G19" s="163">
        <v>102</v>
      </c>
      <c r="H19" s="164">
        <v>102</v>
      </c>
      <c r="I19" s="163">
        <v>0.99</v>
      </c>
      <c r="J19" s="165">
        <v>99</v>
      </c>
      <c r="M19" s="148"/>
      <c r="N19" s="166"/>
      <c r="O19" s="148"/>
      <c r="P19" s="148"/>
      <c r="Q19" s="148"/>
      <c r="R19" s="148"/>
      <c r="S19" s="148"/>
      <c r="T19" s="72"/>
      <c r="U19" s="72"/>
      <c r="V19" s="72"/>
      <c r="W19" s="71"/>
      <c r="X19" s="72"/>
      <c r="Y19" s="73"/>
      <c r="Z19" s="88"/>
      <c r="AA19" s="74"/>
      <c r="AB19" s="89"/>
      <c r="AC19" s="89"/>
      <c r="AD19" s="89"/>
      <c r="AE19" s="73"/>
      <c r="AF19" s="73"/>
      <c r="AG19" s="73"/>
      <c r="AH19" s="73"/>
      <c r="AI19" s="73"/>
      <c r="AJ19" s="73"/>
    </row>
    <row r="20" spans="1:36" s="70" customFormat="1" ht="12.6" customHeight="1" x14ac:dyDescent="0.25">
      <c r="A20" s="117" t="str">
        <f>CONCATENATE("Discharge ",$B$3)</f>
        <v>Discharge 1</v>
      </c>
      <c r="B20" s="162">
        <v>1</v>
      </c>
      <c r="C20" s="167" t="s">
        <v>26</v>
      </c>
      <c r="D20" s="168" t="s">
        <v>51</v>
      </c>
      <c r="E20" s="167">
        <v>0.01</v>
      </c>
      <c r="F20" s="168" t="s">
        <v>51</v>
      </c>
      <c r="G20" s="167" t="s">
        <v>26</v>
      </c>
      <c r="H20" s="169" t="s">
        <v>51</v>
      </c>
      <c r="I20" s="167" t="s">
        <v>26</v>
      </c>
      <c r="J20" s="170" t="s">
        <v>51</v>
      </c>
      <c r="M20" s="148"/>
      <c r="N20" s="171"/>
      <c r="O20" s="148"/>
      <c r="P20" s="148"/>
      <c r="Q20" s="148"/>
      <c r="R20" s="148"/>
      <c r="S20" s="148"/>
      <c r="T20" s="72"/>
      <c r="U20" s="72"/>
      <c r="V20" s="72"/>
      <c r="W20" s="72"/>
      <c r="X20" s="72"/>
      <c r="Y20" s="73"/>
      <c r="Z20" s="73"/>
      <c r="AA20" s="73"/>
      <c r="AB20" s="73"/>
      <c r="AC20" s="73"/>
      <c r="AD20" s="73"/>
      <c r="AE20" s="73"/>
      <c r="AF20" s="73"/>
      <c r="AG20" s="73"/>
      <c r="AH20" s="73"/>
      <c r="AI20" s="73"/>
      <c r="AJ20" s="73"/>
    </row>
    <row r="21" spans="1:36" s="70" customFormat="1" ht="12.6" customHeight="1" x14ac:dyDescent="0.25">
      <c r="A21" s="117" t="s">
        <v>52</v>
      </c>
      <c r="B21" s="162">
        <v>1</v>
      </c>
      <c r="C21" s="163" t="s">
        <v>26</v>
      </c>
      <c r="D21" s="163">
        <v>0</v>
      </c>
      <c r="E21" s="163">
        <v>0.01</v>
      </c>
      <c r="F21" s="163">
        <v>0</v>
      </c>
      <c r="G21" s="163" t="s">
        <v>26</v>
      </c>
      <c r="H21" s="164">
        <v>0</v>
      </c>
      <c r="I21" s="163" t="s">
        <v>26</v>
      </c>
      <c r="J21" s="165">
        <v>0</v>
      </c>
      <c r="M21" s="148"/>
      <c r="N21" s="171"/>
      <c r="O21" s="148"/>
      <c r="P21" s="148"/>
      <c r="Q21" s="148"/>
      <c r="R21" s="148"/>
      <c r="S21" s="148"/>
      <c r="T21" s="72"/>
      <c r="U21" s="72"/>
      <c r="V21" s="72"/>
      <c r="W21" s="72"/>
      <c r="X21" s="72"/>
      <c r="Y21" s="73"/>
      <c r="Z21" s="73"/>
      <c r="AA21" s="73"/>
      <c r="AB21" s="73"/>
      <c r="AC21" s="73"/>
      <c r="AD21" s="73"/>
      <c r="AE21" s="73"/>
      <c r="AF21" s="73"/>
      <c r="AG21" s="73"/>
      <c r="AH21" s="73"/>
      <c r="AI21" s="73"/>
      <c r="AJ21" s="73"/>
    </row>
    <row r="22" spans="1:36" s="70" customFormat="1" ht="12.6" customHeight="1" thickBot="1" x14ac:dyDescent="0.3">
      <c r="A22" s="133" t="s">
        <v>63</v>
      </c>
      <c r="B22" s="172"/>
      <c r="C22" s="138"/>
      <c r="D22" s="138"/>
      <c r="E22" s="138"/>
      <c r="F22" s="138"/>
      <c r="G22" s="138"/>
      <c r="H22" s="173"/>
      <c r="I22" s="138"/>
      <c r="J22" s="174"/>
      <c r="M22" s="148"/>
      <c r="N22" s="69"/>
      <c r="O22" s="145"/>
      <c r="P22" s="175"/>
      <c r="Q22" s="176"/>
      <c r="R22" s="175"/>
      <c r="S22" s="176"/>
      <c r="T22" s="72"/>
      <c r="U22" s="72"/>
      <c r="V22" s="72"/>
      <c r="W22" s="72"/>
      <c r="X22" s="72"/>
      <c r="Y22" s="73"/>
      <c r="Z22" s="73"/>
      <c r="AA22" s="73"/>
      <c r="AB22" s="88"/>
      <c r="AC22" s="73"/>
      <c r="AD22" s="73"/>
      <c r="AE22" s="73"/>
      <c r="AF22" s="73"/>
      <c r="AG22" s="73"/>
      <c r="AH22" s="73"/>
      <c r="AI22" s="73"/>
      <c r="AJ22" s="73"/>
    </row>
    <row r="23" spans="1:36" s="183" customFormat="1" ht="12.6" customHeight="1" thickBot="1" x14ac:dyDescent="0.3">
      <c r="A23" s="143"/>
      <c r="B23" s="144"/>
      <c r="C23" s="145"/>
      <c r="D23" s="145"/>
      <c r="E23" s="142"/>
      <c r="F23" s="142"/>
      <c r="G23" s="142"/>
      <c r="H23" s="142"/>
      <c r="I23" s="142"/>
      <c r="J23" s="142"/>
      <c r="K23" s="142"/>
      <c r="L23" s="142"/>
      <c r="M23" s="142"/>
      <c r="N23" s="177"/>
      <c r="O23" s="178"/>
      <c r="P23" s="179"/>
      <c r="Q23" s="179"/>
      <c r="R23" s="179"/>
      <c r="S23" s="179"/>
      <c r="T23" s="180"/>
      <c r="U23" s="180"/>
      <c r="V23" s="180"/>
      <c r="W23" s="180"/>
      <c r="X23" s="180"/>
      <c r="Y23" s="181"/>
      <c r="Z23" s="181"/>
      <c r="AA23" s="181"/>
      <c r="AB23" s="182"/>
      <c r="AC23" s="181"/>
      <c r="AD23" s="181"/>
      <c r="AE23" s="181"/>
      <c r="AF23" s="181"/>
      <c r="AG23" s="181"/>
      <c r="AH23" s="181"/>
      <c r="AI23" s="181"/>
      <c r="AJ23" s="181"/>
    </row>
    <row r="24" spans="1:36" s="192" customFormat="1" ht="12.6" customHeight="1" x14ac:dyDescent="0.25">
      <c r="A24" s="62" t="s">
        <v>36</v>
      </c>
      <c r="B24" s="63" t="s">
        <v>36</v>
      </c>
      <c r="C24" s="184" t="s">
        <v>64</v>
      </c>
      <c r="D24" s="185"/>
      <c r="E24" s="186"/>
      <c r="F24" s="184" t="s">
        <v>65</v>
      </c>
      <c r="G24" s="185"/>
      <c r="H24" s="185"/>
      <c r="I24" s="185"/>
      <c r="J24" s="187" t="s">
        <v>66</v>
      </c>
      <c r="K24" s="65" t="s">
        <v>39</v>
      </c>
      <c r="L24" s="188"/>
      <c r="M24" s="189"/>
      <c r="N24" s="177"/>
      <c r="O24" s="178"/>
      <c r="P24" s="179"/>
      <c r="Q24" s="179"/>
      <c r="R24" s="179"/>
      <c r="S24" s="179"/>
      <c r="T24" s="179"/>
      <c r="U24" s="179"/>
      <c r="V24" s="179"/>
      <c r="W24" s="179"/>
      <c r="X24" s="190"/>
      <c r="Y24" s="191"/>
      <c r="Z24" s="191"/>
      <c r="AA24" s="191"/>
      <c r="AB24" s="191"/>
      <c r="AC24" s="191"/>
      <c r="AD24" s="191"/>
      <c r="AE24" s="191"/>
      <c r="AF24" s="191"/>
      <c r="AG24" s="191"/>
      <c r="AH24" s="191"/>
      <c r="AI24" s="191"/>
      <c r="AJ24" s="191"/>
    </row>
    <row r="25" spans="1:36" s="192" customFormat="1" ht="12.6" customHeight="1" thickBot="1" x14ac:dyDescent="0.3">
      <c r="A25" s="90"/>
      <c r="B25" s="155" t="s">
        <v>67</v>
      </c>
      <c r="C25" s="193" t="s">
        <v>68</v>
      </c>
      <c r="D25" s="193" t="s">
        <v>69</v>
      </c>
      <c r="E25" s="194" t="s">
        <v>70</v>
      </c>
      <c r="F25" s="195" t="s">
        <v>71</v>
      </c>
      <c r="G25" s="196" t="s">
        <v>72</v>
      </c>
      <c r="H25" s="197" t="s">
        <v>55</v>
      </c>
      <c r="I25" s="198" t="s">
        <v>66</v>
      </c>
      <c r="J25" s="199"/>
      <c r="K25" s="200" t="s">
        <v>73</v>
      </c>
      <c r="L25" s="201"/>
      <c r="M25" s="189"/>
      <c r="N25" s="202"/>
      <c r="O25" s="202"/>
      <c r="P25" s="202"/>
      <c r="Q25" s="202"/>
      <c r="R25" s="202"/>
      <c r="S25" s="202"/>
      <c r="T25" s="179"/>
      <c r="U25" s="179"/>
      <c r="V25" s="179"/>
      <c r="W25" s="179"/>
      <c r="X25" s="190"/>
      <c r="Y25" s="191"/>
      <c r="Z25" s="191"/>
      <c r="AA25" s="191"/>
      <c r="AB25" s="191"/>
      <c r="AC25" s="191"/>
      <c r="AD25" s="191"/>
      <c r="AE25" s="191"/>
      <c r="AF25" s="191"/>
      <c r="AG25" s="191"/>
      <c r="AH25" s="191"/>
      <c r="AI25" s="191"/>
      <c r="AJ25" s="191"/>
    </row>
    <row r="26" spans="1:36" s="202" customFormat="1" ht="12.6" customHeight="1" x14ac:dyDescent="0.25">
      <c r="A26" s="203" t="s">
        <v>74</v>
      </c>
      <c r="B26" s="204">
        <v>2.5</v>
      </c>
      <c r="C26" s="205"/>
      <c r="D26" s="206"/>
      <c r="E26" s="207">
        <f t="shared" ref="E26:E32" si="0">C26-D26</f>
        <v>0</v>
      </c>
      <c r="F26" s="207" t="s">
        <v>51</v>
      </c>
      <c r="G26" s="205"/>
      <c r="H26" s="205" t="s">
        <v>51</v>
      </c>
      <c r="I26" s="208"/>
      <c r="J26" s="208" t="s">
        <v>26</v>
      </c>
      <c r="K26" s="209" t="s">
        <v>51</v>
      </c>
      <c r="L26" s="210"/>
      <c r="M26" s="211"/>
      <c r="T26" s="212"/>
      <c r="U26" s="212"/>
      <c r="V26" s="212"/>
      <c r="W26" s="213"/>
      <c r="X26" s="214"/>
      <c r="Y26" s="215"/>
      <c r="Z26" s="215"/>
      <c r="AA26" s="215"/>
      <c r="AB26" s="215"/>
      <c r="AC26" s="215"/>
      <c r="AD26" s="215"/>
      <c r="AE26" s="215"/>
      <c r="AF26" s="215"/>
      <c r="AG26" s="215"/>
      <c r="AH26" s="215"/>
      <c r="AI26" s="215"/>
      <c r="AJ26" s="215"/>
    </row>
    <row r="27" spans="1:36" s="202" customFormat="1" ht="12.6" customHeight="1" x14ac:dyDescent="0.25">
      <c r="A27" s="216" t="s">
        <v>75</v>
      </c>
      <c r="B27" s="217"/>
      <c r="C27" s="218"/>
      <c r="D27" s="219"/>
      <c r="E27" s="220">
        <f>C27-D27</f>
        <v>0</v>
      </c>
      <c r="F27" s="220" t="s">
        <v>51</v>
      </c>
      <c r="G27" s="218"/>
      <c r="H27" s="218" t="s">
        <v>51</v>
      </c>
      <c r="I27" s="221"/>
      <c r="J27" s="221" t="s">
        <v>51</v>
      </c>
      <c r="K27" s="222" t="s">
        <v>51</v>
      </c>
      <c r="L27" s="210"/>
      <c r="M27" s="211"/>
      <c r="N27" s="70"/>
      <c r="O27" s="70"/>
      <c r="P27" s="70"/>
      <c r="Q27" s="70"/>
      <c r="R27" s="70"/>
      <c r="S27" s="70"/>
      <c r="T27" s="212"/>
      <c r="U27" s="212"/>
      <c r="V27" s="212"/>
      <c r="W27" s="213"/>
      <c r="X27" s="214"/>
      <c r="Y27" s="215"/>
      <c r="Z27" s="215"/>
      <c r="AA27" s="215"/>
      <c r="AB27" s="215"/>
      <c r="AC27" s="215"/>
      <c r="AD27" s="215"/>
      <c r="AE27" s="215"/>
      <c r="AF27" s="215"/>
      <c r="AG27" s="215"/>
      <c r="AH27" s="215"/>
      <c r="AI27" s="215"/>
      <c r="AJ27" s="215"/>
    </row>
    <row r="28" spans="1:36" s="70" customFormat="1" ht="12.6" customHeight="1" x14ac:dyDescent="0.25">
      <c r="A28" s="223" t="s">
        <v>76</v>
      </c>
      <c r="B28" s="217">
        <v>2.5</v>
      </c>
      <c r="C28" s="218"/>
      <c r="D28" s="219"/>
      <c r="E28" s="220">
        <f t="shared" si="0"/>
        <v>0</v>
      </c>
      <c r="F28" s="220">
        <f>E26-E28</f>
        <v>0</v>
      </c>
      <c r="G28" s="218"/>
      <c r="H28" s="218"/>
      <c r="I28" s="224"/>
      <c r="J28" s="224">
        <v>214.16</v>
      </c>
      <c r="K28" s="225">
        <f>(J28/200)*100</f>
        <v>107.08</v>
      </c>
      <c r="L28" s="226"/>
      <c r="M28" s="189"/>
      <c r="T28" s="71"/>
      <c r="U28" s="71"/>
      <c r="V28" s="71"/>
      <c r="W28" s="71"/>
      <c r="X28" s="72"/>
      <c r="Y28" s="73"/>
      <c r="Z28" s="73"/>
      <c r="AA28" s="73"/>
      <c r="AB28" s="73"/>
      <c r="AC28" s="73"/>
      <c r="AD28" s="73"/>
      <c r="AE28" s="73"/>
      <c r="AF28" s="73"/>
      <c r="AG28" s="73"/>
      <c r="AH28" s="73"/>
      <c r="AI28" s="73"/>
      <c r="AJ28" s="73"/>
    </row>
    <row r="29" spans="1:36" s="70" customFormat="1" ht="12.6" customHeight="1" x14ac:dyDescent="0.25">
      <c r="A29" s="117" t="str">
        <f>CONCATENATE("Discharge ",$B$3)</f>
        <v>Discharge 1</v>
      </c>
      <c r="B29" s="227">
        <v>2.5</v>
      </c>
      <c r="C29" s="228"/>
      <c r="D29" s="229"/>
      <c r="E29" s="230">
        <f t="shared" si="0"/>
        <v>0</v>
      </c>
      <c r="F29" s="230">
        <f>E26-E29</f>
        <v>0</v>
      </c>
      <c r="G29" s="228"/>
      <c r="H29" s="228"/>
      <c r="I29" s="231"/>
      <c r="J29" s="232">
        <v>258.12</v>
      </c>
      <c r="K29" s="233" t="s">
        <v>51</v>
      </c>
      <c r="L29" s="226"/>
      <c r="M29" s="189"/>
      <c r="T29" s="72"/>
      <c r="U29" s="72"/>
      <c r="V29" s="72"/>
      <c r="W29" s="72"/>
      <c r="X29" s="72"/>
      <c r="Y29" s="73"/>
      <c r="Z29" s="73"/>
      <c r="AA29" s="73"/>
      <c r="AB29" s="73"/>
      <c r="AC29" s="73"/>
      <c r="AD29" s="73"/>
      <c r="AE29" s="73"/>
      <c r="AF29" s="73"/>
      <c r="AG29" s="73"/>
      <c r="AH29" s="73"/>
      <c r="AI29" s="73"/>
      <c r="AJ29" s="73"/>
    </row>
    <row r="30" spans="1:36" s="70" customFormat="1" ht="12.6" customHeight="1" x14ac:dyDescent="0.25">
      <c r="A30" s="234" t="s">
        <v>52</v>
      </c>
      <c r="B30" s="217">
        <v>2.5</v>
      </c>
      <c r="C30" s="218"/>
      <c r="D30" s="219"/>
      <c r="E30" s="235">
        <f t="shared" si="0"/>
        <v>0</v>
      </c>
      <c r="F30" s="220">
        <f>E26-E30</f>
        <v>0</v>
      </c>
      <c r="G30" s="218"/>
      <c r="H30" s="218"/>
      <c r="I30" s="224"/>
      <c r="J30" s="224">
        <v>255.77</v>
      </c>
      <c r="K30" s="236">
        <f>(ABS(J29-J30))/((J29+J30)/2)*100</f>
        <v>0.91459261709704187</v>
      </c>
      <c r="L30" s="226"/>
      <c r="M30" s="189"/>
      <c r="T30" s="72"/>
      <c r="U30" s="72"/>
      <c r="V30" s="72"/>
      <c r="W30" s="72"/>
      <c r="X30" s="72"/>
      <c r="Y30" s="73"/>
      <c r="Z30" s="73"/>
      <c r="AA30" s="73"/>
      <c r="AB30" s="73"/>
      <c r="AC30" s="73"/>
      <c r="AD30" s="73"/>
      <c r="AE30" s="73"/>
      <c r="AF30" s="73"/>
      <c r="AG30" s="73"/>
      <c r="AH30" s="73"/>
      <c r="AI30" s="73"/>
      <c r="AJ30" s="73"/>
    </row>
    <row r="31" spans="1:36" s="70" customFormat="1" ht="12.6" customHeight="1" x14ac:dyDescent="0.25">
      <c r="A31" s="234" t="s">
        <v>77</v>
      </c>
      <c r="B31" s="217">
        <v>2.5</v>
      </c>
      <c r="C31" s="218"/>
      <c r="D31" s="219"/>
      <c r="E31" s="235">
        <f t="shared" si="0"/>
        <v>0</v>
      </c>
      <c r="F31" s="220">
        <f>E26-E31</f>
        <v>0</v>
      </c>
      <c r="G31" s="218"/>
      <c r="H31" s="218"/>
      <c r="I31" s="224"/>
      <c r="J31" s="224">
        <v>412.26</v>
      </c>
      <c r="K31" s="236">
        <f>((J31-J29)/200)*100</f>
        <v>77.069999999999993</v>
      </c>
      <c r="L31" s="226"/>
      <c r="M31" s="189"/>
      <c r="T31" s="72"/>
      <c r="U31" s="72"/>
      <c r="V31" s="72"/>
      <c r="W31" s="72"/>
      <c r="X31" s="72"/>
      <c r="Y31" s="73"/>
      <c r="Z31" s="73"/>
      <c r="AA31" s="73"/>
      <c r="AB31" s="73"/>
      <c r="AC31" s="73"/>
      <c r="AD31" s="73"/>
      <c r="AE31" s="73"/>
      <c r="AF31" s="73"/>
      <c r="AG31" s="73"/>
      <c r="AH31" s="73"/>
      <c r="AI31" s="73"/>
      <c r="AJ31" s="73"/>
    </row>
    <row r="32" spans="1:36" s="70" customFormat="1" ht="12.6" customHeight="1" thickBot="1" x14ac:dyDescent="0.3">
      <c r="A32" s="237" t="s">
        <v>78</v>
      </c>
      <c r="B32" s="238">
        <v>2.5</v>
      </c>
      <c r="C32" s="239"/>
      <c r="D32" s="240"/>
      <c r="E32" s="241">
        <f t="shared" si="0"/>
        <v>0</v>
      </c>
      <c r="F32" s="242">
        <f>E26-E32</f>
        <v>0</v>
      </c>
      <c r="G32" s="239"/>
      <c r="H32" s="239"/>
      <c r="I32" s="243"/>
      <c r="J32" s="243">
        <v>420.76</v>
      </c>
      <c r="K32" s="244">
        <f>(ABS(J31-J32))/((J31+J32)/2)*100</f>
        <v>2.0407673285155221</v>
      </c>
      <c r="L32" s="226"/>
      <c r="M32" s="189"/>
      <c r="N32" s="183"/>
      <c r="O32" s="183"/>
      <c r="P32" s="183"/>
      <c r="Q32" s="183"/>
      <c r="R32" s="183"/>
      <c r="S32" s="183"/>
      <c r="T32" s="72"/>
      <c r="U32" s="72"/>
      <c r="V32" s="72"/>
      <c r="W32" s="72"/>
      <c r="X32" s="72"/>
      <c r="Y32" s="73"/>
      <c r="Z32" s="73"/>
      <c r="AA32" s="73"/>
      <c r="AB32" s="73"/>
      <c r="AC32" s="73"/>
      <c r="AD32" s="73"/>
      <c r="AE32" s="73"/>
      <c r="AF32" s="73"/>
      <c r="AG32" s="73"/>
      <c r="AH32" s="73"/>
      <c r="AI32" s="73"/>
      <c r="AJ32" s="73"/>
    </row>
    <row r="33" spans="1:36" s="183" customFormat="1" ht="12.6" customHeight="1" thickBot="1" x14ac:dyDescent="0.3">
      <c r="A33" s="245"/>
      <c r="B33" s="142"/>
      <c r="C33" s="142"/>
      <c r="D33" s="142"/>
      <c r="E33" s="142"/>
      <c r="F33" s="142"/>
      <c r="G33" s="142"/>
      <c r="H33" s="142"/>
      <c r="I33" s="145"/>
      <c r="J33" s="145"/>
      <c r="K33" s="176"/>
      <c r="L33" s="246"/>
      <c r="M33" s="189"/>
      <c r="N33" s="178"/>
      <c r="O33" s="179"/>
      <c r="P33" s="179"/>
      <c r="Q33" s="179"/>
      <c r="R33" s="179"/>
      <c r="S33" s="179"/>
      <c r="T33" s="180"/>
      <c r="U33" s="180"/>
      <c r="V33" s="180"/>
      <c r="W33" s="180"/>
      <c r="X33" s="180"/>
      <c r="Y33" s="181"/>
      <c r="Z33" s="181"/>
      <c r="AA33" s="181"/>
      <c r="AB33" s="181"/>
      <c r="AC33" s="181"/>
      <c r="AD33" s="181"/>
      <c r="AE33" s="181"/>
      <c r="AF33" s="181"/>
      <c r="AG33" s="181"/>
      <c r="AH33" s="181"/>
      <c r="AI33" s="181"/>
      <c r="AJ33" s="181"/>
    </row>
    <row r="34" spans="1:36" s="192" customFormat="1" ht="12.6" customHeight="1" x14ac:dyDescent="0.25">
      <c r="A34" s="62" t="s">
        <v>36</v>
      </c>
      <c r="B34" s="247"/>
      <c r="C34" s="248" t="s">
        <v>79</v>
      </c>
      <c r="D34" s="67"/>
      <c r="E34" s="67"/>
      <c r="F34" s="67"/>
      <c r="G34" s="67"/>
      <c r="H34" s="67"/>
      <c r="I34" s="67"/>
      <c r="J34" s="187" t="s">
        <v>66</v>
      </c>
      <c r="K34" s="65" t="s">
        <v>39</v>
      </c>
      <c r="L34" s="69"/>
      <c r="M34" s="189"/>
      <c r="N34" s="178"/>
      <c r="O34" s="179"/>
      <c r="P34" s="179"/>
      <c r="Q34" s="179"/>
      <c r="R34" s="179"/>
      <c r="S34" s="179"/>
      <c r="T34" s="179"/>
      <c r="U34" s="179"/>
      <c r="V34" s="179"/>
      <c r="W34" s="190"/>
      <c r="X34" s="191"/>
      <c r="Y34" s="191"/>
      <c r="Z34" s="191"/>
      <c r="AA34" s="191"/>
      <c r="AB34" s="191"/>
      <c r="AC34" s="191"/>
      <c r="AD34" s="191"/>
      <c r="AE34" s="191"/>
      <c r="AF34" s="191"/>
      <c r="AG34" s="191"/>
      <c r="AH34" s="191"/>
      <c r="AI34" s="191"/>
    </row>
    <row r="35" spans="1:36" s="192" customFormat="1" ht="12.6" customHeight="1" x14ac:dyDescent="0.25">
      <c r="A35" s="75"/>
      <c r="B35" s="249" t="s">
        <v>36</v>
      </c>
      <c r="C35" s="250" t="s">
        <v>80</v>
      </c>
      <c r="D35" s="251"/>
      <c r="E35" s="252"/>
      <c r="F35" s="250" t="s">
        <v>81</v>
      </c>
      <c r="G35" s="251"/>
      <c r="H35" s="252"/>
      <c r="I35" s="253" t="s">
        <v>82</v>
      </c>
      <c r="J35" s="254"/>
      <c r="K35" s="83" t="s">
        <v>42</v>
      </c>
      <c r="L35" s="255"/>
      <c r="M35" s="189"/>
      <c r="N35" s="178"/>
      <c r="O35" s="179"/>
      <c r="P35" s="179"/>
      <c r="Q35" s="179"/>
      <c r="R35" s="179"/>
      <c r="S35" s="179"/>
      <c r="T35" s="179"/>
      <c r="U35" s="179"/>
      <c r="V35" s="179"/>
      <c r="W35" s="190"/>
      <c r="X35" s="191"/>
      <c r="Y35" s="191"/>
      <c r="Z35" s="191"/>
      <c r="AA35" s="191"/>
      <c r="AB35" s="191"/>
      <c r="AC35" s="191"/>
      <c r="AD35" s="191"/>
      <c r="AE35" s="191"/>
      <c r="AF35" s="191"/>
      <c r="AG35" s="191"/>
      <c r="AH35" s="191"/>
      <c r="AI35" s="191"/>
    </row>
    <row r="36" spans="1:36" s="192" customFormat="1" ht="12.6" customHeight="1" thickBot="1" x14ac:dyDescent="0.3">
      <c r="A36" s="90"/>
      <c r="B36" s="155" t="s">
        <v>67</v>
      </c>
      <c r="C36" s="194" t="s">
        <v>83</v>
      </c>
      <c r="D36" s="193" t="s">
        <v>84</v>
      </c>
      <c r="E36" s="256" t="s">
        <v>85</v>
      </c>
      <c r="F36" s="194" t="s">
        <v>83</v>
      </c>
      <c r="G36" s="193" t="s">
        <v>84</v>
      </c>
      <c r="H36" s="256" t="s">
        <v>85</v>
      </c>
      <c r="I36" s="257"/>
      <c r="J36" s="199"/>
      <c r="K36" s="93" t="s">
        <v>47</v>
      </c>
      <c r="L36" s="255"/>
      <c r="M36" s="189"/>
      <c r="N36" s="146"/>
      <c r="O36" s="72"/>
      <c r="P36" s="72"/>
      <c r="Q36" s="72"/>
      <c r="R36" s="72"/>
      <c r="S36" s="72"/>
      <c r="T36" s="179"/>
      <c r="U36" s="179"/>
      <c r="V36" s="179"/>
      <c r="W36" s="190"/>
      <c r="X36" s="191"/>
      <c r="Y36" s="191"/>
      <c r="Z36" s="191"/>
      <c r="AA36" s="191"/>
      <c r="AB36" s="191"/>
      <c r="AC36" s="191"/>
      <c r="AD36" s="191"/>
      <c r="AE36" s="191"/>
      <c r="AF36" s="191"/>
      <c r="AG36" s="191"/>
      <c r="AH36" s="191"/>
      <c r="AI36" s="191"/>
    </row>
    <row r="37" spans="1:36" s="70" customFormat="1" ht="12.6" customHeight="1" x14ac:dyDescent="0.25">
      <c r="A37" s="117" t="str">
        <f>CONCATENATE("Discharge ",$B$3)</f>
        <v>Discharge 1</v>
      </c>
      <c r="B37" s="227">
        <v>25</v>
      </c>
      <c r="C37" s="258">
        <v>96.716899999999995</v>
      </c>
      <c r="D37" s="259">
        <v>96.717100000000002</v>
      </c>
      <c r="E37" s="260">
        <f t="shared" ref="E37:E38" si="1">AVERAGE(C37:D37)</f>
        <v>96.716999999999999</v>
      </c>
      <c r="F37" s="258">
        <v>96.671800000000005</v>
      </c>
      <c r="G37" s="259">
        <v>96.671400000000006</v>
      </c>
      <c r="H37" s="260">
        <f t="shared" ref="H37:H38" si="2">AVERAGE(F37:G37)</f>
        <v>96.671600000000012</v>
      </c>
      <c r="I37" s="261">
        <f t="shared" ref="I37:I38" si="3">E37-H37</f>
        <v>4.5399999999986562E-2</v>
      </c>
      <c r="J37" s="262">
        <f>(I37*10^6)/B37</f>
        <v>1815.9999999994625</v>
      </c>
      <c r="K37" s="263" t="s">
        <v>51</v>
      </c>
      <c r="L37" s="264"/>
      <c r="M37" s="189"/>
      <c r="N37" s="146"/>
      <c r="O37" s="72"/>
      <c r="P37" s="72"/>
      <c r="Q37" s="72"/>
      <c r="R37" s="72"/>
      <c r="S37" s="72"/>
      <c r="T37" s="72"/>
      <c r="U37" s="72"/>
      <c r="V37" s="72"/>
      <c r="W37" s="72"/>
      <c r="X37" s="73"/>
      <c r="Y37" s="73"/>
      <c r="Z37" s="73"/>
      <c r="AA37" s="73"/>
      <c r="AB37" s="73"/>
      <c r="AC37" s="73"/>
      <c r="AD37" s="73"/>
      <c r="AE37" s="73"/>
      <c r="AF37" s="73"/>
      <c r="AG37" s="73"/>
      <c r="AH37" s="73"/>
      <c r="AI37" s="73"/>
    </row>
    <row r="38" spans="1:36" s="70" customFormat="1" ht="12.6" customHeight="1" thickBot="1" x14ac:dyDescent="0.3">
      <c r="A38" s="265" t="s">
        <v>52</v>
      </c>
      <c r="B38" s="266">
        <v>25</v>
      </c>
      <c r="C38" s="267">
        <v>117.8279</v>
      </c>
      <c r="D38" s="268">
        <v>117.8282</v>
      </c>
      <c r="E38" s="269">
        <f t="shared" si="1"/>
        <v>117.82804999999999</v>
      </c>
      <c r="F38" s="267">
        <v>117.7821</v>
      </c>
      <c r="G38" s="268">
        <v>117.7826</v>
      </c>
      <c r="H38" s="269">
        <f t="shared" si="2"/>
        <v>117.78235000000001</v>
      </c>
      <c r="I38" s="270">
        <f t="shared" si="3"/>
        <v>4.569999999998231E-2</v>
      </c>
      <c r="J38" s="271">
        <f>(I38*10^6)/B38</f>
        <v>1827.9999999992924</v>
      </c>
      <c r="K38" s="272">
        <f>(ABS(J37-J38))/(AVERAGE(J37,J38))*100</f>
        <v>0.65861690449143939</v>
      </c>
      <c r="L38" s="264"/>
      <c r="M38" s="189"/>
      <c r="N38" s="273"/>
      <c r="O38" s="180"/>
      <c r="P38" s="180"/>
      <c r="Q38" s="180"/>
      <c r="R38" s="180"/>
      <c r="S38" s="180"/>
      <c r="T38" s="72"/>
      <c r="U38" s="72"/>
      <c r="V38" s="72"/>
      <c r="W38" s="72"/>
      <c r="X38" s="73"/>
      <c r="Y38" s="73"/>
      <c r="Z38" s="73"/>
      <c r="AA38" s="73"/>
      <c r="AB38" s="73"/>
      <c r="AC38" s="73"/>
      <c r="AD38" s="73"/>
      <c r="AE38" s="73"/>
      <c r="AF38" s="73"/>
      <c r="AG38" s="73"/>
      <c r="AH38" s="73"/>
      <c r="AI38" s="73"/>
    </row>
    <row r="39" spans="1:36" s="183" customFormat="1" ht="12.6" customHeight="1" thickBot="1" x14ac:dyDescent="0.3">
      <c r="A39" s="143"/>
      <c r="B39" s="142"/>
      <c r="C39" s="274"/>
      <c r="D39" s="274"/>
      <c r="E39" s="274"/>
      <c r="F39" s="274"/>
      <c r="G39" s="274"/>
      <c r="H39" s="274"/>
      <c r="I39" s="275"/>
      <c r="J39" s="276"/>
      <c r="K39" s="277"/>
      <c r="L39" s="264"/>
      <c r="M39" s="189"/>
      <c r="N39" s="178"/>
      <c r="O39" s="179"/>
      <c r="P39" s="179"/>
      <c r="Q39" s="179"/>
      <c r="R39" s="179"/>
      <c r="S39" s="179"/>
      <c r="T39" s="180"/>
      <c r="U39" s="180"/>
      <c r="V39" s="180"/>
      <c r="W39" s="180"/>
      <c r="X39" s="181"/>
      <c r="Y39" s="181"/>
      <c r="Z39" s="181"/>
      <c r="AA39" s="181"/>
      <c r="AB39" s="181"/>
      <c r="AC39" s="181"/>
      <c r="AD39" s="181"/>
      <c r="AE39" s="181"/>
      <c r="AF39" s="181"/>
      <c r="AG39" s="181"/>
      <c r="AH39" s="181"/>
      <c r="AI39" s="181"/>
    </row>
    <row r="40" spans="1:36" s="192" customFormat="1" ht="12.6" customHeight="1" x14ac:dyDescent="0.25">
      <c r="A40" s="62" t="s">
        <v>36</v>
      </c>
      <c r="B40" s="247"/>
      <c r="C40" s="248" t="s">
        <v>86</v>
      </c>
      <c r="D40" s="67"/>
      <c r="E40" s="67"/>
      <c r="F40" s="67"/>
      <c r="G40" s="67"/>
      <c r="H40" s="67"/>
      <c r="I40" s="67"/>
      <c r="J40" s="187" t="s">
        <v>66</v>
      </c>
      <c r="K40" s="65" t="s">
        <v>39</v>
      </c>
      <c r="L40" s="69"/>
      <c r="M40" s="189"/>
      <c r="N40" s="178"/>
      <c r="O40" s="179"/>
      <c r="P40" s="179"/>
      <c r="Q40" s="179"/>
      <c r="R40" s="179"/>
      <c r="S40" s="179"/>
      <c r="T40" s="179"/>
      <c r="U40" s="179"/>
      <c r="V40" s="179"/>
      <c r="W40" s="190"/>
      <c r="X40" s="191"/>
      <c r="Y40" s="191"/>
      <c r="Z40" s="191"/>
      <c r="AA40" s="191"/>
      <c r="AB40" s="191"/>
      <c r="AC40" s="191"/>
      <c r="AD40" s="191"/>
      <c r="AE40" s="191"/>
      <c r="AF40" s="191"/>
      <c r="AG40" s="191"/>
      <c r="AH40" s="191"/>
      <c r="AI40" s="191"/>
    </row>
    <row r="41" spans="1:36" s="192" customFormat="1" ht="12.6" customHeight="1" x14ac:dyDescent="0.25">
      <c r="A41" s="75"/>
      <c r="B41" s="249" t="s">
        <v>36</v>
      </c>
      <c r="C41" s="278" t="s">
        <v>80</v>
      </c>
      <c r="D41" s="279"/>
      <c r="E41" s="280"/>
      <c r="F41" s="279" t="s">
        <v>81</v>
      </c>
      <c r="G41" s="279"/>
      <c r="H41" s="280"/>
      <c r="I41" s="253" t="s">
        <v>82</v>
      </c>
      <c r="J41" s="254"/>
      <c r="K41" s="83" t="s">
        <v>42</v>
      </c>
      <c r="L41" s="255"/>
      <c r="M41" s="189"/>
      <c r="N41" s="178"/>
      <c r="O41" s="179"/>
      <c r="P41" s="179"/>
      <c r="Q41" s="179"/>
      <c r="R41" s="179"/>
      <c r="S41" s="179"/>
      <c r="T41" s="179"/>
      <c r="U41" s="179"/>
      <c r="V41" s="179"/>
      <c r="W41" s="190"/>
      <c r="X41" s="191"/>
      <c r="Y41" s="191"/>
      <c r="Z41" s="191"/>
      <c r="AA41" s="191"/>
      <c r="AB41" s="191"/>
      <c r="AC41" s="191"/>
      <c r="AD41" s="191"/>
      <c r="AE41" s="191"/>
      <c r="AF41" s="191"/>
      <c r="AG41" s="191"/>
      <c r="AH41" s="191"/>
      <c r="AI41" s="191"/>
    </row>
    <row r="42" spans="1:36" s="192" customFormat="1" ht="12.6" customHeight="1" thickBot="1" x14ac:dyDescent="0.3">
      <c r="A42" s="90"/>
      <c r="B42" s="155" t="s">
        <v>67</v>
      </c>
      <c r="C42" s="281" t="s">
        <v>83</v>
      </c>
      <c r="D42" s="282" t="s">
        <v>84</v>
      </c>
      <c r="E42" s="283" t="s">
        <v>85</v>
      </c>
      <c r="F42" s="284" t="s">
        <v>83</v>
      </c>
      <c r="G42" s="285" t="s">
        <v>84</v>
      </c>
      <c r="H42" s="283" t="s">
        <v>85</v>
      </c>
      <c r="I42" s="257"/>
      <c r="J42" s="199"/>
      <c r="K42" s="93" t="s">
        <v>47</v>
      </c>
      <c r="L42" s="255"/>
      <c r="M42" s="189"/>
      <c r="N42" s="286"/>
      <c r="O42" s="287"/>
      <c r="P42" s="287"/>
      <c r="Q42" s="287"/>
      <c r="R42" s="287"/>
      <c r="S42" s="287"/>
      <c r="T42" s="179"/>
      <c r="U42" s="179"/>
      <c r="V42" s="179"/>
      <c r="W42" s="190"/>
      <c r="X42" s="191"/>
      <c r="Y42" s="191"/>
      <c r="Z42" s="191"/>
      <c r="AA42" s="191"/>
      <c r="AB42" s="191"/>
      <c r="AC42" s="191"/>
      <c r="AD42" s="191"/>
      <c r="AE42" s="191"/>
      <c r="AF42" s="191"/>
      <c r="AG42" s="191"/>
      <c r="AH42" s="191"/>
      <c r="AI42" s="191"/>
    </row>
    <row r="43" spans="1:36" s="70" customFormat="1" ht="12.6" customHeight="1" x14ac:dyDescent="0.25">
      <c r="A43" s="288" t="s">
        <v>74</v>
      </c>
      <c r="B43" s="289">
        <v>150</v>
      </c>
      <c r="C43" s="290">
        <v>2.2507000000000001</v>
      </c>
      <c r="D43" s="291">
        <v>2.2504</v>
      </c>
      <c r="E43" s="292">
        <f t="shared" ref="E43:E46" si="4">AVERAGE(C43:D43)</f>
        <v>2.2505500000000001</v>
      </c>
      <c r="F43" s="290">
        <v>2.2502</v>
      </c>
      <c r="G43" s="291">
        <v>2.2507000000000001</v>
      </c>
      <c r="H43" s="292">
        <f t="shared" ref="H43:H46" si="5">AVERAGE(F43:G43)</f>
        <v>2.2504499999999998</v>
      </c>
      <c r="I43" s="293">
        <f>E43-H43</f>
        <v>1.0000000000021103E-4</v>
      </c>
      <c r="J43" s="294">
        <f>(I43*10^6)/B43</f>
        <v>0.6666666666680735</v>
      </c>
      <c r="K43" s="295" t="s">
        <v>51</v>
      </c>
      <c r="L43" s="264"/>
      <c r="M43" s="189"/>
      <c r="T43" s="287"/>
      <c r="U43" s="287"/>
      <c r="V43" s="287"/>
      <c r="W43" s="72"/>
      <c r="X43" s="73"/>
      <c r="Y43" s="73"/>
      <c r="Z43" s="73"/>
      <c r="AA43" s="73"/>
      <c r="AB43" s="73"/>
      <c r="AC43" s="73"/>
      <c r="AD43" s="73"/>
      <c r="AE43" s="73"/>
      <c r="AF43" s="73"/>
      <c r="AG43" s="73"/>
      <c r="AH43" s="73"/>
      <c r="AI43" s="73"/>
    </row>
    <row r="44" spans="1:36" s="70" customFormat="1" ht="12.6" customHeight="1" x14ac:dyDescent="0.25">
      <c r="A44" s="296" t="s">
        <v>87</v>
      </c>
      <c r="B44" s="297">
        <v>500</v>
      </c>
      <c r="C44" s="258">
        <v>2.2625999999999999</v>
      </c>
      <c r="D44" s="259">
        <v>2.2631000000000001</v>
      </c>
      <c r="E44" s="298">
        <f t="shared" si="4"/>
        <v>2.2628500000000003</v>
      </c>
      <c r="F44" s="258">
        <v>2.2389999999999999</v>
      </c>
      <c r="G44" s="259">
        <v>2.2389999999999999</v>
      </c>
      <c r="H44" s="298">
        <f t="shared" si="5"/>
        <v>2.2389999999999999</v>
      </c>
      <c r="I44" s="261">
        <f t="shared" ref="I44:I46" si="6">E44-H44</f>
        <v>2.3850000000000371E-2</v>
      </c>
      <c r="J44" s="299">
        <f>(I44*10^6)/B44</f>
        <v>47.700000000000742</v>
      </c>
      <c r="K44" s="300">
        <f>(J44/50)*100</f>
        <v>95.400000000001484</v>
      </c>
      <c r="L44" s="264"/>
      <c r="M44" s="189"/>
      <c r="T44" s="301"/>
      <c r="U44" s="301"/>
      <c r="V44" s="301"/>
      <c r="W44" s="72"/>
      <c r="X44" s="73"/>
      <c r="Y44" s="73"/>
      <c r="Z44" s="73"/>
      <c r="AA44" s="73"/>
      <c r="AB44" s="73"/>
      <c r="AC44" s="73"/>
      <c r="AD44" s="73"/>
      <c r="AE44" s="73"/>
      <c r="AF44" s="73"/>
      <c r="AG44" s="73"/>
      <c r="AH44" s="73"/>
      <c r="AI44" s="73"/>
    </row>
    <row r="45" spans="1:36" s="70" customFormat="1" ht="12.6" customHeight="1" x14ac:dyDescent="0.25">
      <c r="A45" s="117" t="str">
        <f>CONCATENATE("Discharge ",$B$3)</f>
        <v>Discharge 1</v>
      </c>
      <c r="B45" s="302">
        <v>115</v>
      </c>
      <c r="C45" s="303">
        <v>2.2328000000000001</v>
      </c>
      <c r="D45" s="304">
        <v>2.2326999999999999</v>
      </c>
      <c r="E45" s="298">
        <f t="shared" si="4"/>
        <v>2.2327500000000002</v>
      </c>
      <c r="F45" s="258">
        <v>2.2265999999999999</v>
      </c>
      <c r="G45" s="259">
        <v>2.2267999999999999</v>
      </c>
      <c r="H45" s="298">
        <f t="shared" si="5"/>
        <v>2.2267000000000001</v>
      </c>
      <c r="I45" s="261">
        <f t="shared" si="6"/>
        <v>6.0500000000001108E-3</v>
      </c>
      <c r="J45" s="305">
        <f>(I45*10^6)/B45</f>
        <v>52.60869565217488</v>
      </c>
      <c r="K45" s="306" t="s">
        <v>51</v>
      </c>
      <c r="L45" s="264"/>
      <c r="M45" s="189"/>
      <c r="T45" s="307"/>
      <c r="U45" s="307"/>
      <c r="V45" s="307"/>
      <c r="W45" s="73"/>
      <c r="X45" s="73"/>
      <c r="Y45" s="73"/>
      <c r="Z45" s="73"/>
      <c r="AA45" s="73"/>
      <c r="AB45" s="73"/>
      <c r="AC45" s="73"/>
      <c r="AD45" s="73"/>
      <c r="AE45" s="73"/>
      <c r="AF45" s="73"/>
      <c r="AG45" s="73"/>
      <c r="AH45" s="73"/>
      <c r="AI45" s="73"/>
    </row>
    <row r="46" spans="1:36" s="70" customFormat="1" ht="12.6" customHeight="1" thickBot="1" x14ac:dyDescent="0.3">
      <c r="A46" s="133" t="s">
        <v>52</v>
      </c>
      <c r="B46" s="308">
        <v>115</v>
      </c>
      <c r="C46" s="309">
        <v>2.2296</v>
      </c>
      <c r="D46" s="310">
        <v>2.2294</v>
      </c>
      <c r="E46" s="311">
        <f t="shared" si="4"/>
        <v>2.2294999999999998</v>
      </c>
      <c r="F46" s="309">
        <v>2.2229000000000001</v>
      </c>
      <c r="G46" s="310">
        <v>2.2229000000000001</v>
      </c>
      <c r="H46" s="311">
        <f t="shared" si="5"/>
        <v>2.2229000000000001</v>
      </c>
      <c r="I46" s="270">
        <f t="shared" si="6"/>
        <v>6.5999999999997172E-3</v>
      </c>
      <c r="J46" s="312">
        <f>(I46*10^6)/B46</f>
        <v>57.391304347823628</v>
      </c>
      <c r="K46" s="313">
        <f>(ABS(J45-J46))/((J45+J46)/2)*100</f>
        <v>8.6956521739069323</v>
      </c>
      <c r="L46" s="264"/>
      <c r="M46" s="189"/>
      <c r="N46" s="183"/>
      <c r="O46" s="183"/>
      <c r="P46" s="183"/>
      <c r="Q46" s="183"/>
      <c r="R46" s="183"/>
      <c r="S46" s="183"/>
      <c r="T46" s="307"/>
      <c r="U46" s="307"/>
      <c r="V46" s="307"/>
      <c r="W46" s="73"/>
      <c r="X46" s="73"/>
      <c r="Y46" s="73"/>
      <c r="Z46" s="73"/>
      <c r="AA46" s="73"/>
      <c r="AB46" s="73"/>
      <c r="AC46" s="73"/>
      <c r="AD46" s="73"/>
      <c r="AE46" s="73"/>
      <c r="AF46" s="73"/>
      <c r="AG46" s="73"/>
      <c r="AH46" s="73"/>
      <c r="AI46" s="73"/>
    </row>
    <row r="47" spans="1:36" s="183" customFormat="1" ht="12.6" customHeight="1" thickBot="1" x14ac:dyDescent="0.3">
      <c r="A47" s="143"/>
      <c r="B47" s="314"/>
      <c r="C47" s="274"/>
      <c r="D47" s="274"/>
      <c r="E47" s="274"/>
      <c r="F47" s="274"/>
      <c r="G47" s="274"/>
      <c r="H47" s="274"/>
      <c r="I47" s="275"/>
      <c r="J47" s="315"/>
      <c r="K47" s="176"/>
      <c r="L47" s="264"/>
      <c r="M47" s="189"/>
      <c r="N47" s="192"/>
      <c r="O47" s="192"/>
      <c r="P47" s="192"/>
      <c r="Q47" s="192"/>
      <c r="R47" s="192"/>
      <c r="S47" s="192"/>
      <c r="T47" s="316"/>
      <c r="U47" s="316"/>
      <c r="V47" s="316"/>
      <c r="W47" s="181"/>
      <c r="X47" s="181"/>
      <c r="Y47" s="181"/>
      <c r="Z47" s="181"/>
      <c r="AA47" s="181"/>
      <c r="AB47" s="181"/>
      <c r="AC47" s="181"/>
      <c r="AD47" s="181"/>
      <c r="AE47" s="181"/>
      <c r="AF47" s="181"/>
      <c r="AG47" s="181"/>
      <c r="AH47" s="181"/>
      <c r="AI47" s="181"/>
    </row>
    <row r="48" spans="1:36" s="192" customFormat="1" ht="12.6" customHeight="1" x14ac:dyDescent="0.25">
      <c r="A48" s="62" t="s">
        <v>36</v>
      </c>
      <c r="B48" s="247"/>
      <c r="C48" s="248" t="s">
        <v>88</v>
      </c>
      <c r="D48" s="67"/>
      <c r="E48" s="67"/>
      <c r="F48" s="67"/>
      <c r="G48" s="67"/>
      <c r="H48" s="67"/>
      <c r="I48" s="67"/>
      <c r="J48" s="187" t="s">
        <v>66</v>
      </c>
      <c r="K48" s="65" t="s">
        <v>39</v>
      </c>
      <c r="L48" s="69"/>
      <c r="M48" s="189"/>
      <c r="T48" s="179"/>
      <c r="U48" s="179"/>
      <c r="V48" s="179"/>
      <c r="W48" s="190"/>
      <c r="X48" s="191"/>
      <c r="Y48" s="191"/>
      <c r="Z48" s="191"/>
      <c r="AA48" s="191"/>
      <c r="AB48" s="191"/>
      <c r="AC48" s="191"/>
      <c r="AD48" s="191"/>
      <c r="AE48" s="191"/>
      <c r="AF48" s="191"/>
      <c r="AG48" s="191"/>
      <c r="AH48" s="191"/>
      <c r="AI48" s="191"/>
    </row>
    <row r="49" spans="1:35" s="192" customFormat="1" ht="12.6" customHeight="1" x14ac:dyDescent="0.25">
      <c r="A49" s="75"/>
      <c r="B49" s="249" t="s">
        <v>36</v>
      </c>
      <c r="C49" s="278" t="s">
        <v>80</v>
      </c>
      <c r="D49" s="279"/>
      <c r="E49" s="280"/>
      <c r="F49" s="278" t="s">
        <v>81</v>
      </c>
      <c r="G49" s="279"/>
      <c r="H49" s="280"/>
      <c r="I49" s="253" t="s">
        <v>82</v>
      </c>
      <c r="J49" s="254"/>
      <c r="K49" s="83" t="s">
        <v>42</v>
      </c>
      <c r="L49" s="255"/>
      <c r="M49" s="189"/>
      <c r="T49" s="179"/>
      <c r="U49" s="179"/>
      <c r="V49" s="179"/>
      <c r="W49" s="190"/>
      <c r="X49" s="191"/>
      <c r="Y49" s="191"/>
      <c r="Z49" s="191"/>
      <c r="AA49" s="191"/>
      <c r="AB49" s="191"/>
      <c r="AC49" s="191"/>
      <c r="AD49" s="191"/>
      <c r="AE49" s="191"/>
      <c r="AF49" s="191"/>
      <c r="AG49" s="191"/>
      <c r="AH49" s="191"/>
      <c r="AI49" s="191"/>
    </row>
    <row r="50" spans="1:35" s="192" customFormat="1" ht="12.6" customHeight="1" thickBot="1" x14ac:dyDescent="0.3">
      <c r="A50" s="90"/>
      <c r="B50" s="155" t="s">
        <v>67</v>
      </c>
      <c r="C50" s="281" t="s">
        <v>83</v>
      </c>
      <c r="D50" s="282" t="s">
        <v>84</v>
      </c>
      <c r="E50" s="283" t="s">
        <v>85</v>
      </c>
      <c r="F50" s="281" t="s">
        <v>83</v>
      </c>
      <c r="G50" s="282" t="s">
        <v>84</v>
      </c>
      <c r="H50" s="283" t="s">
        <v>85</v>
      </c>
      <c r="I50" s="257"/>
      <c r="J50" s="199"/>
      <c r="K50" s="93" t="s">
        <v>48</v>
      </c>
      <c r="L50" s="255"/>
      <c r="M50" s="189"/>
      <c r="N50" s="70"/>
      <c r="O50" s="70"/>
      <c r="P50" s="70"/>
      <c r="Q50" s="70"/>
      <c r="R50" s="70"/>
      <c r="S50" s="70"/>
      <c r="T50" s="179"/>
      <c r="U50" s="179"/>
      <c r="V50" s="179"/>
      <c r="W50" s="190"/>
      <c r="X50" s="191"/>
      <c r="Y50" s="191"/>
      <c r="Z50" s="191"/>
      <c r="AA50" s="191"/>
      <c r="AB50" s="191"/>
      <c r="AC50" s="191"/>
      <c r="AD50" s="191"/>
      <c r="AE50" s="191"/>
      <c r="AF50" s="191"/>
      <c r="AG50" s="191"/>
      <c r="AH50" s="191"/>
      <c r="AI50" s="191"/>
    </row>
    <row r="51" spans="1:35" s="70" customFormat="1" ht="12.6" customHeight="1" x14ac:dyDescent="0.25">
      <c r="A51" s="288" t="s">
        <v>74</v>
      </c>
      <c r="B51" s="317">
        <v>1000</v>
      </c>
      <c r="C51" s="290">
        <v>71.510800000000003</v>
      </c>
      <c r="D51" s="291">
        <v>71.511099999999999</v>
      </c>
      <c r="E51" s="292">
        <f t="shared" ref="E51:E54" si="7">AVERAGE(C51:D51)</f>
        <v>71.510950000000008</v>
      </c>
      <c r="F51" s="290">
        <v>71.511600000000001</v>
      </c>
      <c r="G51" s="291">
        <v>71.511099999999999</v>
      </c>
      <c r="H51" s="292">
        <f t="shared" ref="H51:H54" si="8">AVERAGE(F51:G51)</f>
        <v>71.511349999999993</v>
      </c>
      <c r="I51" s="293">
        <f t="shared" ref="I51:I54" si="9">E51-H51</f>
        <v>-3.9999999998485691E-4</v>
      </c>
      <c r="J51" s="294">
        <f>(I51*10^6)/B51</f>
        <v>-0.39999999998485691</v>
      </c>
      <c r="K51" s="295" t="s">
        <v>51</v>
      </c>
      <c r="L51" s="315"/>
      <c r="M51" s="189"/>
      <c r="N51" s="73"/>
      <c r="O51" s="307"/>
      <c r="P51" s="72"/>
      <c r="Q51" s="72"/>
      <c r="R51" s="307"/>
      <c r="S51" s="307"/>
      <c r="T51" s="307"/>
      <c r="U51" s="307"/>
      <c r="V51" s="307"/>
      <c r="W51" s="73"/>
      <c r="X51" s="73"/>
      <c r="Y51" s="73"/>
      <c r="Z51" s="73"/>
      <c r="AA51" s="73"/>
      <c r="AB51" s="73"/>
      <c r="AC51" s="73"/>
      <c r="AD51" s="73"/>
      <c r="AE51" s="73"/>
      <c r="AF51" s="73"/>
      <c r="AG51" s="73"/>
      <c r="AH51" s="73"/>
      <c r="AI51" s="73"/>
    </row>
    <row r="52" spans="1:35" s="70" customFormat="1" ht="12.6" customHeight="1" x14ac:dyDescent="0.25">
      <c r="A52" s="296" t="s">
        <v>89</v>
      </c>
      <c r="B52" s="229">
        <v>1000</v>
      </c>
      <c r="C52" s="258">
        <v>75.038499999999999</v>
      </c>
      <c r="D52" s="259">
        <v>75.038499999999999</v>
      </c>
      <c r="E52" s="298">
        <f t="shared" si="7"/>
        <v>75.038499999999999</v>
      </c>
      <c r="F52" s="258">
        <v>75.014300000000006</v>
      </c>
      <c r="G52" s="259">
        <v>75.014600000000002</v>
      </c>
      <c r="H52" s="298">
        <f t="shared" si="8"/>
        <v>75.014450000000011</v>
      </c>
      <c r="I52" s="261">
        <f t="shared" si="9"/>
        <v>2.4049999999988358E-2</v>
      </c>
      <c r="J52" s="299">
        <f>(I52*10^6)/B52</f>
        <v>24.049999999988358</v>
      </c>
      <c r="K52" s="300">
        <f>(J52/40)*100</f>
        <v>60.124999999970896</v>
      </c>
      <c r="L52" s="315"/>
      <c r="M52" s="189"/>
      <c r="N52" s="73"/>
      <c r="O52" s="307"/>
      <c r="P52" s="72"/>
      <c r="Q52" s="72"/>
      <c r="R52" s="307"/>
      <c r="S52" s="307"/>
      <c r="T52" s="307"/>
      <c r="U52" s="307"/>
      <c r="V52" s="307"/>
      <c r="W52" s="73"/>
      <c r="X52" s="73"/>
      <c r="Y52" s="73"/>
      <c r="Z52" s="73"/>
      <c r="AA52" s="73"/>
      <c r="AB52" s="73"/>
      <c r="AC52" s="73"/>
      <c r="AD52" s="73"/>
      <c r="AE52" s="73"/>
      <c r="AF52" s="73"/>
      <c r="AG52" s="73"/>
      <c r="AH52" s="73"/>
      <c r="AI52" s="73"/>
    </row>
    <row r="53" spans="1:35" s="70" customFormat="1" ht="12.6" customHeight="1" x14ac:dyDescent="0.25">
      <c r="A53" s="318" t="s">
        <v>90</v>
      </c>
      <c r="B53" s="229">
        <v>1000</v>
      </c>
      <c r="C53" s="258">
        <v>70.872500000000002</v>
      </c>
      <c r="D53" s="259">
        <v>70.872</v>
      </c>
      <c r="E53" s="298">
        <f t="shared" si="7"/>
        <v>70.872250000000008</v>
      </c>
      <c r="F53" s="258">
        <v>70.847999999999999</v>
      </c>
      <c r="G53" s="259">
        <v>70.847999999999999</v>
      </c>
      <c r="H53" s="298">
        <f t="shared" si="8"/>
        <v>70.847999999999999</v>
      </c>
      <c r="I53" s="261">
        <f t="shared" si="9"/>
        <v>2.4250000000009209E-2</v>
      </c>
      <c r="J53" s="299">
        <f>(I53*10^6)/B53</f>
        <v>24.250000000009209</v>
      </c>
      <c r="K53" s="319">
        <f>(ABS(J52-J53))/((J52+J53)/2)*100</f>
        <v>0.82815734998285817</v>
      </c>
      <c r="L53" s="315"/>
      <c r="M53" s="189"/>
      <c r="O53" s="320"/>
      <c r="P53" s="321"/>
      <c r="Q53" s="321"/>
      <c r="R53" s="320"/>
      <c r="S53" s="320"/>
      <c r="T53" s="307"/>
      <c r="U53" s="307"/>
      <c r="V53" s="307"/>
      <c r="W53" s="73"/>
      <c r="X53" s="73"/>
      <c r="Y53" s="73"/>
      <c r="Z53" s="73"/>
      <c r="AA53" s="73"/>
      <c r="AB53" s="73"/>
      <c r="AC53" s="73"/>
      <c r="AD53" s="73"/>
      <c r="AE53" s="73"/>
      <c r="AF53" s="73"/>
      <c r="AG53" s="73"/>
      <c r="AH53" s="73"/>
      <c r="AI53" s="73"/>
    </row>
    <row r="54" spans="1:35" s="70" customFormat="1" ht="12.6" customHeight="1" thickBot="1" x14ac:dyDescent="0.3">
      <c r="A54" s="117" t="str">
        <f>CONCATENATE("Discharge ",$B$3)</f>
        <v>Discharge 1</v>
      </c>
      <c r="B54" s="229">
        <v>1100</v>
      </c>
      <c r="C54" s="258">
        <v>71.699600000000004</v>
      </c>
      <c r="D54" s="259">
        <v>71.690100000000001</v>
      </c>
      <c r="E54" s="298">
        <f t="shared" si="7"/>
        <v>71.694850000000002</v>
      </c>
      <c r="F54" s="258">
        <v>71.689700000000002</v>
      </c>
      <c r="G54" s="259">
        <v>71.689899999999994</v>
      </c>
      <c r="H54" s="298">
        <f t="shared" si="8"/>
        <v>71.689799999999991</v>
      </c>
      <c r="I54" s="261">
        <f t="shared" si="9"/>
        <v>5.0500000000113232E-3</v>
      </c>
      <c r="J54" s="305">
        <f>(I54*10^6)/B54</f>
        <v>4.5909090909193848</v>
      </c>
      <c r="K54" s="322" t="s">
        <v>51</v>
      </c>
      <c r="L54" s="315"/>
      <c r="M54" s="189"/>
      <c r="O54" s="320"/>
      <c r="P54" s="321"/>
      <c r="Q54" s="321"/>
      <c r="R54" s="320"/>
      <c r="S54" s="320"/>
      <c r="T54" s="320"/>
      <c r="U54" s="320"/>
      <c r="V54" s="320"/>
    </row>
    <row r="55" spans="1:35" s="70" customFormat="1" ht="12.6" customHeight="1" x14ac:dyDescent="0.25">
      <c r="A55" s="323"/>
      <c r="B55" s="324"/>
      <c r="C55" s="325"/>
      <c r="D55" s="325"/>
      <c r="E55" s="325"/>
      <c r="F55" s="325"/>
      <c r="G55" s="325"/>
      <c r="H55" s="325"/>
      <c r="I55" s="325"/>
      <c r="J55" s="325"/>
      <c r="K55" s="326"/>
      <c r="L55" s="315"/>
      <c r="M55" s="327"/>
      <c r="N55" s="180"/>
      <c r="O55" s="146"/>
      <c r="P55" s="72"/>
      <c r="Q55" s="72"/>
      <c r="R55" s="72"/>
      <c r="S55" s="72"/>
      <c r="T55" s="320"/>
      <c r="U55" s="320"/>
      <c r="V55" s="320"/>
    </row>
    <row r="56" spans="1:35" s="70" customFormat="1" ht="12.6" customHeight="1" x14ac:dyDescent="0.25">
      <c r="A56" s="328"/>
      <c r="B56" s="329"/>
      <c r="C56" s="329"/>
      <c r="D56" s="330"/>
      <c r="E56" s="330"/>
      <c r="F56" s="330"/>
      <c r="G56" s="331"/>
      <c r="H56" s="332"/>
      <c r="I56" s="332"/>
      <c r="J56" s="332"/>
      <c r="K56" s="333"/>
      <c r="L56" s="334"/>
      <c r="M56" s="334"/>
      <c r="N56" s="320"/>
      <c r="P56" s="320"/>
      <c r="Q56" s="321"/>
      <c r="R56" s="321"/>
      <c r="S56" s="320"/>
      <c r="T56" s="320"/>
      <c r="U56" s="320"/>
      <c r="V56" s="320"/>
      <c r="W56" s="320"/>
    </row>
    <row r="57" spans="1:35" s="70" customFormat="1" ht="12.6" customHeight="1" x14ac:dyDescent="0.25">
      <c r="A57" s="335" t="s">
        <v>91</v>
      </c>
      <c r="B57" s="171" t="s">
        <v>92</v>
      </c>
      <c r="C57" s="171"/>
      <c r="D57" s="171"/>
      <c r="E57" s="171"/>
      <c r="F57" s="171"/>
      <c r="G57" s="171"/>
      <c r="H57" s="171"/>
      <c r="I57" s="171"/>
      <c r="J57" s="171"/>
      <c r="K57" s="336"/>
      <c r="L57" s="337"/>
      <c r="M57" s="337"/>
      <c r="P57" s="320"/>
      <c r="Q57" s="321"/>
      <c r="R57" s="321"/>
      <c r="S57" s="320"/>
      <c r="T57" s="320"/>
      <c r="U57" s="320"/>
      <c r="V57" s="320"/>
      <c r="W57" s="320"/>
    </row>
    <row r="58" spans="1:35" s="70" customFormat="1" ht="9.6" customHeight="1" x14ac:dyDescent="0.25">
      <c r="A58" s="338"/>
      <c r="B58" s="171"/>
      <c r="C58" s="171"/>
      <c r="D58" s="171"/>
      <c r="E58" s="171"/>
      <c r="F58" s="171"/>
      <c r="G58" s="171"/>
      <c r="H58" s="171"/>
      <c r="I58" s="171"/>
      <c r="J58" s="171"/>
      <c r="K58" s="336"/>
      <c r="L58" s="337"/>
      <c r="M58" s="337"/>
      <c r="P58" s="320"/>
      <c r="Q58" s="321"/>
      <c r="R58" s="321"/>
      <c r="S58" s="320"/>
      <c r="T58" s="320"/>
      <c r="U58" s="320"/>
      <c r="V58" s="320"/>
      <c r="W58" s="320"/>
    </row>
    <row r="59" spans="1:35" s="70" customFormat="1" ht="12.6" customHeight="1" x14ac:dyDescent="0.25">
      <c r="A59" s="339"/>
      <c r="B59" s="328"/>
      <c r="C59" s="340" t="s">
        <v>93</v>
      </c>
      <c r="D59" s="340"/>
      <c r="E59" s="340"/>
      <c r="F59" s="340"/>
      <c r="G59" s="340"/>
      <c r="H59" s="340"/>
      <c r="I59" s="331"/>
      <c r="J59" s="331"/>
      <c r="K59" s="337"/>
      <c r="L59" s="341"/>
      <c r="M59" s="341"/>
      <c r="N59" s="342"/>
      <c r="P59" s="320"/>
      <c r="Q59" s="321"/>
      <c r="R59" s="321"/>
      <c r="S59" s="320"/>
      <c r="T59" s="320"/>
      <c r="U59" s="320"/>
      <c r="V59" s="320"/>
      <c r="W59" s="320"/>
    </row>
    <row r="60" spans="1:35" s="70" customFormat="1" ht="12.6" customHeight="1" x14ac:dyDescent="0.25">
      <c r="A60" s="339"/>
      <c r="B60" s="343"/>
      <c r="C60" s="343"/>
      <c r="D60" s="343"/>
      <c r="E60" s="343"/>
      <c r="F60" s="343"/>
      <c r="G60" s="343"/>
      <c r="H60" s="343"/>
      <c r="I60" s="343"/>
      <c r="J60" s="344"/>
      <c r="K60" s="345"/>
      <c r="L60" s="341"/>
      <c r="M60" s="341"/>
      <c r="P60" s="320"/>
      <c r="Q60" s="321"/>
      <c r="R60" s="321"/>
      <c r="S60" s="320"/>
      <c r="T60" s="320"/>
      <c r="U60" s="320"/>
      <c r="V60" s="320"/>
      <c r="W60" s="320"/>
    </row>
    <row r="61" spans="1:35" s="70" customFormat="1" ht="12.6" customHeight="1" x14ac:dyDescent="0.25">
      <c r="A61" s="339"/>
      <c r="B61" s="331" t="s">
        <v>94</v>
      </c>
      <c r="C61" s="331"/>
      <c r="D61" s="331"/>
      <c r="E61" s="331"/>
      <c r="F61" s="331" t="s">
        <v>95</v>
      </c>
      <c r="G61" s="331"/>
      <c r="H61" s="331"/>
      <c r="I61" s="331"/>
      <c r="J61" s="331"/>
      <c r="K61" s="337"/>
      <c r="L61" s="337"/>
      <c r="M61" s="337"/>
      <c r="P61" s="320"/>
      <c r="Q61" s="321"/>
      <c r="R61" s="321"/>
      <c r="S61" s="320"/>
      <c r="T61" s="320"/>
      <c r="U61" s="320"/>
      <c r="V61" s="320"/>
      <c r="W61" s="320"/>
    </row>
    <row r="62" spans="1:35" s="70" customFormat="1" ht="9.6" customHeight="1" x14ac:dyDescent="0.25">
      <c r="A62" s="339"/>
      <c r="B62" s="331"/>
      <c r="C62" s="331"/>
      <c r="D62" s="331"/>
      <c r="E62" s="331"/>
      <c r="F62" s="331"/>
      <c r="G62" s="331"/>
      <c r="H62" s="331"/>
      <c r="I62" s="331"/>
      <c r="J62" s="331"/>
      <c r="K62" s="337"/>
      <c r="L62" s="337"/>
      <c r="M62" s="337"/>
      <c r="P62" s="320"/>
      <c r="Q62" s="321"/>
      <c r="R62" s="321"/>
      <c r="S62" s="320"/>
      <c r="T62" s="320"/>
      <c r="U62" s="320"/>
      <c r="V62" s="320"/>
      <c r="W62" s="320"/>
    </row>
    <row r="63" spans="1:35" s="70" customFormat="1" ht="12.6" customHeight="1" x14ac:dyDescent="0.45">
      <c r="A63" s="339"/>
      <c r="B63" s="331"/>
      <c r="C63" s="340" t="s">
        <v>96</v>
      </c>
      <c r="D63" s="331"/>
      <c r="E63" s="331"/>
      <c r="F63" s="331"/>
      <c r="G63" s="331"/>
      <c r="H63" s="331"/>
      <c r="I63" s="331"/>
      <c r="J63" s="331"/>
      <c r="K63" s="337"/>
      <c r="L63" s="337"/>
      <c r="M63" s="337"/>
      <c r="N63" s="346"/>
      <c r="O63" s="35"/>
      <c r="P63" s="36"/>
      <c r="Q63" s="37"/>
      <c r="R63" s="37"/>
      <c r="S63" s="36"/>
      <c r="T63" s="320"/>
      <c r="U63" s="320"/>
      <c r="V63" s="320"/>
      <c r="W63" s="320"/>
    </row>
    <row r="64" spans="1:35" ht="12.6" customHeight="1" x14ac:dyDescent="0.45">
      <c r="A64" s="347"/>
      <c r="B64" s="340"/>
      <c r="C64" s="340"/>
      <c r="D64" s="340"/>
      <c r="E64" s="340"/>
      <c r="F64" s="340"/>
      <c r="G64" s="340"/>
      <c r="H64" s="340"/>
      <c r="I64" s="340"/>
      <c r="J64" s="348"/>
      <c r="K64" s="349"/>
      <c r="L64" s="341"/>
      <c r="M64" s="341"/>
    </row>
    <row r="65" spans="1:13" ht="12.6" customHeight="1" x14ac:dyDescent="0.45">
      <c r="A65" s="339"/>
      <c r="B65" s="331" t="s">
        <v>97</v>
      </c>
      <c r="C65" s="331"/>
      <c r="D65" s="331"/>
      <c r="E65" s="331"/>
      <c r="F65" s="331"/>
      <c r="G65" s="331"/>
      <c r="H65" s="331"/>
      <c r="I65" s="331"/>
      <c r="J65" s="331"/>
      <c r="K65" s="337"/>
      <c r="L65" s="337"/>
      <c r="M65" s="337"/>
    </row>
    <row r="66" spans="1:13" ht="9.6" customHeight="1" x14ac:dyDescent="0.45">
      <c r="A66" s="339"/>
      <c r="B66" s="331"/>
      <c r="C66" s="35"/>
      <c r="D66" s="331"/>
      <c r="E66" s="331"/>
      <c r="F66" s="331"/>
      <c r="G66" s="331"/>
      <c r="H66" s="331"/>
      <c r="I66" s="331"/>
      <c r="J66" s="331"/>
      <c r="K66" s="337"/>
      <c r="L66" s="337"/>
      <c r="M66" s="337"/>
    </row>
    <row r="67" spans="1:13" ht="12.6" customHeight="1" x14ac:dyDescent="0.45">
      <c r="A67" s="339"/>
      <c r="B67" s="331"/>
      <c r="C67" s="340" t="s">
        <v>98</v>
      </c>
      <c r="D67" s="331"/>
      <c r="E67" s="331"/>
      <c r="F67" s="331"/>
      <c r="G67" s="331"/>
      <c r="H67" s="331"/>
      <c r="I67" s="331"/>
      <c r="J67" s="331"/>
      <c r="K67" s="337"/>
      <c r="L67" s="337"/>
      <c r="M67" s="337"/>
    </row>
    <row r="68" spans="1:13" ht="9.6" customHeight="1" x14ac:dyDescent="0.45">
      <c r="A68" s="339"/>
      <c r="B68" s="35"/>
      <c r="C68" s="340"/>
      <c r="D68" s="331"/>
      <c r="E68" s="331"/>
      <c r="F68" s="331"/>
      <c r="G68" s="331"/>
      <c r="H68" s="331"/>
      <c r="I68" s="331"/>
      <c r="J68" s="331"/>
      <c r="K68" s="337"/>
      <c r="L68" s="337"/>
      <c r="M68" s="337"/>
    </row>
    <row r="69" spans="1:13" ht="12.6" customHeight="1" x14ac:dyDescent="0.45">
      <c r="A69" s="339"/>
      <c r="B69" s="331" t="s">
        <v>99</v>
      </c>
      <c r="C69" s="340"/>
      <c r="D69" s="331"/>
      <c r="E69" s="331"/>
      <c r="F69" s="331"/>
      <c r="G69" s="331"/>
      <c r="H69" s="331"/>
      <c r="I69" s="331"/>
      <c r="J69" s="331"/>
      <c r="K69" s="337"/>
      <c r="L69" s="337"/>
      <c r="M69" s="337"/>
    </row>
    <row r="70" spans="1:13" ht="9.6" customHeight="1" x14ac:dyDescent="0.45">
      <c r="A70" s="339"/>
      <c r="B70" s="331"/>
      <c r="C70" s="340"/>
      <c r="D70" s="331"/>
      <c r="E70" s="331"/>
      <c r="F70" s="331"/>
      <c r="G70" s="331"/>
      <c r="H70" s="331"/>
      <c r="I70" s="331"/>
      <c r="J70" s="331"/>
      <c r="K70" s="337"/>
      <c r="L70" s="337"/>
      <c r="M70" s="337"/>
    </row>
    <row r="71" spans="1:13" ht="12.6" customHeight="1" x14ac:dyDescent="0.45">
      <c r="A71" s="339"/>
      <c r="B71" s="331" t="s">
        <v>100</v>
      </c>
      <c r="C71" s="331"/>
      <c r="D71" s="331"/>
      <c r="E71" s="331"/>
      <c r="F71" s="331"/>
      <c r="G71" s="331"/>
      <c r="H71" s="331"/>
      <c r="I71" s="331"/>
      <c r="J71" s="331"/>
      <c r="K71" s="337"/>
      <c r="L71" s="337"/>
      <c r="M71" s="337"/>
    </row>
    <row r="72" spans="1:13" ht="12.6" customHeight="1" x14ac:dyDescent="0.45">
      <c r="A72" s="337"/>
      <c r="B72" s="337"/>
      <c r="C72" s="337"/>
      <c r="D72" s="337"/>
      <c r="E72" s="337"/>
      <c r="F72" s="337"/>
      <c r="G72" s="337"/>
      <c r="H72" s="337"/>
      <c r="I72" s="337"/>
      <c r="J72" s="337"/>
      <c r="K72" s="337"/>
      <c r="L72" s="337"/>
      <c r="M72" s="337"/>
    </row>
    <row r="73" spans="1:13" ht="11.45" customHeight="1" x14ac:dyDescent="0.45">
      <c r="A73" s="350"/>
      <c r="B73" s="350"/>
      <c r="C73" s="350"/>
      <c r="D73" s="350"/>
      <c r="E73" s="350"/>
      <c r="F73" s="350"/>
      <c r="G73" s="350"/>
      <c r="H73" s="350"/>
      <c r="I73" s="350"/>
      <c r="J73" s="350"/>
      <c r="K73" s="350"/>
      <c r="L73" s="350"/>
      <c r="M73" s="350"/>
    </row>
    <row r="74" spans="1:13" ht="21" customHeight="1" x14ac:dyDescent="0.45">
      <c r="A74" s="350"/>
      <c r="B74" s="350"/>
      <c r="C74" s="350"/>
      <c r="D74" s="350"/>
      <c r="E74" s="350"/>
      <c r="F74" s="350"/>
      <c r="G74" s="350"/>
      <c r="H74" s="350"/>
      <c r="I74" s="350"/>
      <c r="J74" s="350"/>
      <c r="K74" s="350"/>
      <c r="L74" s="350"/>
      <c r="M74" s="350"/>
    </row>
    <row r="75" spans="1:13" ht="21" customHeight="1" x14ac:dyDescent="0.45">
      <c r="A75" s="350"/>
      <c r="B75" s="350"/>
      <c r="C75" s="350"/>
      <c r="D75" s="350"/>
      <c r="E75" s="350"/>
      <c r="F75" s="350"/>
      <c r="G75" s="350"/>
      <c r="H75" s="350"/>
      <c r="I75" s="350"/>
      <c r="J75" s="350"/>
      <c r="K75" s="350"/>
      <c r="L75" s="350"/>
      <c r="M75" s="350"/>
    </row>
    <row r="76" spans="1:13" ht="21" customHeight="1" x14ac:dyDescent="0.45">
      <c r="A76" s="350"/>
      <c r="B76" s="350"/>
      <c r="C76" s="350"/>
      <c r="D76" s="350"/>
      <c r="E76" s="350"/>
      <c r="F76" s="350"/>
      <c r="G76" s="350"/>
      <c r="H76" s="350"/>
      <c r="I76" s="350"/>
      <c r="J76" s="350"/>
      <c r="K76" s="350"/>
      <c r="L76" s="350"/>
      <c r="M76" s="350"/>
    </row>
    <row r="77" spans="1:13" ht="21" customHeight="1" x14ac:dyDescent="0.45">
      <c r="A77" s="350"/>
      <c r="B77" s="350"/>
      <c r="C77" s="350"/>
      <c r="D77" s="350"/>
      <c r="E77" s="350"/>
      <c r="F77" s="350"/>
      <c r="G77" s="350"/>
      <c r="H77" s="350"/>
      <c r="I77" s="350"/>
      <c r="J77" s="350"/>
      <c r="K77" s="350"/>
      <c r="L77" s="350"/>
      <c r="M77" s="350"/>
    </row>
    <row r="78" spans="1:13" ht="21" customHeight="1" x14ac:dyDescent="0.45">
      <c r="A78" s="350"/>
      <c r="B78" s="350"/>
      <c r="C78" s="350"/>
      <c r="D78" s="350"/>
      <c r="E78" s="350"/>
      <c r="F78" s="350"/>
      <c r="G78" s="350"/>
      <c r="H78" s="350"/>
      <c r="I78" s="350"/>
      <c r="J78" s="350"/>
      <c r="K78" s="350"/>
      <c r="L78" s="350"/>
      <c r="M78" s="350"/>
    </row>
    <row r="79" spans="1:13" ht="21" customHeight="1" x14ac:dyDescent="0.45">
      <c r="A79" s="350"/>
      <c r="B79" s="350"/>
      <c r="C79" s="350"/>
      <c r="D79" s="350"/>
      <c r="E79" s="350"/>
      <c r="F79" s="350"/>
      <c r="G79" s="350"/>
      <c r="H79" s="350"/>
      <c r="I79" s="350"/>
      <c r="J79" s="350"/>
      <c r="K79" s="350"/>
      <c r="L79" s="350"/>
      <c r="M79" s="350"/>
    </row>
    <row r="80" spans="1:13" ht="21" customHeight="1" x14ac:dyDescent="0.45">
      <c r="A80" s="350"/>
      <c r="B80" s="350"/>
      <c r="C80" s="350"/>
      <c r="D80" s="350"/>
      <c r="E80" s="350"/>
      <c r="F80" s="350"/>
      <c r="G80" s="350"/>
      <c r="H80" s="350"/>
      <c r="I80" s="350"/>
      <c r="J80" s="350"/>
      <c r="K80" s="350"/>
      <c r="L80" s="350"/>
      <c r="M80" s="350"/>
    </row>
    <row r="81" spans="1:13" ht="21" customHeight="1" x14ac:dyDescent="0.45">
      <c r="A81" s="350"/>
      <c r="B81" s="350"/>
      <c r="C81" s="350"/>
      <c r="D81" s="350"/>
      <c r="E81" s="350"/>
      <c r="F81" s="350"/>
      <c r="G81" s="350"/>
      <c r="H81" s="350"/>
      <c r="I81" s="350"/>
      <c r="J81" s="350"/>
      <c r="K81" s="350"/>
      <c r="L81" s="350"/>
      <c r="M81" s="350"/>
    </row>
    <row r="82" spans="1:13" ht="21" customHeight="1" x14ac:dyDescent="0.45">
      <c r="A82" s="350"/>
      <c r="B82" s="350"/>
      <c r="C82" s="350"/>
      <c r="D82" s="350"/>
      <c r="E82" s="350"/>
      <c r="F82" s="350"/>
      <c r="G82" s="350"/>
      <c r="H82" s="350"/>
      <c r="I82" s="350"/>
      <c r="J82" s="350"/>
      <c r="K82" s="350"/>
      <c r="L82" s="350"/>
      <c r="M82" s="350"/>
    </row>
    <row r="83" spans="1:13" ht="21" customHeight="1" x14ac:dyDescent="0.45">
      <c r="A83" s="350"/>
      <c r="B83" s="350"/>
      <c r="C83" s="350"/>
      <c r="D83" s="350"/>
      <c r="E83" s="350"/>
      <c r="F83" s="350"/>
      <c r="G83" s="350"/>
      <c r="H83" s="350"/>
      <c r="I83" s="350"/>
      <c r="J83" s="350"/>
      <c r="K83" s="350"/>
      <c r="L83" s="350"/>
      <c r="M83" s="350"/>
    </row>
    <row r="84" spans="1:13" ht="21" customHeight="1" x14ac:dyDescent="0.45"/>
    <row r="85" spans="1:13" ht="21" customHeight="1" x14ac:dyDescent="0.45"/>
    <row r="86" spans="1:13" ht="21" customHeight="1" x14ac:dyDescent="0.45"/>
    <row r="87" spans="1:13" ht="21" customHeight="1" x14ac:dyDescent="0.45"/>
    <row r="88" spans="1:13" ht="21" customHeight="1" x14ac:dyDescent="0.45"/>
    <row r="89" spans="1:13" ht="21" customHeight="1" x14ac:dyDescent="0.45"/>
    <row r="90" spans="1:13" ht="21" customHeight="1" x14ac:dyDescent="0.45"/>
    <row r="91" spans="1:13" ht="21" customHeight="1" x14ac:dyDescent="0.45"/>
  </sheetData>
  <mergeCells count="31">
    <mergeCell ref="A48:A50"/>
    <mergeCell ref="C48:I48"/>
    <mergeCell ref="J48:J50"/>
    <mergeCell ref="C49:E49"/>
    <mergeCell ref="F49:H49"/>
    <mergeCell ref="I49:I50"/>
    <mergeCell ref="A40:A42"/>
    <mergeCell ref="C40:I40"/>
    <mergeCell ref="J40:J42"/>
    <mergeCell ref="C41:E41"/>
    <mergeCell ref="F41:H41"/>
    <mergeCell ref="I41:I42"/>
    <mergeCell ref="A34:A36"/>
    <mergeCell ref="C34:I34"/>
    <mergeCell ref="J34:J36"/>
    <mergeCell ref="C35:E35"/>
    <mergeCell ref="F35:H35"/>
    <mergeCell ref="I35:I36"/>
    <mergeCell ref="A16:A18"/>
    <mergeCell ref="B16:J16"/>
    <mergeCell ref="A24:A25"/>
    <mergeCell ref="C24:E24"/>
    <mergeCell ref="F24:I24"/>
    <mergeCell ref="J24:J25"/>
    <mergeCell ref="A1:K1"/>
    <mergeCell ref="A7:A9"/>
    <mergeCell ref="E7:H7"/>
    <mergeCell ref="E8:E9"/>
    <mergeCell ref="F8:F9"/>
    <mergeCell ref="G8:G9"/>
    <mergeCell ref="H8:H9"/>
  </mergeCells>
  <dataValidations count="1">
    <dataValidation type="list" allowBlank="1" showInputMessage="1" showErrorMessage="1" sqref="B3">
      <formula1>"1,2,3"</formula1>
    </dataValidation>
  </dataValidations>
  <printOptions horizontalCentered="1"/>
  <pageMargins left="0.39370078740157483" right="0.19685039370078741" top="0.31496062992125984" bottom="0.39370078740157483" header="0.11811023622047245" footer="0"/>
  <pageSetup paperSize="9" scale="91" orientation="portrait" horizontalDpi="300" verticalDpi="300" r:id="rId1"/>
  <headerFooter>
    <oddHeader>&amp;L&amp;G</oddHeader>
    <oddFooter>&amp;L&amp;12จัดเก็บ 3 ปีปฏิทินหลังปีที่บันทึก&amp;C&amp;12 DENSO (THAILAND) CO., LTD.&amp;R&amp;12LAB013B (17.10R) A4 P70</oddFooter>
  </headerFooter>
  <colBreaks count="1" manualBreakCount="1">
    <brk id="13" max="1048575" man="1"/>
  </colBreaks>
  <drawing r:id="rId2"/>
  <legacyDrawing r:id="rId3"/>
  <legacyDrawingHF r:id="rId4"/>
  <mc:AlternateContent xmlns:mc="http://schemas.openxmlformats.org/markup-compatibility/2006">
    <mc:Choice Requires="x14">
      <controls>
        <mc:AlternateContent xmlns:mc="http://schemas.openxmlformats.org/markup-compatibility/2006">
          <mc:Choice Requires="x14">
            <control shapeId="2049" r:id="rId5" name="Button 1">
              <controlPr defaultSize="0" print="0" autoFill="0" autoPict="0" macro="[1]!SaveRecord">
                <anchor moveWithCells="1" sizeWithCells="1">
                  <from>
                    <xdr:col>11</xdr:col>
                    <xdr:colOff>114300</xdr:colOff>
                    <xdr:row>0</xdr:row>
                    <xdr:rowOff>561975</xdr:rowOff>
                  </from>
                  <to>
                    <xdr:col>13</xdr:col>
                    <xdr:colOff>276225</xdr:colOff>
                    <xdr:row>3</xdr:row>
                    <xdr:rowOff>19050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x14:formula1>
            <xm:f>'[2. Discharge Trend graph.xlsm]Discharge'!#REF!</xm:f>
          </x14:formula1>
          <xm:sqref>F3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V1908"/>
  <sheetViews>
    <sheetView tabSelected="1" topLeftCell="A204" zoomScale="85" zoomScaleNormal="85" workbookViewId="0">
      <selection activeCell="K222" sqref="K222"/>
    </sheetView>
  </sheetViews>
  <sheetFormatPr defaultRowHeight="20.25" x14ac:dyDescent="0.4"/>
  <cols>
    <col min="1" max="1" width="12.42578125" customWidth="1"/>
    <col min="2" max="2" width="9.140625" style="7"/>
    <col min="4" max="4" width="11.85546875" customWidth="1"/>
    <col min="5" max="5" width="12.7109375" customWidth="1"/>
    <col min="6" max="6" width="10.42578125" customWidth="1"/>
    <col min="7" max="7" width="13.7109375" customWidth="1"/>
    <col min="8" max="10" width="10.42578125" customWidth="1"/>
    <col min="11" max="14" width="8" customWidth="1"/>
    <col min="17" max="17" width="11.5703125" style="5" customWidth="1"/>
    <col min="18" max="18" width="12.28515625" style="5" customWidth="1"/>
    <col min="19" max="19" width="12.5703125" customWidth="1"/>
    <col min="20" max="20" width="13.28515625" customWidth="1"/>
    <col min="21" max="21" width="11.42578125" customWidth="1"/>
  </cols>
  <sheetData>
    <row r="1" spans="4:22" ht="35.25" x14ac:dyDescent="0.75">
      <c r="D1" s="1" t="s">
        <v>0</v>
      </c>
      <c r="E1" s="2" t="s">
        <v>1</v>
      </c>
      <c r="F1" s="3"/>
      <c r="G1" s="4" t="s">
        <v>2</v>
      </c>
      <c r="V1" s="6"/>
    </row>
    <row r="18" spans="1:22" ht="24" customHeight="1" x14ac:dyDescent="0.5">
      <c r="D18" s="8" t="s">
        <v>3</v>
      </c>
      <c r="R18" s="9" t="s">
        <v>4</v>
      </c>
      <c r="S18" s="9"/>
      <c r="T18" s="10" t="s">
        <v>5</v>
      </c>
      <c r="U18" s="10"/>
      <c r="V18" t="s">
        <v>0</v>
      </c>
    </row>
    <row r="19" spans="1:22" x14ac:dyDescent="0.4">
      <c r="A19" s="11" t="s">
        <v>6</v>
      </c>
      <c r="B19" s="12" t="s">
        <v>7</v>
      </c>
      <c r="C19" s="11" t="s">
        <v>8</v>
      </c>
      <c r="D19" s="13" t="s">
        <v>9</v>
      </c>
      <c r="E19" s="11" t="s">
        <v>10</v>
      </c>
      <c r="F19" s="11" t="s">
        <v>11</v>
      </c>
      <c r="G19" s="11" t="s">
        <v>1</v>
      </c>
      <c r="H19" s="11" t="s">
        <v>12</v>
      </c>
      <c r="I19" s="11" t="s">
        <v>13</v>
      </c>
      <c r="J19" s="11" t="s">
        <v>14</v>
      </c>
      <c r="K19" s="11" t="s">
        <v>15</v>
      </c>
      <c r="L19" s="11" t="s">
        <v>16</v>
      </c>
      <c r="M19" s="11" t="s">
        <v>17</v>
      </c>
      <c r="N19" s="11" t="s">
        <v>18</v>
      </c>
      <c r="O19" s="11" t="s">
        <v>19</v>
      </c>
      <c r="P19" s="11" t="s">
        <v>20</v>
      </c>
      <c r="Q19" s="11"/>
      <c r="R19" s="14" t="s">
        <v>21</v>
      </c>
      <c r="S19" s="14" t="s">
        <v>22</v>
      </c>
      <c r="T19" s="14" t="s">
        <v>23</v>
      </c>
      <c r="U19" s="14" t="s">
        <v>24</v>
      </c>
      <c r="V19" t="s">
        <v>25</v>
      </c>
    </row>
    <row r="20" spans="1:22" hidden="1" x14ac:dyDescent="0.4">
      <c r="A20" s="15" t="str">
        <f>CONCATENATE(B20,"-",(TEXT((COUNTIF($B$20:B20,B20)),"000")))</f>
        <v>2019-001</v>
      </c>
      <c r="B20" s="16">
        <f>YEAR(Discharge[[#This Row],[Date]])</f>
        <v>2019</v>
      </c>
      <c r="C20" s="17" t="str">
        <f>TEXT((MONTH(Discharge[[#This Row],[Date]])*29),"mmm")</f>
        <v>เม.ย.</v>
      </c>
      <c r="D20" s="18">
        <v>43556</v>
      </c>
      <c r="E20" s="19">
        <v>2</v>
      </c>
      <c r="F20" s="17">
        <v>7.54</v>
      </c>
      <c r="G20" s="17">
        <v>4.5999999999999996</v>
      </c>
      <c r="H20" s="15">
        <v>258</v>
      </c>
      <c r="I20" s="15">
        <v>53</v>
      </c>
      <c r="J20" s="15">
        <v>1816</v>
      </c>
      <c r="K20" s="20">
        <v>0</v>
      </c>
      <c r="L20" s="20">
        <v>0.01</v>
      </c>
      <c r="M20" s="20">
        <v>0</v>
      </c>
      <c r="N20" s="20">
        <v>0</v>
      </c>
      <c r="O20" s="21"/>
      <c r="P20" s="21"/>
      <c r="Q20" s="22"/>
      <c r="R20" s="5">
        <f>IF($E$1=Discharge[[#Headers],[pH]],5.5,(IF($E$1=Discharge[[#Headers],[Oil &amp; Grease]],10,(IF($E$1=Discharge[[#Headers],[COD]],750,(IF($E$1=Discharge[[#Headers],[TSS]],200,(IF($E$1=Discharge[[#Headers],[TDS]],3000,(IF($E$1=Discharge[[#Headers],[Cu]],2,(IF($E$1=Discharge[[#Headers],[Zn]],5,(IF($E$1=Discharge[[#Headers],[Cr]],0.25,(IF($E$1=Discharge[[#Headers],[Ni]],1,"")))))))))))))))))</f>
        <v>10</v>
      </c>
      <c r="S20" s="5">
        <f>IF(R20=5.5,5.94,R20*0.75)</f>
        <v>7.5</v>
      </c>
      <c r="T20" t="str">
        <f>IF(E1=Discharge[[#Headers],[pH]],9,"")</f>
        <v/>
      </c>
      <c r="U20" s="5" t="str">
        <f>IF(T20=9,8.56,"")</f>
        <v/>
      </c>
      <c r="V20"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4.5999999999999996</v>
      </c>
    </row>
    <row r="21" spans="1:22" hidden="1" x14ac:dyDescent="0.4">
      <c r="A21" s="15" t="str">
        <f>CONCATENATE(B21,"-",(TEXT((COUNTIF($B$20:B21,B21)),"000")))</f>
        <v>2019-002</v>
      </c>
      <c r="B21" s="16">
        <f>YEAR(Discharge[[#This Row],[Date]])</f>
        <v>2019</v>
      </c>
      <c r="C21" s="15" t="str">
        <f>TEXT((MONTH(Discharge[[#This Row],[Date]])*29),"mmm")</f>
        <v>เม.ย.</v>
      </c>
      <c r="D21" s="18">
        <v>43558</v>
      </c>
      <c r="E21" s="19">
        <v>3</v>
      </c>
      <c r="F21" s="17">
        <v>7.31</v>
      </c>
      <c r="G21" s="17">
        <v>3.1</v>
      </c>
      <c r="H21" s="15">
        <v>274</v>
      </c>
      <c r="I21" s="15">
        <v>65</v>
      </c>
      <c r="J21" s="15">
        <v>1652</v>
      </c>
      <c r="K21" s="20">
        <v>0.03</v>
      </c>
      <c r="L21" s="20">
        <v>0.95</v>
      </c>
      <c r="M21" s="20">
        <v>0</v>
      </c>
      <c r="N21" s="20">
        <v>0</v>
      </c>
      <c r="O21" s="21"/>
      <c r="P21" s="21"/>
      <c r="Q21" s="22"/>
      <c r="R21" s="5">
        <f>IF($E$1=Discharge[[#Headers],[pH]],5.5,(IF($E$1=Discharge[[#Headers],[Oil &amp; Grease]],10,(IF($E$1=Discharge[[#Headers],[COD]],750,(IF($E$1=Discharge[[#Headers],[TSS]],200,(IF($E$1=Discharge[[#Headers],[TDS]],3000,(IF($E$1=Discharge[[#Headers],[Cu]],2,(IF($E$1=Discharge[[#Headers],[Zn]],5,(IF($E$1=Discharge[[#Headers],[Cr]],0.25,(IF($E$1=Discharge[[#Headers],[Ni]],1,"")))))))))))))))))</f>
        <v>10</v>
      </c>
      <c r="S21" s="5">
        <f>S20</f>
        <v>7.5</v>
      </c>
      <c r="T21" t="str">
        <f>T20</f>
        <v/>
      </c>
      <c r="U21" t="str">
        <f>U20</f>
        <v/>
      </c>
      <c r="V21"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3.1</v>
      </c>
    </row>
    <row r="22" spans="1:22" hidden="1" x14ac:dyDescent="0.4">
      <c r="A22" s="15" t="str">
        <f>CONCATENATE(B22,"-",(TEXT((COUNTIF($B$20:B22,B22)),"000")))</f>
        <v>2019-003</v>
      </c>
      <c r="B22" s="16">
        <f>YEAR(Discharge[[#This Row],[Date]])</f>
        <v>2019</v>
      </c>
      <c r="C22" s="15" t="str">
        <f>TEXT((MONTH(Discharge[[#This Row],[Date]])*29),"mmm")</f>
        <v>เม.ย.</v>
      </c>
      <c r="D22" s="18">
        <v>43563</v>
      </c>
      <c r="E22" s="19">
        <v>2</v>
      </c>
      <c r="F22" s="17">
        <v>7.17</v>
      </c>
      <c r="G22" s="17">
        <v>4.3</v>
      </c>
      <c r="H22" s="15">
        <v>172</v>
      </c>
      <c r="I22" s="15">
        <v>55</v>
      </c>
      <c r="J22" s="15">
        <v>1540</v>
      </c>
      <c r="K22" s="20">
        <v>0</v>
      </c>
      <c r="L22" s="20">
        <v>0.17</v>
      </c>
      <c r="M22" s="20">
        <v>0</v>
      </c>
      <c r="N22" s="20">
        <v>0.03</v>
      </c>
      <c r="O22" s="21"/>
      <c r="P22" s="21"/>
      <c r="Q22" s="22"/>
      <c r="R22" s="5">
        <f>IF($E$1=Discharge[[#Headers],[pH]],5.5,(IF($E$1=Discharge[[#Headers],[Oil &amp; Grease]],10,(IF($E$1=Discharge[[#Headers],[COD]],750,(IF($E$1=Discharge[[#Headers],[TSS]],200,(IF($E$1=Discharge[[#Headers],[TDS]],3000,(IF($E$1=Discharge[[#Headers],[Cu]],2,(IF($E$1=Discharge[[#Headers],[Zn]],5,(IF($E$1=Discharge[[#Headers],[Cr]],0.25,(IF($E$1=Discharge[[#Headers],[Ni]],1,"")))))))))))))))))</f>
        <v>10</v>
      </c>
      <c r="S22" s="5">
        <f t="shared" ref="S22:U37" si="0">S21</f>
        <v>7.5</v>
      </c>
      <c r="T22" t="str">
        <f t="shared" si="0"/>
        <v/>
      </c>
      <c r="U22" t="str">
        <f t="shared" si="0"/>
        <v/>
      </c>
      <c r="V22"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4.3</v>
      </c>
    </row>
    <row r="23" spans="1:22" hidden="1" x14ac:dyDescent="0.4">
      <c r="A23" s="15" t="str">
        <f>CONCATENATE(B23,"-",(TEXT((COUNTIF($B$20:B23,B23)),"000")))</f>
        <v>2019-004</v>
      </c>
      <c r="B23" s="16">
        <f>YEAR(Discharge[[#This Row],[Date]])</f>
        <v>2019</v>
      </c>
      <c r="C23" s="15" t="str">
        <f>TEXT((MONTH(Discharge[[#This Row],[Date]])*29),"mmm")</f>
        <v>เม.ย.</v>
      </c>
      <c r="D23" s="18">
        <v>43564</v>
      </c>
      <c r="E23" s="19">
        <v>3</v>
      </c>
      <c r="F23" s="17">
        <v>7.28</v>
      </c>
      <c r="G23" s="17">
        <v>9.3000000000000007</v>
      </c>
      <c r="H23" s="15">
        <v>195</v>
      </c>
      <c r="I23" s="15">
        <v>68</v>
      </c>
      <c r="J23" s="15">
        <v>1678</v>
      </c>
      <c r="K23" s="20">
        <v>0.01</v>
      </c>
      <c r="L23" s="20">
        <v>0.66</v>
      </c>
      <c r="M23" s="20">
        <v>0</v>
      </c>
      <c r="N23" s="20">
        <v>0.03</v>
      </c>
      <c r="O23" s="21"/>
      <c r="P23" s="21"/>
      <c r="Q23" s="22"/>
      <c r="R23" s="5">
        <f>IF($E$1=Discharge[[#Headers],[pH]],5.5,(IF($E$1=Discharge[[#Headers],[Oil &amp; Grease]],10,(IF($E$1=Discharge[[#Headers],[COD]],750,(IF($E$1=Discharge[[#Headers],[TSS]],200,(IF($E$1=Discharge[[#Headers],[TDS]],3000,(IF($E$1=Discharge[[#Headers],[Cu]],2,(IF($E$1=Discharge[[#Headers],[Zn]],5,(IF($E$1=Discharge[[#Headers],[Cr]],0.25,(IF($E$1=Discharge[[#Headers],[Ni]],1,"")))))))))))))))))</f>
        <v>10</v>
      </c>
      <c r="S23" s="5">
        <f t="shared" si="0"/>
        <v>7.5</v>
      </c>
      <c r="T23" t="str">
        <f t="shared" si="0"/>
        <v/>
      </c>
      <c r="U23" t="str">
        <f t="shared" si="0"/>
        <v/>
      </c>
      <c r="V23"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9.3000000000000007</v>
      </c>
    </row>
    <row r="24" spans="1:22" hidden="1" x14ac:dyDescent="0.4">
      <c r="A24" s="15" t="str">
        <f>CONCATENATE(B24,"-",(TEXT((COUNTIF($B$20:B24,B24)),"000")))</f>
        <v>2019-005</v>
      </c>
      <c r="B24" s="16">
        <f>YEAR(Discharge[[#This Row],[Date]])</f>
        <v>2019</v>
      </c>
      <c r="C24" s="15" t="str">
        <f>TEXT((MONTH(Discharge[[#This Row],[Date]])*29),"mmm")</f>
        <v>เม.ย.</v>
      </c>
      <c r="D24" s="18">
        <v>43573</v>
      </c>
      <c r="E24" s="19">
        <v>1</v>
      </c>
      <c r="F24" s="17">
        <v>6.91</v>
      </c>
      <c r="G24" s="17">
        <v>1.5</v>
      </c>
      <c r="H24" s="15">
        <v>207</v>
      </c>
      <c r="I24" s="15">
        <v>24</v>
      </c>
      <c r="J24" s="15">
        <v>1696</v>
      </c>
      <c r="K24" s="20">
        <v>0.01</v>
      </c>
      <c r="L24" s="20">
        <v>1.0900000000000001</v>
      </c>
      <c r="M24" s="20">
        <v>0</v>
      </c>
      <c r="N24" s="20">
        <v>0.02</v>
      </c>
      <c r="O24" s="21"/>
      <c r="P24" s="21"/>
      <c r="Q24" s="22"/>
      <c r="R24" s="5">
        <f>IF($E$1=Discharge[[#Headers],[pH]],5.5,(IF($E$1=Discharge[[#Headers],[Oil &amp; Grease]],10,(IF($E$1=Discharge[[#Headers],[COD]],750,(IF($E$1=Discharge[[#Headers],[TSS]],200,(IF($E$1=Discharge[[#Headers],[TDS]],3000,(IF($E$1=Discharge[[#Headers],[Cu]],2,(IF($E$1=Discharge[[#Headers],[Zn]],5,(IF($E$1=Discharge[[#Headers],[Cr]],0.25,(IF($E$1=Discharge[[#Headers],[Ni]],1,"")))))))))))))))))</f>
        <v>10</v>
      </c>
      <c r="S24" s="5">
        <f t="shared" si="0"/>
        <v>7.5</v>
      </c>
      <c r="T24" t="str">
        <f t="shared" si="0"/>
        <v/>
      </c>
      <c r="U24" t="str">
        <f t="shared" si="0"/>
        <v/>
      </c>
      <c r="V24"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1.5</v>
      </c>
    </row>
    <row r="25" spans="1:22" hidden="1" x14ac:dyDescent="0.4">
      <c r="A25" s="15" t="str">
        <f>CONCATENATE(B25,"-",(TEXT((COUNTIF($B$20:B25,B25)),"000")))</f>
        <v>2019-006</v>
      </c>
      <c r="B25" s="16">
        <f>YEAR(Discharge[[#This Row],[Date]])</f>
        <v>2019</v>
      </c>
      <c r="C25" s="15" t="str">
        <f>TEXT((MONTH(Discharge[[#This Row],[Date]])*29),"mmm")</f>
        <v>เม.ย.</v>
      </c>
      <c r="D25" s="18">
        <v>43573</v>
      </c>
      <c r="E25" s="19">
        <v>3</v>
      </c>
      <c r="F25" s="17">
        <v>6.89</v>
      </c>
      <c r="G25" s="17">
        <v>3</v>
      </c>
      <c r="H25" s="15">
        <v>109</v>
      </c>
      <c r="I25" s="15">
        <v>23</v>
      </c>
      <c r="J25" s="15">
        <v>1392</v>
      </c>
      <c r="K25" s="20">
        <v>0.01</v>
      </c>
      <c r="L25" s="20">
        <v>0.51</v>
      </c>
      <c r="M25" s="20">
        <v>0</v>
      </c>
      <c r="N25" s="20">
        <v>0.01</v>
      </c>
      <c r="O25" s="21"/>
      <c r="P25" s="21"/>
      <c r="Q25" s="22"/>
      <c r="R25" s="5">
        <f>IF($E$1=Discharge[[#Headers],[pH]],5.5,(IF($E$1=Discharge[[#Headers],[Oil &amp; Grease]],10,(IF($E$1=Discharge[[#Headers],[COD]],750,(IF($E$1=Discharge[[#Headers],[TSS]],200,(IF($E$1=Discharge[[#Headers],[TDS]],3000,(IF($E$1=Discharge[[#Headers],[Cu]],2,(IF($E$1=Discharge[[#Headers],[Zn]],5,(IF($E$1=Discharge[[#Headers],[Cr]],0.25,(IF($E$1=Discharge[[#Headers],[Ni]],1,"")))))))))))))))))</f>
        <v>10</v>
      </c>
      <c r="S25" s="5">
        <f t="shared" si="0"/>
        <v>7.5</v>
      </c>
      <c r="T25" t="str">
        <f t="shared" si="0"/>
        <v/>
      </c>
      <c r="U25" t="str">
        <f t="shared" si="0"/>
        <v/>
      </c>
      <c r="V25"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3</v>
      </c>
    </row>
    <row r="26" spans="1:22" hidden="1" x14ac:dyDescent="0.4">
      <c r="A26" s="15" t="str">
        <f>CONCATENATE(B26,"-",(TEXT((COUNTIF($B$20:B26,B26)),"000")))</f>
        <v>2019-007</v>
      </c>
      <c r="B26" s="16">
        <f>YEAR(Discharge[[#This Row],[Date]])</f>
        <v>2019</v>
      </c>
      <c r="C26" s="15" t="str">
        <f>TEXT((MONTH(Discharge[[#This Row],[Date]])*29),"mmm")</f>
        <v>เม.ย.</v>
      </c>
      <c r="D26" s="18">
        <v>43574</v>
      </c>
      <c r="E26" s="19">
        <v>2</v>
      </c>
      <c r="F26" s="17">
        <v>7.09</v>
      </c>
      <c r="G26" s="17">
        <v>3.7</v>
      </c>
      <c r="H26" s="15">
        <v>80</v>
      </c>
      <c r="I26" s="15">
        <v>13</v>
      </c>
      <c r="J26" s="15">
        <v>1334</v>
      </c>
      <c r="K26" s="20">
        <v>0.01</v>
      </c>
      <c r="L26" s="20">
        <v>1.3</v>
      </c>
      <c r="M26" s="20">
        <v>0</v>
      </c>
      <c r="N26" s="20">
        <v>0.01</v>
      </c>
      <c r="O26" s="21"/>
      <c r="P26" s="21"/>
      <c r="Q26" s="22"/>
      <c r="R26" s="5">
        <f>IF($E$1=Discharge[[#Headers],[pH]],5.5,(IF($E$1=Discharge[[#Headers],[Oil &amp; Grease]],10,(IF($E$1=Discharge[[#Headers],[COD]],750,(IF($E$1=Discharge[[#Headers],[TSS]],200,(IF($E$1=Discharge[[#Headers],[TDS]],3000,(IF($E$1=Discharge[[#Headers],[Cu]],2,(IF($E$1=Discharge[[#Headers],[Zn]],5,(IF($E$1=Discharge[[#Headers],[Cr]],0.25,(IF($E$1=Discharge[[#Headers],[Ni]],1,"")))))))))))))))))</f>
        <v>10</v>
      </c>
      <c r="S26" s="5">
        <f t="shared" si="0"/>
        <v>7.5</v>
      </c>
      <c r="T26" t="str">
        <f t="shared" si="0"/>
        <v/>
      </c>
      <c r="U26" t="str">
        <f t="shared" si="0"/>
        <v/>
      </c>
      <c r="V26"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3.7</v>
      </c>
    </row>
    <row r="27" spans="1:22" hidden="1" x14ac:dyDescent="0.4">
      <c r="A27" s="15" t="str">
        <f>CONCATENATE(B27,"-",(TEXT((COUNTIF($B$20:B27,B27)),"000")))</f>
        <v>2019-008</v>
      </c>
      <c r="B27" s="16">
        <f>YEAR(Discharge[[#This Row],[Date]])</f>
        <v>2019</v>
      </c>
      <c r="C27" s="15" t="str">
        <f>TEXT((MONTH(Discharge[[#This Row],[Date]])*29),"mmm")</f>
        <v>เม.ย.</v>
      </c>
      <c r="D27" s="18">
        <v>43581</v>
      </c>
      <c r="E27" s="19">
        <v>1</v>
      </c>
      <c r="F27" s="17">
        <v>7.12</v>
      </c>
      <c r="G27" s="17">
        <v>1.7</v>
      </c>
      <c r="H27" s="15">
        <v>248</v>
      </c>
      <c r="I27" s="15">
        <v>25</v>
      </c>
      <c r="J27" s="15">
        <v>1386</v>
      </c>
      <c r="K27" s="20">
        <v>0</v>
      </c>
      <c r="L27" s="20">
        <v>0</v>
      </c>
      <c r="M27" s="20">
        <v>0</v>
      </c>
      <c r="N27" s="20">
        <v>0</v>
      </c>
      <c r="O27" s="21"/>
      <c r="P27" s="21"/>
      <c r="Q27" s="22"/>
      <c r="R27" s="5">
        <f>IF($E$1=Discharge[[#Headers],[pH]],5.5,(IF($E$1=Discharge[[#Headers],[Oil &amp; Grease]],10,(IF($E$1=Discharge[[#Headers],[COD]],750,(IF($E$1=Discharge[[#Headers],[TSS]],200,(IF($E$1=Discharge[[#Headers],[TDS]],3000,(IF($E$1=Discharge[[#Headers],[Cu]],2,(IF($E$1=Discharge[[#Headers],[Zn]],5,(IF($E$1=Discharge[[#Headers],[Cr]],0.25,(IF($E$1=Discharge[[#Headers],[Ni]],1,"")))))))))))))))))</f>
        <v>10</v>
      </c>
      <c r="S27" s="5">
        <f t="shared" si="0"/>
        <v>7.5</v>
      </c>
      <c r="T27" t="str">
        <f t="shared" si="0"/>
        <v/>
      </c>
      <c r="U27" t="str">
        <f t="shared" si="0"/>
        <v/>
      </c>
      <c r="V27"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1.7</v>
      </c>
    </row>
    <row r="28" spans="1:22" hidden="1" x14ac:dyDescent="0.4">
      <c r="A28" s="15" t="str">
        <f>CONCATENATE(B28,"-",(TEXT((COUNTIF($B$20:B28,B28)),"000")))</f>
        <v>2019-009</v>
      </c>
      <c r="B28" s="16">
        <f>YEAR(Discharge[[#This Row],[Date]])</f>
        <v>2019</v>
      </c>
      <c r="C28" s="15" t="str">
        <f>TEXT((MONTH(Discharge[[#This Row],[Date]])*29),"mmm")</f>
        <v>เม.ย.</v>
      </c>
      <c r="D28" s="18">
        <v>43581</v>
      </c>
      <c r="E28" s="19">
        <v>2</v>
      </c>
      <c r="F28" s="17">
        <v>7.23</v>
      </c>
      <c r="G28" s="17">
        <v>3.5</v>
      </c>
      <c r="H28" s="15">
        <v>153</v>
      </c>
      <c r="I28" s="15">
        <v>33</v>
      </c>
      <c r="J28" s="15">
        <v>1100</v>
      </c>
      <c r="K28" s="20">
        <v>0.01</v>
      </c>
      <c r="L28" s="20">
        <v>0.01</v>
      </c>
      <c r="M28" s="20">
        <v>0</v>
      </c>
      <c r="N28" s="20">
        <v>0</v>
      </c>
      <c r="O28" s="21"/>
      <c r="P28" s="21"/>
      <c r="Q28" s="22"/>
      <c r="R28" s="5">
        <f>IF($E$1=Discharge[[#Headers],[pH]],5.5,(IF($E$1=Discharge[[#Headers],[Oil &amp; Grease]],10,(IF($E$1=Discharge[[#Headers],[COD]],750,(IF($E$1=Discharge[[#Headers],[TSS]],200,(IF($E$1=Discharge[[#Headers],[TDS]],3000,(IF($E$1=Discharge[[#Headers],[Cu]],2,(IF($E$1=Discharge[[#Headers],[Zn]],5,(IF($E$1=Discharge[[#Headers],[Cr]],0.25,(IF($E$1=Discharge[[#Headers],[Ni]],1,"")))))))))))))))))</f>
        <v>10</v>
      </c>
      <c r="S28" s="5">
        <f t="shared" si="0"/>
        <v>7.5</v>
      </c>
      <c r="T28" t="str">
        <f t="shared" si="0"/>
        <v/>
      </c>
      <c r="U28" t="str">
        <f t="shared" si="0"/>
        <v/>
      </c>
      <c r="V28"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3.5</v>
      </c>
    </row>
    <row r="29" spans="1:22" hidden="1" x14ac:dyDescent="0.4">
      <c r="A29" s="15" t="str">
        <f>CONCATENATE(B29,"-",(TEXT((COUNTIF($B$20:B29,B29)),"000")))</f>
        <v>2019-010</v>
      </c>
      <c r="B29" s="16">
        <f>YEAR(Discharge[[#This Row],[Date]])</f>
        <v>2019</v>
      </c>
      <c r="C29" s="15" t="str">
        <f>TEXT((MONTH(Discharge[[#This Row],[Date]])*29),"mmm")</f>
        <v>เม.ย.</v>
      </c>
      <c r="D29" s="18">
        <v>43584</v>
      </c>
      <c r="E29" s="19">
        <v>3</v>
      </c>
      <c r="F29" s="17">
        <v>7.6</v>
      </c>
      <c r="G29" s="17">
        <v>1.4</v>
      </c>
      <c r="H29" s="15">
        <v>74</v>
      </c>
      <c r="I29" s="15">
        <v>12</v>
      </c>
      <c r="J29" s="15">
        <v>758</v>
      </c>
      <c r="K29" s="20">
        <v>0</v>
      </c>
      <c r="L29" s="20">
        <v>0.2</v>
      </c>
      <c r="M29" s="20">
        <v>0</v>
      </c>
      <c r="N29" s="20">
        <v>0</v>
      </c>
      <c r="O29" s="21"/>
      <c r="P29" s="21"/>
      <c r="Q29" s="22"/>
      <c r="R29" s="5">
        <f>IF($E$1=Discharge[[#Headers],[pH]],5.5,(IF($E$1=Discharge[[#Headers],[Oil &amp; Grease]],10,(IF($E$1=Discharge[[#Headers],[COD]],750,(IF($E$1=Discharge[[#Headers],[TSS]],200,(IF($E$1=Discharge[[#Headers],[TDS]],3000,(IF($E$1=Discharge[[#Headers],[Cu]],2,(IF($E$1=Discharge[[#Headers],[Zn]],5,(IF($E$1=Discharge[[#Headers],[Cr]],0.25,(IF($E$1=Discharge[[#Headers],[Ni]],1,"")))))))))))))))))</f>
        <v>10</v>
      </c>
      <c r="S29" s="5">
        <f t="shared" si="0"/>
        <v>7.5</v>
      </c>
      <c r="T29" t="str">
        <f t="shared" si="0"/>
        <v/>
      </c>
      <c r="U29" t="str">
        <f t="shared" si="0"/>
        <v/>
      </c>
      <c r="V29"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1.4</v>
      </c>
    </row>
    <row r="30" spans="1:22" hidden="1" x14ac:dyDescent="0.4">
      <c r="A30" s="15" t="str">
        <f>CONCATENATE(B30,"-",(TEXT((COUNTIF($B$20:B30,B30)),"000")))</f>
        <v>2019-011</v>
      </c>
      <c r="B30" s="16">
        <f>YEAR(Discharge[[#This Row],[Date]])</f>
        <v>2019</v>
      </c>
      <c r="C30" s="15" t="str">
        <f>TEXT((MONTH(Discharge[[#This Row],[Date]])*29),"mmm")</f>
        <v>เม.ย.</v>
      </c>
      <c r="D30" s="18">
        <v>43585</v>
      </c>
      <c r="E30" s="19">
        <v>2</v>
      </c>
      <c r="F30" s="17">
        <v>7.85</v>
      </c>
      <c r="G30" s="17">
        <v>3.2</v>
      </c>
      <c r="H30" s="15">
        <v>279</v>
      </c>
      <c r="I30" s="15">
        <v>20</v>
      </c>
      <c r="J30" s="15">
        <v>1102</v>
      </c>
      <c r="K30" s="20">
        <v>0</v>
      </c>
      <c r="L30" s="20">
        <v>0.65</v>
      </c>
      <c r="M30" s="20">
        <v>0</v>
      </c>
      <c r="N30" s="20">
        <v>0</v>
      </c>
      <c r="O30" s="21"/>
      <c r="P30" s="21"/>
      <c r="Q30" s="22"/>
      <c r="R30" s="5">
        <f>IF($E$1=Discharge[[#Headers],[pH]],5.5,(IF($E$1=Discharge[[#Headers],[Oil &amp; Grease]],10,(IF($E$1=Discharge[[#Headers],[COD]],750,(IF($E$1=Discharge[[#Headers],[TSS]],200,(IF($E$1=Discharge[[#Headers],[TDS]],3000,(IF($E$1=Discharge[[#Headers],[Cu]],2,(IF($E$1=Discharge[[#Headers],[Zn]],5,(IF($E$1=Discharge[[#Headers],[Cr]],0.25,(IF($E$1=Discharge[[#Headers],[Ni]],1,"")))))))))))))))))</f>
        <v>10</v>
      </c>
      <c r="S30" s="5">
        <f t="shared" si="0"/>
        <v>7.5</v>
      </c>
      <c r="T30" t="str">
        <f t="shared" si="0"/>
        <v/>
      </c>
      <c r="U30" t="str">
        <f t="shared" si="0"/>
        <v/>
      </c>
      <c r="V30"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3.2</v>
      </c>
    </row>
    <row r="31" spans="1:22" hidden="1" x14ac:dyDescent="0.4">
      <c r="A31" s="15" t="str">
        <f>CONCATENATE(B31,"-",(TEXT((COUNTIF($B$20:B31,B31)),"000")))</f>
        <v>2019-012</v>
      </c>
      <c r="B31" s="16">
        <f>YEAR(Discharge[[#This Row],[Date]])</f>
        <v>2019</v>
      </c>
      <c r="C31" s="15" t="str">
        <f>TEXT((MONTH(Discharge[[#This Row],[Date]])*29),"mmm")</f>
        <v>พ.ค.</v>
      </c>
      <c r="D31" s="18">
        <v>43592</v>
      </c>
      <c r="E31" s="19">
        <v>1</v>
      </c>
      <c r="F31" s="17">
        <v>7.65</v>
      </c>
      <c r="G31" s="17">
        <v>0</v>
      </c>
      <c r="H31" s="15">
        <v>305</v>
      </c>
      <c r="I31" s="15">
        <v>9</v>
      </c>
      <c r="J31" s="15">
        <v>1332</v>
      </c>
      <c r="K31" s="20">
        <v>0.02</v>
      </c>
      <c r="L31" s="20">
        <v>0.88</v>
      </c>
      <c r="M31" s="20">
        <v>0</v>
      </c>
      <c r="N31" s="20">
        <v>0.02</v>
      </c>
      <c r="O31" s="21"/>
      <c r="P31" s="21"/>
      <c r="Q31" s="22"/>
      <c r="R31" s="5">
        <f>IF($E$1=Discharge[[#Headers],[pH]],5.5,(IF($E$1=Discharge[[#Headers],[Oil &amp; Grease]],10,(IF($E$1=Discharge[[#Headers],[COD]],750,(IF($E$1=Discharge[[#Headers],[TSS]],200,(IF($E$1=Discharge[[#Headers],[TDS]],3000,(IF($E$1=Discharge[[#Headers],[Cu]],2,(IF($E$1=Discharge[[#Headers],[Zn]],5,(IF($E$1=Discharge[[#Headers],[Cr]],0.25,(IF($E$1=Discharge[[#Headers],[Ni]],1,"")))))))))))))))))</f>
        <v>10</v>
      </c>
      <c r="S31" s="5">
        <f t="shared" si="0"/>
        <v>7.5</v>
      </c>
      <c r="T31" t="str">
        <f t="shared" si="0"/>
        <v/>
      </c>
      <c r="U31" t="str">
        <f t="shared" si="0"/>
        <v/>
      </c>
      <c r="V31"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32" spans="1:22" hidden="1" x14ac:dyDescent="0.4">
      <c r="A32" s="15" t="str">
        <f>CONCATENATE(B32,"-",(TEXT((COUNTIF($B$20:B32,B32)),"000")))</f>
        <v>2019-013</v>
      </c>
      <c r="B32" s="16">
        <f>YEAR(Discharge[[#This Row],[Date]])</f>
        <v>2019</v>
      </c>
      <c r="C32" s="15" t="str">
        <f>TEXT((MONTH(Discharge[[#This Row],[Date]])*29),"mmm")</f>
        <v>พ.ค.</v>
      </c>
      <c r="D32" s="18">
        <v>43593</v>
      </c>
      <c r="E32" s="19">
        <v>2</v>
      </c>
      <c r="F32" s="17">
        <v>7.87</v>
      </c>
      <c r="G32" s="17">
        <v>0</v>
      </c>
      <c r="H32" s="15">
        <v>261</v>
      </c>
      <c r="I32" s="15">
        <v>11</v>
      </c>
      <c r="J32" s="15">
        <v>1302</v>
      </c>
      <c r="K32" s="20">
        <v>0.02</v>
      </c>
      <c r="L32" s="20">
        <v>0.56000000000000005</v>
      </c>
      <c r="M32" s="20">
        <v>0</v>
      </c>
      <c r="N32" s="20">
        <v>0.01</v>
      </c>
      <c r="O32" s="21"/>
      <c r="P32" s="21"/>
      <c r="Q32" s="22"/>
      <c r="R32" s="5">
        <f>IF($E$1=Discharge[[#Headers],[pH]],5.5,(IF($E$1=Discharge[[#Headers],[Oil &amp; Grease]],10,(IF($E$1=Discharge[[#Headers],[COD]],750,(IF($E$1=Discharge[[#Headers],[TSS]],200,(IF($E$1=Discharge[[#Headers],[TDS]],3000,(IF($E$1=Discharge[[#Headers],[Cu]],2,(IF($E$1=Discharge[[#Headers],[Zn]],5,(IF($E$1=Discharge[[#Headers],[Cr]],0.25,(IF($E$1=Discharge[[#Headers],[Ni]],1,"")))))))))))))))))</f>
        <v>10</v>
      </c>
      <c r="S32" s="5">
        <f t="shared" si="0"/>
        <v>7.5</v>
      </c>
      <c r="T32" t="str">
        <f t="shared" si="0"/>
        <v/>
      </c>
      <c r="U32" t="str">
        <f t="shared" si="0"/>
        <v/>
      </c>
      <c r="V32"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33" spans="1:22" hidden="1" x14ac:dyDescent="0.4">
      <c r="A33" s="15" t="str">
        <f>CONCATENATE(B33,"-",(TEXT((COUNTIF($B$20:B33,B33)),"000")))</f>
        <v>2019-014</v>
      </c>
      <c r="B33" s="16">
        <f>YEAR(Discharge[[#This Row],[Date]])</f>
        <v>2019</v>
      </c>
      <c r="C33" s="15" t="str">
        <f>TEXT((MONTH(Discharge[[#This Row],[Date]])*29),"mmm")</f>
        <v>พ.ค.</v>
      </c>
      <c r="D33" s="18">
        <v>43598</v>
      </c>
      <c r="E33" s="19">
        <v>3</v>
      </c>
      <c r="F33" s="17">
        <v>7.9</v>
      </c>
      <c r="G33" s="17">
        <v>0</v>
      </c>
      <c r="H33" s="15">
        <v>338</v>
      </c>
      <c r="I33" s="15">
        <v>10</v>
      </c>
      <c r="J33" s="15">
        <v>1408</v>
      </c>
      <c r="K33" s="20">
        <v>0.05</v>
      </c>
      <c r="L33" s="20">
        <v>0.12</v>
      </c>
      <c r="M33" s="20">
        <v>0</v>
      </c>
      <c r="N33" s="20">
        <v>0</v>
      </c>
      <c r="O33" s="21"/>
      <c r="P33" s="21"/>
      <c r="Q33" s="22"/>
      <c r="R33" s="5">
        <f>IF($E$1=Discharge[[#Headers],[pH]],5.5,(IF($E$1=Discharge[[#Headers],[Oil &amp; Grease]],10,(IF($E$1=Discharge[[#Headers],[COD]],750,(IF($E$1=Discharge[[#Headers],[TSS]],200,(IF($E$1=Discharge[[#Headers],[TDS]],3000,(IF($E$1=Discharge[[#Headers],[Cu]],2,(IF($E$1=Discharge[[#Headers],[Zn]],5,(IF($E$1=Discharge[[#Headers],[Cr]],0.25,(IF($E$1=Discharge[[#Headers],[Ni]],1,"")))))))))))))))))</f>
        <v>10</v>
      </c>
      <c r="S33" s="5">
        <f t="shared" si="0"/>
        <v>7.5</v>
      </c>
      <c r="T33" t="str">
        <f t="shared" si="0"/>
        <v/>
      </c>
      <c r="U33" t="str">
        <f t="shared" si="0"/>
        <v/>
      </c>
      <c r="V33"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34" spans="1:22" hidden="1" x14ac:dyDescent="0.4">
      <c r="A34" s="15" t="str">
        <f>CONCATENATE(B34,"-",(TEXT((COUNTIF($B$20:B34,B34)),"000")))</f>
        <v>2019-015</v>
      </c>
      <c r="B34" s="16">
        <f>YEAR(Discharge[[#This Row],[Date]])</f>
        <v>2019</v>
      </c>
      <c r="C34" s="15" t="str">
        <f>TEXT((MONTH(Discharge[[#This Row],[Date]])*29),"mmm")</f>
        <v>พ.ค.</v>
      </c>
      <c r="D34" s="18">
        <v>43600</v>
      </c>
      <c r="E34" s="19">
        <v>1</v>
      </c>
      <c r="F34" s="17">
        <v>7.99</v>
      </c>
      <c r="G34" s="17">
        <v>6.1</v>
      </c>
      <c r="H34" s="15">
        <v>427</v>
      </c>
      <c r="I34" s="15">
        <v>28</v>
      </c>
      <c r="J34" s="15">
        <v>1258</v>
      </c>
      <c r="K34" s="20">
        <v>7.0000000000000007E-2</v>
      </c>
      <c r="L34" s="20">
        <v>0.63</v>
      </c>
      <c r="M34" s="20">
        <v>0</v>
      </c>
      <c r="N34" s="20">
        <v>0.01</v>
      </c>
      <c r="O34" s="21"/>
      <c r="P34" s="21"/>
      <c r="Q34" s="22"/>
      <c r="R34" s="5">
        <f>IF($E$1=Discharge[[#Headers],[pH]],5.5,(IF($E$1=Discharge[[#Headers],[Oil &amp; Grease]],10,(IF($E$1=Discharge[[#Headers],[COD]],750,(IF($E$1=Discharge[[#Headers],[TSS]],200,(IF($E$1=Discharge[[#Headers],[TDS]],3000,(IF($E$1=Discharge[[#Headers],[Cu]],2,(IF($E$1=Discharge[[#Headers],[Zn]],5,(IF($E$1=Discharge[[#Headers],[Cr]],0.25,(IF($E$1=Discharge[[#Headers],[Ni]],1,"")))))))))))))))))</f>
        <v>10</v>
      </c>
      <c r="S34" s="5">
        <f t="shared" si="0"/>
        <v>7.5</v>
      </c>
      <c r="T34" t="str">
        <f t="shared" si="0"/>
        <v/>
      </c>
      <c r="U34" t="str">
        <f t="shared" si="0"/>
        <v/>
      </c>
      <c r="V34"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6.1</v>
      </c>
    </row>
    <row r="35" spans="1:22" hidden="1" x14ac:dyDescent="0.4">
      <c r="A35" s="15" t="str">
        <f>CONCATENATE(B35,"-",(TEXT((COUNTIF($B$20:B35,B35)),"000")))</f>
        <v>2019-016</v>
      </c>
      <c r="B35" s="16">
        <f>YEAR(Discharge[[#This Row],[Date]])</f>
        <v>2019</v>
      </c>
      <c r="C35" s="15" t="str">
        <f>TEXT((MONTH(Discharge[[#This Row],[Date]])*29),"mmm")</f>
        <v>พ.ค.</v>
      </c>
      <c r="D35" s="18">
        <v>43602</v>
      </c>
      <c r="E35" s="19">
        <v>3</v>
      </c>
      <c r="F35" s="17">
        <v>7.8</v>
      </c>
      <c r="G35" s="17">
        <v>2.5</v>
      </c>
      <c r="H35" s="15">
        <v>175</v>
      </c>
      <c r="I35" s="15">
        <v>35</v>
      </c>
      <c r="J35" s="15">
        <v>1108</v>
      </c>
      <c r="K35" s="20">
        <v>0</v>
      </c>
      <c r="L35" s="20">
        <v>0.22</v>
      </c>
      <c r="M35" s="20">
        <v>0</v>
      </c>
      <c r="N35" s="20">
        <v>0</v>
      </c>
      <c r="O35" s="21"/>
      <c r="P35" s="21"/>
      <c r="Q35" s="22"/>
      <c r="R35" s="5">
        <f>IF($E$1=Discharge[[#Headers],[pH]],5.5,(IF($E$1=Discharge[[#Headers],[Oil &amp; Grease]],10,(IF($E$1=Discharge[[#Headers],[COD]],750,(IF($E$1=Discharge[[#Headers],[TSS]],200,(IF($E$1=Discharge[[#Headers],[TDS]],3000,(IF($E$1=Discharge[[#Headers],[Cu]],2,(IF($E$1=Discharge[[#Headers],[Zn]],5,(IF($E$1=Discharge[[#Headers],[Cr]],0.25,(IF($E$1=Discharge[[#Headers],[Ni]],1,"")))))))))))))))))</f>
        <v>10</v>
      </c>
      <c r="S35" s="5">
        <f t="shared" si="0"/>
        <v>7.5</v>
      </c>
      <c r="T35" t="str">
        <f t="shared" si="0"/>
        <v/>
      </c>
      <c r="U35" t="str">
        <f t="shared" si="0"/>
        <v/>
      </c>
      <c r="V35"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2.5</v>
      </c>
    </row>
    <row r="36" spans="1:22" hidden="1" x14ac:dyDescent="0.4">
      <c r="A36" s="15" t="str">
        <f>CONCATENATE(B36,"-",(TEXT((COUNTIF($B$20:B36,B36)),"000")))</f>
        <v>2019-017</v>
      </c>
      <c r="B36" s="16">
        <f>YEAR(Discharge[[#This Row],[Date]])</f>
        <v>2019</v>
      </c>
      <c r="C36" s="15" t="str">
        <f>TEXT((MONTH(Discharge[[#This Row],[Date]])*29),"mmm")</f>
        <v>พ.ค.</v>
      </c>
      <c r="D36" s="18">
        <v>43608</v>
      </c>
      <c r="E36" s="19">
        <v>3</v>
      </c>
      <c r="F36" s="17">
        <v>8.0399999999999991</v>
      </c>
      <c r="G36" s="17">
        <v>0.7</v>
      </c>
      <c r="H36" s="15">
        <v>132</v>
      </c>
      <c r="I36" s="15">
        <v>17</v>
      </c>
      <c r="J36" s="15">
        <v>1120</v>
      </c>
      <c r="K36" s="20">
        <v>0</v>
      </c>
      <c r="L36" s="20">
        <v>0.78</v>
      </c>
      <c r="M36" s="20">
        <v>0</v>
      </c>
      <c r="N36" s="20">
        <v>0</v>
      </c>
      <c r="O36" s="21"/>
      <c r="P36" s="21"/>
      <c r="Q36" s="22"/>
      <c r="R36" s="5">
        <f>IF($E$1=Discharge[[#Headers],[pH]],5.5,(IF($E$1=Discharge[[#Headers],[Oil &amp; Grease]],10,(IF($E$1=Discharge[[#Headers],[COD]],750,(IF($E$1=Discharge[[#Headers],[TSS]],200,(IF($E$1=Discharge[[#Headers],[TDS]],3000,(IF($E$1=Discharge[[#Headers],[Cu]],2,(IF($E$1=Discharge[[#Headers],[Zn]],5,(IF($E$1=Discharge[[#Headers],[Cr]],0.25,(IF($E$1=Discharge[[#Headers],[Ni]],1,"")))))))))))))))))</f>
        <v>10</v>
      </c>
      <c r="S36" s="5">
        <f t="shared" si="0"/>
        <v>7.5</v>
      </c>
      <c r="T36" t="str">
        <f t="shared" si="0"/>
        <v/>
      </c>
      <c r="U36" t="str">
        <f t="shared" si="0"/>
        <v/>
      </c>
      <c r="V36"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0.7</v>
      </c>
    </row>
    <row r="37" spans="1:22" hidden="1" x14ac:dyDescent="0.4">
      <c r="A37" s="15" t="str">
        <f>CONCATENATE(B37,"-",(TEXT((COUNTIF($B$20:B37,B37)),"000")))</f>
        <v>2019-018</v>
      </c>
      <c r="B37" s="16">
        <f>YEAR(Discharge[[#This Row],[Date]])</f>
        <v>2019</v>
      </c>
      <c r="C37" s="15" t="str">
        <f>TEXT((MONTH(Discharge[[#This Row],[Date]])*29),"mmm")</f>
        <v>พ.ค.</v>
      </c>
      <c r="D37" s="18">
        <v>43610</v>
      </c>
      <c r="E37" s="19">
        <v>2</v>
      </c>
      <c r="F37" s="17">
        <v>7.87</v>
      </c>
      <c r="G37" s="17">
        <v>0.8</v>
      </c>
      <c r="H37" s="15">
        <v>150</v>
      </c>
      <c r="I37" s="15">
        <v>46</v>
      </c>
      <c r="J37" s="15">
        <v>992</v>
      </c>
      <c r="K37" s="20">
        <v>0.01</v>
      </c>
      <c r="L37" s="20">
        <v>0.9</v>
      </c>
      <c r="M37" s="20">
        <v>0</v>
      </c>
      <c r="N37" s="20">
        <v>0.02</v>
      </c>
      <c r="O37" s="21"/>
      <c r="P37" s="21"/>
      <c r="Q37" s="22"/>
      <c r="R37" s="5">
        <f>IF($E$1=Discharge[[#Headers],[pH]],5.5,(IF($E$1=Discharge[[#Headers],[Oil &amp; Grease]],10,(IF($E$1=Discharge[[#Headers],[COD]],750,(IF($E$1=Discharge[[#Headers],[TSS]],200,(IF($E$1=Discharge[[#Headers],[TDS]],3000,(IF($E$1=Discharge[[#Headers],[Cu]],2,(IF($E$1=Discharge[[#Headers],[Zn]],5,(IF($E$1=Discharge[[#Headers],[Cr]],0.25,(IF($E$1=Discharge[[#Headers],[Ni]],1,"")))))))))))))))))</f>
        <v>10</v>
      </c>
      <c r="S37" s="5">
        <f t="shared" si="0"/>
        <v>7.5</v>
      </c>
      <c r="T37" t="str">
        <f t="shared" si="0"/>
        <v/>
      </c>
      <c r="U37" t="str">
        <f t="shared" si="0"/>
        <v/>
      </c>
      <c r="V37"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0.8</v>
      </c>
    </row>
    <row r="38" spans="1:22" hidden="1" x14ac:dyDescent="0.4">
      <c r="A38" s="15" t="str">
        <f>CONCATENATE(B38,"-",(TEXT((COUNTIF($B$20:B38,B38)),"000")))</f>
        <v>2019-019</v>
      </c>
      <c r="B38" s="16">
        <f>YEAR(Discharge[[#This Row],[Date]])</f>
        <v>2019</v>
      </c>
      <c r="C38" s="15" t="str">
        <f>TEXT((MONTH(Discharge[[#This Row],[Date]])*29),"mmm")</f>
        <v>พ.ค.</v>
      </c>
      <c r="D38" s="18">
        <v>43612</v>
      </c>
      <c r="E38" s="19">
        <v>3</v>
      </c>
      <c r="F38" s="17">
        <v>7.92</v>
      </c>
      <c r="G38" s="17">
        <v>2.8</v>
      </c>
      <c r="H38" s="15">
        <v>124</v>
      </c>
      <c r="I38" s="15">
        <v>31</v>
      </c>
      <c r="J38" s="15">
        <v>1108</v>
      </c>
      <c r="K38" s="20">
        <v>0.05</v>
      </c>
      <c r="L38" s="20">
        <v>0.31</v>
      </c>
      <c r="M38" s="20">
        <v>0</v>
      </c>
      <c r="N38" s="20">
        <v>0</v>
      </c>
      <c r="O38" s="21"/>
      <c r="P38" s="21"/>
      <c r="Q38" s="22"/>
      <c r="R38" s="5">
        <f>IF($E$1=Discharge[[#Headers],[pH]],5.5,(IF($E$1=Discharge[[#Headers],[Oil &amp; Grease]],10,(IF($E$1=Discharge[[#Headers],[COD]],750,(IF($E$1=Discharge[[#Headers],[TSS]],200,(IF($E$1=Discharge[[#Headers],[TDS]],3000,(IF($E$1=Discharge[[#Headers],[Cu]],2,(IF($E$1=Discharge[[#Headers],[Zn]],5,(IF($E$1=Discharge[[#Headers],[Cr]],0.25,(IF($E$1=Discharge[[#Headers],[Ni]],1,"")))))))))))))))))</f>
        <v>10</v>
      </c>
      <c r="S38" s="5">
        <f t="shared" ref="S38:U53" si="1">S37</f>
        <v>7.5</v>
      </c>
      <c r="T38" t="str">
        <f t="shared" si="1"/>
        <v/>
      </c>
      <c r="U38" t="str">
        <f t="shared" si="1"/>
        <v/>
      </c>
      <c r="V38"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2.8</v>
      </c>
    </row>
    <row r="39" spans="1:22" hidden="1" x14ac:dyDescent="0.4">
      <c r="A39" s="15" t="str">
        <f>CONCATENATE(B39,"-",(TEXT((COUNTIF($B$20:B39,B39)),"000")))</f>
        <v>2019-020</v>
      </c>
      <c r="B39" s="16">
        <f>YEAR(Discharge[[#This Row],[Date]])</f>
        <v>2019</v>
      </c>
      <c r="C39" s="15" t="str">
        <f>TEXT((MONTH(Discharge[[#This Row],[Date]])*29),"mmm")</f>
        <v>พ.ค.</v>
      </c>
      <c r="D39" s="18">
        <v>43614</v>
      </c>
      <c r="E39" s="19">
        <v>2</v>
      </c>
      <c r="F39" s="17">
        <v>7</v>
      </c>
      <c r="G39" s="17">
        <v>0.8</v>
      </c>
      <c r="H39" s="15">
        <v>99</v>
      </c>
      <c r="I39" s="15">
        <v>20</v>
      </c>
      <c r="J39" s="15">
        <v>914</v>
      </c>
      <c r="K39" s="20">
        <v>0.04</v>
      </c>
      <c r="L39" s="20">
        <v>0.83</v>
      </c>
      <c r="M39" s="20">
        <v>0.01</v>
      </c>
      <c r="N39" s="20">
        <v>0</v>
      </c>
      <c r="O39" s="21"/>
      <c r="P39" s="21"/>
      <c r="Q39" s="22"/>
      <c r="R39" s="5">
        <f>IF($E$1=Discharge[[#Headers],[pH]],5.5,(IF($E$1=Discharge[[#Headers],[Oil &amp; Grease]],10,(IF($E$1=Discharge[[#Headers],[COD]],750,(IF($E$1=Discharge[[#Headers],[TSS]],200,(IF($E$1=Discharge[[#Headers],[TDS]],3000,(IF($E$1=Discharge[[#Headers],[Cu]],2,(IF($E$1=Discharge[[#Headers],[Zn]],5,(IF($E$1=Discharge[[#Headers],[Cr]],0.25,(IF($E$1=Discharge[[#Headers],[Ni]],1,"")))))))))))))))))</f>
        <v>10</v>
      </c>
      <c r="S39" s="5">
        <f t="shared" si="1"/>
        <v>7.5</v>
      </c>
      <c r="T39" t="str">
        <f t="shared" si="1"/>
        <v/>
      </c>
      <c r="U39" t="str">
        <f t="shared" si="1"/>
        <v/>
      </c>
      <c r="V39"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0.8</v>
      </c>
    </row>
    <row r="40" spans="1:22" hidden="1" x14ac:dyDescent="0.4">
      <c r="A40" s="15" t="str">
        <f>CONCATENATE(B40,"-",(TEXT((COUNTIF($B$20:B40,B40)),"000")))</f>
        <v>2019-021</v>
      </c>
      <c r="B40" s="16">
        <f>YEAR(Discharge[[#This Row],[Date]])</f>
        <v>2019</v>
      </c>
      <c r="C40" s="15" t="str">
        <f>TEXT((MONTH(Discharge[[#This Row],[Date]])*29),"mmm")</f>
        <v>มิ.ย.</v>
      </c>
      <c r="D40" s="18">
        <v>43620</v>
      </c>
      <c r="E40" s="19">
        <v>2</v>
      </c>
      <c r="F40" s="17">
        <v>7.75</v>
      </c>
      <c r="G40" s="17">
        <v>3.4</v>
      </c>
      <c r="H40" s="15">
        <v>330</v>
      </c>
      <c r="I40" s="15">
        <v>41</v>
      </c>
      <c r="J40" s="15">
        <v>1650</v>
      </c>
      <c r="K40" s="20">
        <v>0.04</v>
      </c>
      <c r="L40" s="20">
        <v>0.04</v>
      </c>
      <c r="M40" s="20">
        <v>0</v>
      </c>
      <c r="N40" s="20">
        <v>0.01</v>
      </c>
      <c r="O40" s="21"/>
      <c r="P40" s="21"/>
      <c r="Q40" s="22"/>
      <c r="R40" s="5">
        <f>IF($E$1=Discharge[[#Headers],[pH]],5.5,(IF($E$1=Discharge[[#Headers],[Oil &amp; Grease]],10,(IF($E$1=Discharge[[#Headers],[COD]],750,(IF($E$1=Discharge[[#Headers],[TSS]],200,(IF($E$1=Discharge[[#Headers],[TDS]],3000,(IF($E$1=Discharge[[#Headers],[Cu]],2,(IF($E$1=Discharge[[#Headers],[Zn]],5,(IF($E$1=Discharge[[#Headers],[Cr]],0.25,(IF($E$1=Discharge[[#Headers],[Ni]],1,"")))))))))))))))))</f>
        <v>10</v>
      </c>
      <c r="S40" s="5">
        <f t="shared" si="1"/>
        <v>7.5</v>
      </c>
      <c r="T40" t="str">
        <f t="shared" si="1"/>
        <v/>
      </c>
      <c r="U40" t="str">
        <f t="shared" si="1"/>
        <v/>
      </c>
      <c r="V40"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3.4</v>
      </c>
    </row>
    <row r="41" spans="1:22" hidden="1" x14ac:dyDescent="0.4">
      <c r="A41" s="15" t="str">
        <f>CONCATENATE(B41,"-",(TEXT((COUNTIF($B$20:B41,B41)),"000")))</f>
        <v>2019-022</v>
      </c>
      <c r="B41" s="16">
        <f>YEAR(Discharge[[#This Row],[Date]])</f>
        <v>2019</v>
      </c>
      <c r="C41" s="15" t="str">
        <f>TEXT((MONTH(Discharge[[#This Row],[Date]])*29),"mmm")</f>
        <v>มิ.ย.</v>
      </c>
      <c r="D41" s="18">
        <v>43620</v>
      </c>
      <c r="E41" s="19">
        <v>3</v>
      </c>
      <c r="F41" s="17">
        <v>7.89</v>
      </c>
      <c r="G41" s="17">
        <v>4.3</v>
      </c>
      <c r="H41" s="15">
        <v>186</v>
      </c>
      <c r="I41" s="15">
        <v>44</v>
      </c>
      <c r="J41" s="15">
        <v>1778</v>
      </c>
      <c r="K41" s="20">
        <v>0.04</v>
      </c>
      <c r="L41" s="20">
        <v>0.02</v>
      </c>
      <c r="M41" s="20">
        <v>0</v>
      </c>
      <c r="N41" s="20">
        <v>0</v>
      </c>
      <c r="O41" s="21"/>
      <c r="P41" s="21"/>
      <c r="Q41" s="22"/>
      <c r="R41" s="5">
        <f>IF($E$1=Discharge[[#Headers],[pH]],5.5,(IF($E$1=Discharge[[#Headers],[Oil &amp; Grease]],10,(IF($E$1=Discharge[[#Headers],[COD]],750,(IF($E$1=Discharge[[#Headers],[TSS]],200,(IF($E$1=Discharge[[#Headers],[TDS]],3000,(IF($E$1=Discharge[[#Headers],[Cu]],2,(IF($E$1=Discharge[[#Headers],[Zn]],5,(IF($E$1=Discharge[[#Headers],[Cr]],0.25,(IF($E$1=Discharge[[#Headers],[Ni]],1,"")))))))))))))))))</f>
        <v>10</v>
      </c>
      <c r="S41" s="5">
        <f t="shared" si="1"/>
        <v>7.5</v>
      </c>
      <c r="T41" t="str">
        <f t="shared" si="1"/>
        <v/>
      </c>
      <c r="U41" t="str">
        <f t="shared" si="1"/>
        <v/>
      </c>
      <c r="V41"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4.3</v>
      </c>
    </row>
    <row r="42" spans="1:22" hidden="1" x14ac:dyDescent="0.4">
      <c r="A42" s="15" t="str">
        <f>CONCATENATE(B42,"-",(TEXT((COUNTIF($B$20:B42,B42)),"000")))</f>
        <v>2019-023</v>
      </c>
      <c r="B42" s="16">
        <f>YEAR(Discharge[[#This Row],[Date]])</f>
        <v>2019</v>
      </c>
      <c r="C42" s="15" t="str">
        <f>TEXT((MONTH(Discharge[[#This Row],[Date]])*29),"mmm")</f>
        <v>มิ.ย.</v>
      </c>
      <c r="D42" s="18">
        <v>43628</v>
      </c>
      <c r="E42" s="19">
        <v>2</v>
      </c>
      <c r="F42" s="17">
        <v>7.58</v>
      </c>
      <c r="G42" s="17">
        <v>0</v>
      </c>
      <c r="H42" s="15">
        <v>414</v>
      </c>
      <c r="I42" s="15">
        <v>18</v>
      </c>
      <c r="J42" s="15">
        <v>1684</v>
      </c>
      <c r="K42" s="20">
        <v>0</v>
      </c>
      <c r="L42" s="20">
        <v>0.72</v>
      </c>
      <c r="M42" s="20">
        <v>0</v>
      </c>
      <c r="N42" s="20">
        <v>0</v>
      </c>
      <c r="O42" s="21"/>
      <c r="P42" s="21"/>
      <c r="Q42" s="22"/>
      <c r="R42" s="5">
        <f>IF($E$1=Discharge[[#Headers],[pH]],5.5,(IF($E$1=Discharge[[#Headers],[Oil &amp; Grease]],10,(IF($E$1=Discharge[[#Headers],[COD]],750,(IF($E$1=Discharge[[#Headers],[TSS]],200,(IF($E$1=Discharge[[#Headers],[TDS]],3000,(IF($E$1=Discharge[[#Headers],[Cu]],2,(IF($E$1=Discharge[[#Headers],[Zn]],5,(IF($E$1=Discharge[[#Headers],[Cr]],0.25,(IF($E$1=Discharge[[#Headers],[Ni]],1,"")))))))))))))))))</f>
        <v>10</v>
      </c>
      <c r="S42" s="5">
        <f t="shared" si="1"/>
        <v>7.5</v>
      </c>
      <c r="T42" t="str">
        <f t="shared" si="1"/>
        <v/>
      </c>
      <c r="U42" t="str">
        <f t="shared" si="1"/>
        <v/>
      </c>
      <c r="V42"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43" spans="1:22" hidden="1" x14ac:dyDescent="0.4">
      <c r="A43" s="15" t="str">
        <f>CONCATENATE(B43,"-",(TEXT((COUNTIF($B$20:B43,B43)),"000")))</f>
        <v>2019-024</v>
      </c>
      <c r="B43" s="16">
        <f>YEAR(Discharge[[#This Row],[Date]])</f>
        <v>2019</v>
      </c>
      <c r="C43" s="15" t="str">
        <f>TEXT((MONTH(Discharge[[#This Row],[Date]])*29),"mmm")</f>
        <v>มิ.ย.</v>
      </c>
      <c r="D43" s="18">
        <v>43630</v>
      </c>
      <c r="E43" s="19">
        <v>1</v>
      </c>
      <c r="F43" s="17">
        <v>7.9</v>
      </c>
      <c r="G43" s="17">
        <v>4.5999999999999996</v>
      </c>
      <c r="H43" s="15">
        <v>490</v>
      </c>
      <c r="I43" s="15">
        <v>16</v>
      </c>
      <c r="J43" s="15">
        <v>1404</v>
      </c>
      <c r="K43" s="20">
        <v>0.06</v>
      </c>
      <c r="L43" s="20">
        <v>0.22</v>
      </c>
      <c r="M43" s="20">
        <v>0</v>
      </c>
      <c r="N43" s="20">
        <v>0</v>
      </c>
      <c r="O43" s="21"/>
      <c r="P43" s="21"/>
      <c r="Q43" s="22"/>
      <c r="R43" s="5">
        <f>IF($E$1=Discharge[[#Headers],[pH]],5.5,(IF($E$1=Discharge[[#Headers],[Oil &amp; Grease]],10,(IF($E$1=Discharge[[#Headers],[COD]],750,(IF($E$1=Discharge[[#Headers],[TSS]],200,(IF($E$1=Discharge[[#Headers],[TDS]],3000,(IF($E$1=Discharge[[#Headers],[Cu]],2,(IF($E$1=Discharge[[#Headers],[Zn]],5,(IF($E$1=Discharge[[#Headers],[Cr]],0.25,(IF($E$1=Discharge[[#Headers],[Ni]],1,"")))))))))))))))))</f>
        <v>10</v>
      </c>
      <c r="S43" s="5">
        <f t="shared" si="1"/>
        <v>7.5</v>
      </c>
      <c r="T43" t="str">
        <f t="shared" si="1"/>
        <v/>
      </c>
      <c r="U43" t="str">
        <f t="shared" si="1"/>
        <v/>
      </c>
      <c r="V43"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4.5999999999999996</v>
      </c>
    </row>
    <row r="44" spans="1:22" hidden="1" x14ac:dyDescent="0.4">
      <c r="A44" s="15" t="str">
        <f>CONCATENATE(B44,"-",(TEXT((COUNTIF($B$20:B44,B44)),"000")))</f>
        <v>2019-025</v>
      </c>
      <c r="B44" s="16">
        <f>YEAR(Discharge[[#This Row],[Date]])</f>
        <v>2019</v>
      </c>
      <c r="C44" s="15" t="str">
        <f>TEXT((MONTH(Discharge[[#This Row],[Date]])*29),"mmm")</f>
        <v>มิ.ย.</v>
      </c>
      <c r="D44" s="18">
        <v>43636</v>
      </c>
      <c r="E44" s="19">
        <v>3</v>
      </c>
      <c r="F44" s="17">
        <v>7.54</v>
      </c>
      <c r="G44" s="17">
        <v>2.4</v>
      </c>
      <c r="H44" s="15">
        <v>518</v>
      </c>
      <c r="I44" s="15">
        <v>13</v>
      </c>
      <c r="J44" s="15">
        <v>1766</v>
      </c>
      <c r="K44" s="20">
        <v>0.05</v>
      </c>
      <c r="L44" s="20">
        <v>0.01</v>
      </c>
      <c r="M44" s="20">
        <v>0</v>
      </c>
      <c r="N44" s="20">
        <v>0</v>
      </c>
      <c r="O44" s="21"/>
      <c r="P44" s="21"/>
      <c r="Q44" s="22"/>
      <c r="R44" s="5">
        <f>IF($E$1=Discharge[[#Headers],[pH]],5.5,(IF($E$1=Discharge[[#Headers],[Oil &amp; Grease]],10,(IF($E$1=Discharge[[#Headers],[COD]],750,(IF($E$1=Discharge[[#Headers],[TSS]],200,(IF($E$1=Discharge[[#Headers],[TDS]],3000,(IF($E$1=Discharge[[#Headers],[Cu]],2,(IF($E$1=Discharge[[#Headers],[Zn]],5,(IF($E$1=Discharge[[#Headers],[Cr]],0.25,(IF($E$1=Discharge[[#Headers],[Ni]],1,"")))))))))))))))))</f>
        <v>10</v>
      </c>
      <c r="S44" s="5">
        <f t="shared" si="1"/>
        <v>7.5</v>
      </c>
      <c r="T44" t="str">
        <f t="shared" si="1"/>
        <v/>
      </c>
      <c r="U44" t="str">
        <f t="shared" si="1"/>
        <v/>
      </c>
      <c r="V44"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2.4</v>
      </c>
    </row>
    <row r="45" spans="1:22" hidden="1" x14ac:dyDescent="0.4">
      <c r="A45" s="15" t="str">
        <f>CONCATENATE(B45,"-",(TEXT((COUNTIF($B$20:B45,B45)),"000")))</f>
        <v>2019-026</v>
      </c>
      <c r="B45" s="16">
        <f>YEAR(Discharge[[#This Row],[Date]])</f>
        <v>2019</v>
      </c>
      <c r="C45" s="15" t="str">
        <f>TEXT((MONTH(Discharge[[#This Row],[Date]])*29),"mmm")</f>
        <v>มิ.ย.</v>
      </c>
      <c r="D45" s="18">
        <v>43638</v>
      </c>
      <c r="E45" s="19">
        <v>1</v>
      </c>
      <c r="F45" s="17">
        <v>7.45</v>
      </c>
      <c r="G45" s="17">
        <v>4.0999999999999996</v>
      </c>
      <c r="H45" s="15">
        <v>438</v>
      </c>
      <c r="I45" s="15">
        <v>6</v>
      </c>
      <c r="J45" s="15">
        <v>412</v>
      </c>
      <c r="K45" s="20">
        <v>0.03</v>
      </c>
      <c r="L45" s="20">
        <v>0</v>
      </c>
      <c r="M45" s="20">
        <v>0</v>
      </c>
      <c r="N45" s="20">
        <v>0.03</v>
      </c>
      <c r="O45" s="21"/>
      <c r="P45" s="21"/>
      <c r="Q45" s="22"/>
      <c r="R45" s="5">
        <f>IF($E$1=Discharge[[#Headers],[pH]],5.5,(IF($E$1=Discharge[[#Headers],[Oil &amp; Grease]],10,(IF($E$1=Discharge[[#Headers],[COD]],750,(IF($E$1=Discharge[[#Headers],[TSS]],200,(IF($E$1=Discharge[[#Headers],[TDS]],3000,(IF($E$1=Discharge[[#Headers],[Cu]],2,(IF($E$1=Discharge[[#Headers],[Zn]],5,(IF($E$1=Discharge[[#Headers],[Cr]],0.25,(IF($E$1=Discharge[[#Headers],[Ni]],1,"")))))))))))))))))</f>
        <v>10</v>
      </c>
      <c r="S45" s="5">
        <f t="shared" si="1"/>
        <v>7.5</v>
      </c>
      <c r="T45" t="str">
        <f t="shared" si="1"/>
        <v/>
      </c>
      <c r="U45" t="str">
        <f t="shared" si="1"/>
        <v/>
      </c>
      <c r="V45"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4.0999999999999996</v>
      </c>
    </row>
    <row r="46" spans="1:22" hidden="1" x14ac:dyDescent="0.4">
      <c r="A46" s="15" t="str">
        <f>CONCATENATE(B46,"-",(TEXT((COUNTIF($B$20:B46,B46)),"000")))</f>
        <v>2019-027</v>
      </c>
      <c r="B46" s="16">
        <f>YEAR(Discharge[[#This Row],[Date]])</f>
        <v>2019</v>
      </c>
      <c r="C46" s="15" t="str">
        <f>TEXT((MONTH(Discharge[[#This Row],[Date]])*29),"mmm")</f>
        <v>มิ.ย.</v>
      </c>
      <c r="D46" s="18">
        <v>43642</v>
      </c>
      <c r="E46" s="19">
        <v>3</v>
      </c>
      <c r="F46" s="17">
        <v>7.86</v>
      </c>
      <c r="G46" s="17">
        <v>1.7</v>
      </c>
      <c r="H46" s="15">
        <v>218</v>
      </c>
      <c r="I46" s="15">
        <v>13</v>
      </c>
      <c r="J46" s="15">
        <v>1378</v>
      </c>
      <c r="K46" s="20">
        <v>0.05</v>
      </c>
      <c r="L46" s="20">
        <v>0.39</v>
      </c>
      <c r="M46" s="20">
        <v>0</v>
      </c>
      <c r="N46" s="20">
        <v>0.04</v>
      </c>
      <c r="O46" s="21"/>
      <c r="P46" s="21"/>
      <c r="R46" s="5">
        <f>IF($E$1=Discharge[[#Headers],[pH]],5.5,(IF($E$1=Discharge[[#Headers],[Oil &amp; Grease]],10,(IF($E$1=Discharge[[#Headers],[COD]],750,(IF($E$1=Discharge[[#Headers],[TSS]],200,(IF($E$1=Discharge[[#Headers],[TDS]],3000,(IF($E$1=Discharge[[#Headers],[Cu]],2,(IF($E$1=Discharge[[#Headers],[Zn]],5,(IF($E$1=Discharge[[#Headers],[Cr]],0.25,(IF($E$1=Discharge[[#Headers],[Ni]],1,"")))))))))))))))))</f>
        <v>10</v>
      </c>
      <c r="S46" s="5">
        <f t="shared" si="1"/>
        <v>7.5</v>
      </c>
      <c r="T46" t="str">
        <f t="shared" si="1"/>
        <v/>
      </c>
      <c r="U46" t="str">
        <f t="shared" si="1"/>
        <v/>
      </c>
      <c r="V46"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1.7</v>
      </c>
    </row>
    <row r="47" spans="1:22" hidden="1" x14ac:dyDescent="0.4">
      <c r="A47" s="15" t="str">
        <f>CONCATENATE(B47,"-",(TEXT((COUNTIF($B$20:B47,B47)),"000")))</f>
        <v>2019-028</v>
      </c>
      <c r="B47" s="16">
        <f>YEAR(Discharge[[#This Row],[Date]])</f>
        <v>2019</v>
      </c>
      <c r="C47" s="15" t="str">
        <f>TEXT((MONTH(Discharge[[#This Row],[Date]])*29),"mmm")</f>
        <v>ก.ค.</v>
      </c>
      <c r="D47" s="23">
        <v>43648</v>
      </c>
      <c r="E47" s="24">
        <v>2</v>
      </c>
      <c r="F47" s="20">
        <v>7.39</v>
      </c>
      <c r="G47" s="20">
        <v>0.4</v>
      </c>
      <c r="H47" s="21">
        <v>335</v>
      </c>
      <c r="I47" s="21">
        <v>8</v>
      </c>
      <c r="J47" s="21">
        <v>1614</v>
      </c>
      <c r="K47" s="20">
        <v>0.04</v>
      </c>
      <c r="L47" s="20">
        <v>0.39</v>
      </c>
      <c r="M47" s="20">
        <v>0</v>
      </c>
      <c r="N47" s="20">
        <v>0.05</v>
      </c>
      <c r="O47" s="21"/>
      <c r="P47" s="21"/>
      <c r="R47" s="5">
        <f>IF($E$1=Discharge[[#Headers],[pH]],5.5,(IF($E$1=Discharge[[#Headers],[Oil &amp; Grease]],10,(IF($E$1=Discharge[[#Headers],[COD]],750,(IF($E$1=Discharge[[#Headers],[TSS]],200,(IF($E$1=Discharge[[#Headers],[TDS]],3000,(IF($E$1=Discharge[[#Headers],[Cu]],2,(IF($E$1=Discharge[[#Headers],[Zn]],5,(IF($E$1=Discharge[[#Headers],[Cr]],0.25,(IF($E$1=Discharge[[#Headers],[Ni]],1,"")))))))))))))))))</f>
        <v>10</v>
      </c>
      <c r="S47" s="5">
        <f t="shared" si="1"/>
        <v>7.5</v>
      </c>
      <c r="T47" t="str">
        <f t="shared" si="1"/>
        <v/>
      </c>
      <c r="U47" t="str">
        <f t="shared" si="1"/>
        <v/>
      </c>
      <c r="V47"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0.4</v>
      </c>
    </row>
    <row r="48" spans="1:22" hidden="1" x14ac:dyDescent="0.4">
      <c r="A48" s="15" t="str">
        <f>CONCATENATE(B48,"-",(TEXT((COUNTIF($B$20:B48,B48)),"000")))</f>
        <v>2019-029</v>
      </c>
      <c r="B48" s="16">
        <f>YEAR(Discharge[[#This Row],[Date]])</f>
        <v>2019</v>
      </c>
      <c r="C48" s="15" t="str">
        <f>TEXT((MONTH(Discharge[[#This Row],[Date]])*29),"mmm")</f>
        <v>ก.ค.</v>
      </c>
      <c r="D48" s="23">
        <v>43654</v>
      </c>
      <c r="E48" s="24">
        <v>3</v>
      </c>
      <c r="F48" s="20">
        <v>7.53</v>
      </c>
      <c r="G48" s="20">
        <v>1.9</v>
      </c>
      <c r="H48" s="21">
        <v>236</v>
      </c>
      <c r="I48" s="21">
        <v>25</v>
      </c>
      <c r="J48" s="21">
        <v>1712</v>
      </c>
      <c r="K48" s="20">
        <v>0.05</v>
      </c>
      <c r="L48" s="20">
        <v>0.12</v>
      </c>
      <c r="M48" s="20">
        <v>0</v>
      </c>
      <c r="N48" s="20">
        <v>0.03</v>
      </c>
      <c r="O48" s="21"/>
      <c r="P48" s="21"/>
      <c r="R48" s="5">
        <f>IF($E$1=Discharge[[#Headers],[pH]],5.5,(IF($E$1=Discharge[[#Headers],[Oil &amp; Grease]],10,(IF($E$1=Discharge[[#Headers],[COD]],750,(IF($E$1=Discharge[[#Headers],[TSS]],200,(IF($E$1=Discharge[[#Headers],[TDS]],3000,(IF($E$1=Discharge[[#Headers],[Cu]],2,(IF($E$1=Discharge[[#Headers],[Zn]],5,(IF($E$1=Discharge[[#Headers],[Cr]],0.25,(IF($E$1=Discharge[[#Headers],[Ni]],1,"")))))))))))))))))</f>
        <v>10</v>
      </c>
      <c r="S48" s="5">
        <f t="shared" si="1"/>
        <v>7.5</v>
      </c>
      <c r="T48" t="str">
        <f t="shared" si="1"/>
        <v/>
      </c>
      <c r="U48" t="str">
        <f t="shared" si="1"/>
        <v/>
      </c>
      <c r="V48"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1.9</v>
      </c>
    </row>
    <row r="49" spans="1:22" hidden="1" x14ac:dyDescent="0.4">
      <c r="A49" s="15" t="str">
        <f>CONCATENATE(B49,"-",(TEXT((COUNTIF($B$20:B49,B49)),"000")))</f>
        <v>2019-030</v>
      </c>
      <c r="B49" s="16">
        <f>YEAR(Discharge[[#This Row],[Date]])</f>
        <v>2019</v>
      </c>
      <c r="C49" s="15" t="str">
        <f>TEXT((MONTH(Discharge[[#This Row],[Date]])*29),"mmm")</f>
        <v>ก.ค.</v>
      </c>
      <c r="D49" s="23">
        <v>43666</v>
      </c>
      <c r="E49" s="24">
        <v>1</v>
      </c>
      <c r="F49" s="20">
        <v>8.06</v>
      </c>
      <c r="G49" s="20">
        <v>3.2</v>
      </c>
      <c r="H49" s="21">
        <v>133</v>
      </c>
      <c r="I49" s="21">
        <v>30</v>
      </c>
      <c r="J49" s="21">
        <v>1522</v>
      </c>
      <c r="K49" s="20">
        <v>0.02</v>
      </c>
      <c r="L49" s="20">
        <v>0.21</v>
      </c>
      <c r="M49" s="20">
        <v>0</v>
      </c>
      <c r="N49" s="20">
        <v>0</v>
      </c>
      <c r="O49" s="21"/>
      <c r="P49" s="21"/>
      <c r="R49" s="5">
        <f>IF($E$1=Discharge[[#Headers],[pH]],5.5,(IF($E$1=Discharge[[#Headers],[Oil &amp; Grease]],10,(IF($E$1=Discharge[[#Headers],[COD]],750,(IF($E$1=Discharge[[#Headers],[TSS]],200,(IF($E$1=Discharge[[#Headers],[TDS]],3000,(IF($E$1=Discharge[[#Headers],[Cu]],2,(IF($E$1=Discharge[[#Headers],[Zn]],5,(IF($E$1=Discharge[[#Headers],[Cr]],0.25,(IF($E$1=Discharge[[#Headers],[Ni]],1,"")))))))))))))))))</f>
        <v>10</v>
      </c>
      <c r="S49" s="5">
        <f t="shared" si="1"/>
        <v>7.5</v>
      </c>
      <c r="T49" t="str">
        <f t="shared" si="1"/>
        <v/>
      </c>
      <c r="U49" t="str">
        <f t="shared" si="1"/>
        <v/>
      </c>
      <c r="V49"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3.2</v>
      </c>
    </row>
    <row r="50" spans="1:22" hidden="1" x14ac:dyDescent="0.4">
      <c r="A50" s="15" t="str">
        <f>CONCATENATE(B50,"-",(TEXT((COUNTIF($B$20:B50,B50)),"000")))</f>
        <v>2019-031</v>
      </c>
      <c r="B50" s="16">
        <f>YEAR(Discharge[[#This Row],[Date]])</f>
        <v>2019</v>
      </c>
      <c r="C50" s="15" t="str">
        <f>TEXT((MONTH(Discharge[[#This Row],[Date]])*29),"mmm")</f>
        <v>ก.ค.</v>
      </c>
      <c r="D50" s="23">
        <v>43670</v>
      </c>
      <c r="E50" s="24">
        <v>2</v>
      </c>
      <c r="F50" s="20">
        <v>7.98</v>
      </c>
      <c r="G50" s="20">
        <v>1.5</v>
      </c>
      <c r="H50" s="21">
        <v>181</v>
      </c>
      <c r="I50" s="21">
        <v>62</v>
      </c>
      <c r="J50" s="21">
        <v>1588</v>
      </c>
      <c r="K50" s="20">
        <v>0.05</v>
      </c>
      <c r="L50" s="20">
        <v>0.2</v>
      </c>
      <c r="M50" s="20">
        <v>0</v>
      </c>
      <c r="N50" s="20">
        <v>0.04</v>
      </c>
      <c r="O50" s="21"/>
      <c r="P50" s="21"/>
      <c r="R50" s="5">
        <f>IF($E$1=Discharge[[#Headers],[pH]],5.5,(IF($E$1=Discharge[[#Headers],[Oil &amp; Grease]],10,(IF($E$1=Discharge[[#Headers],[COD]],750,(IF($E$1=Discharge[[#Headers],[TSS]],200,(IF($E$1=Discharge[[#Headers],[TDS]],3000,(IF($E$1=Discharge[[#Headers],[Cu]],2,(IF($E$1=Discharge[[#Headers],[Zn]],5,(IF($E$1=Discharge[[#Headers],[Cr]],0.25,(IF($E$1=Discharge[[#Headers],[Ni]],1,"")))))))))))))))))</f>
        <v>10</v>
      </c>
      <c r="S50" s="5">
        <f t="shared" si="1"/>
        <v>7.5</v>
      </c>
      <c r="T50" t="str">
        <f t="shared" si="1"/>
        <v/>
      </c>
      <c r="U50" t="str">
        <f t="shared" si="1"/>
        <v/>
      </c>
      <c r="V50"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1.5</v>
      </c>
    </row>
    <row r="51" spans="1:22" hidden="1" x14ac:dyDescent="0.4">
      <c r="A51" s="15" t="str">
        <f>CONCATENATE(B51,"-",(TEXT((COUNTIF($B$20:B51,B51)),"000")))</f>
        <v>2019-032</v>
      </c>
      <c r="B51" s="16">
        <f>YEAR(Discharge[[#This Row],[Date]])</f>
        <v>2019</v>
      </c>
      <c r="C51" s="15" t="str">
        <f>TEXT((MONTH(Discharge[[#This Row],[Date]])*29),"mmm")</f>
        <v>ก.ค.</v>
      </c>
      <c r="D51" s="23">
        <v>43672</v>
      </c>
      <c r="E51" s="24">
        <v>3</v>
      </c>
      <c r="F51" s="20">
        <v>8.14</v>
      </c>
      <c r="G51" s="20">
        <v>2</v>
      </c>
      <c r="H51" s="21">
        <v>145</v>
      </c>
      <c r="I51" s="21">
        <v>142</v>
      </c>
      <c r="J51" s="21">
        <v>102</v>
      </c>
      <c r="K51" s="20">
        <v>0.05</v>
      </c>
      <c r="L51" s="20">
        <v>0.3</v>
      </c>
      <c r="M51" s="20">
        <v>0</v>
      </c>
      <c r="N51" s="20">
        <v>0.03</v>
      </c>
      <c r="O51" s="21"/>
      <c r="P51" s="21"/>
      <c r="R51" s="5">
        <f>IF($E$1=Discharge[[#Headers],[pH]],5.5,(IF($E$1=Discharge[[#Headers],[Oil &amp; Grease]],10,(IF($E$1=Discharge[[#Headers],[COD]],750,(IF($E$1=Discharge[[#Headers],[TSS]],200,(IF($E$1=Discharge[[#Headers],[TDS]],3000,(IF($E$1=Discharge[[#Headers],[Cu]],2,(IF($E$1=Discharge[[#Headers],[Zn]],5,(IF($E$1=Discharge[[#Headers],[Cr]],0.25,(IF($E$1=Discharge[[#Headers],[Ni]],1,"")))))))))))))))))</f>
        <v>10</v>
      </c>
      <c r="S51" s="5">
        <f t="shared" si="1"/>
        <v>7.5</v>
      </c>
      <c r="T51" t="str">
        <f t="shared" si="1"/>
        <v/>
      </c>
      <c r="U51" t="str">
        <f t="shared" si="1"/>
        <v/>
      </c>
      <c r="V51"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2</v>
      </c>
    </row>
    <row r="52" spans="1:22" hidden="1" x14ac:dyDescent="0.4">
      <c r="A52" s="15" t="str">
        <f>CONCATENATE(B52,"-",(TEXT((COUNTIF($B$20:B52,B52)),"000")))</f>
        <v>2019-033</v>
      </c>
      <c r="B52" s="16">
        <f>YEAR(Discharge[[#This Row],[Date]])</f>
        <v>2019</v>
      </c>
      <c r="C52" s="15" t="str">
        <f>TEXT((MONTH(Discharge[[#This Row],[Date]])*29),"mmm")</f>
        <v>ส.ค.</v>
      </c>
      <c r="D52" s="23">
        <v>43679</v>
      </c>
      <c r="E52" s="24">
        <v>2</v>
      </c>
      <c r="F52" s="20">
        <v>8.2799999999999994</v>
      </c>
      <c r="G52" s="20">
        <v>2.7</v>
      </c>
      <c r="H52" s="21">
        <v>221</v>
      </c>
      <c r="I52" s="21">
        <v>69</v>
      </c>
      <c r="J52" s="21">
        <v>1594</v>
      </c>
      <c r="K52" s="20">
        <v>0</v>
      </c>
      <c r="L52" s="20">
        <v>0.51</v>
      </c>
      <c r="M52" s="20">
        <v>0</v>
      </c>
      <c r="N52" s="20">
        <v>0.05</v>
      </c>
      <c r="O52" s="21"/>
      <c r="P52" s="21"/>
      <c r="R52" s="5">
        <f>IF($E$1=Discharge[[#Headers],[pH]],5.5,(IF($E$1=Discharge[[#Headers],[Oil &amp; Grease]],10,(IF($E$1=Discharge[[#Headers],[COD]],750,(IF($E$1=Discharge[[#Headers],[TSS]],200,(IF($E$1=Discharge[[#Headers],[TDS]],3000,(IF($E$1=Discharge[[#Headers],[Cu]],2,(IF($E$1=Discharge[[#Headers],[Zn]],5,(IF($E$1=Discharge[[#Headers],[Cr]],0.25,(IF($E$1=Discharge[[#Headers],[Ni]],1,"")))))))))))))))))</f>
        <v>10</v>
      </c>
      <c r="S52" s="5">
        <f t="shared" si="1"/>
        <v>7.5</v>
      </c>
      <c r="T52" t="str">
        <f t="shared" si="1"/>
        <v/>
      </c>
      <c r="U52" t="str">
        <f t="shared" si="1"/>
        <v/>
      </c>
      <c r="V52"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2.7</v>
      </c>
    </row>
    <row r="53" spans="1:22" hidden="1" x14ac:dyDescent="0.4">
      <c r="A53" s="15" t="str">
        <f>CONCATENATE(B53,"-",(TEXT((COUNTIF($B$20:B53,B53)),"000")))</f>
        <v>2019-034</v>
      </c>
      <c r="B53" s="16">
        <f>YEAR(Discharge[[#This Row],[Date]])</f>
        <v>2019</v>
      </c>
      <c r="C53" s="15" t="str">
        <f>TEXT((MONTH(Discharge[[#This Row],[Date]])*29),"mmm")</f>
        <v>ส.ค.</v>
      </c>
      <c r="D53" s="23">
        <v>43683</v>
      </c>
      <c r="E53" s="24">
        <v>2</v>
      </c>
      <c r="F53" s="20">
        <v>8.0500000000000007</v>
      </c>
      <c r="G53" s="20">
        <v>1.6</v>
      </c>
      <c r="H53" s="21">
        <v>228</v>
      </c>
      <c r="I53" s="21">
        <v>48</v>
      </c>
      <c r="J53" s="21">
        <v>1644</v>
      </c>
      <c r="K53" s="20">
        <v>0.04</v>
      </c>
      <c r="L53" s="20">
        <v>0.55000000000000004</v>
      </c>
      <c r="M53" s="20">
        <v>0</v>
      </c>
      <c r="N53" s="20">
        <v>0.05</v>
      </c>
      <c r="O53" s="21"/>
      <c r="P53" s="21"/>
      <c r="R53" s="5">
        <f>IF($E$1=Discharge[[#Headers],[pH]],5.5,(IF($E$1=Discharge[[#Headers],[Oil &amp; Grease]],10,(IF($E$1=Discharge[[#Headers],[COD]],750,(IF($E$1=Discharge[[#Headers],[TSS]],200,(IF($E$1=Discharge[[#Headers],[TDS]],3000,(IF($E$1=Discharge[[#Headers],[Cu]],2,(IF($E$1=Discharge[[#Headers],[Zn]],5,(IF($E$1=Discharge[[#Headers],[Cr]],0.25,(IF($E$1=Discharge[[#Headers],[Ni]],1,"")))))))))))))))))</f>
        <v>10</v>
      </c>
      <c r="S53" s="5">
        <f t="shared" si="1"/>
        <v>7.5</v>
      </c>
      <c r="T53" t="str">
        <f t="shared" si="1"/>
        <v/>
      </c>
      <c r="U53" t="str">
        <f t="shared" si="1"/>
        <v/>
      </c>
      <c r="V53"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1.6</v>
      </c>
    </row>
    <row r="54" spans="1:22" hidden="1" x14ac:dyDescent="0.4">
      <c r="A54" s="15" t="str">
        <f>CONCATENATE(B54,"-",(TEXT((COUNTIF($B$20:B54,B54)),"000")))</f>
        <v>2019-035</v>
      </c>
      <c r="B54" s="16">
        <f>YEAR(Discharge[[#This Row],[Date]])</f>
        <v>2019</v>
      </c>
      <c r="C54" s="15" t="str">
        <f>TEXT((MONTH(Discharge[[#This Row],[Date]])*29),"mmm")</f>
        <v>ส.ค.</v>
      </c>
      <c r="D54" s="23">
        <v>43683</v>
      </c>
      <c r="E54" s="24">
        <v>3</v>
      </c>
      <c r="F54" s="20">
        <v>8.06</v>
      </c>
      <c r="G54" s="20">
        <v>3.2</v>
      </c>
      <c r="H54" s="21">
        <v>204</v>
      </c>
      <c r="I54" s="21">
        <v>40</v>
      </c>
      <c r="J54" s="21">
        <v>1608</v>
      </c>
      <c r="K54" s="20">
        <v>0.03</v>
      </c>
      <c r="L54" s="20">
        <v>0.88</v>
      </c>
      <c r="M54" s="20">
        <v>0</v>
      </c>
      <c r="N54" s="20">
        <v>0.05</v>
      </c>
      <c r="O54" s="21"/>
      <c r="P54" s="21"/>
      <c r="R54" s="5">
        <f>IF($E$1=Discharge[[#Headers],[pH]],5.5,(IF($E$1=Discharge[[#Headers],[Oil &amp; Grease]],10,(IF($E$1=Discharge[[#Headers],[COD]],750,(IF($E$1=Discharge[[#Headers],[TSS]],200,(IF($E$1=Discharge[[#Headers],[TDS]],3000,(IF($E$1=Discharge[[#Headers],[Cu]],2,(IF($E$1=Discharge[[#Headers],[Zn]],5,(IF($E$1=Discharge[[#Headers],[Cr]],0.25,(IF($E$1=Discharge[[#Headers],[Ni]],1,"")))))))))))))))))</f>
        <v>10</v>
      </c>
      <c r="S54" s="5">
        <f t="shared" ref="S54:U69" si="2">S53</f>
        <v>7.5</v>
      </c>
      <c r="T54" t="str">
        <f t="shared" si="2"/>
        <v/>
      </c>
      <c r="U54" t="str">
        <f t="shared" si="2"/>
        <v/>
      </c>
      <c r="V54"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3.2</v>
      </c>
    </row>
    <row r="55" spans="1:22" hidden="1" x14ac:dyDescent="0.4">
      <c r="A55" s="15" t="str">
        <f>CONCATENATE(B55,"-",(TEXT((COUNTIF($B$20:B55,B55)),"000")))</f>
        <v>2019-036</v>
      </c>
      <c r="B55" s="16">
        <f>YEAR(Discharge[[#This Row],[Date]])</f>
        <v>2019</v>
      </c>
      <c r="C55" s="15" t="str">
        <f>TEXT((MONTH(Discharge[[#This Row],[Date]])*29),"mmm")</f>
        <v>ส.ค.</v>
      </c>
      <c r="D55" s="23">
        <v>43691</v>
      </c>
      <c r="E55" s="24">
        <v>2</v>
      </c>
      <c r="F55" s="20">
        <v>8.1</v>
      </c>
      <c r="G55" s="20">
        <v>2.5</v>
      </c>
      <c r="H55" s="21">
        <v>189</v>
      </c>
      <c r="I55" s="21">
        <v>49</v>
      </c>
      <c r="J55" s="21">
        <v>1896</v>
      </c>
      <c r="K55" s="20">
        <v>0.45</v>
      </c>
      <c r="L55" s="20">
        <v>7.0000000000000007E-2</v>
      </c>
      <c r="M55" s="20">
        <v>0</v>
      </c>
      <c r="N55" s="20">
        <v>0</v>
      </c>
      <c r="O55" s="21"/>
      <c r="P55" s="21"/>
      <c r="R55" s="5">
        <f>IF($E$1=Discharge[[#Headers],[pH]],5.5,(IF($E$1=Discharge[[#Headers],[Oil &amp; Grease]],10,(IF($E$1=Discharge[[#Headers],[COD]],750,(IF($E$1=Discharge[[#Headers],[TSS]],200,(IF($E$1=Discharge[[#Headers],[TDS]],3000,(IF($E$1=Discharge[[#Headers],[Cu]],2,(IF($E$1=Discharge[[#Headers],[Zn]],5,(IF($E$1=Discharge[[#Headers],[Cr]],0.25,(IF($E$1=Discharge[[#Headers],[Ni]],1,"")))))))))))))))))</f>
        <v>10</v>
      </c>
      <c r="S55" s="5">
        <f t="shared" si="2"/>
        <v>7.5</v>
      </c>
      <c r="T55" t="str">
        <f t="shared" si="2"/>
        <v/>
      </c>
      <c r="U55" t="str">
        <f t="shared" si="2"/>
        <v/>
      </c>
      <c r="V55"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2.5</v>
      </c>
    </row>
    <row r="56" spans="1:22" hidden="1" x14ac:dyDescent="0.4">
      <c r="A56" s="15" t="str">
        <f>CONCATENATE(B56,"-",(TEXT((COUNTIF($B$20:B56,B56)),"000")))</f>
        <v>2019-037</v>
      </c>
      <c r="B56" s="16">
        <f>YEAR(Discharge[[#This Row],[Date]])</f>
        <v>2019</v>
      </c>
      <c r="C56" s="15" t="str">
        <f>TEXT((MONTH(Discharge[[#This Row],[Date]])*29),"mmm")</f>
        <v>ส.ค.</v>
      </c>
      <c r="D56" s="23">
        <v>43691</v>
      </c>
      <c r="E56" s="24">
        <v>3</v>
      </c>
      <c r="F56" s="20">
        <v>7.91</v>
      </c>
      <c r="G56" s="20">
        <v>1.6</v>
      </c>
      <c r="H56" s="21">
        <v>229</v>
      </c>
      <c r="I56" s="21">
        <v>34</v>
      </c>
      <c r="J56" s="21">
        <v>1816</v>
      </c>
      <c r="K56" s="20">
        <v>0.14000000000000001</v>
      </c>
      <c r="L56" s="20">
        <v>0.03</v>
      </c>
      <c r="M56" s="20">
        <v>0</v>
      </c>
      <c r="N56" s="20">
        <v>0</v>
      </c>
      <c r="O56" s="21"/>
      <c r="P56" s="21"/>
      <c r="R56" s="5">
        <f>IF($E$1=Discharge[[#Headers],[pH]],5.5,(IF($E$1=Discharge[[#Headers],[Oil &amp; Grease]],10,(IF($E$1=Discharge[[#Headers],[COD]],750,(IF($E$1=Discharge[[#Headers],[TSS]],200,(IF($E$1=Discharge[[#Headers],[TDS]],3000,(IF($E$1=Discharge[[#Headers],[Cu]],2,(IF($E$1=Discharge[[#Headers],[Zn]],5,(IF($E$1=Discharge[[#Headers],[Cr]],0.25,(IF($E$1=Discharge[[#Headers],[Ni]],1,"")))))))))))))))))</f>
        <v>10</v>
      </c>
      <c r="S56" s="5">
        <f t="shared" si="2"/>
        <v>7.5</v>
      </c>
      <c r="T56" t="str">
        <f t="shared" si="2"/>
        <v/>
      </c>
      <c r="U56" t="str">
        <f t="shared" si="2"/>
        <v/>
      </c>
      <c r="V56"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1.6</v>
      </c>
    </row>
    <row r="57" spans="1:22" hidden="1" x14ac:dyDescent="0.4">
      <c r="A57" s="15" t="str">
        <f>CONCATENATE(B57,"-",(TEXT((COUNTIF($B$20:B57,B57)),"000")))</f>
        <v>2019-038</v>
      </c>
      <c r="B57" s="16">
        <f>YEAR(Discharge[[#This Row],[Date]])</f>
        <v>2019</v>
      </c>
      <c r="C57" s="15" t="str">
        <f>TEXT((MONTH(Discharge[[#This Row],[Date]])*29),"mmm")</f>
        <v>ส.ค.</v>
      </c>
      <c r="D57" s="23">
        <v>43697</v>
      </c>
      <c r="E57" s="24">
        <v>2</v>
      </c>
      <c r="F57" s="20">
        <v>7.93</v>
      </c>
      <c r="G57" s="20">
        <v>1.2</v>
      </c>
      <c r="H57" s="21">
        <v>127</v>
      </c>
      <c r="I57" s="21">
        <v>45</v>
      </c>
      <c r="J57" s="21">
        <v>1380</v>
      </c>
      <c r="K57" s="20">
        <v>7.0000000000000007E-2</v>
      </c>
      <c r="L57" s="20">
        <v>0.19</v>
      </c>
      <c r="M57" s="20">
        <v>0</v>
      </c>
      <c r="N57" s="20">
        <v>0.01</v>
      </c>
      <c r="O57" s="21"/>
      <c r="P57" s="21"/>
      <c r="R57" s="5">
        <f>IF($E$1=Discharge[[#Headers],[pH]],5.5,(IF($E$1=Discharge[[#Headers],[Oil &amp; Grease]],10,(IF($E$1=Discharge[[#Headers],[COD]],750,(IF($E$1=Discharge[[#Headers],[TSS]],200,(IF($E$1=Discharge[[#Headers],[TDS]],3000,(IF($E$1=Discharge[[#Headers],[Cu]],2,(IF($E$1=Discharge[[#Headers],[Zn]],5,(IF($E$1=Discharge[[#Headers],[Cr]],0.25,(IF($E$1=Discharge[[#Headers],[Ni]],1,"")))))))))))))))))</f>
        <v>10</v>
      </c>
      <c r="S57" s="5">
        <f t="shared" si="2"/>
        <v>7.5</v>
      </c>
      <c r="T57" t="str">
        <f t="shared" si="2"/>
        <v/>
      </c>
      <c r="U57" t="str">
        <f t="shared" si="2"/>
        <v/>
      </c>
      <c r="V57"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1.2</v>
      </c>
    </row>
    <row r="58" spans="1:22" hidden="1" x14ac:dyDescent="0.4">
      <c r="A58" s="15" t="str">
        <f>CONCATENATE(B58,"-",(TEXT((COUNTIF($B$20:B58,B58)),"000")))</f>
        <v>2019-039</v>
      </c>
      <c r="B58" s="16">
        <f>YEAR(Discharge[[#This Row],[Date]])</f>
        <v>2019</v>
      </c>
      <c r="C58" s="15" t="str">
        <f>TEXT((MONTH(Discharge[[#This Row],[Date]])*29),"mmm")</f>
        <v>ส.ค.</v>
      </c>
      <c r="D58" s="23">
        <v>43697</v>
      </c>
      <c r="E58" s="24">
        <v>3</v>
      </c>
      <c r="F58" s="20">
        <v>8.0299999999999994</v>
      </c>
      <c r="G58" s="20">
        <v>0.8</v>
      </c>
      <c r="H58" s="21">
        <v>126</v>
      </c>
      <c r="I58" s="21">
        <v>20</v>
      </c>
      <c r="J58" s="21">
        <v>1034</v>
      </c>
      <c r="K58" s="20">
        <v>0.04</v>
      </c>
      <c r="L58" s="20">
        <v>0.15</v>
      </c>
      <c r="M58" s="20">
        <v>0</v>
      </c>
      <c r="N58" s="20">
        <v>0.01</v>
      </c>
      <c r="O58" s="21"/>
      <c r="P58" s="21"/>
      <c r="R58" s="5">
        <f>IF($E$1=Discharge[[#Headers],[pH]],5.5,(IF($E$1=Discharge[[#Headers],[Oil &amp; Grease]],10,(IF($E$1=Discharge[[#Headers],[COD]],750,(IF($E$1=Discharge[[#Headers],[TSS]],200,(IF($E$1=Discharge[[#Headers],[TDS]],3000,(IF($E$1=Discharge[[#Headers],[Cu]],2,(IF($E$1=Discharge[[#Headers],[Zn]],5,(IF($E$1=Discharge[[#Headers],[Cr]],0.25,(IF($E$1=Discharge[[#Headers],[Ni]],1,"")))))))))))))))))</f>
        <v>10</v>
      </c>
      <c r="S58" s="5">
        <f t="shared" si="2"/>
        <v>7.5</v>
      </c>
      <c r="T58" t="str">
        <f t="shared" si="2"/>
        <v/>
      </c>
      <c r="U58" t="str">
        <f t="shared" si="2"/>
        <v/>
      </c>
      <c r="V58"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0.8</v>
      </c>
    </row>
    <row r="59" spans="1:22" hidden="1" x14ac:dyDescent="0.4">
      <c r="A59" s="15" t="str">
        <f>CONCATENATE(B59,"-",(TEXT((COUNTIF($B$20:B59,B59)),"000")))</f>
        <v>2019-040</v>
      </c>
      <c r="B59" s="16">
        <f>YEAR(Discharge[[#This Row],[Date]])</f>
        <v>2019</v>
      </c>
      <c r="C59" s="15" t="str">
        <f>TEXT((MONTH(Discharge[[#This Row],[Date]])*29),"mmm")</f>
        <v>ส.ค.</v>
      </c>
      <c r="D59" s="23">
        <v>43703</v>
      </c>
      <c r="E59" s="24">
        <v>2</v>
      </c>
      <c r="F59" s="20">
        <v>7.84</v>
      </c>
      <c r="G59" s="20">
        <v>0</v>
      </c>
      <c r="H59" s="21">
        <v>704</v>
      </c>
      <c r="I59" s="21">
        <v>32</v>
      </c>
      <c r="J59" s="21">
        <v>1776</v>
      </c>
      <c r="K59" s="20">
        <v>0.01</v>
      </c>
      <c r="L59" s="20">
        <v>0.26</v>
      </c>
      <c r="M59" s="20">
        <v>0</v>
      </c>
      <c r="N59" s="20">
        <v>0</v>
      </c>
      <c r="O59" s="21"/>
      <c r="P59" s="21"/>
      <c r="R59" s="5">
        <f>IF($E$1=Discharge[[#Headers],[pH]],5.5,(IF($E$1=Discharge[[#Headers],[Oil &amp; Grease]],10,(IF($E$1=Discharge[[#Headers],[COD]],750,(IF($E$1=Discharge[[#Headers],[TSS]],200,(IF($E$1=Discharge[[#Headers],[TDS]],3000,(IF($E$1=Discharge[[#Headers],[Cu]],2,(IF($E$1=Discharge[[#Headers],[Zn]],5,(IF($E$1=Discharge[[#Headers],[Cr]],0.25,(IF($E$1=Discharge[[#Headers],[Ni]],1,"")))))))))))))))))</f>
        <v>10</v>
      </c>
      <c r="S59" s="5">
        <f t="shared" si="2"/>
        <v>7.5</v>
      </c>
      <c r="T59" t="str">
        <f t="shared" si="2"/>
        <v/>
      </c>
      <c r="U59" t="str">
        <f t="shared" si="2"/>
        <v/>
      </c>
      <c r="V59"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60" spans="1:22" hidden="1" x14ac:dyDescent="0.4">
      <c r="A60" s="15" t="str">
        <f>CONCATENATE(B60,"-",(TEXT((COUNTIF($B$20:B60,B60)),"000")))</f>
        <v>2019-041</v>
      </c>
      <c r="B60" s="16">
        <f>YEAR(Discharge[[#This Row],[Date]])</f>
        <v>2019</v>
      </c>
      <c r="C60" s="15" t="str">
        <f>TEXT((MONTH(Discharge[[#This Row],[Date]])*29),"mmm")</f>
        <v>ส.ค.</v>
      </c>
      <c r="D60" s="23">
        <v>43706</v>
      </c>
      <c r="E60" s="24">
        <v>3</v>
      </c>
      <c r="F60" s="20">
        <v>8.02</v>
      </c>
      <c r="G60" s="20">
        <v>1.1000000000000001</v>
      </c>
      <c r="H60" s="21">
        <v>802</v>
      </c>
      <c r="I60" s="21">
        <v>160</v>
      </c>
      <c r="J60" s="21">
        <v>2726</v>
      </c>
      <c r="K60" s="20">
        <v>0</v>
      </c>
      <c r="L60" s="20">
        <v>0.66</v>
      </c>
      <c r="M60" s="20">
        <v>0</v>
      </c>
      <c r="N60" s="20">
        <v>0</v>
      </c>
      <c r="O60" s="21"/>
      <c r="P60" s="21"/>
      <c r="R60" s="5">
        <f>IF($E$1=Discharge[[#Headers],[pH]],5.5,(IF($E$1=Discharge[[#Headers],[Oil &amp; Grease]],10,(IF($E$1=Discharge[[#Headers],[COD]],750,(IF($E$1=Discharge[[#Headers],[TSS]],200,(IF($E$1=Discharge[[#Headers],[TDS]],3000,(IF($E$1=Discharge[[#Headers],[Cu]],2,(IF($E$1=Discharge[[#Headers],[Zn]],5,(IF($E$1=Discharge[[#Headers],[Cr]],0.25,(IF($E$1=Discharge[[#Headers],[Ni]],1,"")))))))))))))))))</f>
        <v>10</v>
      </c>
      <c r="S60" s="5">
        <f t="shared" si="2"/>
        <v>7.5</v>
      </c>
      <c r="T60" t="str">
        <f t="shared" si="2"/>
        <v/>
      </c>
      <c r="U60" t="str">
        <f t="shared" si="2"/>
        <v/>
      </c>
      <c r="V60"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1.1000000000000001</v>
      </c>
    </row>
    <row r="61" spans="1:22" hidden="1" x14ac:dyDescent="0.4">
      <c r="A61" s="15" t="str">
        <f>CONCATENATE(B61,"-",(TEXT((COUNTIF($B$20:B61,B61)),"000")))</f>
        <v>2019-042</v>
      </c>
      <c r="B61" s="16">
        <f>YEAR(Discharge[[#This Row],[Date]])</f>
        <v>2019</v>
      </c>
      <c r="C61" s="15" t="str">
        <f>TEXT((MONTH(Discharge[[#This Row],[Date]])*29),"mmm")</f>
        <v>ส.ค.</v>
      </c>
      <c r="D61" s="23">
        <v>43707</v>
      </c>
      <c r="E61" s="24">
        <v>2</v>
      </c>
      <c r="F61" s="20">
        <v>8.27</v>
      </c>
      <c r="G61" s="20">
        <v>1.8</v>
      </c>
      <c r="H61" s="21">
        <v>635</v>
      </c>
      <c r="I61" s="21">
        <v>21</v>
      </c>
      <c r="J61" s="21">
        <v>3104</v>
      </c>
      <c r="K61" s="20">
        <v>0</v>
      </c>
      <c r="L61" s="20">
        <v>0.6</v>
      </c>
      <c r="M61" s="20">
        <v>0</v>
      </c>
      <c r="N61" s="20">
        <v>0</v>
      </c>
      <c r="O61" s="21"/>
      <c r="P61" s="21"/>
      <c r="R61" s="5">
        <f>IF($E$1=Discharge[[#Headers],[pH]],5.5,(IF($E$1=Discharge[[#Headers],[Oil &amp; Grease]],10,(IF($E$1=Discharge[[#Headers],[COD]],750,(IF($E$1=Discharge[[#Headers],[TSS]],200,(IF($E$1=Discharge[[#Headers],[TDS]],3000,(IF($E$1=Discharge[[#Headers],[Cu]],2,(IF($E$1=Discharge[[#Headers],[Zn]],5,(IF($E$1=Discharge[[#Headers],[Cr]],0.25,(IF($E$1=Discharge[[#Headers],[Ni]],1,"")))))))))))))))))</f>
        <v>10</v>
      </c>
      <c r="S61" s="5">
        <f t="shared" si="2"/>
        <v>7.5</v>
      </c>
      <c r="T61" t="str">
        <f t="shared" si="2"/>
        <v/>
      </c>
      <c r="U61" t="str">
        <f t="shared" si="2"/>
        <v/>
      </c>
      <c r="V61"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1.8</v>
      </c>
    </row>
    <row r="62" spans="1:22" hidden="1" x14ac:dyDescent="0.4">
      <c r="A62" s="15" t="str">
        <f>CONCATENATE(B62,"-",(TEXT((COUNTIF($B$20:B62,B62)),"000")))</f>
        <v>2019-043</v>
      </c>
      <c r="B62" s="16">
        <f>YEAR(Discharge[[#This Row],[Date]])</f>
        <v>2019</v>
      </c>
      <c r="C62" s="15" t="str">
        <f>TEXT((MONTH(Discharge[[#This Row],[Date]])*29),"mmm")</f>
        <v>ส.ค.</v>
      </c>
      <c r="D62" s="23">
        <v>43708</v>
      </c>
      <c r="E62" s="24">
        <v>2</v>
      </c>
      <c r="F62" s="20">
        <v>7.62</v>
      </c>
      <c r="G62" s="20">
        <v>1.5</v>
      </c>
      <c r="H62" s="21">
        <v>179</v>
      </c>
      <c r="I62" s="21">
        <v>9</v>
      </c>
      <c r="J62" s="21">
        <v>1196</v>
      </c>
      <c r="K62" s="20">
        <v>0</v>
      </c>
      <c r="L62" s="20">
        <v>0.36</v>
      </c>
      <c r="M62" s="20">
        <v>0</v>
      </c>
      <c r="N62" s="20">
        <v>0</v>
      </c>
      <c r="O62" s="21"/>
      <c r="P62" s="21"/>
      <c r="R62" s="5">
        <f>IF($E$1=Discharge[[#Headers],[pH]],5.5,(IF($E$1=Discharge[[#Headers],[Oil &amp; Grease]],10,(IF($E$1=Discharge[[#Headers],[COD]],750,(IF($E$1=Discharge[[#Headers],[TSS]],200,(IF($E$1=Discharge[[#Headers],[TDS]],3000,(IF($E$1=Discharge[[#Headers],[Cu]],2,(IF($E$1=Discharge[[#Headers],[Zn]],5,(IF($E$1=Discharge[[#Headers],[Cr]],0.25,(IF($E$1=Discharge[[#Headers],[Ni]],1,"")))))))))))))))))</f>
        <v>10</v>
      </c>
      <c r="S62" s="5">
        <f t="shared" si="2"/>
        <v>7.5</v>
      </c>
      <c r="T62" t="str">
        <f t="shared" si="2"/>
        <v/>
      </c>
      <c r="U62" t="str">
        <f t="shared" si="2"/>
        <v/>
      </c>
      <c r="V62"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1.5</v>
      </c>
    </row>
    <row r="63" spans="1:22" hidden="1" x14ac:dyDescent="0.4">
      <c r="A63" s="15" t="str">
        <f>CONCATENATE(B63,"-",(TEXT((COUNTIF($B$20:B63,B63)),"000")))</f>
        <v>2019-044</v>
      </c>
      <c r="B63" s="16">
        <f>YEAR(Discharge[[#This Row],[Date]])</f>
        <v>2019</v>
      </c>
      <c r="C63" s="15" t="str">
        <f>TEXT((MONTH(Discharge[[#This Row],[Date]])*29),"mmm")</f>
        <v>ส.ค.</v>
      </c>
      <c r="D63" s="23">
        <v>43708</v>
      </c>
      <c r="E63" s="24">
        <v>3</v>
      </c>
      <c r="F63" s="20">
        <v>7.34</v>
      </c>
      <c r="G63" s="20">
        <v>1.4</v>
      </c>
      <c r="H63" s="21">
        <v>189</v>
      </c>
      <c r="I63" s="21">
        <v>10</v>
      </c>
      <c r="J63" s="21">
        <v>848</v>
      </c>
      <c r="K63" s="20">
        <v>0</v>
      </c>
      <c r="L63" s="20">
        <v>0.41</v>
      </c>
      <c r="M63" s="20">
        <v>0</v>
      </c>
      <c r="N63" s="20">
        <v>0</v>
      </c>
      <c r="O63" s="21"/>
      <c r="P63" s="21"/>
      <c r="R63" s="5">
        <f>IF($E$1=Discharge[[#Headers],[pH]],5.5,(IF($E$1=Discharge[[#Headers],[Oil &amp; Grease]],10,(IF($E$1=Discharge[[#Headers],[COD]],750,(IF($E$1=Discharge[[#Headers],[TSS]],200,(IF($E$1=Discharge[[#Headers],[TDS]],3000,(IF($E$1=Discharge[[#Headers],[Cu]],2,(IF($E$1=Discharge[[#Headers],[Zn]],5,(IF($E$1=Discharge[[#Headers],[Cr]],0.25,(IF($E$1=Discharge[[#Headers],[Ni]],1,"")))))))))))))))))</f>
        <v>10</v>
      </c>
      <c r="S63" s="5">
        <f t="shared" si="2"/>
        <v>7.5</v>
      </c>
      <c r="T63" t="str">
        <f t="shared" si="2"/>
        <v/>
      </c>
      <c r="U63" t="str">
        <f t="shared" si="2"/>
        <v/>
      </c>
      <c r="V63"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1.4</v>
      </c>
    </row>
    <row r="64" spans="1:22" hidden="1" x14ac:dyDescent="0.4">
      <c r="A64" s="15" t="str">
        <f>CONCATENATE(B64,"-",(TEXT((COUNTIF($B$20:B64,B64)),"000")))</f>
        <v>2019-045</v>
      </c>
      <c r="B64" s="16">
        <f>YEAR(Discharge[[#This Row],[Date]])</f>
        <v>2019</v>
      </c>
      <c r="C64" s="15" t="str">
        <f>TEXT((MONTH(Discharge[[#This Row],[Date]])*29),"mmm")</f>
        <v>ก.ย.</v>
      </c>
      <c r="D64" s="25">
        <v>43712</v>
      </c>
      <c r="E64" s="24">
        <v>1</v>
      </c>
      <c r="F64" s="20">
        <v>8.26</v>
      </c>
      <c r="G64" s="20">
        <v>0.69</v>
      </c>
      <c r="H64" s="21">
        <v>422.54</v>
      </c>
      <c r="I64" s="21">
        <v>53</v>
      </c>
      <c r="J64" s="21">
        <v>2430</v>
      </c>
      <c r="K64" s="20">
        <v>0</v>
      </c>
      <c r="L64" s="20">
        <v>0.43</v>
      </c>
      <c r="M64" s="20">
        <v>0</v>
      </c>
      <c r="N64" s="20">
        <v>0</v>
      </c>
      <c r="O64" s="21"/>
      <c r="P64" s="21"/>
      <c r="R64" s="5">
        <f>IF($E$1=Discharge[[#Headers],[pH]],5.5,(IF($E$1=Discharge[[#Headers],[Oil &amp; Grease]],10,(IF($E$1=Discharge[[#Headers],[COD]],750,(IF($E$1=Discharge[[#Headers],[TSS]],200,(IF($E$1=Discharge[[#Headers],[TDS]],3000,(IF($E$1=Discharge[[#Headers],[Cu]],2,(IF($E$1=Discharge[[#Headers],[Zn]],5,(IF($E$1=Discharge[[#Headers],[Cr]],0.25,(IF($E$1=Discharge[[#Headers],[Ni]],1,"")))))))))))))))))</f>
        <v>10</v>
      </c>
      <c r="S64" s="5">
        <f t="shared" si="2"/>
        <v>7.5</v>
      </c>
      <c r="T64" t="str">
        <f t="shared" si="2"/>
        <v/>
      </c>
      <c r="U64" t="str">
        <f t="shared" si="2"/>
        <v/>
      </c>
      <c r="V64"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0.69</v>
      </c>
    </row>
    <row r="65" spans="1:22" hidden="1" x14ac:dyDescent="0.4">
      <c r="A65" s="15" t="str">
        <f>CONCATENATE(B65,"-",(TEXT((COUNTIF($B$20:B65,B65)),"000")))</f>
        <v>2019-046</v>
      </c>
      <c r="B65" s="16">
        <f>YEAR(Discharge[[#This Row],[Date]])</f>
        <v>2019</v>
      </c>
      <c r="C65" s="15" t="str">
        <f>TEXT((MONTH(Discharge[[#This Row],[Date]])*29),"mmm")</f>
        <v>ก.ย.</v>
      </c>
      <c r="D65" s="25">
        <v>43714</v>
      </c>
      <c r="E65" s="24">
        <v>1</v>
      </c>
      <c r="F65" s="20">
        <v>8.11</v>
      </c>
      <c r="G65" s="20">
        <v>0.14000000000000001</v>
      </c>
      <c r="H65" s="21">
        <v>190.7</v>
      </c>
      <c r="I65" s="21">
        <v>33</v>
      </c>
      <c r="J65" s="21">
        <v>1390</v>
      </c>
      <c r="K65" s="20">
        <v>0</v>
      </c>
      <c r="L65" s="20">
        <v>0.68</v>
      </c>
      <c r="M65" s="20">
        <v>0</v>
      </c>
      <c r="N65" s="20">
        <v>0.02</v>
      </c>
      <c r="O65" s="21"/>
      <c r="P65" s="21"/>
      <c r="R65" s="5">
        <f>IF($E$1=Discharge[[#Headers],[pH]],5.5,(IF($E$1=Discharge[[#Headers],[Oil &amp; Grease]],10,(IF($E$1=Discharge[[#Headers],[COD]],750,(IF($E$1=Discharge[[#Headers],[TSS]],200,(IF($E$1=Discharge[[#Headers],[TDS]],3000,(IF($E$1=Discharge[[#Headers],[Cu]],2,(IF($E$1=Discharge[[#Headers],[Zn]],5,(IF($E$1=Discharge[[#Headers],[Cr]],0.25,(IF($E$1=Discharge[[#Headers],[Ni]],1,"")))))))))))))))))</f>
        <v>10</v>
      </c>
      <c r="S65" s="5">
        <f t="shared" si="2"/>
        <v>7.5</v>
      </c>
      <c r="T65" t="str">
        <f t="shared" si="2"/>
        <v/>
      </c>
      <c r="U65" t="str">
        <f t="shared" si="2"/>
        <v/>
      </c>
      <c r="V65"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0.14000000000000001</v>
      </c>
    </row>
    <row r="66" spans="1:22" hidden="1" x14ac:dyDescent="0.4">
      <c r="A66" s="15" t="str">
        <f>CONCATENATE(B66,"-",(TEXT((COUNTIF($B$20:B66,B66)),"000")))</f>
        <v>2019-047</v>
      </c>
      <c r="B66" s="16">
        <f>YEAR(Discharge[[#This Row],[Date]])</f>
        <v>2019</v>
      </c>
      <c r="C66" s="15" t="str">
        <f>TEXT((MONTH(Discharge[[#This Row],[Date]])*29),"mmm")</f>
        <v>ก.ย.</v>
      </c>
      <c r="D66" s="25">
        <v>43718</v>
      </c>
      <c r="E66" s="24">
        <v>1</v>
      </c>
      <c r="F66" s="20">
        <v>8.16</v>
      </c>
      <c r="G66" s="20">
        <v>1.44</v>
      </c>
      <c r="H66" s="21">
        <v>239.57</v>
      </c>
      <c r="I66" s="21">
        <v>50</v>
      </c>
      <c r="J66" s="21">
        <v>1470</v>
      </c>
      <c r="K66" s="20">
        <v>0.03</v>
      </c>
      <c r="L66" s="20">
        <v>1.1399999999999999</v>
      </c>
      <c r="M66" s="20">
        <v>0</v>
      </c>
      <c r="N66" s="20">
        <v>0.01</v>
      </c>
      <c r="O66" s="21"/>
      <c r="P66" s="21"/>
      <c r="R66" s="5">
        <f>IF($E$1=Discharge[[#Headers],[pH]],5.5,(IF($E$1=Discharge[[#Headers],[Oil &amp; Grease]],10,(IF($E$1=Discharge[[#Headers],[COD]],750,(IF($E$1=Discharge[[#Headers],[TSS]],200,(IF($E$1=Discharge[[#Headers],[TDS]],3000,(IF($E$1=Discharge[[#Headers],[Cu]],2,(IF($E$1=Discharge[[#Headers],[Zn]],5,(IF($E$1=Discharge[[#Headers],[Cr]],0.25,(IF($E$1=Discharge[[#Headers],[Ni]],1,"")))))))))))))))))</f>
        <v>10</v>
      </c>
      <c r="S66" s="5">
        <f t="shared" si="2"/>
        <v>7.5</v>
      </c>
      <c r="T66" t="str">
        <f t="shared" si="2"/>
        <v/>
      </c>
      <c r="U66" t="str">
        <f t="shared" si="2"/>
        <v/>
      </c>
      <c r="V66"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1.44</v>
      </c>
    </row>
    <row r="67" spans="1:22" hidden="1" x14ac:dyDescent="0.4">
      <c r="A67" s="15" t="str">
        <f>CONCATENATE(B67,"-",(TEXT((COUNTIF($B$20:B67,B67)),"000")))</f>
        <v>2019-048</v>
      </c>
      <c r="B67" s="16">
        <f>YEAR(Discharge[[#This Row],[Date]])</f>
        <v>2019</v>
      </c>
      <c r="C67" s="15" t="str">
        <f>TEXT((MONTH(Discharge[[#This Row],[Date]])*29),"mmm")</f>
        <v>ก.ย.</v>
      </c>
      <c r="D67" s="25">
        <v>43722</v>
      </c>
      <c r="E67" s="24">
        <v>1</v>
      </c>
      <c r="F67" s="20">
        <v>7.42</v>
      </c>
      <c r="G67" s="20">
        <v>2.76</v>
      </c>
      <c r="H67" s="21">
        <v>70.64</v>
      </c>
      <c r="I67" s="21">
        <v>7</v>
      </c>
      <c r="J67" s="21">
        <v>864</v>
      </c>
      <c r="K67" s="20">
        <v>0</v>
      </c>
      <c r="L67" s="20">
        <v>0.39</v>
      </c>
      <c r="M67" s="20">
        <v>0</v>
      </c>
      <c r="N67" s="20">
        <v>0.03</v>
      </c>
      <c r="O67" s="21"/>
      <c r="P67" s="21"/>
      <c r="R67" s="5">
        <f>IF($E$1=Discharge[[#Headers],[pH]],5.5,(IF($E$1=Discharge[[#Headers],[Oil &amp; Grease]],10,(IF($E$1=Discharge[[#Headers],[COD]],750,(IF($E$1=Discharge[[#Headers],[TSS]],200,(IF($E$1=Discharge[[#Headers],[TDS]],3000,(IF($E$1=Discharge[[#Headers],[Cu]],2,(IF($E$1=Discharge[[#Headers],[Zn]],5,(IF($E$1=Discharge[[#Headers],[Cr]],0.25,(IF($E$1=Discharge[[#Headers],[Ni]],1,"")))))))))))))))))</f>
        <v>10</v>
      </c>
      <c r="S67" s="5">
        <f t="shared" si="2"/>
        <v>7.5</v>
      </c>
      <c r="T67" t="str">
        <f t="shared" si="2"/>
        <v/>
      </c>
      <c r="U67" t="str">
        <f t="shared" si="2"/>
        <v/>
      </c>
      <c r="V67"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2.76</v>
      </c>
    </row>
    <row r="68" spans="1:22" hidden="1" x14ac:dyDescent="0.4">
      <c r="A68" s="15" t="str">
        <f>CONCATENATE(B68,"-",(TEXT((COUNTIF($B$20:B68,B68)),"000")))</f>
        <v>2019-049</v>
      </c>
      <c r="B68" s="16">
        <f>YEAR(Discharge[[#This Row],[Date]])</f>
        <v>2019</v>
      </c>
      <c r="C68" s="15" t="str">
        <f>TEXT((MONTH(Discharge[[#This Row],[Date]])*29),"mmm")</f>
        <v>ก.ย.</v>
      </c>
      <c r="D68" s="25">
        <v>43722</v>
      </c>
      <c r="E68" s="24">
        <v>3</v>
      </c>
      <c r="F68" s="20">
        <v>7.55</v>
      </c>
      <c r="G68" s="20">
        <v>2.93</v>
      </c>
      <c r="H68" s="21">
        <v>81.87</v>
      </c>
      <c r="I68" s="21">
        <v>20</v>
      </c>
      <c r="J68" s="21">
        <v>1298</v>
      </c>
      <c r="K68" s="20">
        <v>0</v>
      </c>
      <c r="L68" s="20">
        <v>0.42</v>
      </c>
      <c r="M68" s="20">
        <v>0</v>
      </c>
      <c r="N68" s="20">
        <v>0.04</v>
      </c>
      <c r="O68" s="21"/>
      <c r="P68" s="21"/>
      <c r="R68" s="5">
        <f>IF($E$1=Discharge[[#Headers],[pH]],5.5,(IF($E$1=Discharge[[#Headers],[Oil &amp; Grease]],10,(IF($E$1=Discharge[[#Headers],[COD]],750,(IF($E$1=Discharge[[#Headers],[TSS]],200,(IF($E$1=Discharge[[#Headers],[TDS]],3000,(IF($E$1=Discharge[[#Headers],[Cu]],2,(IF($E$1=Discharge[[#Headers],[Zn]],5,(IF($E$1=Discharge[[#Headers],[Cr]],0.25,(IF($E$1=Discharge[[#Headers],[Ni]],1,"")))))))))))))))))</f>
        <v>10</v>
      </c>
      <c r="S68" s="5">
        <f t="shared" si="2"/>
        <v>7.5</v>
      </c>
      <c r="T68" t="str">
        <f t="shared" si="2"/>
        <v/>
      </c>
      <c r="U68" t="str">
        <f t="shared" si="2"/>
        <v/>
      </c>
      <c r="V68"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2.93</v>
      </c>
    </row>
    <row r="69" spans="1:22" hidden="1" x14ac:dyDescent="0.4">
      <c r="A69" s="15" t="str">
        <f>CONCATENATE(B69,"-",(TEXT((COUNTIF($B$20:B69,B69)),"000")))</f>
        <v>2019-050</v>
      </c>
      <c r="B69" s="16">
        <f>YEAR(Discharge[[#This Row],[Date]])</f>
        <v>2019</v>
      </c>
      <c r="C69" s="15" t="str">
        <f>TEXT((MONTH(Discharge[[#This Row],[Date]])*29),"mmm")</f>
        <v>ก.ย.</v>
      </c>
      <c r="D69" s="25">
        <v>43725</v>
      </c>
      <c r="E69" s="24">
        <v>2</v>
      </c>
      <c r="F69" s="20">
        <v>7.88</v>
      </c>
      <c r="G69" s="20">
        <v>0</v>
      </c>
      <c r="H69" s="21">
        <v>231.11</v>
      </c>
      <c r="I69" s="21">
        <v>13</v>
      </c>
      <c r="J69" s="21">
        <v>1602</v>
      </c>
      <c r="K69" s="20">
        <v>0</v>
      </c>
      <c r="L69" s="20">
        <v>0.52</v>
      </c>
      <c r="M69" s="20">
        <v>0</v>
      </c>
      <c r="N69" s="20">
        <v>0.01</v>
      </c>
      <c r="O69" s="21"/>
      <c r="P69" s="21"/>
      <c r="R69" s="5">
        <f>IF($E$1=Discharge[[#Headers],[pH]],5.5,(IF($E$1=Discharge[[#Headers],[Oil &amp; Grease]],10,(IF($E$1=Discharge[[#Headers],[COD]],750,(IF($E$1=Discharge[[#Headers],[TSS]],200,(IF($E$1=Discharge[[#Headers],[TDS]],3000,(IF($E$1=Discharge[[#Headers],[Cu]],2,(IF($E$1=Discharge[[#Headers],[Zn]],5,(IF($E$1=Discharge[[#Headers],[Cr]],0.25,(IF($E$1=Discharge[[#Headers],[Ni]],1,"")))))))))))))))))</f>
        <v>10</v>
      </c>
      <c r="S69" s="5">
        <f t="shared" si="2"/>
        <v>7.5</v>
      </c>
      <c r="T69" t="str">
        <f t="shared" si="2"/>
        <v/>
      </c>
      <c r="U69" t="str">
        <f t="shared" si="2"/>
        <v/>
      </c>
      <c r="V69"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70" spans="1:22" hidden="1" x14ac:dyDescent="0.4">
      <c r="A70" s="15" t="str">
        <f>CONCATENATE(B70,"-",(TEXT((COUNTIF($B$20:B70,B70)),"000")))</f>
        <v>2019-051</v>
      </c>
      <c r="B70" s="16">
        <f>YEAR(Discharge[[#This Row],[Date]])</f>
        <v>2019</v>
      </c>
      <c r="C70" s="15" t="str">
        <f>TEXT((MONTH(Discharge[[#This Row],[Date]])*29),"mmm")</f>
        <v>ก.ย.</v>
      </c>
      <c r="D70" s="25">
        <v>43726</v>
      </c>
      <c r="E70" s="24">
        <v>3</v>
      </c>
      <c r="F70" s="20">
        <v>7.97</v>
      </c>
      <c r="G70" s="20">
        <v>1.1499999999999999</v>
      </c>
      <c r="H70" s="21">
        <v>373.21</v>
      </c>
      <c r="I70" s="21">
        <v>35</v>
      </c>
      <c r="J70" s="21">
        <v>2028</v>
      </c>
      <c r="K70" s="20">
        <v>0</v>
      </c>
      <c r="L70" s="20">
        <v>0.3</v>
      </c>
      <c r="M70" s="20">
        <v>0</v>
      </c>
      <c r="N70" s="20">
        <v>0.01</v>
      </c>
      <c r="O70" s="21"/>
      <c r="P70" s="21"/>
      <c r="R70" s="5">
        <f>IF($E$1=Discharge[[#Headers],[pH]],5.5,(IF($E$1=Discharge[[#Headers],[Oil &amp; Grease]],10,(IF($E$1=Discharge[[#Headers],[COD]],750,(IF($E$1=Discharge[[#Headers],[TSS]],200,(IF($E$1=Discharge[[#Headers],[TDS]],3000,(IF($E$1=Discharge[[#Headers],[Cu]],2,(IF($E$1=Discharge[[#Headers],[Zn]],5,(IF($E$1=Discharge[[#Headers],[Cr]],0.25,(IF($E$1=Discharge[[#Headers],[Ni]],1,"")))))))))))))))))</f>
        <v>10</v>
      </c>
      <c r="S70" s="5">
        <f t="shared" ref="S70:U85" si="3">S69</f>
        <v>7.5</v>
      </c>
      <c r="T70" t="str">
        <f t="shared" si="3"/>
        <v/>
      </c>
      <c r="U70" t="str">
        <f t="shared" si="3"/>
        <v/>
      </c>
      <c r="V70"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1.1499999999999999</v>
      </c>
    </row>
    <row r="71" spans="1:22" hidden="1" x14ac:dyDescent="0.4">
      <c r="A71" s="15" t="str">
        <f>CONCATENATE(B71,"-",(TEXT((COUNTIF($B$20:B71,B71)),"000")))</f>
        <v>2019-052</v>
      </c>
      <c r="B71" s="16">
        <f>YEAR(Discharge[[#This Row],[Date]])</f>
        <v>2019</v>
      </c>
      <c r="C71" s="15" t="str">
        <f>TEXT((MONTH(Discharge[[#This Row],[Date]])*29),"mmm")</f>
        <v>ก.ย.</v>
      </c>
      <c r="D71" s="25">
        <v>43731</v>
      </c>
      <c r="E71" s="24">
        <v>1</v>
      </c>
      <c r="F71" s="20">
        <v>7.61</v>
      </c>
      <c r="G71" s="20">
        <v>0.95</v>
      </c>
      <c r="H71" s="21">
        <v>351.09</v>
      </c>
      <c r="I71" s="21">
        <v>49</v>
      </c>
      <c r="J71" s="21">
        <v>2492</v>
      </c>
      <c r="K71" s="20">
        <v>0.01</v>
      </c>
      <c r="L71" s="20">
        <v>0</v>
      </c>
      <c r="M71" s="20">
        <v>0</v>
      </c>
      <c r="N71" s="20">
        <v>0.03</v>
      </c>
      <c r="O71" s="21"/>
      <c r="P71" s="21"/>
      <c r="R71" s="5">
        <f>IF($E$1=Discharge[[#Headers],[pH]],5.5,(IF($E$1=Discharge[[#Headers],[Oil &amp; Grease]],10,(IF($E$1=Discharge[[#Headers],[COD]],750,(IF($E$1=Discharge[[#Headers],[TSS]],200,(IF($E$1=Discharge[[#Headers],[TDS]],3000,(IF($E$1=Discharge[[#Headers],[Cu]],2,(IF($E$1=Discharge[[#Headers],[Zn]],5,(IF($E$1=Discharge[[#Headers],[Cr]],0.25,(IF($E$1=Discharge[[#Headers],[Ni]],1,"")))))))))))))))))</f>
        <v>10</v>
      </c>
      <c r="S71" s="5">
        <f t="shared" si="3"/>
        <v>7.5</v>
      </c>
      <c r="T71" t="str">
        <f t="shared" si="3"/>
        <v/>
      </c>
      <c r="U71" t="str">
        <f t="shared" si="3"/>
        <v/>
      </c>
      <c r="V71"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0.95</v>
      </c>
    </row>
    <row r="72" spans="1:22" hidden="1" x14ac:dyDescent="0.4">
      <c r="A72" s="15" t="str">
        <f>CONCATENATE(B72,"-",(TEXT((COUNTIF($B$20:B72,B72)),"000")))</f>
        <v>2019-053</v>
      </c>
      <c r="B72" s="16">
        <f>YEAR(Discharge[[#This Row],[Date]])</f>
        <v>2019</v>
      </c>
      <c r="C72" s="15" t="str">
        <f>TEXT((MONTH(Discharge[[#This Row],[Date]])*29),"mmm")</f>
        <v>ก.ย.</v>
      </c>
      <c r="D72" s="25">
        <v>43735</v>
      </c>
      <c r="E72" s="24">
        <v>1</v>
      </c>
      <c r="F72" s="20">
        <v>7.45</v>
      </c>
      <c r="G72" s="20">
        <v>0.56999999999999995</v>
      </c>
      <c r="H72" s="21">
        <v>210.06</v>
      </c>
      <c r="I72" s="21">
        <v>23</v>
      </c>
      <c r="J72" s="21">
        <v>1790</v>
      </c>
      <c r="K72" s="20">
        <v>0.01</v>
      </c>
      <c r="L72" s="20">
        <v>0.74</v>
      </c>
      <c r="M72" s="20">
        <v>0</v>
      </c>
      <c r="N72" s="20">
        <v>0.03</v>
      </c>
      <c r="O72" s="21"/>
      <c r="P72" s="21"/>
      <c r="R72" s="5">
        <f>IF($E$1=Discharge[[#Headers],[pH]],5.5,(IF($E$1=Discharge[[#Headers],[Oil &amp; Grease]],10,(IF($E$1=Discharge[[#Headers],[COD]],750,(IF($E$1=Discharge[[#Headers],[TSS]],200,(IF($E$1=Discharge[[#Headers],[TDS]],3000,(IF($E$1=Discharge[[#Headers],[Cu]],2,(IF($E$1=Discharge[[#Headers],[Zn]],5,(IF($E$1=Discharge[[#Headers],[Cr]],0.25,(IF($E$1=Discharge[[#Headers],[Ni]],1,"")))))))))))))))))</f>
        <v>10</v>
      </c>
      <c r="S72" s="5">
        <f t="shared" si="3"/>
        <v>7.5</v>
      </c>
      <c r="T72" t="str">
        <f t="shared" si="3"/>
        <v/>
      </c>
      <c r="U72" t="str">
        <f t="shared" si="3"/>
        <v/>
      </c>
      <c r="V72"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0.56999999999999995</v>
      </c>
    </row>
    <row r="73" spans="1:22" hidden="1" x14ac:dyDescent="0.4">
      <c r="A73" s="15" t="str">
        <f>CONCATENATE(B73,"-",(TEXT((COUNTIF($B$20:B73,B73)),"000")))</f>
        <v>2019-054</v>
      </c>
      <c r="B73" s="16">
        <f>YEAR(Discharge[[#This Row],[Date]])</f>
        <v>2019</v>
      </c>
      <c r="C73" s="15" t="str">
        <f>TEXT((MONTH(Discharge[[#This Row],[Date]])*29),"mmm")</f>
        <v>ก.ย.</v>
      </c>
      <c r="D73" s="25">
        <v>43735</v>
      </c>
      <c r="E73" s="24">
        <v>2</v>
      </c>
      <c r="F73" s="20">
        <v>7.67</v>
      </c>
      <c r="G73" s="20">
        <v>0</v>
      </c>
      <c r="H73" s="21">
        <v>151.49</v>
      </c>
      <c r="I73" s="21">
        <v>29</v>
      </c>
      <c r="J73" s="21">
        <v>1760</v>
      </c>
      <c r="K73" s="20">
        <v>0</v>
      </c>
      <c r="L73" s="20">
        <v>0.99</v>
      </c>
      <c r="M73" s="20">
        <v>0</v>
      </c>
      <c r="N73" s="20">
        <v>0.02</v>
      </c>
      <c r="O73" s="21"/>
      <c r="P73" s="21"/>
      <c r="R73" s="5">
        <f>IF($E$1=Discharge[[#Headers],[pH]],5.5,(IF($E$1=Discharge[[#Headers],[Oil &amp; Grease]],10,(IF($E$1=Discharge[[#Headers],[COD]],750,(IF($E$1=Discharge[[#Headers],[TSS]],200,(IF($E$1=Discharge[[#Headers],[TDS]],3000,(IF($E$1=Discharge[[#Headers],[Cu]],2,(IF($E$1=Discharge[[#Headers],[Zn]],5,(IF($E$1=Discharge[[#Headers],[Cr]],0.25,(IF($E$1=Discharge[[#Headers],[Ni]],1,"")))))))))))))))))</f>
        <v>10</v>
      </c>
      <c r="S73" s="5">
        <f t="shared" si="3"/>
        <v>7.5</v>
      </c>
      <c r="T73" t="str">
        <f t="shared" si="3"/>
        <v/>
      </c>
      <c r="U73" t="str">
        <f t="shared" si="3"/>
        <v/>
      </c>
      <c r="V73"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74" spans="1:22" hidden="1" x14ac:dyDescent="0.4">
      <c r="A74" s="15" t="str">
        <f>CONCATENATE(B74,"-",(TEXT((COUNTIF($B$20:B74,B74)),"000")))</f>
        <v>2019-055</v>
      </c>
      <c r="B74" s="16">
        <f>YEAR(Discharge[[#This Row],[Date]])</f>
        <v>2019</v>
      </c>
      <c r="C74" s="15" t="str">
        <f>TEXT((MONTH(Discharge[[#This Row],[Date]])*29),"mmm")</f>
        <v>ต.ค.</v>
      </c>
      <c r="D74" s="25">
        <v>43739</v>
      </c>
      <c r="E74" s="24">
        <v>3</v>
      </c>
      <c r="F74" s="20">
        <v>8.36</v>
      </c>
      <c r="G74" s="20">
        <v>0.09</v>
      </c>
      <c r="H74" s="21">
        <v>158.96</v>
      </c>
      <c r="I74" s="21">
        <v>42</v>
      </c>
      <c r="J74" s="21">
        <v>2018</v>
      </c>
      <c r="K74" s="20">
        <v>0</v>
      </c>
      <c r="L74" s="20">
        <v>0.72</v>
      </c>
      <c r="M74" s="20">
        <v>0</v>
      </c>
      <c r="N74" s="20">
        <v>0.04</v>
      </c>
      <c r="O74" s="21"/>
      <c r="P74" s="21"/>
      <c r="R74" s="5">
        <f>IF($E$1=Discharge[[#Headers],[pH]],5.5,(IF($E$1=Discharge[[#Headers],[Oil &amp; Grease]],10,(IF($E$1=Discharge[[#Headers],[COD]],750,(IF($E$1=Discharge[[#Headers],[TSS]],200,(IF($E$1=Discharge[[#Headers],[TDS]],3000,(IF($E$1=Discharge[[#Headers],[Cu]],2,(IF($E$1=Discharge[[#Headers],[Zn]],5,(IF($E$1=Discharge[[#Headers],[Cr]],0.25,(IF($E$1=Discharge[[#Headers],[Ni]],1,"")))))))))))))))))</f>
        <v>10</v>
      </c>
      <c r="S74" s="5">
        <f t="shared" si="3"/>
        <v>7.5</v>
      </c>
      <c r="T74" t="str">
        <f t="shared" si="3"/>
        <v/>
      </c>
      <c r="U74" t="str">
        <f t="shared" si="3"/>
        <v/>
      </c>
      <c r="V74"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0.09</v>
      </c>
    </row>
    <row r="75" spans="1:22" hidden="1" x14ac:dyDescent="0.4">
      <c r="A75" s="15" t="str">
        <f>CONCATENATE(B75,"-",(TEXT((COUNTIF($B$20:B75,B75)),"000")))</f>
        <v>2019-056</v>
      </c>
      <c r="B75" s="16">
        <f>YEAR(Discharge[[#This Row],[Date]])</f>
        <v>2019</v>
      </c>
      <c r="C75" s="15" t="str">
        <f>TEXT((MONTH(Discharge[[#This Row],[Date]])*29),"mmm")</f>
        <v>ต.ค.</v>
      </c>
      <c r="D75" s="25">
        <v>43741</v>
      </c>
      <c r="E75" s="24">
        <v>1</v>
      </c>
      <c r="F75" s="20">
        <v>7.76</v>
      </c>
      <c r="G75" s="20">
        <v>1.43</v>
      </c>
      <c r="H75" s="21">
        <v>110.21</v>
      </c>
      <c r="I75" s="21">
        <v>25</v>
      </c>
      <c r="J75" s="21">
        <v>1614</v>
      </c>
      <c r="K75" s="20">
        <v>0</v>
      </c>
      <c r="L75" s="20">
        <v>0.24</v>
      </c>
      <c r="M75" s="20">
        <v>0</v>
      </c>
      <c r="N75" s="20">
        <v>0</v>
      </c>
      <c r="O75" s="21"/>
      <c r="P75" s="21"/>
      <c r="R75" s="5">
        <f>IF($E$1=Discharge[[#Headers],[pH]],5.5,(IF($E$1=Discharge[[#Headers],[Oil &amp; Grease]],10,(IF($E$1=Discharge[[#Headers],[COD]],750,(IF($E$1=Discharge[[#Headers],[TSS]],200,(IF($E$1=Discharge[[#Headers],[TDS]],3000,(IF($E$1=Discharge[[#Headers],[Cu]],2,(IF($E$1=Discharge[[#Headers],[Zn]],5,(IF($E$1=Discharge[[#Headers],[Cr]],0.25,(IF($E$1=Discharge[[#Headers],[Ni]],1,"")))))))))))))))))</f>
        <v>10</v>
      </c>
      <c r="S75" s="5">
        <f t="shared" si="3"/>
        <v>7.5</v>
      </c>
      <c r="T75" t="str">
        <f t="shared" si="3"/>
        <v/>
      </c>
      <c r="U75" t="str">
        <f t="shared" si="3"/>
        <v/>
      </c>
      <c r="V75"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1.43</v>
      </c>
    </row>
    <row r="76" spans="1:22" hidden="1" x14ac:dyDescent="0.4">
      <c r="A76" s="15" t="str">
        <f>CONCATENATE(B76,"-",(TEXT((COUNTIF($B$20:B76,B76)),"000")))</f>
        <v>2019-057</v>
      </c>
      <c r="B76" s="16">
        <f>YEAR(Discharge[[#This Row],[Date]])</f>
        <v>2019</v>
      </c>
      <c r="C76" s="15" t="str">
        <f>TEXT((MONTH(Discharge[[#This Row],[Date]])*29),"mmm")</f>
        <v>ต.ค.</v>
      </c>
      <c r="D76" s="25">
        <v>43749</v>
      </c>
      <c r="E76" s="24">
        <v>3</v>
      </c>
      <c r="F76" s="20">
        <v>8.17</v>
      </c>
      <c r="G76" s="20">
        <v>1.19</v>
      </c>
      <c r="H76" s="21">
        <v>221.36</v>
      </c>
      <c r="I76" s="21">
        <v>51</v>
      </c>
      <c r="J76" s="21">
        <v>1840</v>
      </c>
      <c r="K76" s="20">
        <v>0.02</v>
      </c>
      <c r="L76" s="20">
        <v>0</v>
      </c>
      <c r="M76" s="20">
        <v>0</v>
      </c>
      <c r="N76" s="20">
        <v>0</v>
      </c>
      <c r="O76" s="21"/>
      <c r="P76" s="21"/>
      <c r="R76" s="5">
        <f>IF($E$1=Discharge[[#Headers],[pH]],5.5,(IF($E$1=Discharge[[#Headers],[Oil &amp; Grease]],10,(IF($E$1=Discharge[[#Headers],[COD]],750,(IF($E$1=Discharge[[#Headers],[TSS]],200,(IF($E$1=Discharge[[#Headers],[TDS]],3000,(IF($E$1=Discharge[[#Headers],[Cu]],2,(IF($E$1=Discharge[[#Headers],[Zn]],5,(IF($E$1=Discharge[[#Headers],[Cr]],0.25,(IF($E$1=Discharge[[#Headers],[Ni]],1,"")))))))))))))))))</f>
        <v>10</v>
      </c>
      <c r="S76" s="5">
        <f t="shared" si="3"/>
        <v>7.5</v>
      </c>
      <c r="T76" t="str">
        <f t="shared" si="3"/>
        <v/>
      </c>
      <c r="U76" t="str">
        <f t="shared" si="3"/>
        <v/>
      </c>
      <c r="V76"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1.19</v>
      </c>
    </row>
    <row r="77" spans="1:22" hidden="1" x14ac:dyDescent="0.4">
      <c r="A77" s="15" t="str">
        <f>CONCATENATE(B77,"-",(TEXT((COUNTIF($B$20:B77,B77)),"000")))</f>
        <v>2019-058</v>
      </c>
      <c r="B77" s="16">
        <f>YEAR(Discharge[[#This Row],[Date]])</f>
        <v>2019</v>
      </c>
      <c r="C77" s="15" t="str">
        <f>TEXT((MONTH(Discharge[[#This Row],[Date]])*29),"mmm")</f>
        <v>ต.ค.</v>
      </c>
      <c r="D77" s="25">
        <v>43747</v>
      </c>
      <c r="E77" s="24">
        <v>2</v>
      </c>
      <c r="F77" s="20">
        <v>7.86</v>
      </c>
      <c r="G77" s="20">
        <v>1.5</v>
      </c>
      <c r="H77" s="21">
        <v>226.21</v>
      </c>
      <c r="I77" s="21">
        <v>37</v>
      </c>
      <c r="J77" s="21">
        <v>2048</v>
      </c>
      <c r="K77" s="20">
        <v>0.02</v>
      </c>
      <c r="L77" s="20">
        <v>0</v>
      </c>
      <c r="M77" s="20">
        <v>0</v>
      </c>
      <c r="N77" s="20">
        <v>0</v>
      </c>
      <c r="O77" s="21"/>
      <c r="P77" s="21"/>
      <c r="R77" s="5">
        <f>IF($E$1=Discharge[[#Headers],[pH]],5.5,(IF($E$1=Discharge[[#Headers],[Oil &amp; Grease]],10,(IF($E$1=Discharge[[#Headers],[COD]],750,(IF($E$1=Discharge[[#Headers],[TSS]],200,(IF($E$1=Discharge[[#Headers],[TDS]],3000,(IF($E$1=Discharge[[#Headers],[Cu]],2,(IF($E$1=Discharge[[#Headers],[Zn]],5,(IF($E$1=Discharge[[#Headers],[Cr]],0.25,(IF($E$1=Discharge[[#Headers],[Ni]],1,"")))))))))))))))))</f>
        <v>10</v>
      </c>
      <c r="S77" s="5">
        <f t="shared" si="3"/>
        <v>7.5</v>
      </c>
      <c r="T77" t="str">
        <f t="shared" si="3"/>
        <v/>
      </c>
      <c r="U77" t="str">
        <f t="shared" si="3"/>
        <v/>
      </c>
      <c r="V77"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1.5</v>
      </c>
    </row>
    <row r="78" spans="1:22" hidden="1" x14ac:dyDescent="0.4">
      <c r="A78" s="15" t="str">
        <f>CONCATENATE(B78,"-",(TEXT((COUNTIF($B$20:B78,B78)),"000")))</f>
        <v>2019-059</v>
      </c>
      <c r="B78" s="16">
        <f>YEAR(Discharge[[#This Row],[Date]])</f>
        <v>2019</v>
      </c>
      <c r="C78" s="15" t="str">
        <f>TEXT((MONTH(Discharge[[#This Row],[Date]])*29),"mmm")</f>
        <v>ต.ค.</v>
      </c>
      <c r="D78" s="25">
        <v>43755</v>
      </c>
      <c r="E78" s="24">
        <v>2</v>
      </c>
      <c r="F78" s="20">
        <v>8.0299999999999994</v>
      </c>
      <c r="G78" s="20">
        <v>0</v>
      </c>
      <c r="H78" s="21">
        <v>164.67</v>
      </c>
      <c r="I78" s="21">
        <v>37</v>
      </c>
      <c r="J78" s="21">
        <v>1764</v>
      </c>
      <c r="K78" s="20">
        <v>0.01</v>
      </c>
      <c r="L78" s="20">
        <v>1.03</v>
      </c>
      <c r="M78" s="20">
        <v>0</v>
      </c>
      <c r="N78" s="20">
        <v>0.02</v>
      </c>
      <c r="O78" s="21"/>
      <c r="P78" s="21"/>
      <c r="R78" s="5">
        <f>IF($E$1=Discharge[[#Headers],[pH]],5.5,(IF($E$1=Discharge[[#Headers],[Oil &amp; Grease]],10,(IF($E$1=Discharge[[#Headers],[COD]],750,(IF($E$1=Discharge[[#Headers],[TSS]],200,(IF($E$1=Discharge[[#Headers],[TDS]],3000,(IF($E$1=Discharge[[#Headers],[Cu]],2,(IF($E$1=Discharge[[#Headers],[Zn]],5,(IF($E$1=Discharge[[#Headers],[Cr]],0.25,(IF($E$1=Discharge[[#Headers],[Ni]],1,"")))))))))))))))))</f>
        <v>10</v>
      </c>
      <c r="S78" s="5">
        <f t="shared" si="3"/>
        <v>7.5</v>
      </c>
      <c r="T78" t="str">
        <f t="shared" si="3"/>
        <v/>
      </c>
      <c r="U78" t="str">
        <f t="shared" si="3"/>
        <v/>
      </c>
      <c r="V78"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79" spans="1:22" hidden="1" x14ac:dyDescent="0.4">
      <c r="A79" s="15" t="str">
        <f>CONCATENATE(B79,"-",(TEXT((COUNTIF($B$20:B79,B79)),"000")))</f>
        <v>2019-060</v>
      </c>
      <c r="B79" s="16">
        <f>YEAR(Discharge[[#This Row],[Date]])</f>
        <v>2019</v>
      </c>
      <c r="C79" s="15" t="str">
        <f>TEXT((MONTH(Discharge[[#This Row],[Date]])*29),"mmm")</f>
        <v>ต.ค.</v>
      </c>
      <c r="D79" s="25">
        <v>43760</v>
      </c>
      <c r="E79" s="24">
        <v>3</v>
      </c>
      <c r="F79" s="20">
        <v>7.48</v>
      </c>
      <c r="G79" s="20">
        <v>0.93</v>
      </c>
      <c r="H79" s="21">
        <v>232.98</v>
      </c>
      <c r="I79" s="21">
        <v>25</v>
      </c>
      <c r="J79" s="21">
        <v>2426</v>
      </c>
      <c r="K79" s="20">
        <v>0.01</v>
      </c>
      <c r="L79" s="20">
        <v>0.19</v>
      </c>
      <c r="M79" s="20">
        <v>0</v>
      </c>
      <c r="N79" s="20">
        <v>0</v>
      </c>
      <c r="O79" s="21"/>
      <c r="P79" s="21"/>
      <c r="R79" s="5">
        <f>IF($E$1=Discharge[[#Headers],[pH]],5.5,(IF($E$1=Discharge[[#Headers],[Oil &amp; Grease]],10,(IF($E$1=Discharge[[#Headers],[COD]],750,(IF($E$1=Discharge[[#Headers],[TSS]],200,(IF($E$1=Discharge[[#Headers],[TDS]],3000,(IF($E$1=Discharge[[#Headers],[Cu]],2,(IF($E$1=Discharge[[#Headers],[Zn]],5,(IF($E$1=Discharge[[#Headers],[Cr]],0.25,(IF($E$1=Discharge[[#Headers],[Ni]],1,"")))))))))))))))))</f>
        <v>10</v>
      </c>
      <c r="S79" s="5">
        <f t="shared" si="3"/>
        <v>7.5</v>
      </c>
      <c r="T79" t="str">
        <f t="shared" si="3"/>
        <v/>
      </c>
      <c r="U79" t="str">
        <f t="shared" si="3"/>
        <v/>
      </c>
      <c r="V79"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0.93</v>
      </c>
    </row>
    <row r="80" spans="1:22" hidden="1" x14ac:dyDescent="0.4">
      <c r="A80" s="15" t="str">
        <f>CONCATENATE(B80,"-",(TEXT((COUNTIF($B$20:B80,B80)),"000")))</f>
        <v>2019-061</v>
      </c>
      <c r="B80" s="16">
        <f>YEAR(Discharge[[#This Row],[Date]])</f>
        <v>2019</v>
      </c>
      <c r="C80" s="15" t="str">
        <f>TEXT((MONTH(Discharge[[#This Row],[Date]])*29),"mmm")</f>
        <v>ต.ค.</v>
      </c>
      <c r="D80" s="25">
        <v>43763</v>
      </c>
      <c r="E80" s="24">
        <v>1</v>
      </c>
      <c r="F80" s="20">
        <v>7.57</v>
      </c>
      <c r="G80" s="20">
        <v>2.76</v>
      </c>
      <c r="H80" s="21">
        <v>192.45</v>
      </c>
      <c r="I80" s="21">
        <v>38</v>
      </c>
      <c r="J80" s="21">
        <v>2722</v>
      </c>
      <c r="K80" s="20">
        <v>0.01</v>
      </c>
      <c r="L80" s="20">
        <v>0</v>
      </c>
      <c r="M80" s="20">
        <v>0</v>
      </c>
      <c r="N80" s="20">
        <v>0</v>
      </c>
      <c r="O80" s="21"/>
      <c r="P80" s="21"/>
      <c r="R80" s="5">
        <f>IF($E$1=Discharge[[#Headers],[pH]],5.5,(IF($E$1=Discharge[[#Headers],[Oil &amp; Grease]],10,(IF($E$1=Discharge[[#Headers],[COD]],750,(IF($E$1=Discharge[[#Headers],[TSS]],200,(IF($E$1=Discharge[[#Headers],[TDS]],3000,(IF($E$1=Discharge[[#Headers],[Cu]],2,(IF($E$1=Discharge[[#Headers],[Zn]],5,(IF($E$1=Discharge[[#Headers],[Cr]],0.25,(IF($E$1=Discharge[[#Headers],[Ni]],1,"")))))))))))))))))</f>
        <v>10</v>
      </c>
      <c r="S80" s="5">
        <f t="shared" si="3"/>
        <v>7.5</v>
      </c>
      <c r="T80" t="str">
        <f t="shared" si="3"/>
        <v/>
      </c>
      <c r="U80" t="str">
        <f t="shared" si="3"/>
        <v/>
      </c>
      <c r="V80"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2.76</v>
      </c>
    </row>
    <row r="81" spans="1:22" hidden="1" x14ac:dyDescent="0.4">
      <c r="A81" s="15" t="str">
        <f>CONCATENATE(B81,"-",(TEXT((COUNTIF($B$20:B81,B81)),"000")))</f>
        <v>2019-062</v>
      </c>
      <c r="B81" s="16">
        <f>YEAR(Discharge[[#This Row],[Date]])</f>
        <v>2019</v>
      </c>
      <c r="C81" s="15" t="str">
        <f>TEXT((MONTH(Discharge[[#This Row],[Date]])*29),"mmm")</f>
        <v>พ.ย.</v>
      </c>
      <c r="D81" s="25">
        <v>43773</v>
      </c>
      <c r="E81" s="24">
        <v>1</v>
      </c>
      <c r="F81" s="20">
        <v>7.55</v>
      </c>
      <c r="G81" s="20">
        <v>3.14</v>
      </c>
      <c r="H81" s="21">
        <v>92.59</v>
      </c>
      <c r="I81" s="21">
        <v>13</v>
      </c>
      <c r="J81" s="21">
        <v>1542</v>
      </c>
      <c r="K81" s="20">
        <v>0</v>
      </c>
      <c r="L81" s="20">
        <v>1.38</v>
      </c>
      <c r="M81" s="20">
        <v>0</v>
      </c>
      <c r="N81" s="20">
        <v>0.02</v>
      </c>
      <c r="O81" s="21"/>
      <c r="P81" s="21"/>
      <c r="R81" s="5">
        <f>IF($E$1=Discharge[[#Headers],[pH]],5.5,(IF($E$1=Discharge[[#Headers],[Oil &amp; Grease]],10,(IF($E$1=Discharge[[#Headers],[COD]],750,(IF($E$1=Discharge[[#Headers],[TSS]],200,(IF($E$1=Discharge[[#Headers],[TDS]],3000,(IF($E$1=Discharge[[#Headers],[Cu]],2,(IF($E$1=Discharge[[#Headers],[Zn]],5,(IF($E$1=Discharge[[#Headers],[Cr]],0.25,(IF($E$1=Discharge[[#Headers],[Ni]],1,"")))))))))))))))))</f>
        <v>10</v>
      </c>
      <c r="S81" s="5">
        <f t="shared" si="3"/>
        <v>7.5</v>
      </c>
      <c r="T81" t="str">
        <f t="shared" si="3"/>
        <v/>
      </c>
      <c r="U81" t="str">
        <f t="shared" si="3"/>
        <v/>
      </c>
      <c r="V81"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3.14</v>
      </c>
    </row>
    <row r="82" spans="1:22" hidden="1" x14ac:dyDescent="0.4">
      <c r="A82" s="15" t="str">
        <f>CONCATENATE(B82,"-",(TEXT((COUNTIF($B$20:B82,B82)),"000")))</f>
        <v>2019-063</v>
      </c>
      <c r="B82" s="16">
        <f>YEAR(Discharge[[#This Row],[Date]])</f>
        <v>2019</v>
      </c>
      <c r="C82" s="15" t="str">
        <f>TEXT((MONTH(Discharge[[#This Row],[Date]])*29),"mmm")</f>
        <v>พ.ย.</v>
      </c>
      <c r="D82" s="25">
        <v>43775</v>
      </c>
      <c r="E82" s="24">
        <v>2</v>
      </c>
      <c r="F82" s="20">
        <v>7.66</v>
      </c>
      <c r="G82" s="20">
        <v>1.2</v>
      </c>
      <c r="H82" s="21">
        <v>153.11000000000001</v>
      </c>
      <c r="I82" s="21">
        <v>23</v>
      </c>
      <c r="J82" s="21">
        <v>1822</v>
      </c>
      <c r="K82" s="20">
        <v>0</v>
      </c>
      <c r="L82" s="20">
        <v>1.43</v>
      </c>
      <c r="M82" s="20">
        <v>0</v>
      </c>
      <c r="N82" s="20">
        <v>0.04</v>
      </c>
      <c r="O82" s="21"/>
      <c r="P82" s="21"/>
      <c r="R82" s="5">
        <f>IF($E$1=Discharge[[#Headers],[pH]],5.5,(IF($E$1=Discharge[[#Headers],[Oil &amp; Grease]],10,(IF($E$1=Discharge[[#Headers],[COD]],750,(IF($E$1=Discharge[[#Headers],[TSS]],200,(IF($E$1=Discharge[[#Headers],[TDS]],3000,(IF($E$1=Discharge[[#Headers],[Cu]],2,(IF($E$1=Discharge[[#Headers],[Zn]],5,(IF($E$1=Discharge[[#Headers],[Cr]],0.25,(IF($E$1=Discharge[[#Headers],[Ni]],1,"")))))))))))))))))</f>
        <v>10</v>
      </c>
      <c r="S82" s="5">
        <f t="shared" si="3"/>
        <v>7.5</v>
      </c>
      <c r="T82" t="str">
        <f t="shared" si="3"/>
        <v/>
      </c>
      <c r="U82" t="str">
        <f t="shared" si="3"/>
        <v/>
      </c>
      <c r="V82"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1.2</v>
      </c>
    </row>
    <row r="83" spans="1:22" hidden="1" x14ac:dyDescent="0.4">
      <c r="A83" s="15" t="str">
        <f>CONCATENATE(B83,"-",(TEXT((COUNTIF($B$20:B83,B83)),"000")))</f>
        <v>2019-064</v>
      </c>
      <c r="B83" s="16">
        <f>YEAR(Discharge[[#This Row],[Date]])</f>
        <v>2019</v>
      </c>
      <c r="C83" s="15" t="str">
        <f>TEXT((MONTH(Discharge[[#This Row],[Date]])*29),"mmm")</f>
        <v>พ.ย.</v>
      </c>
      <c r="D83" s="25">
        <v>43776</v>
      </c>
      <c r="E83" s="24">
        <v>3</v>
      </c>
      <c r="F83" s="20">
        <v>7.92</v>
      </c>
      <c r="G83" s="20">
        <v>2.93</v>
      </c>
      <c r="H83" s="21">
        <v>110.85</v>
      </c>
      <c r="I83" s="21">
        <v>33</v>
      </c>
      <c r="J83" s="21">
        <v>1576</v>
      </c>
      <c r="K83" s="20">
        <v>0</v>
      </c>
      <c r="L83" s="20">
        <v>0.77</v>
      </c>
      <c r="M83" s="20">
        <v>0</v>
      </c>
      <c r="N83" s="20">
        <v>0.01</v>
      </c>
      <c r="O83" s="21"/>
      <c r="P83" s="21"/>
      <c r="R83" s="5">
        <f>IF($E$1=Discharge[[#Headers],[pH]],5.5,(IF($E$1=Discharge[[#Headers],[Oil &amp; Grease]],10,(IF($E$1=Discharge[[#Headers],[COD]],750,(IF($E$1=Discharge[[#Headers],[TSS]],200,(IF($E$1=Discharge[[#Headers],[TDS]],3000,(IF($E$1=Discharge[[#Headers],[Cu]],2,(IF($E$1=Discharge[[#Headers],[Zn]],5,(IF($E$1=Discharge[[#Headers],[Cr]],0.25,(IF($E$1=Discharge[[#Headers],[Ni]],1,"")))))))))))))))))</f>
        <v>10</v>
      </c>
      <c r="S83" s="5">
        <f t="shared" si="3"/>
        <v>7.5</v>
      </c>
      <c r="T83" t="str">
        <f t="shared" si="3"/>
        <v/>
      </c>
      <c r="U83" t="str">
        <f t="shared" si="3"/>
        <v/>
      </c>
      <c r="V83"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2.93</v>
      </c>
    </row>
    <row r="84" spans="1:22" hidden="1" x14ac:dyDescent="0.4">
      <c r="A84" s="15" t="str">
        <f>CONCATENATE(B84,"-",(TEXT((COUNTIF($B$20:B84,B84)),"000")))</f>
        <v>2019-065</v>
      </c>
      <c r="B84" s="16">
        <f>YEAR(Discharge[[#This Row],[Date]])</f>
        <v>2019</v>
      </c>
      <c r="C84" s="15" t="str">
        <f>TEXT((MONTH(Discharge[[#This Row],[Date]])*29),"mmm")</f>
        <v>พ.ย.</v>
      </c>
      <c r="D84" s="25">
        <v>43781</v>
      </c>
      <c r="E84" s="24">
        <v>1</v>
      </c>
      <c r="F84" s="20">
        <v>7.86</v>
      </c>
      <c r="G84" s="20">
        <v>1.07</v>
      </c>
      <c r="H84" s="21">
        <v>103.23</v>
      </c>
      <c r="I84" s="21">
        <v>28</v>
      </c>
      <c r="J84" s="21">
        <v>1548</v>
      </c>
      <c r="K84" s="20">
        <v>0.01</v>
      </c>
      <c r="L84" s="20">
        <v>0.12</v>
      </c>
      <c r="M84" s="20">
        <v>0</v>
      </c>
      <c r="N84" s="20">
        <v>0.02</v>
      </c>
      <c r="O84" s="21"/>
      <c r="P84" s="21"/>
      <c r="R84" s="5">
        <f>IF($E$1=Discharge[[#Headers],[pH]],5.5,(IF($E$1=Discharge[[#Headers],[Oil &amp; Grease]],10,(IF($E$1=Discharge[[#Headers],[COD]],750,(IF($E$1=Discharge[[#Headers],[TSS]],200,(IF($E$1=Discharge[[#Headers],[TDS]],3000,(IF($E$1=Discharge[[#Headers],[Cu]],2,(IF($E$1=Discharge[[#Headers],[Zn]],5,(IF($E$1=Discharge[[#Headers],[Cr]],0.25,(IF($E$1=Discharge[[#Headers],[Ni]],1,"")))))))))))))))))</f>
        <v>10</v>
      </c>
      <c r="S84" s="5">
        <f t="shared" si="3"/>
        <v>7.5</v>
      </c>
      <c r="T84" t="str">
        <f t="shared" si="3"/>
        <v/>
      </c>
      <c r="U84" t="str">
        <f t="shared" si="3"/>
        <v/>
      </c>
      <c r="V84"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1.07</v>
      </c>
    </row>
    <row r="85" spans="1:22" hidden="1" x14ac:dyDescent="0.4">
      <c r="A85" s="15" t="str">
        <f>CONCATENATE(B85,"-",(TEXT((COUNTIF($B$20:B85,B85)),"000")))</f>
        <v>2019-066</v>
      </c>
      <c r="B85" s="16">
        <f>YEAR(Discharge[[#This Row],[Date]])</f>
        <v>2019</v>
      </c>
      <c r="C85" s="15" t="str">
        <f>TEXT((MONTH(Discharge[[#This Row],[Date]])*29),"mmm")</f>
        <v>พ.ย.</v>
      </c>
      <c r="D85" s="25">
        <v>43790</v>
      </c>
      <c r="E85" s="24">
        <v>3</v>
      </c>
      <c r="F85" s="20">
        <v>8.1300000000000008</v>
      </c>
      <c r="G85" s="20">
        <v>5</v>
      </c>
      <c r="H85" s="21">
        <v>75.73</v>
      </c>
      <c r="I85" s="21">
        <v>15</v>
      </c>
      <c r="J85" s="21">
        <v>1628</v>
      </c>
      <c r="K85" s="20">
        <v>0.02</v>
      </c>
      <c r="L85" s="20">
        <v>0</v>
      </c>
      <c r="M85" s="20">
        <v>0</v>
      </c>
      <c r="N85" s="20">
        <v>0</v>
      </c>
      <c r="O85" s="21"/>
      <c r="P85" s="21"/>
      <c r="R85" s="5">
        <f>IF($E$1=Discharge[[#Headers],[pH]],5.5,(IF($E$1=Discharge[[#Headers],[Oil &amp; Grease]],10,(IF($E$1=Discharge[[#Headers],[COD]],750,(IF($E$1=Discharge[[#Headers],[TSS]],200,(IF($E$1=Discharge[[#Headers],[TDS]],3000,(IF($E$1=Discharge[[#Headers],[Cu]],2,(IF($E$1=Discharge[[#Headers],[Zn]],5,(IF($E$1=Discharge[[#Headers],[Cr]],0.25,(IF($E$1=Discharge[[#Headers],[Ni]],1,"")))))))))))))))))</f>
        <v>10</v>
      </c>
      <c r="S85" s="5">
        <f t="shared" si="3"/>
        <v>7.5</v>
      </c>
      <c r="T85" t="str">
        <f t="shared" si="3"/>
        <v/>
      </c>
      <c r="U85" t="str">
        <f t="shared" si="3"/>
        <v/>
      </c>
      <c r="V85"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5</v>
      </c>
    </row>
    <row r="86" spans="1:22" hidden="1" x14ac:dyDescent="0.4">
      <c r="A86" s="15" t="str">
        <f>CONCATENATE(B86,"-",(TEXT((COUNTIF($B$20:B86,B86)),"000")))</f>
        <v>2019-067</v>
      </c>
      <c r="B86" s="16">
        <f>YEAR(Discharge[[#This Row],[Date]])</f>
        <v>2019</v>
      </c>
      <c r="C86" s="15" t="str">
        <f>TEXT((MONTH(Discharge[[#This Row],[Date]])*29),"mmm")</f>
        <v>พ.ย.</v>
      </c>
      <c r="D86" s="25">
        <v>43792</v>
      </c>
      <c r="E86" s="24">
        <v>1</v>
      </c>
      <c r="F86" s="20">
        <v>7.83</v>
      </c>
      <c r="G86" s="20">
        <v>11.84</v>
      </c>
      <c r="H86" s="21">
        <v>369.85</v>
      </c>
      <c r="I86" s="21">
        <v>42</v>
      </c>
      <c r="J86" s="21">
        <v>1914</v>
      </c>
      <c r="K86" s="20">
        <v>0.01</v>
      </c>
      <c r="L86" s="20">
        <v>1.2</v>
      </c>
      <c r="M86" s="20">
        <v>0</v>
      </c>
      <c r="N86" s="20">
        <v>0.02</v>
      </c>
      <c r="O86" s="21"/>
      <c r="P86" s="21"/>
      <c r="R86" s="5">
        <f>IF($E$1=Discharge[[#Headers],[pH]],5.5,(IF($E$1=Discharge[[#Headers],[Oil &amp; Grease]],10,(IF($E$1=Discharge[[#Headers],[COD]],750,(IF($E$1=Discharge[[#Headers],[TSS]],200,(IF($E$1=Discharge[[#Headers],[TDS]],3000,(IF($E$1=Discharge[[#Headers],[Cu]],2,(IF($E$1=Discharge[[#Headers],[Zn]],5,(IF($E$1=Discharge[[#Headers],[Cr]],0.25,(IF($E$1=Discharge[[#Headers],[Ni]],1,"")))))))))))))))))</f>
        <v>10</v>
      </c>
      <c r="S86" s="5">
        <f t="shared" ref="S86:U101" si="4">S85</f>
        <v>7.5</v>
      </c>
      <c r="T86" t="str">
        <f t="shared" si="4"/>
        <v/>
      </c>
      <c r="U86" t="str">
        <f t="shared" si="4"/>
        <v/>
      </c>
      <c r="V86"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11.84</v>
      </c>
    </row>
    <row r="87" spans="1:22" hidden="1" x14ac:dyDescent="0.4">
      <c r="A87" s="15" t="str">
        <f>CONCATENATE(B87,"-",(TEXT((COUNTIF($B$20:B87,B87)),"000")))</f>
        <v>2019-068</v>
      </c>
      <c r="B87" s="16">
        <f>YEAR(Discharge[[#This Row],[Date]])</f>
        <v>2019</v>
      </c>
      <c r="C87" s="15" t="str">
        <f>TEXT((MONTH(Discharge[[#This Row],[Date]])*29),"mmm")</f>
        <v>พ.ย.</v>
      </c>
      <c r="D87" s="25">
        <v>43795</v>
      </c>
      <c r="E87" s="24">
        <v>1</v>
      </c>
      <c r="F87" s="20">
        <v>7.85</v>
      </c>
      <c r="G87" s="20">
        <v>5.82</v>
      </c>
      <c r="H87" s="21">
        <v>203.7</v>
      </c>
      <c r="I87" s="21">
        <v>21</v>
      </c>
      <c r="J87" s="21">
        <v>1448</v>
      </c>
      <c r="K87" s="20">
        <v>0.01</v>
      </c>
      <c r="L87" s="20">
        <v>0.46</v>
      </c>
      <c r="M87" s="20">
        <v>0</v>
      </c>
      <c r="N87" s="20">
        <v>0.02</v>
      </c>
      <c r="O87" s="21"/>
      <c r="P87" s="21"/>
      <c r="R87" s="5">
        <f>IF($E$1=Discharge[[#Headers],[pH]],5.5,(IF($E$1=Discharge[[#Headers],[Oil &amp; Grease]],10,(IF($E$1=Discharge[[#Headers],[COD]],750,(IF($E$1=Discharge[[#Headers],[TSS]],200,(IF($E$1=Discharge[[#Headers],[TDS]],3000,(IF($E$1=Discharge[[#Headers],[Cu]],2,(IF($E$1=Discharge[[#Headers],[Zn]],5,(IF($E$1=Discharge[[#Headers],[Cr]],0.25,(IF($E$1=Discharge[[#Headers],[Ni]],1,"")))))))))))))))))</f>
        <v>10</v>
      </c>
      <c r="S87" s="5">
        <f t="shared" si="4"/>
        <v>7.5</v>
      </c>
      <c r="T87" t="str">
        <f t="shared" si="4"/>
        <v/>
      </c>
      <c r="U87" t="str">
        <f t="shared" si="4"/>
        <v/>
      </c>
      <c r="V87"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5.82</v>
      </c>
    </row>
    <row r="88" spans="1:22" hidden="1" x14ac:dyDescent="0.4">
      <c r="A88" s="15" t="str">
        <f>CONCATENATE(B88,"-",(TEXT((COUNTIF($B$20:B88,B88)),"000")))</f>
        <v>2019-069</v>
      </c>
      <c r="B88" s="16">
        <f>YEAR(Discharge[[#This Row],[Date]])</f>
        <v>2019</v>
      </c>
      <c r="C88" s="15" t="str">
        <f>TEXT((MONTH(Discharge[[#This Row],[Date]])*29),"mmm")</f>
        <v>พ.ย.</v>
      </c>
      <c r="D88" s="25">
        <v>43796</v>
      </c>
      <c r="E88" s="24">
        <v>2</v>
      </c>
      <c r="F88" s="20">
        <v>7.93</v>
      </c>
      <c r="G88" s="20">
        <v>6.68</v>
      </c>
      <c r="H88" s="21">
        <v>203.7</v>
      </c>
      <c r="I88" s="21">
        <v>24</v>
      </c>
      <c r="J88" s="21">
        <v>1494</v>
      </c>
      <c r="K88" s="20">
        <v>0.01</v>
      </c>
      <c r="L88" s="20">
        <v>1.57</v>
      </c>
      <c r="M88" s="20">
        <v>0</v>
      </c>
      <c r="N88" s="20">
        <v>0.02</v>
      </c>
      <c r="O88" s="21"/>
      <c r="P88" s="21"/>
      <c r="R88" s="5">
        <f>IF($E$1=Discharge[[#Headers],[pH]],5.5,(IF($E$1=Discharge[[#Headers],[Oil &amp; Grease]],10,(IF($E$1=Discharge[[#Headers],[COD]],750,(IF($E$1=Discharge[[#Headers],[TSS]],200,(IF($E$1=Discharge[[#Headers],[TDS]],3000,(IF($E$1=Discharge[[#Headers],[Cu]],2,(IF($E$1=Discharge[[#Headers],[Zn]],5,(IF($E$1=Discharge[[#Headers],[Cr]],0.25,(IF($E$1=Discharge[[#Headers],[Ni]],1,"")))))))))))))))))</f>
        <v>10</v>
      </c>
      <c r="S88" s="5">
        <f t="shared" si="4"/>
        <v>7.5</v>
      </c>
      <c r="T88" t="str">
        <f t="shared" si="4"/>
        <v/>
      </c>
      <c r="U88" t="str">
        <f t="shared" si="4"/>
        <v/>
      </c>
      <c r="V88"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6.68</v>
      </c>
    </row>
    <row r="89" spans="1:22" hidden="1" x14ac:dyDescent="0.4">
      <c r="A89" s="15" t="str">
        <f>CONCATENATE(B89,"-",(TEXT((COUNTIF($B$20:B89,B89)),"000")))</f>
        <v>2019-070</v>
      </c>
      <c r="B89" s="16">
        <f>YEAR(Discharge[[#This Row],[Date]])</f>
        <v>2019</v>
      </c>
      <c r="C89" s="15" t="str">
        <f>TEXT((MONTH(Discharge[[#This Row],[Date]])*29),"mmm")</f>
        <v>ธ.ค.</v>
      </c>
      <c r="D89" s="25">
        <v>43801</v>
      </c>
      <c r="E89" s="24">
        <v>1</v>
      </c>
      <c r="F89" s="20">
        <v>7.69</v>
      </c>
      <c r="G89" s="20">
        <v>2.89</v>
      </c>
      <c r="H89" s="21">
        <v>288.3</v>
      </c>
      <c r="I89" s="21">
        <v>41</v>
      </c>
      <c r="J89" s="21">
        <v>2084</v>
      </c>
      <c r="K89" s="20">
        <v>0</v>
      </c>
      <c r="L89" s="20">
        <v>0.06</v>
      </c>
      <c r="M89" s="20">
        <v>0</v>
      </c>
      <c r="N89" s="20">
        <v>0.03</v>
      </c>
      <c r="O89" s="21"/>
      <c r="P89" s="21"/>
      <c r="R89" s="5">
        <f>IF($E$1=Discharge[[#Headers],[pH]],5.5,(IF($E$1=Discharge[[#Headers],[Oil &amp; Grease]],10,(IF($E$1=Discharge[[#Headers],[COD]],750,(IF($E$1=Discharge[[#Headers],[TSS]],200,(IF($E$1=Discharge[[#Headers],[TDS]],3000,(IF($E$1=Discharge[[#Headers],[Cu]],2,(IF($E$1=Discharge[[#Headers],[Zn]],5,(IF($E$1=Discharge[[#Headers],[Cr]],0.25,(IF($E$1=Discharge[[#Headers],[Ni]],1,"")))))))))))))))))</f>
        <v>10</v>
      </c>
      <c r="S89" s="5">
        <f t="shared" si="4"/>
        <v>7.5</v>
      </c>
      <c r="T89" t="str">
        <f t="shared" si="4"/>
        <v/>
      </c>
      <c r="U89" t="str">
        <f t="shared" si="4"/>
        <v/>
      </c>
      <c r="V89"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2.89</v>
      </c>
    </row>
    <row r="90" spans="1:22" hidden="1" x14ac:dyDescent="0.4">
      <c r="A90" s="15" t="str">
        <f>CONCATENATE(B90,"-",(TEXT((COUNTIF($B$20:B90,B90)),"000")))</f>
        <v>2019-071</v>
      </c>
      <c r="B90" s="16">
        <f>YEAR(Discharge[[#This Row],[Date]])</f>
        <v>2019</v>
      </c>
      <c r="C90" s="15" t="str">
        <f>TEXT((MONTH(Discharge[[#This Row],[Date]])*29),"mmm")</f>
        <v>ธ.ค.</v>
      </c>
      <c r="D90" s="25">
        <v>43810</v>
      </c>
      <c r="E90" s="24">
        <v>1</v>
      </c>
      <c r="F90" s="20">
        <v>7.79</v>
      </c>
      <c r="G90" s="20">
        <v>3.5</v>
      </c>
      <c r="H90" s="21">
        <v>96.54</v>
      </c>
      <c r="I90" s="21">
        <v>11</v>
      </c>
      <c r="J90" s="21">
        <v>1066</v>
      </c>
      <c r="K90" s="20">
        <v>0</v>
      </c>
      <c r="L90" s="20">
        <v>1.8</v>
      </c>
      <c r="M90" s="20">
        <v>0</v>
      </c>
      <c r="N90" s="20">
        <v>0.06</v>
      </c>
      <c r="O90" s="21"/>
      <c r="P90" s="21"/>
      <c r="R90" s="5">
        <f>IF($E$1=Discharge[[#Headers],[pH]],5.5,(IF($E$1=Discharge[[#Headers],[Oil &amp; Grease]],10,(IF($E$1=Discharge[[#Headers],[COD]],750,(IF($E$1=Discharge[[#Headers],[TSS]],200,(IF($E$1=Discharge[[#Headers],[TDS]],3000,(IF($E$1=Discharge[[#Headers],[Cu]],2,(IF($E$1=Discharge[[#Headers],[Zn]],5,(IF($E$1=Discharge[[#Headers],[Cr]],0.25,(IF($E$1=Discharge[[#Headers],[Ni]],1,"")))))))))))))))))</f>
        <v>10</v>
      </c>
      <c r="S90" s="5">
        <f t="shared" si="4"/>
        <v>7.5</v>
      </c>
      <c r="T90" t="str">
        <f t="shared" si="4"/>
        <v/>
      </c>
      <c r="U90" t="str">
        <f t="shared" si="4"/>
        <v/>
      </c>
      <c r="V90"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3.5</v>
      </c>
    </row>
    <row r="91" spans="1:22" hidden="1" x14ac:dyDescent="0.4">
      <c r="A91" s="15" t="str">
        <f>CONCATENATE(B91,"-",(TEXT((COUNTIF($B$20:B91,B91)),"000")))</f>
        <v>2019-072</v>
      </c>
      <c r="B91" s="16">
        <f>YEAR(Discharge[[#This Row],[Date]])</f>
        <v>2019</v>
      </c>
      <c r="C91" s="15" t="str">
        <f>TEXT((MONTH(Discharge[[#This Row],[Date]])*29),"mmm")</f>
        <v>ธ.ค.</v>
      </c>
      <c r="D91" s="25">
        <v>43812</v>
      </c>
      <c r="E91" s="24">
        <v>3</v>
      </c>
      <c r="F91" s="20">
        <v>7.86</v>
      </c>
      <c r="G91" s="20">
        <v>1.17</v>
      </c>
      <c r="H91" s="21">
        <v>142.30000000000001</v>
      </c>
      <c r="I91" s="21">
        <v>19</v>
      </c>
      <c r="J91" s="21">
        <v>1082</v>
      </c>
      <c r="K91" s="20">
        <v>0.01</v>
      </c>
      <c r="L91" s="20">
        <v>1.28</v>
      </c>
      <c r="M91" s="20">
        <v>0</v>
      </c>
      <c r="N91" s="20">
        <v>7.0000000000000007E-2</v>
      </c>
      <c r="O91" s="21"/>
      <c r="P91" s="21"/>
      <c r="R91" s="5">
        <f>IF($E$1=Discharge[[#Headers],[pH]],5.5,(IF($E$1=Discharge[[#Headers],[Oil &amp; Grease]],10,(IF($E$1=Discharge[[#Headers],[COD]],750,(IF($E$1=Discharge[[#Headers],[TSS]],200,(IF($E$1=Discharge[[#Headers],[TDS]],3000,(IF($E$1=Discharge[[#Headers],[Cu]],2,(IF($E$1=Discharge[[#Headers],[Zn]],5,(IF($E$1=Discharge[[#Headers],[Cr]],0.25,(IF($E$1=Discharge[[#Headers],[Ni]],1,"")))))))))))))))))</f>
        <v>10</v>
      </c>
      <c r="S91" s="5">
        <f t="shared" si="4"/>
        <v>7.5</v>
      </c>
      <c r="T91" t="str">
        <f t="shared" si="4"/>
        <v/>
      </c>
      <c r="U91" t="str">
        <f t="shared" si="4"/>
        <v/>
      </c>
      <c r="V91"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1.17</v>
      </c>
    </row>
    <row r="92" spans="1:22" hidden="1" x14ac:dyDescent="0.4">
      <c r="A92" s="15" t="str">
        <f>CONCATENATE(B92,"-",(TEXT((COUNTIF($B$20:B92,B92)),"000")))</f>
        <v>2019-073</v>
      </c>
      <c r="B92" s="16">
        <f>YEAR(Discharge[[#This Row],[Date]])</f>
        <v>2019</v>
      </c>
      <c r="C92" s="15" t="str">
        <f>TEXT((MONTH(Discharge[[#This Row],[Date]])*29),"mmm")</f>
        <v>ธ.ค.</v>
      </c>
      <c r="D92" s="25">
        <v>43820</v>
      </c>
      <c r="E92" s="24">
        <v>1</v>
      </c>
      <c r="F92" s="20">
        <v>7.79</v>
      </c>
      <c r="G92" s="20">
        <v>0.37</v>
      </c>
      <c r="H92" s="21">
        <v>78.069999999999993</v>
      </c>
      <c r="I92" s="21">
        <v>28</v>
      </c>
      <c r="J92" s="21">
        <v>900</v>
      </c>
      <c r="K92" s="20">
        <v>0</v>
      </c>
      <c r="L92" s="20">
        <v>0.53</v>
      </c>
      <c r="M92" s="20">
        <v>0</v>
      </c>
      <c r="N92" s="20">
        <v>0.04</v>
      </c>
      <c r="O92" s="21"/>
      <c r="P92" s="21"/>
      <c r="R92" s="5">
        <f>IF($E$1=Discharge[[#Headers],[pH]],5.5,(IF($E$1=Discharge[[#Headers],[Oil &amp; Grease]],10,(IF($E$1=Discharge[[#Headers],[COD]],750,(IF($E$1=Discharge[[#Headers],[TSS]],200,(IF($E$1=Discharge[[#Headers],[TDS]],3000,(IF($E$1=Discharge[[#Headers],[Cu]],2,(IF($E$1=Discharge[[#Headers],[Zn]],5,(IF($E$1=Discharge[[#Headers],[Cr]],0.25,(IF($E$1=Discharge[[#Headers],[Ni]],1,"")))))))))))))))))</f>
        <v>10</v>
      </c>
      <c r="S92" s="5">
        <f t="shared" si="4"/>
        <v>7.5</v>
      </c>
      <c r="T92" t="str">
        <f t="shared" si="4"/>
        <v/>
      </c>
      <c r="U92" t="str">
        <f t="shared" si="4"/>
        <v/>
      </c>
      <c r="V92"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0.37</v>
      </c>
    </row>
    <row r="93" spans="1:22" hidden="1" x14ac:dyDescent="0.4">
      <c r="A93" s="15" t="str">
        <f>CONCATENATE(B93,"-",(TEXT((COUNTIF($B$20:B93,B93)),"000")))</f>
        <v>2019-074</v>
      </c>
      <c r="B93" s="16">
        <f>YEAR(Discharge[[#This Row],[Date]])</f>
        <v>2019</v>
      </c>
      <c r="C93" s="15" t="str">
        <f>TEXT((MONTH(Discharge[[#This Row],[Date]])*29),"mmm")</f>
        <v>ธ.ค.</v>
      </c>
      <c r="D93" s="25">
        <v>43820</v>
      </c>
      <c r="E93" s="24">
        <v>2</v>
      </c>
      <c r="F93" s="20">
        <v>7.73</v>
      </c>
      <c r="G93" s="20">
        <v>0.35</v>
      </c>
      <c r="H93" s="21">
        <v>70.06</v>
      </c>
      <c r="I93" s="21">
        <v>22</v>
      </c>
      <c r="J93" s="21">
        <v>926</v>
      </c>
      <c r="K93" s="20">
        <v>0</v>
      </c>
      <c r="L93" s="20">
        <v>1.6</v>
      </c>
      <c r="M93" s="20">
        <v>0</v>
      </c>
      <c r="N93" s="20">
        <v>0.03</v>
      </c>
      <c r="O93" s="21"/>
      <c r="P93" s="21"/>
      <c r="R93" s="5">
        <f>IF($E$1=Discharge[[#Headers],[pH]],5.5,(IF($E$1=Discharge[[#Headers],[Oil &amp; Grease]],10,(IF($E$1=Discharge[[#Headers],[COD]],750,(IF($E$1=Discharge[[#Headers],[TSS]],200,(IF($E$1=Discharge[[#Headers],[TDS]],3000,(IF($E$1=Discharge[[#Headers],[Cu]],2,(IF($E$1=Discharge[[#Headers],[Zn]],5,(IF($E$1=Discharge[[#Headers],[Cr]],0.25,(IF($E$1=Discharge[[#Headers],[Ni]],1,"")))))))))))))))))</f>
        <v>10</v>
      </c>
      <c r="S93" s="5">
        <f t="shared" si="4"/>
        <v>7.5</v>
      </c>
      <c r="T93" t="str">
        <f t="shared" si="4"/>
        <v/>
      </c>
      <c r="U93" t="str">
        <f t="shared" si="4"/>
        <v/>
      </c>
      <c r="V93"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0.35</v>
      </c>
    </row>
    <row r="94" spans="1:22" hidden="1" x14ac:dyDescent="0.4">
      <c r="A94" s="15" t="str">
        <f>CONCATENATE(B94,"-",(TEXT((COUNTIF($B$20:B94,B94)),"000")))</f>
        <v>2020-001</v>
      </c>
      <c r="B94" s="16">
        <f>YEAR(Discharge[[#This Row],[Date]])</f>
        <v>2020</v>
      </c>
      <c r="C94" s="15" t="str">
        <f>TEXT((MONTH(Discharge[[#This Row],[Date]])*29),"mmm")</f>
        <v>ม.ค.</v>
      </c>
      <c r="D94" s="25">
        <v>43836</v>
      </c>
      <c r="E94" s="24">
        <v>3</v>
      </c>
      <c r="F94" s="20">
        <v>7.44</v>
      </c>
      <c r="G94" s="20">
        <v>0</v>
      </c>
      <c r="H94" s="21">
        <v>98.58</v>
      </c>
      <c r="I94" s="21">
        <v>13</v>
      </c>
      <c r="J94" s="21">
        <v>974</v>
      </c>
      <c r="K94" s="20">
        <v>0.02</v>
      </c>
      <c r="L94" s="20">
        <v>1.48</v>
      </c>
      <c r="M94" s="20">
        <v>0</v>
      </c>
      <c r="N94" s="20">
        <v>0.01</v>
      </c>
      <c r="O94" s="21"/>
      <c r="P94" s="21"/>
      <c r="R94" s="5">
        <f>IF($E$1=Discharge[[#Headers],[pH]],5.5,(IF($E$1=Discharge[[#Headers],[Oil &amp; Grease]],10,(IF($E$1=Discharge[[#Headers],[COD]],750,(IF($E$1=Discharge[[#Headers],[TSS]],200,(IF($E$1=Discharge[[#Headers],[TDS]],3000,(IF($E$1=Discharge[[#Headers],[Cu]],2,(IF($E$1=Discharge[[#Headers],[Zn]],5,(IF($E$1=Discharge[[#Headers],[Cr]],0.25,(IF($E$1=Discharge[[#Headers],[Ni]],1,"")))))))))))))))))</f>
        <v>10</v>
      </c>
      <c r="S94" s="5">
        <f t="shared" si="4"/>
        <v>7.5</v>
      </c>
      <c r="T94" t="str">
        <f t="shared" si="4"/>
        <v/>
      </c>
      <c r="U94" t="str">
        <f t="shared" si="4"/>
        <v/>
      </c>
      <c r="V94"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95" spans="1:22" hidden="1" x14ac:dyDescent="0.4">
      <c r="A95" s="15" t="str">
        <f>CONCATENATE(B95,"-",(TEXT((COUNTIF($B$20:B95,B95)),"000")))</f>
        <v>2020-002</v>
      </c>
      <c r="B95" s="16">
        <f>YEAR(Discharge[[#This Row],[Date]])</f>
        <v>2020</v>
      </c>
      <c r="C95" s="15" t="str">
        <f>TEXT((MONTH(Discharge[[#This Row],[Date]])*29),"mmm")</f>
        <v>ม.ค.</v>
      </c>
      <c r="D95" s="25">
        <v>43840</v>
      </c>
      <c r="E95" s="24">
        <v>2</v>
      </c>
      <c r="F95" s="20">
        <v>7.82</v>
      </c>
      <c r="G95" s="20">
        <v>0</v>
      </c>
      <c r="H95" s="21">
        <v>88.41</v>
      </c>
      <c r="I95" s="21">
        <v>10</v>
      </c>
      <c r="J95" s="21">
        <v>1158</v>
      </c>
      <c r="K95" s="20">
        <v>0</v>
      </c>
      <c r="L95" s="20">
        <v>1.07</v>
      </c>
      <c r="M95" s="20">
        <v>0</v>
      </c>
      <c r="N95" s="20">
        <v>0.03</v>
      </c>
      <c r="O95" s="21"/>
      <c r="P95" s="21"/>
      <c r="R95" s="5">
        <f>IF($E$1=Discharge[[#Headers],[pH]],5.5,(IF($E$1=Discharge[[#Headers],[Oil &amp; Grease]],10,(IF($E$1=Discharge[[#Headers],[COD]],750,(IF($E$1=Discharge[[#Headers],[TSS]],200,(IF($E$1=Discharge[[#Headers],[TDS]],3000,(IF($E$1=Discharge[[#Headers],[Cu]],2,(IF($E$1=Discharge[[#Headers],[Zn]],5,(IF($E$1=Discharge[[#Headers],[Cr]],0.25,(IF($E$1=Discharge[[#Headers],[Ni]],1,"")))))))))))))))))</f>
        <v>10</v>
      </c>
      <c r="S95" s="5">
        <f t="shared" si="4"/>
        <v>7.5</v>
      </c>
      <c r="T95" t="str">
        <f t="shared" si="4"/>
        <v/>
      </c>
      <c r="U95" t="str">
        <f t="shared" si="4"/>
        <v/>
      </c>
      <c r="V95"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96" spans="1:22" hidden="1" x14ac:dyDescent="0.4">
      <c r="A96" s="15" t="str">
        <f>CONCATENATE(B96,"-",(TEXT((COUNTIF($B$20:B96,B96)),"000")))</f>
        <v>2020-003</v>
      </c>
      <c r="B96" s="16">
        <f>YEAR(Discharge[[#This Row],[Date]])</f>
        <v>2020</v>
      </c>
      <c r="C96" s="15" t="str">
        <f>TEXT((MONTH(Discharge[[#This Row],[Date]])*29),"mmm")</f>
        <v>ม.ค.</v>
      </c>
      <c r="D96" s="25">
        <v>43848</v>
      </c>
      <c r="E96" s="24">
        <v>1</v>
      </c>
      <c r="F96" s="20">
        <v>7.38</v>
      </c>
      <c r="G96" s="20">
        <v>0</v>
      </c>
      <c r="H96" s="21">
        <v>108.03</v>
      </c>
      <c r="I96" s="21">
        <v>6</v>
      </c>
      <c r="J96" s="21">
        <v>856</v>
      </c>
      <c r="K96" s="20">
        <v>0.01</v>
      </c>
      <c r="L96" s="20">
        <v>0.64</v>
      </c>
      <c r="M96" s="20">
        <v>0</v>
      </c>
      <c r="N96" s="20">
        <v>0.08</v>
      </c>
      <c r="O96" s="21"/>
      <c r="P96" s="21"/>
      <c r="R96" s="5">
        <f>IF($E$1=Discharge[[#Headers],[pH]],5.5,(IF($E$1=Discharge[[#Headers],[Oil &amp; Grease]],10,(IF($E$1=Discharge[[#Headers],[COD]],750,(IF($E$1=Discharge[[#Headers],[TSS]],200,(IF($E$1=Discharge[[#Headers],[TDS]],3000,(IF($E$1=Discharge[[#Headers],[Cu]],2,(IF($E$1=Discharge[[#Headers],[Zn]],5,(IF($E$1=Discharge[[#Headers],[Cr]],0.25,(IF($E$1=Discharge[[#Headers],[Ni]],1,"")))))))))))))))))</f>
        <v>10</v>
      </c>
      <c r="S96" s="5">
        <f t="shared" si="4"/>
        <v>7.5</v>
      </c>
      <c r="T96" t="str">
        <f t="shared" si="4"/>
        <v/>
      </c>
      <c r="U96" t="str">
        <f t="shared" si="4"/>
        <v/>
      </c>
      <c r="V96"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97" spans="1:22" hidden="1" x14ac:dyDescent="0.4">
      <c r="A97" s="15" t="str">
        <f>CONCATENATE(B97,"-",(TEXT((COUNTIF($B$20:B97,B97)),"000")))</f>
        <v>2020-004</v>
      </c>
      <c r="B97" s="16">
        <f>YEAR(Discharge[[#This Row],[Date]])</f>
        <v>2020</v>
      </c>
      <c r="C97" s="15" t="str">
        <f>TEXT((MONTH(Discharge[[#This Row],[Date]])*29),"mmm")</f>
        <v>ม.ค.</v>
      </c>
      <c r="D97" s="25">
        <v>43851</v>
      </c>
      <c r="E97" s="24">
        <v>3</v>
      </c>
      <c r="F97" s="20">
        <v>7.65</v>
      </c>
      <c r="G97" s="20">
        <v>0.45</v>
      </c>
      <c r="H97" s="21">
        <v>89.19</v>
      </c>
      <c r="I97" s="21">
        <v>11</v>
      </c>
      <c r="J97" s="21">
        <v>964</v>
      </c>
      <c r="K97" s="20">
        <v>0.01</v>
      </c>
      <c r="L97" s="20">
        <v>0.91</v>
      </c>
      <c r="M97" s="20">
        <v>0</v>
      </c>
      <c r="N97" s="20">
        <v>0.04</v>
      </c>
      <c r="O97" s="21"/>
      <c r="P97" s="21"/>
      <c r="R97" s="5">
        <f>IF($E$1=Discharge[[#Headers],[pH]],5.5,(IF($E$1=Discharge[[#Headers],[Oil &amp; Grease]],10,(IF($E$1=Discharge[[#Headers],[COD]],750,(IF($E$1=Discharge[[#Headers],[TSS]],200,(IF($E$1=Discharge[[#Headers],[TDS]],3000,(IF($E$1=Discharge[[#Headers],[Cu]],2,(IF($E$1=Discharge[[#Headers],[Zn]],5,(IF($E$1=Discharge[[#Headers],[Cr]],0.25,(IF($E$1=Discharge[[#Headers],[Ni]],1,"")))))))))))))))))</f>
        <v>10</v>
      </c>
      <c r="S97" s="5">
        <f t="shared" si="4"/>
        <v>7.5</v>
      </c>
      <c r="T97" t="str">
        <f t="shared" si="4"/>
        <v/>
      </c>
      <c r="U97" t="str">
        <f t="shared" si="4"/>
        <v/>
      </c>
      <c r="V97"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0.45</v>
      </c>
    </row>
    <row r="98" spans="1:22" hidden="1" x14ac:dyDescent="0.4">
      <c r="A98" s="15" t="str">
        <f>CONCATENATE(B98,"-",(TEXT((COUNTIF($B$20:B98,B98)),"000")))</f>
        <v>2020-005</v>
      </c>
      <c r="B98" s="16">
        <f>YEAR(Discharge[[#This Row],[Date]])</f>
        <v>2020</v>
      </c>
      <c r="C98" s="15" t="str">
        <f>TEXT((MONTH(Discharge[[#This Row],[Date]])*29),"mmm")</f>
        <v>ม.ค.</v>
      </c>
      <c r="D98" s="25">
        <v>43854</v>
      </c>
      <c r="E98" s="24">
        <v>2</v>
      </c>
      <c r="F98" s="20">
        <v>7.81</v>
      </c>
      <c r="G98" s="20">
        <v>2.12</v>
      </c>
      <c r="H98" s="21">
        <v>108.72</v>
      </c>
      <c r="I98" s="21">
        <v>11</v>
      </c>
      <c r="J98" s="21">
        <v>1034</v>
      </c>
      <c r="K98" s="20">
        <v>0</v>
      </c>
      <c r="L98" s="20">
        <v>1.05</v>
      </c>
      <c r="M98" s="20">
        <v>0</v>
      </c>
      <c r="N98" s="20">
        <v>0.03</v>
      </c>
      <c r="O98" s="21"/>
      <c r="P98" s="21"/>
      <c r="R98" s="5">
        <f>IF($E$1=Discharge[[#Headers],[pH]],5.5,(IF($E$1=Discharge[[#Headers],[Oil &amp; Grease]],10,(IF($E$1=Discharge[[#Headers],[COD]],750,(IF($E$1=Discharge[[#Headers],[TSS]],200,(IF($E$1=Discharge[[#Headers],[TDS]],3000,(IF($E$1=Discharge[[#Headers],[Cu]],2,(IF($E$1=Discharge[[#Headers],[Zn]],5,(IF($E$1=Discharge[[#Headers],[Cr]],0.25,(IF($E$1=Discharge[[#Headers],[Ni]],1,"")))))))))))))))))</f>
        <v>10</v>
      </c>
      <c r="S98" s="5">
        <f t="shared" si="4"/>
        <v>7.5</v>
      </c>
      <c r="T98" t="str">
        <f t="shared" si="4"/>
        <v/>
      </c>
      <c r="U98" t="str">
        <f t="shared" si="4"/>
        <v/>
      </c>
      <c r="V98"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2.12</v>
      </c>
    </row>
    <row r="99" spans="1:22" hidden="1" x14ac:dyDescent="0.4">
      <c r="A99" s="15" t="str">
        <f>CONCATENATE(B99,"-",(TEXT((COUNTIF($B$20:B99,B99)),"000")))</f>
        <v>2020-006</v>
      </c>
      <c r="B99" s="16">
        <f>YEAR(Discharge[[#This Row],[Date]])</f>
        <v>2020</v>
      </c>
      <c r="C99" s="15" t="str">
        <f>TEXT((MONTH(Discharge[[#This Row],[Date]])*29),"mmm")</f>
        <v>ม.ค.</v>
      </c>
      <c r="D99" s="25">
        <v>43860</v>
      </c>
      <c r="E99" s="24">
        <v>1</v>
      </c>
      <c r="F99" s="20">
        <v>7.93</v>
      </c>
      <c r="G99" s="20">
        <v>1.32</v>
      </c>
      <c r="H99" s="21">
        <v>123</v>
      </c>
      <c r="I99" s="21">
        <v>42</v>
      </c>
      <c r="J99" s="21">
        <v>768</v>
      </c>
      <c r="K99" s="20">
        <v>0</v>
      </c>
      <c r="L99" s="20">
        <v>3.05</v>
      </c>
      <c r="M99" s="20">
        <v>0</v>
      </c>
      <c r="N99" s="20">
        <v>0.03</v>
      </c>
      <c r="O99" s="21"/>
      <c r="P99" s="21"/>
      <c r="R99" s="5">
        <f>IF($E$1=Discharge[[#Headers],[pH]],5.5,(IF($E$1=Discharge[[#Headers],[Oil &amp; Grease]],10,(IF($E$1=Discharge[[#Headers],[COD]],750,(IF($E$1=Discharge[[#Headers],[TSS]],200,(IF($E$1=Discharge[[#Headers],[TDS]],3000,(IF($E$1=Discharge[[#Headers],[Cu]],2,(IF($E$1=Discharge[[#Headers],[Zn]],5,(IF($E$1=Discharge[[#Headers],[Cr]],0.25,(IF($E$1=Discharge[[#Headers],[Ni]],1,"")))))))))))))))))</f>
        <v>10</v>
      </c>
      <c r="S99" s="5">
        <f t="shared" si="4"/>
        <v>7.5</v>
      </c>
      <c r="T99" t="str">
        <f t="shared" si="4"/>
        <v/>
      </c>
      <c r="U99" t="str">
        <f t="shared" si="4"/>
        <v/>
      </c>
      <c r="V99"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1.32</v>
      </c>
    </row>
    <row r="100" spans="1:22" hidden="1" x14ac:dyDescent="0.4">
      <c r="A100" s="15" t="str">
        <f>CONCATENATE(B100,"-",(TEXT((COUNTIF($B$20:B100,B100)),"000")))</f>
        <v>2020-007</v>
      </c>
      <c r="B100" s="16">
        <f>YEAR(Discharge[[#This Row],[Date]])</f>
        <v>2020</v>
      </c>
      <c r="C100" s="15" t="str">
        <f>TEXT((MONTH(Discharge[[#This Row],[Date]])*29),"mmm")</f>
        <v>ก.พ.</v>
      </c>
      <c r="D100" s="25">
        <v>43865</v>
      </c>
      <c r="E100" s="24">
        <v>2</v>
      </c>
      <c r="F100" s="20">
        <v>6.71</v>
      </c>
      <c r="G100" s="20">
        <v>1.21</v>
      </c>
      <c r="H100" s="21">
        <v>160.41999999999999</v>
      </c>
      <c r="I100" s="21">
        <v>12</v>
      </c>
      <c r="J100" s="21">
        <v>1304</v>
      </c>
      <c r="K100" s="20">
        <v>0</v>
      </c>
      <c r="L100" s="20">
        <v>1.1000000000000001</v>
      </c>
      <c r="M100" s="20">
        <v>0</v>
      </c>
      <c r="N100" s="20">
        <v>0.01</v>
      </c>
      <c r="O100" s="21"/>
      <c r="P100" s="21"/>
      <c r="R100" s="5">
        <f>IF($E$1=Discharge[[#Headers],[pH]],5.5,(IF($E$1=Discharge[[#Headers],[Oil &amp; Grease]],10,(IF($E$1=Discharge[[#Headers],[COD]],750,(IF($E$1=Discharge[[#Headers],[TSS]],200,(IF($E$1=Discharge[[#Headers],[TDS]],3000,(IF($E$1=Discharge[[#Headers],[Cu]],2,(IF($E$1=Discharge[[#Headers],[Zn]],5,(IF($E$1=Discharge[[#Headers],[Cr]],0.25,(IF($E$1=Discharge[[#Headers],[Ni]],1,"")))))))))))))))))</f>
        <v>10</v>
      </c>
      <c r="S100" s="5">
        <f t="shared" si="4"/>
        <v>7.5</v>
      </c>
      <c r="T100" t="str">
        <f t="shared" si="4"/>
        <v/>
      </c>
      <c r="U100" t="str">
        <f t="shared" si="4"/>
        <v/>
      </c>
      <c r="V100"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1.21</v>
      </c>
    </row>
    <row r="101" spans="1:22" hidden="1" x14ac:dyDescent="0.4">
      <c r="A101" s="15" t="str">
        <f>CONCATENATE(B101,"-",(TEXT((COUNTIF($B$20:B101,B101)),"000")))</f>
        <v>2020-008</v>
      </c>
      <c r="B101" s="16">
        <f>YEAR(Discharge[[#This Row],[Date]])</f>
        <v>2020</v>
      </c>
      <c r="C101" s="15" t="str">
        <f>TEXT((MONTH(Discharge[[#This Row],[Date]])*29),"mmm")</f>
        <v>ก.พ.</v>
      </c>
      <c r="D101" s="25">
        <v>43867</v>
      </c>
      <c r="E101" s="24">
        <v>3</v>
      </c>
      <c r="F101" s="20">
        <v>7.33</v>
      </c>
      <c r="G101" s="20">
        <v>1.05</v>
      </c>
      <c r="H101" s="21">
        <v>161.82</v>
      </c>
      <c r="I101" s="21">
        <v>21</v>
      </c>
      <c r="J101" s="21">
        <v>1116</v>
      </c>
      <c r="K101" s="20">
        <v>0</v>
      </c>
      <c r="L101" s="20">
        <v>0</v>
      </c>
      <c r="M101" s="20">
        <v>0</v>
      </c>
      <c r="N101" s="20">
        <v>0.01</v>
      </c>
      <c r="O101" s="21"/>
      <c r="P101" s="21"/>
      <c r="R101" s="5">
        <f>IF($E$1=Discharge[[#Headers],[pH]],5.5,(IF($E$1=Discharge[[#Headers],[Oil &amp; Grease]],10,(IF($E$1=Discharge[[#Headers],[COD]],750,(IF($E$1=Discharge[[#Headers],[TSS]],200,(IF($E$1=Discharge[[#Headers],[TDS]],3000,(IF($E$1=Discharge[[#Headers],[Cu]],2,(IF($E$1=Discharge[[#Headers],[Zn]],5,(IF($E$1=Discharge[[#Headers],[Cr]],0.25,(IF($E$1=Discharge[[#Headers],[Ni]],1,"")))))))))))))))))</f>
        <v>10</v>
      </c>
      <c r="S101" s="5">
        <f t="shared" si="4"/>
        <v>7.5</v>
      </c>
      <c r="T101" t="str">
        <f t="shared" si="4"/>
        <v/>
      </c>
      <c r="U101" t="str">
        <f t="shared" si="4"/>
        <v/>
      </c>
      <c r="V101"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1.05</v>
      </c>
    </row>
    <row r="102" spans="1:22" hidden="1" x14ac:dyDescent="0.4">
      <c r="A102" s="15" t="str">
        <f>CONCATENATE(B102,"-",(TEXT((COUNTIF($B$20:B102,B102)),"000")))</f>
        <v>2020-009</v>
      </c>
      <c r="B102" s="16">
        <f>YEAR(Discharge[[#This Row],[Date]])</f>
        <v>2020</v>
      </c>
      <c r="C102" s="15" t="str">
        <f>TEXT((MONTH(Discharge[[#This Row],[Date]])*29),"mmm")</f>
        <v>ก.พ.</v>
      </c>
      <c r="D102" s="25">
        <v>43874</v>
      </c>
      <c r="E102" s="24">
        <v>1</v>
      </c>
      <c r="F102" s="20">
        <v>7.01</v>
      </c>
      <c r="G102" s="20">
        <v>0.87</v>
      </c>
      <c r="H102" s="21">
        <v>190</v>
      </c>
      <c r="I102" s="21">
        <v>11</v>
      </c>
      <c r="J102" s="21">
        <v>944</v>
      </c>
      <c r="K102" s="20">
        <v>0</v>
      </c>
      <c r="L102" s="20">
        <v>1.1299999999999999</v>
      </c>
      <c r="M102" s="20">
        <v>0</v>
      </c>
      <c r="N102" s="20">
        <v>0.01</v>
      </c>
      <c r="O102" s="21"/>
      <c r="P102" s="21"/>
      <c r="R102" s="5">
        <f>IF($E$1=Discharge[[#Headers],[pH]],5.5,(IF($E$1=Discharge[[#Headers],[Oil &amp; Grease]],10,(IF($E$1=Discharge[[#Headers],[COD]],750,(IF($E$1=Discharge[[#Headers],[TSS]],200,(IF($E$1=Discharge[[#Headers],[TDS]],3000,(IF($E$1=Discharge[[#Headers],[Cu]],2,(IF($E$1=Discharge[[#Headers],[Zn]],5,(IF($E$1=Discharge[[#Headers],[Cr]],0.25,(IF($E$1=Discharge[[#Headers],[Ni]],1,"")))))))))))))))))</f>
        <v>10</v>
      </c>
      <c r="S102" s="5">
        <f t="shared" ref="S102:U117" si="5">S101</f>
        <v>7.5</v>
      </c>
      <c r="T102" t="str">
        <f t="shared" si="5"/>
        <v/>
      </c>
      <c r="U102" t="str">
        <f t="shared" si="5"/>
        <v/>
      </c>
      <c r="V102"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0.87</v>
      </c>
    </row>
    <row r="103" spans="1:22" hidden="1" x14ac:dyDescent="0.4">
      <c r="A103" s="15" t="str">
        <f>CONCATENATE(B103,"-",(TEXT((COUNTIF($B$20:B103,B103)),"000")))</f>
        <v>2020-010</v>
      </c>
      <c r="B103" s="16">
        <f>YEAR(Discharge[[#This Row],[Date]])</f>
        <v>2020</v>
      </c>
      <c r="C103" s="15" t="str">
        <f>TEXT((MONTH(Discharge[[#This Row],[Date]])*29),"mmm")</f>
        <v>ก.พ.</v>
      </c>
      <c r="D103" s="25">
        <v>43874</v>
      </c>
      <c r="E103" s="24">
        <v>3</v>
      </c>
      <c r="F103" s="20">
        <v>6.71</v>
      </c>
      <c r="G103" s="20">
        <v>1.78</v>
      </c>
      <c r="H103" s="21">
        <v>8.7100000000000009</v>
      </c>
      <c r="I103" s="21">
        <v>10</v>
      </c>
      <c r="J103" s="21">
        <v>830</v>
      </c>
      <c r="K103" s="20">
        <v>0</v>
      </c>
      <c r="L103" s="20">
        <v>0.78</v>
      </c>
      <c r="M103" s="20">
        <v>0</v>
      </c>
      <c r="N103" s="20">
        <v>0.02</v>
      </c>
      <c r="O103" s="21"/>
      <c r="P103" s="21"/>
      <c r="R103" s="5">
        <f>IF($E$1=Discharge[[#Headers],[pH]],5.5,(IF($E$1=Discharge[[#Headers],[Oil &amp; Grease]],10,(IF($E$1=Discharge[[#Headers],[COD]],750,(IF($E$1=Discharge[[#Headers],[TSS]],200,(IF($E$1=Discharge[[#Headers],[TDS]],3000,(IF($E$1=Discharge[[#Headers],[Cu]],2,(IF($E$1=Discharge[[#Headers],[Zn]],5,(IF($E$1=Discharge[[#Headers],[Cr]],0.25,(IF($E$1=Discharge[[#Headers],[Ni]],1,"")))))))))))))))))</f>
        <v>10</v>
      </c>
      <c r="S103" s="5">
        <f t="shared" si="5"/>
        <v>7.5</v>
      </c>
      <c r="T103" t="str">
        <f t="shared" si="5"/>
        <v/>
      </c>
      <c r="U103" t="str">
        <f t="shared" si="5"/>
        <v/>
      </c>
      <c r="V103"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1.78</v>
      </c>
    </row>
    <row r="104" spans="1:22" hidden="1" x14ac:dyDescent="0.4">
      <c r="A104" s="15" t="str">
        <f>CONCATENATE(B104,"-",(TEXT((COUNTIF($B$20:B104,B104)),"000")))</f>
        <v>2020-011</v>
      </c>
      <c r="B104" s="16">
        <f>YEAR(Discharge[[#This Row],[Date]])</f>
        <v>2020</v>
      </c>
      <c r="C104" s="15" t="str">
        <f>TEXT((MONTH(Discharge[[#This Row],[Date]])*29),"mmm")</f>
        <v>ก.พ.</v>
      </c>
      <c r="D104" s="25">
        <v>43878</v>
      </c>
      <c r="E104" s="24">
        <v>2</v>
      </c>
      <c r="F104" s="20">
        <v>7.1</v>
      </c>
      <c r="G104" s="20">
        <v>1.65</v>
      </c>
      <c r="H104" s="21">
        <v>57.24</v>
      </c>
      <c r="I104" s="21">
        <v>7</v>
      </c>
      <c r="J104" s="21">
        <v>1142</v>
      </c>
      <c r="K104" s="20">
        <v>0.01</v>
      </c>
      <c r="L104" s="20">
        <v>0</v>
      </c>
      <c r="M104" s="20">
        <v>0</v>
      </c>
      <c r="N104" s="20">
        <v>0.01</v>
      </c>
      <c r="O104" s="21"/>
      <c r="P104" s="21"/>
      <c r="R104" s="5">
        <f>IF($E$1=Discharge[[#Headers],[pH]],5.5,(IF($E$1=Discharge[[#Headers],[Oil &amp; Grease]],10,(IF($E$1=Discharge[[#Headers],[COD]],750,(IF($E$1=Discharge[[#Headers],[TSS]],200,(IF($E$1=Discharge[[#Headers],[TDS]],3000,(IF($E$1=Discharge[[#Headers],[Cu]],2,(IF($E$1=Discharge[[#Headers],[Zn]],5,(IF($E$1=Discharge[[#Headers],[Cr]],0.25,(IF($E$1=Discharge[[#Headers],[Ni]],1,"")))))))))))))))))</f>
        <v>10</v>
      </c>
      <c r="S104" s="5">
        <f t="shared" si="5"/>
        <v>7.5</v>
      </c>
      <c r="T104" t="str">
        <f t="shared" si="5"/>
        <v/>
      </c>
      <c r="U104" t="str">
        <f t="shared" si="5"/>
        <v/>
      </c>
      <c r="V104"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1.65</v>
      </c>
    </row>
    <row r="105" spans="1:22" hidden="1" x14ac:dyDescent="0.4">
      <c r="A105" s="15" t="str">
        <f>CONCATENATE(B105,"-",(TEXT((COUNTIF($B$20:B105,B105)),"000")))</f>
        <v>2020-012</v>
      </c>
      <c r="B105" s="16">
        <f>YEAR(Discharge[[#This Row],[Date]])</f>
        <v>2020</v>
      </c>
      <c r="C105" s="15" t="str">
        <f>TEXT((MONTH(Discharge[[#This Row],[Date]])*29),"mmm")</f>
        <v>ก.พ.</v>
      </c>
      <c r="D105" s="25">
        <v>43881</v>
      </c>
      <c r="E105" s="24">
        <v>3</v>
      </c>
      <c r="F105" s="20">
        <v>6.65</v>
      </c>
      <c r="G105" s="20">
        <v>1.55</v>
      </c>
      <c r="H105" s="21">
        <v>199.28</v>
      </c>
      <c r="I105" s="21">
        <v>9</v>
      </c>
      <c r="J105" s="21">
        <v>906</v>
      </c>
      <c r="K105" s="20">
        <v>0.01</v>
      </c>
      <c r="L105" s="20">
        <v>1.25</v>
      </c>
      <c r="M105" s="20">
        <v>0</v>
      </c>
      <c r="N105" s="20">
        <v>0.03</v>
      </c>
      <c r="O105" s="21"/>
      <c r="P105" s="21"/>
      <c r="R105" s="5">
        <f>IF($E$1=Discharge[[#Headers],[pH]],5.5,(IF($E$1=Discharge[[#Headers],[Oil &amp; Grease]],10,(IF($E$1=Discharge[[#Headers],[COD]],750,(IF($E$1=Discharge[[#Headers],[TSS]],200,(IF($E$1=Discharge[[#Headers],[TDS]],3000,(IF($E$1=Discharge[[#Headers],[Cu]],2,(IF($E$1=Discharge[[#Headers],[Zn]],5,(IF($E$1=Discharge[[#Headers],[Cr]],0.25,(IF($E$1=Discharge[[#Headers],[Ni]],1,"")))))))))))))))))</f>
        <v>10</v>
      </c>
      <c r="S105" s="5">
        <f t="shared" si="5"/>
        <v>7.5</v>
      </c>
      <c r="T105" t="str">
        <f t="shared" si="5"/>
        <v/>
      </c>
      <c r="U105" t="str">
        <f t="shared" si="5"/>
        <v/>
      </c>
      <c r="V105"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1.55</v>
      </c>
    </row>
    <row r="106" spans="1:22" hidden="1" x14ac:dyDescent="0.4">
      <c r="A106" s="15" t="str">
        <f>CONCATENATE(B106,"-",(TEXT((COUNTIF($B$20:B106,B106)),"000")))</f>
        <v>2020-013</v>
      </c>
      <c r="B106" s="16">
        <f>YEAR(Discharge[[#This Row],[Date]])</f>
        <v>2020</v>
      </c>
      <c r="C106" s="15" t="str">
        <f>TEXT((MONTH(Discharge[[#This Row],[Date]])*29),"mmm")</f>
        <v>ก.พ.</v>
      </c>
      <c r="D106" s="25">
        <v>43887</v>
      </c>
      <c r="E106" s="24">
        <v>1</v>
      </c>
      <c r="F106" s="20">
        <v>6.2</v>
      </c>
      <c r="G106" s="20">
        <v>0.94</v>
      </c>
      <c r="H106" s="21">
        <v>129.63</v>
      </c>
      <c r="I106" s="21">
        <v>13</v>
      </c>
      <c r="J106" s="21">
        <v>1024</v>
      </c>
      <c r="K106" s="20">
        <v>0</v>
      </c>
      <c r="L106" s="20">
        <v>0.94</v>
      </c>
      <c r="M106" s="20">
        <v>0</v>
      </c>
      <c r="N106" s="20">
        <v>0</v>
      </c>
      <c r="O106" s="21"/>
      <c r="P106" s="21"/>
      <c r="R106" s="5">
        <f>IF($E$1=Discharge[[#Headers],[pH]],5.5,(IF($E$1=Discharge[[#Headers],[Oil &amp; Grease]],10,(IF($E$1=Discharge[[#Headers],[COD]],750,(IF($E$1=Discharge[[#Headers],[TSS]],200,(IF($E$1=Discharge[[#Headers],[TDS]],3000,(IF($E$1=Discharge[[#Headers],[Cu]],2,(IF($E$1=Discharge[[#Headers],[Zn]],5,(IF($E$1=Discharge[[#Headers],[Cr]],0.25,(IF($E$1=Discharge[[#Headers],[Ni]],1,"")))))))))))))))))</f>
        <v>10</v>
      </c>
      <c r="S106" s="5">
        <f t="shared" si="5"/>
        <v>7.5</v>
      </c>
      <c r="T106" t="str">
        <f t="shared" si="5"/>
        <v/>
      </c>
      <c r="U106" t="str">
        <f t="shared" si="5"/>
        <v/>
      </c>
      <c r="V106"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0.94</v>
      </c>
    </row>
    <row r="107" spans="1:22" hidden="1" x14ac:dyDescent="0.4">
      <c r="A107" s="15" t="str">
        <f>CONCATENATE(B107,"-",(TEXT((COUNTIF($B$20:B107,B107)),"000")))</f>
        <v>2020-014</v>
      </c>
      <c r="B107" s="16">
        <f>YEAR(Discharge[[#This Row],[Date]])</f>
        <v>2020</v>
      </c>
      <c r="C107" s="15" t="str">
        <f>TEXT((MONTH(Discharge[[#This Row],[Date]])*29),"mmm")</f>
        <v>ก.พ.</v>
      </c>
      <c r="D107" s="25">
        <v>43889</v>
      </c>
      <c r="E107" s="24">
        <v>3</v>
      </c>
      <c r="F107" s="20">
        <v>7.15</v>
      </c>
      <c r="G107" s="20">
        <v>1.81</v>
      </c>
      <c r="H107" s="21">
        <v>615.35</v>
      </c>
      <c r="I107" s="21">
        <v>27</v>
      </c>
      <c r="J107" s="21">
        <v>3800</v>
      </c>
      <c r="K107" s="20">
        <v>0</v>
      </c>
      <c r="L107" s="20">
        <v>0.01</v>
      </c>
      <c r="M107" s="20">
        <v>0</v>
      </c>
      <c r="N107" s="20">
        <v>0.03</v>
      </c>
      <c r="O107" s="21"/>
      <c r="P107" s="21"/>
      <c r="R107" s="5">
        <f>IF($E$1=Discharge[[#Headers],[pH]],5.5,(IF($E$1=Discharge[[#Headers],[Oil &amp; Grease]],10,(IF($E$1=Discharge[[#Headers],[COD]],750,(IF($E$1=Discharge[[#Headers],[TSS]],200,(IF($E$1=Discharge[[#Headers],[TDS]],3000,(IF($E$1=Discharge[[#Headers],[Cu]],2,(IF($E$1=Discharge[[#Headers],[Zn]],5,(IF($E$1=Discharge[[#Headers],[Cr]],0.25,(IF($E$1=Discharge[[#Headers],[Ni]],1,"")))))))))))))))))</f>
        <v>10</v>
      </c>
      <c r="S107" s="5">
        <f t="shared" si="5"/>
        <v>7.5</v>
      </c>
      <c r="T107" t="str">
        <f t="shared" si="5"/>
        <v/>
      </c>
      <c r="U107" t="str">
        <f t="shared" si="5"/>
        <v/>
      </c>
      <c r="V107"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1.81</v>
      </c>
    </row>
    <row r="108" spans="1:22" hidden="1" x14ac:dyDescent="0.4">
      <c r="A108" s="15" t="str">
        <f>CONCATENATE(B108,"-",(TEXT((COUNTIF($B$20:B108,B108)),"000")))</f>
        <v>2020-015</v>
      </c>
      <c r="B108" s="16">
        <f>YEAR(Discharge[[#This Row],[Date]])</f>
        <v>2020</v>
      </c>
      <c r="C108" s="15" t="str">
        <f>TEXT((MONTH(Discharge[[#This Row],[Date]])*29),"mmm")</f>
        <v>มี.ค.</v>
      </c>
      <c r="D108" s="25">
        <v>43894</v>
      </c>
      <c r="E108" s="24">
        <v>1</v>
      </c>
      <c r="F108" s="20">
        <v>7.51</v>
      </c>
      <c r="G108" s="20">
        <v>1.6</v>
      </c>
      <c r="H108" s="21">
        <v>114.76</v>
      </c>
      <c r="I108" s="21">
        <v>14</v>
      </c>
      <c r="J108" s="21">
        <v>870</v>
      </c>
      <c r="K108" s="20">
        <v>0</v>
      </c>
      <c r="L108" s="20">
        <v>0.76</v>
      </c>
      <c r="M108" s="20">
        <v>0</v>
      </c>
      <c r="N108" s="20">
        <v>0.05</v>
      </c>
      <c r="O108" s="21"/>
      <c r="P108" s="21"/>
      <c r="R108" s="5">
        <f>IF($E$1=Discharge[[#Headers],[pH]],5.5,(IF($E$1=Discharge[[#Headers],[Oil &amp; Grease]],10,(IF($E$1=Discharge[[#Headers],[COD]],750,(IF($E$1=Discharge[[#Headers],[TSS]],200,(IF($E$1=Discharge[[#Headers],[TDS]],3000,(IF($E$1=Discharge[[#Headers],[Cu]],2,(IF($E$1=Discharge[[#Headers],[Zn]],5,(IF($E$1=Discharge[[#Headers],[Cr]],0.25,(IF($E$1=Discharge[[#Headers],[Ni]],1,"")))))))))))))))))</f>
        <v>10</v>
      </c>
      <c r="S108" s="5">
        <f t="shared" si="5"/>
        <v>7.5</v>
      </c>
      <c r="T108" t="str">
        <f t="shared" si="5"/>
        <v/>
      </c>
      <c r="U108" t="str">
        <f t="shared" si="5"/>
        <v/>
      </c>
      <c r="V108"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1.6</v>
      </c>
    </row>
    <row r="109" spans="1:22" hidden="1" x14ac:dyDescent="0.4">
      <c r="A109" s="15" t="str">
        <f>CONCATENATE(B109,"-",(TEXT((COUNTIF($B$20:B109,B109)),"000")))</f>
        <v>2020-016</v>
      </c>
      <c r="B109" s="16">
        <f>YEAR(Discharge[[#This Row],[Date]])</f>
        <v>2020</v>
      </c>
      <c r="C109" s="15" t="str">
        <f>TEXT((MONTH(Discharge[[#This Row],[Date]])*29),"mmm")</f>
        <v>มี.ค.</v>
      </c>
      <c r="D109" s="25">
        <v>43895</v>
      </c>
      <c r="E109" s="24">
        <v>3</v>
      </c>
      <c r="F109" s="20">
        <v>7.66</v>
      </c>
      <c r="G109" s="20">
        <v>1.45</v>
      </c>
      <c r="H109" s="21">
        <v>219.86</v>
      </c>
      <c r="I109" s="21">
        <v>17</v>
      </c>
      <c r="J109" s="21">
        <v>1226</v>
      </c>
      <c r="K109" s="20">
        <v>0</v>
      </c>
      <c r="L109" s="20">
        <v>0.4</v>
      </c>
      <c r="M109" s="20">
        <v>0.02</v>
      </c>
      <c r="N109" s="20">
        <v>0.06</v>
      </c>
      <c r="O109" s="21"/>
      <c r="P109" s="21"/>
      <c r="R109" s="5">
        <f>IF($E$1=Discharge[[#Headers],[pH]],5.5,(IF($E$1=Discharge[[#Headers],[Oil &amp; Grease]],10,(IF($E$1=Discharge[[#Headers],[COD]],750,(IF($E$1=Discharge[[#Headers],[TSS]],200,(IF($E$1=Discharge[[#Headers],[TDS]],3000,(IF($E$1=Discharge[[#Headers],[Cu]],2,(IF($E$1=Discharge[[#Headers],[Zn]],5,(IF($E$1=Discharge[[#Headers],[Cr]],0.25,(IF($E$1=Discharge[[#Headers],[Ni]],1,"")))))))))))))))))</f>
        <v>10</v>
      </c>
      <c r="S109" s="5">
        <f t="shared" si="5"/>
        <v>7.5</v>
      </c>
      <c r="T109" t="str">
        <f t="shared" si="5"/>
        <v/>
      </c>
      <c r="U109" t="str">
        <f t="shared" si="5"/>
        <v/>
      </c>
      <c r="V109"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1.45</v>
      </c>
    </row>
    <row r="110" spans="1:22" hidden="1" x14ac:dyDescent="0.4">
      <c r="A110" s="15" t="str">
        <f>CONCATENATE(B110,"-",(TEXT((COUNTIF($B$20:B110,B110)),"000")))</f>
        <v>2020-017</v>
      </c>
      <c r="B110" s="16">
        <f>YEAR(Discharge[[#This Row],[Date]])</f>
        <v>2020</v>
      </c>
      <c r="C110" s="15" t="str">
        <f>TEXT((MONTH(Discharge[[#This Row],[Date]])*29),"mmm")</f>
        <v>มี.ค.</v>
      </c>
      <c r="D110" s="25">
        <v>43896</v>
      </c>
      <c r="E110" s="24">
        <v>2</v>
      </c>
      <c r="F110" s="20">
        <v>8.06</v>
      </c>
      <c r="G110" s="20">
        <v>0</v>
      </c>
      <c r="H110" s="21">
        <v>194.66</v>
      </c>
      <c r="I110" s="21">
        <v>19</v>
      </c>
      <c r="J110" s="21">
        <v>824</v>
      </c>
      <c r="K110" s="20">
        <v>0</v>
      </c>
      <c r="L110" s="20">
        <v>1.44</v>
      </c>
      <c r="M110" s="20">
        <v>0.02</v>
      </c>
      <c r="N110" s="20">
        <v>0.02</v>
      </c>
      <c r="O110" s="21"/>
      <c r="P110" s="21"/>
      <c r="R110" s="5">
        <f>IF($E$1=Discharge[[#Headers],[pH]],5.5,(IF($E$1=Discharge[[#Headers],[Oil &amp; Grease]],10,(IF($E$1=Discharge[[#Headers],[COD]],750,(IF($E$1=Discharge[[#Headers],[TSS]],200,(IF($E$1=Discharge[[#Headers],[TDS]],3000,(IF($E$1=Discharge[[#Headers],[Cu]],2,(IF($E$1=Discharge[[#Headers],[Zn]],5,(IF($E$1=Discharge[[#Headers],[Cr]],0.25,(IF($E$1=Discharge[[#Headers],[Ni]],1,"")))))))))))))))))</f>
        <v>10</v>
      </c>
      <c r="S110" s="5">
        <f t="shared" si="5"/>
        <v>7.5</v>
      </c>
      <c r="T110" t="str">
        <f t="shared" si="5"/>
        <v/>
      </c>
      <c r="U110" t="str">
        <f t="shared" si="5"/>
        <v/>
      </c>
      <c r="V110"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11" spans="1:22" hidden="1" x14ac:dyDescent="0.4">
      <c r="A111" s="15" t="str">
        <f>CONCATENATE(B111,"-",(TEXT((COUNTIF($B$20:B111,B111)),"000")))</f>
        <v>2020-018</v>
      </c>
      <c r="B111" s="16">
        <f>YEAR(Discharge[[#This Row],[Date]])</f>
        <v>2020</v>
      </c>
      <c r="C111" s="15" t="str">
        <f>TEXT((MONTH(Discharge[[#This Row],[Date]])*29),"mmm")</f>
        <v>มี.ค.</v>
      </c>
      <c r="D111" s="25">
        <v>43900</v>
      </c>
      <c r="E111" s="24">
        <v>1</v>
      </c>
      <c r="F111" s="20">
        <v>7.41</v>
      </c>
      <c r="G111" s="20">
        <v>0.56999999999999995</v>
      </c>
      <c r="H111" s="21">
        <v>110.47</v>
      </c>
      <c r="I111" s="21">
        <v>13</v>
      </c>
      <c r="J111" s="21">
        <v>758</v>
      </c>
      <c r="K111" s="20">
        <v>0</v>
      </c>
      <c r="L111" s="20">
        <v>1.52</v>
      </c>
      <c r="M111" s="20">
        <v>0</v>
      </c>
      <c r="N111" s="20">
        <v>0.04</v>
      </c>
      <c r="O111" s="21"/>
      <c r="P111" s="21"/>
      <c r="R111" s="5">
        <f>IF($E$1=Discharge[[#Headers],[pH]],5.5,(IF($E$1=Discharge[[#Headers],[Oil &amp; Grease]],10,(IF($E$1=Discharge[[#Headers],[COD]],750,(IF($E$1=Discharge[[#Headers],[TSS]],200,(IF($E$1=Discharge[[#Headers],[TDS]],3000,(IF($E$1=Discharge[[#Headers],[Cu]],2,(IF($E$1=Discharge[[#Headers],[Zn]],5,(IF($E$1=Discharge[[#Headers],[Cr]],0.25,(IF($E$1=Discharge[[#Headers],[Ni]],1,"")))))))))))))))))</f>
        <v>10</v>
      </c>
      <c r="S111" s="5">
        <f t="shared" si="5"/>
        <v>7.5</v>
      </c>
      <c r="T111" t="str">
        <f t="shared" si="5"/>
        <v/>
      </c>
      <c r="U111" t="str">
        <f t="shared" si="5"/>
        <v/>
      </c>
      <c r="V111"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0.56999999999999995</v>
      </c>
    </row>
    <row r="112" spans="1:22" hidden="1" x14ac:dyDescent="0.4">
      <c r="A112" s="15" t="str">
        <f>CONCATENATE(B112,"-",(TEXT((COUNTIF($B$20:B112,B112)),"000")))</f>
        <v>2020-019</v>
      </c>
      <c r="B112" s="16">
        <f>YEAR(Discharge[[#This Row],[Date]])</f>
        <v>2020</v>
      </c>
      <c r="C112" s="15" t="str">
        <f>TEXT((MONTH(Discharge[[#This Row],[Date]])*29),"mmm")</f>
        <v>มี.ค.</v>
      </c>
      <c r="D112" s="25">
        <v>43903</v>
      </c>
      <c r="E112" s="24">
        <v>3</v>
      </c>
      <c r="F112" s="20">
        <v>7.52</v>
      </c>
      <c r="G112" s="20">
        <v>0</v>
      </c>
      <c r="H112" s="21">
        <v>110.33</v>
      </c>
      <c r="I112" s="21">
        <v>28</v>
      </c>
      <c r="J112" s="21">
        <v>738</v>
      </c>
      <c r="K112" s="20">
        <v>0</v>
      </c>
      <c r="L112" s="20">
        <v>0.02</v>
      </c>
      <c r="M112" s="20">
        <v>0</v>
      </c>
      <c r="N112" s="20">
        <v>0.01</v>
      </c>
      <c r="O112" s="21"/>
      <c r="P112" s="21"/>
      <c r="R112" s="5">
        <f>IF($E$1=Discharge[[#Headers],[pH]],5.5,(IF($E$1=Discharge[[#Headers],[Oil &amp; Grease]],10,(IF($E$1=Discharge[[#Headers],[COD]],750,(IF($E$1=Discharge[[#Headers],[TSS]],200,(IF($E$1=Discharge[[#Headers],[TDS]],3000,(IF($E$1=Discharge[[#Headers],[Cu]],2,(IF($E$1=Discharge[[#Headers],[Zn]],5,(IF($E$1=Discharge[[#Headers],[Cr]],0.25,(IF($E$1=Discharge[[#Headers],[Ni]],1,"")))))))))))))))))</f>
        <v>10</v>
      </c>
      <c r="S112" s="5">
        <f t="shared" si="5"/>
        <v>7.5</v>
      </c>
      <c r="T112" t="str">
        <f t="shared" si="5"/>
        <v/>
      </c>
      <c r="U112" t="str">
        <f t="shared" si="5"/>
        <v/>
      </c>
      <c r="V112"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13" spans="1:22" hidden="1" x14ac:dyDescent="0.4">
      <c r="A113" s="15" t="str">
        <f>CONCATENATE(B113,"-",(TEXT((COUNTIF($B$20:B113,B113)),"000")))</f>
        <v>2020-020</v>
      </c>
      <c r="B113" s="16">
        <f>YEAR(Discharge[[#This Row],[Date]])</f>
        <v>2020</v>
      </c>
      <c r="C113" s="15" t="str">
        <f>TEXT((MONTH(Discharge[[#This Row],[Date]])*29),"mmm")</f>
        <v>มี.ค.</v>
      </c>
      <c r="D113" s="25">
        <v>43908</v>
      </c>
      <c r="E113" s="24">
        <v>1</v>
      </c>
      <c r="F113" s="20">
        <v>7.9</v>
      </c>
      <c r="G113" s="20">
        <v>1.67</v>
      </c>
      <c r="H113" s="21">
        <v>50.73</v>
      </c>
      <c r="I113" s="21">
        <v>13</v>
      </c>
      <c r="J113" s="21">
        <v>628</v>
      </c>
      <c r="K113" s="20">
        <v>0</v>
      </c>
      <c r="L113" s="20">
        <v>0.03</v>
      </c>
      <c r="M113" s="20">
        <v>0.01</v>
      </c>
      <c r="N113" s="20">
        <v>0.04</v>
      </c>
      <c r="O113" s="21"/>
      <c r="P113" s="21"/>
      <c r="R113" s="5">
        <f>IF($E$1=Discharge[[#Headers],[pH]],5.5,(IF($E$1=Discharge[[#Headers],[Oil &amp; Grease]],10,(IF($E$1=Discharge[[#Headers],[COD]],750,(IF($E$1=Discharge[[#Headers],[TSS]],200,(IF($E$1=Discharge[[#Headers],[TDS]],3000,(IF($E$1=Discharge[[#Headers],[Cu]],2,(IF($E$1=Discharge[[#Headers],[Zn]],5,(IF($E$1=Discharge[[#Headers],[Cr]],0.25,(IF($E$1=Discharge[[#Headers],[Ni]],1,"")))))))))))))))))</f>
        <v>10</v>
      </c>
      <c r="S113" s="5">
        <f t="shared" si="5"/>
        <v>7.5</v>
      </c>
      <c r="T113" t="str">
        <f t="shared" si="5"/>
        <v/>
      </c>
      <c r="U113" t="str">
        <f t="shared" si="5"/>
        <v/>
      </c>
      <c r="V113"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1.67</v>
      </c>
    </row>
    <row r="114" spans="1:22" hidden="1" x14ac:dyDescent="0.4">
      <c r="A114" s="15" t="str">
        <f>CONCATENATE(B114,"-",(TEXT((COUNTIF($B$20:B114,B114)),"000")))</f>
        <v>2020-021</v>
      </c>
      <c r="B114" s="16">
        <f>YEAR(Discharge[[#This Row],[Date]])</f>
        <v>2020</v>
      </c>
      <c r="C114" s="15" t="str">
        <f>TEXT((MONTH(Discharge[[#This Row],[Date]])*29),"mmm")</f>
        <v>มี.ค.</v>
      </c>
      <c r="D114" s="25">
        <v>43910</v>
      </c>
      <c r="E114" s="24">
        <v>2</v>
      </c>
      <c r="F114" s="20">
        <v>8.07</v>
      </c>
      <c r="G114" s="20">
        <v>1.75</v>
      </c>
      <c r="H114" s="21">
        <v>361.08</v>
      </c>
      <c r="I114" s="21">
        <v>28</v>
      </c>
      <c r="J114" s="21">
        <v>1280</v>
      </c>
      <c r="K114" s="20">
        <v>0</v>
      </c>
      <c r="L114" s="20">
        <v>0.02</v>
      </c>
      <c r="M114" s="20">
        <v>0</v>
      </c>
      <c r="N114" s="20">
        <v>0.01</v>
      </c>
      <c r="O114" s="21"/>
      <c r="P114" s="21"/>
      <c r="R114" s="5">
        <f>IF($E$1=Discharge[[#Headers],[pH]],5.5,(IF($E$1=Discharge[[#Headers],[Oil &amp; Grease]],10,(IF($E$1=Discharge[[#Headers],[COD]],750,(IF($E$1=Discharge[[#Headers],[TSS]],200,(IF($E$1=Discharge[[#Headers],[TDS]],3000,(IF($E$1=Discharge[[#Headers],[Cu]],2,(IF($E$1=Discharge[[#Headers],[Zn]],5,(IF($E$1=Discharge[[#Headers],[Cr]],0.25,(IF($E$1=Discharge[[#Headers],[Ni]],1,"")))))))))))))))))</f>
        <v>10</v>
      </c>
      <c r="S114" s="5">
        <f t="shared" si="5"/>
        <v>7.5</v>
      </c>
      <c r="T114" t="str">
        <f t="shared" si="5"/>
        <v/>
      </c>
      <c r="U114" t="str">
        <f t="shared" si="5"/>
        <v/>
      </c>
      <c r="V114"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1.75</v>
      </c>
    </row>
    <row r="115" spans="1:22" hidden="1" x14ac:dyDescent="0.4">
      <c r="A115" s="15" t="str">
        <f>CONCATENATE(B115,"-",(TEXT((COUNTIF($B$20:B115,B115)),"000")))</f>
        <v>2020-022</v>
      </c>
      <c r="B115" s="16">
        <f>YEAR(Discharge[[#This Row],[Date]])</f>
        <v>2020</v>
      </c>
      <c r="C115" s="15" t="str">
        <f>TEXT((MONTH(Discharge[[#This Row],[Date]])*29),"mmm")</f>
        <v>มี.ค.</v>
      </c>
      <c r="D115" s="25">
        <v>43913</v>
      </c>
      <c r="E115" s="24">
        <v>3</v>
      </c>
      <c r="F115" s="20">
        <v>7.68</v>
      </c>
      <c r="G115" s="20">
        <v>4.75</v>
      </c>
      <c r="H115" s="21">
        <v>451.67</v>
      </c>
      <c r="I115" s="21">
        <v>33</v>
      </c>
      <c r="J115" s="21">
        <v>1696</v>
      </c>
      <c r="K115" s="20">
        <v>0</v>
      </c>
      <c r="L115" s="20">
        <v>0</v>
      </c>
      <c r="M115" s="20">
        <v>0</v>
      </c>
      <c r="N115" s="20">
        <v>0</v>
      </c>
      <c r="O115" s="21"/>
      <c r="P115" s="21"/>
      <c r="R115" s="5">
        <f>IF($E$1=Discharge[[#Headers],[pH]],5.5,(IF($E$1=Discharge[[#Headers],[Oil &amp; Grease]],10,(IF($E$1=Discharge[[#Headers],[COD]],750,(IF($E$1=Discharge[[#Headers],[TSS]],200,(IF($E$1=Discharge[[#Headers],[TDS]],3000,(IF($E$1=Discharge[[#Headers],[Cu]],2,(IF($E$1=Discharge[[#Headers],[Zn]],5,(IF($E$1=Discharge[[#Headers],[Cr]],0.25,(IF($E$1=Discharge[[#Headers],[Ni]],1,"")))))))))))))))))</f>
        <v>10</v>
      </c>
      <c r="S115" s="5">
        <f t="shared" si="5"/>
        <v>7.5</v>
      </c>
      <c r="T115" t="str">
        <f t="shared" si="5"/>
        <v/>
      </c>
      <c r="U115" t="str">
        <f t="shared" si="5"/>
        <v/>
      </c>
      <c r="V115"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4.75</v>
      </c>
    </row>
    <row r="116" spans="1:22" hidden="1" x14ac:dyDescent="0.4">
      <c r="A116" s="15" t="str">
        <f>CONCATENATE(B116,"-",(TEXT((COUNTIF($B$20:B116,B116)),"000")))</f>
        <v>2020-023</v>
      </c>
      <c r="B116" s="16">
        <f>YEAR(Discharge[[#This Row],[Date]])</f>
        <v>2020</v>
      </c>
      <c r="C116" s="15" t="str">
        <f>TEXT((MONTH(Discharge[[#This Row],[Date]])*29),"mmm")</f>
        <v>มี.ค.</v>
      </c>
      <c r="D116" s="26">
        <v>43916</v>
      </c>
      <c r="E116" s="24">
        <v>1</v>
      </c>
      <c r="F116" s="20">
        <v>7.63</v>
      </c>
      <c r="G116" s="20">
        <v>2.66</v>
      </c>
      <c r="H116" s="21">
        <v>139.80000000000001</v>
      </c>
      <c r="I116" s="21">
        <v>14</v>
      </c>
      <c r="J116" s="21">
        <v>892</v>
      </c>
      <c r="K116" s="20">
        <v>0</v>
      </c>
      <c r="L116" s="20">
        <v>1.42</v>
      </c>
      <c r="M116" s="20">
        <v>0</v>
      </c>
      <c r="N116" s="20">
        <v>0</v>
      </c>
      <c r="O116" s="21"/>
      <c r="P116" s="21"/>
      <c r="R116" s="5">
        <f>IF($E$1=Discharge[[#Headers],[pH]],5.5,(IF($E$1=Discharge[[#Headers],[Oil &amp; Grease]],10,(IF($E$1=Discharge[[#Headers],[COD]],750,(IF($E$1=Discharge[[#Headers],[TSS]],200,(IF($E$1=Discharge[[#Headers],[TDS]],3000,(IF($E$1=Discharge[[#Headers],[Cu]],2,(IF($E$1=Discharge[[#Headers],[Zn]],5,(IF($E$1=Discharge[[#Headers],[Cr]],0.25,(IF($E$1=Discharge[[#Headers],[Ni]],1,"")))))))))))))))))</f>
        <v>10</v>
      </c>
      <c r="S116" s="5">
        <f t="shared" si="5"/>
        <v>7.5</v>
      </c>
      <c r="T116" t="str">
        <f t="shared" si="5"/>
        <v/>
      </c>
      <c r="U116" t="str">
        <f t="shared" si="5"/>
        <v/>
      </c>
      <c r="V116"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2.66</v>
      </c>
    </row>
    <row r="117" spans="1:22" hidden="1" x14ac:dyDescent="0.4">
      <c r="A117" s="15" t="str">
        <f>CONCATENATE(B117,"-",(TEXT((COUNTIF($B$20:B117,B117)),"000")))</f>
        <v>2020-024</v>
      </c>
      <c r="B117" s="16">
        <f>YEAR(Discharge[[#This Row],[Date]])</f>
        <v>2020</v>
      </c>
      <c r="C117" s="15" t="str">
        <f>TEXT((MONTH(Discharge[[#This Row],[Date]])*29),"mmm")</f>
        <v>มี.ค.</v>
      </c>
      <c r="D117" s="25">
        <v>43920</v>
      </c>
      <c r="E117" s="24">
        <v>2</v>
      </c>
      <c r="F117" s="20">
        <v>7.66</v>
      </c>
      <c r="G117" s="20">
        <v>3.44</v>
      </c>
      <c r="H117" s="21">
        <v>218</v>
      </c>
      <c r="I117" s="21">
        <v>10</v>
      </c>
      <c r="J117" s="21">
        <v>902</v>
      </c>
      <c r="K117" s="20">
        <v>0.01</v>
      </c>
      <c r="L117" s="20">
        <v>1.19</v>
      </c>
      <c r="M117" s="20">
        <v>0.01</v>
      </c>
      <c r="N117" s="20">
        <v>0.01</v>
      </c>
      <c r="O117" s="21"/>
      <c r="P117" s="21"/>
      <c r="R117" s="5">
        <f>IF($E$1=Discharge[[#Headers],[pH]],5.5,(IF($E$1=Discharge[[#Headers],[Oil &amp; Grease]],10,(IF($E$1=Discharge[[#Headers],[COD]],750,(IF($E$1=Discharge[[#Headers],[TSS]],200,(IF($E$1=Discharge[[#Headers],[TDS]],3000,(IF($E$1=Discharge[[#Headers],[Cu]],2,(IF($E$1=Discharge[[#Headers],[Zn]],5,(IF($E$1=Discharge[[#Headers],[Cr]],0.25,(IF($E$1=Discharge[[#Headers],[Ni]],1,"")))))))))))))))))</f>
        <v>10</v>
      </c>
      <c r="S117" s="5">
        <f t="shared" si="5"/>
        <v>7.5</v>
      </c>
      <c r="T117" t="str">
        <f t="shared" si="5"/>
        <v/>
      </c>
      <c r="U117" t="str">
        <f t="shared" si="5"/>
        <v/>
      </c>
      <c r="V117"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3.44</v>
      </c>
    </row>
    <row r="118" spans="1:22" hidden="1" x14ac:dyDescent="0.4">
      <c r="A118" s="15" t="str">
        <f>CONCATENATE(B118,"-",(TEXT((COUNTIF($B$20:B118,B118)),"000")))</f>
        <v>2020-025</v>
      </c>
      <c r="B118" s="16">
        <f>YEAR(Discharge[[#This Row],[Date]])</f>
        <v>2020</v>
      </c>
      <c r="C118" s="15" t="str">
        <f>TEXT((MONTH(Discharge[[#This Row],[Date]])*29),"mmm")</f>
        <v>เม.ย.</v>
      </c>
      <c r="D118" s="23">
        <v>43923</v>
      </c>
      <c r="E118" s="24">
        <v>3</v>
      </c>
      <c r="F118" s="20">
        <v>7.66</v>
      </c>
      <c r="G118" s="20">
        <v>3.7</v>
      </c>
      <c r="H118" s="21">
        <v>278.89999999999998</v>
      </c>
      <c r="I118" s="21">
        <v>11</v>
      </c>
      <c r="J118" s="21">
        <v>880</v>
      </c>
      <c r="K118" s="20">
        <v>0</v>
      </c>
      <c r="L118" s="20">
        <v>0.6</v>
      </c>
      <c r="M118" s="20">
        <v>0</v>
      </c>
      <c r="N118" s="20">
        <v>0</v>
      </c>
      <c r="O118" s="21"/>
      <c r="P118" s="21"/>
      <c r="R118" s="27">
        <f>IF($E$1=Discharge[[#Headers],[pH]],5.5,(IF($E$1=Discharge[[#Headers],[Oil &amp; Grease]],10,(IF($E$1=Discharge[[#Headers],[COD]],750,(IF($E$1=Discharge[[#Headers],[TSS]],200,(IF($E$1=Discharge[[#Headers],[TDS]],3000,(IF($E$1=Discharge[[#Headers],[Cu]],2,(IF($E$1=Discharge[[#Headers],[Zn]],5,(IF($E$1=Discharge[[#Headers],[Cr]],0.25,(IF($E$1=Discharge[[#Headers],[Ni]],1,"")))))))))))))))))</f>
        <v>10</v>
      </c>
      <c r="S118" s="5">
        <f t="shared" ref="S118:U133" si="6">S117</f>
        <v>7.5</v>
      </c>
      <c r="T118" t="str">
        <f t="shared" si="6"/>
        <v/>
      </c>
      <c r="U118" t="str">
        <f t="shared" si="6"/>
        <v/>
      </c>
      <c r="V118"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3.7</v>
      </c>
    </row>
    <row r="119" spans="1:22" hidden="1" x14ac:dyDescent="0.4">
      <c r="A119" s="15" t="str">
        <f>CONCATENATE(B119,"-",(TEXT((COUNTIF($B$20:B119,B119)),"000")))</f>
        <v>2020-026</v>
      </c>
      <c r="B119" s="16">
        <f>YEAR(Discharge[[#This Row],[Date]])</f>
        <v>2020</v>
      </c>
      <c r="C119" s="15" t="str">
        <f>TEXT((MONTH(Discharge[[#This Row],[Date]])*29),"mmm")</f>
        <v>เม.ย.</v>
      </c>
      <c r="D119" s="23">
        <v>43929</v>
      </c>
      <c r="E119" s="24">
        <v>1</v>
      </c>
      <c r="F119" s="20">
        <v>7.2</v>
      </c>
      <c r="G119" s="20">
        <v>2.41</v>
      </c>
      <c r="H119" s="21">
        <v>234.75</v>
      </c>
      <c r="I119" s="21">
        <v>8</v>
      </c>
      <c r="J119" s="21">
        <v>882</v>
      </c>
      <c r="K119" s="20">
        <v>0</v>
      </c>
      <c r="L119" s="20">
        <v>0.84</v>
      </c>
      <c r="M119" s="20">
        <v>0</v>
      </c>
      <c r="N119" s="20">
        <v>0.04</v>
      </c>
      <c r="O119" s="21"/>
      <c r="P119" s="21"/>
      <c r="R119" s="27">
        <f>IF($E$1=Discharge[[#Headers],[pH]],5.5,(IF($E$1=Discharge[[#Headers],[Oil &amp; Grease]],10,(IF($E$1=Discharge[[#Headers],[COD]],750,(IF($E$1=Discharge[[#Headers],[TSS]],200,(IF($E$1=Discharge[[#Headers],[TDS]],3000,(IF($E$1=Discharge[[#Headers],[Cu]],2,(IF($E$1=Discharge[[#Headers],[Zn]],5,(IF($E$1=Discharge[[#Headers],[Cr]],0.25,(IF($E$1=Discharge[[#Headers],[Ni]],1,"")))))))))))))))))</f>
        <v>10</v>
      </c>
      <c r="S119" s="5">
        <f t="shared" si="6"/>
        <v>7.5</v>
      </c>
      <c r="T119" t="str">
        <f t="shared" si="6"/>
        <v/>
      </c>
      <c r="U119" t="str">
        <f t="shared" si="6"/>
        <v/>
      </c>
      <c r="V119"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2.41</v>
      </c>
    </row>
    <row r="120" spans="1:22" ht="20.25" hidden="1" customHeight="1" x14ac:dyDescent="0.4">
      <c r="A120" s="15" t="str">
        <f>CONCATENATE(B120,"-",(TEXT((COUNTIF($B$20:B120,B120)),"000")))</f>
        <v>2020-027</v>
      </c>
      <c r="B120" s="16">
        <f>YEAR(Discharge[[#This Row],[Date]])</f>
        <v>2020</v>
      </c>
      <c r="C120" s="15" t="str">
        <f>TEXT((MONTH(Discharge[[#This Row],[Date]])*29),"mmm")</f>
        <v>เม.ย.</v>
      </c>
      <c r="D120" s="23">
        <v>43936</v>
      </c>
      <c r="E120" s="24">
        <v>2</v>
      </c>
      <c r="F120" s="20">
        <v>7.43</v>
      </c>
      <c r="G120" s="20">
        <v>0.91</v>
      </c>
      <c r="H120" s="21">
        <v>284.08999999999997</v>
      </c>
      <c r="I120" s="21">
        <v>7</v>
      </c>
      <c r="J120" s="21">
        <v>1164</v>
      </c>
      <c r="K120" s="20">
        <v>0.02</v>
      </c>
      <c r="L120" s="20">
        <v>1.17</v>
      </c>
      <c r="M120" s="20">
        <v>0</v>
      </c>
      <c r="N120" s="20">
        <v>0.02</v>
      </c>
      <c r="O120" s="21"/>
      <c r="P120" s="21"/>
      <c r="R120" s="27">
        <f>IF($E$1=Discharge[[#Headers],[pH]],5.5,(IF($E$1=Discharge[[#Headers],[Oil &amp; Grease]],10,(IF($E$1=Discharge[[#Headers],[COD]],750,(IF($E$1=Discharge[[#Headers],[TSS]],200,(IF($E$1=Discharge[[#Headers],[TDS]],3000,(IF($E$1=Discharge[[#Headers],[Cu]],2,(IF($E$1=Discharge[[#Headers],[Zn]],5,(IF($E$1=Discharge[[#Headers],[Cr]],0.25,(IF($E$1=Discharge[[#Headers],[Ni]],1,"")))))))))))))))))</f>
        <v>10</v>
      </c>
      <c r="S120" s="5">
        <f t="shared" si="6"/>
        <v>7.5</v>
      </c>
      <c r="T120" t="str">
        <f t="shared" si="6"/>
        <v/>
      </c>
      <c r="U120" t="str">
        <f t="shared" si="6"/>
        <v/>
      </c>
      <c r="V120"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0.91</v>
      </c>
    </row>
    <row r="121" spans="1:22" hidden="1" x14ac:dyDescent="0.4">
      <c r="A121" s="15" t="str">
        <f>CONCATENATE(B121,"-",(TEXT((COUNTIF($B$20:B121,B121)),"000")))</f>
        <v>2020-028</v>
      </c>
      <c r="B121" s="16">
        <f>YEAR(Discharge[[#This Row],[Date]])</f>
        <v>2020</v>
      </c>
      <c r="C121" s="15" t="str">
        <f>TEXT((MONTH(Discharge[[#This Row],[Date]])*29),"mmm")</f>
        <v>เม.ย.</v>
      </c>
      <c r="D121" s="23">
        <v>43942</v>
      </c>
      <c r="E121" s="24">
        <v>3</v>
      </c>
      <c r="F121" s="20">
        <v>7.37</v>
      </c>
      <c r="G121" s="20">
        <v>0.8</v>
      </c>
      <c r="H121" s="21">
        <v>211.13</v>
      </c>
      <c r="I121" s="21">
        <v>9</v>
      </c>
      <c r="J121" s="21">
        <v>1006</v>
      </c>
      <c r="K121" s="20">
        <v>0.02</v>
      </c>
      <c r="L121" s="20">
        <v>0.44</v>
      </c>
      <c r="M121" s="20">
        <v>0</v>
      </c>
      <c r="N121" s="20">
        <v>0.06</v>
      </c>
      <c r="O121" s="21"/>
      <c r="P121" s="21"/>
      <c r="R121" s="27">
        <f>IF($E$1=Discharge[[#Headers],[pH]],5.5,(IF($E$1=Discharge[[#Headers],[Oil &amp; Grease]],10,(IF($E$1=Discharge[[#Headers],[COD]],750,(IF($E$1=Discharge[[#Headers],[TSS]],200,(IF($E$1=Discharge[[#Headers],[TDS]],3000,(IF($E$1=Discharge[[#Headers],[Cu]],2,(IF($E$1=Discharge[[#Headers],[Zn]],5,(IF($E$1=Discharge[[#Headers],[Cr]],0.25,(IF($E$1=Discharge[[#Headers],[Ni]],1,"")))))))))))))))))</f>
        <v>10</v>
      </c>
      <c r="S121" s="5">
        <f t="shared" si="6"/>
        <v>7.5</v>
      </c>
      <c r="T121" t="str">
        <f t="shared" si="6"/>
        <v/>
      </c>
      <c r="U121" t="str">
        <f t="shared" si="6"/>
        <v/>
      </c>
      <c r="V121"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0.8</v>
      </c>
    </row>
    <row r="122" spans="1:22" hidden="1" x14ac:dyDescent="0.4">
      <c r="A122" s="15" t="str">
        <f>CONCATENATE(B122,"-",(TEXT((COUNTIF($B$20:B122,B122)),"000")))</f>
        <v>2020-029</v>
      </c>
      <c r="B122" s="16">
        <f>YEAR(Discharge[[#This Row],[Date]])</f>
        <v>2020</v>
      </c>
      <c r="C122" s="15" t="str">
        <f>TEXT((MONTH(Discharge[[#This Row],[Date]])*29),"mmm")</f>
        <v>เม.ย.</v>
      </c>
      <c r="D122" s="23">
        <v>43943</v>
      </c>
      <c r="E122" s="24">
        <v>1</v>
      </c>
      <c r="F122" s="20">
        <v>7.68</v>
      </c>
      <c r="G122" s="20">
        <v>1.55</v>
      </c>
      <c r="H122" s="21">
        <v>449.55</v>
      </c>
      <c r="I122" s="21">
        <v>61</v>
      </c>
      <c r="J122" s="21">
        <v>1610</v>
      </c>
      <c r="K122" s="20">
        <v>0.02</v>
      </c>
      <c r="L122" s="20">
        <v>0</v>
      </c>
      <c r="M122" s="20">
        <v>0</v>
      </c>
      <c r="N122" s="20">
        <v>0.04</v>
      </c>
      <c r="O122" s="21"/>
      <c r="P122" s="21"/>
      <c r="R122" s="27">
        <f>IF($E$1=Discharge[[#Headers],[pH]],5.5,(IF($E$1=Discharge[[#Headers],[Oil &amp; Grease]],10,(IF($E$1=Discharge[[#Headers],[COD]],750,(IF($E$1=Discharge[[#Headers],[TSS]],200,(IF($E$1=Discharge[[#Headers],[TDS]],3000,(IF($E$1=Discharge[[#Headers],[Cu]],2,(IF($E$1=Discharge[[#Headers],[Zn]],5,(IF($E$1=Discharge[[#Headers],[Cr]],0.25,(IF($E$1=Discharge[[#Headers],[Ni]],1,"")))))))))))))))))</f>
        <v>10</v>
      </c>
      <c r="S122" s="5">
        <f t="shared" si="6"/>
        <v>7.5</v>
      </c>
      <c r="T122" t="str">
        <f t="shared" si="6"/>
        <v/>
      </c>
      <c r="U122" t="str">
        <f t="shared" si="6"/>
        <v/>
      </c>
      <c r="V122"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1.55</v>
      </c>
    </row>
    <row r="123" spans="1:22" hidden="1" x14ac:dyDescent="0.4">
      <c r="A123" s="15" t="str">
        <f>CONCATENATE(B123,"-",(TEXT((COUNTIF($B$20:B123,B123)),"000")))</f>
        <v>2020-030</v>
      </c>
      <c r="B123" s="16">
        <f>YEAR(Discharge[[#This Row],[Date]])</f>
        <v>2020</v>
      </c>
      <c r="C123" s="15" t="str">
        <f>TEXT((MONTH(Discharge[[#This Row],[Date]])*29),"mmm")</f>
        <v>เม.ย.</v>
      </c>
      <c r="D123" s="23">
        <v>43948</v>
      </c>
      <c r="E123" s="24">
        <v>2</v>
      </c>
      <c r="F123" s="20">
        <v>7.62</v>
      </c>
      <c r="G123" s="20">
        <v>0</v>
      </c>
      <c r="H123" s="21">
        <v>334.23</v>
      </c>
      <c r="I123" s="21">
        <v>7</v>
      </c>
      <c r="J123" s="21">
        <v>1096</v>
      </c>
      <c r="K123" s="20">
        <v>0.03</v>
      </c>
      <c r="L123" s="20">
        <v>0</v>
      </c>
      <c r="M123" s="20">
        <v>0</v>
      </c>
      <c r="N123" s="20">
        <v>0.02</v>
      </c>
      <c r="O123" s="21"/>
      <c r="P123" s="21"/>
      <c r="R123" s="27">
        <f>IF($E$1=Discharge[[#Headers],[pH]],5.5,(IF($E$1=Discharge[[#Headers],[Oil &amp; Grease]],10,(IF($E$1=Discharge[[#Headers],[COD]],750,(IF($E$1=Discharge[[#Headers],[TSS]],200,(IF($E$1=Discharge[[#Headers],[TDS]],3000,(IF($E$1=Discharge[[#Headers],[Cu]],2,(IF($E$1=Discharge[[#Headers],[Zn]],5,(IF($E$1=Discharge[[#Headers],[Cr]],0.25,(IF($E$1=Discharge[[#Headers],[Ni]],1,"")))))))))))))))))</f>
        <v>10</v>
      </c>
      <c r="S123" s="5">
        <f t="shared" si="6"/>
        <v>7.5</v>
      </c>
      <c r="T123" t="str">
        <f t="shared" si="6"/>
        <v/>
      </c>
      <c r="U123" t="str">
        <f t="shared" si="6"/>
        <v/>
      </c>
      <c r="V123"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24" spans="1:22" hidden="1" x14ac:dyDescent="0.4">
      <c r="A124" s="15" t="str">
        <f>CONCATENATE(B124,"-",(TEXT((COUNTIF($B$20:B124,B124)),"000")))</f>
        <v>2020-031</v>
      </c>
      <c r="B124" s="16">
        <f>YEAR(Discharge[[#This Row],[Date]])</f>
        <v>2020</v>
      </c>
      <c r="C124" s="15" t="str">
        <f>TEXT((MONTH(Discharge[[#This Row],[Date]])*29),"mmm")</f>
        <v>เม.ย.</v>
      </c>
      <c r="D124" s="23">
        <v>43951</v>
      </c>
      <c r="E124" s="24">
        <v>1</v>
      </c>
      <c r="F124" s="20">
        <v>8.14</v>
      </c>
      <c r="G124" s="20">
        <v>0</v>
      </c>
      <c r="H124" s="21">
        <v>169.66</v>
      </c>
      <c r="I124" s="21">
        <v>37</v>
      </c>
      <c r="J124" s="21">
        <v>424</v>
      </c>
      <c r="K124" s="20">
        <v>0.02</v>
      </c>
      <c r="L124" s="20">
        <v>0.01</v>
      </c>
      <c r="M124" s="20">
        <v>0</v>
      </c>
      <c r="N124" s="20">
        <v>0</v>
      </c>
      <c r="O124" s="21"/>
      <c r="P124" s="21"/>
      <c r="R124" s="27">
        <f>IF($E$1=Discharge[[#Headers],[pH]],5.5,(IF($E$1=Discharge[[#Headers],[Oil &amp; Grease]],10,(IF($E$1=Discharge[[#Headers],[COD]],750,(IF($E$1=Discharge[[#Headers],[TSS]],200,(IF($E$1=Discharge[[#Headers],[TDS]],3000,(IF($E$1=Discharge[[#Headers],[Cu]],2,(IF($E$1=Discharge[[#Headers],[Zn]],5,(IF($E$1=Discharge[[#Headers],[Cr]],0.25,(IF($E$1=Discharge[[#Headers],[Ni]],1,"")))))))))))))))))</f>
        <v>10</v>
      </c>
      <c r="S124" s="5">
        <f t="shared" si="6"/>
        <v>7.5</v>
      </c>
      <c r="T124" t="str">
        <f t="shared" si="6"/>
        <v/>
      </c>
      <c r="U124" t="str">
        <f t="shared" si="6"/>
        <v/>
      </c>
      <c r="V124"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25" spans="1:22" hidden="1" x14ac:dyDescent="0.4">
      <c r="A125" s="15" t="str">
        <f>CONCATENATE(B125,"-",(TEXT((COUNTIF($B$20:B125,B125)),"000")))</f>
        <v>2020-032</v>
      </c>
      <c r="B125" s="16">
        <f>YEAR(Discharge[[#This Row],[Date]])</f>
        <v>2020</v>
      </c>
      <c r="C125" s="15" t="str">
        <f>TEXT((MONTH(Discharge[[#This Row],[Date]])*29),"mmm")</f>
        <v>พ.ค.</v>
      </c>
      <c r="D125" s="23">
        <v>43963</v>
      </c>
      <c r="E125" s="24">
        <v>1</v>
      </c>
      <c r="F125" s="20">
        <v>7.6</v>
      </c>
      <c r="G125" s="20">
        <v>0</v>
      </c>
      <c r="H125" s="21">
        <v>122.66</v>
      </c>
      <c r="I125" s="21">
        <v>8</v>
      </c>
      <c r="J125" s="21">
        <v>1046</v>
      </c>
      <c r="K125" s="20">
        <v>0.02</v>
      </c>
      <c r="L125" s="20">
        <v>1.08</v>
      </c>
      <c r="M125" s="20">
        <v>0</v>
      </c>
      <c r="N125" s="20">
        <v>0</v>
      </c>
      <c r="O125" s="21"/>
      <c r="P125" s="21"/>
      <c r="R125" s="27">
        <f>IF($E$1=Discharge[[#Headers],[pH]],5.5,(IF($E$1=Discharge[[#Headers],[Oil &amp; Grease]],10,(IF($E$1=Discharge[[#Headers],[COD]],750,(IF($E$1=Discharge[[#Headers],[TSS]],200,(IF($E$1=Discharge[[#Headers],[TDS]],3000,(IF($E$1=Discharge[[#Headers],[Cu]],2,(IF($E$1=Discharge[[#Headers],[Zn]],5,(IF($E$1=Discharge[[#Headers],[Cr]],0.25,(IF($E$1=Discharge[[#Headers],[Ni]],1,"")))))))))))))))))</f>
        <v>10</v>
      </c>
      <c r="S125" s="5">
        <f t="shared" si="6"/>
        <v>7.5</v>
      </c>
      <c r="T125" t="str">
        <f t="shared" si="6"/>
        <v/>
      </c>
      <c r="U125" t="str">
        <f t="shared" si="6"/>
        <v/>
      </c>
      <c r="V125"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26" spans="1:22" hidden="1" x14ac:dyDescent="0.4">
      <c r="A126" s="15" t="str">
        <f>CONCATENATE(B126,"-",(TEXT((COUNTIF($B$20:B126,B126)),"000")))</f>
        <v>2020-033</v>
      </c>
      <c r="B126" s="16">
        <f>YEAR(Discharge[[#This Row],[Date]])</f>
        <v>2020</v>
      </c>
      <c r="C126" s="15" t="str">
        <f>TEXT((MONTH(Discharge[[#This Row],[Date]])*29),"mmm")</f>
        <v>พ.ค.</v>
      </c>
      <c r="D126" s="23">
        <v>43969</v>
      </c>
      <c r="E126" s="24">
        <v>2</v>
      </c>
      <c r="F126" s="20">
        <v>7.58</v>
      </c>
      <c r="G126" s="20">
        <v>1.71</v>
      </c>
      <c r="H126" s="21">
        <v>147</v>
      </c>
      <c r="I126" s="21">
        <v>11</v>
      </c>
      <c r="J126" s="21">
        <v>996</v>
      </c>
      <c r="K126" s="20">
        <v>0</v>
      </c>
      <c r="L126" s="20">
        <v>1.24</v>
      </c>
      <c r="M126" s="20">
        <v>0</v>
      </c>
      <c r="N126" s="20">
        <v>0.02</v>
      </c>
      <c r="O126" s="21"/>
      <c r="P126" s="21"/>
      <c r="R126" s="27">
        <f>IF($E$1=Discharge[[#Headers],[pH]],5.5,(IF($E$1=Discharge[[#Headers],[Oil &amp; Grease]],10,(IF($E$1=Discharge[[#Headers],[COD]],750,(IF($E$1=Discharge[[#Headers],[TSS]],200,(IF($E$1=Discharge[[#Headers],[TDS]],3000,(IF($E$1=Discharge[[#Headers],[Cu]],2,(IF($E$1=Discharge[[#Headers],[Zn]],5,(IF($E$1=Discharge[[#Headers],[Cr]],0.25,(IF($E$1=Discharge[[#Headers],[Ni]],1,"")))))))))))))))))</f>
        <v>10</v>
      </c>
      <c r="S126" s="5">
        <f t="shared" si="6"/>
        <v>7.5</v>
      </c>
      <c r="T126" t="str">
        <f t="shared" si="6"/>
        <v/>
      </c>
      <c r="U126" t="str">
        <f t="shared" si="6"/>
        <v/>
      </c>
      <c r="V126"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1.71</v>
      </c>
    </row>
    <row r="127" spans="1:22" hidden="1" x14ac:dyDescent="0.4">
      <c r="A127" s="15" t="str">
        <f>CONCATENATE(B127,"-",(TEXT((COUNTIF($B$20:B127,B127)),"000")))</f>
        <v>2020-034</v>
      </c>
      <c r="B127" s="16">
        <f>YEAR(Discharge[[#This Row],[Date]])</f>
        <v>2020</v>
      </c>
      <c r="C127" s="15" t="str">
        <f>TEXT((MONTH(Discharge[[#This Row],[Date]])*29),"mmm")</f>
        <v>พ.ค.</v>
      </c>
      <c r="D127" s="23">
        <v>43971</v>
      </c>
      <c r="E127" s="24">
        <v>3</v>
      </c>
      <c r="F127" s="20">
        <v>7.86</v>
      </c>
      <c r="G127" s="20">
        <v>0.21</v>
      </c>
      <c r="H127" s="21">
        <v>120.94</v>
      </c>
      <c r="I127" s="21">
        <v>13</v>
      </c>
      <c r="J127" s="21">
        <v>868</v>
      </c>
      <c r="K127" s="20">
        <v>0.01</v>
      </c>
      <c r="L127" s="20">
        <v>0.71</v>
      </c>
      <c r="M127" s="20">
        <v>0</v>
      </c>
      <c r="N127" s="20">
        <v>0.01</v>
      </c>
      <c r="O127" s="21"/>
      <c r="P127" s="21"/>
      <c r="R127" s="27">
        <f>IF($E$1=Discharge[[#Headers],[pH]],5.5,(IF($E$1=Discharge[[#Headers],[Oil &amp; Grease]],10,(IF($E$1=Discharge[[#Headers],[COD]],750,(IF($E$1=Discharge[[#Headers],[TSS]],200,(IF($E$1=Discharge[[#Headers],[TDS]],3000,(IF($E$1=Discharge[[#Headers],[Cu]],2,(IF($E$1=Discharge[[#Headers],[Zn]],5,(IF($E$1=Discharge[[#Headers],[Cr]],0.25,(IF($E$1=Discharge[[#Headers],[Ni]],1,"")))))))))))))))))</f>
        <v>10</v>
      </c>
      <c r="S127" s="5">
        <f t="shared" si="6"/>
        <v>7.5</v>
      </c>
      <c r="T127" t="str">
        <f t="shared" si="6"/>
        <v/>
      </c>
      <c r="U127" t="str">
        <f t="shared" si="6"/>
        <v/>
      </c>
      <c r="V127"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0.21</v>
      </c>
    </row>
    <row r="128" spans="1:22" hidden="1" x14ac:dyDescent="0.4">
      <c r="A128" s="15" t="str">
        <f>CONCATENATE(B128,"-",(TEXT((COUNTIF($B$20:B128,B128)),"000")))</f>
        <v>2020-035</v>
      </c>
      <c r="B128" s="16">
        <f>YEAR(Discharge[[#This Row],[Date]])</f>
        <v>2020</v>
      </c>
      <c r="C128" s="15" t="str">
        <f>TEXT((MONTH(Discharge[[#This Row],[Date]])*29),"mmm")</f>
        <v>พ.ค.</v>
      </c>
      <c r="D128" s="23">
        <v>43979</v>
      </c>
      <c r="E128" s="24">
        <v>1</v>
      </c>
      <c r="F128" s="20">
        <v>8.5</v>
      </c>
      <c r="G128" s="20">
        <v>0.99</v>
      </c>
      <c r="H128" s="21">
        <v>189.86</v>
      </c>
      <c r="I128" s="21">
        <v>13</v>
      </c>
      <c r="J128" s="21">
        <v>1332</v>
      </c>
      <c r="K128" s="20">
        <v>0</v>
      </c>
      <c r="L128" s="20">
        <v>0</v>
      </c>
      <c r="M128" s="20">
        <v>0</v>
      </c>
      <c r="N128" s="20">
        <v>0</v>
      </c>
      <c r="O128" s="21"/>
      <c r="P128" s="21"/>
      <c r="R128" s="27">
        <f>IF($E$1=Discharge[[#Headers],[pH]],5.5,(IF($E$1=Discharge[[#Headers],[Oil &amp; Grease]],10,(IF($E$1=Discharge[[#Headers],[COD]],750,(IF($E$1=Discharge[[#Headers],[TSS]],200,(IF($E$1=Discharge[[#Headers],[TDS]],3000,(IF($E$1=Discharge[[#Headers],[Cu]],2,(IF($E$1=Discharge[[#Headers],[Zn]],5,(IF($E$1=Discharge[[#Headers],[Cr]],0.25,(IF($E$1=Discharge[[#Headers],[Ni]],1,"")))))))))))))))))</f>
        <v>10</v>
      </c>
      <c r="S128" s="5">
        <f t="shared" si="6"/>
        <v>7.5</v>
      </c>
      <c r="T128" t="str">
        <f t="shared" si="6"/>
        <v/>
      </c>
      <c r="U128" t="str">
        <f t="shared" si="6"/>
        <v/>
      </c>
      <c r="V128"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0.99</v>
      </c>
    </row>
    <row r="129" spans="1:22" hidden="1" x14ac:dyDescent="0.4">
      <c r="A129" s="15" t="str">
        <f>CONCATENATE(B129,"-",(TEXT((COUNTIF($B$20:B129,B129)),"000")))</f>
        <v>2020-036</v>
      </c>
      <c r="B129" s="16">
        <f>YEAR(Discharge[[#This Row],[Date]])</f>
        <v>2020</v>
      </c>
      <c r="C129" s="15" t="str">
        <f>TEXT((MONTH(Discharge[[#This Row],[Date]])*29),"mmm")</f>
        <v>มิ.ย.</v>
      </c>
      <c r="D129" s="23">
        <v>43990</v>
      </c>
      <c r="E129" s="24">
        <v>3</v>
      </c>
      <c r="F129" s="20">
        <v>7.85</v>
      </c>
      <c r="G129" s="20">
        <v>0</v>
      </c>
      <c r="H129" s="21">
        <v>118.15</v>
      </c>
      <c r="I129" s="21">
        <v>14</v>
      </c>
      <c r="J129" s="21">
        <v>700</v>
      </c>
      <c r="K129" s="20">
        <v>0.03</v>
      </c>
      <c r="L129" s="20">
        <v>1.98</v>
      </c>
      <c r="M129" s="20">
        <v>0</v>
      </c>
      <c r="N129" s="20">
        <v>0</v>
      </c>
      <c r="O129" s="21"/>
      <c r="P129" s="21"/>
      <c r="R129" s="27">
        <f>IF($E$1=Discharge[[#Headers],[pH]],5.5,(IF($E$1=Discharge[[#Headers],[Oil &amp; Grease]],10,(IF($E$1=Discharge[[#Headers],[COD]],750,(IF($E$1=Discharge[[#Headers],[TSS]],200,(IF($E$1=Discharge[[#Headers],[TDS]],3000,(IF($E$1=Discharge[[#Headers],[Cu]],2,(IF($E$1=Discharge[[#Headers],[Zn]],5,(IF($E$1=Discharge[[#Headers],[Cr]],0.25,(IF($E$1=Discharge[[#Headers],[Ni]],1,"")))))))))))))))))</f>
        <v>10</v>
      </c>
      <c r="S129" s="5">
        <f t="shared" si="6"/>
        <v>7.5</v>
      </c>
      <c r="T129" t="str">
        <f t="shared" si="6"/>
        <v/>
      </c>
      <c r="U129" t="str">
        <f t="shared" si="6"/>
        <v/>
      </c>
      <c r="V129"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30" spans="1:22" hidden="1" x14ac:dyDescent="0.4">
      <c r="A130" s="15" t="str">
        <f>CONCATENATE(B130,"-",(TEXT((COUNTIF($B$20:B130,B130)),"000")))</f>
        <v>2020-037</v>
      </c>
      <c r="B130" s="16">
        <f>YEAR(Discharge[[#This Row],[Date]])</f>
        <v>2020</v>
      </c>
      <c r="C130" s="15" t="str">
        <f>TEXT((MONTH(Discharge[[#This Row],[Date]])*29),"mmm")</f>
        <v>มิ.ย.</v>
      </c>
      <c r="D130" s="23">
        <v>43992</v>
      </c>
      <c r="E130" s="24">
        <v>1</v>
      </c>
      <c r="F130" s="20">
        <v>7.86</v>
      </c>
      <c r="G130" s="20">
        <v>0.35</v>
      </c>
      <c r="H130" s="21">
        <v>592.76</v>
      </c>
      <c r="I130" s="21">
        <v>16</v>
      </c>
      <c r="J130" s="21">
        <v>1778</v>
      </c>
      <c r="K130" s="20">
        <v>0</v>
      </c>
      <c r="L130" s="20">
        <v>0</v>
      </c>
      <c r="M130" s="20">
        <v>0</v>
      </c>
      <c r="N130" s="20">
        <v>0</v>
      </c>
      <c r="O130" s="21"/>
      <c r="P130" s="21"/>
      <c r="R130" s="27">
        <f>IF($E$1=Discharge[[#Headers],[pH]],5.5,(IF($E$1=Discharge[[#Headers],[Oil &amp; Grease]],10,(IF($E$1=Discharge[[#Headers],[COD]],750,(IF($E$1=Discharge[[#Headers],[TSS]],200,(IF($E$1=Discharge[[#Headers],[TDS]],3000,(IF($E$1=Discharge[[#Headers],[Cu]],2,(IF($E$1=Discharge[[#Headers],[Zn]],5,(IF($E$1=Discharge[[#Headers],[Cr]],0.25,(IF($E$1=Discharge[[#Headers],[Ni]],1,"")))))))))))))))))</f>
        <v>10</v>
      </c>
      <c r="S130" s="5">
        <f t="shared" si="6"/>
        <v>7.5</v>
      </c>
      <c r="T130" t="str">
        <f t="shared" si="6"/>
        <v/>
      </c>
      <c r="U130" t="str">
        <f t="shared" si="6"/>
        <v/>
      </c>
      <c r="V130"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0.35</v>
      </c>
    </row>
    <row r="131" spans="1:22" hidden="1" x14ac:dyDescent="0.4">
      <c r="A131" s="15" t="str">
        <f>CONCATENATE(B131,"-",(TEXT((COUNTIF($B$20:B131,B131)),"000")))</f>
        <v>2020-038</v>
      </c>
      <c r="B131" s="16">
        <f>YEAR(Discharge[[#This Row],[Date]])</f>
        <v>2020</v>
      </c>
      <c r="C131" s="15" t="str">
        <f>TEXT((MONTH(Discharge[[#This Row],[Date]])*29),"mmm")</f>
        <v>มิ.ย.</v>
      </c>
      <c r="D131" s="23">
        <v>43993</v>
      </c>
      <c r="E131" s="24">
        <v>2</v>
      </c>
      <c r="F131" s="20">
        <v>7.86</v>
      </c>
      <c r="G131" s="20">
        <v>0.68</v>
      </c>
      <c r="H131" s="21">
        <v>592.66999999999996</v>
      </c>
      <c r="I131" s="21">
        <v>45</v>
      </c>
      <c r="J131" s="21">
        <v>1910</v>
      </c>
      <c r="K131" s="20">
        <v>0</v>
      </c>
      <c r="L131" s="20">
        <v>0</v>
      </c>
      <c r="M131" s="20">
        <v>0</v>
      </c>
      <c r="N131" s="20">
        <v>0</v>
      </c>
      <c r="O131" s="21"/>
      <c r="P131" s="21"/>
      <c r="R131" s="27">
        <f>IF($E$1=Discharge[[#Headers],[pH]],5.5,(IF($E$1=Discharge[[#Headers],[Oil &amp; Grease]],10,(IF($E$1=Discharge[[#Headers],[COD]],750,(IF($E$1=Discharge[[#Headers],[TSS]],200,(IF($E$1=Discharge[[#Headers],[TDS]],3000,(IF($E$1=Discharge[[#Headers],[Cu]],2,(IF($E$1=Discharge[[#Headers],[Zn]],5,(IF($E$1=Discharge[[#Headers],[Cr]],0.25,(IF($E$1=Discharge[[#Headers],[Ni]],1,"")))))))))))))))))</f>
        <v>10</v>
      </c>
      <c r="S131" s="5">
        <f t="shared" si="6"/>
        <v>7.5</v>
      </c>
      <c r="T131" t="str">
        <f t="shared" si="6"/>
        <v/>
      </c>
      <c r="U131" t="str">
        <f t="shared" si="6"/>
        <v/>
      </c>
      <c r="V131"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0.68</v>
      </c>
    </row>
    <row r="132" spans="1:22" hidden="1" x14ac:dyDescent="0.4">
      <c r="A132" s="15" t="str">
        <f>CONCATENATE(B132,"-",(TEXT((COUNTIF($B$20:B132,B132)),"000")))</f>
        <v>2020-039</v>
      </c>
      <c r="B132" s="16">
        <f>YEAR(Discharge[[#This Row],[Date]])</f>
        <v>2020</v>
      </c>
      <c r="C132" s="15" t="str">
        <f>TEXT((MONTH(Discharge[[#This Row],[Date]])*29),"mmm")</f>
        <v>มิ.ย.</v>
      </c>
      <c r="D132" s="23">
        <v>43997</v>
      </c>
      <c r="E132" s="24">
        <v>3</v>
      </c>
      <c r="F132" s="20">
        <v>7.95</v>
      </c>
      <c r="G132" s="20">
        <v>0.63</v>
      </c>
      <c r="H132" s="21">
        <v>446.27</v>
      </c>
      <c r="I132" s="21">
        <v>36</v>
      </c>
      <c r="J132" s="21">
        <v>1700</v>
      </c>
      <c r="K132" s="20">
        <v>0.05</v>
      </c>
      <c r="L132" s="20">
        <v>0</v>
      </c>
      <c r="M132" s="20">
        <v>0</v>
      </c>
      <c r="N132" s="20">
        <v>0.02</v>
      </c>
      <c r="O132" s="21"/>
      <c r="P132" s="21"/>
      <c r="R132" s="27">
        <f>IF($E$1=Discharge[[#Headers],[pH]],5.5,(IF($E$1=Discharge[[#Headers],[Oil &amp; Grease]],10,(IF($E$1=Discharge[[#Headers],[COD]],750,(IF($E$1=Discharge[[#Headers],[TSS]],200,(IF($E$1=Discharge[[#Headers],[TDS]],3000,(IF($E$1=Discharge[[#Headers],[Cu]],2,(IF($E$1=Discharge[[#Headers],[Zn]],5,(IF($E$1=Discharge[[#Headers],[Cr]],0.25,(IF($E$1=Discharge[[#Headers],[Ni]],1,"")))))))))))))))))</f>
        <v>10</v>
      </c>
      <c r="S132" s="5">
        <f t="shared" si="6"/>
        <v>7.5</v>
      </c>
      <c r="T132" t="str">
        <f t="shared" si="6"/>
        <v/>
      </c>
      <c r="U132" t="str">
        <f t="shared" si="6"/>
        <v/>
      </c>
      <c r="V132"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0.63</v>
      </c>
    </row>
    <row r="133" spans="1:22" hidden="1" x14ac:dyDescent="0.4">
      <c r="A133" s="15" t="str">
        <f>CONCATENATE(B133,"-",(TEXT((COUNTIF($B$20:B133,B133)),"000")))</f>
        <v>2020-040</v>
      </c>
      <c r="B133" s="16">
        <f>YEAR(Discharge[[#This Row],[Date]])</f>
        <v>2020</v>
      </c>
      <c r="C133" s="15" t="str">
        <f>TEXT((MONTH(Discharge[[#This Row],[Date]])*29),"mmm")</f>
        <v>มิ.ย.</v>
      </c>
      <c r="D133" s="23">
        <v>43998</v>
      </c>
      <c r="E133" s="24">
        <v>1</v>
      </c>
      <c r="F133" s="20">
        <v>7.54</v>
      </c>
      <c r="G133" s="20">
        <v>0</v>
      </c>
      <c r="H133" s="21">
        <v>372.65</v>
      </c>
      <c r="I133" s="21">
        <v>19</v>
      </c>
      <c r="J133" s="21">
        <v>1682</v>
      </c>
      <c r="K133" s="20">
        <v>0</v>
      </c>
      <c r="L133" s="20">
        <v>0</v>
      </c>
      <c r="M133" s="20">
        <v>0</v>
      </c>
      <c r="N133" s="20">
        <v>0.02</v>
      </c>
      <c r="O133" s="21"/>
      <c r="P133" s="21"/>
      <c r="R133" s="27">
        <f>IF($E$1=Discharge[[#Headers],[pH]],5.5,(IF($E$1=Discharge[[#Headers],[Oil &amp; Grease]],10,(IF($E$1=Discharge[[#Headers],[COD]],750,(IF($E$1=Discharge[[#Headers],[TSS]],200,(IF($E$1=Discharge[[#Headers],[TDS]],3000,(IF($E$1=Discharge[[#Headers],[Cu]],2,(IF($E$1=Discharge[[#Headers],[Zn]],5,(IF($E$1=Discharge[[#Headers],[Cr]],0.25,(IF($E$1=Discharge[[#Headers],[Ni]],1,"")))))))))))))))))</f>
        <v>10</v>
      </c>
      <c r="S133" s="5">
        <f t="shared" si="6"/>
        <v>7.5</v>
      </c>
      <c r="T133" t="str">
        <f t="shared" si="6"/>
        <v/>
      </c>
      <c r="U133" t="str">
        <f t="shared" si="6"/>
        <v/>
      </c>
      <c r="V133"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34" spans="1:22" hidden="1" x14ac:dyDescent="0.4">
      <c r="A134" s="15" t="str">
        <f>CONCATENATE(B134,"-",(TEXT((COUNTIF($B$20:B134,B134)),"000")))</f>
        <v>2020-041</v>
      </c>
      <c r="B134" s="16">
        <f>YEAR(Discharge[[#This Row],[Date]])</f>
        <v>2020</v>
      </c>
      <c r="C134" s="15" t="str">
        <f>TEXT((MONTH(Discharge[[#This Row],[Date]])*29),"mmm")</f>
        <v>มิ.ย.</v>
      </c>
      <c r="D134" s="23">
        <v>43999</v>
      </c>
      <c r="E134" s="24">
        <v>3</v>
      </c>
      <c r="F134" s="20">
        <v>8.35</v>
      </c>
      <c r="G134" s="20">
        <v>0</v>
      </c>
      <c r="H134" s="21">
        <v>295.10000000000002</v>
      </c>
      <c r="I134" s="21">
        <v>27</v>
      </c>
      <c r="J134" s="21">
        <v>1706</v>
      </c>
      <c r="K134" s="20">
        <v>0</v>
      </c>
      <c r="L134" s="20">
        <v>0</v>
      </c>
      <c r="M134" s="20">
        <v>0</v>
      </c>
      <c r="N134" s="20">
        <v>0</v>
      </c>
      <c r="O134" s="21"/>
      <c r="P134" s="21"/>
      <c r="R134" s="27">
        <f>IF($E$1=Discharge[[#Headers],[pH]],5.5,(IF($E$1=Discharge[[#Headers],[Oil &amp; Grease]],10,(IF($E$1=Discharge[[#Headers],[COD]],750,(IF($E$1=Discharge[[#Headers],[TSS]],200,(IF($E$1=Discharge[[#Headers],[TDS]],3000,(IF($E$1=Discharge[[#Headers],[Cu]],2,(IF($E$1=Discharge[[#Headers],[Zn]],5,(IF($E$1=Discharge[[#Headers],[Cr]],0.25,(IF($E$1=Discharge[[#Headers],[Ni]],1,"")))))))))))))))))</f>
        <v>10</v>
      </c>
      <c r="S134" s="5">
        <f t="shared" ref="S134:U149" si="7">S133</f>
        <v>7.5</v>
      </c>
      <c r="T134" t="str">
        <f t="shared" si="7"/>
        <v/>
      </c>
      <c r="U134" t="str">
        <f t="shared" si="7"/>
        <v/>
      </c>
      <c r="V134"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35" spans="1:22" hidden="1" x14ac:dyDescent="0.4">
      <c r="A135" s="15" t="str">
        <f>CONCATENATE(B135,"-",(TEXT((COUNTIF($B$20:B135,B135)),"000")))</f>
        <v>2020-042</v>
      </c>
      <c r="B135" s="16">
        <f>YEAR(Discharge[[#This Row],[Date]])</f>
        <v>2020</v>
      </c>
      <c r="C135" s="15" t="str">
        <f>TEXT((MONTH(Discharge[[#This Row],[Date]])*29),"mmm")</f>
        <v>มิ.ย.</v>
      </c>
      <c r="D135" s="23">
        <v>44000</v>
      </c>
      <c r="E135" s="24">
        <v>2</v>
      </c>
      <c r="F135" s="20">
        <v>7.75</v>
      </c>
      <c r="G135" s="20">
        <v>0</v>
      </c>
      <c r="H135" s="21">
        <v>284.83</v>
      </c>
      <c r="I135" s="21">
        <v>14</v>
      </c>
      <c r="J135" s="21">
        <v>1244</v>
      </c>
      <c r="K135" s="20">
        <v>0</v>
      </c>
      <c r="L135" s="20">
        <v>0.16</v>
      </c>
      <c r="M135" s="20">
        <v>0</v>
      </c>
      <c r="N135" s="20">
        <v>0.04</v>
      </c>
      <c r="O135" s="21"/>
      <c r="P135" s="21"/>
      <c r="R135" s="27">
        <f>IF($E$1=Discharge[[#Headers],[pH]],5.5,(IF($E$1=Discharge[[#Headers],[Oil &amp; Grease]],10,(IF($E$1=Discharge[[#Headers],[COD]],750,(IF($E$1=Discharge[[#Headers],[TSS]],200,(IF($E$1=Discharge[[#Headers],[TDS]],3000,(IF($E$1=Discharge[[#Headers],[Cu]],2,(IF($E$1=Discharge[[#Headers],[Zn]],5,(IF($E$1=Discharge[[#Headers],[Cr]],0.25,(IF($E$1=Discharge[[#Headers],[Ni]],1,"")))))))))))))))))</f>
        <v>10</v>
      </c>
      <c r="S135" s="5">
        <f t="shared" si="7"/>
        <v>7.5</v>
      </c>
      <c r="T135" t="str">
        <f t="shared" si="7"/>
        <v/>
      </c>
      <c r="U135" t="str">
        <f t="shared" si="7"/>
        <v/>
      </c>
      <c r="V135"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36" spans="1:22" hidden="1" x14ac:dyDescent="0.4">
      <c r="A136" s="15" t="str">
        <f>CONCATENATE(B136,"-",(TEXT((COUNTIF($B$20:B136,B136)),"000")))</f>
        <v>2020-043</v>
      </c>
      <c r="B136" s="16">
        <f>YEAR(Discharge[[#This Row],[Date]])</f>
        <v>2020</v>
      </c>
      <c r="C136" s="15" t="str">
        <f>TEXT((MONTH(Discharge[[#This Row],[Date]])*29),"mmm")</f>
        <v>มิ.ย.</v>
      </c>
      <c r="D136" s="23">
        <v>44005</v>
      </c>
      <c r="E136" s="24">
        <v>1</v>
      </c>
      <c r="F136" s="20">
        <v>7.95</v>
      </c>
      <c r="G136" s="20">
        <v>0</v>
      </c>
      <c r="H136" s="21">
        <v>164.16</v>
      </c>
      <c r="I136" s="21">
        <v>20</v>
      </c>
      <c r="J136" s="21">
        <v>1274</v>
      </c>
      <c r="K136" s="20">
        <v>0.01</v>
      </c>
      <c r="L136" s="20">
        <v>0.04</v>
      </c>
      <c r="M136" s="20">
        <v>0</v>
      </c>
      <c r="N136" s="20">
        <v>0</v>
      </c>
      <c r="O136" s="21"/>
      <c r="P136" s="21"/>
      <c r="R136" s="27">
        <f>IF($E$1=Discharge[[#Headers],[pH]],5.5,(IF($E$1=Discharge[[#Headers],[Oil &amp; Grease]],10,(IF($E$1=Discharge[[#Headers],[COD]],750,(IF($E$1=Discharge[[#Headers],[TSS]],200,(IF($E$1=Discharge[[#Headers],[TDS]],3000,(IF($E$1=Discharge[[#Headers],[Cu]],2,(IF($E$1=Discharge[[#Headers],[Zn]],5,(IF($E$1=Discharge[[#Headers],[Cr]],0.25,(IF($E$1=Discharge[[#Headers],[Ni]],1,"")))))))))))))))))</f>
        <v>10</v>
      </c>
      <c r="S136" s="5">
        <f t="shared" si="7"/>
        <v>7.5</v>
      </c>
      <c r="T136" t="str">
        <f t="shared" si="7"/>
        <v/>
      </c>
      <c r="U136" t="str">
        <f t="shared" si="7"/>
        <v/>
      </c>
      <c r="V136"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37" spans="1:22" hidden="1" x14ac:dyDescent="0.4">
      <c r="A137" s="15" t="str">
        <f>CONCATENATE(B137,"-",(TEXT((COUNTIF($B$20:B137,B137)),"000")))</f>
        <v>2020-044</v>
      </c>
      <c r="B137" s="16">
        <f>YEAR(Discharge[[#This Row],[Date]])</f>
        <v>2020</v>
      </c>
      <c r="C137" s="15" t="str">
        <f>TEXT((MONTH(Discharge[[#This Row],[Date]])*29),"mmm")</f>
        <v>ก.ค.</v>
      </c>
      <c r="D137" s="23">
        <v>44013</v>
      </c>
      <c r="E137" s="24">
        <v>2</v>
      </c>
      <c r="F137" s="20">
        <v>7.48</v>
      </c>
      <c r="G137" s="20">
        <v>1.54</v>
      </c>
      <c r="H137" s="21">
        <v>394.58</v>
      </c>
      <c r="I137" s="21">
        <v>10</v>
      </c>
      <c r="J137" s="21">
        <v>1522</v>
      </c>
      <c r="K137" s="20">
        <v>0</v>
      </c>
      <c r="L137" s="20">
        <v>0</v>
      </c>
      <c r="M137" s="20">
        <v>0.01</v>
      </c>
      <c r="N137" s="20">
        <v>0</v>
      </c>
      <c r="O137" s="21"/>
      <c r="P137" s="21"/>
      <c r="R137" s="27">
        <f>IF($E$1=Discharge[[#Headers],[pH]],5.5,(IF($E$1=Discharge[[#Headers],[Oil &amp; Grease]],10,(IF($E$1=Discharge[[#Headers],[COD]],750,(IF($E$1=Discharge[[#Headers],[TSS]],200,(IF($E$1=Discharge[[#Headers],[TDS]],3000,(IF($E$1=Discharge[[#Headers],[Cu]],2,(IF($E$1=Discharge[[#Headers],[Zn]],5,(IF($E$1=Discharge[[#Headers],[Cr]],0.25,(IF($E$1=Discharge[[#Headers],[Ni]],1,"")))))))))))))))))</f>
        <v>10</v>
      </c>
      <c r="S137" s="5">
        <f t="shared" si="7"/>
        <v>7.5</v>
      </c>
      <c r="T137" t="str">
        <f t="shared" si="7"/>
        <v/>
      </c>
      <c r="U137" t="str">
        <f t="shared" si="7"/>
        <v/>
      </c>
      <c r="V137"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1.54</v>
      </c>
    </row>
    <row r="138" spans="1:22" hidden="1" x14ac:dyDescent="0.4">
      <c r="A138" s="15" t="str">
        <f>CONCATENATE(B138,"-",(TEXT((COUNTIF($B$20:B138,B138)),"000")))</f>
        <v>2020-045</v>
      </c>
      <c r="B138" s="16">
        <f>YEAR(Discharge[[#This Row],[Date]])</f>
        <v>2020</v>
      </c>
      <c r="C138" s="15" t="str">
        <f>TEXT((MONTH(Discharge[[#This Row],[Date]])*29),"mmm")</f>
        <v>ก.ค.</v>
      </c>
      <c r="D138" s="23">
        <v>44021</v>
      </c>
      <c r="E138" s="24">
        <v>3</v>
      </c>
      <c r="F138" s="20">
        <v>8.0399999999999991</v>
      </c>
      <c r="G138" s="20">
        <v>1.4</v>
      </c>
      <c r="H138" s="21">
        <v>82.24</v>
      </c>
      <c r="I138" s="21">
        <v>17</v>
      </c>
      <c r="J138" s="21">
        <v>918</v>
      </c>
      <c r="K138" s="20">
        <v>0</v>
      </c>
      <c r="L138" s="20">
        <v>0.14000000000000001</v>
      </c>
      <c r="M138" s="20">
        <v>0.01</v>
      </c>
      <c r="N138" s="20">
        <v>0.16</v>
      </c>
      <c r="O138" s="21"/>
      <c r="P138" s="21"/>
      <c r="R138" s="27">
        <f>IF($E$1=Discharge[[#Headers],[pH]],5.5,(IF($E$1=Discharge[[#Headers],[Oil &amp; Grease]],10,(IF($E$1=Discharge[[#Headers],[COD]],750,(IF($E$1=Discharge[[#Headers],[TSS]],200,(IF($E$1=Discharge[[#Headers],[TDS]],3000,(IF($E$1=Discharge[[#Headers],[Cu]],2,(IF($E$1=Discharge[[#Headers],[Zn]],5,(IF($E$1=Discharge[[#Headers],[Cr]],0.25,(IF($E$1=Discharge[[#Headers],[Ni]],1,"")))))))))))))))))</f>
        <v>10</v>
      </c>
      <c r="S138" s="5">
        <f t="shared" si="7"/>
        <v>7.5</v>
      </c>
      <c r="T138" t="str">
        <f t="shared" si="7"/>
        <v/>
      </c>
      <c r="U138" t="str">
        <f t="shared" si="7"/>
        <v/>
      </c>
      <c r="V138"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1.4</v>
      </c>
    </row>
    <row r="139" spans="1:22" hidden="1" x14ac:dyDescent="0.4">
      <c r="A139" s="15" t="str">
        <f>CONCATENATE(B139,"-",(TEXT((COUNTIF($B$20:B139,B139)),"000")))</f>
        <v>2020-046</v>
      </c>
      <c r="B139" s="16">
        <f>YEAR(Discharge[[#This Row],[Date]])</f>
        <v>2020</v>
      </c>
      <c r="C139" s="15" t="str">
        <f>TEXT((MONTH(Discharge[[#This Row],[Date]])*29),"mmm")</f>
        <v>ก.ค.</v>
      </c>
      <c r="D139" s="23">
        <v>44027</v>
      </c>
      <c r="E139" s="24">
        <v>1</v>
      </c>
      <c r="F139" s="20">
        <v>7.69</v>
      </c>
      <c r="G139" s="20">
        <v>0.99</v>
      </c>
      <c r="H139" s="21">
        <v>191.53</v>
      </c>
      <c r="I139" s="21">
        <v>22</v>
      </c>
      <c r="J139" s="21">
        <v>1338</v>
      </c>
      <c r="K139" s="20">
        <v>0.25</v>
      </c>
      <c r="L139" s="20">
        <v>0</v>
      </c>
      <c r="M139" s="20">
        <v>0</v>
      </c>
      <c r="N139" s="20">
        <v>0.23</v>
      </c>
      <c r="O139" s="21"/>
      <c r="P139" s="21"/>
      <c r="R139" s="27">
        <f>IF($E$1=Discharge[[#Headers],[pH]],5.5,(IF($E$1=Discharge[[#Headers],[Oil &amp; Grease]],10,(IF($E$1=Discharge[[#Headers],[COD]],750,(IF($E$1=Discharge[[#Headers],[TSS]],200,(IF($E$1=Discharge[[#Headers],[TDS]],3000,(IF($E$1=Discharge[[#Headers],[Cu]],2,(IF($E$1=Discharge[[#Headers],[Zn]],5,(IF($E$1=Discharge[[#Headers],[Cr]],0.25,(IF($E$1=Discharge[[#Headers],[Ni]],1,"")))))))))))))))))</f>
        <v>10</v>
      </c>
      <c r="S139" s="5">
        <f t="shared" si="7"/>
        <v>7.5</v>
      </c>
      <c r="T139" t="str">
        <f t="shared" si="7"/>
        <v/>
      </c>
      <c r="U139" t="str">
        <f t="shared" si="7"/>
        <v/>
      </c>
      <c r="V139"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0.99</v>
      </c>
    </row>
    <row r="140" spans="1:22" hidden="1" x14ac:dyDescent="0.4">
      <c r="A140" s="15" t="str">
        <f>CONCATENATE(B140,"-",(TEXT((COUNTIF($B$20:B140,B140)),"000")))</f>
        <v>2020-047</v>
      </c>
      <c r="B140" s="16">
        <f>YEAR(Discharge[[#This Row],[Date]])</f>
        <v>2020</v>
      </c>
      <c r="C140" s="15" t="str">
        <f>TEXT((MONTH(Discharge[[#This Row],[Date]])*29),"mmm")</f>
        <v>ก.ค.</v>
      </c>
      <c r="D140" s="23">
        <v>44034</v>
      </c>
      <c r="E140" s="24">
        <v>2</v>
      </c>
      <c r="F140" s="20">
        <v>7.52</v>
      </c>
      <c r="G140" s="20">
        <v>0.48</v>
      </c>
      <c r="H140" s="21">
        <v>150.15</v>
      </c>
      <c r="I140" s="21">
        <v>7</v>
      </c>
      <c r="J140" s="21">
        <v>1102</v>
      </c>
      <c r="K140" s="20">
        <v>0</v>
      </c>
      <c r="L140" s="20">
        <v>0</v>
      </c>
      <c r="M140" s="20">
        <v>0</v>
      </c>
      <c r="N140" s="20">
        <v>0</v>
      </c>
      <c r="O140" s="21"/>
      <c r="P140" s="21"/>
      <c r="R140" s="27">
        <f>IF($E$1=Discharge[[#Headers],[pH]],5.5,(IF($E$1=Discharge[[#Headers],[Oil &amp; Grease]],10,(IF($E$1=Discharge[[#Headers],[COD]],750,(IF($E$1=Discharge[[#Headers],[TSS]],200,(IF($E$1=Discharge[[#Headers],[TDS]],3000,(IF($E$1=Discharge[[#Headers],[Cu]],2,(IF($E$1=Discharge[[#Headers],[Zn]],5,(IF($E$1=Discharge[[#Headers],[Cr]],0.25,(IF($E$1=Discharge[[#Headers],[Ni]],1,"")))))))))))))))))</f>
        <v>10</v>
      </c>
      <c r="S140" s="5">
        <f t="shared" si="7"/>
        <v>7.5</v>
      </c>
      <c r="T140" t="str">
        <f t="shared" si="7"/>
        <v/>
      </c>
      <c r="U140" t="str">
        <f t="shared" si="7"/>
        <v/>
      </c>
      <c r="V140"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0.48</v>
      </c>
    </row>
    <row r="141" spans="1:22" hidden="1" x14ac:dyDescent="0.4">
      <c r="A141" s="15" t="str">
        <f>CONCATENATE(B141,"-",(TEXT((COUNTIF($B$20:B141,B141)),"000")))</f>
        <v>2020-048</v>
      </c>
      <c r="B141" s="16">
        <f>YEAR(Discharge[[#This Row],[Date]])</f>
        <v>2020</v>
      </c>
      <c r="C141" s="15" t="str">
        <f>TEXT((MONTH(Discharge[[#This Row],[Date]])*29),"mmm")</f>
        <v>ก.ค.</v>
      </c>
      <c r="D141" s="23">
        <v>44041</v>
      </c>
      <c r="E141" s="24">
        <v>1</v>
      </c>
      <c r="F141" s="20">
        <v>7.77</v>
      </c>
      <c r="G141" s="20">
        <v>0</v>
      </c>
      <c r="H141" s="21">
        <v>173.51</v>
      </c>
      <c r="I141" s="21">
        <v>16</v>
      </c>
      <c r="J141" s="21">
        <v>1040</v>
      </c>
      <c r="K141" s="20">
        <v>0</v>
      </c>
      <c r="L141" s="20">
        <v>1.1399999999999999</v>
      </c>
      <c r="M141" s="20">
        <v>0</v>
      </c>
      <c r="N141" s="20">
        <v>0.05</v>
      </c>
      <c r="O141" s="21"/>
      <c r="P141" s="21"/>
      <c r="R141" s="27">
        <f>IF($E$1=Discharge[[#Headers],[pH]],5.5,(IF($E$1=Discharge[[#Headers],[Oil &amp; Grease]],10,(IF($E$1=Discharge[[#Headers],[COD]],750,(IF($E$1=Discharge[[#Headers],[TSS]],200,(IF($E$1=Discharge[[#Headers],[TDS]],3000,(IF($E$1=Discharge[[#Headers],[Cu]],2,(IF($E$1=Discharge[[#Headers],[Zn]],5,(IF($E$1=Discharge[[#Headers],[Cr]],0.25,(IF($E$1=Discharge[[#Headers],[Ni]],1,"")))))))))))))))))</f>
        <v>10</v>
      </c>
      <c r="S141" s="5">
        <f t="shared" si="7"/>
        <v>7.5</v>
      </c>
      <c r="T141" t="str">
        <f t="shared" si="7"/>
        <v/>
      </c>
      <c r="U141" t="str">
        <f t="shared" si="7"/>
        <v/>
      </c>
      <c r="V141"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42" spans="1:22" hidden="1" x14ac:dyDescent="0.4">
      <c r="A142" s="15" t="str">
        <f>CONCATENATE(B142,"-",(TEXT((COUNTIF($B$20:B142,B142)),"000")))</f>
        <v>2020-049</v>
      </c>
      <c r="B142" s="16">
        <f>YEAR(Discharge[[#This Row],[Date]])</f>
        <v>2020</v>
      </c>
      <c r="C142" s="15" t="str">
        <f>TEXT((MONTH(Discharge[[#This Row],[Date]])*29),"mmm")</f>
        <v>ส.ค.</v>
      </c>
      <c r="D142" s="23">
        <v>44046</v>
      </c>
      <c r="E142" s="24">
        <v>3</v>
      </c>
      <c r="F142" s="20">
        <v>7.75</v>
      </c>
      <c r="G142" s="20">
        <v>3.03</v>
      </c>
      <c r="H142" s="21">
        <v>76.06</v>
      </c>
      <c r="I142" s="21">
        <v>8</v>
      </c>
      <c r="J142" s="21">
        <v>828</v>
      </c>
      <c r="K142" s="20">
        <v>0</v>
      </c>
      <c r="L142" s="20">
        <v>0.39</v>
      </c>
      <c r="M142" s="20">
        <v>0.02</v>
      </c>
      <c r="N142" s="20">
        <v>0.02</v>
      </c>
      <c r="O142" s="21"/>
      <c r="P142" s="21"/>
      <c r="R142" s="27">
        <f>IF($E$1=Discharge[[#Headers],[pH]],5.5,(IF($E$1=Discharge[[#Headers],[Oil &amp; Grease]],10,(IF($E$1=Discharge[[#Headers],[COD]],750,(IF($E$1=Discharge[[#Headers],[TSS]],200,(IF($E$1=Discharge[[#Headers],[TDS]],3000,(IF($E$1=Discharge[[#Headers],[Cu]],2,(IF($E$1=Discharge[[#Headers],[Zn]],5,(IF($E$1=Discharge[[#Headers],[Cr]],0.25,(IF($E$1=Discharge[[#Headers],[Ni]],1,"")))))))))))))))))</f>
        <v>10</v>
      </c>
      <c r="S142" s="5">
        <f t="shared" si="7"/>
        <v>7.5</v>
      </c>
      <c r="T142" t="str">
        <f t="shared" si="7"/>
        <v/>
      </c>
      <c r="U142" t="str">
        <f t="shared" si="7"/>
        <v/>
      </c>
      <c r="V142"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3.03</v>
      </c>
    </row>
    <row r="143" spans="1:22" hidden="1" x14ac:dyDescent="0.4">
      <c r="A143" s="15" t="str">
        <f>CONCATENATE(B143,"-",(TEXT((COUNTIF($B$20:B143,B143)),"000")))</f>
        <v>2020-050</v>
      </c>
      <c r="B143" s="16">
        <f>YEAR(Discharge[[#This Row],[Date]])</f>
        <v>2020</v>
      </c>
      <c r="C143" s="15" t="str">
        <f>TEXT((MONTH(Discharge[[#This Row],[Date]])*29),"mmm")</f>
        <v>ส.ค.</v>
      </c>
      <c r="D143" s="23">
        <v>44048</v>
      </c>
      <c r="E143" s="24">
        <v>1</v>
      </c>
      <c r="F143" s="20">
        <v>7.84</v>
      </c>
      <c r="G143" s="20">
        <v>0</v>
      </c>
      <c r="H143" s="21">
        <v>172.12</v>
      </c>
      <c r="I143" s="21">
        <v>13</v>
      </c>
      <c r="J143" s="21">
        <v>1140</v>
      </c>
      <c r="K143" s="20">
        <v>0</v>
      </c>
      <c r="L143" s="20">
        <v>0.39</v>
      </c>
      <c r="M143" s="20">
        <v>0</v>
      </c>
      <c r="N143" s="20">
        <v>0.01</v>
      </c>
      <c r="O143" s="21"/>
      <c r="P143" s="21"/>
      <c r="R143" s="27">
        <f>IF($E$1=Discharge[[#Headers],[pH]],5.5,(IF($E$1=Discharge[[#Headers],[Oil &amp; Grease]],10,(IF($E$1=Discharge[[#Headers],[COD]],750,(IF($E$1=Discharge[[#Headers],[TSS]],200,(IF($E$1=Discharge[[#Headers],[TDS]],3000,(IF($E$1=Discharge[[#Headers],[Cu]],2,(IF($E$1=Discharge[[#Headers],[Zn]],5,(IF($E$1=Discharge[[#Headers],[Cr]],0.25,(IF($E$1=Discharge[[#Headers],[Ni]],1,"")))))))))))))))))</f>
        <v>10</v>
      </c>
      <c r="S143" s="5">
        <f t="shared" si="7"/>
        <v>7.5</v>
      </c>
      <c r="T143" t="str">
        <f t="shared" si="7"/>
        <v/>
      </c>
      <c r="U143" t="str">
        <f t="shared" si="7"/>
        <v/>
      </c>
      <c r="V143"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44" spans="1:22" hidden="1" x14ac:dyDescent="0.4">
      <c r="A144" s="15" t="str">
        <f>CONCATENATE(B144,"-",(TEXT((COUNTIF($B$20:B144,B144)),"000")))</f>
        <v>2020-051</v>
      </c>
      <c r="B144" s="16">
        <f>YEAR(Discharge[[#This Row],[Date]])</f>
        <v>2020</v>
      </c>
      <c r="C144" s="15" t="str">
        <f>TEXT((MONTH(Discharge[[#This Row],[Date]])*29),"mmm")</f>
        <v>ส.ค.</v>
      </c>
      <c r="D144" s="23">
        <v>44054</v>
      </c>
      <c r="E144" s="24">
        <v>2</v>
      </c>
      <c r="F144" s="20">
        <v>7.7</v>
      </c>
      <c r="G144" s="20">
        <v>0</v>
      </c>
      <c r="H144" s="21">
        <v>190.23</v>
      </c>
      <c r="I144" s="21">
        <v>13</v>
      </c>
      <c r="J144" s="21">
        <v>1128</v>
      </c>
      <c r="K144" s="20">
        <v>0</v>
      </c>
      <c r="L144" s="20">
        <v>0.01</v>
      </c>
      <c r="M144" s="20">
        <v>0</v>
      </c>
      <c r="N144" s="20">
        <v>0.02</v>
      </c>
      <c r="O144" s="21"/>
      <c r="P144" s="21"/>
      <c r="R144" s="27">
        <f>IF($E$1=Discharge[[#Headers],[pH]],5.5,(IF($E$1=Discharge[[#Headers],[Oil &amp; Grease]],10,(IF($E$1=Discharge[[#Headers],[COD]],750,(IF($E$1=Discharge[[#Headers],[TSS]],200,(IF($E$1=Discharge[[#Headers],[TDS]],3000,(IF($E$1=Discharge[[#Headers],[Cu]],2,(IF($E$1=Discharge[[#Headers],[Zn]],5,(IF($E$1=Discharge[[#Headers],[Cr]],0.25,(IF($E$1=Discharge[[#Headers],[Ni]],1,"")))))))))))))))))</f>
        <v>10</v>
      </c>
      <c r="S144" s="5">
        <f t="shared" si="7"/>
        <v>7.5</v>
      </c>
      <c r="T144" t="str">
        <f t="shared" si="7"/>
        <v/>
      </c>
      <c r="U144" t="str">
        <f t="shared" si="7"/>
        <v/>
      </c>
      <c r="V144"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45" spans="1:22" hidden="1" x14ac:dyDescent="0.4">
      <c r="A145" s="15" t="str">
        <f>CONCATENATE(B145,"-",(TEXT((COUNTIF($B$20:B145,B145)),"000")))</f>
        <v>2020-052</v>
      </c>
      <c r="B145" s="16">
        <f>YEAR(Discharge[[#This Row],[Date]])</f>
        <v>2020</v>
      </c>
      <c r="C145" s="15" t="str">
        <f>TEXT((MONTH(Discharge[[#This Row],[Date]])*29),"mmm")</f>
        <v>ส.ค.</v>
      </c>
      <c r="D145" s="23">
        <v>44060</v>
      </c>
      <c r="E145" s="24">
        <v>3</v>
      </c>
      <c r="F145" s="20">
        <v>7.73</v>
      </c>
      <c r="G145" s="20">
        <v>0</v>
      </c>
      <c r="H145" s="21">
        <v>164.7</v>
      </c>
      <c r="I145" s="21">
        <v>10</v>
      </c>
      <c r="J145" s="21">
        <v>936</v>
      </c>
      <c r="K145" s="20">
        <v>0.1</v>
      </c>
      <c r="L145" s="20">
        <v>0.65</v>
      </c>
      <c r="M145" s="20">
        <v>0</v>
      </c>
      <c r="N145" s="20">
        <v>0.03</v>
      </c>
      <c r="O145" s="21"/>
      <c r="P145" s="21"/>
      <c r="R145" s="27">
        <f>IF($E$1=Discharge[[#Headers],[pH]],5.5,(IF($E$1=Discharge[[#Headers],[Oil &amp; Grease]],10,(IF($E$1=Discharge[[#Headers],[COD]],750,(IF($E$1=Discharge[[#Headers],[TSS]],200,(IF($E$1=Discharge[[#Headers],[TDS]],3000,(IF($E$1=Discharge[[#Headers],[Cu]],2,(IF($E$1=Discharge[[#Headers],[Zn]],5,(IF($E$1=Discharge[[#Headers],[Cr]],0.25,(IF($E$1=Discharge[[#Headers],[Ni]],1,"")))))))))))))))))</f>
        <v>10</v>
      </c>
      <c r="S145" s="5">
        <f t="shared" si="7"/>
        <v>7.5</v>
      </c>
      <c r="T145" t="str">
        <f t="shared" si="7"/>
        <v/>
      </c>
      <c r="U145" t="str">
        <f t="shared" si="7"/>
        <v/>
      </c>
      <c r="V145"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46" spans="1:22" hidden="1" x14ac:dyDescent="0.4">
      <c r="A146" s="15" t="str">
        <f>CONCATENATE(B146,"-",(TEXT((COUNTIF($B$20:B146,B146)),"000")))</f>
        <v>2020-053</v>
      </c>
      <c r="B146" s="16">
        <f>YEAR(Discharge[[#This Row],[Date]])</f>
        <v>2020</v>
      </c>
      <c r="C146" s="15" t="str">
        <f>TEXT((MONTH(Discharge[[#This Row],[Date]])*29),"mmm")</f>
        <v>ส.ค.</v>
      </c>
      <c r="D146" s="23">
        <v>44067</v>
      </c>
      <c r="E146" s="24">
        <v>2</v>
      </c>
      <c r="F146" s="20">
        <v>7.68</v>
      </c>
      <c r="G146" s="20">
        <v>4.0599999999999996</v>
      </c>
      <c r="H146" s="21">
        <v>160.63</v>
      </c>
      <c r="I146" s="21">
        <v>19</v>
      </c>
      <c r="J146" s="21">
        <v>1168</v>
      </c>
      <c r="K146" s="20">
        <v>0</v>
      </c>
      <c r="L146" s="20">
        <v>0</v>
      </c>
      <c r="M146" s="20">
        <v>0</v>
      </c>
      <c r="N146" s="20">
        <v>0</v>
      </c>
      <c r="O146" s="21"/>
      <c r="P146" s="21"/>
      <c r="R146" s="27">
        <f>IF($E$1=Discharge[[#Headers],[pH]],5.5,(IF($E$1=Discharge[[#Headers],[Oil &amp; Grease]],10,(IF($E$1=Discharge[[#Headers],[COD]],750,(IF($E$1=Discharge[[#Headers],[TSS]],200,(IF($E$1=Discharge[[#Headers],[TDS]],3000,(IF($E$1=Discharge[[#Headers],[Cu]],2,(IF($E$1=Discharge[[#Headers],[Zn]],5,(IF($E$1=Discharge[[#Headers],[Cr]],0.25,(IF($E$1=Discharge[[#Headers],[Ni]],1,"")))))))))))))))))</f>
        <v>10</v>
      </c>
      <c r="S146" s="5">
        <f t="shared" si="7"/>
        <v>7.5</v>
      </c>
      <c r="T146" t="str">
        <f t="shared" si="7"/>
        <v/>
      </c>
      <c r="U146" t="str">
        <f t="shared" si="7"/>
        <v/>
      </c>
      <c r="V146"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4.0599999999999996</v>
      </c>
    </row>
    <row r="147" spans="1:22" hidden="1" x14ac:dyDescent="0.4">
      <c r="A147" s="15" t="str">
        <f>CONCATENATE(B147,"-",(TEXT((COUNTIF($B$20:B147,B147)),"000")))</f>
        <v>2020-054</v>
      </c>
      <c r="B147" s="16">
        <f>YEAR(Discharge[[#This Row],[Date]])</f>
        <v>2020</v>
      </c>
      <c r="C147" s="15" t="str">
        <f>TEXT((MONTH(Discharge[[#This Row],[Date]])*29),"mmm")</f>
        <v>ส.ค.</v>
      </c>
      <c r="D147" s="23">
        <v>44067</v>
      </c>
      <c r="E147" s="24">
        <v>3</v>
      </c>
      <c r="F147" s="20">
        <v>7.68</v>
      </c>
      <c r="G147" s="20">
        <v>0</v>
      </c>
      <c r="H147" s="21">
        <v>140.08000000000001</v>
      </c>
      <c r="I147" s="21">
        <v>18</v>
      </c>
      <c r="J147" s="21">
        <v>1528</v>
      </c>
      <c r="K147" s="20">
        <v>0</v>
      </c>
      <c r="L147" s="20">
        <v>0</v>
      </c>
      <c r="M147" s="20">
        <v>0</v>
      </c>
      <c r="N147" s="20">
        <v>0</v>
      </c>
      <c r="O147" s="21"/>
      <c r="P147" s="21"/>
      <c r="R147" s="27">
        <f>IF($E$1=Discharge[[#Headers],[pH]],5.5,(IF($E$1=Discharge[[#Headers],[Oil &amp; Grease]],10,(IF($E$1=Discharge[[#Headers],[COD]],750,(IF($E$1=Discharge[[#Headers],[TSS]],200,(IF($E$1=Discharge[[#Headers],[TDS]],3000,(IF($E$1=Discharge[[#Headers],[Cu]],2,(IF($E$1=Discharge[[#Headers],[Zn]],5,(IF($E$1=Discharge[[#Headers],[Cr]],0.25,(IF($E$1=Discharge[[#Headers],[Ni]],1,"")))))))))))))))))</f>
        <v>10</v>
      </c>
      <c r="S147" s="5">
        <f t="shared" si="7"/>
        <v>7.5</v>
      </c>
      <c r="T147" t="str">
        <f t="shared" si="7"/>
        <v/>
      </c>
      <c r="U147" t="str">
        <f t="shared" si="7"/>
        <v/>
      </c>
      <c r="V147"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48" spans="1:22" hidden="1" x14ac:dyDescent="0.4">
      <c r="A148" s="15" t="str">
        <f>CONCATENATE(B148,"-",(TEXT((COUNTIF($B$20:B148,B148)),"000")))</f>
        <v>2020-055</v>
      </c>
      <c r="B148" s="16">
        <f>YEAR(Discharge[[#This Row],[Date]])</f>
        <v>2020</v>
      </c>
      <c r="C148" s="15" t="str">
        <f>TEXT((MONTH(Discharge[[#This Row],[Date]])*29),"mmm")</f>
        <v>ส.ค.</v>
      </c>
      <c r="D148" s="23">
        <v>44070</v>
      </c>
      <c r="E148" s="24">
        <v>1</v>
      </c>
      <c r="F148" s="20">
        <v>8.5299999999999994</v>
      </c>
      <c r="G148" s="20">
        <v>4.04</v>
      </c>
      <c r="H148" s="21">
        <v>147.35</v>
      </c>
      <c r="I148" s="21">
        <v>14</v>
      </c>
      <c r="J148" s="21">
        <v>1402</v>
      </c>
      <c r="K148" s="20">
        <v>0</v>
      </c>
      <c r="L148" s="20">
        <v>0</v>
      </c>
      <c r="M148" s="20">
        <v>0</v>
      </c>
      <c r="N148" s="20">
        <v>0</v>
      </c>
      <c r="O148" s="21"/>
      <c r="P148" s="21"/>
      <c r="R148" s="27">
        <f>IF($E$1=Discharge[[#Headers],[pH]],5.5,(IF($E$1=Discharge[[#Headers],[Oil &amp; Grease]],10,(IF($E$1=Discharge[[#Headers],[COD]],750,(IF($E$1=Discharge[[#Headers],[TSS]],200,(IF($E$1=Discharge[[#Headers],[TDS]],3000,(IF($E$1=Discharge[[#Headers],[Cu]],2,(IF($E$1=Discharge[[#Headers],[Zn]],5,(IF($E$1=Discharge[[#Headers],[Cr]],0.25,(IF($E$1=Discharge[[#Headers],[Ni]],1,"")))))))))))))))))</f>
        <v>10</v>
      </c>
      <c r="S148" s="5">
        <f t="shared" si="7"/>
        <v>7.5</v>
      </c>
      <c r="T148" t="str">
        <f t="shared" si="7"/>
        <v/>
      </c>
      <c r="U148" t="str">
        <f t="shared" si="7"/>
        <v/>
      </c>
      <c r="V148"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4.04</v>
      </c>
    </row>
    <row r="149" spans="1:22" hidden="1" x14ac:dyDescent="0.4">
      <c r="A149" s="15" t="str">
        <f>CONCATENATE(B149,"-",(TEXT((COUNTIF($B$20:B149,B149)),"000")))</f>
        <v>2020-056</v>
      </c>
      <c r="B149" s="16">
        <f>YEAR(Discharge[[#This Row],[Date]])</f>
        <v>2020</v>
      </c>
      <c r="C149" s="15" t="str">
        <f>TEXT((MONTH(Discharge[[#This Row],[Date]])*29),"mmm")</f>
        <v>ก.ย.</v>
      </c>
      <c r="D149" s="23">
        <v>44076</v>
      </c>
      <c r="E149" s="24">
        <v>2</v>
      </c>
      <c r="F149" s="20">
        <v>7.71</v>
      </c>
      <c r="G149" s="20">
        <v>0</v>
      </c>
      <c r="H149" s="21">
        <v>155.41</v>
      </c>
      <c r="I149" s="21">
        <v>7</v>
      </c>
      <c r="J149" s="21">
        <v>964</v>
      </c>
      <c r="K149" s="20">
        <v>0</v>
      </c>
      <c r="L149" s="20">
        <v>1.1399999999999999</v>
      </c>
      <c r="M149" s="20">
        <v>0</v>
      </c>
      <c r="N149" s="20">
        <v>0.04</v>
      </c>
      <c r="O149" s="21"/>
      <c r="P149" s="21"/>
      <c r="R149" s="27">
        <f>IF($E$1=Discharge[[#Headers],[pH]],5.5,(IF($E$1=Discharge[[#Headers],[Oil &amp; Grease]],10,(IF($E$1=Discharge[[#Headers],[COD]],750,(IF($E$1=Discharge[[#Headers],[TSS]],200,(IF($E$1=Discharge[[#Headers],[TDS]],3000,(IF($E$1=Discharge[[#Headers],[Cu]],2,(IF($E$1=Discharge[[#Headers],[Zn]],5,(IF($E$1=Discharge[[#Headers],[Cr]],0.25,(IF($E$1=Discharge[[#Headers],[Ni]],1,"")))))))))))))))))</f>
        <v>10</v>
      </c>
      <c r="S149" s="5">
        <f t="shared" si="7"/>
        <v>7.5</v>
      </c>
      <c r="T149" t="str">
        <f t="shared" si="7"/>
        <v/>
      </c>
      <c r="U149" t="str">
        <f t="shared" si="7"/>
        <v/>
      </c>
      <c r="V149"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50" spans="1:22" hidden="1" x14ac:dyDescent="0.4">
      <c r="A150" s="15" t="str">
        <f>CONCATENATE(B150,"-",(TEXT((COUNTIF($B$20:B150,B150)),"000")))</f>
        <v>2020-057</v>
      </c>
      <c r="B150" s="16">
        <f>YEAR(Discharge[[#This Row],[Date]])</f>
        <v>2020</v>
      </c>
      <c r="C150" s="15" t="str">
        <f>TEXT((MONTH(Discharge[[#This Row],[Date]])*29),"mmm")</f>
        <v>ก.ย.</v>
      </c>
      <c r="D150" s="23">
        <v>44082</v>
      </c>
      <c r="E150" s="24">
        <v>3</v>
      </c>
      <c r="F150" s="20">
        <v>7.97</v>
      </c>
      <c r="G150" s="20">
        <v>0</v>
      </c>
      <c r="H150" s="21">
        <v>176.2</v>
      </c>
      <c r="I150" s="21">
        <v>13</v>
      </c>
      <c r="J150" s="21">
        <v>1150</v>
      </c>
      <c r="K150" s="20">
        <v>0</v>
      </c>
      <c r="L150" s="20">
        <v>1.22</v>
      </c>
      <c r="M150" s="20">
        <v>0</v>
      </c>
      <c r="N150" s="20">
        <v>0.02</v>
      </c>
      <c r="O150" s="21"/>
      <c r="P150" s="21"/>
      <c r="R150" s="27">
        <f>IF($E$1=Discharge[[#Headers],[pH]],5.5,(IF($E$1=Discharge[[#Headers],[Oil &amp; Grease]],10,(IF($E$1=Discharge[[#Headers],[COD]],750,(IF($E$1=Discharge[[#Headers],[TSS]],200,(IF($E$1=Discharge[[#Headers],[TDS]],3000,(IF($E$1=Discharge[[#Headers],[Cu]],2,(IF($E$1=Discharge[[#Headers],[Zn]],5,(IF($E$1=Discharge[[#Headers],[Cr]],0.25,(IF($E$1=Discharge[[#Headers],[Ni]],1,"")))))))))))))))))</f>
        <v>10</v>
      </c>
      <c r="S150" s="5">
        <f t="shared" ref="S150:U165" si="8">S149</f>
        <v>7.5</v>
      </c>
      <c r="T150" t="str">
        <f t="shared" si="8"/>
        <v/>
      </c>
      <c r="U150" t="str">
        <f t="shared" si="8"/>
        <v/>
      </c>
      <c r="V150"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51" spans="1:22" hidden="1" x14ac:dyDescent="0.4">
      <c r="A151" s="15" t="str">
        <f>CONCATENATE(B151,"-",(TEXT((COUNTIF($B$20:B151,B151)),"000")))</f>
        <v>2020-058</v>
      </c>
      <c r="B151" s="16">
        <f>YEAR(Discharge[[#This Row],[Date]])</f>
        <v>2020</v>
      </c>
      <c r="C151" s="15" t="str">
        <f>TEXT((MONTH(Discharge[[#This Row],[Date]])*29),"mmm")</f>
        <v>ก.ย.</v>
      </c>
      <c r="D151" s="23">
        <v>44085</v>
      </c>
      <c r="E151" s="24">
        <v>1</v>
      </c>
      <c r="F151" s="20">
        <v>7.72</v>
      </c>
      <c r="G151" s="20">
        <v>0.81</v>
      </c>
      <c r="H151" s="21">
        <v>69.52</v>
      </c>
      <c r="I151" s="21">
        <v>13</v>
      </c>
      <c r="J151" s="21">
        <v>860</v>
      </c>
      <c r="K151" s="20">
        <v>0</v>
      </c>
      <c r="L151" s="20">
        <v>0</v>
      </c>
      <c r="M151" s="20">
        <v>0</v>
      </c>
      <c r="N151" s="20">
        <v>0</v>
      </c>
      <c r="O151" s="21"/>
      <c r="P151" s="21"/>
      <c r="R151" s="27">
        <f>IF($E$1=Discharge[[#Headers],[pH]],5.5,(IF($E$1=Discharge[[#Headers],[Oil &amp; Grease]],10,(IF($E$1=Discharge[[#Headers],[COD]],750,(IF($E$1=Discharge[[#Headers],[TSS]],200,(IF($E$1=Discharge[[#Headers],[TDS]],3000,(IF($E$1=Discharge[[#Headers],[Cu]],2,(IF($E$1=Discharge[[#Headers],[Zn]],5,(IF($E$1=Discharge[[#Headers],[Cr]],0.25,(IF($E$1=Discharge[[#Headers],[Ni]],1,"")))))))))))))))))</f>
        <v>10</v>
      </c>
      <c r="S151" s="5">
        <f t="shared" si="8"/>
        <v>7.5</v>
      </c>
      <c r="T151" t="str">
        <f t="shared" si="8"/>
        <v/>
      </c>
      <c r="U151" t="str">
        <f t="shared" si="8"/>
        <v/>
      </c>
      <c r="V151"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0.81</v>
      </c>
    </row>
    <row r="152" spans="1:22" hidden="1" x14ac:dyDescent="0.4">
      <c r="A152" s="15" t="str">
        <f>CONCATENATE(B152,"-",(TEXT((COUNTIF($B$20:B152,B152)),"000")))</f>
        <v>2020-059</v>
      </c>
      <c r="B152" s="16">
        <f>YEAR(Discharge[[#This Row],[Date]])</f>
        <v>2020</v>
      </c>
      <c r="C152" s="15" t="str">
        <f>TEXT((MONTH(Discharge[[#This Row],[Date]])*29),"mmm")</f>
        <v>ก.ย.</v>
      </c>
      <c r="D152" s="23">
        <v>44091</v>
      </c>
      <c r="E152" s="24">
        <v>2</v>
      </c>
      <c r="F152" s="20">
        <v>7.73</v>
      </c>
      <c r="G152" s="20">
        <v>0</v>
      </c>
      <c r="H152" s="21">
        <v>143.63</v>
      </c>
      <c r="I152" s="21">
        <v>24</v>
      </c>
      <c r="J152" s="21">
        <v>1040</v>
      </c>
      <c r="K152" s="20">
        <v>0</v>
      </c>
      <c r="L152" s="20">
        <v>1.93</v>
      </c>
      <c r="M152" s="20">
        <v>0</v>
      </c>
      <c r="N152" s="20">
        <v>0.06</v>
      </c>
      <c r="O152" s="21"/>
      <c r="P152" s="21"/>
      <c r="R152" s="27">
        <f>IF($E$1=Discharge[[#Headers],[pH]],5.5,(IF($E$1=Discharge[[#Headers],[Oil &amp; Grease]],10,(IF($E$1=Discharge[[#Headers],[COD]],750,(IF($E$1=Discharge[[#Headers],[TSS]],200,(IF($E$1=Discharge[[#Headers],[TDS]],3000,(IF($E$1=Discharge[[#Headers],[Cu]],2,(IF($E$1=Discharge[[#Headers],[Zn]],5,(IF($E$1=Discharge[[#Headers],[Cr]],0.25,(IF($E$1=Discharge[[#Headers],[Ni]],1,"")))))))))))))))))</f>
        <v>10</v>
      </c>
      <c r="S152" s="5">
        <f t="shared" si="8"/>
        <v>7.5</v>
      </c>
      <c r="T152" t="str">
        <f t="shared" si="8"/>
        <v/>
      </c>
      <c r="U152" t="str">
        <f t="shared" si="8"/>
        <v/>
      </c>
      <c r="V152"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53" spans="1:22" hidden="1" x14ac:dyDescent="0.4">
      <c r="A153" s="15" t="str">
        <f>CONCATENATE(B153,"-",(TEXT((COUNTIF($B$20:B153,B153)),"000")))</f>
        <v>2020-060</v>
      </c>
      <c r="B153" s="16">
        <f>YEAR(Discharge[[#This Row],[Date]])</f>
        <v>2020</v>
      </c>
      <c r="C153" s="15" t="str">
        <f>TEXT((MONTH(Discharge[[#This Row],[Date]])*29),"mmm")</f>
        <v>ก.ย.</v>
      </c>
      <c r="D153" s="23">
        <v>44097</v>
      </c>
      <c r="E153" s="24">
        <v>3</v>
      </c>
      <c r="F153" s="20">
        <v>8.2799999999999994</v>
      </c>
      <c r="G153" s="20">
        <v>1.4</v>
      </c>
      <c r="H153" s="21">
        <v>280.45999999999998</v>
      </c>
      <c r="I153" s="21">
        <v>41</v>
      </c>
      <c r="J153" s="21">
        <v>1680</v>
      </c>
      <c r="K153" s="20">
        <v>0.01</v>
      </c>
      <c r="L153" s="20">
        <v>0.03</v>
      </c>
      <c r="M153" s="20">
        <v>0.01</v>
      </c>
      <c r="N153" s="20">
        <v>0.02</v>
      </c>
      <c r="O153" s="21"/>
      <c r="P153" s="21"/>
      <c r="R153" s="27">
        <f>IF($E$1=Discharge[[#Headers],[pH]],5.5,(IF($E$1=Discharge[[#Headers],[Oil &amp; Grease]],10,(IF($E$1=Discharge[[#Headers],[COD]],750,(IF($E$1=Discharge[[#Headers],[TSS]],200,(IF($E$1=Discharge[[#Headers],[TDS]],3000,(IF($E$1=Discharge[[#Headers],[Cu]],2,(IF($E$1=Discharge[[#Headers],[Zn]],5,(IF($E$1=Discharge[[#Headers],[Cr]],0.25,(IF($E$1=Discharge[[#Headers],[Ni]],1,"")))))))))))))))))</f>
        <v>10</v>
      </c>
      <c r="S153" s="5">
        <f t="shared" si="8"/>
        <v>7.5</v>
      </c>
      <c r="T153" t="str">
        <f t="shared" si="8"/>
        <v/>
      </c>
      <c r="U153" t="str">
        <f t="shared" si="8"/>
        <v/>
      </c>
      <c r="V153"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1.4</v>
      </c>
    </row>
    <row r="154" spans="1:22" hidden="1" x14ac:dyDescent="0.4">
      <c r="A154" s="15" t="str">
        <f>CONCATENATE(B154,"-",(TEXT((COUNTIF($B$20:B154,B154)),"000")))</f>
        <v>2020-061</v>
      </c>
      <c r="B154" s="16">
        <f>YEAR(Discharge[[#This Row],[Date]])</f>
        <v>2020</v>
      </c>
      <c r="C154" s="15" t="str">
        <f>TEXT((MONTH(Discharge[[#This Row],[Date]])*29),"mmm")</f>
        <v>ก.ย.</v>
      </c>
      <c r="D154" s="23">
        <v>44100</v>
      </c>
      <c r="E154" s="24">
        <v>1</v>
      </c>
      <c r="F154" s="20">
        <v>8.17</v>
      </c>
      <c r="G154" s="20">
        <v>3.53</v>
      </c>
      <c r="H154" s="21">
        <v>71.28</v>
      </c>
      <c r="I154" s="21">
        <v>34</v>
      </c>
      <c r="J154" s="21">
        <v>1220</v>
      </c>
      <c r="K154" s="20">
        <v>0</v>
      </c>
      <c r="L154" s="20">
        <v>0</v>
      </c>
      <c r="M154" s="20">
        <v>0</v>
      </c>
      <c r="N154" s="20">
        <v>0</v>
      </c>
      <c r="O154" s="21"/>
      <c r="P154" s="21"/>
      <c r="R154" s="27">
        <f>IF($E$1=Discharge[[#Headers],[pH]],5.5,(IF($E$1=Discharge[[#Headers],[Oil &amp; Grease]],10,(IF($E$1=Discharge[[#Headers],[COD]],750,(IF($E$1=Discharge[[#Headers],[TSS]],200,(IF($E$1=Discharge[[#Headers],[TDS]],3000,(IF($E$1=Discharge[[#Headers],[Cu]],2,(IF($E$1=Discharge[[#Headers],[Zn]],5,(IF($E$1=Discharge[[#Headers],[Cr]],0.25,(IF($E$1=Discharge[[#Headers],[Ni]],1,"")))))))))))))))))</f>
        <v>10</v>
      </c>
      <c r="S154" s="5">
        <f t="shared" si="8"/>
        <v>7.5</v>
      </c>
      <c r="T154" t="str">
        <f t="shared" si="8"/>
        <v/>
      </c>
      <c r="U154" t="str">
        <f t="shared" si="8"/>
        <v/>
      </c>
      <c r="V154"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3.53</v>
      </c>
    </row>
    <row r="155" spans="1:22" hidden="1" x14ac:dyDescent="0.4">
      <c r="A155" s="15" t="str">
        <f>CONCATENATE(B155,"-",(TEXT((COUNTIF($B$20:B155,B155)),"000")))</f>
        <v>2020-062</v>
      </c>
      <c r="B155" s="16">
        <f>YEAR(Discharge[[#This Row],[Date]])</f>
        <v>2020</v>
      </c>
      <c r="C155" s="15" t="str">
        <f>TEXT((MONTH(Discharge[[#This Row],[Date]])*29),"mmm")</f>
        <v>ต.ค.</v>
      </c>
      <c r="D155" s="23">
        <v>44109</v>
      </c>
      <c r="E155" s="24">
        <v>2</v>
      </c>
      <c r="F155" s="20">
        <v>8.0399999999999991</v>
      </c>
      <c r="G155" s="20">
        <v>1.02</v>
      </c>
      <c r="H155" s="21">
        <v>241.79</v>
      </c>
      <c r="I155" s="21">
        <v>14</v>
      </c>
      <c r="J155" s="21">
        <v>1366</v>
      </c>
      <c r="K155" s="20">
        <v>0</v>
      </c>
      <c r="L155" s="20">
        <v>2.15</v>
      </c>
      <c r="M155" s="20">
        <v>0</v>
      </c>
      <c r="N155" s="20">
        <v>0.06</v>
      </c>
      <c r="O155" s="21"/>
      <c r="P155" s="21"/>
      <c r="R155" s="27">
        <f>IF($E$1=Discharge[[#Headers],[pH]],5.5,(IF($E$1=Discharge[[#Headers],[Oil &amp; Grease]],10,(IF($E$1=Discharge[[#Headers],[COD]],750,(IF($E$1=Discharge[[#Headers],[TSS]],200,(IF($E$1=Discharge[[#Headers],[TDS]],3000,(IF($E$1=Discharge[[#Headers],[Cu]],2,(IF($E$1=Discharge[[#Headers],[Zn]],5,(IF($E$1=Discharge[[#Headers],[Cr]],0.25,(IF($E$1=Discharge[[#Headers],[Ni]],1,"")))))))))))))))))</f>
        <v>10</v>
      </c>
      <c r="S155" s="5">
        <f t="shared" si="8"/>
        <v>7.5</v>
      </c>
      <c r="T155" t="str">
        <f t="shared" si="8"/>
        <v/>
      </c>
      <c r="U155" t="str">
        <f t="shared" si="8"/>
        <v/>
      </c>
      <c r="V155"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1.02</v>
      </c>
    </row>
    <row r="156" spans="1:22" hidden="1" x14ac:dyDescent="0.4">
      <c r="A156" s="15" t="str">
        <f>CONCATENATE(B156,"-",(TEXT((COUNTIF($B$20:B156,B156)),"000")))</f>
        <v>2020-063</v>
      </c>
      <c r="B156" s="16">
        <f>YEAR(Discharge[[#This Row],[Date]])</f>
        <v>2020</v>
      </c>
      <c r="C156" s="15" t="str">
        <f>TEXT((MONTH(Discharge[[#This Row],[Date]])*29),"mmm")</f>
        <v>ต.ค.</v>
      </c>
      <c r="D156" s="23">
        <v>44111</v>
      </c>
      <c r="E156" s="24">
        <v>3</v>
      </c>
      <c r="F156" s="20">
        <v>8.07</v>
      </c>
      <c r="G156" s="20">
        <v>1.42</v>
      </c>
      <c r="H156" s="21">
        <v>288.93</v>
      </c>
      <c r="I156" s="21">
        <v>17</v>
      </c>
      <c r="J156" s="21">
        <v>1384</v>
      </c>
      <c r="K156" s="20">
        <v>0</v>
      </c>
      <c r="L156" s="20">
        <v>1.39</v>
      </c>
      <c r="M156" s="20">
        <v>0</v>
      </c>
      <c r="N156" s="20">
        <v>0.02</v>
      </c>
      <c r="O156" s="21"/>
      <c r="P156" s="21"/>
      <c r="R156" s="27">
        <f>IF($E$1=Discharge[[#Headers],[pH]],5.5,(IF($E$1=Discharge[[#Headers],[Oil &amp; Grease]],10,(IF($E$1=Discharge[[#Headers],[COD]],750,(IF($E$1=Discharge[[#Headers],[TSS]],200,(IF($E$1=Discharge[[#Headers],[TDS]],3000,(IF($E$1=Discharge[[#Headers],[Cu]],2,(IF($E$1=Discharge[[#Headers],[Zn]],5,(IF($E$1=Discharge[[#Headers],[Cr]],0.25,(IF($E$1=Discharge[[#Headers],[Ni]],1,"")))))))))))))))))</f>
        <v>10</v>
      </c>
      <c r="S156" s="5">
        <f t="shared" si="8"/>
        <v>7.5</v>
      </c>
      <c r="T156" t="str">
        <f t="shared" si="8"/>
        <v/>
      </c>
      <c r="U156" t="str">
        <f t="shared" si="8"/>
        <v/>
      </c>
      <c r="V156"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1.42</v>
      </c>
    </row>
    <row r="157" spans="1:22" hidden="1" x14ac:dyDescent="0.4">
      <c r="A157" s="15" t="str">
        <f>CONCATENATE(B157,"-",(TEXT((COUNTIF($B$20:B157,B157)),"000")))</f>
        <v>2020-064</v>
      </c>
      <c r="B157" s="16">
        <f>YEAR(Discharge[[#This Row],[Date]])</f>
        <v>2020</v>
      </c>
      <c r="C157" s="15" t="str">
        <f>TEXT((MONTH(Discharge[[#This Row],[Date]])*29),"mmm")</f>
        <v>ต.ค.</v>
      </c>
      <c r="D157" s="23">
        <v>44119</v>
      </c>
      <c r="E157" s="24">
        <v>1</v>
      </c>
      <c r="F157" s="20">
        <v>8.14</v>
      </c>
      <c r="G157" s="20">
        <v>0.72</v>
      </c>
      <c r="H157" s="21">
        <v>309.83999999999997</v>
      </c>
      <c r="I157" s="21">
        <v>11</v>
      </c>
      <c r="J157" s="21">
        <v>1684</v>
      </c>
      <c r="K157" s="20">
        <v>0</v>
      </c>
      <c r="L157" s="20">
        <v>0</v>
      </c>
      <c r="M157" s="20">
        <v>0</v>
      </c>
      <c r="N157" s="20">
        <v>0</v>
      </c>
      <c r="O157" s="21"/>
      <c r="P157" s="21"/>
      <c r="R157" s="27">
        <f>IF($E$1=Discharge[[#Headers],[pH]],5.5,(IF($E$1=Discharge[[#Headers],[Oil &amp; Grease]],10,(IF($E$1=Discharge[[#Headers],[COD]],750,(IF($E$1=Discharge[[#Headers],[TSS]],200,(IF($E$1=Discharge[[#Headers],[TDS]],3000,(IF($E$1=Discharge[[#Headers],[Cu]],2,(IF($E$1=Discharge[[#Headers],[Zn]],5,(IF($E$1=Discharge[[#Headers],[Cr]],0.25,(IF($E$1=Discharge[[#Headers],[Ni]],1,"")))))))))))))))))</f>
        <v>10</v>
      </c>
      <c r="S157" s="5">
        <f t="shared" si="8"/>
        <v>7.5</v>
      </c>
      <c r="T157" t="str">
        <f t="shared" si="8"/>
        <v/>
      </c>
      <c r="U157" t="str">
        <f t="shared" si="8"/>
        <v/>
      </c>
      <c r="V157"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0.72</v>
      </c>
    </row>
    <row r="158" spans="1:22" hidden="1" x14ac:dyDescent="0.4">
      <c r="A158" s="15" t="str">
        <f>CONCATENATE(B158,"-",(TEXT((COUNTIF($B$20:B158,B158)),"000")))</f>
        <v>2020-065</v>
      </c>
      <c r="B158" s="16">
        <f>YEAR(Discharge[[#This Row],[Date]])</f>
        <v>2020</v>
      </c>
      <c r="C158" s="15" t="str">
        <f>TEXT((MONTH(Discharge[[#This Row],[Date]])*29),"mmm")</f>
        <v>ต.ค.</v>
      </c>
      <c r="D158" s="23">
        <v>44119</v>
      </c>
      <c r="E158" s="24">
        <v>2</v>
      </c>
      <c r="F158" s="20">
        <v>8.14</v>
      </c>
      <c r="G158" s="20">
        <v>0.5</v>
      </c>
      <c r="H158" s="21">
        <v>221.74</v>
      </c>
      <c r="I158" s="21">
        <v>22</v>
      </c>
      <c r="J158" s="21">
        <v>1342</v>
      </c>
      <c r="K158" s="20">
        <v>0</v>
      </c>
      <c r="L158" s="20">
        <v>0</v>
      </c>
      <c r="M158" s="20">
        <v>0</v>
      </c>
      <c r="N158" s="20">
        <v>0</v>
      </c>
      <c r="O158" s="21"/>
      <c r="P158" s="21"/>
      <c r="R158" s="27">
        <f>IF($E$1=Discharge[[#Headers],[pH]],5.5,(IF($E$1=Discharge[[#Headers],[Oil &amp; Grease]],10,(IF($E$1=Discharge[[#Headers],[COD]],750,(IF($E$1=Discharge[[#Headers],[TSS]],200,(IF($E$1=Discharge[[#Headers],[TDS]],3000,(IF($E$1=Discharge[[#Headers],[Cu]],2,(IF($E$1=Discharge[[#Headers],[Zn]],5,(IF($E$1=Discharge[[#Headers],[Cr]],0.25,(IF($E$1=Discharge[[#Headers],[Ni]],1,"")))))))))))))))))</f>
        <v>10</v>
      </c>
      <c r="S158" s="5">
        <f t="shared" si="8"/>
        <v>7.5</v>
      </c>
      <c r="T158" t="str">
        <f t="shared" si="8"/>
        <v/>
      </c>
      <c r="U158" t="str">
        <f t="shared" si="8"/>
        <v/>
      </c>
      <c r="V158" s="5">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0.5</v>
      </c>
    </row>
    <row r="159" spans="1:22" hidden="1" x14ac:dyDescent="0.4">
      <c r="A159" s="15" t="str">
        <f>CONCATENATE(B159,"-",(TEXT((COUNTIF($B$20:B159,B159)),"000")))</f>
        <v>2020-066</v>
      </c>
      <c r="B159" s="16">
        <f>YEAR(Discharge[[#This Row],[Date]])</f>
        <v>2020</v>
      </c>
      <c r="C159" s="15" t="str">
        <f>TEXT((MONTH(Discharge[[#This Row],[Date]])*29),"mmm")</f>
        <v>ต.ค.</v>
      </c>
      <c r="D159" s="23">
        <v>44124</v>
      </c>
      <c r="E159" s="24">
        <v>3</v>
      </c>
      <c r="F159" s="20">
        <v>8.16</v>
      </c>
      <c r="G159" s="20">
        <v>0</v>
      </c>
      <c r="H159" s="21">
        <v>431.22</v>
      </c>
      <c r="I159" s="21">
        <v>25</v>
      </c>
      <c r="J159" s="21">
        <v>1844</v>
      </c>
      <c r="K159" s="20">
        <v>0</v>
      </c>
      <c r="L159" s="20">
        <v>0</v>
      </c>
      <c r="M159" s="20">
        <v>0</v>
      </c>
      <c r="N159" s="20">
        <v>0.01</v>
      </c>
      <c r="O159" s="21"/>
      <c r="P159" s="21"/>
      <c r="R159" s="27">
        <f>IF($E$1=Discharge[[#Headers],[pH]],5.5,(IF($E$1=Discharge[[#Headers],[Oil &amp; Grease]],10,(IF($E$1=Discharge[[#Headers],[COD]],750,(IF($E$1=Discharge[[#Headers],[TSS]],200,(IF($E$1=Discharge[[#Headers],[TDS]],3000,(IF($E$1=Discharge[[#Headers],[Cu]],2,(IF($E$1=Discharge[[#Headers],[Zn]],5,(IF($E$1=Discharge[[#Headers],[Cr]],0.25,(IF($E$1=Discharge[[#Headers],[Ni]],1,"")))))))))))))))))</f>
        <v>10</v>
      </c>
      <c r="S159" s="5">
        <f t="shared" si="8"/>
        <v>7.5</v>
      </c>
      <c r="T159" t="str">
        <f t="shared" si="8"/>
        <v/>
      </c>
      <c r="U159" t="str">
        <f t="shared" si="8"/>
        <v/>
      </c>
      <c r="V159"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60" spans="1:22" hidden="1" x14ac:dyDescent="0.4">
      <c r="A160" s="15" t="str">
        <f>CONCATENATE(B160,"-",(TEXT((COUNTIF($B$20:B160,B160)),"000")))</f>
        <v>2020-067</v>
      </c>
      <c r="B160" s="16">
        <f>YEAR(Discharge[[#This Row],[Date]])</f>
        <v>2020</v>
      </c>
      <c r="C160" s="15" t="str">
        <f>TEXT((MONTH(Discharge[[#This Row],[Date]])*29),"mmm")</f>
        <v>ต.ค.</v>
      </c>
      <c r="D160" s="23">
        <v>44128</v>
      </c>
      <c r="E160" s="24">
        <v>1</v>
      </c>
      <c r="F160" s="20">
        <v>7.95</v>
      </c>
      <c r="G160" s="20">
        <v>7.0000000000000007E-2</v>
      </c>
      <c r="H160" s="21">
        <v>297.39</v>
      </c>
      <c r="I160" s="21">
        <v>27</v>
      </c>
      <c r="J160" s="21">
        <v>1474</v>
      </c>
      <c r="K160" s="20">
        <v>0.01</v>
      </c>
      <c r="L160" s="20">
        <v>0.04</v>
      </c>
      <c r="M160" s="20">
        <v>0</v>
      </c>
      <c r="N160" s="20">
        <v>0.05</v>
      </c>
      <c r="O160" s="21"/>
      <c r="P160" s="21"/>
      <c r="R160" s="27">
        <f>IF($E$1=Discharge[[#Headers],[pH]],5.5,(IF($E$1=Discharge[[#Headers],[Oil &amp; Grease]],10,(IF($E$1=Discharge[[#Headers],[COD]],750,(IF($E$1=Discharge[[#Headers],[TSS]],200,(IF($E$1=Discharge[[#Headers],[TDS]],3000,(IF($E$1=Discharge[[#Headers],[Cu]],2,(IF($E$1=Discharge[[#Headers],[Zn]],5,(IF($E$1=Discharge[[#Headers],[Cr]],0.25,(IF($E$1=Discharge[[#Headers],[Ni]],1,"")))))))))))))))))</f>
        <v>10</v>
      </c>
      <c r="S160" s="5">
        <f t="shared" si="8"/>
        <v>7.5</v>
      </c>
      <c r="T160" t="str">
        <f t="shared" si="8"/>
        <v/>
      </c>
      <c r="U160" t="str">
        <f t="shared" si="8"/>
        <v/>
      </c>
      <c r="V160"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7.0000000000000007E-2</v>
      </c>
    </row>
    <row r="161" spans="1:22" hidden="1" x14ac:dyDescent="0.4">
      <c r="A161" s="15" t="str">
        <f>CONCATENATE(B161,"-",(TEXT((COUNTIF($B$20:B161,B161)),"000")))</f>
        <v>2020-068</v>
      </c>
      <c r="B161" s="16">
        <f>YEAR(Discharge[[#This Row],[Date]])</f>
        <v>2020</v>
      </c>
      <c r="C161" s="15" t="str">
        <f>TEXT((MONTH(Discharge[[#This Row],[Date]])*29),"mmm")</f>
        <v>ต.ค.</v>
      </c>
      <c r="D161" s="23">
        <v>44132</v>
      </c>
      <c r="E161" s="24">
        <v>2</v>
      </c>
      <c r="F161" s="20">
        <v>7.99</v>
      </c>
      <c r="G161" s="20">
        <v>1.69</v>
      </c>
      <c r="H161" s="21">
        <v>425.06</v>
      </c>
      <c r="I161" s="21">
        <v>33</v>
      </c>
      <c r="J161" s="21">
        <v>1638</v>
      </c>
      <c r="K161" s="20">
        <v>0</v>
      </c>
      <c r="L161" s="20">
        <v>0.02</v>
      </c>
      <c r="M161" s="20">
        <v>0</v>
      </c>
      <c r="N161" s="20">
        <v>0.02</v>
      </c>
      <c r="O161" s="21"/>
      <c r="P161" s="21"/>
      <c r="R161" s="27">
        <f>IF($E$1=Discharge[[#Headers],[pH]],5.5,(IF($E$1=Discharge[[#Headers],[Oil &amp; Grease]],10,(IF($E$1=Discharge[[#Headers],[COD]],750,(IF($E$1=Discharge[[#Headers],[TSS]],200,(IF($E$1=Discharge[[#Headers],[TDS]],3000,(IF($E$1=Discharge[[#Headers],[Cu]],2,(IF($E$1=Discharge[[#Headers],[Zn]],5,(IF($E$1=Discharge[[#Headers],[Cr]],0.25,(IF($E$1=Discharge[[#Headers],[Ni]],1,"")))))))))))))))))</f>
        <v>10</v>
      </c>
      <c r="S161" s="5">
        <f t="shared" si="8"/>
        <v>7.5</v>
      </c>
      <c r="T161" t="str">
        <f t="shared" si="8"/>
        <v/>
      </c>
      <c r="U161" t="str">
        <f t="shared" si="8"/>
        <v/>
      </c>
      <c r="V161"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1.69</v>
      </c>
    </row>
    <row r="162" spans="1:22" hidden="1" x14ac:dyDescent="0.4">
      <c r="A162" s="15" t="str">
        <f>CONCATENATE(B162,"-",(TEXT((COUNTIF($B$20:B162,B162)),"000")))</f>
        <v>2020-069</v>
      </c>
      <c r="B162" s="16">
        <f>YEAR(Discharge[[#This Row],[Date]])</f>
        <v>2020</v>
      </c>
      <c r="C162" s="15" t="str">
        <f>TEXT((MONTH(Discharge[[#This Row],[Date]])*29),"mmm")</f>
        <v>พ.ย.</v>
      </c>
      <c r="D162" s="23">
        <v>44139</v>
      </c>
      <c r="E162" s="24">
        <v>3</v>
      </c>
      <c r="F162" s="20">
        <v>7.99</v>
      </c>
      <c r="G162" s="20">
        <v>0</v>
      </c>
      <c r="H162" s="21">
        <v>232.62</v>
      </c>
      <c r="I162" s="21">
        <v>19</v>
      </c>
      <c r="J162" s="21">
        <v>1286</v>
      </c>
      <c r="K162" s="20">
        <v>0</v>
      </c>
      <c r="L162" s="20">
        <v>0</v>
      </c>
      <c r="M162" s="20">
        <v>0</v>
      </c>
      <c r="N162" s="20">
        <v>0</v>
      </c>
      <c r="O162" s="21"/>
      <c r="P162" s="21"/>
      <c r="R162" s="27">
        <f>IF($E$1=Discharge[[#Headers],[pH]],5.5,(IF($E$1=Discharge[[#Headers],[Oil &amp; Grease]],10,(IF($E$1=Discharge[[#Headers],[COD]],750,(IF($E$1=Discharge[[#Headers],[TSS]],200,(IF($E$1=Discharge[[#Headers],[TDS]],3000,(IF($E$1=Discharge[[#Headers],[Cu]],2,(IF($E$1=Discharge[[#Headers],[Zn]],5,(IF($E$1=Discharge[[#Headers],[Cr]],0.25,(IF($E$1=Discharge[[#Headers],[Ni]],1,"")))))))))))))))))</f>
        <v>10</v>
      </c>
      <c r="S162" s="5">
        <f t="shared" si="8"/>
        <v>7.5</v>
      </c>
      <c r="T162" t="str">
        <f t="shared" si="8"/>
        <v/>
      </c>
      <c r="U162" t="str">
        <f t="shared" si="8"/>
        <v/>
      </c>
      <c r="V162"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63" spans="1:22" hidden="1" x14ac:dyDescent="0.4">
      <c r="A163" s="15" t="str">
        <f>CONCATENATE(B163,"-",(TEXT((COUNTIF($B$20:B163,B163)),"000")))</f>
        <v>2020-070</v>
      </c>
      <c r="B163" s="16">
        <f>YEAR(Discharge[[#This Row],[Date]])</f>
        <v>2020</v>
      </c>
      <c r="C163" s="15" t="str">
        <f>TEXT((MONTH(Discharge[[#This Row],[Date]])*29),"mmm")</f>
        <v>พ.ย.</v>
      </c>
      <c r="D163" s="23">
        <v>44144</v>
      </c>
      <c r="E163" s="24">
        <v>1</v>
      </c>
      <c r="F163" s="20">
        <v>8.15</v>
      </c>
      <c r="G163" s="20">
        <v>0.98</v>
      </c>
      <c r="H163" s="21">
        <v>186.69</v>
      </c>
      <c r="I163" s="21">
        <v>49</v>
      </c>
      <c r="J163" s="21">
        <v>1166</v>
      </c>
      <c r="K163" s="20">
        <v>0.02</v>
      </c>
      <c r="L163" s="20">
        <v>0.04</v>
      </c>
      <c r="M163" s="20">
        <v>0</v>
      </c>
      <c r="N163" s="20">
        <v>0.09</v>
      </c>
      <c r="O163" s="21"/>
      <c r="P163" s="21"/>
      <c r="R163" s="27">
        <f>IF($E$1=Discharge[[#Headers],[pH]],5.5,(IF($E$1=Discharge[[#Headers],[Oil &amp; Grease]],10,(IF($E$1=Discharge[[#Headers],[COD]],750,(IF($E$1=Discharge[[#Headers],[TSS]],200,(IF($E$1=Discharge[[#Headers],[TDS]],3000,(IF($E$1=Discharge[[#Headers],[Cu]],2,(IF($E$1=Discharge[[#Headers],[Zn]],5,(IF($E$1=Discharge[[#Headers],[Cr]],0.25,(IF($E$1=Discharge[[#Headers],[Ni]],1,"")))))))))))))))))</f>
        <v>10</v>
      </c>
      <c r="S163" s="5">
        <f t="shared" si="8"/>
        <v>7.5</v>
      </c>
      <c r="T163" t="str">
        <f t="shared" si="8"/>
        <v/>
      </c>
      <c r="U163" t="str">
        <f t="shared" si="8"/>
        <v/>
      </c>
      <c r="V163"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0.98</v>
      </c>
    </row>
    <row r="164" spans="1:22" hidden="1" x14ac:dyDescent="0.4">
      <c r="A164" s="15" t="str">
        <f>CONCATENATE(B164,"-",(TEXT((COUNTIF($B$20:B164,B164)),"000")))</f>
        <v>2020-071</v>
      </c>
      <c r="B164" s="16">
        <f>YEAR(Discharge[[#This Row],[Date]])</f>
        <v>2020</v>
      </c>
      <c r="C164" s="15" t="str">
        <f>TEXT((MONTH(Discharge[[#This Row],[Date]])*29),"mmm")</f>
        <v>พ.ย.</v>
      </c>
      <c r="D164" s="23">
        <v>44147</v>
      </c>
      <c r="E164" s="24">
        <v>2</v>
      </c>
      <c r="F164" s="20">
        <v>7.8</v>
      </c>
      <c r="G164" s="20">
        <v>1.1000000000000001</v>
      </c>
      <c r="H164" s="21">
        <v>264.31</v>
      </c>
      <c r="I164" s="21">
        <v>50</v>
      </c>
      <c r="J164" s="21">
        <v>1394</v>
      </c>
      <c r="K164" s="20">
        <v>0</v>
      </c>
      <c r="L164" s="20">
        <v>0.03</v>
      </c>
      <c r="M164" s="20">
        <v>0</v>
      </c>
      <c r="N164" s="20">
        <v>0.03</v>
      </c>
      <c r="O164" s="21"/>
      <c r="P164" s="21"/>
      <c r="R164" s="27">
        <f>IF($E$1=Discharge[[#Headers],[pH]],5.5,(IF($E$1=Discharge[[#Headers],[Oil &amp; Grease]],10,(IF($E$1=Discharge[[#Headers],[COD]],750,(IF($E$1=Discharge[[#Headers],[TSS]],200,(IF($E$1=Discharge[[#Headers],[TDS]],3000,(IF($E$1=Discharge[[#Headers],[Cu]],2,(IF($E$1=Discharge[[#Headers],[Zn]],5,(IF($E$1=Discharge[[#Headers],[Cr]],0.25,(IF($E$1=Discharge[[#Headers],[Ni]],1,"")))))))))))))))))</f>
        <v>10</v>
      </c>
      <c r="S164" s="5">
        <f t="shared" si="8"/>
        <v>7.5</v>
      </c>
      <c r="T164" t="str">
        <f t="shared" si="8"/>
        <v/>
      </c>
      <c r="U164" t="str">
        <f t="shared" si="8"/>
        <v/>
      </c>
      <c r="V164"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1.1000000000000001</v>
      </c>
    </row>
    <row r="165" spans="1:22" hidden="1" x14ac:dyDescent="0.4">
      <c r="A165" s="15" t="str">
        <f>CONCATENATE(B165,"-",(TEXT((COUNTIF($B$20:B165,B165)),"000")))</f>
        <v>2020-072</v>
      </c>
      <c r="B165" s="16">
        <f>YEAR(Discharge[[#This Row],[Date]])</f>
        <v>2020</v>
      </c>
      <c r="C165" s="15" t="str">
        <f>TEXT((MONTH(Discharge[[#This Row],[Date]])*29),"mmm")</f>
        <v>พ.ย.</v>
      </c>
      <c r="D165" s="23">
        <v>44148</v>
      </c>
      <c r="E165" s="24">
        <v>3</v>
      </c>
      <c r="F165" s="20">
        <v>8.4700000000000006</v>
      </c>
      <c r="G165" s="20">
        <v>1.25</v>
      </c>
      <c r="H165" s="21">
        <v>427.96</v>
      </c>
      <c r="I165" s="21">
        <v>58</v>
      </c>
      <c r="J165" s="21">
        <v>1750</v>
      </c>
      <c r="K165" s="20">
        <v>0</v>
      </c>
      <c r="L165" s="20">
        <v>0.03</v>
      </c>
      <c r="M165" s="20">
        <v>0</v>
      </c>
      <c r="N165" s="20">
        <v>0.05</v>
      </c>
      <c r="O165" s="21"/>
      <c r="P165" s="21"/>
      <c r="R165" s="27">
        <f>IF($E$1=Discharge[[#Headers],[pH]],5.5,(IF($E$1=Discharge[[#Headers],[Oil &amp; Grease]],10,(IF($E$1=Discharge[[#Headers],[COD]],750,(IF($E$1=Discharge[[#Headers],[TSS]],200,(IF($E$1=Discharge[[#Headers],[TDS]],3000,(IF($E$1=Discharge[[#Headers],[Cu]],2,(IF($E$1=Discharge[[#Headers],[Zn]],5,(IF($E$1=Discharge[[#Headers],[Cr]],0.25,(IF($E$1=Discharge[[#Headers],[Ni]],1,"")))))))))))))))))</f>
        <v>10</v>
      </c>
      <c r="S165" s="5">
        <f t="shared" si="8"/>
        <v>7.5</v>
      </c>
      <c r="T165" t="str">
        <f t="shared" si="8"/>
        <v/>
      </c>
      <c r="U165" t="str">
        <f t="shared" si="8"/>
        <v/>
      </c>
      <c r="V165"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1.25</v>
      </c>
    </row>
    <row r="166" spans="1:22" hidden="1" x14ac:dyDescent="0.4">
      <c r="A166" s="15" t="str">
        <f>CONCATENATE(B166,"-",(TEXT((COUNTIF($B$20:B166,B166)),"000")))</f>
        <v>2020-073</v>
      </c>
      <c r="B166" s="16">
        <f>YEAR(Discharge[[#This Row],[Date]])</f>
        <v>2020</v>
      </c>
      <c r="C166" s="15" t="str">
        <f>TEXT((MONTH(Discharge[[#This Row],[Date]])*29),"mmm")</f>
        <v>พ.ย.</v>
      </c>
      <c r="D166" s="23">
        <v>44153</v>
      </c>
      <c r="E166" s="24">
        <v>1</v>
      </c>
      <c r="F166" s="20">
        <v>8.0500000000000007</v>
      </c>
      <c r="G166" s="20">
        <v>0.67</v>
      </c>
      <c r="H166" s="21">
        <v>183.33</v>
      </c>
      <c r="I166" s="21">
        <v>45</v>
      </c>
      <c r="J166" s="21">
        <v>1508</v>
      </c>
      <c r="K166" s="20">
        <v>0</v>
      </c>
      <c r="L166" s="20">
        <v>0</v>
      </c>
      <c r="M166" s="20">
        <v>0</v>
      </c>
      <c r="N166" s="20">
        <v>0</v>
      </c>
      <c r="O166" s="21"/>
      <c r="P166" s="21"/>
      <c r="R166" s="27">
        <f>IF($E$1=Discharge[[#Headers],[pH]],5.5,(IF($E$1=Discharge[[#Headers],[Oil &amp; Grease]],10,(IF($E$1=Discharge[[#Headers],[COD]],750,(IF($E$1=Discharge[[#Headers],[TSS]],200,(IF($E$1=Discharge[[#Headers],[TDS]],3000,(IF($E$1=Discharge[[#Headers],[Cu]],2,(IF($E$1=Discharge[[#Headers],[Zn]],5,(IF($E$1=Discharge[[#Headers],[Cr]],0.25,(IF($E$1=Discharge[[#Headers],[Ni]],1,"")))))))))))))))))</f>
        <v>10</v>
      </c>
      <c r="S166" s="5">
        <f t="shared" ref="S166:U181" si="9">S165</f>
        <v>7.5</v>
      </c>
      <c r="T166" t="str">
        <f t="shared" si="9"/>
        <v/>
      </c>
      <c r="U166" t="str">
        <f t="shared" si="9"/>
        <v/>
      </c>
      <c r="V166"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0.67</v>
      </c>
    </row>
    <row r="167" spans="1:22" hidden="1" x14ac:dyDescent="0.4">
      <c r="A167" s="15" t="str">
        <f>CONCATENATE(B167,"-",(TEXT((COUNTIF($B$20:B167,B167)),"000")))</f>
        <v>2020-074</v>
      </c>
      <c r="B167" s="16">
        <f>YEAR(Discharge[[#This Row],[Date]])</f>
        <v>2020</v>
      </c>
      <c r="C167" s="15" t="str">
        <f>TEXT((MONTH(Discharge[[#This Row],[Date]])*29),"mmm")</f>
        <v>พ.ย.</v>
      </c>
      <c r="D167" s="23">
        <v>44159</v>
      </c>
      <c r="E167" s="24">
        <v>2</v>
      </c>
      <c r="F167" s="20">
        <v>8.1</v>
      </c>
      <c r="G167" s="20">
        <v>2</v>
      </c>
      <c r="H167" s="21">
        <v>447.7</v>
      </c>
      <c r="I167" s="21">
        <v>43</v>
      </c>
      <c r="J167" s="21">
        <v>1924</v>
      </c>
      <c r="K167" s="20">
        <v>0.01</v>
      </c>
      <c r="L167" s="20">
        <v>7.0000000000000007E-2</v>
      </c>
      <c r="M167" s="20">
        <v>0</v>
      </c>
      <c r="N167" s="20">
        <v>0.02</v>
      </c>
      <c r="O167" s="21"/>
      <c r="P167" s="21"/>
      <c r="R167" s="27">
        <f>IF($E$1=Discharge[[#Headers],[pH]],5.5,(IF($E$1=Discharge[[#Headers],[Oil &amp; Grease]],10,(IF($E$1=Discharge[[#Headers],[COD]],750,(IF($E$1=Discharge[[#Headers],[TSS]],200,(IF($E$1=Discharge[[#Headers],[TDS]],3000,(IF($E$1=Discharge[[#Headers],[Cu]],2,(IF($E$1=Discharge[[#Headers],[Zn]],5,(IF($E$1=Discharge[[#Headers],[Cr]],0.25,(IF($E$1=Discharge[[#Headers],[Ni]],1,"")))))))))))))))))</f>
        <v>10</v>
      </c>
      <c r="S167" s="5">
        <f t="shared" si="9"/>
        <v>7.5</v>
      </c>
      <c r="T167" t="str">
        <f t="shared" si="9"/>
        <v/>
      </c>
      <c r="U167" t="str">
        <f t="shared" si="9"/>
        <v/>
      </c>
      <c r="V167"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2</v>
      </c>
    </row>
    <row r="168" spans="1:22" hidden="1" x14ac:dyDescent="0.4">
      <c r="A168" s="15" t="str">
        <f>CONCATENATE(B168,"-",(TEXT((COUNTIF($B$20:B168,B168)),"000")))</f>
        <v>2020-075</v>
      </c>
      <c r="B168" s="16">
        <f>YEAR(Discharge[[#This Row],[Date]])</f>
        <v>2020</v>
      </c>
      <c r="C168" s="15" t="str">
        <f>TEXT((MONTH(Discharge[[#This Row],[Date]])*29),"mmm")</f>
        <v>ธ.ค.</v>
      </c>
      <c r="D168" s="23">
        <v>44168</v>
      </c>
      <c r="E168" s="24">
        <v>1</v>
      </c>
      <c r="F168" s="20">
        <v>7.85</v>
      </c>
      <c r="G168" s="20">
        <v>1.4</v>
      </c>
      <c r="H168" s="21">
        <v>359.44</v>
      </c>
      <c r="I168" s="21">
        <v>29</v>
      </c>
      <c r="J168" s="21">
        <v>1926</v>
      </c>
      <c r="K168" s="20">
        <v>0.01</v>
      </c>
      <c r="L168" s="20">
        <v>0.01</v>
      </c>
      <c r="M168" s="20">
        <v>0</v>
      </c>
      <c r="N168" s="20">
        <v>0.02</v>
      </c>
      <c r="O168" s="21"/>
      <c r="P168" s="21"/>
      <c r="R168" s="27">
        <f>IF($E$1=Discharge[[#Headers],[pH]],5.5,(IF($E$1=Discharge[[#Headers],[Oil &amp; Grease]],10,(IF($E$1=Discharge[[#Headers],[COD]],750,(IF($E$1=Discharge[[#Headers],[TSS]],200,(IF($E$1=Discharge[[#Headers],[TDS]],3000,(IF($E$1=Discharge[[#Headers],[Cu]],2,(IF($E$1=Discharge[[#Headers],[Zn]],5,(IF($E$1=Discharge[[#Headers],[Cr]],0.25,(IF($E$1=Discharge[[#Headers],[Ni]],1,"")))))))))))))))))</f>
        <v>10</v>
      </c>
      <c r="S168" s="5">
        <f t="shared" si="9"/>
        <v>7.5</v>
      </c>
      <c r="T168" t="str">
        <f t="shared" si="9"/>
        <v/>
      </c>
      <c r="U168" t="str">
        <f t="shared" si="9"/>
        <v/>
      </c>
      <c r="V168"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1.4</v>
      </c>
    </row>
    <row r="169" spans="1:22" hidden="1" x14ac:dyDescent="0.4">
      <c r="A169" s="15" t="str">
        <f>CONCATENATE(B169,"-",(TEXT((COUNTIF($B$20:B169,B169)),"000")))</f>
        <v>2020-076</v>
      </c>
      <c r="B169" s="16">
        <f>YEAR(Discharge[[#This Row],[Date]])</f>
        <v>2020</v>
      </c>
      <c r="C169" s="15" t="str">
        <f>TEXT((MONTH(Discharge[[#This Row],[Date]])*29),"mmm")</f>
        <v>ธ.ค.</v>
      </c>
      <c r="D169" s="23">
        <v>44169</v>
      </c>
      <c r="E169" s="24">
        <v>2</v>
      </c>
      <c r="F169" s="20">
        <v>8.0299999999999994</v>
      </c>
      <c r="G169" s="20">
        <v>2.98</v>
      </c>
      <c r="H169" s="21">
        <v>405.58</v>
      </c>
      <c r="I169" s="21">
        <v>52</v>
      </c>
      <c r="J169" s="21">
        <v>1924</v>
      </c>
      <c r="K169" s="20">
        <v>0.01</v>
      </c>
      <c r="L169" s="20">
        <v>0.04</v>
      </c>
      <c r="M169" s="20">
        <v>0</v>
      </c>
      <c r="N169" s="20">
        <v>0.01</v>
      </c>
      <c r="O169" s="21"/>
      <c r="P169" s="21"/>
      <c r="R169" s="27">
        <f>IF($E$1=Discharge[[#Headers],[pH]],5.5,(IF($E$1=Discharge[[#Headers],[Oil &amp; Grease]],10,(IF($E$1=Discharge[[#Headers],[COD]],750,(IF($E$1=Discharge[[#Headers],[TSS]],200,(IF($E$1=Discharge[[#Headers],[TDS]],3000,(IF($E$1=Discharge[[#Headers],[Cu]],2,(IF($E$1=Discharge[[#Headers],[Zn]],5,(IF($E$1=Discharge[[#Headers],[Cr]],0.25,(IF($E$1=Discharge[[#Headers],[Ni]],1,"")))))))))))))))))</f>
        <v>10</v>
      </c>
      <c r="S169" s="5">
        <f t="shared" si="9"/>
        <v>7.5</v>
      </c>
      <c r="T169" t="str">
        <f t="shared" si="9"/>
        <v/>
      </c>
      <c r="U169" t="str">
        <f t="shared" si="9"/>
        <v/>
      </c>
      <c r="V169"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2.98</v>
      </c>
    </row>
    <row r="170" spans="1:22" hidden="1" x14ac:dyDescent="0.4">
      <c r="A170" s="15" t="str">
        <f>CONCATENATE(B170,"-",(TEXT((COUNTIF($B$20:B170,B170)),"000")))</f>
        <v>2020-077</v>
      </c>
      <c r="B170" s="16">
        <f>YEAR(Discharge[[#This Row],[Date]])</f>
        <v>2020</v>
      </c>
      <c r="C170" s="15" t="str">
        <f>TEXT((MONTH(Discharge[[#This Row],[Date]])*29),"mmm")</f>
        <v>ธ.ค.</v>
      </c>
      <c r="D170" s="23">
        <v>44172</v>
      </c>
      <c r="E170" s="24">
        <v>3</v>
      </c>
      <c r="F170" s="20">
        <v>7.84</v>
      </c>
      <c r="G170" s="20">
        <v>0.65</v>
      </c>
      <c r="H170" s="21">
        <v>383.14</v>
      </c>
      <c r="I170" s="21">
        <v>51</v>
      </c>
      <c r="J170" s="21">
        <v>1758</v>
      </c>
      <c r="K170" s="20">
        <v>0</v>
      </c>
      <c r="L170" s="20">
        <v>0</v>
      </c>
      <c r="M170" s="20">
        <v>0</v>
      </c>
      <c r="N170" s="20">
        <v>0</v>
      </c>
      <c r="O170" s="21"/>
      <c r="P170" s="21"/>
      <c r="R170" s="27">
        <f>IF($E$1=Discharge[[#Headers],[pH]],5.5,(IF($E$1=Discharge[[#Headers],[Oil &amp; Grease]],10,(IF($E$1=Discharge[[#Headers],[COD]],750,(IF($E$1=Discharge[[#Headers],[TSS]],200,(IF($E$1=Discharge[[#Headers],[TDS]],3000,(IF($E$1=Discharge[[#Headers],[Cu]],2,(IF($E$1=Discharge[[#Headers],[Zn]],5,(IF($E$1=Discharge[[#Headers],[Cr]],0.25,(IF($E$1=Discharge[[#Headers],[Ni]],1,"")))))))))))))))))</f>
        <v>10</v>
      </c>
      <c r="S170" s="5">
        <f t="shared" si="9"/>
        <v>7.5</v>
      </c>
      <c r="T170" t="str">
        <f t="shared" si="9"/>
        <v/>
      </c>
      <c r="U170" t="str">
        <f t="shared" si="9"/>
        <v/>
      </c>
      <c r="V170"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0.65</v>
      </c>
    </row>
    <row r="171" spans="1:22" hidden="1" x14ac:dyDescent="0.4">
      <c r="A171" s="15" t="str">
        <f>CONCATENATE(B171,"-",(TEXT((COUNTIF($B$20:B171,B171)),"000")))</f>
        <v>2020-078</v>
      </c>
      <c r="B171" s="16">
        <f>YEAR(Discharge[[#This Row],[Date]])</f>
        <v>2020</v>
      </c>
      <c r="C171" s="15" t="str">
        <f>TEXT((MONTH(Discharge[[#This Row],[Date]])*29),"mmm")</f>
        <v>ธ.ค.</v>
      </c>
      <c r="D171" s="23">
        <v>44176</v>
      </c>
      <c r="E171" s="24">
        <v>1</v>
      </c>
      <c r="F171" s="20">
        <v>7.84</v>
      </c>
      <c r="G171" s="20">
        <v>0</v>
      </c>
      <c r="H171" s="21">
        <v>346.72</v>
      </c>
      <c r="I171" s="21">
        <v>42</v>
      </c>
      <c r="J171" s="21">
        <v>2082</v>
      </c>
      <c r="K171" s="20">
        <v>0.03</v>
      </c>
      <c r="L171" s="20">
        <v>0.02</v>
      </c>
      <c r="M171" s="20">
        <v>0</v>
      </c>
      <c r="N171" s="20">
        <v>0.06</v>
      </c>
      <c r="O171" s="21"/>
      <c r="P171" s="21"/>
      <c r="R171" s="27">
        <f>IF($E$1=Discharge[[#Headers],[pH]],5.5,(IF($E$1=Discharge[[#Headers],[Oil &amp; Grease]],10,(IF($E$1=Discharge[[#Headers],[COD]],750,(IF($E$1=Discharge[[#Headers],[TSS]],200,(IF($E$1=Discharge[[#Headers],[TDS]],3000,(IF($E$1=Discharge[[#Headers],[Cu]],2,(IF($E$1=Discharge[[#Headers],[Zn]],5,(IF($E$1=Discharge[[#Headers],[Cr]],0.25,(IF($E$1=Discharge[[#Headers],[Ni]],1,"")))))))))))))))))</f>
        <v>10</v>
      </c>
      <c r="S171" s="5">
        <f t="shared" si="9"/>
        <v>7.5</v>
      </c>
      <c r="T171" t="str">
        <f t="shared" si="9"/>
        <v/>
      </c>
      <c r="U171" t="str">
        <f t="shared" si="9"/>
        <v/>
      </c>
      <c r="V171"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72" spans="1:22" hidden="1" x14ac:dyDescent="0.4">
      <c r="A172" s="15" t="str">
        <f>CONCATENATE(B172,"-",(TEXT((COUNTIF($B$20:B172,B172)),"000")))</f>
        <v>2020-079</v>
      </c>
      <c r="B172" s="16">
        <f>YEAR(Discharge[[#This Row],[Date]])</f>
        <v>2020</v>
      </c>
      <c r="C172" s="15" t="str">
        <f>TEXT((MONTH(Discharge[[#This Row],[Date]])*29),"mmm")</f>
        <v>ธ.ค.</v>
      </c>
      <c r="D172" s="23">
        <v>44187</v>
      </c>
      <c r="E172" s="24">
        <v>2</v>
      </c>
      <c r="F172" s="20">
        <v>8.39</v>
      </c>
      <c r="G172" s="20">
        <v>0.22</v>
      </c>
      <c r="H172" s="21">
        <v>271.88</v>
      </c>
      <c r="I172" s="21">
        <v>41</v>
      </c>
      <c r="J172" s="21">
        <v>1966</v>
      </c>
      <c r="K172" s="20">
        <v>0</v>
      </c>
      <c r="L172" s="20">
        <v>0.02</v>
      </c>
      <c r="M172" s="20">
        <v>0.02</v>
      </c>
      <c r="N172" s="20">
        <v>0.06</v>
      </c>
      <c r="O172" s="21"/>
      <c r="P172" s="21"/>
      <c r="R172" s="27">
        <f>IF($E$1=Discharge[[#Headers],[pH]],5.5,(IF($E$1=Discharge[[#Headers],[Oil &amp; Grease]],10,(IF($E$1=Discharge[[#Headers],[COD]],750,(IF($E$1=Discharge[[#Headers],[TSS]],200,(IF($E$1=Discharge[[#Headers],[TDS]],3000,(IF($E$1=Discharge[[#Headers],[Cu]],2,(IF($E$1=Discharge[[#Headers],[Zn]],5,(IF($E$1=Discharge[[#Headers],[Cr]],0.25,(IF($E$1=Discharge[[#Headers],[Ni]],1,"")))))))))))))))))</f>
        <v>10</v>
      </c>
      <c r="S172" s="5">
        <f t="shared" si="9"/>
        <v>7.5</v>
      </c>
      <c r="T172" t="str">
        <f t="shared" si="9"/>
        <v/>
      </c>
      <c r="U172" t="str">
        <f t="shared" si="9"/>
        <v/>
      </c>
      <c r="V172"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0.22</v>
      </c>
    </row>
    <row r="173" spans="1:22" ht="20.100000000000001" hidden="1" customHeight="1" x14ac:dyDescent="0.4">
      <c r="A173" s="15" t="str">
        <f>CONCATENATE(B173,"-",(TEXT((COUNTIF($B$20:B173,B173)),"000")))</f>
        <v>2020-080</v>
      </c>
      <c r="B173" s="16">
        <f>YEAR(Discharge[[#This Row],[Date]])</f>
        <v>2020</v>
      </c>
      <c r="C173" s="15" t="str">
        <f>TEXT((MONTH(Discharge[[#This Row],[Date]])*29),"mmm")</f>
        <v>ธ.ค.</v>
      </c>
      <c r="D173" s="23">
        <v>44188</v>
      </c>
      <c r="E173" s="24">
        <v>3</v>
      </c>
      <c r="F173" s="20">
        <v>7.82</v>
      </c>
      <c r="G173" s="20">
        <v>0.32</v>
      </c>
      <c r="H173" s="21">
        <v>146.25</v>
      </c>
      <c r="I173" s="21">
        <v>24</v>
      </c>
      <c r="J173" s="21">
        <v>1278</v>
      </c>
      <c r="K173" s="20">
        <v>0.02</v>
      </c>
      <c r="L173" s="20">
        <v>0</v>
      </c>
      <c r="M173" s="20">
        <v>0.01</v>
      </c>
      <c r="N173" s="20">
        <v>0.02</v>
      </c>
      <c r="O173" s="21"/>
      <c r="P173" s="21"/>
      <c r="R173" s="27">
        <f>IF($E$1=Discharge[[#Headers],[pH]],5.5,(IF($E$1=Discharge[[#Headers],[Oil &amp; Grease]],10,(IF($E$1=Discharge[[#Headers],[COD]],750,(IF($E$1=Discharge[[#Headers],[TSS]],200,(IF($E$1=Discharge[[#Headers],[TDS]],3000,(IF($E$1=Discharge[[#Headers],[Cu]],2,(IF($E$1=Discharge[[#Headers],[Zn]],5,(IF($E$1=Discharge[[#Headers],[Cr]],0.25,(IF($E$1=Discharge[[#Headers],[Ni]],1,"")))))))))))))))))</f>
        <v>10</v>
      </c>
      <c r="S173" s="5">
        <f t="shared" si="9"/>
        <v>7.5</v>
      </c>
      <c r="T173" t="str">
        <f t="shared" si="9"/>
        <v/>
      </c>
      <c r="U173" t="str">
        <f t="shared" si="9"/>
        <v/>
      </c>
      <c r="V173"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0.32</v>
      </c>
    </row>
    <row r="174" spans="1:22" ht="20.100000000000001" customHeight="1" x14ac:dyDescent="0.4">
      <c r="A174" s="15" t="str">
        <f>CONCATENATE(B174,"-",(TEXT((COUNTIF($B$20:B174,B174)),"000")))</f>
        <v>2021-001</v>
      </c>
      <c r="B174" s="16">
        <f>YEAR(Discharge[[#This Row],[Date]])</f>
        <v>2021</v>
      </c>
      <c r="C174" s="17" t="str">
        <f>TEXT((MONTH(Discharge[[#This Row],[Date]])*29),"mmm")</f>
        <v>ม.ค.</v>
      </c>
      <c r="D174" s="23">
        <v>44201</v>
      </c>
      <c r="E174" s="24">
        <v>1</v>
      </c>
      <c r="F174" s="20">
        <v>7.5</v>
      </c>
      <c r="G174" s="20">
        <v>0.89</v>
      </c>
      <c r="H174" s="21">
        <v>126.61</v>
      </c>
      <c r="I174" s="21">
        <v>18</v>
      </c>
      <c r="J174" s="21">
        <v>1706</v>
      </c>
      <c r="K174" s="20">
        <v>0</v>
      </c>
      <c r="L174" s="20">
        <v>0</v>
      </c>
      <c r="M174" s="20">
        <v>0</v>
      </c>
      <c r="N174" s="20">
        <v>0.05</v>
      </c>
      <c r="O174" s="21"/>
      <c r="P174" s="21"/>
      <c r="R174" s="27">
        <f>IF($E$1=Discharge[[#Headers],[pH]],5.5,(IF($E$1=Discharge[[#Headers],[Oil &amp; Grease]],10,(IF($E$1=Discharge[[#Headers],[COD]],750,(IF($E$1=Discharge[[#Headers],[TSS]],200,(IF($E$1=Discharge[[#Headers],[TDS]],3000,(IF($E$1=Discharge[[#Headers],[Cu]],2,(IF($E$1=Discharge[[#Headers],[Zn]],5,(IF($E$1=Discharge[[#Headers],[Cr]],0.25,(IF($E$1=Discharge[[#Headers],[Ni]],1,"")))))))))))))))))</f>
        <v>10</v>
      </c>
      <c r="S174" s="5">
        <f t="shared" si="9"/>
        <v>7.5</v>
      </c>
      <c r="T174" t="str">
        <f t="shared" si="9"/>
        <v/>
      </c>
      <c r="U174" t="str">
        <f t="shared" si="9"/>
        <v/>
      </c>
      <c r="V174"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0.89</v>
      </c>
    </row>
    <row r="175" spans="1:22" ht="20.100000000000001" customHeight="1" x14ac:dyDescent="0.4">
      <c r="A175" s="15" t="str">
        <f>CONCATENATE(B175,"-",(TEXT((COUNTIF($B$20:B175,B175)),"000")))</f>
        <v>2021-002</v>
      </c>
      <c r="B175" s="16">
        <f>YEAR(Discharge[[#This Row],[Date]])</f>
        <v>2021</v>
      </c>
      <c r="C175" s="15" t="str">
        <f>TEXT((MONTH(Discharge[[#This Row],[Date]])*29),"mmm")</f>
        <v>ม.ค.</v>
      </c>
      <c r="D175" s="23">
        <v>44207</v>
      </c>
      <c r="E175" s="24">
        <v>2</v>
      </c>
      <c r="F175" s="20">
        <v>7.63</v>
      </c>
      <c r="G175" s="20">
        <v>0.68</v>
      </c>
      <c r="H175" s="21">
        <v>295.67</v>
      </c>
      <c r="I175" s="21">
        <v>31</v>
      </c>
      <c r="J175" s="21">
        <v>1636</v>
      </c>
      <c r="K175" s="20">
        <v>0</v>
      </c>
      <c r="L175" s="20">
        <v>0</v>
      </c>
      <c r="M175" s="20">
        <v>0</v>
      </c>
      <c r="N175" s="20">
        <v>0</v>
      </c>
      <c r="O175" s="21"/>
      <c r="P175" s="21"/>
      <c r="R175" s="27">
        <f>IF($E$1=Discharge[[#Headers],[pH]],5.5,(IF($E$1=Discharge[[#Headers],[Oil &amp; Grease]],10,(IF($E$1=Discharge[[#Headers],[COD]],750,(IF($E$1=Discharge[[#Headers],[TSS]],200,(IF($E$1=Discharge[[#Headers],[TDS]],3000,(IF($E$1=Discharge[[#Headers],[Cu]],2,(IF($E$1=Discharge[[#Headers],[Zn]],5,(IF($E$1=Discharge[[#Headers],[Cr]],0.25,(IF($E$1=Discharge[[#Headers],[Ni]],1,"")))))))))))))))))</f>
        <v>10</v>
      </c>
      <c r="S175" s="5">
        <f t="shared" si="9"/>
        <v>7.5</v>
      </c>
      <c r="T175" t="str">
        <f t="shared" si="9"/>
        <v/>
      </c>
      <c r="U175" t="str">
        <f t="shared" si="9"/>
        <v/>
      </c>
      <c r="V175"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0.68</v>
      </c>
    </row>
    <row r="176" spans="1:22" ht="20.100000000000001" customHeight="1" x14ac:dyDescent="0.4">
      <c r="A176" s="15" t="str">
        <f>CONCATENATE(B176,"-",(TEXT((COUNTIF($B$20:B176,B176)),"000")))</f>
        <v>2021-003</v>
      </c>
      <c r="B176" s="16">
        <f>YEAR(Discharge[[#This Row],[Date]])</f>
        <v>2021</v>
      </c>
      <c r="C176" s="15" t="str">
        <f>TEXT((MONTH(Discharge[[#This Row],[Date]])*29),"mmm")</f>
        <v>ม.ค.</v>
      </c>
      <c r="D176" s="23">
        <v>44214</v>
      </c>
      <c r="E176" s="24">
        <v>3</v>
      </c>
      <c r="F176" s="20">
        <v>7.83</v>
      </c>
      <c r="G176" s="20">
        <v>0</v>
      </c>
      <c r="H176" s="21">
        <v>295.97000000000003</v>
      </c>
      <c r="I176" s="21">
        <v>53</v>
      </c>
      <c r="J176" s="21">
        <v>1736</v>
      </c>
      <c r="K176" s="20">
        <v>0.03</v>
      </c>
      <c r="L176" s="20">
        <v>0.14000000000000001</v>
      </c>
      <c r="M176" s="20">
        <v>0</v>
      </c>
      <c r="N176" s="20">
        <v>0.04</v>
      </c>
      <c r="O176" s="21"/>
      <c r="P176" s="21"/>
      <c r="R176" s="27">
        <f>IF($E$1=Discharge[[#Headers],[pH]],5.5,(IF($E$1=Discharge[[#Headers],[Oil &amp; Grease]],10,(IF($E$1=Discharge[[#Headers],[COD]],750,(IF($E$1=Discharge[[#Headers],[TSS]],200,(IF($E$1=Discharge[[#Headers],[TDS]],3000,(IF($E$1=Discharge[[#Headers],[Cu]],2,(IF($E$1=Discharge[[#Headers],[Zn]],5,(IF($E$1=Discharge[[#Headers],[Cr]],0.25,(IF($E$1=Discharge[[#Headers],[Ni]],1,"")))))))))))))))))</f>
        <v>10</v>
      </c>
      <c r="S176" s="5">
        <f t="shared" si="9"/>
        <v>7.5</v>
      </c>
      <c r="T176" t="str">
        <f t="shared" si="9"/>
        <v/>
      </c>
      <c r="U176" t="str">
        <f t="shared" si="9"/>
        <v/>
      </c>
      <c r="V176"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77" spans="1:22" ht="20.100000000000001" customHeight="1" x14ac:dyDescent="0.4">
      <c r="A177" s="15" t="str">
        <f>CONCATENATE(B177,"-",(TEXT((COUNTIF($B$20:B177,B177)),"000")))</f>
        <v>2021-004</v>
      </c>
      <c r="B177" s="16">
        <f>YEAR(Discharge[[#This Row],[Date]])</f>
        <v>2021</v>
      </c>
      <c r="C177" s="15" t="str">
        <f>TEXT((MONTH(Discharge[[#This Row],[Date]])*29),"mmm")</f>
        <v>ม.ค.</v>
      </c>
      <c r="D177" s="23">
        <v>44214</v>
      </c>
      <c r="E177" s="24">
        <v>1</v>
      </c>
      <c r="F177" s="20">
        <v>7.5</v>
      </c>
      <c r="G177" s="20">
        <v>0.53</v>
      </c>
      <c r="H177" s="21">
        <v>435.18</v>
      </c>
      <c r="I177" s="21">
        <v>35</v>
      </c>
      <c r="J177" s="21">
        <v>1818</v>
      </c>
      <c r="K177" s="20">
        <v>0.03</v>
      </c>
      <c r="L177" s="20">
        <v>0.14000000000000001</v>
      </c>
      <c r="M177" s="20">
        <v>0</v>
      </c>
      <c r="N177" s="20">
        <v>0.04</v>
      </c>
      <c r="O177" s="21"/>
      <c r="P177" s="21"/>
      <c r="R177" s="27">
        <f>IF($E$1=Discharge[[#Headers],[pH]],5.5,(IF($E$1=Discharge[[#Headers],[Oil &amp; Grease]],10,(IF($E$1=Discharge[[#Headers],[COD]],750,(IF($E$1=Discharge[[#Headers],[TSS]],200,(IF($E$1=Discharge[[#Headers],[TDS]],3000,(IF($E$1=Discharge[[#Headers],[Cu]],2,(IF($E$1=Discharge[[#Headers],[Zn]],5,(IF($E$1=Discharge[[#Headers],[Cr]],0.25,(IF($E$1=Discharge[[#Headers],[Ni]],1,"")))))))))))))))))</f>
        <v>10</v>
      </c>
      <c r="S177" s="5">
        <f t="shared" si="9"/>
        <v>7.5</v>
      </c>
      <c r="T177" t="str">
        <f t="shared" si="9"/>
        <v/>
      </c>
      <c r="U177" t="str">
        <f t="shared" si="9"/>
        <v/>
      </c>
      <c r="V177"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0.53</v>
      </c>
    </row>
    <row r="178" spans="1:22" ht="20.100000000000001" customHeight="1" x14ac:dyDescent="0.4">
      <c r="A178" s="15" t="str">
        <f>CONCATENATE(B178,"-",(TEXT((COUNTIF($B$20:B178,B178)),"000")))</f>
        <v>2021-005</v>
      </c>
      <c r="B178" s="16">
        <f>YEAR(Discharge[[#This Row],[Date]])</f>
        <v>2021</v>
      </c>
      <c r="C178" s="15" t="str">
        <f>TEXT((MONTH(Discharge[[#This Row],[Date]])*29),"mmm")</f>
        <v>ม.ค.</v>
      </c>
      <c r="D178" s="23">
        <v>44219</v>
      </c>
      <c r="E178" s="24">
        <v>2</v>
      </c>
      <c r="F178" s="20">
        <v>7.68</v>
      </c>
      <c r="G178" s="20">
        <v>0.26</v>
      </c>
      <c r="H178" s="21">
        <v>346.65</v>
      </c>
      <c r="I178" s="21">
        <v>33</v>
      </c>
      <c r="J178" s="21">
        <v>1844</v>
      </c>
      <c r="K178" s="20">
        <v>0</v>
      </c>
      <c r="L178" s="20">
        <v>0</v>
      </c>
      <c r="M178" s="20">
        <v>0</v>
      </c>
      <c r="N178" s="20">
        <v>0.01</v>
      </c>
      <c r="O178" s="21"/>
      <c r="P178" s="21"/>
      <c r="R178" s="27">
        <f>IF($E$1=Discharge[[#Headers],[pH]],5.5,(IF($E$1=Discharge[[#Headers],[Oil &amp; Grease]],10,(IF($E$1=Discharge[[#Headers],[COD]],750,(IF($E$1=Discharge[[#Headers],[TSS]],200,(IF($E$1=Discharge[[#Headers],[TDS]],3000,(IF($E$1=Discharge[[#Headers],[Cu]],2,(IF($E$1=Discharge[[#Headers],[Zn]],5,(IF($E$1=Discharge[[#Headers],[Cr]],0.25,(IF($E$1=Discharge[[#Headers],[Ni]],1,"")))))))))))))))))</f>
        <v>10</v>
      </c>
      <c r="S178" s="5">
        <f t="shared" si="9"/>
        <v>7.5</v>
      </c>
      <c r="T178" t="str">
        <f t="shared" si="9"/>
        <v/>
      </c>
      <c r="U178" t="str">
        <f t="shared" si="9"/>
        <v/>
      </c>
      <c r="V178"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0.26</v>
      </c>
    </row>
    <row r="179" spans="1:22" ht="20.100000000000001" customHeight="1" x14ac:dyDescent="0.4">
      <c r="A179" s="15" t="str">
        <f>CONCATENATE(B179,"-",(TEXT((COUNTIF($B$20:B179,B179)),"000")))</f>
        <v>2021-006</v>
      </c>
      <c r="B179" s="16">
        <f>YEAR(Discharge[[#This Row],[Date]])</f>
        <v>2021</v>
      </c>
      <c r="C179" s="15" t="str">
        <f>TEXT((MONTH(Discharge[[#This Row],[Date]])*29),"mmm")</f>
        <v>ม.ค.</v>
      </c>
      <c r="D179" s="23">
        <v>44222</v>
      </c>
      <c r="E179" s="24">
        <v>3</v>
      </c>
      <c r="F179" s="20">
        <v>7.77</v>
      </c>
      <c r="G179" s="20">
        <v>0.22</v>
      </c>
      <c r="H179" s="21">
        <v>183.42</v>
      </c>
      <c r="I179" s="21">
        <v>39</v>
      </c>
      <c r="J179" s="21">
        <v>1768</v>
      </c>
      <c r="K179" s="20">
        <v>0.02</v>
      </c>
      <c r="L179" s="20">
        <v>0</v>
      </c>
      <c r="M179" s="20">
        <v>0</v>
      </c>
      <c r="N179" s="20">
        <v>0.02</v>
      </c>
      <c r="O179" s="21"/>
      <c r="P179" s="21"/>
      <c r="R179" s="27">
        <f>IF($E$1=Discharge[[#Headers],[pH]],5.5,(IF($E$1=Discharge[[#Headers],[Oil &amp; Grease]],10,(IF($E$1=Discharge[[#Headers],[COD]],750,(IF($E$1=Discharge[[#Headers],[TSS]],200,(IF($E$1=Discharge[[#Headers],[TDS]],3000,(IF($E$1=Discharge[[#Headers],[Cu]],2,(IF($E$1=Discharge[[#Headers],[Zn]],5,(IF($E$1=Discharge[[#Headers],[Cr]],0.25,(IF($E$1=Discharge[[#Headers],[Ni]],1,"")))))))))))))))))</f>
        <v>10</v>
      </c>
      <c r="S179" s="5">
        <f t="shared" si="9"/>
        <v>7.5</v>
      </c>
      <c r="T179" t="str">
        <f t="shared" si="9"/>
        <v/>
      </c>
      <c r="U179" t="str">
        <f t="shared" si="9"/>
        <v/>
      </c>
      <c r="V179"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0.22</v>
      </c>
    </row>
    <row r="180" spans="1:22" ht="20.100000000000001" customHeight="1" x14ac:dyDescent="0.4">
      <c r="A180" s="15" t="str">
        <f>CONCATENATE(B180,"-",(TEXT((COUNTIF($B$20:B180,B180)),"000")))</f>
        <v>2021-007</v>
      </c>
      <c r="B180" s="16">
        <f>YEAR(Discharge[[#This Row],[Date]])</f>
        <v>2021</v>
      </c>
      <c r="C180" s="15" t="str">
        <f>TEXT((MONTH(Discharge[[#This Row],[Date]])*29),"mmm")</f>
        <v>ก.พ.</v>
      </c>
      <c r="D180" s="23">
        <v>44228</v>
      </c>
      <c r="E180" s="24">
        <v>1</v>
      </c>
      <c r="F180" s="20">
        <v>7.64</v>
      </c>
      <c r="G180" s="20">
        <v>1.35</v>
      </c>
      <c r="H180" s="21">
        <v>207.27</v>
      </c>
      <c r="I180" s="21">
        <v>17</v>
      </c>
      <c r="J180" s="21">
        <v>1644</v>
      </c>
      <c r="K180" s="20">
        <v>0.04</v>
      </c>
      <c r="L180" s="20">
        <v>0.05</v>
      </c>
      <c r="M180" s="20">
        <v>0</v>
      </c>
      <c r="N180" s="20">
        <v>0.06</v>
      </c>
      <c r="O180" s="21"/>
      <c r="P180" s="21"/>
      <c r="R180" s="27">
        <f>IF($E$1=Discharge[[#Headers],[pH]],5.5,(IF($E$1=Discharge[[#Headers],[Oil &amp; Grease]],10,(IF($E$1=Discharge[[#Headers],[COD]],750,(IF($E$1=Discharge[[#Headers],[TSS]],200,(IF($E$1=Discharge[[#Headers],[TDS]],3000,(IF($E$1=Discharge[[#Headers],[Cu]],2,(IF($E$1=Discharge[[#Headers],[Zn]],5,(IF($E$1=Discharge[[#Headers],[Cr]],0.25,(IF($E$1=Discharge[[#Headers],[Ni]],1,"")))))))))))))))))</f>
        <v>10</v>
      </c>
      <c r="S180" s="5">
        <f t="shared" si="9"/>
        <v>7.5</v>
      </c>
      <c r="T180" t="str">
        <f t="shared" si="9"/>
        <v/>
      </c>
      <c r="U180" t="str">
        <f t="shared" si="9"/>
        <v/>
      </c>
      <c r="V180"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1.35</v>
      </c>
    </row>
    <row r="181" spans="1:22" ht="20.100000000000001" customHeight="1" x14ac:dyDescent="0.4">
      <c r="A181" s="15" t="str">
        <f>CONCATENATE(B181,"-",(TEXT((COUNTIF($B$20:B181,B181)),"000")))</f>
        <v>2021-008</v>
      </c>
      <c r="B181" s="16">
        <f>YEAR(Discharge[[#This Row],[Date]])</f>
        <v>2021</v>
      </c>
      <c r="C181" s="15" t="str">
        <f>TEXT((MONTH(Discharge[[#This Row],[Date]])*29),"mmm")</f>
        <v>ก.พ.</v>
      </c>
      <c r="D181" s="23">
        <v>44231</v>
      </c>
      <c r="E181" s="24">
        <v>2</v>
      </c>
      <c r="F181" s="20">
        <v>7.68</v>
      </c>
      <c r="G181" s="20">
        <v>0.83</v>
      </c>
      <c r="H181" s="21">
        <v>228.76</v>
      </c>
      <c r="I181" s="21">
        <v>33</v>
      </c>
      <c r="J181" s="21">
        <v>1552</v>
      </c>
      <c r="K181" s="20">
        <v>0</v>
      </c>
      <c r="L181" s="20">
        <v>0</v>
      </c>
      <c r="M181" s="20">
        <v>0.01</v>
      </c>
      <c r="N181" s="20">
        <v>0.06</v>
      </c>
      <c r="O181" s="21"/>
      <c r="P181" s="21"/>
      <c r="R181" s="27">
        <f>IF($E$1=Discharge[[#Headers],[pH]],5.5,(IF($E$1=Discharge[[#Headers],[Oil &amp; Grease]],10,(IF($E$1=Discharge[[#Headers],[COD]],750,(IF($E$1=Discharge[[#Headers],[TSS]],200,(IF($E$1=Discharge[[#Headers],[TDS]],3000,(IF($E$1=Discharge[[#Headers],[Cu]],2,(IF($E$1=Discharge[[#Headers],[Zn]],5,(IF($E$1=Discharge[[#Headers],[Cr]],0.25,(IF($E$1=Discharge[[#Headers],[Ni]],1,"")))))))))))))))))</f>
        <v>10</v>
      </c>
      <c r="S181" s="5">
        <f t="shared" si="9"/>
        <v>7.5</v>
      </c>
      <c r="T181" t="str">
        <f t="shared" si="9"/>
        <v/>
      </c>
      <c r="U181" t="str">
        <f t="shared" si="9"/>
        <v/>
      </c>
      <c r="V181"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0.83</v>
      </c>
    </row>
    <row r="182" spans="1:22" ht="20.100000000000001" customHeight="1" x14ac:dyDescent="0.4">
      <c r="A182" s="15" t="str">
        <f>CONCATENATE(B182,"-",(TEXT((COUNTIF($B$20:B182,B182)),"000")))</f>
        <v>2021-009</v>
      </c>
      <c r="B182" s="16">
        <f>YEAR(Discharge[[#This Row],[Date]])</f>
        <v>2021</v>
      </c>
      <c r="C182" s="15" t="str">
        <f>TEXT((MONTH(Discharge[[#This Row],[Date]])*29),"mmm")</f>
        <v>ก.พ.</v>
      </c>
      <c r="D182" s="23">
        <v>44235</v>
      </c>
      <c r="E182" s="24">
        <v>3</v>
      </c>
      <c r="F182" s="20">
        <v>7.89</v>
      </c>
      <c r="G182" s="20">
        <v>0.24</v>
      </c>
      <c r="H182" s="21">
        <v>197.63</v>
      </c>
      <c r="I182" s="21">
        <v>28</v>
      </c>
      <c r="J182" s="21">
        <v>1936</v>
      </c>
      <c r="K182" s="20">
        <v>0</v>
      </c>
      <c r="L182" s="20">
        <v>0</v>
      </c>
      <c r="M182" s="20">
        <v>0</v>
      </c>
      <c r="N182" s="20">
        <v>0</v>
      </c>
      <c r="O182" s="21"/>
      <c r="P182" s="21"/>
      <c r="R182" s="27">
        <f>IF($E$1=Discharge[[#Headers],[pH]],5.5,(IF($E$1=Discharge[[#Headers],[Oil &amp; Grease]],10,(IF($E$1=Discharge[[#Headers],[COD]],750,(IF($E$1=Discharge[[#Headers],[TSS]],200,(IF($E$1=Discharge[[#Headers],[TDS]],3000,(IF($E$1=Discharge[[#Headers],[Cu]],2,(IF($E$1=Discharge[[#Headers],[Zn]],5,(IF($E$1=Discharge[[#Headers],[Cr]],0.25,(IF($E$1=Discharge[[#Headers],[Ni]],1,"")))))))))))))))))</f>
        <v>10</v>
      </c>
      <c r="S182" s="5">
        <f t="shared" ref="S182:U197" si="10">S181</f>
        <v>7.5</v>
      </c>
      <c r="T182" t="str">
        <f t="shared" si="10"/>
        <v/>
      </c>
      <c r="U182" t="str">
        <f t="shared" si="10"/>
        <v/>
      </c>
      <c r="V182"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0.24</v>
      </c>
    </row>
    <row r="183" spans="1:22" ht="20.100000000000001" customHeight="1" x14ac:dyDescent="0.4">
      <c r="A183" s="15" t="str">
        <f>CONCATENATE(B183,"-",(TEXT((COUNTIF($B$20:B183,B183)),"000")))</f>
        <v>2021-010</v>
      </c>
      <c r="B183" s="16">
        <f>YEAR(Discharge[[#This Row],[Date]])</f>
        <v>2021</v>
      </c>
      <c r="C183" s="15" t="str">
        <f>TEXT((MONTH(Discharge[[#This Row],[Date]])*29),"mmm")</f>
        <v>ก.พ.</v>
      </c>
      <c r="D183" s="23">
        <v>44242</v>
      </c>
      <c r="E183" s="24">
        <v>1</v>
      </c>
      <c r="F183" s="20">
        <v>7.58</v>
      </c>
      <c r="G183" s="20">
        <v>0</v>
      </c>
      <c r="H183" s="21">
        <v>333.54</v>
      </c>
      <c r="I183" s="21">
        <v>16</v>
      </c>
      <c r="J183" s="21">
        <v>1708</v>
      </c>
      <c r="K183" s="20">
        <v>0.02</v>
      </c>
      <c r="L183" s="20">
        <v>0</v>
      </c>
      <c r="M183" s="20">
        <v>0</v>
      </c>
      <c r="N183" s="20">
        <v>0.02</v>
      </c>
      <c r="O183" s="21"/>
      <c r="P183" s="21"/>
      <c r="R183" s="27">
        <f>IF($E$1=Discharge[[#Headers],[pH]],5.5,(IF($E$1=Discharge[[#Headers],[Oil &amp; Grease]],10,(IF($E$1=Discharge[[#Headers],[COD]],750,(IF($E$1=Discharge[[#Headers],[TSS]],200,(IF($E$1=Discharge[[#Headers],[TDS]],3000,(IF($E$1=Discharge[[#Headers],[Cu]],2,(IF($E$1=Discharge[[#Headers],[Zn]],5,(IF($E$1=Discharge[[#Headers],[Cr]],0.25,(IF($E$1=Discharge[[#Headers],[Ni]],1,"")))))))))))))))))</f>
        <v>10</v>
      </c>
      <c r="S183" s="5">
        <f t="shared" si="10"/>
        <v>7.5</v>
      </c>
      <c r="T183" t="str">
        <f t="shared" si="10"/>
        <v/>
      </c>
      <c r="U183" t="str">
        <f t="shared" si="10"/>
        <v/>
      </c>
      <c r="V183"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84" spans="1:22" ht="20.100000000000001" customHeight="1" x14ac:dyDescent="0.4">
      <c r="A184" s="15" t="str">
        <f>CONCATENATE(B184,"-",(TEXT((COUNTIF($B$20:B184,B184)),"000")))</f>
        <v>2021-011</v>
      </c>
      <c r="B184" s="16">
        <f>YEAR(Discharge[[#This Row],[Date]])</f>
        <v>2021</v>
      </c>
      <c r="C184" s="15" t="str">
        <f>TEXT((MONTH(Discharge[[#This Row],[Date]])*29),"mmm")</f>
        <v>ก.พ.</v>
      </c>
      <c r="D184" s="23">
        <v>44243</v>
      </c>
      <c r="E184" s="24">
        <v>2</v>
      </c>
      <c r="F184" s="20">
        <v>7.76</v>
      </c>
      <c r="G184" s="20">
        <v>0.48</v>
      </c>
      <c r="H184" s="21">
        <v>286.67</v>
      </c>
      <c r="I184" s="21">
        <v>34</v>
      </c>
      <c r="J184" s="21">
        <v>1400</v>
      </c>
      <c r="K184" s="20">
        <v>0.2</v>
      </c>
      <c r="L184" s="20">
        <v>0</v>
      </c>
      <c r="M184" s="20">
        <v>0</v>
      </c>
      <c r="N184" s="20">
        <v>0.03</v>
      </c>
      <c r="O184" s="21"/>
      <c r="P184" s="21"/>
      <c r="R184" s="27">
        <f>IF($E$1=Discharge[[#Headers],[pH]],5.5,(IF($E$1=Discharge[[#Headers],[Oil &amp; Grease]],10,(IF($E$1=Discharge[[#Headers],[COD]],750,(IF($E$1=Discharge[[#Headers],[TSS]],200,(IF($E$1=Discharge[[#Headers],[TDS]],3000,(IF($E$1=Discharge[[#Headers],[Cu]],2,(IF($E$1=Discharge[[#Headers],[Zn]],5,(IF($E$1=Discharge[[#Headers],[Cr]],0.25,(IF($E$1=Discharge[[#Headers],[Ni]],1,"")))))))))))))))))</f>
        <v>10</v>
      </c>
      <c r="S184" s="5">
        <f t="shared" si="10"/>
        <v>7.5</v>
      </c>
      <c r="T184" t="str">
        <f t="shared" si="10"/>
        <v/>
      </c>
      <c r="U184" t="str">
        <f t="shared" si="10"/>
        <v/>
      </c>
      <c r="V184"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0.48</v>
      </c>
    </row>
    <row r="185" spans="1:22" ht="20.100000000000001" customHeight="1" x14ac:dyDescent="0.4">
      <c r="A185" s="15" t="str">
        <f>CONCATENATE(B185,"-",(TEXT((COUNTIF($B$20:B185,B185)),"000")))</f>
        <v>2021-012</v>
      </c>
      <c r="B185" s="16">
        <f>YEAR(Discharge[[#This Row],[Date]])</f>
        <v>2021</v>
      </c>
      <c r="C185" s="15" t="str">
        <f>TEXT((MONTH(Discharge[[#This Row],[Date]])*29),"mmm")</f>
        <v>ก.พ.</v>
      </c>
      <c r="D185" s="23">
        <v>44246</v>
      </c>
      <c r="E185" s="24">
        <v>3</v>
      </c>
      <c r="F185" s="20">
        <v>7.45</v>
      </c>
      <c r="G185" s="20">
        <v>0.4</v>
      </c>
      <c r="H185" s="21">
        <v>240.43</v>
      </c>
      <c r="I185" s="21">
        <v>34</v>
      </c>
      <c r="J185" s="21">
        <v>1356</v>
      </c>
      <c r="K185" s="20">
        <v>0.24</v>
      </c>
      <c r="L185" s="20">
        <v>0.53</v>
      </c>
      <c r="M185" s="20">
        <v>0</v>
      </c>
      <c r="N185" s="20">
        <v>0.04</v>
      </c>
      <c r="O185" s="21"/>
      <c r="P185" s="21"/>
      <c r="R185" s="27">
        <f>IF($E$1=Discharge[[#Headers],[pH]],5.5,(IF($E$1=Discharge[[#Headers],[Oil &amp; Grease]],10,(IF($E$1=Discharge[[#Headers],[COD]],750,(IF($E$1=Discharge[[#Headers],[TSS]],200,(IF($E$1=Discharge[[#Headers],[TDS]],3000,(IF($E$1=Discharge[[#Headers],[Cu]],2,(IF($E$1=Discharge[[#Headers],[Zn]],5,(IF($E$1=Discharge[[#Headers],[Cr]],0.25,(IF($E$1=Discharge[[#Headers],[Ni]],1,"")))))))))))))))))</f>
        <v>10</v>
      </c>
      <c r="S185" s="5">
        <f t="shared" si="10"/>
        <v>7.5</v>
      </c>
      <c r="T185" t="str">
        <f t="shared" si="10"/>
        <v/>
      </c>
      <c r="U185" t="str">
        <f t="shared" si="10"/>
        <v/>
      </c>
      <c r="V185"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0.4</v>
      </c>
    </row>
    <row r="186" spans="1:22" ht="20.100000000000001" customHeight="1" x14ac:dyDescent="0.4">
      <c r="A186" s="15" t="str">
        <f>CONCATENATE(B186,"-",(TEXT((COUNTIF($B$20:B186,B186)),"000")))</f>
        <v>2021-013</v>
      </c>
      <c r="B186" s="16">
        <f>YEAR(Discharge[[#This Row],[Date]])</f>
        <v>2021</v>
      </c>
      <c r="C186" s="15" t="str">
        <f>TEXT((MONTH(Discharge[[#This Row],[Date]])*29),"mmm")</f>
        <v>ก.พ.</v>
      </c>
      <c r="D186" s="23">
        <v>44250</v>
      </c>
      <c r="E186" s="24">
        <v>1</v>
      </c>
      <c r="F186" s="20">
        <v>7.79</v>
      </c>
      <c r="G186" s="20">
        <v>0</v>
      </c>
      <c r="H186" s="21">
        <v>377.04</v>
      </c>
      <c r="I186" s="21">
        <v>26</v>
      </c>
      <c r="J186" s="21">
        <v>1896</v>
      </c>
      <c r="K186" s="20">
        <v>0.09</v>
      </c>
      <c r="L186" s="20">
        <v>0</v>
      </c>
      <c r="M186" s="20">
        <v>0</v>
      </c>
      <c r="N186" s="20">
        <v>0.02</v>
      </c>
      <c r="O186" s="21"/>
      <c r="P186" s="21"/>
      <c r="R186" s="27">
        <f>IF($E$1=Discharge[[#Headers],[pH]],5.5,(IF($E$1=Discharge[[#Headers],[Oil &amp; Grease]],10,(IF($E$1=Discharge[[#Headers],[COD]],750,(IF($E$1=Discharge[[#Headers],[TSS]],200,(IF($E$1=Discharge[[#Headers],[TDS]],3000,(IF($E$1=Discharge[[#Headers],[Cu]],2,(IF($E$1=Discharge[[#Headers],[Zn]],5,(IF($E$1=Discharge[[#Headers],[Cr]],0.25,(IF($E$1=Discharge[[#Headers],[Ni]],1,"")))))))))))))))))</f>
        <v>10</v>
      </c>
      <c r="S186" s="5">
        <f t="shared" si="10"/>
        <v>7.5</v>
      </c>
      <c r="T186" t="str">
        <f t="shared" si="10"/>
        <v/>
      </c>
      <c r="U186" t="str">
        <f t="shared" si="10"/>
        <v/>
      </c>
      <c r="V186"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87" spans="1:22" ht="20.100000000000001" customHeight="1" x14ac:dyDescent="0.4">
      <c r="A187" s="15" t="str">
        <f>CONCATENATE(B187,"-",(TEXT((COUNTIF($B$20:B187,B187)),"000")))</f>
        <v>2021-014</v>
      </c>
      <c r="B187" s="16">
        <f>YEAR(Discharge[[#This Row],[Date]])</f>
        <v>2021</v>
      </c>
      <c r="C187" s="15" t="str">
        <f>TEXT((MONTH(Discharge[[#This Row],[Date]])*29),"mmm")</f>
        <v>ก.พ.</v>
      </c>
      <c r="D187" s="23">
        <v>44254</v>
      </c>
      <c r="E187" s="24">
        <v>2</v>
      </c>
      <c r="F187" s="20">
        <v>7.86</v>
      </c>
      <c r="G187" s="20">
        <v>0</v>
      </c>
      <c r="H187" s="21">
        <v>354.41</v>
      </c>
      <c r="I187" s="21">
        <v>25</v>
      </c>
      <c r="J187" s="21">
        <v>1864</v>
      </c>
      <c r="K187" s="20">
        <v>0.03</v>
      </c>
      <c r="L187" s="20">
        <v>0.1</v>
      </c>
      <c r="M187" s="20">
        <v>0</v>
      </c>
      <c r="N187" s="20">
        <v>0.02</v>
      </c>
      <c r="O187" s="21"/>
      <c r="P187" s="21"/>
      <c r="R187" s="27">
        <f>IF($E$1=Discharge[[#Headers],[pH]],5.5,(IF($E$1=Discharge[[#Headers],[Oil &amp; Grease]],10,(IF($E$1=Discharge[[#Headers],[COD]],750,(IF($E$1=Discharge[[#Headers],[TSS]],200,(IF($E$1=Discharge[[#Headers],[TDS]],3000,(IF($E$1=Discharge[[#Headers],[Cu]],2,(IF($E$1=Discharge[[#Headers],[Zn]],5,(IF($E$1=Discharge[[#Headers],[Cr]],0.25,(IF($E$1=Discharge[[#Headers],[Ni]],1,"")))))))))))))))))</f>
        <v>10</v>
      </c>
      <c r="S187" s="5">
        <f t="shared" si="10"/>
        <v>7.5</v>
      </c>
      <c r="T187" t="str">
        <f t="shared" si="10"/>
        <v/>
      </c>
      <c r="U187" t="str">
        <f t="shared" si="10"/>
        <v/>
      </c>
      <c r="V187"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88" spans="1:22" ht="20.100000000000001" customHeight="1" x14ac:dyDescent="0.4">
      <c r="A188" s="15" t="str">
        <f>CONCATENATE(B188,"-",(TEXT((COUNTIF($B$20:B188,B188)),"000")))</f>
        <v>2021-015</v>
      </c>
      <c r="B188" s="16">
        <f>YEAR(Discharge[[#This Row],[Date]])</f>
        <v>2021</v>
      </c>
      <c r="C188" s="15" t="str">
        <f>TEXT((MONTH(Discharge[[#This Row],[Date]])*29),"mmm")</f>
        <v>มี.ค.</v>
      </c>
      <c r="D188" s="23">
        <v>44258</v>
      </c>
      <c r="E188" s="24">
        <v>3</v>
      </c>
      <c r="F188" s="20">
        <v>7.72</v>
      </c>
      <c r="G188" s="20">
        <v>0.65</v>
      </c>
      <c r="H188" s="21">
        <v>473.7</v>
      </c>
      <c r="I188" s="21">
        <v>26</v>
      </c>
      <c r="J188" s="21">
        <v>1944</v>
      </c>
      <c r="K188" s="20">
        <v>0</v>
      </c>
      <c r="L188" s="20">
        <v>0</v>
      </c>
      <c r="M188" s="20">
        <v>0</v>
      </c>
      <c r="N188" s="20">
        <v>0</v>
      </c>
      <c r="O188" s="21"/>
      <c r="P188" s="21"/>
      <c r="R188" s="27">
        <f>IF($E$1=Discharge[[#Headers],[pH]],5.5,(IF($E$1=Discharge[[#Headers],[Oil &amp; Grease]],10,(IF($E$1=Discharge[[#Headers],[COD]],750,(IF($E$1=Discharge[[#Headers],[TSS]],200,(IF($E$1=Discharge[[#Headers],[TDS]],3000,(IF($E$1=Discharge[[#Headers],[Cu]],2,(IF($E$1=Discharge[[#Headers],[Zn]],5,(IF($E$1=Discharge[[#Headers],[Cr]],0.25,(IF($E$1=Discharge[[#Headers],[Ni]],1,"")))))))))))))))))</f>
        <v>10</v>
      </c>
      <c r="S188" s="5">
        <f t="shared" si="10"/>
        <v>7.5</v>
      </c>
      <c r="T188" t="str">
        <f t="shared" si="10"/>
        <v/>
      </c>
      <c r="U188" t="str">
        <f t="shared" si="10"/>
        <v/>
      </c>
      <c r="V188"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0.65</v>
      </c>
    </row>
    <row r="189" spans="1:22" ht="20.100000000000001" customHeight="1" x14ac:dyDescent="0.4">
      <c r="A189" s="15" t="str">
        <f>CONCATENATE(B189,"-",(TEXT((COUNTIF($B$20:B189,B189)),"000")))</f>
        <v>2021-016</v>
      </c>
      <c r="B189" s="16">
        <f>YEAR(Discharge[[#This Row],[Date]])</f>
        <v>2021</v>
      </c>
      <c r="C189" s="15" t="str">
        <f>TEXT((MONTH(Discharge[[#This Row],[Date]])*29),"mmm")</f>
        <v>มี.ค.</v>
      </c>
      <c r="D189" s="23">
        <v>44258</v>
      </c>
      <c r="E189" s="24">
        <v>3</v>
      </c>
      <c r="F189" s="20">
        <v>7.72</v>
      </c>
      <c r="G189" s="20">
        <v>0.65</v>
      </c>
      <c r="H189" s="21">
        <v>473.7</v>
      </c>
      <c r="I189" s="21">
        <v>26</v>
      </c>
      <c r="J189" s="21">
        <v>1944</v>
      </c>
      <c r="K189" s="20">
        <v>0</v>
      </c>
      <c r="L189" s="20">
        <v>0</v>
      </c>
      <c r="M189" s="20">
        <v>0</v>
      </c>
      <c r="N189" s="20">
        <v>0</v>
      </c>
      <c r="O189" s="21"/>
      <c r="P189" s="21"/>
      <c r="R189" s="27">
        <f>IF($E$1=Discharge[[#Headers],[pH]],5.5,(IF($E$1=Discharge[[#Headers],[Oil &amp; Grease]],10,(IF($E$1=Discharge[[#Headers],[COD]],750,(IF($E$1=Discharge[[#Headers],[TSS]],200,(IF($E$1=Discharge[[#Headers],[TDS]],3000,(IF($E$1=Discharge[[#Headers],[Cu]],2,(IF($E$1=Discharge[[#Headers],[Zn]],5,(IF($E$1=Discharge[[#Headers],[Cr]],0.25,(IF($E$1=Discharge[[#Headers],[Ni]],1,"")))))))))))))))))</f>
        <v>10</v>
      </c>
      <c r="S189" s="5">
        <f t="shared" si="10"/>
        <v>7.5</v>
      </c>
      <c r="T189" t="str">
        <f t="shared" si="10"/>
        <v/>
      </c>
      <c r="U189" t="str">
        <f t="shared" si="10"/>
        <v/>
      </c>
      <c r="V189"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0.65</v>
      </c>
    </row>
    <row r="190" spans="1:22" ht="20.100000000000001" customHeight="1" x14ac:dyDescent="0.4">
      <c r="A190" s="15" t="str">
        <f>CONCATENATE(B190,"-",(TEXT((COUNTIF($B$20:B190,B190)),"000")))</f>
        <v>2021-017</v>
      </c>
      <c r="B190" s="16">
        <f>YEAR(Discharge[[#This Row],[Date]])</f>
        <v>2021</v>
      </c>
      <c r="C190" s="15" t="str">
        <f>TEXT((MONTH(Discharge[[#This Row],[Date]])*29),"mmm")</f>
        <v>มี.ค.</v>
      </c>
      <c r="D190" s="23">
        <v>44260</v>
      </c>
      <c r="E190" s="24">
        <v>1</v>
      </c>
      <c r="F190" s="20">
        <v>8.1999999999999993</v>
      </c>
      <c r="G190" s="20">
        <v>0.13</v>
      </c>
      <c r="H190" s="21">
        <v>346.2</v>
      </c>
      <c r="I190" s="21">
        <v>21</v>
      </c>
      <c r="J190" s="21">
        <v>1600</v>
      </c>
      <c r="K190" s="20">
        <v>0.04</v>
      </c>
      <c r="L190" s="20">
        <v>0.05</v>
      </c>
      <c r="M190" s="20">
        <v>0</v>
      </c>
      <c r="N190" s="20">
        <v>0.05</v>
      </c>
      <c r="O190" s="21"/>
      <c r="P190" s="21"/>
      <c r="R190" s="27">
        <f>IF($E$1=Discharge[[#Headers],[pH]],5.5,(IF($E$1=Discharge[[#Headers],[Oil &amp; Grease]],10,(IF($E$1=Discharge[[#Headers],[COD]],750,(IF($E$1=Discharge[[#Headers],[TSS]],200,(IF($E$1=Discharge[[#Headers],[TDS]],3000,(IF($E$1=Discharge[[#Headers],[Cu]],2,(IF($E$1=Discharge[[#Headers],[Zn]],5,(IF($E$1=Discharge[[#Headers],[Cr]],0.25,(IF($E$1=Discharge[[#Headers],[Ni]],1,"")))))))))))))))))</f>
        <v>10</v>
      </c>
      <c r="S190" s="5">
        <f t="shared" si="10"/>
        <v>7.5</v>
      </c>
      <c r="T190" t="str">
        <f t="shared" si="10"/>
        <v/>
      </c>
      <c r="U190" t="str">
        <f t="shared" si="10"/>
        <v/>
      </c>
      <c r="V190"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0.13</v>
      </c>
    </row>
    <row r="191" spans="1:22" ht="20.100000000000001" customHeight="1" x14ac:dyDescent="0.4">
      <c r="A191" s="15" t="str">
        <f>CONCATENATE(B191,"-",(TEXT((COUNTIF($B$20:B191,B191)),"000")))</f>
        <v>2021-018</v>
      </c>
      <c r="B191" s="16">
        <f>YEAR(Discharge[[#This Row],[Date]])</f>
        <v>2021</v>
      </c>
      <c r="C191" s="15" t="str">
        <f>TEXT((MONTH(Discharge[[#This Row],[Date]])*29),"mmm")</f>
        <v>มี.ค.</v>
      </c>
      <c r="D191" s="23">
        <v>44265</v>
      </c>
      <c r="E191" s="24">
        <v>2</v>
      </c>
      <c r="F191" s="20">
        <v>8.24</v>
      </c>
      <c r="G191" s="20">
        <v>0</v>
      </c>
      <c r="H191" s="21">
        <v>556.91</v>
      </c>
      <c r="I191" s="21">
        <v>22</v>
      </c>
      <c r="J191" s="21">
        <v>2500</v>
      </c>
      <c r="K191" s="20">
        <v>0.02</v>
      </c>
      <c r="L191" s="20">
        <v>0</v>
      </c>
      <c r="M191" s="20">
        <v>0</v>
      </c>
      <c r="N191" s="20">
        <v>0.01</v>
      </c>
      <c r="O191" s="21"/>
      <c r="P191" s="21"/>
      <c r="R191" s="27">
        <f>IF($E$1=Discharge[[#Headers],[pH]],5.5,(IF($E$1=Discharge[[#Headers],[Oil &amp; Grease]],10,(IF($E$1=Discharge[[#Headers],[COD]],750,(IF($E$1=Discharge[[#Headers],[TSS]],200,(IF($E$1=Discharge[[#Headers],[TDS]],3000,(IF($E$1=Discharge[[#Headers],[Cu]],2,(IF($E$1=Discharge[[#Headers],[Zn]],5,(IF($E$1=Discharge[[#Headers],[Cr]],0.25,(IF($E$1=Discharge[[#Headers],[Ni]],1,"")))))))))))))))))</f>
        <v>10</v>
      </c>
      <c r="S191" s="5">
        <f t="shared" si="10"/>
        <v>7.5</v>
      </c>
      <c r="T191" t="str">
        <f t="shared" si="10"/>
        <v/>
      </c>
      <c r="U191" t="str">
        <f t="shared" si="10"/>
        <v/>
      </c>
      <c r="V191"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92" spans="1:22" ht="20.100000000000001" customHeight="1" x14ac:dyDescent="0.4">
      <c r="A192" s="15" t="str">
        <f>CONCATENATE(B192,"-",(TEXT((COUNTIF($B$20:B192,B192)),"000")))</f>
        <v>2021-019</v>
      </c>
      <c r="B192" s="16">
        <f>YEAR(Discharge[[#This Row],[Date]])</f>
        <v>2021</v>
      </c>
      <c r="C192" s="15" t="str">
        <f>TEXT((MONTH(Discharge[[#This Row],[Date]])*29),"mmm")</f>
        <v>มี.ค.</v>
      </c>
      <c r="D192" s="23">
        <v>44270</v>
      </c>
      <c r="E192" s="24">
        <v>1</v>
      </c>
      <c r="F192" s="20">
        <v>8.09</v>
      </c>
      <c r="G192" s="20">
        <v>0</v>
      </c>
      <c r="H192" s="21">
        <v>345.03</v>
      </c>
      <c r="I192" s="21">
        <v>19</v>
      </c>
      <c r="J192" s="21">
        <v>1784</v>
      </c>
      <c r="K192" s="20">
        <v>0</v>
      </c>
      <c r="L192" s="20">
        <v>0</v>
      </c>
      <c r="M192" s="20">
        <v>0</v>
      </c>
      <c r="N192" s="20">
        <v>0</v>
      </c>
      <c r="O192" s="21"/>
      <c r="P192" s="21"/>
      <c r="R192" s="27">
        <f>IF($E$1=Discharge[[#Headers],[pH]],5.5,(IF($E$1=Discharge[[#Headers],[Oil &amp; Grease]],10,(IF($E$1=Discharge[[#Headers],[COD]],750,(IF($E$1=Discharge[[#Headers],[TSS]],200,(IF($E$1=Discharge[[#Headers],[TDS]],3000,(IF($E$1=Discharge[[#Headers],[Cu]],2,(IF($E$1=Discharge[[#Headers],[Zn]],5,(IF($E$1=Discharge[[#Headers],[Cr]],0.25,(IF($E$1=Discharge[[#Headers],[Ni]],1,"")))))))))))))))))</f>
        <v>10</v>
      </c>
      <c r="S192" s="5">
        <f t="shared" si="10"/>
        <v>7.5</v>
      </c>
      <c r="T192" t="str">
        <f t="shared" si="10"/>
        <v/>
      </c>
      <c r="U192" t="str">
        <f t="shared" si="10"/>
        <v/>
      </c>
      <c r="V192"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193" spans="1:22" ht="20.100000000000001" customHeight="1" x14ac:dyDescent="0.4">
      <c r="A193" s="15" t="str">
        <f>CONCATENATE(B193,"-",(TEXT((COUNTIF($B$20:B193,B193)),"000")))</f>
        <v>2021-020</v>
      </c>
      <c r="B193" s="16">
        <f>YEAR(Discharge[[#This Row],[Date]])</f>
        <v>2021</v>
      </c>
      <c r="C193" s="15" t="str">
        <f>TEXT((MONTH(Discharge[[#This Row],[Date]])*29),"mmm")</f>
        <v>มี.ค.</v>
      </c>
      <c r="D193" s="23">
        <v>44270</v>
      </c>
      <c r="E193" s="24">
        <v>3</v>
      </c>
      <c r="F193" s="20">
        <v>8.26</v>
      </c>
      <c r="G193" s="20">
        <v>1.51</v>
      </c>
      <c r="H193" s="21">
        <v>441.22</v>
      </c>
      <c r="I193" s="21">
        <v>31</v>
      </c>
      <c r="J193" s="21">
        <v>1820</v>
      </c>
      <c r="K193" s="20">
        <v>0</v>
      </c>
      <c r="L193" s="20">
        <v>0</v>
      </c>
      <c r="M193" s="20">
        <v>0</v>
      </c>
      <c r="N193" s="20">
        <v>0</v>
      </c>
      <c r="O193" s="21"/>
      <c r="P193" s="21"/>
      <c r="R193" s="27">
        <f>IF($E$1=Discharge[[#Headers],[pH]],5.5,(IF($E$1=Discharge[[#Headers],[Oil &amp; Grease]],10,(IF($E$1=Discharge[[#Headers],[COD]],750,(IF($E$1=Discharge[[#Headers],[TSS]],200,(IF($E$1=Discharge[[#Headers],[TDS]],3000,(IF($E$1=Discharge[[#Headers],[Cu]],2,(IF($E$1=Discharge[[#Headers],[Zn]],5,(IF($E$1=Discharge[[#Headers],[Cr]],0.25,(IF($E$1=Discharge[[#Headers],[Ni]],1,"")))))))))))))))))</f>
        <v>10</v>
      </c>
      <c r="S193" s="5">
        <f t="shared" si="10"/>
        <v>7.5</v>
      </c>
      <c r="T193" t="str">
        <f t="shared" si="10"/>
        <v/>
      </c>
      <c r="U193" t="str">
        <f t="shared" si="10"/>
        <v/>
      </c>
      <c r="V193"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1.51</v>
      </c>
    </row>
    <row r="194" spans="1:22" ht="20.100000000000001" customHeight="1" x14ac:dyDescent="0.4">
      <c r="A194" s="15" t="str">
        <f>CONCATENATE(B194,"-",(TEXT((COUNTIF($B$20:B194,B194)),"000")))</f>
        <v>2021-021</v>
      </c>
      <c r="B194" s="16">
        <f>YEAR(Discharge[[#This Row],[Date]])</f>
        <v>2021</v>
      </c>
      <c r="C194" s="15" t="str">
        <f>TEXT((MONTH(Discharge[[#This Row],[Date]])*29),"mmm")</f>
        <v>มี.ค.</v>
      </c>
      <c r="D194" s="23">
        <v>44272</v>
      </c>
      <c r="E194" s="24">
        <v>2</v>
      </c>
      <c r="F194" s="20">
        <v>8.1</v>
      </c>
      <c r="G194" s="20" t="s">
        <v>26</v>
      </c>
      <c r="H194" s="21">
        <v>333.2</v>
      </c>
      <c r="I194" s="21">
        <v>19</v>
      </c>
      <c r="J194" s="21">
        <v>1816</v>
      </c>
      <c r="K194" s="20">
        <v>0</v>
      </c>
      <c r="L194" s="20">
        <v>0</v>
      </c>
      <c r="M194" s="20">
        <v>0</v>
      </c>
      <c r="N194" s="20">
        <v>0</v>
      </c>
      <c r="O194" s="21"/>
      <c r="P194" s="21"/>
      <c r="R194" s="27">
        <f>IF($E$1=Discharge[[#Headers],[pH]],5.5,(IF($E$1=Discharge[[#Headers],[Oil &amp; Grease]],10,(IF($E$1=Discharge[[#Headers],[COD]],750,(IF($E$1=Discharge[[#Headers],[TSS]],200,(IF($E$1=Discharge[[#Headers],[TDS]],3000,(IF($E$1=Discharge[[#Headers],[Cu]],2,(IF($E$1=Discharge[[#Headers],[Zn]],5,(IF($E$1=Discharge[[#Headers],[Cr]],0.25,(IF($E$1=Discharge[[#Headers],[Ni]],1,"")))))))))))))))))</f>
        <v>10</v>
      </c>
      <c r="S194" s="5">
        <f t="shared" si="10"/>
        <v>7.5</v>
      </c>
      <c r="T194" t="str">
        <f t="shared" si="10"/>
        <v/>
      </c>
      <c r="U194" t="str">
        <f t="shared" si="10"/>
        <v/>
      </c>
      <c r="V194" s="27" t="str">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ND</v>
      </c>
    </row>
    <row r="195" spans="1:22" ht="20.100000000000001" customHeight="1" x14ac:dyDescent="0.4">
      <c r="A195" s="15" t="str">
        <f>CONCATENATE(B195,"-",(TEXT((COUNTIF($B$20:B195,B195)),"000")))</f>
        <v>2021-022</v>
      </c>
      <c r="B195" s="16">
        <f>YEAR(Discharge[[#This Row],[Date]])</f>
        <v>2021</v>
      </c>
      <c r="C195" s="15" t="str">
        <f>TEXT((MONTH(Discharge[[#This Row],[Date]])*29),"mmm")</f>
        <v>มี.ค.</v>
      </c>
      <c r="D195" s="23">
        <v>44277</v>
      </c>
      <c r="E195" s="24">
        <v>1</v>
      </c>
      <c r="F195" s="20">
        <v>7.89</v>
      </c>
      <c r="G195" s="20">
        <v>0.25</v>
      </c>
      <c r="H195" s="21">
        <v>266.89999999999998</v>
      </c>
      <c r="I195" s="21">
        <v>29</v>
      </c>
      <c r="J195" s="21">
        <v>1752</v>
      </c>
      <c r="K195" s="20">
        <v>0.03</v>
      </c>
      <c r="L195" s="20">
        <v>0.05</v>
      </c>
      <c r="M195" s="20">
        <v>0</v>
      </c>
      <c r="N195" s="20">
        <v>0.01</v>
      </c>
      <c r="O195" s="21"/>
      <c r="P195" s="21"/>
      <c r="R195" s="27">
        <f>IF($E$1=Discharge[[#Headers],[pH]],5.5,(IF($E$1=Discharge[[#Headers],[Oil &amp; Grease]],10,(IF($E$1=Discharge[[#Headers],[COD]],750,(IF($E$1=Discharge[[#Headers],[TSS]],200,(IF($E$1=Discharge[[#Headers],[TDS]],3000,(IF($E$1=Discharge[[#Headers],[Cu]],2,(IF($E$1=Discharge[[#Headers],[Zn]],5,(IF($E$1=Discharge[[#Headers],[Cr]],0.25,(IF($E$1=Discharge[[#Headers],[Ni]],1,"")))))))))))))))))</f>
        <v>10</v>
      </c>
      <c r="S195" s="5">
        <f t="shared" si="10"/>
        <v>7.5</v>
      </c>
      <c r="T195" t="str">
        <f t="shared" si="10"/>
        <v/>
      </c>
      <c r="U195" t="str">
        <f t="shared" si="10"/>
        <v/>
      </c>
      <c r="V195"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0.25</v>
      </c>
    </row>
    <row r="196" spans="1:22" ht="20.100000000000001" customHeight="1" x14ac:dyDescent="0.4">
      <c r="A196" s="15" t="str">
        <f>CONCATENATE(B196,"-",(TEXT((COUNTIF($B$20:B196,B196)),"000")))</f>
        <v>2021-023</v>
      </c>
      <c r="B196" s="16">
        <f>YEAR(Discharge[[#This Row],[Date]])</f>
        <v>2021</v>
      </c>
      <c r="C196" s="15" t="str">
        <f>TEXT((MONTH(Discharge[[#This Row],[Date]])*29),"mmm")</f>
        <v>มี.ค.</v>
      </c>
      <c r="D196" s="23">
        <v>44278</v>
      </c>
      <c r="E196" s="24">
        <v>3</v>
      </c>
      <c r="F196" s="20">
        <v>8.0500000000000007</v>
      </c>
      <c r="G196" s="20">
        <v>4.3600000000000003</v>
      </c>
      <c r="H196" s="21">
        <v>238.41</v>
      </c>
      <c r="I196" s="21">
        <v>31</v>
      </c>
      <c r="J196" s="21">
        <v>1744</v>
      </c>
      <c r="K196" s="20">
        <v>0.03</v>
      </c>
      <c r="L196" s="20">
        <v>0.03</v>
      </c>
      <c r="M196" s="20">
        <v>0</v>
      </c>
      <c r="N196" s="20">
        <v>0.01</v>
      </c>
      <c r="O196" s="21"/>
      <c r="P196" s="21"/>
      <c r="R196" s="27">
        <f>IF($E$1=Discharge[[#Headers],[pH]],5.5,(IF($E$1=Discharge[[#Headers],[Oil &amp; Grease]],10,(IF($E$1=Discharge[[#Headers],[COD]],750,(IF($E$1=Discharge[[#Headers],[TSS]],200,(IF($E$1=Discharge[[#Headers],[TDS]],3000,(IF($E$1=Discharge[[#Headers],[Cu]],2,(IF($E$1=Discharge[[#Headers],[Zn]],5,(IF($E$1=Discharge[[#Headers],[Cr]],0.25,(IF($E$1=Discharge[[#Headers],[Ni]],1,"")))))))))))))))))</f>
        <v>10</v>
      </c>
      <c r="S196" s="5">
        <f t="shared" si="10"/>
        <v>7.5</v>
      </c>
      <c r="T196" t="str">
        <f t="shared" si="10"/>
        <v/>
      </c>
      <c r="U196" t="str">
        <f t="shared" si="10"/>
        <v/>
      </c>
      <c r="V196"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4.3600000000000003</v>
      </c>
    </row>
    <row r="197" spans="1:22" ht="20.100000000000001" customHeight="1" x14ac:dyDescent="0.4">
      <c r="A197" s="15" t="str">
        <f>CONCATENATE(B197,"-",(TEXT((COUNTIF($B$20:B197,B197)),"000")))</f>
        <v>2021-024</v>
      </c>
      <c r="B197" s="16">
        <f>YEAR(Discharge[[#This Row],[Date]])</f>
        <v>2021</v>
      </c>
      <c r="C197" s="15" t="str">
        <f>TEXT((MONTH(Discharge[[#This Row],[Date]])*29),"mmm")</f>
        <v>มี.ค.</v>
      </c>
      <c r="D197" s="23">
        <v>44282</v>
      </c>
      <c r="E197" s="24">
        <v>2</v>
      </c>
      <c r="F197" s="20">
        <v>8.2899999999999991</v>
      </c>
      <c r="G197" s="20">
        <v>1.81</v>
      </c>
      <c r="H197" s="21">
        <v>238.81</v>
      </c>
      <c r="I197" s="21">
        <v>27</v>
      </c>
      <c r="J197" s="21">
        <v>1884</v>
      </c>
      <c r="K197" s="20">
        <v>0.04</v>
      </c>
      <c r="L197" s="20">
        <v>0</v>
      </c>
      <c r="M197" s="20">
        <v>0</v>
      </c>
      <c r="N197" s="20">
        <v>0</v>
      </c>
      <c r="O197" s="21"/>
      <c r="P197" s="21"/>
      <c r="R197" s="27">
        <f>IF($E$1=Discharge[[#Headers],[pH]],5.5,(IF($E$1=Discharge[[#Headers],[Oil &amp; Grease]],10,(IF($E$1=Discharge[[#Headers],[COD]],750,(IF($E$1=Discharge[[#Headers],[TSS]],200,(IF($E$1=Discharge[[#Headers],[TDS]],3000,(IF($E$1=Discharge[[#Headers],[Cu]],2,(IF($E$1=Discharge[[#Headers],[Zn]],5,(IF($E$1=Discharge[[#Headers],[Cr]],0.25,(IF($E$1=Discharge[[#Headers],[Ni]],1,"")))))))))))))))))</f>
        <v>10</v>
      </c>
      <c r="S197" s="5">
        <f t="shared" si="10"/>
        <v>7.5</v>
      </c>
      <c r="T197" t="str">
        <f t="shared" si="10"/>
        <v/>
      </c>
      <c r="U197" t="str">
        <f t="shared" si="10"/>
        <v/>
      </c>
      <c r="V197"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1.81</v>
      </c>
    </row>
    <row r="198" spans="1:22" ht="20.100000000000001" customHeight="1" x14ac:dyDescent="0.4">
      <c r="A198" s="15" t="str">
        <f>CONCATENATE(B198,"-",(TEXT((COUNTIF($B$20:B198,B198)),"000")))</f>
        <v>2021-025</v>
      </c>
      <c r="B198" s="16">
        <f>YEAR(Discharge[[#This Row],[Date]])</f>
        <v>2021</v>
      </c>
      <c r="C198" s="15" t="str">
        <f>TEXT((MONTH(Discharge[[#This Row],[Date]])*29),"mmm")</f>
        <v>เม.ย.</v>
      </c>
      <c r="D198" s="23">
        <v>44287</v>
      </c>
      <c r="E198" s="24">
        <v>3</v>
      </c>
      <c r="F198" s="20">
        <v>8.16</v>
      </c>
      <c r="G198" s="20" t="s">
        <v>26</v>
      </c>
      <c r="H198" s="21">
        <v>309.85000000000002</v>
      </c>
      <c r="I198" s="21">
        <v>26</v>
      </c>
      <c r="J198" s="21">
        <v>2160</v>
      </c>
      <c r="K198" s="20">
        <v>0</v>
      </c>
      <c r="L198" s="20">
        <v>0</v>
      </c>
      <c r="M198" s="20">
        <v>0</v>
      </c>
      <c r="N198" s="20">
        <v>0</v>
      </c>
      <c r="O198" s="21"/>
      <c r="P198" s="21"/>
      <c r="R198" s="27">
        <f>IF($E$1=Discharge[[#Headers],[pH]],5.5,(IF($E$1=Discharge[[#Headers],[Oil &amp; Grease]],10,(IF($E$1=Discharge[[#Headers],[COD]],750,(IF($E$1=Discharge[[#Headers],[TSS]],200,(IF($E$1=Discharge[[#Headers],[TDS]],3000,(IF($E$1=Discharge[[#Headers],[Cu]],2,(IF($E$1=Discharge[[#Headers],[Zn]],5,(IF($E$1=Discharge[[#Headers],[Cr]],0.25,(IF($E$1=Discharge[[#Headers],[Ni]],1,"")))))))))))))))))</f>
        <v>10</v>
      </c>
      <c r="S198" s="5">
        <f t="shared" ref="S198:U213" si="11">S197</f>
        <v>7.5</v>
      </c>
      <c r="T198" t="str">
        <f t="shared" si="11"/>
        <v/>
      </c>
      <c r="U198" t="str">
        <f t="shared" si="11"/>
        <v/>
      </c>
      <c r="V198" s="27" t="str">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ND</v>
      </c>
    </row>
    <row r="199" spans="1:22" ht="20.100000000000001" customHeight="1" x14ac:dyDescent="0.4">
      <c r="A199" s="15" t="str">
        <f>CONCATENATE(B199,"-",(TEXT((COUNTIF($B$20:B199,B199)),"000")))</f>
        <v>2021-026</v>
      </c>
      <c r="B199" s="16">
        <f>YEAR(Discharge[[#This Row],[Date]])</f>
        <v>2021</v>
      </c>
      <c r="C199" s="15" t="str">
        <f>TEXT((MONTH(Discharge[[#This Row],[Date]])*29),"mmm")</f>
        <v>เม.ย.</v>
      </c>
      <c r="D199" s="18">
        <v>44293</v>
      </c>
      <c r="E199" s="19">
        <v>1</v>
      </c>
      <c r="F199" s="17">
        <v>8.02</v>
      </c>
      <c r="G199" s="17">
        <v>0.95</v>
      </c>
      <c r="H199" s="15">
        <v>123.66</v>
      </c>
      <c r="I199" s="15">
        <v>22</v>
      </c>
      <c r="J199" s="15">
        <v>1356</v>
      </c>
      <c r="K199" s="20">
        <v>0</v>
      </c>
      <c r="L199" s="20">
        <v>0</v>
      </c>
      <c r="M199" s="20">
        <v>0</v>
      </c>
      <c r="N199" s="20">
        <v>0</v>
      </c>
      <c r="O199" s="21"/>
      <c r="P199" s="21"/>
      <c r="R199" s="27">
        <f>IF($E$1=Discharge[[#Headers],[pH]],5.5,(IF($E$1=Discharge[[#Headers],[Oil &amp; Grease]],10,(IF($E$1=Discharge[[#Headers],[COD]],750,(IF($E$1=Discharge[[#Headers],[TSS]],200,(IF($E$1=Discharge[[#Headers],[TDS]],3000,(IF($E$1=Discharge[[#Headers],[Cu]],2,(IF($E$1=Discharge[[#Headers],[Zn]],5,(IF($E$1=Discharge[[#Headers],[Cr]],0.25,(IF($E$1=Discharge[[#Headers],[Ni]],1,"")))))))))))))))))</f>
        <v>10</v>
      </c>
      <c r="S199" s="5">
        <f t="shared" si="11"/>
        <v>7.5</v>
      </c>
      <c r="T199" t="str">
        <f t="shared" si="11"/>
        <v/>
      </c>
      <c r="U199" t="str">
        <f t="shared" si="11"/>
        <v/>
      </c>
      <c r="V199"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0.95</v>
      </c>
    </row>
    <row r="200" spans="1:22" ht="20.100000000000001" customHeight="1" x14ac:dyDescent="0.4">
      <c r="A200" s="15" t="str">
        <f>CONCATENATE(B200,"-",(TEXT((COUNTIF($B$20:B200,B200)),"000")))</f>
        <v>2021-027</v>
      </c>
      <c r="B200" s="16">
        <f>YEAR(Discharge[[#This Row],[Date]])</f>
        <v>2021</v>
      </c>
      <c r="C200" s="15" t="str">
        <f>TEXT((MONTH(Discharge[[#This Row],[Date]])*29),"mmm")</f>
        <v>เม.ย.</v>
      </c>
      <c r="D200" s="18">
        <v>44296</v>
      </c>
      <c r="E200" s="19">
        <v>2</v>
      </c>
      <c r="F200" s="17">
        <v>7.98</v>
      </c>
      <c r="G200" s="17">
        <v>1.59</v>
      </c>
      <c r="H200" s="15">
        <v>309.69</v>
      </c>
      <c r="I200" s="15">
        <v>41</v>
      </c>
      <c r="J200" s="15">
        <v>1436</v>
      </c>
      <c r="K200" s="20">
        <v>0</v>
      </c>
      <c r="L200" s="20">
        <v>0.02</v>
      </c>
      <c r="M200" s="20">
        <v>0</v>
      </c>
      <c r="N200" s="20">
        <v>0.01</v>
      </c>
      <c r="O200" s="21"/>
      <c r="P200" s="21"/>
      <c r="R200" s="27">
        <f>IF($E$1=Discharge[[#Headers],[pH]],5.5,(IF($E$1=Discharge[[#Headers],[Oil &amp; Grease]],10,(IF($E$1=Discharge[[#Headers],[COD]],750,(IF($E$1=Discharge[[#Headers],[TSS]],200,(IF($E$1=Discharge[[#Headers],[TDS]],3000,(IF($E$1=Discharge[[#Headers],[Cu]],2,(IF($E$1=Discharge[[#Headers],[Zn]],5,(IF($E$1=Discharge[[#Headers],[Cr]],0.25,(IF($E$1=Discharge[[#Headers],[Ni]],1,"")))))))))))))))))</f>
        <v>10</v>
      </c>
      <c r="S200" s="5">
        <f t="shared" si="11"/>
        <v>7.5</v>
      </c>
      <c r="T200" t="str">
        <f t="shared" si="11"/>
        <v/>
      </c>
      <c r="U200" t="str">
        <f t="shared" si="11"/>
        <v/>
      </c>
      <c r="V200"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1.59</v>
      </c>
    </row>
    <row r="201" spans="1:22" ht="20.100000000000001" customHeight="1" x14ac:dyDescent="0.4">
      <c r="A201" s="15" t="str">
        <f>CONCATENATE(B201,"-",(TEXT((COUNTIF($B$20:B201,B201)),"000")))</f>
        <v>2021-028</v>
      </c>
      <c r="B201" s="16">
        <f>YEAR(Discharge[[#This Row],[Date]])</f>
        <v>2021</v>
      </c>
      <c r="C201" s="15" t="str">
        <f>TEXT((MONTH(Discharge[[#This Row],[Date]])*29),"mmm")</f>
        <v>เม.ย.</v>
      </c>
      <c r="D201" s="23">
        <v>44307</v>
      </c>
      <c r="E201" s="24">
        <v>3</v>
      </c>
      <c r="F201" s="20">
        <v>7.75</v>
      </c>
      <c r="G201" s="20">
        <v>0</v>
      </c>
      <c r="H201" s="21">
        <v>590.72</v>
      </c>
      <c r="I201" s="21">
        <v>45</v>
      </c>
      <c r="J201" s="21">
        <v>2376</v>
      </c>
      <c r="K201" s="20">
        <v>0</v>
      </c>
      <c r="L201" s="20">
        <v>0.01</v>
      </c>
      <c r="M201" s="20">
        <v>0</v>
      </c>
      <c r="N201" s="20">
        <v>0.01</v>
      </c>
      <c r="O201" s="21"/>
      <c r="P201" s="21"/>
      <c r="R201" s="27">
        <f>IF($E$1=Discharge[[#Headers],[pH]],5.5,(IF($E$1=Discharge[[#Headers],[Oil &amp; Grease]],10,(IF($E$1=Discharge[[#Headers],[COD]],750,(IF($E$1=Discharge[[#Headers],[TSS]],200,(IF($E$1=Discharge[[#Headers],[TDS]],3000,(IF($E$1=Discharge[[#Headers],[Cu]],2,(IF($E$1=Discharge[[#Headers],[Zn]],5,(IF($E$1=Discharge[[#Headers],[Cr]],0.25,(IF($E$1=Discharge[[#Headers],[Ni]],1,"")))))))))))))))))</f>
        <v>10</v>
      </c>
      <c r="S201" s="5">
        <f t="shared" si="11"/>
        <v>7.5</v>
      </c>
      <c r="T201" t="str">
        <f t="shared" si="11"/>
        <v/>
      </c>
      <c r="U201" t="str">
        <f t="shared" si="11"/>
        <v/>
      </c>
      <c r="V201"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202" spans="1:22" ht="20.100000000000001" customHeight="1" x14ac:dyDescent="0.4">
      <c r="A202" s="15" t="str">
        <f>CONCATENATE(B202,"-",(TEXT((COUNTIF($B$20:B202,B202)),"000")))</f>
        <v>2021-029</v>
      </c>
      <c r="B202" s="16">
        <f>YEAR(Discharge[[#This Row],[Date]])</f>
        <v>2021</v>
      </c>
      <c r="C202" s="15" t="str">
        <f>TEXT((MONTH(Discharge[[#This Row],[Date]])*29),"mmm")</f>
        <v>เม.ย.</v>
      </c>
      <c r="D202" s="23">
        <v>44308</v>
      </c>
      <c r="E202" s="24">
        <v>1</v>
      </c>
      <c r="F202" s="20">
        <v>7.59</v>
      </c>
      <c r="G202" s="20">
        <v>1.71</v>
      </c>
      <c r="H202" s="21">
        <v>1067</v>
      </c>
      <c r="I202" s="21">
        <v>67</v>
      </c>
      <c r="J202" s="21">
        <v>3228</v>
      </c>
      <c r="K202" s="20">
        <v>0</v>
      </c>
      <c r="L202" s="20">
        <v>0.02</v>
      </c>
      <c r="M202" s="20">
        <v>0</v>
      </c>
      <c r="N202" s="20">
        <v>0.01</v>
      </c>
      <c r="O202" s="21"/>
      <c r="P202" s="21"/>
      <c r="R202" s="27">
        <f>IF($E$1=Discharge[[#Headers],[pH]],5.5,(IF($E$1=Discharge[[#Headers],[Oil &amp; Grease]],10,(IF($E$1=Discharge[[#Headers],[COD]],750,(IF($E$1=Discharge[[#Headers],[TSS]],200,(IF($E$1=Discharge[[#Headers],[TDS]],3000,(IF($E$1=Discharge[[#Headers],[Cu]],2,(IF($E$1=Discharge[[#Headers],[Zn]],5,(IF($E$1=Discharge[[#Headers],[Cr]],0.25,(IF($E$1=Discharge[[#Headers],[Ni]],1,"")))))))))))))))))</f>
        <v>10</v>
      </c>
      <c r="S202" s="5">
        <f t="shared" si="11"/>
        <v>7.5</v>
      </c>
      <c r="T202" t="str">
        <f t="shared" si="11"/>
        <v/>
      </c>
      <c r="U202" t="str">
        <f t="shared" si="11"/>
        <v/>
      </c>
      <c r="V202"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1.71</v>
      </c>
    </row>
    <row r="203" spans="1:22" ht="20.100000000000001" customHeight="1" x14ac:dyDescent="0.4">
      <c r="A203" s="15" t="str">
        <f>CONCATENATE(B203,"-",(TEXT((COUNTIF($B$20:B203,B203)),"000")))</f>
        <v>2021-030</v>
      </c>
      <c r="B203" s="16">
        <f>YEAR(Discharge[[#This Row],[Date]])</f>
        <v>2021</v>
      </c>
      <c r="C203" s="15" t="str">
        <f>TEXT((MONTH(Discharge[[#This Row],[Date]])*29),"mmm")</f>
        <v>เม.ย.</v>
      </c>
      <c r="D203" s="23">
        <v>44310</v>
      </c>
      <c r="E203" s="24">
        <v>2</v>
      </c>
      <c r="F203" s="20">
        <v>7.85</v>
      </c>
      <c r="G203" s="20">
        <v>1.76</v>
      </c>
      <c r="H203" s="21">
        <v>749.66</v>
      </c>
      <c r="I203" s="21">
        <v>29</v>
      </c>
      <c r="J203" s="21">
        <v>2356</v>
      </c>
      <c r="K203" s="20">
        <v>0</v>
      </c>
      <c r="L203" s="20">
        <v>0</v>
      </c>
      <c r="M203" s="20">
        <v>0</v>
      </c>
      <c r="N203" s="20">
        <v>0</v>
      </c>
      <c r="O203" s="21"/>
      <c r="P203" s="21"/>
      <c r="R203" s="27">
        <f>IF($E$1=Discharge[[#Headers],[pH]],5.5,(IF($E$1=Discharge[[#Headers],[Oil &amp; Grease]],10,(IF($E$1=Discharge[[#Headers],[COD]],750,(IF($E$1=Discharge[[#Headers],[TSS]],200,(IF($E$1=Discharge[[#Headers],[TDS]],3000,(IF($E$1=Discharge[[#Headers],[Cu]],2,(IF($E$1=Discharge[[#Headers],[Zn]],5,(IF($E$1=Discharge[[#Headers],[Cr]],0.25,(IF($E$1=Discharge[[#Headers],[Ni]],1,"")))))))))))))))))</f>
        <v>10</v>
      </c>
      <c r="S203" s="5">
        <f t="shared" si="11"/>
        <v>7.5</v>
      </c>
      <c r="T203" t="str">
        <f t="shared" si="11"/>
        <v/>
      </c>
      <c r="U203" t="str">
        <f t="shared" si="11"/>
        <v/>
      </c>
      <c r="V203"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1.76</v>
      </c>
    </row>
    <row r="204" spans="1:22" ht="20.100000000000001" customHeight="1" x14ac:dyDescent="0.4">
      <c r="A204" s="15" t="str">
        <f>CONCATENATE(B204,"-",(TEXT((COUNTIF($B$20:B204,B204)),"000")))</f>
        <v>2021-031</v>
      </c>
      <c r="B204" s="16">
        <f>YEAR(Discharge[[#This Row],[Date]])</f>
        <v>2021</v>
      </c>
      <c r="C204" s="15" t="str">
        <f>TEXT((MONTH(Discharge[[#This Row],[Date]])*29),"mmm")</f>
        <v>เม.ย.</v>
      </c>
      <c r="D204" s="18">
        <v>44312</v>
      </c>
      <c r="E204" s="19">
        <v>2</v>
      </c>
      <c r="F204" s="17">
        <v>7.9</v>
      </c>
      <c r="G204" s="17">
        <v>0.34</v>
      </c>
      <c r="H204" s="15">
        <v>703.23</v>
      </c>
      <c r="I204" s="15">
        <v>29</v>
      </c>
      <c r="J204" s="15">
        <v>2672</v>
      </c>
      <c r="K204" s="20">
        <v>0</v>
      </c>
      <c r="L204" s="20">
        <v>0</v>
      </c>
      <c r="M204" s="20">
        <v>0</v>
      </c>
      <c r="N204" s="20">
        <v>0</v>
      </c>
      <c r="O204" s="21"/>
      <c r="P204" s="21"/>
      <c r="R204" s="27">
        <f>IF($E$1=Discharge[[#Headers],[pH]],5.5,(IF($E$1=Discharge[[#Headers],[Oil &amp; Grease]],10,(IF($E$1=Discharge[[#Headers],[COD]],750,(IF($E$1=Discharge[[#Headers],[TSS]],200,(IF($E$1=Discharge[[#Headers],[TDS]],3000,(IF($E$1=Discharge[[#Headers],[Cu]],2,(IF($E$1=Discharge[[#Headers],[Zn]],5,(IF($E$1=Discharge[[#Headers],[Cr]],0.25,(IF($E$1=Discharge[[#Headers],[Ni]],1,"")))))))))))))))))</f>
        <v>10</v>
      </c>
      <c r="S204" s="5">
        <f t="shared" si="11"/>
        <v>7.5</v>
      </c>
      <c r="T204" t="str">
        <f t="shared" si="11"/>
        <v/>
      </c>
      <c r="U204" t="str">
        <f t="shared" si="11"/>
        <v/>
      </c>
      <c r="V204"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0.34</v>
      </c>
    </row>
    <row r="205" spans="1:22" ht="20.100000000000001" customHeight="1" x14ac:dyDescent="0.4">
      <c r="A205" s="15" t="str">
        <f>CONCATENATE(B205,"-",(TEXT((COUNTIF($B$20:B205,B205)),"000")))</f>
        <v>2021-032</v>
      </c>
      <c r="B205" s="16">
        <f>YEAR(Discharge[[#This Row],[Date]])</f>
        <v>2021</v>
      </c>
      <c r="C205" s="15" t="str">
        <f>TEXT((MONTH(Discharge[[#This Row],[Date]])*29),"mmm")</f>
        <v>เม.ย.</v>
      </c>
      <c r="D205" s="18">
        <v>44313</v>
      </c>
      <c r="E205" s="19">
        <v>3</v>
      </c>
      <c r="F205" s="17">
        <v>8.18</v>
      </c>
      <c r="G205" s="17">
        <v>0.8</v>
      </c>
      <c r="H205" s="15">
        <v>262.31</v>
      </c>
      <c r="I205" s="15">
        <v>25</v>
      </c>
      <c r="J205" s="15">
        <v>1404</v>
      </c>
      <c r="K205" s="20">
        <v>0</v>
      </c>
      <c r="L205" s="20">
        <v>0.6</v>
      </c>
      <c r="M205" s="20">
        <v>0</v>
      </c>
      <c r="N205" s="20">
        <v>0.01</v>
      </c>
      <c r="O205" s="21"/>
      <c r="P205" s="21"/>
      <c r="R205" s="27">
        <f>IF($E$1=Discharge[[#Headers],[pH]],5.5,(IF($E$1=Discharge[[#Headers],[Oil &amp; Grease]],10,(IF($E$1=Discharge[[#Headers],[COD]],750,(IF($E$1=Discharge[[#Headers],[TSS]],200,(IF($E$1=Discharge[[#Headers],[TDS]],3000,(IF($E$1=Discharge[[#Headers],[Cu]],2,(IF($E$1=Discharge[[#Headers],[Zn]],5,(IF($E$1=Discharge[[#Headers],[Cr]],0.25,(IF($E$1=Discharge[[#Headers],[Ni]],1,"")))))))))))))))))</f>
        <v>10</v>
      </c>
      <c r="S205" s="5">
        <f t="shared" si="11"/>
        <v>7.5</v>
      </c>
      <c r="T205" t="str">
        <f t="shared" si="11"/>
        <v/>
      </c>
      <c r="U205" t="str">
        <f t="shared" si="11"/>
        <v/>
      </c>
      <c r="V205"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0.8</v>
      </c>
    </row>
    <row r="206" spans="1:22" ht="20.100000000000001" customHeight="1" x14ac:dyDescent="0.4">
      <c r="A206" s="15" t="str">
        <f>CONCATENATE(B206,"-",(TEXT((COUNTIF($B$20:B206,B206)),"000")))</f>
        <v>2021-033</v>
      </c>
      <c r="B206" s="16">
        <f>YEAR(Discharge[[#This Row],[Date]])</f>
        <v>2021</v>
      </c>
      <c r="C206" s="15" t="str">
        <f>TEXT((MONTH(Discharge[[#This Row],[Date]])*29),"mmm")</f>
        <v>เม.ย.</v>
      </c>
      <c r="D206" s="18">
        <v>44314</v>
      </c>
      <c r="E206" s="19">
        <v>2</v>
      </c>
      <c r="F206" s="17">
        <v>7.77</v>
      </c>
      <c r="G206" s="17">
        <v>1.28</v>
      </c>
      <c r="H206" s="15">
        <v>334.66</v>
      </c>
      <c r="I206" s="15">
        <v>18</v>
      </c>
      <c r="J206" s="15">
        <v>1524</v>
      </c>
      <c r="K206" s="20">
        <v>0</v>
      </c>
      <c r="L206" s="20">
        <v>0</v>
      </c>
      <c r="M206" s="20">
        <v>0</v>
      </c>
      <c r="N206" s="20">
        <v>0</v>
      </c>
      <c r="O206" s="21"/>
      <c r="P206" s="21"/>
      <c r="R206" s="27">
        <f>IF($E$1=Discharge[[#Headers],[pH]],5.5,(IF($E$1=Discharge[[#Headers],[Oil &amp; Grease]],10,(IF($E$1=Discharge[[#Headers],[COD]],750,(IF($E$1=Discharge[[#Headers],[TSS]],200,(IF($E$1=Discharge[[#Headers],[TDS]],3000,(IF($E$1=Discharge[[#Headers],[Cu]],2,(IF($E$1=Discharge[[#Headers],[Zn]],5,(IF($E$1=Discharge[[#Headers],[Cr]],0.25,(IF($E$1=Discharge[[#Headers],[Ni]],1,"")))))))))))))))))</f>
        <v>10</v>
      </c>
      <c r="S206" s="5">
        <f t="shared" si="11"/>
        <v>7.5</v>
      </c>
      <c r="T206" t="str">
        <f t="shared" si="11"/>
        <v/>
      </c>
      <c r="U206" t="str">
        <f t="shared" si="11"/>
        <v/>
      </c>
      <c r="V206"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1.28</v>
      </c>
    </row>
    <row r="207" spans="1:22" ht="20.100000000000001" customHeight="1" x14ac:dyDescent="0.4">
      <c r="A207" s="15" t="str">
        <f>CONCATENATE(B207,"-",(TEXT((COUNTIF($B$20:B207,B207)),"000")))</f>
        <v>2021-034</v>
      </c>
      <c r="B207" s="16">
        <f>YEAR(Discharge[[#This Row],[Date]])</f>
        <v>2021</v>
      </c>
      <c r="C207" s="15" t="str">
        <f>TEXT((MONTH(Discharge[[#This Row],[Date]])*29),"mmm")</f>
        <v>เม.ย.</v>
      </c>
      <c r="D207" s="18">
        <v>44316</v>
      </c>
      <c r="E207" s="19">
        <v>3</v>
      </c>
      <c r="F207" s="17">
        <v>8.0500000000000007</v>
      </c>
      <c r="G207" s="17">
        <v>1.98</v>
      </c>
      <c r="H207" s="15">
        <v>203.42</v>
      </c>
      <c r="I207" s="15">
        <v>25</v>
      </c>
      <c r="J207" s="15">
        <v>1208</v>
      </c>
      <c r="K207" s="20">
        <v>0</v>
      </c>
      <c r="L207" s="20">
        <v>1.24</v>
      </c>
      <c r="M207" s="20">
        <v>0</v>
      </c>
      <c r="N207" s="20">
        <v>0.02</v>
      </c>
      <c r="O207" s="21"/>
      <c r="P207" s="21"/>
      <c r="R207" s="27">
        <f>IF($E$1=Discharge[[#Headers],[pH]],5.5,(IF($E$1=Discharge[[#Headers],[Oil &amp; Grease]],10,(IF($E$1=Discharge[[#Headers],[COD]],750,(IF($E$1=Discharge[[#Headers],[TSS]],200,(IF($E$1=Discharge[[#Headers],[TDS]],3000,(IF($E$1=Discharge[[#Headers],[Cu]],2,(IF($E$1=Discharge[[#Headers],[Zn]],5,(IF($E$1=Discharge[[#Headers],[Cr]],0.25,(IF($E$1=Discharge[[#Headers],[Ni]],1,"")))))))))))))))))</f>
        <v>10</v>
      </c>
      <c r="S207" s="5">
        <f t="shared" si="11"/>
        <v>7.5</v>
      </c>
      <c r="T207" t="str">
        <f t="shared" si="11"/>
        <v/>
      </c>
      <c r="U207" t="str">
        <f t="shared" si="11"/>
        <v/>
      </c>
      <c r="V207"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1.98</v>
      </c>
    </row>
    <row r="208" spans="1:22" ht="20.100000000000001" customHeight="1" x14ac:dyDescent="0.4">
      <c r="A208" s="15" t="str">
        <f>CONCATENATE(B208,"-",(TEXT((COUNTIF($B$20:B208,B208)),"000")))</f>
        <v>2021-035</v>
      </c>
      <c r="B208" s="16">
        <f>YEAR(Discharge[[#This Row],[Date]])</f>
        <v>2021</v>
      </c>
      <c r="C208" s="15" t="str">
        <f>TEXT((MONTH(Discharge[[#This Row],[Date]])*29),"mmm")</f>
        <v>พ.ค.</v>
      </c>
      <c r="D208" s="23">
        <v>44319</v>
      </c>
      <c r="E208" s="24">
        <v>1</v>
      </c>
      <c r="F208" s="20">
        <v>7.91</v>
      </c>
      <c r="G208" s="20">
        <v>1.23</v>
      </c>
      <c r="H208" s="21">
        <v>240.11</v>
      </c>
      <c r="I208" s="21">
        <v>36</v>
      </c>
      <c r="J208" s="21">
        <v>1388</v>
      </c>
      <c r="K208" s="20">
        <v>0</v>
      </c>
      <c r="L208" s="20">
        <v>0</v>
      </c>
      <c r="M208" s="20">
        <v>0</v>
      </c>
      <c r="N208" s="20">
        <v>0</v>
      </c>
      <c r="O208" s="21"/>
      <c r="P208" s="21"/>
      <c r="R208" s="27">
        <f>IF($E$1=Discharge[[#Headers],[pH]],5.5,(IF($E$1=Discharge[[#Headers],[Oil &amp; Grease]],10,(IF($E$1=Discharge[[#Headers],[COD]],750,(IF($E$1=Discharge[[#Headers],[TSS]],200,(IF($E$1=Discharge[[#Headers],[TDS]],3000,(IF($E$1=Discharge[[#Headers],[Cu]],2,(IF($E$1=Discharge[[#Headers],[Zn]],5,(IF($E$1=Discharge[[#Headers],[Cr]],0.25,(IF($E$1=Discharge[[#Headers],[Ni]],1,"")))))))))))))))))</f>
        <v>10</v>
      </c>
      <c r="S208" s="5">
        <f t="shared" si="11"/>
        <v>7.5</v>
      </c>
      <c r="T208" t="str">
        <f t="shared" si="11"/>
        <v/>
      </c>
      <c r="U208" t="str">
        <f t="shared" si="11"/>
        <v/>
      </c>
      <c r="V208"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1.23</v>
      </c>
    </row>
    <row r="209" spans="1:22" ht="20.100000000000001" customHeight="1" x14ac:dyDescent="0.4">
      <c r="A209" s="15" t="str">
        <f>CONCATENATE(B209,"-",(TEXT((COUNTIF($B$20:B209,B209)),"000")))</f>
        <v>2021-036</v>
      </c>
      <c r="B209" s="16">
        <f>YEAR(Discharge[[#This Row],[Date]])</f>
        <v>2021</v>
      </c>
      <c r="C209" s="15" t="str">
        <f>TEXT((MONTH(Discharge[[#This Row],[Date]])*29),"mmm")</f>
        <v>พ.ค.</v>
      </c>
      <c r="D209" s="23">
        <v>44319</v>
      </c>
      <c r="E209" s="24">
        <v>2</v>
      </c>
      <c r="F209" s="20">
        <v>8.0500000000000007</v>
      </c>
      <c r="G209" s="20">
        <v>0</v>
      </c>
      <c r="H209" s="21">
        <v>180.66</v>
      </c>
      <c r="I209" s="21">
        <v>18</v>
      </c>
      <c r="J209" s="21">
        <v>1288</v>
      </c>
      <c r="K209" s="20">
        <v>0</v>
      </c>
      <c r="L209" s="20">
        <v>0</v>
      </c>
      <c r="M209" s="20">
        <v>0</v>
      </c>
      <c r="N209" s="20">
        <v>0</v>
      </c>
      <c r="O209" s="21"/>
      <c r="P209" s="21"/>
      <c r="R209" s="27">
        <f>IF($E$1=Discharge[[#Headers],[pH]],5.5,(IF($E$1=Discharge[[#Headers],[Oil &amp; Grease]],10,(IF($E$1=Discharge[[#Headers],[COD]],750,(IF($E$1=Discharge[[#Headers],[TSS]],200,(IF($E$1=Discharge[[#Headers],[TDS]],3000,(IF($E$1=Discharge[[#Headers],[Cu]],2,(IF($E$1=Discharge[[#Headers],[Zn]],5,(IF($E$1=Discharge[[#Headers],[Cr]],0.25,(IF($E$1=Discharge[[#Headers],[Ni]],1,"")))))))))))))))))</f>
        <v>10</v>
      </c>
      <c r="S209" s="5">
        <f t="shared" si="11"/>
        <v>7.5</v>
      </c>
      <c r="T209" t="str">
        <f t="shared" si="11"/>
        <v/>
      </c>
      <c r="U209" t="str">
        <f t="shared" si="11"/>
        <v/>
      </c>
      <c r="V209"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210" spans="1:22" ht="20.100000000000001" customHeight="1" x14ac:dyDescent="0.4">
      <c r="A210" s="15" t="str">
        <f>CONCATENATE(B210,"-",(TEXT((COUNTIF($B$20:B210,B210)),"000")))</f>
        <v>2021-037</v>
      </c>
      <c r="B210" s="16">
        <f>YEAR(Discharge[[#This Row],[Date]])</f>
        <v>2021</v>
      </c>
      <c r="C210" s="15" t="str">
        <f>TEXT((MONTH(Discharge[[#This Row],[Date]])*29),"mmm")</f>
        <v>พ.ค.</v>
      </c>
      <c r="D210" s="23">
        <v>44323</v>
      </c>
      <c r="E210" s="24">
        <v>3</v>
      </c>
      <c r="F210" s="20">
        <v>8.02</v>
      </c>
      <c r="G210" s="20">
        <v>0</v>
      </c>
      <c r="H210" s="21">
        <v>172.72</v>
      </c>
      <c r="I210" s="21">
        <v>36</v>
      </c>
      <c r="J210" s="21">
        <v>1520</v>
      </c>
      <c r="K210" s="20">
        <v>0.01</v>
      </c>
      <c r="L210" s="20">
        <v>0</v>
      </c>
      <c r="M210" s="20">
        <v>0</v>
      </c>
      <c r="N210" s="20">
        <v>0.03</v>
      </c>
      <c r="O210" s="21"/>
      <c r="P210" s="21"/>
      <c r="R210" s="27">
        <f>IF($E$1=Discharge[[#Headers],[pH]],5.5,(IF($E$1=Discharge[[#Headers],[Oil &amp; Grease]],10,(IF($E$1=Discharge[[#Headers],[COD]],750,(IF($E$1=Discharge[[#Headers],[TSS]],200,(IF($E$1=Discharge[[#Headers],[TDS]],3000,(IF($E$1=Discharge[[#Headers],[Cu]],2,(IF($E$1=Discharge[[#Headers],[Zn]],5,(IF($E$1=Discharge[[#Headers],[Cr]],0.25,(IF($E$1=Discharge[[#Headers],[Ni]],1,"")))))))))))))))))</f>
        <v>10</v>
      </c>
      <c r="S210" s="5">
        <f t="shared" si="11"/>
        <v>7.5</v>
      </c>
      <c r="T210" t="str">
        <f t="shared" si="11"/>
        <v/>
      </c>
      <c r="U210" t="str">
        <f t="shared" si="11"/>
        <v/>
      </c>
      <c r="V210"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211" spans="1:22" ht="20.100000000000001" customHeight="1" x14ac:dyDescent="0.4">
      <c r="A211" s="15" t="str">
        <f>CONCATENATE(B211,"-",(TEXT((COUNTIF($B$20:B211,B211)),"000")))</f>
        <v>2021-038</v>
      </c>
      <c r="B211" s="16">
        <f>YEAR(Discharge[[#This Row],[Date]])</f>
        <v>2021</v>
      </c>
      <c r="C211" s="15" t="str">
        <f>TEXT((MONTH(Discharge[[#This Row],[Date]])*29),"mmm")</f>
        <v>พ.ค.</v>
      </c>
      <c r="D211" s="23">
        <v>44324</v>
      </c>
      <c r="E211" s="24">
        <v>1</v>
      </c>
      <c r="F211" s="20">
        <v>8.23</v>
      </c>
      <c r="G211" s="20">
        <v>0</v>
      </c>
      <c r="H211" s="21">
        <v>254.91</v>
      </c>
      <c r="I211" s="21">
        <v>24</v>
      </c>
      <c r="J211" s="21">
        <v>1312</v>
      </c>
      <c r="K211" s="20">
        <v>0.02</v>
      </c>
      <c r="L211" s="20">
        <v>0</v>
      </c>
      <c r="M211" s="20">
        <v>0</v>
      </c>
      <c r="N211" s="20">
        <v>0.03</v>
      </c>
      <c r="O211" s="21"/>
      <c r="P211" s="21"/>
      <c r="R211" s="27">
        <f>IF($E$1=Discharge[[#Headers],[pH]],5.5,(IF($E$1=Discharge[[#Headers],[Oil &amp; Grease]],10,(IF($E$1=Discharge[[#Headers],[COD]],750,(IF($E$1=Discharge[[#Headers],[TSS]],200,(IF($E$1=Discharge[[#Headers],[TDS]],3000,(IF($E$1=Discharge[[#Headers],[Cu]],2,(IF($E$1=Discharge[[#Headers],[Zn]],5,(IF($E$1=Discharge[[#Headers],[Cr]],0.25,(IF($E$1=Discharge[[#Headers],[Ni]],1,"")))))))))))))))))</f>
        <v>10</v>
      </c>
      <c r="S211" s="5">
        <f t="shared" si="11"/>
        <v>7.5</v>
      </c>
      <c r="T211" t="str">
        <f t="shared" si="11"/>
        <v/>
      </c>
      <c r="U211" t="str">
        <f t="shared" si="11"/>
        <v/>
      </c>
      <c r="V211"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212" spans="1:22" ht="20.100000000000001" customHeight="1" x14ac:dyDescent="0.4">
      <c r="A212" s="15" t="str">
        <f>CONCATENATE(B212,"-",(TEXT((COUNTIF($B$20:B212,B212)),"000")))</f>
        <v>2021-039</v>
      </c>
      <c r="B212" s="16">
        <f>YEAR(Discharge[[#This Row],[Date]])</f>
        <v>2021</v>
      </c>
      <c r="C212" s="15" t="str">
        <f>TEXT((MONTH(Discharge[[#This Row],[Date]])*29),"mmm")</f>
        <v>พ.ค.</v>
      </c>
      <c r="D212" s="23">
        <v>44328</v>
      </c>
      <c r="E212" s="24">
        <v>2</v>
      </c>
      <c r="F212" s="20">
        <v>7.92</v>
      </c>
      <c r="G212" s="20">
        <v>0.1</v>
      </c>
      <c r="H212" s="21">
        <v>670.86</v>
      </c>
      <c r="I212" s="21">
        <v>40</v>
      </c>
      <c r="J212" s="21">
        <v>2248</v>
      </c>
      <c r="K212" s="20">
        <v>0</v>
      </c>
      <c r="L212" s="20">
        <v>0</v>
      </c>
      <c r="M212" s="20">
        <v>0</v>
      </c>
      <c r="N212" s="20">
        <v>0</v>
      </c>
      <c r="O212" s="21"/>
      <c r="P212" s="21"/>
      <c r="R212" s="27">
        <f>IF($E$1=Discharge[[#Headers],[pH]],5.5,(IF($E$1=Discharge[[#Headers],[Oil &amp; Grease]],10,(IF($E$1=Discharge[[#Headers],[COD]],750,(IF($E$1=Discharge[[#Headers],[TSS]],200,(IF($E$1=Discharge[[#Headers],[TDS]],3000,(IF($E$1=Discharge[[#Headers],[Cu]],2,(IF($E$1=Discharge[[#Headers],[Zn]],5,(IF($E$1=Discharge[[#Headers],[Cr]],0.25,(IF($E$1=Discharge[[#Headers],[Ni]],1,"")))))))))))))))))</f>
        <v>10</v>
      </c>
      <c r="S212" s="5">
        <f t="shared" si="11"/>
        <v>7.5</v>
      </c>
      <c r="T212" t="str">
        <f t="shared" si="11"/>
        <v/>
      </c>
      <c r="U212" t="str">
        <f t="shared" si="11"/>
        <v/>
      </c>
      <c r="V212"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0.1</v>
      </c>
    </row>
    <row r="213" spans="1:22" ht="20.100000000000001" customHeight="1" x14ac:dyDescent="0.4">
      <c r="A213" s="15" t="str">
        <f>CONCATENATE(B213,"-",(TEXT((COUNTIF($B$20:B213,B213)),"000")))</f>
        <v>2021-040</v>
      </c>
      <c r="B213" s="16">
        <f>YEAR(Discharge[[#This Row],[Date]])</f>
        <v>2021</v>
      </c>
      <c r="C213" s="15" t="str">
        <f>TEXT((MONTH(Discharge[[#This Row],[Date]])*29),"mmm")</f>
        <v>พ.ค.</v>
      </c>
      <c r="D213" s="23">
        <v>44330</v>
      </c>
      <c r="E213" s="24">
        <v>2</v>
      </c>
      <c r="F213" s="20">
        <v>7.96</v>
      </c>
      <c r="G213" s="20">
        <v>1.84</v>
      </c>
      <c r="H213" s="21">
        <v>492.61</v>
      </c>
      <c r="I213" s="21">
        <v>25</v>
      </c>
      <c r="J213" s="21">
        <v>1848</v>
      </c>
      <c r="K213" s="20">
        <v>0.01</v>
      </c>
      <c r="L213" s="20">
        <v>0.93</v>
      </c>
      <c r="M213" s="20">
        <v>0</v>
      </c>
      <c r="N213" s="20">
        <v>0.03</v>
      </c>
      <c r="O213" s="21"/>
      <c r="P213" s="21"/>
      <c r="R213" s="27">
        <f>IF($E$1=Discharge[[#Headers],[pH]],5.5,(IF($E$1=Discharge[[#Headers],[Oil &amp; Grease]],10,(IF($E$1=Discharge[[#Headers],[COD]],750,(IF($E$1=Discharge[[#Headers],[TSS]],200,(IF($E$1=Discharge[[#Headers],[TDS]],3000,(IF($E$1=Discharge[[#Headers],[Cu]],2,(IF($E$1=Discharge[[#Headers],[Zn]],5,(IF($E$1=Discharge[[#Headers],[Cr]],0.25,(IF($E$1=Discharge[[#Headers],[Ni]],1,"")))))))))))))))))</f>
        <v>10</v>
      </c>
      <c r="S213" s="5">
        <f t="shared" si="11"/>
        <v>7.5</v>
      </c>
      <c r="T213" t="str">
        <f t="shared" si="11"/>
        <v/>
      </c>
      <c r="U213" t="str">
        <f t="shared" si="11"/>
        <v/>
      </c>
      <c r="V213"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1.84</v>
      </c>
    </row>
    <row r="214" spans="1:22" ht="20.100000000000001" customHeight="1" x14ac:dyDescent="0.4">
      <c r="A214" s="15" t="str">
        <f>CONCATENATE(B214,"-",(TEXT((COUNTIF($B$20:B214,B214)),"000")))</f>
        <v>2021-041</v>
      </c>
      <c r="B214" s="16">
        <f>YEAR(Discharge[[#This Row],[Date]])</f>
        <v>2021</v>
      </c>
      <c r="C214" s="15" t="str">
        <f>TEXT((MONTH(Discharge[[#This Row],[Date]])*29),"mmm")</f>
        <v>พ.ค.</v>
      </c>
      <c r="D214" s="23">
        <v>44330</v>
      </c>
      <c r="E214" s="24">
        <v>3</v>
      </c>
      <c r="F214" s="20">
        <v>8.31</v>
      </c>
      <c r="G214" s="20">
        <v>4.0199999999999996</v>
      </c>
      <c r="H214" s="21">
        <v>204.78</v>
      </c>
      <c r="I214" s="21">
        <v>28</v>
      </c>
      <c r="J214" s="21">
        <v>1252</v>
      </c>
      <c r="K214" s="20">
        <v>0.01</v>
      </c>
      <c r="L214" s="20">
        <v>1</v>
      </c>
      <c r="M214" s="20">
        <v>0</v>
      </c>
      <c r="N214" s="20">
        <v>0.04</v>
      </c>
      <c r="O214" s="21"/>
      <c r="P214" s="21"/>
      <c r="R214" s="27">
        <f>IF($E$1=Discharge[[#Headers],[pH]],5.5,(IF($E$1=Discharge[[#Headers],[Oil &amp; Grease]],10,(IF($E$1=Discharge[[#Headers],[COD]],750,(IF($E$1=Discharge[[#Headers],[TSS]],200,(IF($E$1=Discharge[[#Headers],[TDS]],3000,(IF($E$1=Discharge[[#Headers],[Cu]],2,(IF($E$1=Discharge[[#Headers],[Zn]],5,(IF($E$1=Discharge[[#Headers],[Cr]],0.25,(IF($E$1=Discharge[[#Headers],[Ni]],1,"")))))))))))))))))</f>
        <v>10</v>
      </c>
      <c r="S214" s="5">
        <f t="shared" ref="S214:U229" si="12">S213</f>
        <v>7.5</v>
      </c>
      <c r="T214" t="str">
        <f t="shared" si="12"/>
        <v/>
      </c>
      <c r="U214" t="str">
        <f t="shared" si="12"/>
        <v/>
      </c>
      <c r="V214"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4.0199999999999996</v>
      </c>
    </row>
    <row r="215" spans="1:22" ht="20.100000000000001" customHeight="1" x14ac:dyDescent="0.4">
      <c r="A215" s="15" t="str">
        <f>CONCATENATE(B215,"-",(TEXT((COUNTIF($B$20:B215,B215)),"000")))</f>
        <v>2021-042</v>
      </c>
      <c r="B215" s="16">
        <f>YEAR(Discharge[[#This Row],[Date]])</f>
        <v>2021</v>
      </c>
      <c r="C215" s="15" t="str">
        <f>TEXT((MONTH(Discharge[[#This Row],[Date]])*29),"mmm")</f>
        <v>พ.ค.</v>
      </c>
      <c r="D215" s="23">
        <v>44334</v>
      </c>
      <c r="E215" s="24">
        <v>1</v>
      </c>
      <c r="F215" s="20">
        <v>8.3000000000000007</v>
      </c>
      <c r="G215" s="20">
        <v>2.33</v>
      </c>
      <c r="H215" s="21">
        <v>397.62</v>
      </c>
      <c r="I215" s="21">
        <v>32</v>
      </c>
      <c r="J215" s="21">
        <v>1948</v>
      </c>
      <c r="K215" s="20">
        <v>0</v>
      </c>
      <c r="L215" s="20">
        <v>0</v>
      </c>
      <c r="M215" s="20">
        <v>0</v>
      </c>
      <c r="N215" s="20">
        <v>0</v>
      </c>
      <c r="O215" s="21"/>
      <c r="P215" s="21"/>
      <c r="R215" s="27">
        <f>IF($E$1=Discharge[[#Headers],[pH]],5.5,(IF($E$1=Discharge[[#Headers],[Oil &amp; Grease]],10,(IF($E$1=Discharge[[#Headers],[COD]],750,(IF($E$1=Discharge[[#Headers],[TSS]],200,(IF($E$1=Discharge[[#Headers],[TDS]],3000,(IF($E$1=Discharge[[#Headers],[Cu]],2,(IF($E$1=Discharge[[#Headers],[Zn]],5,(IF($E$1=Discharge[[#Headers],[Cr]],0.25,(IF($E$1=Discharge[[#Headers],[Ni]],1,"")))))))))))))))))</f>
        <v>10</v>
      </c>
      <c r="S215" s="5">
        <f t="shared" si="12"/>
        <v>7.5</v>
      </c>
      <c r="T215" t="str">
        <f t="shared" si="12"/>
        <v/>
      </c>
      <c r="U215" t="str">
        <f t="shared" si="12"/>
        <v/>
      </c>
      <c r="V215"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2.33</v>
      </c>
    </row>
    <row r="216" spans="1:22" ht="20.100000000000001" customHeight="1" x14ac:dyDescent="0.4">
      <c r="A216" s="15" t="str">
        <f>CONCATENATE(B216,"-",(TEXT((COUNTIF($B$20:B216,B216)),"000")))</f>
        <v>2021-043</v>
      </c>
      <c r="B216" s="16">
        <f>YEAR(Discharge[[#This Row],[Date]])</f>
        <v>2021</v>
      </c>
      <c r="C216" s="15" t="str">
        <f>TEXT((MONTH(Discharge[[#This Row],[Date]])*29),"mmm")</f>
        <v>พ.ค.</v>
      </c>
      <c r="D216" s="23">
        <v>44337</v>
      </c>
      <c r="E216" s="24">
        <v>2</v>
      </c>
      <c r="F216" s="20">
        <v>8.23</v>
      </c>
      <c r="G216" s="20">
        <v>0.09</v>
      </c>
      <c r="H216" s="21">
        <v>461.1</v>
      </c>
      <c r="I216" s="21">
        <v>38</v>
      </c>
      <c r="J216" s="21">
        <v>1840</v>
      </c>
      <c r="K216" s="20">
        <v>0.02</v>
      </c>
      <c r="L216" s="20">
        <v>0.69</v>
      </c>
      <c r="M216" s="20">
        <v>0</v>
      </c>
      <c r="N216" s="20">
        <v>0.04</v>
      </c>
      <c r="O216" s="21"/>
      <c r="P216" s="21"/>
      <c r="R216" s="27">
        <f>IF($E$1=Discharge[[#Headers],[pH]],5.5,(IF($E$1=Discharge[[#Headers],[Oil &amp; Grease]],10,(IF($E$1=Discharge[[#Headers],[COD]],750,(IF($E$1=Discharge[[#Headers],[TSS]],200,(IF($E$1=Discharge[[#Headers],[TDS]],3000,(IF($E$1=Discharge[[#Headers],[Cu]],2,(IF($E$1=Discharge[[#Headers],[Zn]],5,(IF($E$1=Discharge[[#Headers],[Cr]],0.25,(IF($E$1=Discharge[[#Headers],[Ni]],1,"")))))))))))))))))</f>
        <v>10</v>
      </c>
      <c r="S216" s="5">
        <f t="shared" si="12"/>
        <v>7.5</v>
      </c>
      <c r="T216" t="str">
        <f t="shared" si="12"/>
        <v/>
      </c>
      <c r="U216" t="str">
        <f t="shared" si="12"/>
        <v/>
      </c>
      <c r="V216"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0.09</v>
      </c>
    </row>
    <row r="217" spans="1:22" ht="20.100000000000001" customHeight="1" x14ac:dyDescent="0.4">
      <c r="A217" s="15" t="str">
        <f>CONCATENATE(B217,"-",(TEXT((COUNTIF($B$20:B217,B217)),"000")))</f>
        <v>2021-044</v>
      </c>
      <c r="B217" s="16">
        <f>YEAR(Discharge[[#This Row],[Date]])</f>
        <v>2021</v>
      </c>
      <c r="C217" s="15" t="str">
        <f>TEXT((MONTH(Discharge[[#This Row],[Date]])*29),"mmm")</f>
        <v>พ.ค.</v>
      </c>
      <c r="D217" s="23">
        <v>44344</v>
      </c>
      <c r="E217" s="24">
        <v>3</v>
      </c>
      <c r="F217" s="20">
        <v>8.34</v>
      </c>
      <c r="G217" s="20">
        <v>1.0900000000000001</v>
      </c>
      <c r="H217" s="21">
        <v>336.09</v>
      </c>
      <c r="I217" s="21">
        <v>27</v>
      </c>
      <c r="J217" s="21">
        <v>1860</v>
      </c>
      <c r="K217" s="20">
        <v>0</v>
      </c>
      <c r="L217" s="20">
        <v>0</v>
      </c>
      <c r="M217" s="20">
        <v>0</v>
      </c>
      <c r="N217" s="20">
        <v>0</v>
      </c>
      <c r="O217" s="21"/>
      <c r="P217" s="21"/>
      <c r="R217" s="27">
        <f>IF($E$1=Discharge[[#Headers],[pH]],5.5,(IF($E$1=Discharge[[#Headers],[Oil &amp; Grease]],10,(IF($E$1=Discharge[[#Headers],[COD]],750,(IF($E$1=Discharge[[#Headers],[TSS]],200,(IF($E$1=Discharge[[#Headers],[TDS]],3000,(IF($E$1=Discharge[[#Headers],[Cu]],2,(IF($E$1=Discharge[[#Headers],[Zn]],5,(IF($E$1=Discharge[[#Headers],[Cr]],0.25,(IF($E$1=Discharge[[#Headers],[Ni]],1,"")))))))))))))))))</f>
        <v>10</v>
      </c>
      <c r="S217" s="5">
        <f t="shared" si="12"/>
        <v>7.5</v>
      </c>
      <c r="T217" t="str">
        <f t="shared" si="12"/>
        <v/>
      </c>
      <c r="U217" t="str">
        <f t="shared" si="12"/>
        <v/>
      </c>
      <c r="V217"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1.0900000000000001</v>
      </c>
    </row>
    <row r="218" spans="1:22" ht="20.100000000000001" customHeight="1" x14ac:dyDescent="0.4">
      <c r="A218" s="15" t="str">
        <f>CONCATENATE(B218,"-",(TEXT((COUNTIF($B$20:B218,B218)),"000")))</f>
        <v>2021-045</v>
      </c>
      <c r="B218" s="16">
        <f>YEAR(Discharge[[#This Row],[Date]])</f>
        <v>2021</v>
      </c>
      <c r="C218" s="15" t="str">
        <f>TEXT((MONTH(Discharge[[#This Row],[Date]])*29),"mmm")</f>
        <v>พ.ค.</v>
      </c>
      <c r="D218" s="23">
        <v>44347</v>
      </c>
      <c r="E218" s="24">
        <v>1</v>
      </c>
      <c r="F218" s="20">
        <v>8.11</v>
      </c>
      <c r="G218" s="20">
        <v>0.27</v>
      </c>
      <c r="H218" s="21">
        <v>461.41</v>
      </c>
      <c r="I218" s="21">
        <v>34</v>
      </c>
      <c r="J218" s="21">
        <v>1808</v>
      </c>
      <c r="K218" s="20">
        <v>0</v>
      </c>
      <c r="L218" s="20">
        <v>0</v>
      </c>
      <c r="M218" s="20">
        <v>0</v>
      </c>
      <c r="N218" s="20">
        <v>0.01</v>
      </c>
      <c r="O218" s="21"/>
      <c r="P218" s="21"/>
      <c r="R218" s="27">
        <f>IF($E$1=Discharge[[#Headers],[pH]],5.5,(IF($E$1=Discharge[[#Headers],[Oil &amp; Grease]],10,(IF($E$1=Discharge[[#Headers],[COD]],750,(IF($E$1=Discharge[[#Headers],[TSS]],200,(IF($E$1=Discharge[[#Headers],[TDS]],3000,(IF($E$1=Discharge[[#Headers],[Cu]],2,(IF($E$1=Discharge[[#Headers],[Zn]],5,(IF($E$1=Discharge[[#Headers],[Cr]],0.25,(IF($E$1=Discharge[[#Headers],[Ni]],1,"")))))))))))))))))</f>
        <v>10</v>
      </c>
      <c r="S218" s="5">
        <f t="shared" si="12"/>
        <v>7.5</v>
      </c>
      <c r="T218" t="str">
        <f t="shared" si="12"/>
        <v/>
      </c>
      <c r="U218" t="str">
        <f t="shared" si="12"/>
        <v/>
      </c>
      <c r="V218"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0.27</v>
      </c>
    </row>
    <row r="219" spans="1:22" ht="20.100000000000001" customHeight="1" x14ac:dyDescent="0.4">
      <c r="A219" s="15" t="str">
        <f>CONCATENATE(B219,"-",(TEXT((COUNTIF($B$20:B219,B219)),"000")))</f>
        <v>2021-046</v>
      </c>
      <c r="B219" s="16">
        <f>YEAR(Discharge[[#This Row],[Date]])</f>
        <v>2021</v>
      </c>
      <c r="C219" s="15" t="str">
        <f>TEXT((MONTH(Discharge[[#This Row],[Date]])*29),"mmm")</f>
        <v>มิ.ย.</v>
      </c>
      <c r="D219" s="23">
        <v>44352</v>
      </c>
      <c r="E219" s="24">
        <v>2</v>
      </c>
      <c r="F219" s="20">
        <v>8.36</v>
      </c>
      <c r="G219" s="20">
        <v>0</v>
      </c>
      <c r="H219" s="21">
        <v>232.12</v>
      </c>
      <c r="I219" s="21">
        <v>40</v>
      </c>
      <c r="J219" s="21">
        <v>1340</v>
      </c>
      <c r="K219" s="20">
        <v>0.03</v>
      </c>
      <c r="L219" s="20">
        <v>0.06</v>
      </c>
      <c r="M219" s="20">
        <v>0.01</v>
      </c>
      <c r="N219" s="20">
        <v>0.02</v>
      </c>
      <c r="O219" s="21"/>
      <c r="P219" s="21"/>
      <c r="R219" s="27">
        <f>IF($E$1=Discharge[[#Headers],[pH]],5.5,(IF($E$1=Discharge[[#Headers],[Oil &amp; Grease]],10,(IF($E$1=Discharge[[#Headers],[COD]],750,(IF($E$1=Discharge[[#Headers],[TSS]],200,(IF($E$1=Discharge[[#Headers],[TDS]],3000,(IF($E$1=Discharge[[#Headers],[Cu]],2,(IF($E$1=Discharge[[#Headers],[Zn]],5,(IF($E$1=Discharge[[#Headers],[Cr]],0.25,(IF($E$1=Discharge[[#Headers],[Ni]],1,"")))))))))))))))))</f>
        <v>10</v>
      </c>
      <c r="S219" s="5">
        <f t="shared" si="12"/>
        <v>7.5</v>
      </c>
      <c r="T219" t="str">
        <f t="shared" si="12"/>
        <v/>
      </c>
      <c r="U219" t="str">
        <f t="shared" si="12"/>
        <v/>
      </c>
      <c r="V219"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220" spans="1:22" ht="20.100000000000001" customHeight="1" x14ac:dyDescent="0.4">
      <c r="A220" s="15" t="str">
        <f>CONCATENATE(B220,"-",(TEXT((COUNTIF($B$20:B220,B220)),"000")))</f>
        <v>2021-047</v>
      </c>
      <c r="B220" s="16">
        <f>YEAR(Discharge[[#This Row],[Date]])</f>
        <v>2021</v>
      </c>
      <c r="C220" s="15" t="str">
        <f>TEXT((MONTH(Discharge[[#This Row],[Date]])*29),"mmm")</f>
        <v>มิ.ย.</v>
      </c>
      <c r="D220" s="23">
        <v>44359</v>
      </c>
      <c r="E220" s="24">
        <v>3</v>
      </c>
      <c r="F220" s="20">
        <v>8.23</v>
      </c>
      <c r="G220" s="20">
        <v>0.54</v>
      </c>
      <c r="H220" s="21">
        <v>429.84</v>
      </c>
      <c r="I220" s="21">
        <v>30</v>
      </c>
      <c r="J220" s="21">
        <v>1756</v>
      </c>
      <c r="K220" s="20">
        <v>0.02</v>
      </c>
      <c r="L220" s="20">
        <v>0.03</v>
      </c>
      <c r="M220" s="20">
        <v>0</v>
      </c>
      <c r="N220" s="20">
        <v>0</v>
      </c>
      <c r="O220" s="21"/>
      <c r="P220" s="21"/>
      <c r="R220" s="27">
        <f>IF($E$1=Discharge[[#Headers],[pH]],5.5,(IF($E$1=Discharge[[#Headers],[Oil &amp; Grease]],10,(IF($E$1=Discharge[[#Headers],[COD]],750,(IF($E$1=Discharge[[#Headers],[TSS]],200,(IF($E$1=Discharge[[#Headers],[TDS]],3000,(IF($E$1=Discharge[[#Headers],[Cu]],2,(IF($E$1=Discharge[[#Headers],[Zn]],5,(IF($E$1=Discharge[[#Headers],[Cr]],0.25,(IF($E$1=Discharge[[#Headers],[Ni]],1,"")))))))))))))))))</f>
        <v>10</v>
      </c>
      <c r="S220" s="5">
        <f t="shared" si="12"/>
        <v>7.5</v>
      </c>
      <c r="T220" t="str">
        <f t="shared" si="12"/>
        <v/>
      </c>
      <c r="U220" t="str">
        <f t="shared" si="12"/>
        <v/>
      </c>
      <c r="V220"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0.54</v>
      </c>
    </row>
    <row r="221" spans="1:22" ht="20.100000000000001" customHeight="1" x14ac:dyDescent="0.4">
      <c r="A221" s="15" t="str">
        <f>CONCATENATE(B221,"-",(TEXT((COUNTIF($B$20:B221,B221)),"000")))</f>
        <v>2021-048</v>
      </c>
      <c r="B221" s="16">
        <f>YEAR(Discharge[[#This Row],[Date]])</f>
        <v>2021</v>
      </c>
      <c r="C221" s="15" t="str">
        <f>TEXT((MONTH(Discharge[[#This Row],[Date]])*29),"mmm")</f>
        <v>มิ.ย.</v>
      </c>
      <c r="D221" s="23">
        <v>44363</v>
      </c>
      <c r="E221" s="24">
        <v>1</v>
      </c>
      <c r="F221" s="20">
        <v>8.39</v>
      </c>
      <c r="G221" s="20">
        <v>1.77</v>
      </c>
      <c r="H221" s="21">
        <v>317.94</v>
      </c>
      <c r="I221" s="21">
        <v>46</v>
      </c>
      <c r="J221" s="21">
        <v>1660</v>
      </c>
      <c r="K221" s="20">
        <v>0</v>
      </c>
      <c r="L221" s="20">
        <v>0</v>
      </c>
      <c r="M221" s="20">
        <v>0</v>
      </c>
      <c r="N221" s="20">
        <v>0</v>
      </c>
      <c r="O221" s="21"/>
      <c r="P221" s="21"/>
      <c r="R221" s="27">
        <f>IF($E$1=Discharge[[#Headers],[pH]],5.5,(IF($E$1=Discharge[[#Headers],[Oil &amp; Grease]],10,(IF($E$1=Discharge[[#Headers],[COD]],750,(IF($E$1=Discharge[[#Headers],[TSS]],200,(IF($E$1=Discharge[[#Headers],[TDS]],3000,(IF($E$1=Discharge[[#Headers],[Cu]],2,(IF($E$1=Discharge[[#Headers],[Zn]],5,(IF($E$1=Discharge[[#Headers],[Cr]],0.25,(IF($E$1=Discharge[[#Headers],[Ni]],1,"")))))))))))))))))</f>
        <v>10</v>
      </c>
      <c r="S221" s="5">
        <f t="shared" si="12"/>
        <v>7.5</v>
      </c>
      <c r="T221" t="str">
        <f t="shared" si="12"/>
        <v/>
      </c>
      <c r="U221" t="str">
        <f t="shared" si="12"/>
        <v/>
      </c>
      <c r="V221"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1.77</v>
      </c>
    </row>
    <row r="222" spans="1:22" ht="20.100000000000001" customHeight="1" x14ac:dyDescent="0.4">
      <c r="A222" s="15" t="str">
        <f>CONCATENATE(B222,"-",(TEXT((COUNTIF($B$20:B222,B222)),"000")))</f>
        <v>2021-049</v>
      </c>
      <c r="B222" s="16">
        <f>YEAR(Discharge[[#This Row],[Date]])</f>
        <v>2021</v>
      </c>
      <c r="C222" s="15" t="str">
        <f>TEXT((MONTH(Discharge[[#This Row],[Date]])*29),"mmm")</f>
        <v>มิ.ย.</v>
      </c>
      <c r="D222" s="23">
        <v>44368</v>
      </c>
      <c r="E222" s="24">
        <v>2</v>
      </c>
      <c r="F222" s="20">
        <v>8.02</v>
      </c>
      <c r="G222" s="20">
        <v>0</v>
      </c>
      <c r="H222" s="21">
        <v>752.8</v>
      </c>
      <c r="I222" s="21">
        <v>36</v>
      </c>
      <c r="J222" s="21">
        <v>2692</v>
      </c>
      <c r="K222" s="20">
        <v>0</v>
      </c>
      <c r="L222" s="20">
        <v>0</v>
      </c>
      <c r="M222" s="20">
        <v>0</v>
      </c>
      <c r="N222" s="20">
        <v>0</v>
      </c>
      <c r="O222" s="21"/>
      <c r="P222" s="21"/>
      <c r="R222" s="27">
        <f>IF($E$1=Discharge[[#Headers],[pH]],5.5,(IF($E$1=Discharge[[#Headers],[Oil &amp; Grease]],10,(IF($E$1=Discharge[[#Headers],[COD]],750,(IF($E$1=Discharge[[#Headers],[TSS]],200,(IF($E$1=Discharge[[#Headers],[TDS]],3000,(IF($E$1=Discharge[[#Headers],[Cu]],2,(IF($E$1=Discharge[[#Headers],[Zn]],5,(IF($E$1=Discharge[[#Headers],[Cr]],0.25,(IF($E$1=Discharge[[#Headers],[Ni]],1,"")))))))))))))))))</f>
        <v>10</v>
      </c>
      <c r="S222" s="5">
        <f t="shared" si="12"/>
        <v>7.5</v>
      </c>
      <c r="T222" t="str">
        <f t="shared" si="12"/>
        <v/>
      </c>
      <c r="U222" t="str">
        <f t="shared" si="12"/>
        <v/>
      </c>
      <c r="V222" s="27">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0</v>
      </c>
    </row>
    <row r="223" spans="1:22" ht="20.100000000000001" customHeight="1" x14ac:dyDescent="0.4">
      <c r="D223" s="28"/>
      <c r="E223" s="19"/>
      <c r="F223" s="17"/>
      <c r="G223" s="17"/>
      <c r="H223" s="15"/>
      <c r="I223" s="15"/>
      <c r="J223" s="15"/>
      <c r="K223" s="20"/>
      <c r="L223" s="20"/>
      <c r="M223" s="20"/>
      <c r="N223" s="20"/>
      <c r="O223" s="21"/>
      <c r="P223" s="21"/>
      <c r="R223" s="27">
        <f>IF($E$1=Discharge[[#Headers],[pH]],5.5,(IF($E$1=Discharge[[#Headers],[Oil &amp; Grease]],10,(IF($E$1=Discharge[[#Headers],[COD]],750,(IF($E$1=Discharge[[#Headers],[TSS]],200,(IF($E$1=Discharge[[#Headers],[TDS]],3000,(IF($E$1=Discharge[[#Headers],[Cu]],2,(IF($E$1=Discharge[[#Headers],[Zn]],5,(IF($E$1=Discharge[[#Headers],[Cr]],0.25,(IF($E$1=Discharge[[#Headers],[Ni]],1,"")))))))))))))))))</f>
        <v>10</v>
      </c>
      <c r="S223" s="5">
        <f t="shared" si="12"/>
        <v>7.5</v>
      </c>
      <c r="T223" t="str">
        <f t="shared" si="12"/>
        <v/>
      </c>
      <c r="U223" t="str">
        <f t="shared" si="12"/>
        <v/>
      </c>
      <c r="V223"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24" spans="1:22" ht="20.100000000000001" customHeight="1" x14ac:dyDescent="0.4">
      <c r="D224" s="29"/>
      <c r="E224" s="24"/>
      <c r="F224" s="20"/>
      <c r="G224" s="20"/>
      <c r="H224" s="21"/>
      <c r="I224" s="21"/>
      <c r="J224" s="21"/>
      <c r="K224" s="20"/>
      <c r="L224" s="20"/>
      <c r="M224" s="20"/>
      <c r="N224" s="20"/>
      <c r="O224" s="21"/>
      <c r="P224" s="21"/>
      <c r="R224" s="27">
        <f>IF($E$1=Discharge[[#Headers],[pH]],5.5,(IF($E$1=Discharge[[#Headers],[Oil &amp; Grease]],10,(IF($E$1=Discharge[[#Headers],[COD]],750,(IF($E$1=Discharge[[#Headers],[TSS]],200,(IF($E$1=Discharge[[#Headers],[TDS]],3000,(IF($E$1=Discharge[[#Headers],[Cu]],2,(IF($E$1=Discharge[[#Headers],[Zn]],5,(IF($E$1=Discharge[[#Headers],[Cr]],0.25,(IF($E$1=Discharge[[#Headers],[Ni]],1,"")))))))))))))))))</f>
        <v>10</v>
      </c>
      <c r="S224" s="5">
        <f t="shared" si="12"/>
        <v>7.5</v>
      </c>
      <c r="T224" t="str">
        <f t="shared" si="12"/>
        <v/>
      </c>
      <c r="U224" t="str">
        <f t="shared" si="12"/>
        <v/>
      </c>
      <c r="V224"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25" spans="4:22" ht="20.100000000000001" customHeight="1" x14ac:dyDescent="0.4">
      <c r="D225" s="29"/>
      <c r="E225" s="24"/>
      <c r="F225" s="20"/>
      <c r="G225" s="20"/>
      <c r="H225" s="21"/>
      <c r="I225" s="21"/>
      <c r="J225" s="21"/>
      <c r="K225" s="20"/>
      <c r="L225" s="20"/>
      <c r="M225" s="20"/>
      <c r="N225" s="20"/>
      <c r="O225" s="21"/>
      <c r="P225" s="21"/>
      <c r="R225" s="27">
        <f>IF($E$1=Discharge[[#Headers],[pH]],5.5,(IF($E$1=Discharge[[#Headers],[Oil &amp; Grease]],10,(IF($E$1=Discharge[[#Headers],[COD]],750,(IF($E$1=Discharge[[#Headers],[TSS]],200,(IF($E$1=Discharge[[#Headers],[TDS]],3000,(IF($E$1=Discharge[[#Headers],[Cu]],2,(IF($E$1=Discharge[[#Headers],[Zn]],5,(IF($E$1=Discharge[[#Headers],[Cr]],0.25,(IF($E$1=Discharge[[#Headers],[Ni]],1,"")))))))))))))))))</f>
        <v>10</v>
      </c>
      <c r="S225" s="5">
        <f t="shared" si="12"/>
        <v>7.5</v>
      </c>
      <c r="T225" t="str">
        <f t="shared" si="12"/>
        <v/>
      </c>
      <c r="U225" t="str">
        <f t="shared" si="12"/>
        <v/>
      </c>
      <c r="V225"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26" spans="4:22" ht="20.100000000000001" customHeight="1" x14ac:dyDescent="0.4">
      <c r="D226" s="28"/>
      <c r="F226" s="14"/>
      <c r="G226" s="14"/>
      <c r="H226" s="14"/>
      <c r="I226" s="14"/>
      <c r="J226" s="14"/>
      <c r="K226" s="20"/>
      <c r="L226" s="20"/>
      <c r="M226" s="20"/>
      <c r="N226" s="20"/>
      <c r="O226" s="20"/>
      <c r="P226" s="20"/>
      <c r="R226" s="27">
        <f>IF($E$1=Discharge[[#Headers],[pH]],5.5,(IF($E$1=Discharge[[#Headers],[Oil &amp; Grease]],10,(IF($E$1=Discharge[[#Headers],[COD]],750,(IF($E$1=Discharge[[#Headers],[TSS]],200,(IF($E$1=Discharge[[#Headers],[TDS]],3000,(IF($E$1=Discharge[[#Headers],[Cu]],2,(IF($E$1=Discharge[[#Headers],[Zn]],5,(IF($E$1=Discharge[[#Headers],[Cr]],0.25,(IF($E$1=Discharge[[#Headers],[Ni]],1,"")))))))))))))))))</f>
        <v>10</v>
      </c>
      <c r="S226" s="5">
        <f t="shared" si="12"/>
        <v>7.5</v>
      </c>
      <c r="T226" t="str">
        <f t="shared" si="12"/>
        <v/>
      </c>
      <c r="U226" t="str">
        <f t="shared" si="12"/>
        <v/>
      </c>
      <c r="V226"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27" spans="4:22" ht="20.100000000000001" customHeight="1" x14ac:dyDescent="0.4">
      <c r="D227" s="28"/>
      <c r="F227" s="14"/>
      <c r="G227" s="14"/>
      <c r="H227" s="14"/>
      <c r="I227" s="14"/>
      <c r="J227" s="14"/>
      <c r="K227" s="20"/>
      <c r="L227" s="20"/>
      <c r="M227" s="20"/>
      <c r="N227" s="20"/>
      <c r="O227" s="20"/>
      <c r="P227" s="20"/>
      <c r="R227" s="27">
        <f>IF($E$1=Discharge[[#Headers],[pH]],5.5,(IF($E$1=Discharge[[#Headers],[Oil &amp; Grease]],10,(IF($E$1=Discharge[[#Headers],[COD]],750,(IF($E$1=Discharge[[#Headers],[TSS]],200,(IF($E$1=Discharge[[#Headers],[TDS]],3000,(IF($E$1=Discharge[[#Headers],[Cu]],2,(IF($E$1=Discharge[[#Headers],[Zn]],5,(IF($E$1=Discharge[[#Headers],[Cr]],0.25,(IF($E$1=Discharge[[#Headers],[Ni]],1,"")))))))))))))))))</f>
        <v>10</v>
      </c>
      <c r="S227" s="5">
        <f t="shared" si="12"/>
        <v>7.5</v>
      </c>
      <c r="T227" t="str">
        <f t="shared" si="12"/>
        <v/>
      </c>
      <c r="U227" t="str">
        <f t="shared" si="12"/>
        <v/>
      </c>
      <c r="V227"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28" spans="4:22" ht="20.100000000000001" customHeight="1" x14ac:dyDescent="0.4">
      <c r="D228" s="28"/>
      <c r="F228" s="14"/>
      <c r="G228" s="14"/>
      <c r="H228" s="14"/>
      <c r="I228" s="14"/>
      <c r="J228" s="14"/>
      <c r="K228" s="20"/>
      <c r="L228" s="20"/>
      <c r="M228" s="20"/>
      <c r="N228" s="20"/>
      <c r="O228" s="20"/>
      <c r="P228" s="20"/>
      <c r="R228" s="27">
        <f>IF($E$1=Discharge[[#Headers],[pH]],5.5,(IF($E$1=Discharge[[#Headers],[Oil &amp; Grease]],10,(IF($E$1=Discharge[[#Headers],[COD]],750,(IF($E$1=Discharge[[#Headers],[TSS]],200,(IF($E$1=Discharge[[#Headers],[TDS]],3000,(IF($E$1=Discharge[[#Headers],[Cu]],2,(IF($E$1=Discharge[[#Headers],[Zn]],5,(IF($E$1=Discharge[[#Headers],[Cr]],0.25,(IF($E$1=Discharge[[#Headers],[Ni]],1,"")))))))))))))))))</f>
        <v>10</v>
      </c>
      <c r="S228" s="5">
        <f t="shared" si="12"/>
        <v>7.5</v>
      </c>
      <c r="T228" t="str">
        <f t="shared" si="12"/>
        <v/>
      </c>
      <c r="U228" t="str">
        <f t="shared" si="12"/>
        <v/>
      </c>
      <c r="V228"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29" spans="4:22" ht="20.100000000000001" customHeight="1" x14ac:dyDescent="0.4">
      <c r="D229" s="28"/>
      <c r="F229" s="14"/>
      <c r="G229" s="14"/>
      <c r="H229" s="14"/>
      <c r="I229" s="14"/>
      <c r="J229" s="14"/>
      <c r="K229" s="20"/>
      <c r="L229" s="20"/>
      <c r="M229" s="20"/>
      <c r="N229" s="20"/>
      <c r="O229" s="20"/>
      <c r="P229" s="20"/>
      <c r="R229" s="27">
        <f>IF($E$1=Discharge[[#Headers],[pH]],5.5,(IF($E$1=Discharge[[#Headers],[Oil &amp; Grease]],10,(IF($E$1=Discharge[[#Headers],[COD]],750,(IF($E$1=Discharge[[#Headers],[TSS]],200,(IF($E$1=Discharge[[#Headers],[TDS]],3000,(IF($E$1=Discharge[[#Headers],[Cu]],2,(IF($E$1=Discharge[[#Headers],[Zn]],5,(IF($E$1=Discharge[[#Headers],[Cr]],0.25,(IF($E$1=Discharge[[#Headers],[Ni]],1,"")))))))))))))))))</f>
        <v>10</v>
      </c>
      <c r="S229" s="5">
        <f t="shared" si="12"/>
        <v>7.5</v>
      </c>
      <c r="T229" t="str">
        <f t="shared" si="12"/>
        <v/>
      </c>
      <c r="U229" t="str">
        <f t="shared" si="12"/>
        <v/>
      </c>
      <c r="V229"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30" spans="4:22" ht="20.100000000000001" customHeight="1" x14ac:dyDescent="0.4">
      <c r="D230" s="28"/>
      <c r="F230" s="14"/>
      <c r="G230" s="14"/>
      <c r="H230" s="14"/>
      <c r="I230" s="14"/>
      <c r="J230" s="14"/>
      <c r="K230" s="20"/>
      <c r="L230" s="20"/>
      <c r="M230" s="20"/>
      <c r="N230" s="20"/>
      <c r="O230" s="20"/>
      <c r="P230" s="20"/>
      <c r="R230" s="27">
        <f>IF($E$1=Discharge[[#Headers],[pH]],5.5,(IF($E$1=Discharge[[#Headers],[Oil &amp; Grease]],10,(IF($E$1=Discharge[[#Headers],[COD]],750,(IF($E$1=Discharge[[#Headers],[TSS]],200,(IF($E$1=Discharge[[#Headers],[TDS]],3000,(IF($E$1=Discharge[[#Headers],[Cu]],2,(IF($E$1=Discharge[[#Headers],[Zn]],5,(IF($E$1=Discharge[[#Headers],[Cr]],0.25,(IF($E$1=Discharge[[#Headers],[Ni]],1,"")))))))))))))))))</f>
        <v>10</v>
      </c>
      <c r="S230" s="5">
        <f t="shared" ref="S230:U245" si="13">S229</f>
        <v>7.5</v>
      </c>
      <c r="T230" t="str">
        <f t="shared" si="13"/>
        <v/>
      </c>
      <c r="U230" t="str">
        <f t="shared" si="13"/>
        <v/>
      </c>
      <c r="V230"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31" spans="4:22" ht="20.100000000000001" customHeight="1" x14ac:dyDescent="0.4">
      <c r="D231" s="28"/>
      <c r="F231" s="14"/>
      <c r="G231" s="14"/>
      <c r="H231" s="14"/>
      <c r="I231" s="14"/>
      <c r="J231" s="14"/>
      <c r="K231" s="20"/>
      <c r="L231" s="20"/>
      <c r="M231" s="20"/>
      <c r="N231" s="20"/>
      <c r="O231" s="20"/>
      <c r="P231" s="20"/>
      <c r="R231" s="27">
        <f>IF($E$1=Discharge[[#Headers],[pH]],5.5,(IF($E$1=Discharge[[#Headers],[Oil &amp; Grease]],10,(IF($E$1=Discharge[[#Headers],[COD]],750,(IF($E$1=Discharge[[#Headers],[TSS]],200,(IF($E$1=Discharge[[#Headers],[TDS]],3000,(IF($E$1=Discharge[[#Headers],[Cu]],2,(IF($E$1=Discharge[[#Headers],[Zn]],5,(IF($E$1=Discharge[[#Headers],[Cr]],0.25,(IF($E$1=Discharge[[#Headers],[Ni]],1,"")))))))))))))))))</f>
        <v>10</v>
      </c>
      <c r="S231" s="5">
        <f t="shared" si="13"/>
        <v>7.5</v>
      </c>
      <c r="T231" t="str">
        <f t="shared" si="13"/>
        <v/>
      </c>
      <c r="U231" t="str">
        <f t="shared" si="13"/>
        <v/>
      </c>
      <c r="V231"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32" spans="4:22" ht="20.100000000000001" customHeight="1" x14ac:dyDescent="0.4">
      <c r="D232" s="28"/>
      <c r="F232" s="14"/>
      <c r="G232" s="14"/>
      <c r="H232" s="14"/>
      <c r="I232" s="14"/>
      <c r="J232" s="14"/>
      <c r="K232" s="20"/>
      <c r="L232" s="20"/>
      <c r="M232" s="20"/>
      <c r="N232" s="20"/>
      <c r="O232" s="20"/>
      <c r="P232" s="20"/>
      <c r="R232" s="27">
        <f>IF($E$1=Discharge[[#Headers],[pH]],5.5,(IF($E$1=Discharge[[#Headers],[Oil &amp; Grease]],10,(IF($E$1=Discharge[[#Headers],[COD]],750,(IF($E$1=Discharge[[#Headers],[TSS]],200,(IF($E$1=Discharge[[#Headers],[TDS]],3000,(IF($E$1=Discharge[[#Headers],[Cu]],2,(IF($E$1=Discharge[[#Headers],[Zn]],5,(IF($E$1=Discharge[[#Headers],[Cr]],0.25,(IF($E$1=Discharge[[#Headers],[Ni]],1,"")))))))))))))))))</f>
        <v>10</v>
      </c>
      <c r="S232" s="5">
        <f t="shared" si="13"/>
        <v>7.5</v>
      </c>
      <c r="T232" t="str">
        <f t="shared" si="13"/>
        <v/>
      </c>
      <c r="U232" t="str">
        <f t="shared" si="13"/>
        <v/>
      </c>
      <c r="V232"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33" spans="4:22" ht="20.100000000000001" customHeight="1" x14ac:dyDescent="0.4">
      <c r="D233" s="28"/>
      <c r="F233" s="14"/>
      <c r="G233" s="14"/>
      <c r="H233" s="14"/>
      <c r="I233" s="14"/>
      <c r="J233" s="14"/>
      <c r="K233" s="20"/>
      <c r="L233" s="20"/>
      <c r="M233" s="20"/>
      <c r="N233" s="20"/>
      <c r="O233" s="20"/>
      <c r="P233" s="20"/>
      <c r="R233" s="27">
        <f>IF($E$1=Discharge[[#Headers],[pH]],5.5,(IF($E$1=Discharge[[#Headers],[Oil &amp; Grease]],10,(IF($E$1=Discharge[[#Headers],[COD]],750,(IF($E$1=Discharge[[#Headers],[TSS]],200,(IF($E$1=Discharge[[#Headers],[TDS]],3000,(IF($E$1=Discharge[[#Headers],[Cu]],2,(IF($E$1=Discharge[[#Headers],[Zn]],5,(IF($E$1=Discharge[[#Headers],[Cr]],0.25,(IF($E$1=Discharge[[#Headers],[Ni]],1,"")))))))))))))))))</f>
        <v>10</v>
      </c>
      <c r="S233" s="5">
        <f t="shared" si="13"/>
        <v>7.5</v>
      </c>
      <c r="T233" t="str">
        <f t="shared" si="13"/>
        <v/>
      </c>
      <c r="U233" t="str">
        <f t="shared" si="13"/>
        <v/>
      </c>
      <c r="V233"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34" spans="4:22" ht="20.100000000000001" customHeight="1" x14ac:dyDescent="0.4">
      <c r="D234" s="28"/>
      <c r="F234" s="14"/>
      <c r="G234" s="14"/>
      <c r="H234" s="14"/>
      <c r="I234" s="14"/>
      <c r="J234" s="14"/>
      <c r="K234" s="20"/>
      <c r="L234" s="20"/>
      <c r="M234" s="20"/>
      <c r="N234" s="20"/>
      <c r="O234" s="20"/>
      <c r="P234" s="20"/>
      <c r="R234" s="27">
        <f>IF($E$1=Discharge[[#Headers],[pH]],5.5,(IF($E$1=Discharge[[#Headers],[Oil &amp; Grease]],10,(IF($E$1=Discharge[[#Headers],[COD]],750,(IF($E$1=Discharge[[#Headers],[TSS]],200,(IF($E$1=Discharge[[#Headers],[TDS]],3000,(IF($E$1=Discharge[[#Headers],[Cu]],2,(IF($E$1=Discharge[[#Headers],[Zn]],5,(IF($E$1=Discharge[[#Headers],[Cr]],0.25,(IF($E$1=Discharge[[#Headers],[Ni]],1,"")))))))))))))))))</f>
        <v>10</v>
      </c>
      <c r="S234" s="5">
        <f t="shared" si="13"/>
        <v>7.5</v>
      </c>
      <c r="T234" t="str">
        <f t="shared" si="13"/>
        <v/>
      </c>
      <c r="U234" t="str">
        <f t="shared" si="13"/>
        <v/>
      </c>
      <c r="V234"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35" spans="4:22" ht="20.100000000000001" customHeight="1" x14ac:dyDescent="0.4">
      <c r="D235" s="28"/>
      <c r="F235" s="14"/>
      <c r="G235" s="14"/>
      <c r="H235" s="14"/>
      <c r="I235" s="14"/>
      <c r="J235" s="14"/>
      <c r="K235" s="20"/>
      <c r="L235" s="20"/>
      <c r="M235" s="20"/>
      <c r="N235" s="20"/>
      <c r="O235" s="20"/>
      <c r="P235" s="20"/>
      <c r="R235" s="27">
        <f>IF($E$1=Discharge[[#Headers],[pH]],5.5,(IF($E$1=Discharge[[#Headers],[Oil &amp; Grease]],10,(IF($E$1=Discharge[[#Headers],[COD]],750,(IF($E$1=Discharge[[#Headers],[TSS]],200,(IF($E$1=Discharge[[#Headers],[TDS]],3000,(IF($E$1=Discharge[[#Headers],[Cu]],2,(IF($E$1=Discharge[[#Headers],[Zn]],5,(IF($E$1=Discharge[[#Headers],[Cr]],0.25,(IF($E$1=Discharge[[#Headers],[Ni]],1,"")))))))))))))))))</f>
        <v>10</v>
      </c>
      <c r="S235" s="5">
        <f t="shared" si="13"/>
        <v>7.5</v>
      </c>
      <c r="T235" t="str">
        <f t="shared" si="13"/>
        <v/>
      </c>
      <c r="U235" t="str">
        <f t="shared" si="13"/>
        <v/>
      </c>
      <c r="V235"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36" spans="4:22" ht="20.100000000000001" customHeight="1" x14ac:dyDescent="0.4">
      <c r="D236" s="28"/>
      <c r="F236" s="14"/>
      <c r="G236" s="14"/>
      <c r="H236" s="14"/>
      <c r="I236" s="14"/>
      <c r="J236" s="14"/>
      <c r="K236" s="20"/>
      <c r="L236" s="20"/>
      <c r="M236" s="20"/>
      <c r="N236" s="20"/>
      <c r="O236" s="20"/>
      <c r="P236" s="20"/>
      <c r="R236" s="27">
        <f>IF($E$1=Discharge[[#Headers],[pH]],5.5,(IF($E$1=Discharge[[#Headers],[Oil &amp; Grease]],10,(IF($E$1=Discharge[[#Headers],[COD]],750,(IF($E$1=Discharge[[#Headers],[TSS]],200,(IF($E$1=Discharge[[#Headers],[TDS]],3000,(IF($E$1=Discharge[[#Headers],[Cu]],2,(IF($E$1=Discharge[[#Headers],[Zn]],5,(IF($E$1=Discharge[[#Headers],[Cr]],0.25,(IF($E$1=Discharge[[#Headers],[Ni]],1,"")))))))))))))))))</f>
        <v>10</v>
      </c>
      <c r="S236" s="5">
        <f t="shared" si="13"/>
        <v>7.5</v>
      </c>
      <c r="T236" t="str">
        <f t="shared" si="13"/>
        <v/>
      </c>
      <c r="U236" t="str">
        <f t="shared" si="13"/>
        <v/>
      </c>
      <c r="V236"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37" spans="4:22" ht="20.100000000000001" customHeight="1" x14ac:dyDescent="0.4">
      <c r="D237" s="28"/>
      <c r="F237" s="14"/>
      <c r="G237" s="14"/>
      <c r="H237" s="14"/>
      <c r="I237" s="14"/>
      <c r="J237" s="14"/>
      <c r="K237" s="20"/>
      <c r="L237" s="20"/>
      <c r="M237" s="20"/>
      <c r="N237" s="20"/>
      <c r="O237" s="20"/>
      <c r="P237" s="20"/>
      <c r="R237" s="27">
        <f>IF($E$1=Discharge[[#Headers],[pH]],5.5,(IF($E$1=Discharge[[#Headers],[Oil &amp; Grease]],10,(IF($E$1=Discharge[[#Headers],[COD]],750,(IF($E$1=Discharge[[#Headers],[TSS]],200,(IF($E$1=Discharge[[#Headers],[TDS]],3000,(IF($E$1=Discharge[[#Headers],[Cu]],2,(IF($E$1=Discharge[[#Headers],[Zn]],5,(IF($E$1=Discharge[[#Headers],[Cr]],0.25,(IF($E$1=Discharge[[#Headers],[Ni]],1,"")))))))))))))))))</f>
        <v>10</v>
      </c>
      <c r="S237" s="5">
        <f t="shared" si="13"/>
        <v>7.5</v>
      </c>
      <c r="T237" t="str">
        <f t="shared" si="13"/>
        <v/>
      </c>
      <c r="U237" t="str">
        <f t="shared" si="13"/>
        <v/>
      </c>
      <c r="V237"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38" spans="4:22" ht="20.100000000000001" customHeight="1" x14ac:dyDescent="0.4">
      <c r="D238" s="28"/>
      <c r="F238" s="14"/>
      <c r="G238" s="14"/>
      <c r="H238" s="14"/>
      <c r="I238" s="14"/>
      <c r="J238" s="14"/>
      <c r="K238" s="20"/>
      <c r="L238" s="20"/>
      <c r="M238" s="20"/>
      <c r="N238" s="20"/>
      <c r="O238" s="20"/>
      <c r="P238" s="20"/>
      <c r="R238" s="27">
        <f>IF($E$1=Discharge[[#Headers],[pH]],5.5,(IF($E$1=Discharge[[#Headers],[Oil &amp; Grease]],10,(IF($E$1=Discharge[[#Headers],[COD]],750,(IF($E$1=Discharge[[#Headers],[TSS]],200,(IF($E$1=Discharge[[#Headers],[TDS]],3000,(IF($E$1=Discharge[[#Headers],[Cu]],2,(IF($E$1=Discharge[[#Headers],[Zn]],5,(IF($E$1=Discharge[[#Headers],[Cr]],0.25,(IF($E$1=Discharge[[#Headers],[Ni]],1,"")))))))))))))))))</f>
        <v>10</v>
      </c>
      <c r="S238" s="5">
        <f t="shared" si="13"/>
        <v>7.5</v>
      </c>
      <c r="T238" t="str">
        <f t="shared" si="13"/>
        <v/>
      </c>
      <c r="U238" t="str">
        <f t="shared" si="13"/>
        <v/>
      </c>
      <c r="V238"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39" spans="4:22" ht="20.100000000000001" customHeight="1" x14ac:dyDescent="0.4">
      <c r="D239" s="28"/>
      <c r="F239" s="14"/>
      <c r="G239" s="14"/>
      <c r="H239" s="14"/>
      <c r="I239" s="14"/>
      <c r="J239" s="14"/>
      <c r="K239" s="20"/>
      <c r="L239" s="20"/>
      <c r="M239" s="20"/>
      <c r="N239" s="20"/>
      <c r="O239" s="20"/>
      <c r="P239" s="20"/>
      <c r="R239" s="27">
        <f>IF($E$1=Discharge[[#Headers],[pH]],5.5,(IF($E$1=Discharge[[#Headers],[Oil &amp; Grease]],10,(IF($E$1=Discharge[[#Headers],[COD]],750,(IF($E$1=Discharge[[#Headers],[TSS]],200,(IF($E$1=Discharge[[#Headers],[TDS]],3000,(IF($E$1=Discharge[[#Headers],[Cu]],2,(IF($E$1=Discharge[[#Headers],[Zn]],5,(IF($E$1=Discharge[[#Headers],[Cr]],0.25,(IF($E$1=Discharge[[#Headers],[Ni]],1,"")))))))))))))))))</f>
        <v>10</v>
      </c>
      <c r="S239" s="5">
        <f t="shared" si="13"/>
        <v>7.5</v>
      </c>
      <c r="T239" t="str">
        <f t="shared" si="13"/>
        <v/>
      </c>
      <c r="U239" t="str">
        <f t="shared" si="13"/>
        <v/>
      </c>
      <c r="V239"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40" spans="4:22" ht="20.100000000000001" customHeight="1" x14ac:dyDescent="0.4">
      <c r="D240" s="28"/>
      <c r="F240" s="14"/>
      <c r="G240" s="14"/>
      <c r="H240" s="14"/>
      <c r="I240" s="14"/>
      <c r="J240" s="14"/>
      <c r="K240" s="20"/>
      <c r="L240" s="20"/>
      <c r="M240" s="20"/>
      <c r="N240" s="20"/>
      <c r="O240" s="20"/>
      <c r="P240" s="20"/>
      <c r="R240" s="27">
        <f>IF($E$1=Discharge[[#Headers],[pH]],5.5,(IF($E$1=Discharge[[#Headers],[Oil &amp; Grease]],10,(IF($E$1=Discharge[[#Headers],[COD]],750,(IF($E$1=Discharge[[#Headers],[TSS]],200,(IF($E$1=Discharge[[#Headers],[TDS]],3000,(IF($E$1=Discharge[[#Headers],[Cu]],2,(IF($E$1=Discharge[[#Headers],[Zn]],5,(IF($E$1=Discharge[[#Headers],[Cr]],0.25,(IF($E$1=Discharge[[#Headers],[Ni]],1,"")))))))))))))))))</f>
        <v>10</v>
      </c>
      <c r="S240" s="5">
        <f t="shared" si="13"/>
        <v>7.5</v>
      </c>
      <c r="T240" t="str">
        <f t="shared" si="13"/>
        <v/>
      </c>
      <c r="U240" t="str">
        <f t="shared" si="13"/>
        <v/>
      </c>
      <c r="V240"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41" spans="4:22" ht="20.100000000000001" customHeight="1" x14ac:dyDescent="0.4">
      <c r="D241" s="28"/>
      <c r="F241" s="14"/>
      <c r="G241" s="14"/>
      <c r="H241" s="14"/>
      <c r="I241" s="14"/>
      <c r="J241" s="14"/>
      <c r="K241" s="20"/>
      <c r="L241" s="20"/>
      <c r="M241" s="20"/>
      <c r="N241" s="20"/>
      <c r="O241" s="20"/>
      <c r="P241" s="20"/>
      <c r="R241" s="27">
        <f>IF($E$1=Discharge[[#Headers],[pH]],5.5,(IF($E$1=Discharge[[#Headers],[Oil &amp; Grease]],10,(IF($E$1=Discharge[[#Headers],[COD]],750,(IF($E$1=Discharge[[#Headers],[TSS]],200,(IF($E$1=Discharge[[#Headers],[TDS]],3000,(IF($E$1=Discharge[[#Headers],[Cu]],2,(IF($E$1=Discharge[[#Headers],[Zn]],5,(IF($E$1=Discharge[[#Headers],[Cr]],0.25,(IF($E$1=Discharge[[#Headers],[Ni]],1,"")))))))))))))))))</f>
        <v>10</v>
      </c>
      <c r="S241" s="5">
        <f t="shared" si="13"/>
        <v>7.5</v>
      </c>
      <c r="T241" t="str">
        <f t="shared" si="13"/>
        <v/>
      </c>
      <c r="U241" t="str">
        <f t="shared" si="13"/>
        <v/>
      </c>
      <c r="V241"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42" spans="4:22" ht="20.100000000000001" customHeight="1" x14ac:dyDescent="0.4">
      <c r="D242" s="28"/>
      <c r="F242" s="14"/>
      <c r="G242" s="14"/>
      <c r="H242" s="14"/>
      <c r="I242" s="14"/>
      <c r="J242" s="14"/>
      <c r="K242" s="20"/>
      <c r="L242" s="20"/>
      <c r="M242" s="20"/>
      <c r="N242" s="20"/>
      <c r="O242" s="20"/>
      <c r="P242" s="20"/>
      <c r="R242" s="27">
        <f>IF($E$1=Discharge[[#Headers],[pH]],5.5,(IF($E$1=Discharge[[#Headers],[Oil &amp; Grease]],10,(IF($E$1=Discharge[[#Headers],[COD]],750,(IF($E$1=Discharge[[#Headers],[TSS]],200,(IF($E$1=Discharge[[#Headers],[TDS]],3000,(IF($E$1=Discharge[[#Headers],[Cu]],2,(IF($E$1=Discharge[[#Headers],[Zn]],5,(IF($E$1=Discharge[[#Headers],[Cr]],0.25,(IF($E$1=Discharge[[#Headers],[Ni]],1,"")))))))))))))))))</f>
        <v>10</v>
      </c>
      <c r="S242" s="5">
        <f t="shared" si="13"/>
        <v>7.5</v>
      </c>
      <c r="T242" t="str">
        <f t="shared" si="13"/>
        <v/>
      </c>
      <c r="U242" t="str">
        <f t="shared" si="13"/>
        <v/>
      </c>
      <c r="V242"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43" spans="4:22" ht="20.100000000000001" customHeight="1" x14ac:dyDescent="0.4">
      <c r="D243" s="28"/>
      <c r="F243" s="14"/>
      <c r="G243" s="14"/>
      <c r="H243" s="14"/>
      <c r="I243" s="14"/>
      <c r="J243" s="14"/>
      <c r="K243" s="20"/>
      <c r="L243" s="20"/>
      <c r="M243" s="20"/>
      <c r="N243" s="20"/>
      <c r="O243" s="20"/>
      <c r="P243" s="20"/>
      <c r="R243" s="27">
        <f>IF($E$1=Discharge[[#Headers],[pH]],5.5,(IF($E$1=Discharge[[#Headers],[Oil &amp; Grease]],10,(IF($E$1=Discharge[[#Headers],[COD]],750,(IF($E$1=Discharge[[#Headers],[TSS]],200,(IF($E$1=Discharge[[#Headers],[TDS]],3000,(IF($E$1=Discharge[[#Headers],[Cu]],2,(IF($E$1=Discharge[[#Headers],[Zn]],5,(IF($E$1=Discharge[[#Headers],[Cr]],0.25,(IF($E$1=Discharge[[#Headers],[Ni]],1,"")))))))))))))))))</f>
        <v>10</v>
      </c>
      <c r="S243" s="5">
        <f t="shared" si="13"/>
        <v>7.5</v>
      </c>
      <c r="T243" t="str">
        <f t="shared" si="13"/>
        <v/>
      </c>
      <c r="U243" t="str">
        <f t="shared" si="13"/>
        <v/>
      </c>
      <c r="V243"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44" spans="4:22" ht="20.100000000000001" customHeight="1" x14ac:dyDescent="0.4">
      <c r="D244" s="28"/>
      <c r="F244" s="14"/>
      <c r="G244" s="14"/>
      <c r="H244" s="14"/>
      <c r="I244" s="14"/>
      <c r="J244" s="14"/>
      <c r="K244" s="20"/>
      <c r="L244" s="20"/>
      <c r="M244" s="20"/>
      <c r="N244" s="20"/>
      <c r="O244" s="20"/>
      <c r="P244" s="20"/>
      <c r="R244" s="27">
        <f>IF($E$1=Discharge[[#Headers],[pH]],5.5,(IF($E$1=Discharge[[#Headers],[Oil &amp; Grease]],10,(IF($E$1=Discharge[[#Headers],[COD]],750,(IF($E$1=Discharge[[#Headers],[TSS]],200,(IF($E$1=Discharge[[#Headers],[TDS]],3000,(IF($E$1=Discharge[[#Headers],[Cu]],2,(IF($E$1=Discharge[[#Headers],[Zn]],5,(IF($E$1=Discharge[[#Headers],[Cr]],0.25,(IF($E$1=Discharge[[#Headers],[Ni]],1,"")))))))))))))))))</f>
        <v>10</v>
      </c>
      <c r="S244" s="5">
        <f t="shared" si="13"/>
        <v>7.5</v>
      </c>
      <c r="T244" t="str">
        <f t="shared" si="13"/>
        <v/>
      </c>
      <c r="U244" t="str">
        <f t="shared" si="13"/>
        <v/>
      </c>
      <c r="V244"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45" spans="4:22" ht="20.100000000000001" customHeight="1" x14ac:dyDescent="0.4">
      <c r="D245" s="28"/>
      <c r="F245" s="14"/>
      <c r="G245" s="14"/>
      <c r="H245" s="14"/>
      <c r="I245" s="14"/>
      <c r="J245" s="14"/>
      <c r="K245" s="20"/>
      <c r="L245" s="20"/>
      <c r="M245" s="20"/>
      <c r="N245" s="20"/>
      <c r="O245" s="20"/>
      <c r="P245" s="20"/>
      <c r="R245" s="27">
        <f>IF($E$1=Discharge[[#Headers],[pH]],5.5,(IF($E$1=Discharge[[#Headers],[Oil &amp; Grease]],10,(IF($E$1=Discharge[[#Headers],[COD]],750,(IF($E$1=Discharge[[#Headers],[TSS]],200,(IF($E$1=Discharge[[#Headers],[TDS]],3000,(IF($E$1=Discharge[[#Headers],[Cu]],2,(IF($E$1=Discharge[[#Headers],[Zn]],5,(IF($E$1=Discharge[[#Headers],[Cr]],0.25,(IF($E$1=Discharge[[#Headers],[Ni]],1,"")))))))))))))))))</f>
        <v>10</v>
      </c>
      <c r="S245" s="5">
        <f t="shared" si="13"/>
        <v>7.5</v>
      </c>
      <c r="T245" t="str">
        <f t="shared" si="13"/>
        <v/>
      </c>
      <c r="U245" t="str">
        <f t="shared" si="13"/>
        <v/>
      </c>
      <c r="V245"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46" spans="4:22" ht="20.100000000000001" customHeight="1" x14ac:dyDescent="0.4">
      <c r="D246" s="28"/>
      <c r="F246" s="14"/>
      <c r="G246" s="14"/>
      <c r="H246" s="14"/>
      <c r="I246" s="14"/>
      <c r="J246" s="14"/>
      <c r="K246" s="20"/>
      <c r="L246" s="20"/>
      <c r="M246" s="20"/>
      <c r="N246" s="20"/>
      <c r="O246" s="20"/>
      <c r="P246" s="20"/>
      <c r="R246" s="27">
        <f>IF($E$1=Discharge[[#Headers],[pH]],5.5,(IF($E$1=Discharge[[#Headers],[Oil &amp; Grease]],10,(IF($E$1=Discharge[[#Headers],[COD]],750,(IF($E$1=Discharge[[#Headers],[TSS]],200,(IF($E$1=Discharge[[#Headers],[TDS]],3000,(IF($E$1=Discharge[[#Headers],[Cu]],2,(IF($E$1=Discharge[[#Headers],[Zn]],5,(IF($E$1=Discharge[[#Headers],[Cr]],0.25,(IF($E$1=Discharge[[#Headers],[Ni]],1,"")))))))))))))))))</f>
        <v>10</v>
      </c>
      <c r="S246" s="5">
        <f t="shared" ref="S246:U259" si="14">S245</f>
        <v>7.5</v>
      </c>
      <c r="T246" t="str">
        <f t="shared" si="14"/>
        <v/>
      </c>
      <c r="U246" t="str">
        <f t="shared" si="14"/>
        <v/>
      </c>
      <c r="V246"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47" spans="4:22" ht="20.100000000000001" customHeight="1" x14ac:dyDescent="0.4">
      <c r="D247" s="28"/>
      <c r="F247" s="14"/>
      <c r="G247" s="14"/>
      <c r="H247" s="14"/>
      <c r="I247" s="14"/>
      <c r="J247" s="14"/>
      <c r="K247" s="20"/>
      <c r="L247" s="20"/>
      <c r="M247" s="20"/>
      <c r="N247" s="20"/>
      <c r="O247" s="20"/>
      <c r="P247" s="20"/>
      <c r="R247" s="27">
        <f>IF($E$1=Discharge[[#Headers],[pH]],5.5,(IF($E$1=Discharge[[#Headers],[Oil &amp; Grease]],10,(IF($E$1=Discharge[[#Headers],[COD]],750,(IF($E$1=Discharge[[#Headers],[TSS]],200,(IF($E$1=Discharge[[#Headers],[TDS]],3000,(IF($E$1=Discharge[[#Headers],[Cu]],2,(IF($E$1=Discharge[[#Headers],[Zn]],5,(IF($E$1=Discharge[[#Headers],[Cr]],0.25,(IF($E$1=Discharge[[#Headers],[Ni]],1,"")))))))))))))))))</f>
        <v>10</v>
      </c>
      <c r="S247" s="5">
        <f t="shared" si="14"/>
        <v>7.5</v>
      </c>
      <c r="T247" t="str">
        <f t="shared" si="14"/>
        <v/>
      </c>
      <c r="U247" t="str">
        <f t="shared" si="14"/>
        <v/>
      </c>
      <c r="V247"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48" spans="4:22" ht="20.100000000000001" customHeight="1" x14ac:dyDescent="0.4">
      <c r="D248" s="28"/>
      <c r="F248" s="14"/>
      <c r="G248" s="14"/>
      <c r="H248" s="14"/>
      <c r="I248" s="14"/>
      <c r="J248" s="14"/>
      <c r="K248" s="20"/>
      <c r="L248" s="20"/>
      <c r="M248" s="20"/>
      <c r="N248" s="20"/>
      <c r="O248" s="20"/>
      <c r="P248" s="20"/>
      <c r="R248" s="27">
        <f>IF($E$1=Discharge[[#Headers],[pH]],5.5,(IF($E$1=Discharge[[#Headers],[Oil &amp; Grease]],10,(IF($E$1=Discharge[[#Headers],[COD]],750,(IF($E$1=Discharge[[#Headers],[TSS]],200,(IF($E$1=Discharge[[#Headers],[TDS]],3000,(IF($E$1=Discharge[[#Headers],[Cu]],2,(IF($E$1=Discharge[[#Headers],[Zn]],5,(IF($E$1=Discharge[[#Headers],[Cr]],0.25,(IF($E$1=Discharge[[#Headers],[Ni]],1,"")))))))))))))))))</f>
        <v>10</v>
      </c>
      <c r="S248" s="5">
        <f t="shared" si="14"/>
        <v>7.5</v>
      </c>
      <c r="T248" t="str">
        <f t="shared" si="14"/>
        <v/>
      </c>
      <c r="U248" t="str">
        <f t="shared" si="14"/>
        <v/>
      </c>
      <c r="V248"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49" spans="4:22" ht="20.100000000000001" customHeight="1" x14ac:dyDescent="0.4">
      <c r="D249" s="28"/>
      <c r="F249" s="14"/>
      <c r="G249" s="14"/>
      <c r="H249" s="14"/>
      <c r="I249" s="14"/>
      <c r="J249" s="14"/>
      <c r="K249" s="20"/>
      <c r="L249" s="20"/>
      <c r="M249" s="20"/>
      <c r="N249" s="20"/>
      <c r="O249" s="20"/>
      <c r="P249" s="20"/>
      <c r="R249" s="27">
        <f>IF($E$1=Discharge[[#Headers],[pH]],5.5,(IF($E$1=Discharge[[#Headers],[Oil &amp; Grease]],10,(IF($E$1=Discharge[[#Headers],[COD]],750,(IF($E$1=Discharge[[#Headers],[TSS]],200,(IF($E$1=Discharge[[#Headers],[TDS]],3000,(IF($E$1=Discharge[[#Headers],[Cu]],2,(IF($E$1=Discharge[[#Headers],[Zn]],5,(IF($E$1=Discharge[[#Headers],[Cr]],0.25,(IF($E$1=Discharge[[#Headers],[Ni]],1,"")))))))))))))))))</f>
        <v>10</v>
      </c>
      <c r="S249" s="5">
        <f t="shared" si="14"/>
        <v>7.5</v>
      </c>
      <c r="T249" t="str">
        <f t="shared" si="14"/>
        <v/>
      </c>
      <c r="U249" t="str">
        <f t="shared" si="14"/>
        <v/>
      </c>
      <c r="V249"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50" spans="4:22" ht="20.100000000000001" customHeight="1" x14ac:dyDescent="0.4">
      <c r="D250" s="28"/>
      <c r="F250" s="14"/>
      <c r="G250" s="14"/>
      <c r="H250" s="14"/>
      <c r="I250" s="14"/>
      <c r="J250" s="14"/>
      <c r="K250" s="20"/>
      <c r="L250" s="20"/>
      <c r="M250" s="20"/>
      <c r="N250" s="20"/>
      <c r="O250" s="20"/>
      <c r="P250" s="20"/>
      <c r="R250" s="27">
        <f>IF($E$1=Discharge[[#Headers],[pH]],5.5,(IF($E$1=Discharge[[#Headers],[Oil &amp; Grease]],10,(IF($E$1=Discharge[[#Headers],[COD]],750,(IF($E$1=Discharge[[#Headers],[TSS]],200,(IF($E$1=Discharge[[#Headers],[TDS]],3000,(IF($E$1=Discharge[[#Headers],[Cu]],2,(IF($E$1=Discharge[[#Headers],[Zn]],5,(IF($E$1=Discharge[[#Headers],[Cr]],0.25,(IF($E$1=Discharge[[#Headers],[Ni]],1,"")))))))))))))))))</f>
        <v>10</v>
      </c>
      <c r="S250" s="5">
        <f t="shared" si="14"/>
        <v>7.5</v>
      </c>
      <c r="T250" t="str">
        <f t="shared" si="14"/>
        <v/>
      </c>
      <c r="U250" t="str">
        <f t="shared" si="14"/>
        <v/>
      </c>
      <c r="V250"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51" spans="4:22" ht="20.100000000000001" customHeight="1" x14ac:dyDescent="0.4">
      <c r="D251" s="28"/>
      <c r="F251" s="14"/>
      <c r="G251" s="14"/>
      <c r="H251" s="14"/>
      <c r="I251" s="14"/>
      <c r="J251" s="14"/>
      <c r="K251" s="20"/>
      <c r="L251" s="20"/>
      <c r="M251" s="20"/>
      <c r="N251" s="20"/>
      <c r="O251" s="20"/>
      <c r="P251" s="20"/>
      <c r="R251" s="27">
        <f>IF($E$1=Discharge[[#Headers],[pH]],5.5,(IF($E$1=Discharge[[#Headers],[Oil &amp; Grease]],10,(IF($E$1=Discharge[[#Headers],[COD]],750,(IF($E$1=Discharge[[#Headers],[TSS]],200,(IF($E$1=Discharge[[#Headers],[TDS]],3000,(IF($E$1=Discharge[[#Headers],[Cu]],2,(IF($E$1=Discharge[[#Headers],[Zn]],5,(IF($E$1=Discharge[[#Headers],[Cr]],0.25,(IF($E$1=Discharge[[#Headers],[Ni]],1,"")))))))))))))))))</f>
        <v>10</v>
      </c>
      <c r="S251" s="5">
        <f t="shared" si="14"/>
        <v>7.5</v>
      </c>
      <c r="T251" t="str">
        <f t="shared" si="14"/>
        <v/>
      </c>
      <c r="U251" t="str">
        <f t="shared" si="14"/>
        <v/>
      </c>
      <c r="V251"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52" spans="4:22" ht="20.100000000000001" customHeight="1" x14ac:dyDescent="0.4">
      <c r="D252" s="28"/>
      <c r="F252" s="14"/>
      <c r="G252" s="14"/>
      <c r="H252" s="14"/>
      <c r="I252" s="14"/>
      <c r="J252" s="14"/>
      <c r="K252" s="20"/>
      <c r="L252" s="20"/>
      <c r="M252" s="20"/>
      <c r="N252" s="20"/>
      <c r="O252" s="20"/>
      <c r="P252" s="20"/>
      <c r="R252" s="27">
        <f>IF($E$1=Discharge[[#Headers],[pH]],5.5,(IF($E$1=Discharge[[#Headers],[Oil &amp; Grease]],10,(IF($E$1=Discharge[[#Headers],[COD]],750,(IF($E$1=Discharge[[#Headers],[TSS]],200,(IF($E$1=Discharge[[#Headers],[TDS]],3000,(IF($E$1=Discharge[[#Headers],[Cu]],2,(IF($E$1=Discharge[[#Headers],[Zn]],5,(IF($E$1=Discharge[[#Headers],[Cr]],0.25,(IF($E$1=Discharge[[#Headers],[Ni]],1,"")))))))))))))))))</f>
        <v>10</v>
      </c>
      <c r="S252" s="5">
        <f t="shared" si="14"/>
        <v>7.5</v>
      </c>
      <c r="T252" t="str">
        <f t="shared" si="14"/>
        <v/>
      </c>
      <c r="U252" t="str">
        <f t="shared" si="14"/>
        <v/>
      </c>
      <c r="V252"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53" spans="4:22" ht="20.100000000000001" customHeight="1" x14ac:dyDescent="0.4">
      <c r="D253" s="28"/>
      <c r="F253" s="14"/>
      <c r="G253" s="14"/>
      <c r="H253" s="14"/>
      <c r="I253" s="14"/>
      <c r="J253" s="14"/>
      <c r="K253" s="20"/>
      <c r="L253" s="20"/>
      <c r="M253" s="20"/>
      <c r="N253" s="20"/>
      <c r="O253" s="20"/>
      <c r="P253" s="20"/>
      <c r="R253" s="27">
        <f>IF($E$1=Discharge[[#Headers],[pH]],5.5,(IF($E$1=Discharge[[#Headers],[Oil &amp; Grease]],10,(IF($E$1=Discharge[[#Headers],[COD]],750,(IF($E$1=Discharge[[#Headers],[TSS]],200,(IF($E$1=Discharge[[#Headers],[TDS]],3000,(IF($E$1=Discharge[[#Headers],[Cu]],2,(IF($E$1=Discharge[[#Headers],[Zn]],5,(IF($E$1=Discharge[[#Headers],[Cr]],0.25,(IF($E$1=Discharge[[#Headers],[Ni]],1,"")))))))))))))))))</f>
        <v>10</v>
      </c>
      <c r="S253" s="5">
        <f t="shared" si="14"/>
        <v>7.5</v>
      </c>
      <c r="T253" t="str">
        <f t="shared" si="14"/>
        <v/>
      </c>
      <c r="U253" t="str">
        <f t="shared" si="14"/>
        <v/>
      </c>
      <c r="V253"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54" spans="4:22" ht="20.100000000000001" customHeight="1" x14ac:dyDescent="0.4">
      <c r="D254" s="28"/>
      <c r="F254" s="14"/>
      <c r="G254" s="14"/>
      <c r="H254" s="14"/>
      <c r="I254" s="14"/>
      <c r="J254" s="14"/>
      <c r="K254" s="20"/>
      <c r="L254" s="20"/>
      <c r="M254" s="20"/>
      <c r="N254" s="20"/>
      <c r="O254" s="20"/>
      <c r="P254" s="20"/>
      <c r="R254" s="27">
        <f>IF($E$1=Discharge[[#Headers],[pH]],5.5,(IF($E$1=Discharge[[#Headers],[Oil &amp; Grease]],10,(IF($E$1=Discharge[[#Headers],[COD]],750,(IF($E$1=Discharge[[#Headers],[TSS]],200,(IF($E$1=Discharge[[#Headers],[TDS]],3000,(IF($E$1=Discharge[[#Headers],[Cu]],2,(IF($E$1=Discharge[[#Headers],[Zn]],5,(IF($E$1=Discharge[[#Headers],[Cr]],0.25,(IF($E$1=Discharge[[#Headers],[Ni]],1,"")))))))))))))))))</f>
        <v>10</v>
      </c>
      <c r="S254" s="5">
        <f t="shared" si="14"/>
        <v>7.5</v>
      </c>
      <c r="T254" t="str">
        <f t="shared" si="14"/>
        <v/>
      </c>
      <c r="U254" t="str">
        <f t="shared" si="14"/>
        <v/>
      </c>
      <c r="V254"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55" spans="4:22" ht="20.100000000000001" customHeight="1" x14ac:dyDescent="0.4">
      <c r="D255" s="28"/>
      <c r="F255" s="14"/>
      <c r="G255" s="14"/>
      <c r="H255" s="14"/>
      <c r="I255" s="14"/>
      <c r="J255" s="14"/>
      <c r="K255" s="20"/>
      <c r="L255" s="20"/>
      <c r="M255" s="20"/>
      <c r="N255" s="20"/>
      <c r="O255" s="20"/>
      <c r="P255" s="20"/>
      <c r="R255" s="27">
        <f>IF($E$1=Discharge[[#Headers],[pH]],5.5,(IF($E$1=Discharge[[#Headers],[Oil &amp; Grease]],10,(IF($E$1=Discharge[[#Headers],[COD]],750,(IF($E$1=Discharge[[#Headers],[TSS]],200,(IF($E$1=Discharge[[#Headers],[TDS]],3000,(IF($E$1=Discharge[[#Headers],[Cu]],2,(IF($E$1=Discharge[[#Headers],[Zn]],5,(IF($E$1=Discharge[[#Headers],[Cr]],0.25,(IF($E$1=Discharge[[#Headers],[Ni]],1,"")))))))))))))))))</f>
        <v>10</v>
      </c>
      <c r="S255" s="5">
        <f t="shared" si="14"/>
        <v>7.5</v>
      </c>
      <c r="T255" t="str">
        <f t="shared" si="14"/>
        <v/>
      </c>
      <c r="U255" t="str">
        <f t="shared" si="14"/>
        <v/>
      </c>
      <c r="V255"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56" spans="4:22" ht="20.100000000000001" customHeight="1" x14ac:dyDescent="0.4">
      <c r="D256" s="28"/>
      <c r="F256" s="14"/>
      <c r="G256" s="14"/>
      <c r="H256" s="14"/>
      <c r="I256" s="14"/>
      <c r="J256" s="14"/>
      <c r="K256" s="20"/>
      <c r="L256" s="20"/>
      <c r="M256" s="20"/>
      <c r="N256" s="20"/>
      <c r="O256" s="20"/>
      <c r="P256" s="20"/>
      <c r="R256" s="27">
        <f>IF($E$1=Discharge[[#Headers],[pH]],5.5,(IF($E$1=Discharge[[#Headers],[Oil &amp; Grease]],10,(IF($E$1=Discharge[[#Headers],[COD]],750,(IF($E$1=Discharge[[#Headers],[TSS]],200,(IF($E$1=Discharge[[#Headers],[TDS]],3000,(IF($E$1=Discharge[[#Headers],[Cu]],2,(IF($E$1=Discharge[[#Headers],[Zn]],5,(IF($E$1=Discharge[[#Headers],[Cr]],0.25,(IF($E$1=Discharge[[#Headers],[Ni]],1,"")))))))))))))))))</f>
        <v>10</v>
      </c>
      <c r="S256" s="5">
        <f t="shared" si="14"/>
        <v>7.5</v>
      </c>
      <c r="T256" t="str">
        <f t="shared" si="14"/>
        <v/>
      </c>
      <c r="U256" t="str">
        <f t="shared" si="14"/>
        <v/>
      </c>
      <c r="V256"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57" spans="4:22" ht="20.100000000000001" customHeight="1" x14ac:dyDescent="0.4">
      <c r="D257" s="28"/>
      <c r="F257" s="14"/>
      <c r="G257" s="14"/>
      <c r="H257" s="14"/>
      <c r="I257" s="14"/>
      <c r="J257" s="14"/>
      <c r="K257" s="20"/>
      <c r="L257" s="20"/>
      <c r="M257" s="20"/>
      <c r="N257" s="20"/>
      <c r="O257" s="20"/>
      <c r="P257" s="20"/>
      <c r="R257" s="27">
        <f>IF($E$1=Discharge[[#Headers],[pH]],5.5,(IF($E$1=Discharge[[#Headers],[Oil &amp; Grease]],10,(IF($E$1=Discharge[[#Headers],[COD]],750,(IF($E$1=Discharge[[#Headers],[TSS]],200,(IF($E$1=Discharge[[#Headers],[TDS]],3000,(IF($E$1=Discharge[[#Headers],[Cu]],2,(IF($E$1=Discharge[[#Headers],[Zn]],5,(IF($E$1=Discharge[[#Headers],[Cr]],0.25,(IF($E$1=Discharge[[#Headers],[Ni]],1,"")))))))))))))))))</f>
        <v>10</v>
      </c>
      <c r="S257" s="5">
        <f t="shared" si="14"/>
        <v>7.5</v>
      </c>
      <c r="T257" t="str">
        <f t="shared" si="14"/>
        <v/>
      </c>
      <c r="U257" t="str">
        <f t="shared" si="14"/>
        <v/>
      </c>
      <c r="V257"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58" spans="4:22" ht="20.100000000000001" customHeight="1" x14ac:dyDescent="0.4">
      <c r="D258" s="28"/>
      <c r="F258" s="14"/>
      <c r="G258" s="14"/>
      <c r="H258" s="14"/>
      <c r="I258" s="14"/>
      <c r="J258" s="14"/>
      <c r="K258" s="20"/>
      <c r="L258" s="20"/>
      <c r="M258" s="20"/>
      <c r="N258" s="20"/>
      <c r="O258" s="20"/>
      <c r="P258" s="20"/>
      <c r="R258" s="27">
        <f>IF($E$1=Discharge[[#Headers],[pH]],5.5,(IF($E$1=Discharge[[#Headers],[Oil &amp; Grease]],10,(IF($E$1=Discharge[[#Headers],[COD]],750,(IF($E$1=Discharge[[#Headers],[TSS]],200,(IF($E$1=Discharge[[#Headers],[TDS]],3000,(IF($E$1=Discharge[[#Headers],[Cu]],2,(IF($E$1=Discharge[[#Headers],[Zn]],5,(IF($E$1=Discharge[[#Headers],[Cr]],0.25,(IF($E$1=Discharge[[#Headers],[Ni]],1,"")))))))))))))))))</f>
        <v>10</v>
      </c>
      <c r="S258" s="5">
        <f t="shared" si="14"/>
        <v>7.5</v>
      </c>
      <c r="T258" t="str">
        <f t="shared" si="14"/>
        <v/>
      </c>
      <c r="U258" t="str">
        <f t="shared" si="14"/>
        <v/>
      </c>
      <c r="V258"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59" spans="4:22" ht="20.100000000000001" customHeight="1" x14ac:dyDescent="0.4">
      <c r="D259" s="28"/>
      <c r="F259" s="14"/>
      <c r="G259" s="14"/>
      <c r="H259" s="14"/>
      <c r="I259" s="14"/>
      <c r="J259" s="14"/>
      <c r="K259" s="20"/>
      <c r="L259" s="20"/>
      <c r="M259" s="20"/>
      <c r="N259" s="20"/>
      <c r="O259" s="20"/>
      <c r="P259" s="20"/>
      <c r="R259" s="27">
        <f>IF($E$1=Discharge[[#Headers],[pH]],5.5,(IF($E$1=Discharge[[#Headers],[Oil &amp; Grease]],10,(IF($E$1=Discharge[[#Headers],[COD]],750,(IF($E$1=Discharge[[#Headers],[TSS]],200,(IF($E$1=Discharge[[#Headers],[TDS]],3000,(IF($E$1=Discharge[[#Headers],[Cu]],2,(IF($E$1=Discharge[[#Headers],[Zn]],5,(IF($E$1=Discharge[[#Headers],[Cr]],0.25,(IF($E$1=Discharge[[#Headers],[Ni]],1,"")))))))))))))))))</f>
        <v>10</v>
      </c>
      <c r="S259" s="5">
        <f t="shared" si="14"/>
        <v>7.5</v>
      </c>
      <c r="T259" t="str">
        <f t="shared" si="14"/>
        <v/>
      </c>
      <c r="U259" t="str">
        <f t="shared" si="14"/>
        <v/>
      </c>
      <c r="V259"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60" spans="4:22" ht="20.100000000000001" customHeight="1" x14ac:dyDescent="0.4">
      <c r="D260" s="28"/>
      <c r="F260" s="14"/>
      <c r="G260" s="14"/>
      <c r="H260" s="14"/>
      <c r="I260" s="14"/>
      <c r="J260" s="14"/>
      <c r="K260" s="20"/>
      <c r="L260" s="20"/>
      <c r="M260" s="20"/>
      <c r="N260" s="20"/>
      <c r="O260" s="20"/>
      <c r="P260" s="20"/>
      <c r="R260" s="27">
        <f>IF($E$1=Discharge[[#Headers],[pH]],5.5,(IF($E$1=Discharge[[#Headers],[Oil &amp; Grease]],10,(IF($E$1=Discharge[[#Headers],[COD]],750,(IF($E$1=Discharge[[#Headers],[TSS]],200,(IF($E$1=Discharge[[#Headers],[TDS]],3000,(IF($E$1=Discharge[[#Headers],[Cu]],2,(IF($E$1=Discharge[[#Headers],[Zn]],5,(IF($E$1=Discharge[[#Headers],[Cr]],0.25,(IF($E$1=Discharge[[#Headers],[Ni]],1,"")))))))))))))))))</f>
        <v>10</v>
      </c>
      <c r="S260" s="5">
        <f>S168</f>
        <v>7.5</v>
      </c>
      <c r="T260" t="str">
        <f>T168</f>
        <v/>
      </c>
      <c r="U260" t="str">
        <f>U168</f>
        <v/>
      </c>
      <c r="V260"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61" spans="4:22" ht="20.100000000000001" customHeight="1" x14ac:dyDescent="0.4">
      <c r="D261" s="28"/>
      <c r="F261" s="14"/>
      <c r="G261" s="14"/>
      <c r="H261" s="14"/>
      <c r="I261" s="14"/>
      <c r="J261" s="14"/>
      <c r="K261" s="20"/>
      <c r="L261" s="20"/>
      <c r="M261" s="20"/>
      <c r="N261" s="20"/>
      <c r="O261" s="20"/>
      <c r="P261" s="20"/>
      <c r="R261" s="27">
        <f>IF($E$1=Discharge[[#Headers],[pH]],5.5,(IF($E$1=Discharge[[#Headers],[Oil &amp; Grease]],10,(IF($E$1=Discharge[[#Headers],[COD]],750,(IF($E$1=Discharge[[#Headers],[TSS]],200,(IF($E$1=Discharge[[#Headers],[TDS]],3000,(IF($E$1=Discharge[[#Headers],[Cu]],2,(IF($E$1=Discharge[[#Headers],[Zn]],5,(IF($E$1=Discharge[[#Headers],[Cr]],0.25,(IF($E$1=Discharge[[#Headers],[Ni]],1,"")))))))))))))))))</f>
        <v>10</v>
      </c>
      <c r="S261" s="5">
        <f t="shared" ref="S261:U276" si="15">S260</f>
        <v>7.5</v>
      </c>
      <c r="T261" t="str">
        <f t="shared" si="15"/>
        <v/>
      </c>
      <c r="U261" t="str">
        <f t="shared" si="15"/>
        <v/>
      </c>
      <c r="V261"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62" spans="4:22" ht="20.100000000000001" customHeight="1" x14ac:dyDescent="0.4">
      <c r="D262" s="28"/>
      <c r="F262" s="14"/>
      <c r="G262" s="14"/>
      <c r="H262" s="14"/>
      <c r="I262" s="14"/>
      <c r="J262" s="14"/>
      <c r="K262" s="20"/>
      <c r="L262" s="20"/>
      <c r="M262" s="20"/>
      <c r="N262" s="20"/>
      <c r="O262" s="20"/>
      <c r="P262" s="20"/>
      <c r="R262" s="27">
        <f>IF($E$1=Discharge[[#Headers],[pH]],5.5,(IF($E$1=Discharge[[#Headers],[Oil &amp; Grease]],10,(IF($E$1=Discharge[[#Headers],[COD]],750,(IF($E$1=Discharge[[#Headers],[TSS]],200,(IF($E$1=Discharge[[#Headers],[TDS]],3000,(IF($E$1=Discharge[[#Headers],[Cu]],2,(IF($E$1=Discharge[[#Headers],[Zn]],5,(IF($E$1=Discharge[[#Headers],[Cr]],0.25,(IF($E$1=Discharge[[#Headers],[Ni]],1,"")))))))))))))))))</f>
        <v>10</v>
      </c>
      <c r="S262" s="5">
        <f t="shared" si="15"/>
        <v>7.5</v>
      </c>
      <c r="T262" t="str">
        <f t="shared" si="15"/>
        <v/>
      </c>
      <c r="U262" t="str">
        <f t="shared" si="15"/>
        <v/>
      </c>
      <c r="V262"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63" spans="4:22" ht="20.100000000000001" customHeight="1" x14ac:dyDescent="0.4">
      <c r="D263" s="28"/>
      <c r="F263" s="14"/>
      <c r="G263" s="14"/>
      <c r="H263" s="14"/>
      <c r="I263" s="14"/>
      <c r="J263" s="14"/>
      <c r="K263" s="20"/>
      <c r="L263" s="20"/>
      <c r="M263" s="20"/>
      <c r="N263" s="20"/>
      <c r="O263" s="20"/>
      <c r="P263" s="20"/>
      <c r="R263" s="27">
        <f>IF($E$1=Discharge[[#Headers],[pH]],5.5,(IF($E$1=Discharge[[#Headers],[Oil &amp; Grease]],10,(IF($E$1=Discharge[[#Headers],[COD]],750,(IF($E$1=Discharge[[#Headers],[TSS]],200,(IF($E$1=Discharge[[#Headers],[TDS]],3000,(IF($E$1=Discharge[[#Headers],[Cu]],2,(IF($E$1=Discharge[[#Headers],[Zn]],5,(IF($E$1=Discharge[[#Headers],[Cr]],0.25,(IF($E$1=Discharge[[#Headers],[Ni]],1,"")))))))))))))))))</f>
        <v>10</v>
      </c>
      <c r="S263" s="5">
        <f t="shared" si="15"/>
        <v>7.5</v>
      </c>
      <c r="T263" t="str">
        <f t="shared" si="15"/>
        <v/>
      </c>
      <c r="U263" t="str">
        <f t="shared" si="15"/>
        <v/>
      </c>
      <c r="V263"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64" spans="4:22" ht="20.100000000000001" customHeight="1" x14ac:dyDescent="0.4">
      <c r="D264" s="28"/>
      <c r="F264" s="14"/>
      <c r="G264" s="14"/>
      <c r="H264" s="14"/>
      <c r="I264" s="14"/>
      <c r="J264" s="14"/>
      <c r="K264" s="20"/>
      <c r="L264" s="20"/>
      <c r="M264" s="20"/>
      <c r="N264" s="20"/>
      <c r="O264" s="20"/>
      <c r="P264" s="20"/>
      <c r="R264" s="27">
        <f>IF($E$1=Discharge[[#Headers],[pH]],5.5,(IF($E$1=Discharge[[#Headers],[Oil &amp; Grease]],10,(IF($E$1=Discharge[[#Headers],[COD]],750,(IF($E$1=Discharge[[#Headers],[TSS]],200,(IF($E$1=Discharge[[#Headers],[TDS]],3000,(IF($E$1=Discharge[[#Headers],[Cu]],2,(IF($E$1=Discharge[[#Headers],[Zn]],5,(IF($E$1=Discharge[[#Headers],[Cr]],0.25,(IF($E$1=Discharge[[#Headers],[Ni]],1,"")))))))))))))))))</f>
        <v>10</v>
      </c>
      <c r="S264" s="5">
        <f t="shared" si="15"/>
        <v>7.5</v>
      </c>
      <c r="T264" t="str">
        <f t="shared" si="15"/>
        <v/>
      </c>
      <c r="U264" t="str">
        <f t="shared" si="15"/>
        <v/>
      </c>
      <c r="V264"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65" spans="4:22" ht="20.100000000000001" customHeight="1" x14ac:dyDescent="0.4">
      <c r="D265" s="28"/>
      <c r="F265" s="14"/>
      <c r="G265" s="14"/>
      <c r="H265" s="14"/>
      <c r="I265" s="14"/>
      <c r="J265" s="14"/>
      <c r="K265" s="20"/>
      <c r="L265" s="20"/>
      <c r="M265" s="20"/>
      <c r="N265" s="20"/>
      <c r="O265" s="20"/>
      <c r="P265" s="20"/>
      <c r="R265" s="27">
        <f>IF($E$1=Discharge[[#Headers],[pH]],5.5,(IF($E$1=Discharge[[#Headers],[Oil &amp; Grease]],10,(IF($E$1=Discharge[[#Headers],[COD]],750,(IF($E$1=Discharge[[#Headers],[TSS]],200,(IF($E$1=Discharge[[#Headers],[TDS]],3000,(IF($E$1=Discharge[[#Headers],[Cu]],2,(IF($E$1=Discharge[[#Headers],[Zn]],5,(IF($E$1=Discharge[[#Headers],[Cr]],0.25,(IF($E$1=Discharge[[#Headers],[Ni]],1,"")))))))))))))))))</f>
        <v>10</v>
      </c>
      <c r="S265" s="5">
        <f t="shared" si="15"/>
        <v>7.5</v>
      </c>
      <c r="T265" t="str">
        <f t="shared" si="15"/>
        <v/>
      </c>
      <c r="U265" t="str">
        <f t="shared" si="15"/>
        <v/>
      </c>
      <c r="V265"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66" spans="4:22" ht="20.100000000000001" customHeight="1" x14ac:dyDescent="0.4">
      <c r="D266" s="28"/>
      <c r="F266" s="14"/>
      <c r="G266" s="14"/>
      <c r="H266" s="14"/>
      <c r="I266" s="14"/>
      <c r="J266" s="14"/>
      <c r="K266" s="20"/>
      <c r="L266" s="20"/>
      <c r="M266" s="20"/>
      <c r="N266" s="20"/>
      <c r="O266" s="20"/>
      <c r="P266" s="20"/>
      <c r="R266" s="27">
        <f>IF($E$1=Discharge[[#Headers],[pH]],5.5,(IF($E$1=Discharge[[#Headers],[Oil &amp; Grease]],10,(IF($E$1=Discharge[[#Headers],[COD]],750,(IF($E$1=Discharge[[#Headers],[TSS]],200,(IF($E$1=Discharge[[#Headers],[TDS]],3000,(IF($E$1=Discharge[[#Headers],[Cu]],2,(IF($E$1=Discharge[[#Headers],[Zn]],5,(IF($E$1=Discharge[[#Headers],[Cr]],0.25,(IF($E$1=Discharge[[#Headers],[Ni]],1,"")))))))))))))))))</f>
        <v>10</v>
      </c>
      <c r="S266" s="5">
        <f t="shared" si="15"/>
        <v>7.5</v>
      </c>
      <c r="T266" t="str">
        <f t="shared" si="15"/>
        <v/>
      </c>
      <c r="U266" t="str">
        <f t="shared" si="15"/>
        <v/>
      </c>
      <c r="V266"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67" spans="4:22" ht="20.100000000000001" customHeight="1" x14ac:dyDescent="0.4">
      <c r="D267" s="28"/>
      <c r="F267" s="14"/>
      <c r="G267" s="14"/>
      <c r="H267" s="14"/>
      <c r="I267" s="14"/>
      <c r="J267" s="14"/>
      <c r="K267" s="20"/>
      <c r="L267" s="20"/>
      <c r="M267" s="20"/>
      <c r="N267" s="20"/>
      <c r="O267" s="20"/>
      <c r="P267" s="20"/>
      <c r="R267" s="27">
        <f>IF($E$1=Discharge[[#Headers],[pH]],5.5,(IF($E$1=Discharge[[#Headers],[Oil &amp; Grease]],10,(IF($E$1=Discharge[[#Headers],[COD]],750,(IF($E$1=Discharge[[#Headers],[TSS]],200,(IF($E$1=Discharge[[#Headers],[TDS]],3000,(IF($E$1=Discharge[[#Headers],[Cu]],2,(IF($E$1=Discharge[[#Headers],[Zn]],5,(IF($E$1=Discharge[[#Headers],[Cr]],0.25,(IF($E$1=Discharge[[#Headers],[Ni]],1,"")))))))))))))))))</f>
        <v>10</v>
      </c>
      <c r="S267" s="5">
        <f t="shared" si="15"/>
        <v>7.5</v>
      </c>
      <c r="T267" t="str">
        <f t="shared" si="15"/>
        <v/>
      </c>
      <c r="U267" t="str">
        <f t="shared" si="15"/>
        <v/>
      </c>
      <c r="V267"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68" spans="4:22" ht="20.100000000000001" customHeight="1" x14ac:dyDescent="0.4">
      <c r="D268" s="28"/>
      <c r="F268" s="14"/>
      <c r="G268" s="14"/>
      <c r="H268" s="14"/>
      <c r="I268" s="14"/>
      <c r="J268" s="14"/>
      <c r="K268" s="20"/>
      <c r="L268" s="20"/>
      <c r="M268" s="20"/>
      <c r="N268" s="20"/>
      <c r="O268" s="20"/>
      <c r="P268" s="20"/>
      <c r="R268" s="27">
        <f>IF($E$1=Discharge[[#Headers],[pH]],5.5,(IF($E$1=Discharge[[#Headers],[Oil &amp; Grease]],10,(IF($E$1=Discharge[[#Headers],[COD]],750,(IF($E$1=Discharge[[#Headers],[TSS]],200,(IF($E$1=Discharge[[#Headers],[TDS]],3000,(IF($E$1=Discharge[[#Headers],[Cu]],2,(IF($E$1=Discharge[[#Headers],[Zn]],5,(IF($E$1=Discharge[[#Headers],[Cr]],0.25,(IF($E$1=Discharge[[#Headers],[Ni]],1,"")))))))))))))))))</f>
        <v>10</v>
      </c>
      <c r="S268" s="5">
        <f t="shared" si="15"/>
        <v>7.5</v>
      </c>
      <c r="T268" t="str">
        <f t="shared" si="15"/>
        <v/>
      </c>
      <c r="U268" t="str">
        <f t="shared" si="15"/>
        <v/>
      </c>
      <c r="V268"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69" spans="4:22" ht="20.100000000000001" customHeight="1" x14ac:dyDescent="0.4">
      <c r="D269" s="28"/>
      <c r="F269" s="14"/>
      <c r="G269" s="14"/>
      <c r="H269" s="14"/>
      <c r="I269" s="14"/>
      <c r="J269" s="14"/>
      <c r="K269" s="20"/>
      <c r="L269" s="20"/>
      <c r="M269" s="20"/>
      <c r="N269" s="20"/>
      <c r="O269" s="20"/>
      <c r="P269" s="20"/>
      <c r="R269" s="27">
        <f>IF($E$1=Discharge[[#Headers],[pH]],5.5,(IF($E$1=Discharge[[#Headers],[Oil &amp; Grease]],10,(IF($E$1=Discharge[[#Headers],[COD]],750,(IF($E$1=Discharge[[#Headers],[TSS]],200,(IF($E$1=Discharge[[#Headers],[TDS]],3000,(IF($E$1=Discharge[[#Headers],[Cu]],2,(IF($E$1=Discharge[[#Headers],[Zn]],5,(IF($E$1=Discharge[[#Headers],[Cr]],0.25,(IF($E$1=Discharge[[#Headers],[Ni]],1,"")))))))))))))))))</f>
        <v>10</v>
      </c>
      <c r="S269" s="5">
        <f t="shared" si="15"/>
        <v>7.5</v>
      </c>
      <c r="T269" t="str">
        <f t="shared" si="15"/>
        <v/>
      </c>
      <c r="U269" t="str">
        <f t="shared" si="15"/>
        <v/>
      </c>
      <c r="V269"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70" spans="4:22" ht="20.100000000000001" customHeight="1" x14ac:dyDescent="0.4">
      <c r="D270" s="28"/>
      <c r="F270" s="14"/>
      <c r="G270" s="14"/>
      <c r="H270" s="14"/>
      <c r="I270" s="14"/>
      <c r="J270" s="14"/>
      <c r="K270" s="20"/>
      <c r="L270" s="20"/>
      <c r="M270" s="20"/>
      <c r="N270" s="20"/>
      <c r="O270" s="20"/>
      <c r="P270" s="20"/>
      <c r="R270" s="27">
        <f>IF($E$1=Discharge[[#Headers],[pH]],5.5,(IF($E$1=Discharge[[#Headers],[Oil &amp; Grease]],10,(IF($E$1=Discharge[[#Headers],[COD]],750,(IF($E$1=Discharge[[#Headers],[TSS]],200,(IF($E$1=Discharge[[#Headers],[TDS]],3000,(IF($E$1=Discharge[[#Headers],[Cu]],2,(IF($E$1=Discharge[[#Headers],[Zn]],5,(IF($E$1=Discharge[[#Headers],[Cr]],0.25,(IF($E$1=Discharge[[#Headers],[Ni]],1,"")))))))))))))))))</f>
        <v>10</v>
      </c>
      <c r="S270" s="5">
        <f t="shared" si="15"/>
        <v>7.5</v>
      </c>
      <c r="T270" t="str">
        <f t="shared" si="15"/>
        <v/>
      </c>
      <c r="U270" t="str">
        <f t="shared" si="15"/>
        <v/>
      </c>
      <c r="V270"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71" spans="4:22" ht="20.100000000000001" customHeight="1" x14ac:dyDescent="0.4">
      <c r="D271" s="28"/>
      <c r="F271" s="14"/>
      <c r="G271" s="14"/>
      <c r="H271" s="14"/>
      <c r="I271" s="14"/>
      <c r="J271" s="14"/>
      <c r="K271" s="20"/>
      <c r="L271" s="20"/>
      <c r="M271" s="20"/>
      <c r="N271" s="20"/>
      <c r="O271" s="20"/>
      <c r="P271" s="20"/>
      <c r="R271" s="27">
        <f>IF($E$1=Discharge[[#Headers],[pH]],5.5,(IF($E$1=Discharge[[#Headers],[Oil &amp; Grease]],10,(IF($E$1=Discharge[[#Headers],[COD]],750,(IF($E$1=Discharge[[#Headers],[TSS]],200,(IF($E$1=Discharge[[#Headers],[TDS]],3000,(IF($E$1=Discharge[[#Headers],[Cu]],2,(IF($E$1=Discharge[[#Headers],[Zn]],5,(IF($E$1=Discharge[[#Headers],[Cr]],0.25,(IF($E$1=Discharge[[#Headers],[Ni]],1,"")))))))))))))))))</f>
        <v>10</v>
      </c>
      <c r="S271" s="5">
        <f t="shared" si="15"/>
        <v>7.5</v>
      </c>
      <c r="T271" t="str">
        <f t="shared" si="15"/>
        <v/>
      </c>
      <c r="U271" t="str">
        <f t="shared" si="15"/>
        <v/>
      </c>
      <c r="V271"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72" spans="4:22" ht="20.100000000000001" customHeight="1" x14ac:dyDescent="0.4">
      <c r="D272" s="28"/>
      <c r="F272" s="14"/>
      <c r="G272" s="14"/>
      <c r="H272" s="14"/>
      <c r="I272" s="14"/>
      <c r="J272" s="14"/>
      <c r="K272" s="20"/>
      <c r="L272" s="20"/>
      <c r="M272" s="20"/>
      <c r="N272" s="20"/>
      <c r="O272" s="20"/>
      <c r="P272" s="20"/>
      <c r="R272" s="27">
        <f>IF($E$1=Discharge[[#Headers],[pH]],5.5,(IF($E$1=Discharge[[#Headers],[Oil &amp; Grease]],10,(IF($E$1=Discharge[[#Headers],[COD]],750,(IF($E$1=Discharge[[#Headers],[TSS]],200,(IF($E$1=Discharge[[#Headers],[TDS]],3000,(IF($E$1=Discharge[[#Headers],[Cu]],2,(IF($E$1=Discharge[[#Headers],[Zn]],5,(IF($E$1=Discharge[[#Headers],[Cr]],0.25,(IF($E$1=Discharge[[#Headers],[Ni]],1,"")))))))))))))))))</f>
        <v>10</v>
      </c>
      <c r="S272" s="5">
        <f t="shared" si="15"/>
        <v>7.5</v>
      </c>
      <c r="T272" t="str">
        <f t="shared" si="15"/>
        <v/>
      </c>
      <c r="U272" t="str">
        <f t="shared" si="15"/>
        <v/>
      </c>
      <c r="V272"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73" spans="4:22" ht="20.100000000000001" customHeight="1" x14ac:dyDescent="0.4">
      <c r="D273" s="28"/>
      <c r="F273" s="14"/>
      <c r="G273" s="14"/>
      <c r="H273" s="14"/>
      <c r="I273" s="14"/>
      <c r="J273" s="14"/>
      <c r="K273" s="20"/>
      <c r="L273" s="20"/>
      <c r="M273" s="20"/>
      <c r="N273" s="20"/>
      <c r="O273" s="20"/>
      <c r="P273" s="20"/>
      <c r="R273" s="27">
        <f>IF($E$1=Discharge[[#Headers],[pH]],5.5,(IF($E$1=Discharge[[#Headers],[Oil &amp; Grease]],10,(IF($E$1=Discharge[[#Headers],[COD]],750,(IF($E$1=Discharge[[#Headers],[TSS]],200,(IF($E$1=Discharge[[#Headers],[TDS]],3000,(IF($E$1=Discharge[[#Headers],[Cu]],2,(IF($E$1=Discharge[[#Headers],[Zn]],5,(IF($E$1=Discharge[[#Headers],[Cr]],0.25,(IF($E$1=Discharge[[#Headers],[Ni]],1,"")))))))))))))))))</f>
        <v>10</v>
      </c>
      <c r="S273" s="5">
        <f t="shared" si="15"/>
        <v>7.5</v>
      </c>
      <c r="T273" t="str">
        <f t="shared" si="15"/>
        <v/>
      </c>
      <c r="U273" t="str">
        <f t="shared" si="15"/>
        <v/>
      </c>
      <c r="V273"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74" spans="4:22" ht="20.100000000000001" customHeight="1" x14ac:dyDescent="0.4">
      <c r="D274" s="28"/>
      <c r="F274" s="14"/>
      <c r="G274" s="14"/>
      <c r="H274" s="14"/>
      <c r="I274" s="14"/>
      <c r="J274" s="14"/>
      <c r="K274" s="20"/>
      <c r="L274" s="20"/>
      <c r="M274" s="20"/>
      <c r="N274" s="20"/>
      <c r="O274" s="20"/>
      <c r="P274" s="20"/>
      <c r="R274" s="27">
        <f>IF($E$1=Discharge[[#Headers],[pH]],5.5,(IF($E$1=Discharge[[#Headers],[Oil &amp; Grease]],10,(IF($E$1=Discharge[[#Headers],[COD]],750,(IF($E$1=Discharge[[#Headers],[TSS]],200,(IF($E$1=Discharge[[#Headers],[TDS]],3000,(IF($E$1=Discharge[[#Headers],[Cu]],2,(IF($E$1=Discharge[[#Headers],[Zn]],5,(IF($E$1=Discharge[[#Headers],[Cr]],0.25,(IF($E$1=Discharge[[#Headers],[Ni]],1,"")))))))))))))))))</f>
        <v>10</v>
      </c>
      <c r="S274" s="5">
        <f t="shared" si="15"/>
        <v>7.5</v>
      </c>
      <c r="T274" t="str">
        <f t="shared" si="15"/>
        <v/>
      </c>
      <c r="U274" t="str">
        <f t="shared" si="15"/>
        <v/>
      </c>
      <c r="V274"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75" spans="4:22" ht="20.100000000000001" customHeight="1" x14ac:dyDescent="0.4">
      <c r="D275" s="28"/>
      <c r="F275" s="14"/>
      <c r="G275" s="14"/>
      <c r="H275" s="14"/>
      <c r="I275" s="14"/>
      <c r="J275" s="14"/>
      <c r="K275" s="20"/>
      <c r="L275" s="20"/>
      <c r="M275" s="20"/>
      <c r="N275" s="20"/>
      <c r="O275" s="20"/>
      <c r="P275" s="20"/>
      <c r="R275" s="27">
        <f>IF($E$1=Discharge[[#Headers],[pH]],5.5,(IF($E$1=Discharge[[#Headers],[Oil &amp; Grease]],10,(IF($E$1=Discharge[[#Headers],[COD]],750,(IF($E$1=Discharge[[#Headers],[TSS]],200,(IF($E$1=Discharge[[#Headers],[TDS]],3000,(IF($E$1=Discharge[[#Headers],[Cu]],2,(IF($E$1=Discharge[[#Headers],[Zn]],5,(IF($E$1=Discharge[[#Headers],[Cr]],0.25,(IF($E$1=Discharge[[#Headers],[Ni]],1,"")))))))))))))))))</f>
        <v>10</v>
      </c>
      <c r="S275" s="5">
        <f t="shared" si="15"/>
        <v>7.5</v>
      </c>
      <c r="T275" t="str">
        <f t="shared" si="15"/>
        <v/>
      </c>
      <c r="U275" t="str">
        <f t="shared" si="15"/>
        <v/>
      </c>
      <c r="V275"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76" spans="4:22" ht="20.100000000000001" customHeight="1" x14ac:dyDescent="0.4">
      <c r="D276" s="28"/>
      <c r="F276" s="14"/>
      <c r="G276" s="14"/>
      <c r="H276" s="14"/>
      <c r="I276" s="14"/>
      <c r="J276" s="14"/>
      <c r="K276" s="20"/>
      <c r="L276" s="20"/>
      <c r="M276" s="20"/>
      <c r="N276" s="20"/>
      <c r="O276" s="20"/>
      <c r="P276" s="20"/>
      <c r="R276" s="27">
        <f>IF($E$1=Discharge[[#Headers],[pH]],5.5,(IF($E$1=Discharge[[#Headers],[Oil &amp; Grease]],10,(IF($E$1=Discharge[[#Headers],[COD]],750,(IF($E$1=Discharge[[#Headers],[TSS]],200,(IF($E$1=Discharge[[#Headers],[TDS]],3000,(IF($E$1=Discharge[[#Headers],[Cu]],2,(IF($E$1=Discharge[[#Headers],[Zn]],5,(IF($E$1=Discharge[[#Headers],[Cr]],0.25,(IF($E$1=Discharge[[#Headers],[Ni]],1,"")))))))))))))))))</f>
        <v>10</v>
      </c>
      <c r="S276" s="5">
        <f t="shared" si="15"/>
        <v>7.5</v>
      </c>
      <c r="T276" t="str">
        <f t="shared" si="15"/>
        <v/>
      </c>
      <c r="U276" t="str">
        <f t="shared" si="15"/>
        <v/>
      </c>
      <c r="V276"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77" spans="4:22" ht="20.100000000000001" customHeight="1" x14ac:dyDescent="0.4">
      <c r="D277" s="28"/>
      <c r="F277" s="14"/>
      <c r="G277" s="14"/>
      <c r="H277" s="14"/>
      <c r="I277" s="14"/>
      <c r="J277" s="14"/>
      <c r="K277" s="20"/>
      <c r="L277" s="20"/>
      <c r="M277" s="20"/>
      <c r="N277" s="20"/>
      <c r="O277" s="20"/>
      <c r="P277" s="20"/>
      <c r="R277" s="27">
        <f>IF($E$1=Discharge[[#Headers],[pH]],5.5,(IF($E$1=Discharge[[#Headers],[Oil &amp; Grease]],10,(IF($E$1=Discharge[[#Headers],[COD]],750,(IF($E$1=Discharge[[#Headers],[TSS]],200,(IF($E$1=Discharge[[#Headers],[TDS]],3000,(IF($E$1=Discharge[[#Headers],[Cu]],2,(IF($E$1=Discharge[[#Headers],[Zn]],5,(IF($E$1=Discharge[[#Headers],[Cr]],0.25,(IF($E$1=Discharge[[#Headers],[Ni]],1,"")))))))))))))))))</f>
        <v>10</v>
      </c>
      <c r="S277" s="5">
        <f t="shared" ref="S277:U292" si="16">S276</f>
        <v>7.5</v>
      </c>
      <c r="T277" t="str">
        <f t="shared" si="16"/>
        <v/>
      </c>
      <c r="U277" t="str">
        <f t="shared" si="16"/>
        <v/>
      </c>
      <c r="V277"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78" spans="4:22" ht="20.100000000000001" customHeight="1" x14ac:dyDescent="0.4">
      <c r="D278" s="28"/>
      <c r="F278" s="14"/>
      <c r="G278" s="14"/>
      <c r="H278" s="14"/>
      <c r="I278" s="14"/>
      <c r="J278" s="14"/>
      <c r="K278" s="20"/>
      <c r="L278" s="20"/>
      <c r="M278" s="20"/>
      <c r="N278" s="20"/>
      <c r="O278" s="20"/>
      <c r="P278" s="20"/>
      <c r="R278" s="27">
        <f>IF($E$1=Discharge[[#Headers],[pH]],5.5,(IF($E$1=Discharge[[#Headers],[Oil &amp; Grease]],10,(IF($E$1=Discharge[[#Headers],[COD]],750,(IF($E$1=Discharge[[#Headers],[TSS]],200,(IF($E$1=Discharge[[#Headers],[TDS]],3000,(IF($E$1=Discharge[[#Headers],[Cu]],2,(IF($E$1=Discharge[[#Headers],[Zn]],5,(IF($E$1=Discharge[[#Headers],[Cr]],0.25,(IF($E$1=Discharge[[#Headers],[Ni]],1,"")))))))))))))))))</f>
        <v>10</v>
      </c>
      <c r="S278" s="5">
        <f t="shared" si="16"/>
        <v>7.5</v>
      </c>
      <c r="T278" t="str">
        <f t="shared" si="16"/>
        <v/>
      </c>
      <c r="U278" t="str">
        <f t="shared" si="16"/>
        <v/>
      </c>
      <c r="V278"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79" spans="4:22" ht="20.100000000000001" customHeight="1" x14ac:dyDescent="0.4">
      <c r="D279" s="28"/>
      <c r="F279" s="14"/>
      <c r="G279" s="14"/>
      <c r="H279" s="14"/>
      <c r="I279" s="14"/>
      <c r="J279" s="14"/>
      <c r="K279" s="20"/>
      <c r="L279" s="20"/>
      <c r="M279" s="20"/>
      <c r="N279" s="20"/>
      <c r="O279" s="20"/>
      <c r="P279" s="20"/>
      <c r="R279" s="27">
        <f>IF($E$1=Discharge[[#Headers],[pH]],5.5,(IF($E$1=Discharge[[#Headers],[Oil &amp; Grease]],10,(IF($E$1=Discharge[[#Headers],[COD]],750,(IF($E$1=Discharge[[#Headers],[TSS]],200,(IF($E$1=Discharge[[#Headers],[TDS]],3000,(IF($E$1=Discharge[[#Headers],[Cu]],2,(IF($E$1=Discharge[[#Headers],[Zn]],5,(IF($E$1=Discharge[[#Headers],[Cr]],0.25,(IF($E$1=Discharge[[#Headers],[Ni]],1,"")))))))))))))))))</f>
        <v>10</v>
      </c>
      <c r="S279" s="5">
        <f t="shared" si="16"/>
        <v>7.5</v>
      </c>
      <c r="T279" t="str">
        <f t="shared" si="16"/>
        <v/>
      </c>
      <c r="U279" t="str">
        <f t="shared" si="16"/>
        <v/>
      </c>
      <c r="V279"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80" spans="4:22" ht="20.100000000000001" customHeight="1" x14ac:dyDescent="0.4">
      <c r="D280" s="28"/>
      <c r="F280" s="14"/>
      <c r="G280" s="14"/>
      <c r="H280" s="14"/>
      <c r="I280" s="14"/>
      <c r="J280" s="14"/>
      <c r="K280" s="20"/>
      <c r="L280" s="20"/>
      <c r="M280" s="20"/>
      <c r="N280" s="20"/>
      <c r="O280" s="20"/>
      <c r="P280" s="20"/>
      <c r="R280" s="27">
        <f>IF($E$1=Discharge[[#Headers],[pH]],5.5,(IF($E$1=Discharge[[#Headers],[Oil &amp; Grease]],10,(IF($E$1=Discharge[[#Headers],[COD]],750,(IF($E$1=Discharge[[#Headers],[TSS]],200,(IF($E$1=Discharge[[#Headers],[TDS]],3000,(IF($E$1=Discharge[[#Headers],[Cu]],2,(IF($E$1=Discharge[[#Headers],[Zn]],5,(IF($E$1=Discharge[[#Headers],[Cr]],0.25,(IF($E$1=Discharge[[#Headers],[Ni]],1,"")))))))))))))))))</f>
        <v>10</v>
      </c>
      <c r="S280" s="5">
        <f t="shared" si="16"/>
        <v>7.5</v>
      </c>
      <c r="T280" t="str">
        <f t="shared" si="16"/>
        <v/>
      </c>
      <c r="U280" t="str">
        <f t="shared" si="16"/>
        <v/>
      </c>
      <c r="V280"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81" spans="4:22" ht="20.100000000000001" customHeight="1" x14ac:dyDescent="0.4">
      <c r="D281" s="28"/>
      <c r="F281" s="14"/>
      <c r="G281" s="14"/>
      <c r="H281" s="14"/>
      <c r="I281" s="14"/>
      <c r="J281" s="14"/>
      <c r="K281" s="20"/>
      <c r="L281" s="20"/>
      <c r="M281" s="20"/>
      <c r="N281" s="20"/>
      <c r="O281" s="20"/>
      <c r="P281" s="20"/>
      <c r="R281" s="27">
        <f>IF($E$1=Discharge[[#Headers],[pH]],5.5,(IF($E$1=Discharge[[#Headers],[Oil &amp; Grease]],10,(IF($E$1=Discharge[[#Headers],[COD]],750,(IF($E$1=Discharge[[#Headers],[TSS]],200,(IF($E$1=Discharge[[#Headers],[TDS]],3000,(IF($E$1=Discharge[[#Headers],[Cu]],2,(IF($E$1=Discharge[[#Headers],[Zn]],5,(IF($E$1=Discharge[[#Headers],[Cr]],0.25,(IF($E$1=Discharge[[#Headers],[Ni]],1,"")))))))))))))))))</f>
        <v>10</v>
      </c>
      <c r="S281" s="5">
        <f t="shared" si="16"/>
        <v>7.5</v>
      </c>
      <c r="T281" t="str">
        <f t="shared" si="16"/>
        <v/>
      </c>
      <c r="U281" t="str">
        <f t="shared" si="16"/>
        <v/>
      </c>
      <c r="V281"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82" spans="4:22" ht="20.100000000000001" customHeight="1" x14ac:dyDescent="0.4">
      <c r="D282" s="28"/>
      <c r="F282" s="14"/>
      <c r="G282" s="14"/>
      <c r="H282" s="14"/>
      <c r="I282" s="14"/>
      <c r="J282" s="14"/>
      <c r="K282" s="20"/>
      <c r="L282" s="20"/>
      <c r="M282" s="20"/>
      <c r="N282" s="20"/>
      <c r="O282" s="20"/>
      <c r="P282" s="20"/>
      <c r="R282" s="27">
        <f>IF($E$1=Discharge[[#Headers],[pH]],5.5,(IF($E$1=Discharge[[#Headers],[Oil &amp; Grease]],10,(IF($E$1=Discharge[[#Headers],[COD]],750,(IF($E$1=Discharge[[#Headers],[TSS]],200,(IF($E$1=Discharge[[#Headers],[TDS]],3000,(IF($E$1=Discharge[[#Headers],[Cu]],2,(IF($E$1=Discharge[[#Headers],[Zn]],5,(IF($E$1=Discharge[[#Headers],[Cr]],0.25,(IF($E$1=Discharge[[#Headers],[Ni]],1,"")))))))))))))))))</f>
        <v>10</v>
      </c>
      <c r="S282" s="5">
        <f t="shared" si="16"/>
        <v>7.5</v>
      </c>
      <c r="T282" t="str">
        <f t="shared" si="16"/>
        <v/>
      </c>
      <c r="U282" t="str">
        <f t="shared" si="16"/>
        <v/>
      </c>
      <c r="V282"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83" spans="4:22" ht="20.100000000000001" customHeight="1" x14ac:dyDescent="0.4">
      <c r="D283" s="28"/>
      <c r="F283" s="14"/>
      <c r="G283" s="14"/>
      <c r="H283" s="14"/>
      <c r="I283" s="14"/>
      <c r="J283" s="14"/>
      <c r="K283" s="20"/>
      <c r="L283" s="20"/>
      <c r="M283" s="20"/>
      <c r="N283" s="20"/>
      <c r="O283" s="20"/>
      <c r="P283" s="20"/>
      <c r="R283" s="27">
        <f>IF($E$1=Discharge[[#Headers],[pH]],5.5,(IF($E$1=Discharge[[#Headers],[Oil &amp; Grease]],10,(IF($E$1=Discharge[[#Headers],[COD]],750,(IF($E$1=Discharge[[#Headers],[TSS]],200,(IF($E$1=Discharge[[#Headers],[TDS]],3000,(IF($E$1=Discharge[[#Headers],[Cu]],2,(IF($E$1=Discharge[[#Headers],[Zn]],5,(IF($E$1=Discharge[[#Headers],[Cr]],0.25,(IF($E$1=Discharge[[#Headers],[Ni]],1,"")))))))))))))))))</f>
        <v>10</v>
      </c>
      <c r="S283" s="5">
        <f t="shared" si="16"/>
        <v>7.5</v>
      </c>
      <c r="T283" t="str">
        <f t="shared" si="16"/>
        <v/>
      </c>
      <c r="U283" t="str">
        <f t="shared" si="16"/>
        <v/>
      </c>
      <c r="V283"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84" spans="4:22" ht="20.100000000000001" customHeight="1" x14ac:dyDescent="0.4">
      <c r="D284" s="28"/>
      <c r="F284" s="14"/>
      <c r="G284" s="14"/>
      <c r="H284" s="14"/>
      <c r="I284" s="14"/>
      <c r="J284" s="14"/>
      <c r="K284" s="20"/>
      <c r="L284" s="20"/>
      <c r="M284" s="20"/>
      <c r="N284" s="20"/>
      <c r="O284" s="20"/>
      <c r="P284" s="20"/>
      <c r="R284" s="27">
        <f>IF($E$1=Discharge[[#Headers],[pH]],5.5,(IF($E$1=Discharge[[#Headers],[Oil &amp; Grease]],10,(IF($E$1=Discharge[[#Headers],[COD]],750,(IF($E$1=Discharge[[#Headers],[TSS]],200,(IF($E$1=Discharge[[#Headers],[TDS]],3000,(IF($E$1=Discharge[[#Headers],[Cu]],2,(IF($E$1=Discharge[[#Headers],[Zn]],5,(IF($E$1=Discharge[[#Headers],[Cr]],0.25,(IF($E$1=Discharge[[#Headers],[Ni]],1,"")))))))))))))))))</f>
        <v>10</v>
      </c>
      <c r="S284" s="5">
        <f t="shared" si="16"/>
        <v>7.5</v>
      </c>
      <c r="T284" t="str">
        <f t="shared" si="16"/>
        <v/>
      </c>
      <c r="U284" t="str">
        <f t="shared" si="16"/>
        <v/>
      </c>
      <c r="V284"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85" spans="4:22" ht="20.100000000000001" customHeight="1" x14ac:dyDescent="0.4">
      <c r="D285" s="28"/>
      <c r="F285" s="14"/>
      <c r="G285" s="14"/>
      <c r="H285" s="14"/>
      <c r="I285" s="14"/>
      <c r="J285" s="14"/>
      <c r="K285" s="20"/>
      <c r="L285" s="20"/>
      <c r="M285" s="20"/>
      <c r="N285" s="20"/>
      <c r="O285" s="20"/>
      <c r="P285" s="20"/>
      <c r="R285" s="27">
        <f>IF($E$1=Discharge[[#Headers],[pH]],5.5,(IF($E$1=Discharge[[#Headers],[Oil &amp; Grease]],10,(IF($E$1=Discharge[[#Headers],[COD]],750,(IF($E$1=Discharge[[#Headers],[TSS]],200,(IF($E$1=Discharge[[#Headers],[TDS]],3000,(IF($E$1=Discharge[[#Headers],[Cu]],2,(IF($E$1=Discharge[[#Headers],[Zn]],5,(IF($E$1=Discharge[[#Headers],[Cr]],0.25,(IF($E$1=Discharge[[#Headers],[Ni]],1,"")))))))))))))))))</f>
        <v>10</v>
      </c>
      <c r="S285" s="5">
        <f t="shared" si="16"/>
        <v>7.5</v>
      </c>
      <c r="T285" t="str">
        <f t="shared" si="16"/>
        <v/>
      </c>
      <c r="U285" t="str">
        <f t="shared" si="16"/>
        <v/>
      </c>
      <c r="V285"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86" spans="4:22" ht="20.100000000000001" customHeight="1" x14ac:dyDescent="0.4">
      <c r="D286" s="28"/>
      <c r="F286" s="14"/>
      <c r="G286" s="14"/>
      <c r="H286" s="14"/>
      <c r="I286" s="14"/>
      <c r="J286" s="14"/>
      <c r="K286" s="20"/>
      <c r="L286" s="20"/>
      <c r="M286" s="20"/>
      <c r="N286" s="20"/>
      <c r="O286" s="20"/>
      <c r="P286" s="20"/>
      <c r="R286" s="27">
        <f>IF($E$1=Discharge[[#Headers],[pH]],5.5,(IF($E$1=Discharge[[#Headers],[Oil &amp; Grease]],10,(IF($E$1=Discharge[[#Headers],[COD]],750,(IF($E$1=Discharge[[#Headers],[TSS]],200,(IF($E$1=Discharge[[#Headers],[TDS]],3000,(IF($E$1=Discharge[[#Headers],[Cu]],2,(IF($E$1=Discharge[[#Headers],[Zn]],5,(IF($E$1=Discharge[[#Headers],[Cr]],0.25,(IF($E$1=Discharge[[#Headers],[Ni]],1,"")))))))))))))))))</f>
        <v>10</v>
      </c>
      <c r="S286" s="5">
        <f t="shared" si="16"/>
        <v>7.5</v>
      </c>
      <c r="T286" t="str">
        <f t="shared" si="16"/>
        <v/>
      </c>
      <c r="U286" t="str">
        <f t="shared" si="16"/>
        <v/>
      </c>
      <c r="V286"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87" spans="4:22" ht="20.100000000000001" customHeight="1" x14ac:dyDescent="0.4">
      <c r="D287" s="28"/>
      <c r="F287" s="14"/>
      <c r="G287" s="14"/>
      <c r="H287" s="14"/>
      <c r="I287" s="14"/>
      <c r="J287" s="14"/>
      <c r="K287" s="20"/>
      <c r="L287" s="20"/>
      <c r="M287" s="20"/>
      <c r="N287" s="20"/>
      <c r="O287" s="20"/>
      <c r="P287" s="20"/>
      <c r="R287" s="27">
        <f>IF($E$1=Discharge[[#Headers],[pH]],5.5,(IF($E$1=Discharge[[#Headers],[Oil &amp; Grease]],10,(IF($E$1=Discharge[[#Headers],[COD]],750,(IF($E$1=Discharge[[#Headers],[TSS]],200,(IF($E$1=Discharge[[#Headers],[TDS]],3000,(IF($E$1=Discharge[[#Headers],[Cu]],2,(IF($E$1=Discharge[[#Headers],[Zn]],5,(IF($E$1=Discharge[[#Headers],[Cr]],0.25,(IF($E$1=Discharge[[#Headers],[Ni]],1,"")))))))))))))))))</f>
        <v>10</v>
      </c>
      <c r="S287" s="5">
        <f t="shared" si="16"/>
        <v>7.5</v>
      </c>
      <c r="T287" t="str">
        <f t="shared" si="16"/>
        <v/>
      </c>
      <c r="U287" t="str">
        <f t="shared" si="16"/>
        <v/>
      </c>
      <c r="V287"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88" spans="4:22" x14ac:dyDescent="0.4">
      <c r="D288" s="28"/>
      <c r="F288" s="14"/>
      <c r="G288" s="14"/>
      <c r="H288" s="14"/>
      <c r="I288" s="14"/>
      <c r="J288" s="14"/>
      <c r="K288" s="20"/>
      <c r="L288" s="20"/>
      <c r="M288" s="20"/>
      <c r="N288" s="20"/>
      <c r="O288" s="20"/>
      <c r="P288" s="20"/>
      <c r="R288" s="27">
        <f>IF($E$1=Discharge[[#Headers],[pH]],5.5,(IF($E$1=Discharge[[#Headers],[Oil &amp; Grease]],10,(IF($E$1=Discharge[[#Headers],[COD]],750,(IF($E$1=Discharge[[#Headers],[TSS]],200,(IF($E$1=Discharge[[#Headers],[TDS]],3000,(IF($E$1=Discharge[[#Headers],[Cu]],2,(IF($E$1=Discharge[[#Headers],[Zn]],5,(IF($E$1=Discharge[[#Headers],[Cr]],0.25,(IF($E$1=Discharge[[#Headers],[Ni]],1,"")))))))))))))))))</f>
        <v>10</v>
      </c>
      <c r="S288" s="5">
        <f t="shared" si="16"/>
        <v>7.5</v>
      </c>
      <c r="T288" t="str">
        <f t="shared" si="16"/>
        <v/>
      </c>
      <c r="U288" t="str">
        <f t="shared" si="16"/>
        <v/>
      </c>
      <c r="V288"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89" spans="4:22" x14ac:dyDescent="0.4">
      <c r="D289" s="28"/>
      <c r="F289" s="14"/>
      <c r="G289" s="14"/>
      <c r="H289" s="14"/>
      <c r="I289" s="14"/>
      <c r="J289" s="14"/>
      <c r="K289" s="20"/>
      <c r="L289" s="20"/>
      <c r="M289" s="20"/>
      <c r="N289" s="20"/>
      <c r="O289" s="20"/>
      <c r="P289" s="20"/>
      <c r="R289" s="27">
        <f>IF($E$1=Discharge[[#Headers],[pH]],5.5,(IF($E$1=Discharge[[#Headers],[Oil &amp; Grease]],10,(IF($E$1=Discharge[[#Headers],[COD]],750,(IF($E$1=Discharge[[#Headers],[TSS]],200,(IF($E$1=Discharge[[#Headers],[TDS]],3000,(IF($E$1=Discharge[[#Headers],[Cu]],2,(IF($E$1=Discharge[[#Headers],[Zn]],5,(IF($E$1=Discharge[[#Headers],[Cr]],0.25,(IF($E$1=Discharge[[#Headers],[Ni]],1,"")))))))))))))))))</f>
        <v>10</v>
      </c>
      <c r="S289" s="5">
        <f t="shared" si="16"/>
        <v>7.5</v>
      </c>
      <c r="T289" t="str">
        <f t="shared" si="16"/>
        <v/>
      </c>
      <c r="U289" t="str">
        <f t="shared" si="16"/>
        <v/>
      </c>
      <c r="V289"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90" spans="4:22" x14ac:dyDescent="0.4">
      <c r="D290" s="28"/>
      <c r="F290" s="14"/>
      <c r="G290" s="14"/>
      <c r="H290" s="14"/>
      <c r="I290" s="14"/>
      <c r="J290" s="14"/>
      <c r="K290" s="20"/>
      <c r="L290" s="20"/>
      <c r="M290" s="20"/>
      <c r="N290" s="20"/>
      <c r="O290" s="20"/>
      <c r="P290" s="20"/>
      <c r="R290" s="27">
        <f>IF($E$1=Discharge[[#Headers],[pH]],5.5,(IF($E$1=Discharge[[#Headers],[Oil &amp; Grease]],10,(IF($E$1=Discharge[[#Headers],[COD]],750,(IF($E$1=Discharge[[#Headers],[TSS]],200,(IF($E$1=Discharge[[#Headers],[TDS]],3000,(IF($E$1=Discharge[[#Headers],[Cu]],2,(IF($E$1=Discharge[[#Headers],[Zn]],5,(IF($E$1=Discharge[[#Headers],[Cr]],0.25,(IF($E$1=Discharge[[#Headers],[Ni]],1,"")))))))))))))))))</f>
        <v>10</v>
      </c>
      <c r="S290" s="5">
        <f t="shared" si="16"/>
        <v>7.5</v>
      </c>
      <c r="T290" t="str">
        <f t="shared" si="16"/>
        <v/>
      </c>
      <c r="U290" t="str">
        <f t="shared" si="16"/>
        <v/>
      </c>
      <c r="V290"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91" spans="4:22" x14ac:dyDescent="0.4">
      <c r="D291" s="28"/>
      <c r="F291" s="14"/>
      <c r="G291" s="14"/>
      <c r="H291" s="14"/>
      <c r="I291" s="14"/>
      <c r="J291" s="14"/>
      <c r="K291" s="20"/>
      <c r="L291" s="20"/>
      <c r="M291" s="20"/>
      <c r="N291" s="20"/>
      <c r="O291" s="20"/>
      <c r="P291" s="20"/>
      <c r="R291" s="27">
        <f>IF($E$1=Discharge[[#Headers],[pH]],5.5,(IF($E$1=Discharge[[#Headers],[Oil &amp; Grease]],10,(IF($E$1=Discharge[[#Headers],[COD]],750,(IF($E$1=Discharge[[#Headers],[TSS]],200,(IF($E$1=Discharge[[#Headers],[TDS]],3000,(IF($E$1=Discharge[[#Headers],[Cu]],2,(IF($E$1=Discharge[[#Headers],[Zn]],5,(IF($E$1=Discharge[[#Headers],[Cr]],0.25,(IF($E$1=Discharge[[#Headers],[Ni]],1,"")))))))))))))))))</f>
        <v>10</v>
      </c>
      <c r="S291" s="5">
        <f t="shared" si="16"/>
        <v>7.5</v>
      </c>
      <c r="T291" t="str">
        <f t="shared" si="16"/>
        <v/>
      </c>
      <c r="U291" t="str">
        <f t="shared" si="16"/>
        <v/>
      </c>
      <c r="V291"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92" spans="4:22" x14ac:dyDescent="0.4">
      <c r="D292" s="28"/>
      <c r="F292" s="14"/>
      <c r="G292" s="14"/>
      <c r="H292" s="14"/>
      <c r="I292" s="14"/>
      <c r="J292" s="14"/>
      <c r="K292" s="20"/>
      <c r="L292" s="20"/>
      <c r="M292" s="20"/>
      <c r="N292" s="20"/>
      <c r="O292" s="20"/>
      <c r="P292" s="20"/>
      <c r="R292" s="27">
        <f>IF($E$1=Discharge[[#Headers],[pH]],5.5,(IF($E$1=Discharge[[#Headers],[Oil &amp; Grease]],10,(IF($E$1=Discharge[[#Headers],[COD]],750,(IF($E$1=Discharge[[#Headers],[TSS]],200,(IF($E$1=Discharge[[#Headers],[TDS]],3000,(IF($E$1=Discharge[[#Headers],[Cu]],2,(IF($E$1=Discharge[[#Headers],[Zn]],5,(IF($E$1=Discharge[[#Headers],[Cr]],0.25,(IF($E$1=Discharge[[#Headers],[Ni]],1,"")))))))))))))))))</f>
        <v>10</v>
      </c>
      <c r="S292" s="5">
        <f t="shared" si="16"/>
        <v>7.5</v>
      </c>
      <c r="T292" t="str">
        <f t="shared" si="16"/>
        <v/>
      </c>
      <c r="U292" t="str">
        <f t="shared" si="16"/>
        <v/>
      </c>
      <c r="V292"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93" spans="4:22" x14ac:dyDescent="0.4">
      <c r="D293" s="28"/>
      <c r="F293" s="14"/>
      <c r="G293" s="14"/>
      <c r="H293" s="14"/>
      <c r="I293" s="14"/>
      <c r="J293" s="14"/>
      <c r="K293" s="20"/>
      <c r="L293" s="20"/>
      <c r="M293" s="20"/>
      <c r="N293" s="20"/>
      <c r="O293" s="20"/>
      <c r="P293" s="20"/>
      <c r="R293" s="27">
        <f>IF($E$1=Discharge[[#Headers],[pH]],5.5,(IF($E$1=Discharge[[#Headers],[Oil &amp; Grease]],10,(IF($E$1=Discharge[[#Headers],[COD]],750,(IF($E$1=Discharge[[#Headers],[TSS]],200,(IF($E$1=Discharge[[#Headers],[TDS]],3000,(IF($E$1=Discharge[[#Headers],[Cu]],2,(IF($E$1=Discharge[[#Headers],[Zn]],5,(IF($E$1=Discharge[[#Headers],[Cr]],0.25,(IF($E$1=Discharge[[#Headers],[Ni]],1,"")))))))))))))))))</f>
        <v>10</v>
      </c>
      <c r="S293" s="5">
        <f t="shared" ref="S293:U308" si="17">S292</f>
        <v>7.5</v>
      </c>
      <c r="T293" t="str">
        <f t="shared" si="17"/>
        <v/>
      </c>
      <c r="U293" t="str">
        <f t="shared" si="17"/>
        <v/>
      </c>
      <c r="V293"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94" spans="4:22" x14ac:dyDescent="0.4">
      <c r="D294" s="28"/>
      <c r="F294" s="14"/>
      <c r="G294" s="14"/>
      <c r="H294" s="14"/>
      <c r="I294" s="14"/>
      <c r="J294" s="14"/>
      <c r="K294" s="20"/>
      <c r="L294" s="20"/>
      <c r="M294" s="20"/>
      <c r="N294" s="20"/>
      <c r="O294" s="20"/>
      <c r="P294" s="20"/>
      <c r="R294" s="27">
        <f>IF($E$1=Discharge[[#Headers],[pH]],5.5,(IF($E$1=Discharge[[#Headers],[Oil &amp; Grease]],10,(IF($E$1=Discharge[[#Headers],[COD]],750,(IF($E$1=Discharge[[#Headers],[TSS]],200,(IF($E$1=Discharge[[#Headers],[TDS]],3000,(IF($E$1=Discharge[[#Headers],[Cu]],2,(IF($E$1=Discharge[[#Headers],[Zn]],5,(IF($E$1=Discharge[[#Headers],[Cr]],0.25,(IF($E$1=Discharge[[#Headers],[Ni]],1,"")))))))))))))))))</f>
        <v>10</v>
      </c>
      <c r="S294" s="5">
        <f t="shared" si="17"/>
        <v>7.5</v>
      </c>
      <c r="T294" t="str">
        <f t="shared" si="17"/>
        <v/>
      </c>
      <c r="U294" t="str">
        <f t="shared" si="17"/>
        <v/>
      </c>
      <c r="V294"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95" spans="4:22" x14ac:dyDescent="0.4">
      <c r="D295" s="28"/>
      <c r="F295" s="14"/>
      <c r="G295" s="14"/>
      <c r="H295" s="14"/>
      <c r="I295" s="14"/>
      <c r="J295" s="14"/>
      <c r="K295" s="20"/>
      <c r="L295" s="20"/>
      <c r="M295" s="20"/>
      <c r="N295" s="20"/>
      <c r="O295" s="20"/>
      <c r="P295" s="20"/>
      <c r="R295" s="27">
        <f>IF($E$1=Discharge[[#Headers],[pH]],5.5,(IF($E$1=Discharge[[#Headers],[Oil &amp; Grease]],10,(IF($E$1=Discharge[[#Headers],[COD]],750,(IF($E$1=Discharge[[#Headers],[TSS]],200,(IF($E$1=Discharge[[#Headers],[TDS]],3000,(IF($E$1=Discharge[[#Headers],[Cu]],2,(IF($E$1=Discharge[[#Headers],[Zn]],5,(IF($E$1=Discharge[[#Headers],[Cr]],0.25,(IF($E$1=Discharge[[#Headers],[Ni]],1,"")))))))))))))))))</f>
        <v>10</v>
      </c>
      <c r="S295" s="5">
        <f t="shared" si="17"/>
        <v>7.5</v>
      </c>
      <c r="T295" t="str">
        <f t="shared" si="17"/>
        <v/>
      </c>
      <c r="U295" t="str">
        <f t="shared" si="17"/>
        <v/>
      </c>
      <c r="V295"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96" spans="4:22" x14ac:dyDescent="0.4">
      <c r="D296" s="28"/>
      <c r="F296" s="14"/>
      <c r="G296" s="14"/>
      <c r="H296" s="14"/>
      <c r="I296" s="14"/>
      <c r="J296" s="14"/>
      <c r="K296" s="20"/>
      <c r="L296" s="20"/>
      <c r="M296" s="20"/>
      <c r="N296" s="20"/>
      <c r="O296" s="20"/>
      <c r="P296" s="20"/>
      <c r="R296" s="27">
        <f>IF($E$1=Discharge[[#Headers],[pH]],5.5,(IF($E$1=Discharge[[#Headers],[Oil &amp; Grease]],10,(IF($E$1=Discharge[[#Headers],[COD]],750,(IF($E$1=Discharge[[#Headers],[TSS]],200,(IF($E$1=Discharge[[#Headers],[TDS]],3000,(IF($E$1=Discharge[[#Headers],[Cu]],2,(IF($E$1=Discharge[[#Headers],[Zn]],5,(IF($E$1=Discharge[[#Headers],[Cr]],0.25,(IF($E$1=Discharge[[#Headers],[Ni]],1,"")))))))))))))))))</f>
        <v>10</v>
      </c>
      <c r="S296" s="5">
        <f t="shared" si="17"/>
        <v>7.5</v>
      </c>
      <c r="T296" t="str">
        <f t="shared" si="17"/>
        <v/>
      </c>
      <c r="U296" t="str">
        <f t="shared" si="17"/>
        <v/>
      </c>
      <c r="V296"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97" spans="4:22" x14ac:dyDescent="0.4">
      <c r="D297" s="28"/>
      <c r="F297" s="14"/>
      <c r="G297" s="14"/>
      <c r="H297" s="14"/>
      <c r="I297" s="14"/>
      <c r="J297" s="14"/>
      <c r="K297" s="20"/>
      <c r="L297" s="20"/>
      <c r="M297" s="20"/>
      <c r="N297" s="20"/>
      <c r="O297" s="20"/>
      <c r="P297" s="20"/>
      <c r="R297" s="27">
        <f>IF($E$1=Discharge[[#Headers],[pH]],5.5,(IF($E$1=Discharge[[#Headers],[Oil &amp; Grease]],10,(IF($E$1=Discharge[[#Headers],[COD]],750,(IF($E$1=Discharge[[#Headers],[TSS]],200,(IF($E$1=Discharge[[#Headers],[TDS]],3000,(IF($E$1=Discharge[[#Headers],[Cu]],2,(IF($E$1=Discharge[[#Headers],[Zn]],5,(IF($E$1=Discharge[[#Headers],[Cr]],0.25,(IF($E$1=Discharge[[#Headers],[Ni]],1,"")))))))))))))))))</f>
        <v>10</v>
      </c>
      <c r="S297" s="5">
        <f t="shared" si="17"/>
        <v>7.5</v>
      </c>
      <c r="T297" t="str">
        <f t="shared" si="17"/>
        <v/>
      </c>
      <c r="U297" t="str">
        <f t="shared" si="17"/>
        <v/>
      </c>
      <c r="V297"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98" spans="4:22" x14ac:dyDescent="0.4">
      <c r="D298" s="28"/>
      <c r="F298" s="14"/>
      <c r="G298" s="14"/>
      <c r="H298" s="14"/>
      <c r="I298" s="14"/>
      <c r="J298" s="14"/>
      <c r="K298" s="20"/>
      <c r="L298" s="20"/>
      <c r="M298" s="20"/>
      <c r="N298" s="20"/>
      <c r="O298" s="20"/>
      <c r="P298" s="20"/>
      <c r="R298" s="27">
        <f>IF($E$1=Discharge[[#Headers],[pH]],5.5,(IF($E$1=Discharge[[#Headers],[Oil &amp; Grease]],10,(IF($E$1=Discharge[[#Headers],[COD]],750,(IF($E$1=Discharge[[#Headers],[TSS]],200,(IF($E$1=Discharge[[#Headers],[TDS]],3000,(IF($E$1=Discharge[[#Headers],[Cu]],2,(IF($E$1=Discharge[[#Headers],[Zn]],5,(IF($E$1=Discharge[[#Headers],[Cr]],0.25,(IF($E$1=Discharge[[#Headers],[Ni]],1,"")))))))))))))))))</f>
        <v>10</v>
      </c>
      <c r="S298" s="5">
        <f t="shared" si="17"/>
        <v>7.5</v>
      </c>
      <c r="T298" t="str">
        <f t="shared" si="17"/>
        <v/>
      </c>
      <c r="U298" t="str">
        <f t="shared" si="17"/>
        <v/>
      </c>
      <c r="V298"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299" spans="4:22" x14ac:dyDescent="0.4">
      <c r="D299" s="28"/>
      <c r="F299" s="14"/>
      <c r="G299" s="14"/>
      <c r="H299" s="14"/>
      <c r="I299" s="14"/>
      <c r="J299" s="14"/>
      <c r="K299" s="20"/>
      <c r="L299" s="20"/>
      <c r="M299" s="20"/>
      <c r="N299" s="20"/>
      <c r="O299" s="20"/>
      <c r="P299" s="20"/>
      <c r="R299" s="27">
        <f>IF($E$1=Discharge[[#Headers],[pH]],5.5,(IF($E$1=Discharge[[#Headers],[Oil &amp; Grease]],10,(IF($E$1=Discharge[[#Headers],[COD]],750,(IF($E$1=Discharge[[#Headers],[TSS]],200,(IF($E$1=Discharge[[#Headers],[TDS]],3000,(IF($E$1=Discharge[[#Headers],[Cu]],2,(IF($E$1=Discharge[[#Headers],[Zn]],5,(IF($E$1=Discharge[[#Headers],[Cr]],0.25,(IF($E$1=Discharge[[#Headers],[Ni]],1,"")))))))))))))))))</f>
        <v>10</v>
      </c>
      <c r="S299" s="5">
        <f t="shared" si="17"/>
        <v>7.5</v>
      </c>
      <c r="T299" t="str">
        <f t="shared" si="17"/>
        <v/>
      </c>
      <c r="U299" t="str">
        <f t="shared" si="17"/>
        <v/>
      </c>
      <c r="V299"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00" spans="4:22" x14ac:dyDescent="0.4">
      <c r="D300" s="28"/>
      <c r="F300" s="14"/>
      <c r="G300" s="14"/>
      <c r="H300" s="14"/>
      <c r="I300" s="14"/>
      <c r="J300" s="14"/>
      <c r="K300" s="20"/>
      <c r="L300" s="20"/>
      <c r="M300" s="20"/>
      <c r="N300" s="20"/>
      <c r="O300" s="20"/>
      <c r="P300" s="20"/>
      <c r="R300" s="27">
        <f>IF($E$1=Discharge[[#Headers],[pH]],5.5,(IF($E$1=Discharge[[#Headers],[Oil &amp; Grease]],10,(IF($E$1=Discharge[[#Headers],[COD]],750,(IF($E$1=Discharge[[#Headers],[TSS]],200,(IF($E$1=Discharge[[#Headers],[TDS]],3000,(IF($E$1=Discharge[[#Headers],[Cu]],2,(IF($E$1=Discharge[[#Headers],[Zn]],5,(IF($E$1=Discharge[[#Headers],[Cr]],0.25,(IF($E$1=Discharge[[#Headers],[Ni]],1,"")))))))))))))))))</f>
        <v>10</v>
      </c>
      <c r="S300" s="5">
        <f t="shared" si="17"/>
        <v>7.5</v>
      </c>
      <c r="T300" t="str">
        <f t="shared" si="17"/>
        <v/>
      </c>
      <c r="U300" t="str">
        <f t="shared" si="17"/>
        <v/>
      </c>
      <c r="V300"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01" spans="4:22" x14ac:dyDescent="0.4">
      <c r="D301" s="28"/>
      <c r="F301" s="14"/>
      <c r="G301" s="14"/>
      <c r="H301" s="14"/>
      <c r="I301" s="14"/>
      <c r="J301" s="14"/>
      <c r="K301" s="20"/>
      <c r="L301" s="20"/>
      <c r="M301" s="20"/>
      <c r="N301" s="20"/>
      <c r="O301" s="20"/>
      <c r="P301" s="20"/>
      <c r="R301" s="27">
        <f>IF($E$1=Discharge[[#Headers],[pH]],5.5,(IF($E$1=Discharge[[#Headers],[Oil &amp; Grease]],10,(IF($E$1=Discharge[[#Headers],[COD]],750,(IF($E$1=Discharge[[#Headers],[TSS]],200,(IF($E$1=Discharge[[#Headers],[TDS]],3000,(IF($E$1=Discharge[[#Headers],[Cu]],2,(IF($E$1=Discharge[[#Headers],[Zn]],5,(IF($E$1=Discharge[[#Headers],[Cr]],0.25,(IF($E$1=Discharge[[#Headers],[Ni]],1,"")))))))))))))))))</f>
        <v>10</v>
      </c>
      <c r="S301" s="5">
        <f t="shared" si="17"/>
        <v>7.5</v>
      </c>
      <c r="T301" t="str">
        <f t="shared" si="17"/>
        <v/>
      </c>
      <c r="U301" t="str">
        <f t="shared" si="17"/>
        <v/>
      </c>
      <c r="V301"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02" spans="4:22" x14ac:dyDescent="0.4">
      <c r="D302" s="28"/>
      <c r="F302" s="14"/>
      <c r="G302" s="14"/>
      <c r="H302" s="14"/>
      <c r="I302" s="14"/>
      <c r="J302" s="14"/>
      <c r="K302" s="20"/>
      <c r="L302" s="20"/>
      <c r="M302" s="20"/>
      <c r="N302" s="20"/>
      <c r="O302" s="20"/>
      <c r="P302" s="20"/>
      <c r="R302" s="27">
        <f>IF($E$1=Discharge[[#Headers],[pH]],5.5,(IF($E$1=Discharge[[#Headers],[Oil &amp; Grease]],10,(IF($E$1=Discharge[[#Headers],[COD]],750,(IF($E$1=Discharge[[#Headers],[TSS]],200,(IF($E$1=Discharge[[#Headers],[TDS]],3000,(IF($E$1=Discharge[[#Headers],[Cu]],2,(IF($E$1=Discharge[[#Headers],[Zn]],5,(IF($E$1=Discharge[[#Headers],[Cr]],0.25,(IF($E$1=Discharge[[#Headers],[Ni]],1,"")))))))))))))))))</f>
        <v>10</v>
      </c>
      <c r="S302" s="5">
        <f t="shared" si="17"/>
        <v>7.5</v>
      </c>
      <c r="T302" t="str">
        <f t="shared" si="17"/>
        <v/>
      </c>
      <c r="U302" t="str">
        <f t="shared" si="17"/>
        <v/>
      </c>
      <c r="V302"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03" spans="4:22" x14ac:dyDescent="0.4">
      <c r="D303" s="28"/>
      <c r="F303" s="14"/>
      <c r="G303" s="14"/>
      <c r="H303" s="14"/>
      <c r="I303" s="14"/>
      <c r="J303" s="14"/>
      <c r="K303" s="20"/>
      <c r="L303" s="20"/>
      <c r="M303" s="20"/>
      <c r="N303" s="20"/>
      <c r="O303" s="20"/>
      <c r="P303" s="20"/>
      <c r="R303" s="27">
        <f>IF($E$1=Discharge[[#Headers],[pH]],5.5,(IF($E$1=Discharge[[#Headers],[Oil &amp; Grease]],10,(IF($E$1=Discharge[[#Headers],[COD]],750,(IF($E$1=Discharge[[#Headers],[TSS]],200,(IF($E$1=Discharge[[#Headers],[TDS]],3000,(IF($E$1=Discharge[[#Headers],[Cu]],2,(IF($E$1=Discharge[[#Headers],[Zn]],5,(IF($E$1=Discharge[[#Headers],[Cr]],0.25,(IF($E$1=Discharge[[#Headers],[Ni]],1,"")))))))))))))))))</f>
        <v>10</v>
      </c>
      <c r="S303" s="5">
        <f t="shared" si="17"/>
        <v>7.5</v>
      </c>
      <c r="T303" t="str">
        <f t="shared" si="17"/>
        <v/>
      </c>
      <c r="U303" t="str">
        <f t="shared" si="17"/>
        <v/>
      </c>
      <c r="V303"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04" spans="4:22" x14ac:dyDescent="0.4">
      <c r="D304" s="28"/>
      <c r="F304" s="14"/>
      <c r="G304" s="14"/>
      <c r="H304" s="14"/>
      <c r="I304" s="14"/>
      <c r="J304" s="14"/>
      <c r="K304" s="20"/>
      <c r="L304" s="20"/>
      <c r="M304" s="20"/>
      <c r="N304" s="20"/>
      <c r="O304" s="20"/>
      <c r="P304" s="20"/>
      <c r="R304" s="27">
        <f>IF($E$1=Discharge[[#Headers],[pH]],5.5,(IF($E$1=Discharge[[#Headers],[Oil &amp; Grease]],10,(IF($E$1=Discharge[[#Headers],[COD]],750,(IF($E$1=Discharge[[#Headers],[TSS]],200,(IF($E$1=Discharge[[#Headers],[TDS]],3000,(IF($E$1=Discharge[[#Headers],[Cu]],2,(IF($E$1=Discharge[[#Headers],[Zn]],5,(IF($E$1=Discharge[[#Headers],[Cr]],0.25,(IF($E$1=Discharge[[#Headers],[Ni]],1,"")))))))))))))))))</f>
        <v>10</v>
      </c>
      <c r="S304" s="5">
        <f t="shared" si="17"/>
        <v>7.5</v>
      </c>
      <c r="T304" t="str">
        <f t="shared" si="17"/>
        <v/>
      </c>
      <c r="U304" t="str">
        <f t="shared" si="17"/>
        <v/>
      </c>
      <c r="V304"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05" spans="4:22" x14ac:dyDescent="0.4">
      <c r="D305" s="28"/>
      <c r="F305" s="14"/>
      <c r="G305" s="14"/>
      <c r="H305" s="14"/>
      <c r="I305" s="14"/>
      <c r="J305" s="14"/>
      <c r="K305" s="20"/>
      <c r="L305" s="20"/>
      <c r="M305" s="20"/>
      <c r="N305" s="20"/>
      <c r="O305" s="20"/>
      <c r="P305" s="20"/>
      <c r="R305" s="27">
        <f>IF($E$1=Discharge[[#Headers],[pH]],5.5,(IF($E$1=Discharge[[#Headers],[Oil &amp; Grease]],10,(IF($E$1=Discharge[[#Headers],[COD]],750,(IF($E$1=Discharge[[#Headers],[TSS]],200,(IF($E$1=Discharge[[#Headers],[TDS]],3000,(IF($E$1=Discharge[[#Headers],[Cu]],2,(IF($E$1=Discharge[[#Headers],[Zn]],5,(IF($E$1=Discharge[[#Headers],[Cr]],0.25,(IF($E$1=Discharge[[#Headers],[Ni]],1,"")))))))))))))))))</f>
        <v>10</v>
      </c>
      <c r="S305" s="5">
        <f t="shared" si="17"/>
        <v>7.5</v>
      </c>
      <c r="T305" t="str">
        <f t="shared" si="17"/>
        <v/>
      </c>
      <c r="U305" t="str">
        <f t="shared" si="17"/>
        <v/>
      </c>
      <c r="V305"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06" spans="4:22" x14ac:dyDescent="0.4">
      <c r="D306" s="28"/>
      <c r="F306" s="14"/>
      <c r="G306" s="14"/>
      <c r="H306" s="14"/>
      <c r="I306" s="14"/>
      <c r="J306" s="14"/>
      <c r="K306" s="20"/>
      <c r="L306" s="20"/>
      <c r="M306" s="20"/>
      <c r="N306" s="20"/>
      <c r="O306" s="20"/>
      <c r="P306" s="20"/>
      <c r="R306" s="27">
        <f>IF($E$1=Discharge[[#Headers],[pH]],5.5,(IF($E$1=Discharge[[#Headers],[Oil &amp; Grease]],10,(IF($E$1=Discharge[[#Headers],[COD]],750,(IF($E$1=Discharge[[#Headers],[TSS]],200,(IF($E$1=Discharge[[#Headers],[TDS]],3000,(IF($E$1=Discharge[[#Headers],[Cu]],2,(IF($E$1=Discharge[[#Headers],[Zn]],5,(IF($E$1=Discharge[[#Headers],[Cr]],0.25,(IF($E$1=Discharge[[#Headers],[Ni]],1,"")))))))))))))))))</f>
        <v>10</v>
      </c>
      <c r="S306" s="5">
        <f t="shared" si="17"/>
        <v>7.5</v>
      </c>
      <c r="T306" t="str">
        <f t="shared" si="17"/>
        <v/>
      </c>
      <c r="U306" t="str">
        <f t="shared" si="17"/>
        <v/>
      </c>
      <c r="V306"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07" spans="4:22" x14ac:dyDescent="0.4">
      <c r="D307" s="28"/>
      <c r="F307" s="14"/>
      <c r="G307" s="14"/>
      <c r="H307" s="14"/>
      <c r="I307" s="14"/>
      <c r="J307" s="14"/>
      <c r="K307" s="20"/>
      <c r="L307" s="20"/>
      <c r="M307" s="20"/>
      <c r="N307" s="20"/>
      <c r="O307" s="20"/>
      <c r="P307" s="20"/>
      <c r="R307" s="27">
        <f>IF($E$1=Discharge[[#Headers],[pH]],5.5,(IF($E$1=Discharge[[#Headers],[Oil &amp; Grease]],10,(IF($E$1=Discharge[[#Headers],[COD]],750,(IF($E$1=Discharge[[#Headers],[TSS]],200,(IF($E$1=Discharge[[#Headers],[TDS]],3000,(IF($E$1=Discharge[[#Headers],[Cu]],2,(IF($E$1=Discharge[[#Headers],[Zn]],5,(IF($E$1=Discharge[[#Headers],[Cr]],0.25,(IF($E$1=Discharge[[#Headers],[Ni]],1,"")))))))))))))))))</f>
        <v>10</v>
      </c>
      <c r="S307" s="5">
        <f t="shared" si="17"/>
        <v>7.5</v>
      </c>
      <c r="T307" t="str">
        <f t="shared" si="17"/>
        <v/>
      </c>
      <c r="U307" t="str">
        <f t="shared" si="17"/>
        <v/>
      </c>
      <c r="V307"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08" spans="4:22" x14ac:dyDescent="0.4">
      <c r="D308" s="28"/>
      <c r="F308" s="14"/>
      <c r="G308" s="14"/>
      <c r="H308" s="14"/>
      <c r="I308" s="14"/>
      <c r="J308" s="14"/>
      <c r="K308" s="20"/>
      <c r="L308" s="20"/>
      <c r="M308" s="20"/>
      <c r="N308" s="20"/>
      <c r="O308" s="20"/>
      <c r="P308" s="20"/>
      <c r="R308" s="27">
        <f>IF($E$1=Discharge[[#Headers],[pH]],5.5,(IF($E$1=Discharge[[#Headers],[Oil &amp; Grease]],10,(IF($E$1=Discharge[[#Headers],[COD]],750,(IF($E$1=Discharge[[#Headers],[TSS]],200,(IF($E$1=Discharge[[#Headers],[TDS]],3000,(IF($E$1=Discharge[[#Headers],[Cu]],2,(IF($E$1=Discharge[[#Headers],[Zn]],5,(IF($E$1=Discharge[[#Headers],[Cr]],0.25,(IF($E$1=Discharge[[#Headers],[Ni]],1,"")))))))))))))))))</f>
        <v>10</v>
      </c>
      <c r="S308" s="5">
        <f t="shared" si="17"/>
        <v>7.5</v>
      </c>
      <c r="T308" t="str">
        <f t="shared" si="17"/>
        <v/>
      </c>
      <c r="U308" t="str">
        <f t="shared" si="17"/>
        <v/>
      </c>
      <c r="V308"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09" spans="4:22" x14ac:dyDescent="0.4">
      <c r="D309" s="28"/>
      <c r="F309" s="14"/>
      <c r="G309" s="14"/>
      <c r="H309" s="14"/>
      <c r="I309" s="14"/>
      <c r="J309" s="14"/>
      <c r="K309" s="20"/>
      <c r="L309" s="20"/>
      <c r="M309" s="20"/>
      <c r="N309" s="20"/>
      <c r="O309" s="20"/>
      <c r="P309" s="20"/>
      <c r="R309" s="27">
        <f>IF($E$1=Discharge[[#Headers],[pH]],5.5,(IF($E$1=Discharge[[#Headers],[Oil &amp; Grease]],10,(IF($E$1=Discharge[[#Headers],[COD]],750,(IF($E$1=Discharge[[#Headers],[TSS]],200,(IF($E$1=Discharge[[#Headers],[TDS]],3000,(IF($E$1=Discharge[[#Headers],[Cu]],2,(IF($E$1=Discharge[[#Headers],[Zn]],5,(IF($E$1=Discharge[[#Headers],[Cr]],0.25,(IF($E$1=Discharge[[#Headers],[Ni]],1,"")))))))))))))))))</f>
        <v>10</v>
      </c>
      <c r="S309" s="5">
        <f t="shared" ref="S309:U324" si="18">S308</f>
        <v>7.5</v>
      </c>
      <c r="T309" t="str">
        <f t="shared" si="18"/>
        <v/>
      </c>
      <c r="U309" t="str">
        <f t="shared" si="18"/>
        <v/>
      </c>
      <c r="V309"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10" spans="4:22" x14ac:dyDescent="0.4">
      <c r="D310" s="28"/>
      <c r="F310" s="14"/>
      <c r="G310" s="14"/>
      <c r="H310" s="14"/>
      <c r="I310" s="14"/>
      <c r="J310" s="14"/>
      <c r="K310" s="20"/>
      <c r="L310" s="20"/>
      <c r="M310" s="20"/>
      <c r="N310" s="20"/>
      <c r="O310" s="20"/>
      <c r="P310" s="20"/>
      <c r="R310" s="27">
        <f>IF($E$1=Discharge[[#Headers],[pH]],5.5,(IF($E$1=Discharge[[#Headers],[Oil &amp; Grease]],10,(IF($E$1=Discharge[[#Headers],[COD]],750,(IF($E$1=Discharge[[#Headers],[TSS]],200,(IF($E$1=Discharge[[#Headers],[TDS]],3000,(IF($E$1=Discharge[[#Headers],[Cu]],2,(IF($E$1=Discharge[[#Headers],[Zn]],5,(IF($E$1=Discharge[[#Headers],[Cr]],0.25,(IF($E$1=Discharge[[#Headers],[Ni]],1,"")))))))))))))))))</f>
        <v>10</v>
      </c>
      <c r="S310" s="5">
        <f t="shared" si="18"/>
        <v>7.5</v>
      </c>
      <c r="T310" t="str">
        <f t="shared" si="18"/>
        <v/>
      </c>
      <c r="U310" t="str">
        <f t="shared" si="18"/>
        <v/>
      </c>
      <c r="V310"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11" spans="4:22" x14ac:dyDescent="0.4">
      <c r="D311" s="28"/>
      <c r="F311" s="14"/>
      <c r="G311" s="14"/>
      <c r="H311" s="14"/>
      <c r="I311" s="14"/>
      <c r="J311" s="14"/>
      <c r="K311" s="20"/>
      <c r="L311" s="20"/>
      <c r="M311" s="20"/>
      <c r="N311" s="20"/>
      <c r="O311" s="20"/>
      <c r="P311" s="20"/>
      <c r="R311" s="27">
        <f>IF($E$1=Discharge[[#Headers],[pH]],5.5,(IF($E$1=Discharge[[#Headers],[Oil &amp; Grease]],10,(IF($E$1=Discharge[[#Headers],[COD]],750,(IF($E$1=Discharge[[#Headers],[TSS]],200,(IF($E$1=Discharge[[#Headers],[TDS]],3000,(IF($E$1=Discharge[[#Headers],[Cu]],2,(IF($E$1=Discharge[[#Headers],[Zn]],5,(IF($E$1=Discharge[[#Headers],[Cr]],0.25,(IF($E$1=Discharge[[#Headers],[Ni]],1,"")))))))))))))))))</f>
        <v>10</v>
      </c>
      <c r="S311" s="5">
        <f t="shared" si="18"/>
        <v>7.5</v>
      </c>
      <c r="T311" t="str">
        <f t="shared" si="18"/>
        <v/>
      </c>
      <c r="U311" t="str">
        <f t="shared" si="18"/>
        <v/>
      </c>
      <c r="V311"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12" spans="4:22" x14ac:dyDescent="0.4">
      <c r="D312" s="28"/>
      <c r="F312" s="14"/>
      <c r="G312" s="14"/>
      <c r="H312" s="14"/>
      <c r="I312" s="14"/>
      <c r="J312" s="14"/>
      <c r="K312" s="20"/>
      <c r="L312" s="20"/>
      <c r="M312" s="20"/>
      <c r="N312" s="20"/>
      <c r="O312" s="20"/>
      <c r="P312" s="20"/>
      <c r="R312" s="27">
        <f>IF($E$1=Discharge[[#Headers],[pH]],5.5,(IF($E$1=Discharge[[#Headers],[Oil &amp; Grease]],10,(IF($E$1=Discharge[[#Headers],[COD]],750,(IF($E$1=Discharge[[#Headers],[TSS]],200,(IF($E$1=Discharge[[#Headers],[TDS]],3000,(IF($E$1=Discharge[[#Headers],[Cu]],2,(IF($E$1=Discharge[[#Headers],[Zn]],5,(IF($E$1=Discharge[[#Headers],[Cr]],0.25,(IF($E$1=Discharge[[#Headers],[Ni]],1,"")))))))))))))))))</f>
        <v>10</v>
      </c>
      <c r="S312" s="5">
        <f t="shared" si="18"/>
        <v>7.5</v>
      </c>
      <c r="T312" t="str">
        <f t="shared" si="18"/>
        <v/>
      </c>
      <c r="U312" t="str">
        <f t="shared" si="18"/>
        <v/>
      </c>
      <c r="V312"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13" spans="4:22" x14ac:dyDescent="0.4">
      <c r="D313" s="28"/>
      <c r="F313" s="14"/>
      <c r="G313" s="14"/>
      <c r="H313" s="14"/>
      <c r="I313" s="14"/>
      <c r="J313" s="14"/>
      <c r="K313" s="20"/>
      <c r="L313" s="20"/>
      <c r="M313" s="20"/>
      <c r="N313" s="20"/>
      <c r="O313" s="20"/>
      <c r="P313" s="20"/>
      <c r="R313" s="27">
        <f>IF($E$1=Discharge[[#Headers],[pH]],5.5,(IF($E$1=Discharge[[#Headers],[Oil &amp; Grease]],10,(IF($E$1=Discharge[[#Headers],[COD]],750,(IF($E$1=Discharge[[#Headers],[TSS]],200,(IF($E$1=Discharge[[#Headers],[TDS]],3000,(IF($E$1=Discharge[[#Headers],[Cu]],2,(IF($E$1=Discharge[[#Headers],[Zn]],5,(IF($E$1=Discharge[[#Headers],[Cr]],0.25,(IF($E$1=Discharge[[#Headers],[Ni]],1,"")))))))))))))))))</f>
        <v>10</v>
      </c>
      <c r="S313" s="5">
        <f t="shared" si="18"/>
        <v>7.5</v>
      </c>
      <c r="T313" t="str">
        <f t="shared" si="18"/>
        <v/>
      </c>
      <c r="U313" t="str">
        <f t="shared" si="18"/>
        <v/>
      </c>
      <c r="V313"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14" spans="4:22" x14ac:dyDescent="0.4">
      <c r="D314" s="28"/>
      <c r="F314" s="14"/>
      <c r="G314" s="14"/>
      <c r="H314" s="14"/>
      <c r="I314" s="14"/>
      <c r="J314" s="14"/>
      <c r="K314" s="20"/>
      <c r="L314" s="20"/>
      <c r="M314" s="20"/>
      <c r="N314" s="20"/>
      <c r="O314" s="20"/>
      <c r="P314" s="20"/>
      <c r="R314" s="27">
        <f>IF($E$1=Discharge[[#Headers],[pH]],5.5,(IF($E$1=Discharge[[#Headers],[Oil &amp; Grease]],10,(IF($E$1=Discharge[[#Headers],[COD]],750,(IF($E$1=Discharge[[#Headers],[TSS]],200,(IF($E$1=Discharge[[#Headers],[TDS]],3000,(IF($E$1=Discharge[[#Headers],[Cu]],2,(IF($E$1=Discharge[[#Headers],[Zn]],5,(IF($E$1=Discharge[[#Headers],[Cr]],0.25,(IF($E$1=Discharge[[#Headers],[Ni]],1,"")))))))))))))))))</f>
        <v>10</v>
      </c>
      <c r="S314" s="5">
        <f t="shared" si="18"/>
        <v>7.5</v>
      </c>
      <c r="T314" t="str">
        <f t="shared" si="18"/>
        <v/>
      </c>
      <c r="U314" t="str">
        <f t="shared" si="18"/>
        <v/>
      </c>
      <c r="V314"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15" spans="4:22" x14ac:dyDescent="0.4">
      <c r="D315" s="28"/>
      <c r="F315" s="14"/>
      <c r="G315" s="14"/>
      <c r="H315" s="14"/>
      <c r="I315" s="14"/>
      <c r="J315" s="14"/>
      <c r="K315" s="20"/>
      <c r="L315" s="20"/>
      <c r="M315" s="20"/>
      <c r="N315" s="20"/>
      <c r="O315" s="20"/>
      <c r="P315" s="20"/>
      <c r="R315" s="27">
        <f>IF($E$1=Discharge[[#Headers],[pH]],5.5,(IF($E$1=Discharge[[#Headers],[Oil &amp; Grease]],10,(IF($E$1=Discharge[[#Headers],[COD]],750,(IF($E$1=Discharge[[#Headers],[TSS]],200,(IF($E$1=Discharge[[#Headers],[TDS]],3000,(IF($E$1=Discharge[[#Headers],[Cu]],2,(IF($E$1=Discharge[[#Headers],[Zn]],5,(IF($E$1=Discharge[[#Headers],[Cr]],0.25,(IF($E$1=Discharge[[#Headers],[Ni]],1,"")))))))))))))))))</f>
        <v>10</v>
      </c>
      <c r="S315" s="5">
        <f t="shared" si="18"/>
        <v>7.5</v>
      </c>
      <c r="T315" t="str">
        <f t="shared" si="18"/>
        <v/>
      </c>
      <c r="U315" t="str">
        <f t="shared" si="18"/>
        <v/>
      </c>
      <c r="V315"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16" spans="4:22" x14ac:dyDescent="0.4">
      <c r="D316" s="28"/>
      <c r="F316" s="14"/>
      <c r="G316" s="14"/>
      <c r="H316" s="14"/>
      <c r="I316" s="14"/>
      <c r="J316" s="14"/>
      <c r="K316" s="20"/>
      <c r="L316" s="20"/>
      <c r="M316" s="20"/>
      <c r="N316" s="20"/>
      <c r="O316" s="20"/>
      <c r="P316" s="20"/>
      <c r="R316" s="27">
        <f>IF($E$1=Discharge[[#Headers],[pH]],5.5,(IF($E$1=Discharge[[#Headers],[Oil &amp; Grease]],10,(IF($E$1=Discharge[[#Headers],[COD]],750,(IF($E$1=Discharge[[#Headers],[TSS]],200,(IF($E$1=Discharge[[#Headers],[TDS]],3000,(IF($E$1=Discharge[[#Headers],[Cu]],2,(IF($E$1=Discharge[[#Headers],[Zn]],5,(IF($E$1=Discharge[[#Headers],[Cr]],0.25,(IF($E$1=Discharge[[#Headers],[Ni]],1,"")))))))))))))))))</f>
        <v>10</v>
      </c>
      <c r="S316" s="5">
        <f t="shared" si="18"/>
        <v>7.5</v>
      </c>
      <c r="T316" t="str">
        <f t="shared" si="18"/>
        <v/>
      </c>
      <c r="U316" t="str">
        <f t="shared" si="18"/>
        <v/>
      </c>
      <c r="V316"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17" spans="4:22" x14ac:dyDescent="0.4">
      <c r="D317" s="28"/>
      <c r="F317" s="14"/>
      <c r="G317" s="14"/>
      <c r="H317" s="14"/>
      <c r="I317" s="14"/>
      <c r="J317" s="14"/>
      <c r="K317" s="20"/>
      <c r="L317" s="20"/>
      <c r="M317" s="20"/>
      <c r="N317" s="20"/>
      <c r="O317" s="20"/>
      <c r="P317" s="20"/>
      <c r="R317" s="27">
        <f>IF($E$1=Discharge[[#Headers],[pH]],5.5,(IF($E$1=Discharge[[#Headers],[Oil &amp; Grease]],10,(IF($E$1=Discharge[[#Headers],[COD]],750,(IF($E$1=Discharge[[#Headers],[TSS]],200,(IF($E$1=Discharge[[#Headers],[TDS]],3000,(IF($E$1=Discharge[[#Headers],[Cu]],2,(IF($E$1=Discharge[[#Headers],[Zn]],5,(IF($E$1=Discharge[[#Headers],[Cr]],0.25,(IF($E$1=Discharge[[#Headers],[Ni]],1,"")))))))))))))))))</f>
        <v>10</v>
      </c>
      <c r="S317" s="5">
        <f t="shared" si="18"/>
        <v>7.5</v>
      </c>
      <c r="T317" t="str">
        <f t="shared" si="18"/>
        <v/>
      </c>
      <c r="U317" t="str">
        <f t="shared" si="18"/>
        <v/>
      </c>
      <c r="V317"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18" spans="4:22" x14ac:dyDescent="0.4">
      <c r="D318" s="28"/>
      <c r="F318" s="14"/>
      <c r="G318" s="14"/>
      <c r="H318" s="14"/>
      <c r="I318" s="14"/>
      <c r="J318" s="14"/>
      <c r="K318" s="20"/>
      <c r="L318" s="20"/>
      <c r="M318" s="20"/>
      <c r="N318" s="20"/>
      <c r="O318" s="20"/>
      <c r="P318" s="20"/>
      <c r="R318" s="27">
        <f>IF($E$1=Discharge[[#Headers],[pH]],5.5,(IF($E$1=Discharge[[#Headers],[Oil &amp; Grease]],10,(IF($E$1=Discharge[[#Headers],[COD]],750,(IF($E$1=Discharge[[#Headers],[TSS]],200,(IF($E$1=Discharge[[#Headers],[TDS]],3000,(IF($E$1=Discharge[[#Headers],[Cu]],2,(IF($E$1=Discharge[[#Headers],[Zn]],5,(IF($E$1=Discharge[[#Headers],[Cr]],0.25,(IF($E$1=Discharge[[#Headers],[Ni]],1,"")))))))))))))))))</f>
        <v>10</v>
      </c>
      <c r="S318" s="5">
        <f t="shared" si="18"/>
        <v>7.5</v>
      </c>
      <c r="T318" t="str">
        <f t="shared" si="18"/>
        <v/>
      </c>
      <c r="U318" t="str">
        <f t="shared" si="18"/>
        <v/>
      </c>
      <c r="V318"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19" spans="4:22" x14ac:dyDescent="0.4">
      <c r="D319" s="28"/>
      <c r="F319" s="14"/>
      <c r="G319" s="14"/>
      <c r="H319" s="14"/>
      <c r="I319" s="14"/>
      <c r="J319" s="14"/>
      <c r="K319" s="20"/>
      <c r="L319" s="20"/>
      <c r="M319" s="20"/>
      <c r="N319" s="20"/>
      <c r="O319" s="20"/>
      <c r="P319" s="20"/>
      <c r="R319" s="27">
        <f>IF($E$1=Discharge[[#Headers],[pH]],5.5,(IF($E$1=Discharge[[#Headers],[Oil &amp; Grease]],10,(IF($E$1=Discharge[[#Headers],[COD]],750,(IF($E$1=Discharge[[#Headers],[TSS]],200,(IF($E$1=Discharge[[#Headers],[TDS]],3000,(IF($E$1=Discharge[[#Headers],[Cu]],2,(IF($E$1=Discharge[[#Headers],[Zn]],5,(IF($E$1=Discharge[[#Headers],[Cr]],0.25,(IF($E$1=Discharge[[#Headers],[Ni]],1,"")))))))))))))))))</f>
        <v>10</v>
      </c>
      <c r="S319" s="5">
        <f t="shared" si="18"/>
        <v>7.5</v>
      </c>
      <c r="T319" t="str">
        <f t="shared" si="18"/>
        <v/>
      </c>
      <c r="U319" t="str">
        <f t="shared" si="18"/>
        <v/>
      </c>
      <c r="V319"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20" spans="4:22" x14ac:dyDescent="0.4">
      <c r="D320" s="28"/>
      <c r="F320" s="14"/>
      <c r="G320" s="14"/>
      <c r="H320" s="14"/>
      <c r="I320" s="14"/>
      <c r="J320" s="14"/>
      <c r="K320" s="20"/>
      <c r="L320" s="20"/>
      <c r="M320" s="20"/>
      <c r="N320" s="20"/>
      <c r="O320" s="20"/>
      <c r="P320" s="20"/>
      <c r="R320" s="27">
        <f>IF($E$1=Discharge[[#Headers],[pH]],5.5,(IF($E$1=Discharge[[#Headers],[Oil &amp; Grease]],10,(IF($E$1=Discharge[[#Headers],[COD]],750,(IF($E$1=Discharge[[#Headers],[TSS]],200,(IF($E$1=Discharge[[#Headers],[TDS]],3000,(IF($E$1=Discharge[[#Headers],[Cu]],2,(IF($E$1=Discharge[[#Headers],[Zn]],5,(IF($E$1=Discharge[[#Headers],[Cr]],0.25,(IF($E$1=Discharge[[#Headers],[Ni]],1,"")))))))))))))))))</f>
        <v>10</v>
      </c>
      <c r="S320" s="5">
        <f t="shared" si="18"/>
        <v>7.5</v>
      </c>
      <c r="T320" t="str">
        <f t="shared" si="18"/>
        <v/>
      </c>
      <c r="U320" t="str">
        <f t="shared" si="18"/>
        <v/>
      </c>
      <c r="V320"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21" spans="4:22" x14ac:dyDescent="0.4">
      <c r="D321" s="28"/>
      <c r="F321" s="14"/>
      <c r="G321" s="14"/>
      <c r="H321" s="14"/>
      <c r="I321" s="14"/>
      <c r="J321" s="14"/>
      <c r="K321" s="20"/>
      <c r="L321" s="20"/>
      <c r="M321" s="20"/>
      <c r="N321" s="20"/>
      <c r="O321" s="20"/>
      <c r="P321" s="20"/>
      <c r="R321" s="27">
        <f>IF($E$1=Discharge[[#Headers],[pH]],5.5,(IF($E$1=Discharge[[#Headers],[Oil &amp; Grease]],10,(IF($E$1=Discharge[[#Headers],[COD]],750,(IF($E$1=Discharge[[#Headers],[TSS]],200,(IF($E$1=Discharge[[#Headers],[TDS]],3000,(IF($E$1=Discharge[[#Headers],[Cu]],2,(IF($E$1=Discharge[[#Headers],[Zn]],5,(IF($E$1=Discharge[[#Headers],[Cr]],0.25,(IF($E$1=Discharge[[#Headers],[Ni]],1,"")))))))))))))))))</f>
        <v>10</v>
      </c>
      <c r="S321" s="5">
        <f t="shared" si="18"/>
        <v>7.5</v>
      </c>
      <c r="T321" t="str">
        <f t="shared" si="18"/>
        <v/>
      </c>
      <c r="U321" t="str">
        <f t="shared" si="18"/>
        <v/>
      </c>
      <c r="V321"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22" spans="4:22" x14ac:dyDescent="0.4">
      <c r="D322" s="28"/>
      <c r="F322" s="14"/>
      <c r="G322" s="14"/>
      <c r="H322" s="14"/>
      <c r="I322" s="14"/>
      <c r="J322" s="14"/>
      <c r="K322" s="20"/>
      <c r="L322" s="20"/>
      <c r="M322" s="20"/>
      <c r="N322" s="20"/>
      <c r="O322" s="20"/>
      <c r="P322" s="20"/>
      <c r="R322" s="27">
        <f>IF($E$1=Discharge[[#Headers],[pH]],5.5,(IF($E$1=Discharge[[#Headers],[Oil &amp; Grease]],10,(IF($E$1=Discharge[[#Headers],[COD]],750,(IF($E$1=Discharge[[#Headers],[TSS]],200,(IF($E$1=Discharge[[#Headers],[TDS]],3000,(IF($E$1=Discharge[[#Headers],[Cu]],2,(IF($E$1=Discharge[[#Headers],[Zn]],5,(IF($E$1=Discharge[[#Headers],[Cr]],0.25,(IF($E$1=Discharge[[#Headers],[Ni]],1,"")))))))))))))))))</f>
        <v>10</v>
      </c>
      <c r="S322" s="5">
        <f t="shared" si="18"/>
        <v>7.5</v>
      </c>
      <c r="T322" t="str">
        <f t="shared" si="18"/>
        <v/>
      </c>
      <c r="U322" t="str">
        <f t="shared" si="18"/>
        <v/>
      </c>
      <c r="V322"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23" spans="4:22" x14ac:dyDescent="0.4">
      <c r="D323" s="28"/>
      <c r="F323" s="14"/>
      <c r="G323" s="14"/>
      <c r="H323" s="14"/>
      <c r="I323" s="14"/>
      <c r="J323" s="14"/>
      <c r="K323" s="20"/>
      <c r="L323" s="20"/>
      <c r="M323" s="20"/>
      <c r="N323" s="20"/>
      <c r="O323" s="20"/>
      <c r="P323" s="20"/>
      <c r="R323" s="27">
        <f>IF($E$1=Discharge[[#Headers],[pH]],5.5,(IF($E$1=Discharge[[#Headers],[Oil &amp; Grease]],10,(IF($E$1=Discharge[[#Headers],[COD]],750,(IF($E$1=Discharge[[#Headers],[TSS]],200,(IF($E$1=Discharge[[#Headers],[TDS]],3000,(IF($E$1=Discharge[[#Headers],[Cu]],2,(IF($E$1=Discharge[[#Headers],[Zn]],5,(IF($E$1=Discharge[[#Headers],[Cr]],0.25,(IF($E$1=Discharge[[#Headers],[Ni]],1,"")))))))))))))))))</f>
        <v>10</v>
      </c>
      <c r="S323" s="5">
        <f t="shared" si="18"/>
        <v>7.5</v>
      </c>
      <c r="T323" t="str">
        <f t="shared" si="18"/>
        <v/>
      </c>
      <c r="U323" t="str">
        <f t="shared" si="18"/>
        <v/>
      </c>
      <c r="V323"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24" spans="4:22" x14ac:dyDescent="0.4">
      <c r="D324" s="28"/>
      <c r="F324" s="14"/>
      <c r="G324" s="14"/>
      <c r="H324" s="14"/>
      <c r="I324" s="14"/>
      <c r="J324" s="14"/>
      <c r="K324" s="20"/>
      <c r="L324" s="20"/>
      <c r="M324" s="20"/>
      <c r="N324" s="20"/>
      <c r="O324" s="20"/>
      <c r="P324" s="20"/>
      <c r="R324" s="27">
        <f>IF($E$1=Discharge[[#Headers],[pH]],5.5,(IF($E$1=Discharge[[#Headers],[Oil &amp; Grease]],10,(IF($E$1=Discharge[[#Headers],[COD]],750,(IF($E$1=Discharge[[#Headers],[TSS]],200,(IF($E$1=Discharge[[#Headers],[TDS]],3000,(IF($E$1=Discharge[[#Headers],[Cu]],2,(IF($E$1=Discharge[[#Headers],[Zn]],5,(IF($E$1=Discharge[[#Headers],[Cr]],0.25,(IF($E$1=Discharge[[#Headers],[Ni]],1,"")))))))))))))))))</f>
        <v>10</v>
      </c>
      <c r="S324" s="5">
        <f t="shared" si="18"/>
        <v>7.5</v>
      </c>
      <c r="T324" t="str">
        <f t="shared" si="18"/>
        <v/>
      </c>
      <c r="U324" t="str">
        <f t="shared" si="18"/>
        <v/>
      </c>
      <c r="V324"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25" spans="4:22" x14ac:dyDescent="0.4">
      <c r="D325" s="28"/>
      <c r="F325" s="14"/>
      <c r="G325" s="14"/>
      <c r="H325" s="14"/>
      <c r="I325" s="14"/>
      <c r="J325" s="14"/>
      <c r="K325" s="20"/>
      <c r="L325" s="20"/>
      <c r="M325" s="20"/>
      <c r="N325" s="20"/>
      <c r="O325" s="20"/>
      <c r="P325" s="20"/>
      <c r="R325" s="27">
        <f>IF($E$1=Discharge[[#Headers],[pH]],5.5,(IF($E$1=Discharge[[#Headers],[Oil &amp; Grease]],10,(IF($E$1=Discharge[[#Headers],[COD]],750,(IF($E$1=Discharge[[#Headers],[TSS]],200,(IF($E$1=Discharge[[#Headers],[TDS]],3000,(IF($E$1=Discharge[[#Headers],[Cu]],2,(IF($E$1=Discharge[[#Headers],[Zn]],5,(IF($E$1=Discharge[[#Headers],[Cr]],0.25,(IF($E$1=Discharge[[#Headers],[Ni]],1,"")))))))))))))))))</f>
        <v>10</v>
      </c>
      <c r="S325" s="5">
        <f t="shared" ref="S325:U340" si="19">S324</f>
        <v>7.5</v>
      </c>
      <c r="T325" t="str">
        <f t="shared" si="19"/>
        <v/>
      </c>
      <c r="U325" t="str">
        <f t="shared" si="19"/>
        <v/>
      </c>
      <c r="V325"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26" spans="4:22" x14ac:dyDescent="0.4">
      <c r="D326" s="28"/>
      <c r="F326" s="14"/>
      <c r="G326" s="14"/>
      <c r="H326" s="14"/>
      <c r="I326" s="14"/>
      <c r="J326" s="14"/>
      <c r="K326" s="20"/>
      <c r="L326" s="20"/>
      <c r="M326" s="20"/>
      <c r="N326" s="20"/>
      <c r="O326" s="20"/>
      <c r="P326" s="20"/>
      <c r="R326" s="27">
        <f>IF($E$1=Discharge[[#Headers],[pH]],5.5,(IF($E$1=Discharge[[#Headers],[Oil &amp; Grease]],10,(IF($E$1=Discharge[[#Headers],[COD]],750,(IF($E$1=Discharge[[#Headers],[TSS]],200,(IF($E$1=Discharge[[#Headers],[TDS]],3000,(IF($E$1=Discharge[[#Headers],[Cu]],2,(IF($E$1=Discharge[[#Headers],[Zn]],5,(IF($E$1=Discharge[[#Headers],[Cr]],0.25,(IF($E$1=Discharge[[#Headers],[Ni]],1,"")))))))))))))))))</f>
        <v>10</v>
      </c>
      <c r="S326" s="5">
        <f t="shared" si="19"/>
        <v>7.5</v>
      </c>
      <c r="T326" t="str">
        <f t="shared" si="19"/>
        <v/>
      </c>
      <c r="U326" t="str">
        <f t="shared" si="19"/>
        <v/>
      </c>
      <c r="V326"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27" spans="4:22" x14ac:dyDescent="0.4">
      <c r="D327" s="28"/>
      <c r="F327" s="14"/>
      <c r="G327" s="14"/>
      <c r="H327" s="14"/>
      <c r="I327" s="14"/>
      <c r="J327" s="14"/>
      <c r="K327" s="20"/>
      <c r="L327" s="20"/>
      <c r="M327" s="20"/>
      <c r="N327" s="20"/>
      <c r="O327" s="20"/>
      <c r="P327" s="20"/>
      <c r="R327" s="27">
        <f>IF($E$1=Discharge[[#Headers],[pH]],5.5,(IF($E$1=Discharge[[#Headers],[Oil &amp; Grease]],10,(IF($E$1=Discharge[[#Headers],[COD]],750,(IF($E$1=Discharge[[#Headers],[TSS]],200,(IF($E$1=Discharge[[#Headers],[TDS]],3000,(IF($E$1=Discharge[[#Headers],[Cu]],2,(IF($E$1=Discharge[[#Headers],[Zn]],5,(IF($E$1=Discharge[[#Headers],[Cr]],0.25,(IF($E$1=Discharge[[#Headers],[Ni]],1,"")))))))))))))))))</f>
        <v>10</v>
      </c>
      <c r="S327" s="5">
        <f t="shared" si="19"/>
        <v>7.5</v>
      </c>
      <c r="T327" t="str">
        <f t="shared" si="19"/>
        <v/>
      </c>
      <c r="U327" t="str">
        <f t="shared" si="19"/>
        <v/>
      </c>
      <c r="V327"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28" spans="4:22" x14ac:dyDescent="0.4">
      <c r="D328" s="28"/>
      <c r="F328" s="14"/>
      <c r="G328" s="14"/>
      <c r="H328" s="14"/>
      <c r="I328" s="14"/>
      <c r="J328" s="14"/>
      <c r="K328" s="20"/>
      <c r="L328" s="20"/>
      <c r="M328" s="20"/>
      <c r="N328" s="20"/>
      <c r="O328" s="20"/>
      <c r="P328" s="20"/>
      <c r="R328" s="27">
        <f>IF($E$1=Discharge[[#Headers],[pH]],5.5,(IF($E$1=Discharge[[#Headers],[Oil &amp; Grease]],10,(IF($E$1=Discharge[[#Headers],[COD]],750,(IF($E$1=Discharge[[#Headers],[TSS]],200,(IF($E$1=Discharge[[#Headers],[TDS]],3000,(IF($E$1=Discharge[[#Headers],[Cu]],2,(IF($E$1=Discharge[[#Headers],[Zn]],5,(IF($E$1=Discharge[[#Headers],[Cr]],0.25,(IF($E$1=Discharge[[#Headers],[Ni]],1,"")))))))))))))))))</f>
        <v>10</v>
      </c>
      <c r="S328" s="5">
        <f t="shared" si="19"/>
        <v>7.5</v>
      </c>
      <c r="T328" t="str">
        <f t="shared" si="19"/>
        <v/>
      </c>
      <c r="U328" t="str">
        <f t="shared" si="19"/>
        <v/>
      </c>
      <c r="V328"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29" spans="4:22" x14ac:dyDescent="0.4">
      <c r="D329" s="28"/>
      <c r="F329" s="14"/>
      <c r="G329" s="14"/>
      <c r="H329" s="14"/>
      <c r="I329" s="14"/>
      <c r="J329" s="14"/>
      <c r="K329" s="20"/>
      <c r="L329" s="20"/>
      <c r="M329" s="20"/>
      <c r="N329" s="20"/>
      <c r="O329" s="20"/>
      <c r="P329" s="20"/>
      <c r="R329" s="27">
        <f>IF($E$1=Discharge[[#Headers],[pH]],5.5,(IF($E$1=Discharge[[#Headers],[Oil &amp; Grease]],10,(IF($E$1=Discharge[[#Headers],[COD]],750,(IF($E$1=Discharge[[#Headers],[TSS]],200,(IF($E$1=Discharge[[#Headers],[TDS]],3000,(IF($E$1=Discharge[[#Headers],[Cu]],2,(IF($E$1=Discharge[[#Headers],[Zn]],5,(IF($E$1=Discharge[[#Headers],[Cr]],0.25,(IF($E$1=Discharge[[#Headers],[Ni]],1,"")))))))))))))))))</f>
        <v>10</v>
      </c>
      <c r="S329" s="5">
        <f t="shared" si="19"/>
        <v>7.5</v>
      </c>
      <c r="T329" t="str">
        <f t="shared" si="19"/>
        <v/>
      </c>
      <c r="U329" t="str">
        <f t="shared" si="19"/>
        <v/>
      </c>
      <c r="V329"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30" spans="4:22" x14ac:dyDescent="0.4">
      <c r="D330" s="28"/>
      <c r="F330" s="14"/>
      <c r="G330" s="14"/>
      <c r="H330" s="14"/>
      <c r="I330" s="14"/>
      <c r="J330" s="14"/>
      <c r="K330" s="20"/>
      <c r="L330" s="20"/>
      <c r="M330" s="20"/>
      <c r="N330" s="20"/>
      <c r="O330" s="20"/>
      <c r="P330" s="20"/>
      <c r="R330" s="27">
        <f>IF($E$1=Discharge[[#Headers],[pH]],5.5,(IF($E$1=Discharge[[#Headers],[Oil &amp; Grease]],10,(IF($E$1=Discharge[[#Headers],[COD]],750,(IF($E$1=Discharge[[#Headers],[TSS]],200,(IF($E$1=Discharge[[#Headers],[TDS]],3000,(IF($E$1=Discharge[[#Headers],[Cu]],2,(IF($E$1=Discharge[[#Headers],[Zn]],5,(IF($E$1=Discharge[[#Headers],[Cr]],0.25,(IF($E$1=Discharge[[#Headers],[Ni]],1,"")))))))))))))))))</f>
        <v>10</v>
      </c>
      <c r="S330" s="5">
        <f t="shared" si="19"/>
        <v>7.5</v>
      </c>
      <c r="T330" t="str">
        <f t="shared" si="19"/>
        <v/>
      </c>
      <c r="U330" t="str">
        <f t="shared" si="19"/>
        <v/>
      </c>
      <c r="V330"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31" spans="4:22" x14ac:dyDescent="0.4">
      <c r="D331" s="28"/>
      <c r="F331" s="14"/>
      <c r="G331" s="14"/>
      <c r="H331" s="14"/>
      <c r="I331" s="14"/>
      <c r="J331" s="14"/>
      <c r="K331" s="20"/>
      <c r="L331" s="20"/>
      <c r="M331" s="20"/>
      <c r="N331" s="20"/>
      <c r="O331" s="20"/>
      <c r="P331" s="20"/>
      <c r="R331" s="27">
        <f>IF($E$1=Discharge[[#Headers],[pH]],5.5,(IF($E$1=Discharge[[#Headers],[Oil &amp; Grease]],10,(IF($E$1=Discharge[[#Headers],[COD]],750,(IF($E$1=Discharge[[#Headers],[TSS]],200,(IF($E$1=Discharge[[#Headers],[TDS]],3000,(IF($E$1=Discharge[[#Headers],[Cu]],2,(IF($E$1=Discharge[[#Headers],[Zn]],5,(IF($E$1=Discharge[[#Headers],[Cr]],0.25,(IF($E$1=Discharge[[#Headers],[Ni]],1,"")))))))))))))))))</f>
        <v>10</v>
      </c>
      <c r="S331" s="5">
        <f t="shared" si="19"/>
        <v>7.5</v>
      </c>
      <c r="T331" t="str">
        <f t="shared" si="19"/>
        <v/>
      </c>
      <c r="U331" t="str">
        <f t="shared" si="19"/>
        <v/>
      </c>
      <c r="V331"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32" spans="4:22" x14ac:dyDescent="0.4">
      <c r="D332" s="28"/>
      <c r="F332" s="14"/>
      <c r="G332" s="14"/>
      <c r="H332" s="14"/>
      <c r="I332" s="14"/>
      <c r="J332" s="14"/>
      <c r="K332" s="20"/>
      <c r="L332" s="20"/>
      <c r="M332" s="20"/>
      <c r="N332" s="20"/>
      <c r="O332" s="20"/>
      <c r="P332" s="20"/>
      <c r="R332" s="27">
        <f>IF($E$1=Discharge[[#Headers],[pH]],5.5,(IF($E$1=Discharge[[#Headers],[Oil &amp; Grease]],10,(IF($E$1=Discharge[[#Headers],[COD]],750,(IF($E$1=Discharge[[#Headers],[TSS]],200,(IF($E$1=Discharge[[#Headers],[TDS]],3000,(IF($E$1=Discharge[[#Headers],[Cu]],2,(IF($E$1=Discharge[[#Headers],[Zn]],5,(IF($E$1=Discharge[[#Headers],[Cr]],0.25,(IF($E$1=Discharge[[#Headers],[Ni]],1,"")))))))))))))))))</f>
        <v>10</v>
      </c>
      <c r="S332" s="5">
        <f t="shared" si="19"/>
        <v>7.5</v>
      </c>
      <c r="T332" t="str">
        <f t="shared" si="19"/>
        <v/>
      </c>
      <c r="U332" t="str">
        <f t="shared" si="19"/>
        <v/>
      </c>
      <c r="V332"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33" spans="4:22" x14ac:dyDescent="0.4">
      <c r="D333" s="28"/>
      <c r="F333" s="14"/>
      <c r="G333" s="14"/>
      <c r="H333" s="14"/>
      <c r="I333" s="14"/>
      <c r="J333" s="14"/>
      <c r="K333" s="20"/>
      <c r="L333" s="20"/>
      <c r="M333" s="20"/>
      <c r="N333" s="20"/>
      <c r="O333" s="20"/>
      <c r="P333" s="20"/>
      <c r="R333" s="27">
        <f>IF($E$1=Discharge[[#Headers],[pH]],5.5,(IF($E$1=Discharge[[#Headers],[Oil &amp; Grease]],10,(IF($E$1=Discharge[[#Headers],[COD]],750,(IF($E$1=Discharge[[#Headers],[TSS]],200,(IF($E$1=Discharge[[#Headers],[TDS]],3000,(IF($E$1=Discharge[[#Headers],[Cu]],2,(IF($E$1=Discharge[[#Headers],[Zn]],5,(IF($E$1=Discharge[[#Headers],[Cr]],0.25,(IF($E$1=Discharge[[#Headers],[Ni]],1,"")))))))))))))))))</f>
        <v>10</v>
      </c>
      <c r="S333" s="5">
        <f t="shared" si="19"/>
        <v>7.5</v>
      </c>
      <c r="T333" t="str">
        <f t="shared" si="19"/>
        <v/>
      </c>
      <c r="U333" t="str">
        <f t="shared" si="19"/>
        <v/>
      </c>
      <c r="V333"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34" spans="4:22" x14ac:dyDescent="0.4">
      <c r="D334" s="28"/>
      <c r="F334" s="14"/>
      <c r="G334" s="14"/>
      <c r="H334" s="14"/>
      <c r="I334" s="14"/>
      <c r="J334" s="14"/>
      <c r="K334" s="20"/>
      <c r="L334" s="20"/>
      <c r="M334" s="20"/>
      <c r="N334" s="20"/>
      <c r="O334" s="20"/>
      <c r="P334" s="20"/>
      <c r="R334" s="27">
        <f>IF($E$1=Discharge[[#Headers],[pH]],5.5,(IF($E$1=Discharge[[#Headers],[Oil &amp; Grease]],10,(IF($E$1=Discharge[[#Headers],[COD]],750,(IF($E$1=Discharge[[#Headers],[TSS]],200,(IF($E$1=Discharge[[#Headers],[TDS]],3000,(IF($E$1=Discharge[[#Headers],[Cu]],2,(IF($E$1=Discharge[[#Headers],[Zn]],5,(IF($E$1=Discharge[[#Headers],[Cr]],0.25,(IF($E$1=Discharge[[#Headers],[Ni]],1,"")))))))))))))))))</f>
        <v>10</v>
      </c>
      <c r="S334" s="5">
        <f t="shared" si="19"/>
        <v>7.5</v>
      </c>
      <c r="T334" t="str">
        <f t="shared" si="19"/>
        <v/>
      </c>
      <c r="U334" t="str">
        <f t="shared" si="19"/>
        <v/>
      </c>
      <c r="V334"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35" spans="4:22" x14ac:dyDescent="0.4">
      <c r="D335" s="28"/>
      <c r="F335" s="14"/>
      <c r="G335" s="14"/>
      <c r="H335" s="14"/>
      <c r="I335" s="14"/>
      <c r="J335" s="14"/>
      <c r="K335" s="20"/>
      <c r="L335" s="20"/>
      <c r="M335" s="20"/>
      <c r="N335" s="20"/>
      <c r="O335" s="20"/>
      <c r="P335" s="20"/>
      <c r="R335" s="27">
        <f>IF($E$1=Discharge[[#Headers],[pH]],5.5,(IF($E$1=Discharge[[#Headers],[Oil &amp; Grease]],10,(IF($E$1=Discharge[[#Headers],[COD]],750,(IF($E$1=Discharge[[#Headers],[TSS]],200,(IF($E$1=Discharge[[#Headers],[TDS]],3000,(IF($E$1=Discharge[[#Headers],[Cu]],2,(IF($E$1=Discharge[[#Headers],[Zn]],5,(IF($E$1=Discharge[[#Headers],[Cr]],0.25,(IF($E$1=Discharge[[#Headers],[Ni]],1,"")))))))))))))))))</f>
        <v>10</v>
      </c>
      <c r="S335" s="5">
        <f t="shared" si="19"/>
        <v>7.5</v>
      </c>
      <c r="T335" t="str">
        <f t="shared" si="19"/>
        <v/>
      </c>
      <c r="U335" t="str">
        <f t="shared" si="19"/>
        <v/>
      </c>
      <c r="V335"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36" spans="4:22" x14ac:dyDescent="0.4">
      <c r="D336" s="28"/>
      <c r="F336" s="14"/>
      <c r="G336" s="14"/>
      <c r="H336" s="14"/>
      <c r="I336" s="14"/>
      <c r="J336" s="14"/>
      <c r="K336" s="20"/>
      <c r="L336" s="20"/>
      <c r="M336" s="20"/>
      <c r="N336" s="20"/>
      <c r="O336" s="20"/>
      <c r="P336" s="20"/>
      <c r="R336" s="27">
        <f>IF($E$1=Discharge[[#Headers],[pH]],5.5,(IF($E$1=Discharge[[#Headers],[Oil &amp; Grease]],10,(IF($E$1=Discharge[[#Headers],[COD]],750,(IF($E$1=Discharge[[#Headers],[TSS]],200,(IF($E$1=Discharge[[#Headers],[TDS]],3000,(IF($E$1=Discharge[[#Headers],[Cu]],2,(IF($E$1=Discharge[[#Headers],[Zn]],5,(IF($E$1=Discharge[[#Headers],[Cr]],0.25,(IF($E$1=Discharge[[#Headers],[Ni]],1,"")))))))))))))))))</f>
        <v>10</v>
      </c>
      <c r="S336" s="5">
        <f t="shared" si="19"/>
        <v>7.5</v>
      </c>
      <c r="T336" t="str">
        <f t="shared" si="19"/>
        <v/>
      </c>
      <c r="U336" t="str">
        <f t="shared" si="19"/>
        <v/>
      </c>
      <c r="V336"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37" spans="4:22" x14ac:dyDescent="0.4">
      <c r="D337" s="28"/>
      <c r="F337" s="14"/>
      <c r="G337" s="14"/>
      <c r="H337" s="14"/>
      <c r="I337" s="14"/>
      <c r="J337" s="14"/>
      <c r="K337" s="20"/>
      <c r="L337" s="20"/>
      <c r="M337" s="20"/>
      <c r="N337" s="20"/>
      <c r="O337" s="20"/>
      <c r="P337" s="20"/>
      <c r="R337" s="27">
        <f>IF($E$1=Discharge[[#Headers],[pH]],5.5,(IF($E$1=Discharge[[#Headers],[Oil &amp; Grease]],10,(IF($E$1=Discharge[[#Headers],[COD]],750,(IF($E$1=Discharge[[#Headers],[TSS]],200,(IF($E$1=Discharge[[#Headers],[TDS]],3000,(IF($E$1=Discharge[[#Headers],[Cu]],2,(IF($E$1=Discharge[[#Headers],[Zn]],5,(IF($E$1=Discharge[[#Headers],[Cr]],0.25,(IF($E$1=Discharge[[#Headers],[Ni]],1,"")))))))))))))))))</f>
        <v>10</v>
      </c>
      <c r="S337" s="5">
        <f t="shared" si="19"/>
        <v>7.5</v>
      </c>
      <c r="T337" t="str">
        <f t="shared" si="19"/>
        <v/>
      </c>
      <c r="U337" t="str">
        <f t="shared" si="19"/>
        <v/>
      </c>
      <c r="V337"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38" spans="4:22" x14ac:dyDescent="0.4">
      <c r="D338" s="28"/>
      <c r="F338" s="14"/>
      <c r="G338" s="14"/>
      <c r="H338" s="14"/>
      <c r="I338" s="14"/>
      <c r="J338" s="14"/>
      <c r="K338" s="20"/>
      <c r="L338" s="20"/>
      <c r="M338" s="20"/>
      <c r="N338" s="20"/>
      <c r="O338" s="20"/>
      <c r="P338" s="20"/>
      <c r="R338" s="27">
        <f>IF($E$1=Discharge[[#Headers],[pH]],5.5,(IF($E$1=Discharge[[#Headers],[Oil &amp; Grease]],10,(IF($E$1=Discharge[[#Headers],[COD]],750,(IF($E$1=Discharge[[#Headers],[TSS]],200,(IF($E$1=Discharge[[#Headers],[TDS]],3000,(IF($E$1=Discharge[[#Headers],[Cu]],2,(IF($E$1=Discharge[[#Headers],[Zn]],5,(IF($E$1=Discharge[[#Headers],[Cr]],0.25,(IF($E$1=Discharge[[#Headers],[Ni]],1,"")))))))))))))))))</f>
        <v>10</v>
      </c>
      <c r="S338" s="5">
        <f t="shared" si="19"/>
        <v>7.5</v>
      </c>
      <c r="T338" t="str">
        <f t="shared" si="19"/>
        <v/>
      </c>
      <c r="U338" t="str">
        <f t="shared" si="19"/>
        <v/>
      </c>
      <c r="V338"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39" spans="4:22" x14ac:dyDescent="0.4">
      <c r="D339" s="28"/>
      <c r="F339" s="14"/>
      <c r="G339" s="14"/>
      <c r="H339" s="14"/>
      <c r="I339" s="14"/>
      <c r="J339" s="14"/>
      <c r="K339" s="20"/>
      <c r="L339" s="20"/>
      <c r="M339" s="20"/>
      <c r="N339" s="20"/>
      <c r="O339" s="20"/>
      <c r="P339" s="20"/>
      <c r="R339" s="27">
        <f>IF($E$1=Discharge[[#Headers],[pH]],5.5,(IF($E$1=Discharge[[#Headers],[Oil &amp; Grease]],10,(IF($E$1=Discharge[[#Headers],[COD]],750,(IF($E$1=Discharge[[#Headers],[TSS]],200,(IF($E$1=Discharge[[#Headers],[TDS]],3000,(IF($E$1=Discharge[[#Headers],[Cu]],2,(IF($E$1=Discharge[[#Headers],[Zn]],5,(IF($E$1=Discharge[[#Headers],[Cr]],0.25,(IF($E$1=Discharge[[#Headers],[Ni]],1,"")))))))))))))))))</f>
        <v>10</v>
      </c>
      <c r="S339" s="5">
        <f t="shared" si="19"/>
        <v>7.5</v>
      </c>
      <c r="T339" t="str">
        <f t="shared" si="19"/>
        <v/>
      </c>
      <c r="U339" t="str">
        <f t="shared" si="19"/>
        <v/>
      </c>
      <c r="V339"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40" spans="4:22" x14ac:dyDescent="0.4">
      <c r="D340" s="28"/>
      <c r="F340" s="14"/>
      <c r="G340" s="14"/>
      <c r="H340" s="14"/>
      <c r="I340" s="14"/>
      <c r="J340" s="14"/>
      <c r="K340" s="20"/>
      <c r="L340" s="20"/>
      <c r="M340" s="20"/>
      <c r="N340" s="20"/>
      <c r="O340" s="20"/>
      <c r="P340" s="20"/>
      <c r="R340" s="27">
        <f>IF($E$1=Discharge[[#Headers],[pH]],5.5,(IF($E$1=Discharge[[#Headers],[Oil &amp; Grease]],10,(IF($E$1=Discharge[[#Headers],[COD]],750,(IF($E$1=Discharge[[#Headers],[TSS]],200,(IF($E$1=Discharge[[#Headers],[TDS]],3000,(IF($E$1=Discharge[[#Headers],[Cu]],2,(IF($E$1=Discharge[[#Headers],[Zn]],5,(IF($E$1=Discharge[[#Headers],[Cr]],0.25,(IF($E$1=Discharge[[#Headers],[Ni]],1,"")))))))))))))))))</f>
        <v>10</v>
      </c>
      <c r="S340" s="5">
        <f t="shared" si="19"/>
        <v>7.5</v>
      </c>
      <c r="T340" t="str">
        <f t="shared" si="19"/>
        <v/>
      </c>
      <c r="U340" t="str">
        <f t="shared" si="19"/>
        <v/>
      </c>
      <c r="V340"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41" spans="4:22" x14ac:dyDescent="0.4">
      <c r="D341" s="28"/>
      <c r="F341" s="14"/>
      <c r="G341" s="14"/>
      <c r="H341" s="14"/>
      <c r="I341" s="14"/>
      <c r="J341" s="14"/>
      <c r="K341" s="20"/>
      <c r="L341" s="20"/>
      <c r="M341" s="20"/>
      <c r="N341" s="20"/>
      <c r="O341" s="20"/>
      <c r="P341" s="20"/>
      <c r="R341" s="27">
        <f>IF($E$1=Discharge[[#Headers],[pH]],5.5,(IF($E$1=Discharge[[#Headers],[Oil &amp; Grease]],10,(IF($E$1=Discharge[[#Headers],[COD]],750,(IF($E$1=Discharge[[#Headers],[TSS]],200,(IF($E$1=Discharge[[#Headers],[TDS]],3000,(IF($E$1=Discharge[[#Headers],[Cu]],2,(IF($E$1=Discharge[[#Headers],[Zn]],5,(IF($E$1=Discharge[[#Headers],[Cr]],0.25,(IF($E$1=Discharge[[#Headers],[Ni]],1,"")))))))))))))))))</f>
        <v>10</v>
      </c>
      <c r="S341" s="5">
        <f t="shared" ref="S341:U356" si="20">S340</f>
        <v>7.5</v>
      </c>
      <c r="T341" t="str">
        <f t="shared" si="20"/>
        <v/>
      </c>
      <c r="U341" t="str">
        <f t="shared" si="20"/>
        <v/>
      </c>
      <c r="V341"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42" spans="4:22" x14ac:dyDescent="0.4">
      <c r="D342" s="28"/>
      <c r="F342" s="14"/>
      <c r="G342" s="14"/>
      <c r="H342" s="14"/>
      <c r="I342" s="14"/>
      <c r="J342" s="14"/>
      <c r="K342" s="20"/>
      <c r="L342" s="20"/>
      <c r="M342" s="20"/>
      <c r="N342" s="20"/>
      <c r="O342" s="20"/>
      <c r="P342" s="20"/>
      <c r="R342" s="27">
        <f>IF($E$1=Discharge[[#Headers],[pH]],5.5,(IF($E$1=Discharge[[#Headers],[Oil &amp; Grease]],10,(IF($E$1=Discharge[[#Headers],[COD]],750,(IF($E$1=Discharge[[#Headers],[TSS]],200,(IF($E$1=Discharge[[#Headers],[TDS]],3000,(IF($E$1=Discharge[[#Headers],[Cu]],2,(IF($E$1=Discharge[[#Headers],[Zn]],5,(IF($E$1=Discharge[[#Headers],[Cr]],0.25,(IF($E$1=Discharge[[#Headers],[Ni]],1,"")))))))))))))))))</f>
        <v>10</v>
      </c>
      <c r="S342" s="5">
        <f t="shared" si="20"/>
        <v>7.5</v>
      </c>
      <c r="T342" t="str">
        <f t="shared" si="20"/>
        <v/>
      </c>
      <c r="U342" t="str">
        <f t="shared" si="20"/>
        <v/>
      </c>
      <c r="V342"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43" spans="4:22" x14ac:dyDescent="0.4">
      <c r="D343" s="28"/>
      <c r="F343" s="14"/>
      <c r="G343" s="14"/>
      <c r="H343" s="14"/>
      <c r="I343" s="14"/>
      <c r="J343" s="14"/>
      <c r="K343" s="20"/>
      <c r="L343" s="20"/>
      <c r="M343" s="20"/>
      <c r="N343" s="20"/>
      <c r="O343" s="20"/>
      <c r="P343" s="20"/>
      <c r="R343" s="27">
        <f>IF($E$1=Discharge[[#Headers],[pH]],5.5,(IF($E$1=Discharge[[#Headers],[Oil &amp; Grease]],10,(IF($E$1=Discharge[[#Headers],[COD]],750,(IF($E$1=Discharge[[#Headers],[TSS]],200,(IF($E$1=Discharge[[#Headers],[TDS]],3000,(IF($E$1=Discharge[[#Headers],[Cu]],2,(IF($E$1=Discharge[[#Headers],[Zn]],5,(IF($E$1=Discharge[[#Headers],[Cr]],0.25,(IF($E$1=Discharge[[#Headers],[Ni]],1,"")))))))))))))))))</f>
        <v>10</v>
      </c>
      <c r="S343" s="5">
        <f t="shared" si="20"/>
        <v>7.5</v>
      </c>
      <c r="T343" t="str">
        <f t="shared" si="20"/>
        <v/>
      </c>
      <c r="U343" t="str">
        <f t="shared" si="20"/>
        <v/>
      </c>
      <c r="V343"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44" spans="4:22" x14ac:dyDescent="0.4">
      <c r="D344" s="28"/>
      <c r="F344" s="14"/>
      <c r="G344" s="14"/>
      <c r="H344" s="14"/>
      <c r="I344" s="14"/>
      <c r="J344" s="14"/>
      <c r="K344" s="20"/>
      <c r="L344" s="20"/>
      <c r="M344" s="20"/>
      <c r="N344" s="20"/>
      <c r="O344" s="20"/>
      <c r="P344" s="20"/>
      <c r="R344" s="27">
        <f>IF($E$1=Discharge[[#Headers],[pH]],5.5,(IF($E$1=Discharge[[#Headers],[Oil &amp; Grease]],10,(IF($E$1=Discharge[[#Headers],[COD]],750,(IF($E$1=Discharge[[#Headers],[TSS]],200,(IF($E$1=Discharge[[#Headers],[TDS]],3000,(IF($E$1=Discharge[[#Headers],[Cu]],2,(IF($E$1=Discharge[[#Headers],[Zn]],5,(IF($E$1=Discharge[[#Headers],[Cr]],0.25,(IF($E$1=Discharge[[#Headers],[Ni]],1,"")))))))))))))))))</f>
        <v>10</v>
      </c>
      <c r="S344" s="5">
        <f t="shared" si="20"/>
        <v>7.5</v>
      </c>
      <c r="T344" t="str">
        <f t="shared" si="20"/>
        <v/>
      </c>
      <c r="U344" t="str">
        <f t="shared" si="20"/>
        <v/>
      </c>
      <c r="V344"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45" spans="4:22" x14ac:dyDescent="0.4">
      <c r="D345" s="28"/>
      <c r="F345" s="14"/>
      <c r="G345" s="14"/>
      <c r="H345" s="14"/>
      <c r="I345" s="14"/>
      <c r="J345" s="14"/>
      <c r="K345" s="20"/>
      <c r="L345" s="20"/>
      <c r="M345" s="20"/>
      <c r="N345" s="20"/>
      <c r="O345" s="20"/>
      <c r="P345" s="20"/>
      <c r="R345" s="27">
        <f>IF($E$1=Discharge[[#Headers],[pH]],5.5,(IF($E$1=Discharge[[#Headers],[Oil &amp; Grease]],10,(IF($E$1=Discharge[[#Headers],[COD]],750,(IF($E$1=Discharge[[#Headers],[TSS]],200,(IF($E$1=Discharge[[#Headers],[TDS]],3000,(IF($E$1=Discharge[[#Headers],[Cu]],2,(IF($E$1=Discharge[[#Headers],[Zn]],5,(IF($E$1=Discharge[[#Headers],[Cr]],0.25,(IF($E$1=Discharge[[#Headers],[Ni]],1,"")))))))))))))))))</f>
        <v>10</v>
      </c>
      <c r="S345" s="5">
        <f t="shared" si="20"/>
        <v>7.5</v>
      </c>
      <c r="T345" t="str">
        <f t="shared" si="20"/>
        <v/>
      </c>
      <c r="U345" t="str">
        <f t="shared" si="20"/>
        <v/>
      </c>
      <c r="V345"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46" spans="4:22" x14ac:dyDescent="0.4">
      <c r="D346" s="28"/>
      <c r="F346" s="14"/>
      <c r="G346" s="14"/>
      <c r="H346" s="14"/>
      <c r="I346" s="14"/>
      <c r="J346" s="14"/>
      <c r="K346" s="20"/>
      <c r="L346" s="20"/>
      <c r="M346" s="20"/>
      <c r="N346" s="20"/>
      <c r="O346" s="20"/>
      <c r="P346" s="20"/>
      <c r="R346" s="27">
        <f>IF($E$1=Discharge[[#Headers],[pH]],5.5,(IF($E$1=Discharge[[#Headers],[Oil &amp; Grease]],10,(IF($E$1=Discharge[[#Headers],[COD]],750,(IF($E$1=Discharge[[#Headers],[TSS]],200,(IF($E$1=Discharge[[#Headers],[TDS]],3000,(IF($E$1=Discharge[[#Headers],[Cu]],2,(IF($E$1=Discharge[[#Headers],[Zn]],5,(IF($E$1=Discharge[[#Headers],[Cr]],0.25,(IF($E$1=Discharge[[#Headers],[Ni]],1,"")))))))))))))))))</f>
        <v>10</v>
      </c>
      <c r="S346" s="5">
        <f t="shared" si="20"/>
        <v>7.5</v>
      </c>
      <c r="T346" t="str">
        <f t="shared" si="20"/>
        <v/>
      </c>
      <c r="U346" t="str">
        <f t="shared" si="20"/>
        <v/>
      </c>
      <c r="V346"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47" spans="4:22" x14ac:dyDescent="0.4">
      <c r="D347" s="28"/>
      <c r="F347" s="14"/>
      <c r="G347" s="14"/>
      <c r="H347" s="14"/>
      <c r="I347" s="14"/>
      <c r="J347" s="14"/>
      <c r="K347" s="20"/>
      <c r="L347" s="20"/>
      <c r="M347" s="20"/>
      <c r="N347" s="20"/>
      <c r="O347" s="20"/>
      <c r="P347" s="20"/>
      <c r="R347" s="27">
        <f>IF($E$1=Discharge[[#Headers],[pH]],5.5,(IF($E$1=Discharge[[#Headers],[Oil &amp; Grease]],10,(IF($E$1=Discharge[[#Headers],[COD]],750,(IF($E$1=Discharge[[#Headers],[TSS]],200,(IF($E$1=Discharge[[#Headers],[TDS]],3000,(IF($E$1=Discharge[[#Headers],[Cu]],2,(IF($E$1=Discharge[[#Headers],[Zn]],5,(IF($E$1=Discharge[[#Headers],[Cr]],0.25,(IF($E$1=Discharge[[#Headers],[Ni]],1,"")))))))))))))))))</f>
        <v>10</v>
      </c>
      <c r="S347" s="5">
        <f t="shared" si="20"/>
        <v>7.5</v>
      </c>
      <c r="T347" t="str">
        <f t="shared" si="20"/>
        <v/>
      </c>
      <c r="U347" t="str">
        <f t="shared" si="20"/>
        <v/>
      </c>
      <c r="V347"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48" spans="4:22" x14ac:dyDescent="0.4">
      <c r="D348" s="28"/>
      <c r="F348" s="14"/>
      <c r="G348" s="14"/>
      <c r="H348" s="14"/>
      <c r="I348" s="14"/>
      <c r="J348" s="14"/>
      <c r="K348" s="20"/>
      <c r="L348" s="20"/>
      <c r="M348" s="20"/>
      <c r="N348" s="20"/>
      <c r="O348" s="20"/>
      <c r="P348" s="20"/>
      <c r="R348" s="27">
        <f>IF($E$1=Discharge[[#Headers],[pH]],5.5,(IF($E$1=Discharge[[#Headers],[Oil &amp; Grease]],10,(IF($E$1=Discharge[[#Headers],[COD]],750,(IF($E$1=Discharge[[#Headers],[TSS]],200,(IF($E$1=Discharge[[#Headers],[TDS]],3000,(IF($E$1=Discharge[[#Headers],[Cu]],2,(IF($E$1=Discharge[[#Headers],[Zn]],5,(IF($E$1=Discharge[[#Headers],[Cr]],0.25,(IF($E$1=Discharge[[#Headers],[Ni]],1,"")))))))))))))))))</f>
        <v>10</v>
      </c>
      <c r="S348" s="5">
        <f t="shared" si="20"/>
        <v>7.5</v>
      </c>
      <c r="T348" t="str">
        <f t="shared" si="20"/>
        <v/>
      </c>
      <c r="U348" t="str">
        <f t="shared" si="20"/>
        <v/>
      </c>
      <c r="V348"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49" spans="4:22" x14ac:dyDescent="0.4">
      <c r="D349" s="28"/>
      <c r="F349" s="14"/>
      <c r="G349" s="14"/>
      <c r="H349" s="14"/>
      <c r="I349" s="14"/>
      <c r="J349" s="14"/>
      <c r="K349" s="20"/>
      <c r="L349" s="20"/>
      <c r="M349" s="20"/>
      <c r="N349" s="20"/>
      <c r="O349" s="20"/>
      <c r="P349" s="20"/>
      <c r="R349" s="27">
        <f>IF($E$1=Discharge[[#Headers],[pH]],5.5,(IF($E$1=Discharge[[#Headers],[Oil &amp; Grease]],10,(IF($E$1=Discharge[[#Headers],[COD]],750,(IF($E$1=Discharge[[#Headers],[TSS]],200,(IF($E$1=Discharge[[#Headers],[TDS]],3000,(IF($E$1=Discharge[[#Headers],[Cu]],2,(IF($E$1=Discharge[[#Headers],[Zn]],5,(IF($E$1=Discharge[[#Headers],[Cr]],0.25,(IF($E$1=Discharge[[#Headers],[Ni]],1,"")))))))))))))))))</f>
        <v>10</v>
      </c>
      <c r="S349" s="5">
        <f t="shared" si="20"/>
        <v>7.5</v>
      </c>
      <c r="T349" t="str">
        <f t="shared" si="20"/>
        <v/>
      </c>
      <c r="U349" t="str">
        <f t="shared" si="20"/>
        <v/>
      </c>
      <c r="V349"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50" spans="4:22" x14ac:dyDescent="0.4">
      <c r="D350" s="28"/>
      <c r="F350" s="14"/>
      <c r="G350" s="14"/>
      <c r="H350" s="14"/>
      <c r="I350" s="14"/>
      <c r="J350" s="14"/>
      <c r="K350" s="20"/>
      <c r="L350" s="20"/>
      <c r="M350" s="20"/>
      <c r="N350" s="20"/>
      <c r="O350" s="20"/>
      <c r="P350" s="20"/>
      <c r="R350" s="27">
        <f>IF($E$1=Discharge[[#Headers],[pH]],5.5,(IF($E$1=Discharge[[#Headers],[Oil &amp; Grease]],10,(IF($E$1=Discharge[[#Headers],[COD]],750,(IF($E$1=Discharge[[#Headers],[TSS]],200,(IF($E$1=Discharge[[#Headers],[TDS]],3000,(IF($E$1=Discharge[[#Headers],[Cu]],2,(IF($E$1=Discharge[[#Headers],[Zn]],5,(IF($E$1=Discharge[[#Headers],[Cr]],0.25,(IF($E$1=Discharge[[#Headers],[Ni]],1,"")))))))))))))))))</f>
        <v>10</v>
      </c>
      <c r="S350" s="5">
        <f t="shared" si="20"/>
        <v>7.5</v>
      </c>
      <c r="T350" t="str">
        <f t="shared" si="20"/>
        <v/>
      </c>
      <c r="U350" t="str">
        <f t="shared" si="20"/>
        <v/>
      </c>
      <c r="V350"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51" spans="4:22" x14ac:dyDescent="0.4">
      <c r="D351" s="28"/>
      <c r="F351" s="14"/>
      <c r="G351" s="14"/>
      <c r="H351" s="14"/>
      <c r="I351" s="14"/>
      <c r="J351" s="14"/>
      <c r="K351" s="20"/>
      <c r="L351" s="20"/>
      <c r="M351" s="20"/>
      <c r="N351" s="20"/>
      <c r="O351" s="20"/>
      <c r="P351" s="20"/>
      <c r="R351" s="27">
        <f>IF($E$1=Discharge[[#Headers],[pH]],5.5,(IF($E$1=Discharge[[#Headers],[Oil &amp; Grease]],10,(IF($E$1=Discharge[[#Headers],[COD]],750,(IF($E$1=Discharge[[#Headers],[TSS]],200,(IF($E$1=Discharge[[#Headers],[TDS]],3000,(IF($E$1=Discharge[[#Headers],[Cu]],2,(IF($E$1=Discharge[[#Headers],[Zn]],5,(IF($E$1=Discharge[[#Headers],[Cr]],0.25,(IF($E$1=Discharge[[#Headers],[Ni]],1,"")))))))))))))))))</f>
        <v>10</v>
      </c>
      <c r="S351" s="5">
        <f t="shared" si="20"/>
        <v>7.5</v>
      </c>
      <c r="T351" t="str">
        <f t="shared" si="20"/>
        <v/>
      </c>
      <c r="U351" t="str">
        <f t="shared" si="20"/>
        <v/>
      </c>
      <c r="V351"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52" spans="4:22" x14ac:dyDescent="0.4">
      <c r="D352" s="28"/>
      <c r="F352" s="14"/>
      <c r="G352" s="14"/>
      <c r="H352" s="14"/>
      <c r="I352" s="14"/>
      <c r="J352" s="14"/>
      <c r="K352" s="20"/>
      <c r="L352" s="20"/>
      <c r="M352" s="20"/>
      <c r="N352" s="20"/>
      <c r="O352" s="20"/>
      <c r="P352" s="20"/>
      <c r="R352" s="27">
        <f>IF($E$1=Discharge[[#Headers],[pH]],5.5,(IF($E$1=Discharge[[#Headers],[Oil &amp; Grease]],10,(IF($E$1=Discharge[[#Headers],[COD]],750,(IF($E$1=Discharge[[#Headers],[TSS]],200,(IF($E$1=Discharge[[#Headers],[TDS]],3000,(IF($E$1=Discharge[[#Headers],[Cu]],2,(IF($E$1=Discharge[[#Headers],[Zn]],5,(IF($E$1=Discharge[[#Headers],[Cr]],0.25,(IF($E$1=Discharge[[#Headers],[Ni]],1,"")))))))))))))))))</f>
        <v>10</v>
      </c>
      <c r="S352" s="5">
        <f t="shared" si="20"/>
        <v>7.5</v>
      </c>
      <c r="T352" t="str">
        <f t="shared" si="20"/>
        <v/>
      </c>
      <c r="U352" t="str">
        <f t="shared" si="20"/>
        <v/>
      </c>
      <c r="V352"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53" spans="4:22" x14ac:dyDescent="0.4">
      <c r="D353" s="28"/>
      <c r="F353" s="14"/>
      <c r="G353" s="14"/>
      <c r="H353" s="14"/>
      <c r="I353" s="14"/>
      <c r="J353" s="14"/>
      <c r="K353" s="20"/>
      <c r="L353" s="20"/>
      <c r="M353" s="20"/>
      <c r="N353" s="20"/>
      <c r="O353" s="20"/>
      <c r="P353" s="20"/>
      <c r="R353" s="27">
        <f>IF($E$1=Discharge[[#Headers],[pH]],5.5,(IF($E$1=Discharge[[#Headers],[Oil &amp; Grease]],10,(IF($E$1=Discharge[[#Headers],[COD]],750,(IF($E$1=Discharge[[#Headers],[TSS]],200,(IF($E$1=Discharge[[#Headers],[TDS]],3000,(IF($E$1=Discharge[[#Headers],[Cu]],2,(IF($E$1=Discharge[[#Headers],[Zn]],5,(IF($E$1=Discharge[[#Headers],[Cr]],0.25,(IF($E$1=Discharge[[#Headers],[Ni]],1,"")))))))))))))))))</f>
        <v>10</v>
      </c>
      <c r="S353" s="5">
        <f t="shared" si="20"/>
        <v>7.5</v>
      </c>
      <c r="T353" t="str">
        <f t="shared" si="20"/>
        <v/>
      </c>
      <c r="U353" t="str">
        <f t="shared" si="20"/>
        <v/>
      </c>
      <c r="V353"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54" spans="4:22" x14ac:dyDescent="0.4">
      <c r="D354" s="28"/>
      <c r="F354" s="14"/>
      <c r="G354" s="14"/>
      <c r="H354" s="14"/>
      <c r="I354" s="14"/>
      <c r="J354" s="14"/>
      <c r="K354" s="20"/>
      <c r="L354" s="20"/>
      <c r="M354" s="20"/>
      <c r="N354" s="20"/>
      <c r="O354" s="20"/>
      <c r="P354" s="20"/>
      <c r="R354" s="27">
        <f>IF($E$1=Discharge[[#Headers],[pH]],5.5,(IF($E$1=Discharge[[#Headers],[Oil &amp; Grease]],10,(IF($E$1=Discharge[[#Headers],[COD]],750,(IF($E$1=Discharge[[#Headers],[TSS]],200,(IF($E$1=Discharge[[#Headers],[TDS]],3000,(IF($E$1=Discharge[[#Headers],[Cu]],2,(IF($E$1=Discharge[[#Headers],[Zn]],5,(IF($E$1=Discharge[[#Headers],[Cr]],0.25,(IF($E$1=Discharge[[#Headers],[Ni]],1,"")))))))))))))))))</f>
        <v>10</v>
      </c>
      <c r="S354" s="5">
        <f t="shared" si="20"/>
        <v>7.5</v>
      </c>
      <c r="T354" t="str">
        <f t="shared" si="20"/>
        <v/>
      </c>
      <c r="U354" t="str">
        <f t="shared" si="20"/>
        <v/>
      </c>
      <c r="V354"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55" spans="4:22" x14ac:dyDescent="0.4">
      <c r="D355" s="28"/>
      <c r="F355" s="14"/>
      <c r="G355" s="14"/>
      <c r="H355" s="14"/>
      <c r="I355" s="14"/>
      <c r="J355" s="14"/>
      <c r="K355" s="20"/>
      <c r="L355" s="20"/>
      <c r="M355" s="20"/>
      <c r="N355" s="20"/>
      <c r="O355" s="20"/>
      <c r="P355" s="20"/>
      <c r="R355" s="27">
        <f>IF($E$1=Discharge[[#Headers],[pH]],5.5,(IF($E$1=Discharge[[#Headers],[Oil &amp; Grease]],10,(IF($E$1=Discharge[[#Headers],[COD]],750,(IF($E$1=Discharge[[#Headers],[TSS]],200,(IF($E$1=Discharge[[#Headers],[TDS]],3000,(IF($E$1=Discharge[[#Headers],[Cu]],2,(IF($E$1=Discharge[[#Headers],[Zn]],5,(IF($E$1=Discharge[[#Headers],[Cr]],0.25,(IF($E$1=Discharge[[#Headers],[Ni]],1,"")))))))))))))))))</f>
        <v>10</v>
      </c>
      <c r="S355" s="5">
        <f t="shared" si="20"/>
        <v>7.5</v>
      </c>
      <c r="T355" t="str">
        <f t="shared" si="20"/>
        <v/>
      </c>
      <c r="U355" t="str">
        <f t="shared" si="20"/>
        <v/>
      </c>
      <c r="V355"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56" spans="4:22" x14ac:dyDescent="0.4">
      <c r="D356" s="28"/>
      <c r="F356" s="14"/>
      <c r="G356" s="14"/>
      <c r="H356" s="14"/>
      <c r="I356" s="14"/>
      <c r="J356" s="14"/>
      <c r="K356" s="20"/>
      <c r="L356" s="20"/>
      <c r="M356" s="20"/>
      <c r="N356" s="20"/>
      <c r="O356" s="20"/>
      <c r="P356" s="20"/>
      <c r="R356" s="27">
        <f>IF($E$1=Discharge[[#Headers],[pH]],5.5,(IF($E$1=Discharge[[#Headers],[Oil &amp; Grease]],10,(IF($E$1=Discharge[[#Headers],[COD]],750,(IF($E$1=Discharge[[#Headers],[TSS]],200,(IF($E$1=Discharge[[#Headers],[TDS]],3000,(IF($E$1=Discharge[[#Headers],[Cu]],2,(IF($E$1=Discharge[[#Headers],[Zn]],5,(IF($E$1=Discharge[[#Headers],[Cr]],0.25,(IF($E$1=Discharge[[#Headers],[Ni]],1,"")))))))))))))))))</f>
        <v>10</v>
      </c>
      <c r="S356" s="5">
        <f t="shared" si="20"/>
        <v>7.5</v>
      </c>
      <c r="T356" t="str">
        <f t="shared" si="20"/>
        <v/>
      </c>
      <c r="U356" t="str">
        <f t="shared" si="20"/>
        <v/>
      </c>
      <c r="V356"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57" spans="4:22" x14ac:dyDescent="0.4">
      <c r="D357" s="28"/>
      <c r="F357" s="14"/>
      <c r="G357" s="14"/>
      <c r="H357" s="14"/>
      <c r="I357" s="14"/>
      <c r="J357" s="14"/>
      <c r="K357" s="20"/>
      <c r="L357" s="20"/>
      <c r="M357" s="20"/>
      <c r="N357" s="20"/>
      <c r="O357" s="20"/>
      <c r="P357" s="20"/>
      <c r="R357" s="27">
        <f>IF($E$1=Discharge[[#Headers],[pH]],5.5,(IF($E$1=Discharge[[#Headers],[Oil &amp; Grease]],10,(IF($E$1=Discharge[[#Headers],[COD]],750,(IF($E$1=Discharge[[#Headers],[TSS]],200,(IF($E$1=Discharge[[#Headers],[TDS]],3000,(IF($E$1=Discharge[[#Headers],[Cu]],2,(IF($E$1=Discharge[[#Headers],[Zn]],5,(IF($E$1=Discharge[[#Headers],[Cr]],0.25,(IF($E$1=Discharge[[#Headers],[Ni]],1,"")))))))))))))))))</f>
        <v>10</v>
      </c>
      <c r="S357" s="5">
        <f t="shared" ref="S357:U360" si="21">S356</f>
        <v>7.5</v>
      </c>
      <c r="T357" t="str">
        <f t="shared" si="21"/>
        <v/>
      </c>
      <c r="U357" t="str">
        <f t="shared" si="21"/>
        <v/>
      </c>
      <c r="V357"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58" spans="4:22" x14ac:dyDescent="0.4">
      <c r="D358" s="28"/>
      <c r="F358" s="14"/>
      <c r="G358" s="14"/>
      <c r="H358" s="14"/>
      <c r="I358" s="14"/>
      <c r="J358" s="14"/>
      <c r="K358" s="20"/>
      <c r="L358" s="20"/>
      <c r="M358" s="20"/>
      <c r="N358" s="20"/>
      <c r="O358" s="20"/>
      <c r="P358" s="20"/>
      <c r="R358" s="27">
        <f>IF($E$1=Discharge[[#Headers],[pH]],5.5,(IF($E$1=Discharge[[#Headers],[Oil &amp; Grease]],10,(IF($E$1=Discharge[[#Headers],[COD]],750,(IF($E$1=Discharge[[#Headers],[TSS]],200,(IF($E$1=Discharge[[#Headers],[TDS]],3000,(IF($E$1=Discharge[[#Headers],[Cu]],2,(IF($E$1=Discharge[[#Headers],[Zn]],5,(IF($E$1=Discharge[[#Headers],[Cr]],0.25,(IF($E$1=Discharge[[#Headers],[Ni]],1,"")))))))))))))))))</f>
        <v>10</v>
      </c>
      <c r="S358" s="5">
        <f t="shared" si="21"/>
        <v>7.5</v>
      </c>
      <c r="T358" t="str">
        <f t="shared" si="21"/>
        <v/>
      </c>
      <c r="U358" t="str">
        <f t="shared" si="21"/>
        <v/>
      </c>
      <c r="V358"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59" spans="4:22" x14ac:dyDescent="0.4">
      <c r="D359" s="28"/>
      <c r="F359" s="14"/>
      <c r="G359" s="14"/>
      <c r="H359" s="14"/>
      <c r="I359" s="14"/>
      <c r="J359" s="14"/>
      <c r="K359" s="20"/>
      <c r="L359" s="20"/>
      <c r="M359" s="20"/>
      <c r="N359" s="20"/>
      <c r="O359" s="20"/>
      <c r="P359" s="20"/>
      <c r="R359" s="27">
        <f>IF($E$1=Discharge[[#Headers],[pH]],5.5,(IF($E$1=Discharge[[#Headers],[Oil &amp; Grease]],10,(IF($E$1=Discharge[[#Headers],[COD]],750,(IF($E$1=Discharge[[#Headers],[TSS]],200,(IF($E$1=Discharge[[#Headers],[TDS]],3000,(IF($E$1=Discharge[[#Headers],[Cu]],2,(IF($E$1=Discharge[[#Headers],[Zn]],5,(IF($E$1=Discharge[[#Headers],[Cr]],0.25,(IF($E$1=Discharge[[#Headers],[Ni]],1,"")))))))))))))))))</f>
        <v>10</v>
      </c>
      <c r="S359" s="5">
        <f t="shared" si="21"/>
        <v>7.5</v>
      </c>
      <c r="T359" t="str">
        <f t="shared" si="21"/>
        <v/>
      </c>
      <c r="U359" t="str">
        <f t="shared" si="21"/>
        <v/>
      </c>
      <c r="V359"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60" spans="4:22" x14ac:dyDescent="0.4">
      <c r="D360" s="28"/>
      <c r="F360" s="14"/>
      <c r="G360" s="14"/>
      <c r="H360" s="14"/>
      <c r="I360" s="14"/>
      <c r="J360" s="14"/>
      <c r="K360" s="20"/>
      <c r="L360" s="20"/>
      <c r="M360" s="20"/>
      <c r="N360" s="20"/>
      <c r="O360" s="20"/>
      <c r="P360" s="20"/>
      <c r="R360" s="27">
        <f>IF($E$1=Discharge[[#Headers],[pH]],5.5,(IF($E$1=Discharge[[#Headers],[Oil &amp; Grease]],10,(IF($E$1=Discharge[[#Headers],[COD]],750,(IF($E$1=Discharge[[#Headers],[TSS]],200,(IF($E$1=Discharge[[#Headers],[TDS]],3000,(IF($E$1=Discharge[[#Headers],[Cu]],2,(IF($E$1=Discharge[[#Headers],[Zn]],5,(IF($E$1=Discharge[[#Headers],[Cr]],0.25,(IF($E$1=Discharge[[#Headers],[Ni]],1,"")))))))))))))))))</f>
        <v>10</v>
      </c>
      <c r="S360" s="5">
        <f t="shared" si="21"/>
        <v>7.5</v>
      </c>
      <c r="T360" t="str">
        <f t="shared" si="21"/>
        <v/>
      </c>
      <c r="U360" t="str">
        <f t="shared" si="21"/>
        <v/>
      </c>
      <c r="V360" s="27" t="e">
        <f>IF($E$1=Discharge[[#Headers],[pH]],Discharge[[#This Row],[pH]],(IF($E$1=Discharge[[#Headers],[Oil &amp; Grease]],Discharge[[#This Row],[Oil &amp; Grease]],(IF($E$1=Discharge[[#Headers],[COD]],Discharge[[#This Row],[COD]],(IF($E$1=Discharge[[#Headers],[TSS]],Discharge[[#This Row],[TSS]],(IF($E$1=Discharge[[#Headers],[TDS]],Discharge[[#This Row],[TDS]],(IF($E$1=Discharge[[#Headers],[Cu]],Discharge[[#This Row],[Cu]],(IF($E$1=Discharge[[#Headers],[Zn]],Discharge[[#This Row],[Zn]],(IF($E$1=Discharge[[#Headers],[Cr]],Discharge[[#This Row],[Cr]],(IF($E$1=Discharge[[#Headers],[Ni]],Discharge[[#This Row],[Ni]],"")))))))))))))))))</f>
        <v>#VALUE!</v>
      </c>
    </row>
    <row r="361" spans="4:22" x14ac:dyDescent="0.4">
      <c r="D361" s="28"/>
      <c r="F361" s="14"/>
      <c r="G361" s="14"/>
      <c r="H361" s="14"/>
      <c r="I361" s="14"/>
      <c r="J361" s="14"/>
      <c r="K361" s="20"/>
      <c r="L361" s="20"/>
      <c r="M361" s="20"/>
      <c r="N361" s="20"/>
      <c r="O361" s="20"/>
      <c r="P361" s="20"/>
      <c r="R361" s="27"/>
      <c r="S361" s="5"/>
      <c r="V361" s="5"/>
    </row>
    <row r="362" spans="4:22" x14ac:dyDescent="0.4">
      <c r="D362" s="28"/>
      <c r="F362" s="14"/>
      <c r="G362" s="14"/>
      <c r="H362" s="14"/>
      <c r="I362" s="14"/>
      <c r="J362" s="14"/>
      <c r="K362" s="20"/>
      <c r="L362" s="20"/>
      <c r="M362" s="20"/>
      <c r="N362" s="20"/>
      <c r="O362" s="20"/>
      <c r="P362" s="20"/>
      <c r="R362" s="27"/>
      <c r="S362" s="5"/>
      <c r="V362" s="5"/>
    </row>
    <row r="363" spans="4:22" x14ac:dyDescent="0.4">
      <c r="D363" s="28"/>
      <c r="F363" s="14"/>
      <c r="G363" s="14"/>
      <c r="H363" s="14"/>
      <c r="I363" s="14"/>
      <c r="J363" s="14"/>
      <c r="K363" s="20"/>
      <c r="L363" s="20"/>
      <c r="M363" s="20"/>
      <c r="N363" s="20"/>
      <c r="O363" s="20"/>
      <c r="P363" s="20"/>
      <c r="R363" s="27"/>
      <c r="S363" s="5"/>
      <c r="V363" s="5"/>
    </row>
    <row r="364" spans="4:22" x14ac:dyDescent="0.4">
      <c r="D364" s="28"/>
      <c r="F364" s="14"/>
      <c r="G364" s="14"/>
      <c r="H364" s="14"/>
      <c r="I364" s="14"/>
      <c r="J364" s="14"/>
      <c r="K364" s="30"/>
      <c r="L364" s="30"/>
      <c r="M364" s="30"/>
      <c r="N364" s="31"/>
      <c r="R364" s="27"/>
      <c r="S364" s="5"/>
      <c r="V364" s="5"/>
    </row>
    <row r="365" spans="4:22" x14ac:dyDescent="0.4">
      <c r="D365" s="28"/>
      <c r="F365" s="14"/>
      <c r="G365" s="14"/>
      <c r="H365" s="14"/>
      <c r="I365" s="14"/>
      <c r="J365" s="14"/>
      <c r="K365" s="30"/>
      <c r="L365" s="30"/>
      <c r="M365" s="30"/>
      <c r="N365" s="31"/>
      <c r="R365" s="27"/>
      <c r="S365" s="5"/>
      <c r="V365" s="5"/>
    </row>
    <row r="366" spans="4:22" x14ac:dyDescent="0.4">
      <c r="D366" s="28"/>
      <c r="F366" s="14"/>
      <c r="G366" s="14"/>
      <c r="H366" s="14"/>
      <c r="I366" s="14"/>
      <c r="J366" s="14"/>
      <c r="K366" s="30"/>
      <c r="L366" s="30"/>
      <c r="M366" s="30"/>
      <c r="N366" s="31"/>
      <c r="R366" s="27"/>
      <c r="S366" s="5"/>
      <c r="V366" s="5"/>
    </row>
    <row r="367" spans="4:22" x14ac:dyDescent="0.4">
      <c r="D367" s="28"/>
      <c r="F367" s="14"/>
      <c r="G367" s="14"/>
      <c r="H367" s="14"/>
      <c r="I367" s="14"/>
      <c r="J367" s="14"/>
      <c r="K367" s="30"/>
      <c r="L367" s="30"/>
      <c r="M367" s="30"/>
      <c r="N367" s="31"/>
      <c r="R367" s="27"/>
      <c r="S367" s="5"/>
      <c r="V367" s="5"/>
    </row>
    <row r="368" spans="4:22" x14ac:dyDescent="0.4">
      <c r="D368" s="28"/>
      <c r="F368" s="14"/>
      <c r="G368" s="14"/>
      <c r="H368" s="14"/>
      <c r="I368" s="14"/>
      <c r="J368" s="14"/>
      <c r="K368" s="30"/>
      <c r="L368" s="30"/>
      <c r="M368" s="30"/>
      <c r="N368" s="31"/>
      <c r="R368" s="27"/>
      <c r="S368" s="5"/>
      <c r="V368" s="5"/>
    </row>
    <row r="369" spans="4:22" x14ac:dyDescent="0.4">
      <c r="D369" s="28"/>
      <c r="F369" s="14"/>
      <c r="G369" s="14"/>
      <c r="H369" s="14"/>
      <c r="I369" s="14"/>
      <c r="J369" s="14"/>
      <c r="K369" s="30"/>
      <c r="L369" s="30"/>
      <c r="M369" s="30"/>
      <c r="N369" s="31"/>
      <c r="R369" s="27"/>
      <c r="S369" s="5"/>
      <c r="V369" s="5"/>
    </row>
    <row r="370" spans="4:22" x14ac:dyDescent="0.4">
      <c r="D370" s="28"/>
      <c r="F370" s="14"/>
      <c r="G370" s="14"/>
      <c r="H370" s="14"/>
      <c r="I370" s="14"/>
      <c r="J370" s="14"/>
      <c r="K370" s="30"/>
      <c r="L370" s="30"/>
      <c r="M370" s="30"/>
      <c r="N370" s="31"/>
      <c r="R370" s="27"/>
      <c r="S370" s="5"/>
      <c r="V370" s="5"/>
    </row>
    <row r="371" spans="4:22" x14ac:dyDescent="0.4">
      <c r="D371" s="28"/>
      <c r="F371" s="14"/>
      <c r="G371" s="14"/>
      <c r="H371" s="14"/>
      <c r="I371" s="14"/>
      <c r="J371" s="14"/>
      <c r="K371" s="30"/>
      <c r="L371" s="30"/>
      <c r="M371" s="30"/>
      <c r="N371" s="31"/>
      <c r="R371" s="27"/>
      <c r="S371" s="5"/>
      <c r="V371" s="5"/>
    </row>
    <row r="372" spans="4:22" x14ac:dyDescent="0.4">
      <c r="D372" s="28"/>
      <c r="F372" s="14"/>
      <c r="G372" s="14"/>
      <c r="H372" s="14"/>
      <c r="I372" s="14"/>
      <c r="J372" s="14"/>
      <c r="K372" s="30"/>
      <c r="L372" s="30"/>
      <c r="M372" s="30"/>
      <c r="N372" s="31"/>
      <c r="R372" s="27"/>
      <c r="S372" s="5"/>
      <c r="V372" s="5"/>
    </row>
    <row r="373" spans="4:22" x14ac:dyDescent="0.4">
      <c r="D373" s="28"/>
      <c r="F373" s="14"/>
      <c r="G373" s="14"/>
      <c r="H373" s="14"/>
      <c r="I373" s="14"/>
      <c r="J373" s="14"/>
      <c r="K373" s="30"/>
      <c r="L373" s="30"/>
      <c r="M373" s="30"/>
      <c r="N373" s="31"/>
      <c r="R373" s="27"/>
      <c r="S373" s="5"/>
      <c r="V373" s="5"/>
    </row>
    <row r="374" spans="4:22" x14ac:dyDescent="0.4">
      <c r="D374" s="28"/>
      <c r="F374" s="14"/>
      <c r="G374" s="14"/>
      <c r="H374" s="14"/>
      <c r="I374" s="14"/>
      <c r="J374" s="14"/>
      <c r="K374" s="30"/>
      <c r="L374" s="30"/>
      <c r="M374" s="30"/>
      <c r="N374" s="31"/>
      <c r="R374" s="27"/>
      <c r="S374" s="5"/>
      <c r="V374" s="5"/>
    </row>
    <row r="375" spans="4:22" x14ac:dyDescent="0.4">
      <c r="D375" s="28"/>
      <c r="F375" s="14"/>
      <c r="G375" s="14"/>
      <c r="H375" s="14"/>
      <c r="I375" s="14"/>
      <c r="J375" s="14"/>
      <c r="K375" s="30"/>
      <c r="L375" s="30"/>
      <c r="M375" s="30"/>
      <c r="N375" s="31"/>
      <c r="R375" s="27"/>
      <c r="S375" s="5"/>
      <c r="V375" s="5"/>
    </row>
    <row r="376" spans="4:22" x14ac:dyDescent="0.4">
      <c r="D376" s="28"/>
      <c r="F376" s="14"/>
      <c r="G376" s="14"/>
      <c r="H376" s="14"/>
      <c r="I376" s="14"/>
      <c r="J376" s="14"/>
      <c r="K376" s="30"/>
      <c r="L376" s="30"/>
      <c r="M376" s="30"/>
      <c r="N376" s="31"/>
      <c r="R376" s="27"/>
      <c r="S376" s="5"/>
      <c r="V376" s="5"/>
    </row>
    <row r="377" spans="4:22" x14ac:dyDescent="0.4">
      <c r="D377" s="28"/>
      <c r="F377" s="14"/>
      <c r="G377" s="14"/>
      <c r="H377" s="14"/>
      <c r="I377" s="14"/>
      <c r="J377" s="14"/>
      <c r="K377" s="30"/>
      <c r="L377" s="30"/>
      <c r="M377" s="30"/>
      <c r="N377" s="31"/>
      <c r="R377" s="27"/>
      <c r="S377" s="5"/>
      <c r="V377" s="5"/>
    </row>
    <row r="378" spans="4:22" x14ac:dyDescent="0.4">
      <c r="D378" s="28"/>
      <c r="F378" s="14"/>
      <c r="G378" s="14"/>
      <c r="H378" s="14"/>
      <c r="I378" s="14"/>
      <c r="J378" s="14"/>
      <c r="K378" s="30"/>
      <c r="L378" s="30"/>
      <c r="M378" s="30"/>
      <c r="N378" s="31"/>
      <c r="R378" s="27"/>
      <c r="S378" s="5"/>
      <c r="V378" s="5"/>
    </row>
    <row r="379" spans="4:22" x14ac:dyDescent="0.4">
      <c r="D379" s="28"/>
      <c r="F379" s="14"/>
      <c r="G379" s="14"/>
      <c r="H379" s="14"/>
      <c r="I379" s="14"/>
      <c r="J379" s="14"/>
      <c r="K379" s="30"/>
      <c r="L379" s="30"/>
      <c r="M379" s="30"/>
      <c r="N379" s="31"/>
      <c r="R379" s="27"/>
      <c r="S379" s="5"/>
      <c r="V379" s="5"/>
    </row>
    <row r="380" spans="4:22" x14ac:dyDescent="0.4">
      <c r="D380" s="28"/>
      <c r="F380" s="14"/>
      <c r="G380" s="14"/>
      <c r="H380" s="14"/>
      <c r="I380" s="14"/>
      <c r="J380" s="14"/>
      <c r="K380" s="30"/>
      <c r="L380" s="30"/>
      <c r="M380" s="30"/>
      <c r="N380" s="31"/>
      <c r="R380" s="27"/>
      <c r="S380" s="5"/>
      <c r="V380" s="5"/>
    </row>
    <row r="381" spans="4:22" x14ac:dyDescent="0.4">
      <c r="D381" s="28"/>
      <c r="F381" s="14"/>
      <c r="G381" s="14"/>
      <c r="H381" s="14"/>
      <c r="I381" s="14"/>
      <c r="J381" s="14"/>
      <c r="K381" s="30"/>
      <c r="L381" s="30"/>
      <c r="M381" s="30"/>
      <c r="N381" s="31"/>
      <c r="R381" s="27"/>
      <c r="S381" s="5"/>
      <c r="V381" s="5"/>
    </row>
    <row r="382" spans="4:22" x14ac:dyDescent="0.4">
      <c r="D382" s="28"/>
      <c r="F382" s="14"/>
      <c r="G382" s="14"/>
      <c r="H382" s="14"/>
      <c r="I382" s="14"/>
      <c r="J382" s="14"/>
      <c r="K382" s="30"/>
      <c r="L382" s="30"/>
      <c r="M382" s="30"/>
      <c r="N382" s="31"/>
      <c r="R382" s="27"/>
      <c r="S382" s="5"/>
      <c r="V382" s="5"/>
    </row>
    <row r="383" spans="4:22" x14ac:dyDescent="0.4">
      <c r="D383" s="28"/>
      <c r="F383" s="14"/>
      <c r="G383" s="14"/>
      <c r="H383" s="14"/>
      <c r="I383" s="14"/>
      <c r="J383" s="14"/>
      <c r="K383" s="30"/>
      <c r="L383" s="30"/>
      <c r="M383" s="30"/>
      <c r="N383" s="31"/>
      <c r="R383" s="27"/>
      <c r="S383" s="5"/>
      <c r="V383" s="5"/>
    </row>
    <row r="384" spans="4:22" x14ac:dyDescent="0.4">
      <c r="D384" s="28"/>
      <c r="F384" s="14"/>
      <c r="G384" s="14"/>
      <c r="H384" s="14"/>
      <c r="I384" s="14"/>
      <c r="J384" s="14"/>
      <c r="K384" s="30"/>
      <c r="L384" s="30"/>
      <c r="M384" s="30"/>
      <c r="N384" s="31"/>
      <c r="R384" s="27"/>
      <c r="S384" s="5"/>
      <c r="V384" s="5"/>
    </row>
    <row r="385" spans="4:22" x14ac:dyDescent="0.4">
      <c r="D385" s="28"/>
      <c r="F385" s="14"/>
      <c r="G385" s="14"/>
      <c r="H385" s="14"/>
      <c r="I385" s="14"/>
      <c r="J385" s="14"/>
      <c r="K385" s="30"/>
      <c r="L385" s="30"/>
      <c r="M385" s="30"/>
      <c r="N385" s="31"/>
      <c r="R385" s="27"/>
      <c r="S385" s="5"/>
      <c r="V385" s="5"/>
    </row>
    <row r="386" spans="4:22" x14ac:dyDescent="0.4">
      <c r="D386" s="28"/>
      <c r="F386" s="14"/>
      <c r="G386" s="14"/>
      <c r="H386" s="14"/>
      <c r="I386" s="14"/>
      <c r="J386" s="14"/>
      <c r="K386" s="30"/>
      <c r="L386" s="30"/>
      <c r="M386" s="30"/>
      <c r="N386" s="31"/>
      <c r="R386" s="27"/>
      <c r="S386" s="5"/>
      <c r="V386" s="5"/>
    </row>
    <row r="387" spans="4:22" x14ac:dyDescent="0.4">
      <c r="D387" s="28"/>
      <c r="F387" s="14"/>
      <c r="G387" s="14"/>
      <c r="H387" s="14"/>
      <c r="I387" s="14"/>
      <c r="J387" s="14"/>
      <c r="K387" s="30"/>
      <c r="L387" s="30"/>
      <c r="M387" s="30"/>
      <c r="N387" s="31"/>
      <c r="R387" s="27"/>
      <c r="S387" s="5"/>
      <c r="V387" s="5"/>
    </row>
    <row r="388" spans="4:22" x14ac:dyDescent="0.4">
      <c r="D388" s="28"/>
      <c r="F388" s="14"/>
      <c r="G388" s="14"/>
      <c r="H388" s="14"/>
      <c r="I388" s="14"/>
      <c r="J388" s="14"/>
      <c r="K388" s="30"/>
      <c r="L388" s="30"/>
      <c r="M388" s="30"/>
      <c r="N388" s="31"/>
      <c r="R388" s="27"/>
      <c r="S388" s="5"/>
      <c r="V388" s="5"/>
    </row>
    <row r="389" spans="4:22" x14ac:dyDescent="0.4">
      <c r="D389" s="28"/>
      <c r="F389" s="14"/>
      <c r="G389" s="14"/>
      <c r="H389" s="14"/>
      <c r="I389" s="14"/>
      <c r="J389" s="14"/>
      <c r="K389" s="30"/>
      <c r="L389" s="30"/>
      <c r="M389" s="30"/>
      <c r="N389" s="31"/>
      <c r="R389" s="27"/>
      <c r="S389" s="5"/>
      <c r="V389" s="5"/>
    </row>
    <row r="390" spans="4:22" x14ac:dyDescent="0.4">
      <c r="D390" s="28"/>
      <c r="F390" s="14"/>
      <c r="G390" s="14"/>
      <c r="H390" s="14"/>
      <c r="I390" s="14"/>
      <c r="J390" s="14"/>
      <c r="K390" s="30"/>
      <c r="L390" s="30"/>
      <c r="M390" s="30"/>
      <c r="N390" s="31"/>
      <c r="R390" s="27"/>
      <c r="S390" s="5"/>
      <c r="V390" s="5"/>
    </row>
    <row r="391" spans="4:22" x14ac:dyDescent="0.4">
      <c r="D391" s="28"/>
      <c r="F391" s="14"/>
      <c r="G391" s="14"/>
      <c r="H391" s="14"/>
      <c r="I391" s="14"/>
      <c r="J391" s="14"/>
      <c r="K391" s="30"/>
      <c r="L391" s="30"/>
      <c r="M391" s="30"/>
      <c r="N391" s="31"/>
      <c r="R391" s="27"/>
      <c r="S391" s="5"/>
      <c r="V391" s="5"/>
    </row>
    <row r="392" spans="4:22" x14ac:dyDescent="0.4">
      <c r="D392" s="28"/>
      <c r="F392" s="14"/>
      <c r="G392" s="14"/>
      <c r="H392" s="14"/>
      <c r="I392" s="14"/>
      <c r="J392" s="14"/>
      <c r="K392" s="30"/>
      <c r="L392" s="30"/>
      <c r="M392" s="30"/>
      <c r="N392" s="31"/>
      <c r="R392" s="27"/>
      <c r="S392" s="5"/>
      <c r="V392" s="5"/>
    </row>
    <row r="393" spans="4:22" x14ac:dyDescent="0.4">
      <c r="D393" s="28"/>
      <c r="F393" s="14"/>
      <c r="G393" s="14"/>
      <c r="H393" s="14"/>
      <c r="I393" s="14"/>
      <c r="J393" s="14"/>
      <c r="K393" s="30"/>
      <c r="L393" s="30"/>
      <c r="M393" s="30"/>
      <c r="N393" s="31"/>
      <c r="R393" s="27"/>
      <c r="S393" s="5"/>
      <c r="V393" s="5"/>
    </row>
    <row r="394" spans="4:22" x14ac:dyDescent="0.4">
      <c r="D394" s="28"/>
      <c r="F394" s="14"/>
      <c r="G394" s="14"/>
      <c r="H394" s="14"/>
      <c r="I394" s="14"/>
      <c r="J394" s="14"/>
      <c r="K394" s="30"/>
      <c r="L394" s="30"/>
      <c r="M394" s="30"/>
      <c r="N394" s="31"/>
      <c r="R394" s="27"/>
      <c r="S394" s="5"/>
      <c r="V394" s="5"/>
    </row>
    <row r="395" spans="4:22" x14ac:dyDescent="0.4">
      <c r="D395" s="28"/>
      <c r="F395" s="14"/>
      <c r="G395" s="14"/>
      <c r="H395" s="14"/>
      <c r="I395" s="14"/>
      <c r="J395" s="14"/>
      <c r="K395" s="30"/>
      <c r="L395" s="30"/>
      <c r="M395" s="30"/>
      <c r="N395" s="31"/>
      <c r="R395" s="27"/>
      <c r="S395" s="5"/>
      <c r="V395" s="5"/>
    </row>
    <row r="396" spans="4:22" x14ac:dyDescent="0.4">
      <c r="D396" s="28"/>
      <c r="F396" s="14"/>
      <c r="G396" s="14"/>
      <c r="H396" s="14"/>
      <c r="I396" s="14"/>
      <c r="J396" s="14"/>
      <c r="K396" s="30"/>
      <c r="L396" s="30"/>
      <c r="M396" s="30"/>
      <c r="N396" s="31"/>
      <c r="R396" s="27"/>
      <c r="S396" s="5"/>
      <c r="V396" s="5"/>
    </row>
    <row r="397" spans="4:22" x14ac:dyDescent="0.4">
      <c r="D397" s="28"/>
      <c r="F397" s="14"/>
      <c r="G397" s="14"/>
      <c r="H397" s="14"/>
      <c r="I397" s="14"/>
      <c r="J397" s="14"/>
      <c r="K397" s="30"/>
      <c r="L397" s="30"/>
      <c r="M397" s="30"/>
      <c r="N397" s="31"/>
      <c r="R397" s="27"/>
      <c r="S397" s="5"/>
      <c r="V397" s="5"/>
    </row>
    <row r="398" spans="4:22" x14ac:dyDescent="0.4">
      <c r="D398" s="28"/>
      <c r="F398" s="14"/>
      <c r="G398" s="14"/>
      <c r="H398" s="14"/>
      <c r="I398" s="14"/>
      <c r="J398" s="14"/>
      <c r="K398" s="30"/>
      <c r="L398" s="30"/>
      <c r="M398" s="30"/>
      <c r="N398" s="31"/>
      <c r="R398" s="27"/>
      <c r="S398" s="5"/>
      <c r="V398" s="5"/>
    </row>
    <row r="399" spans="4:22" x14ac:dyDescent="0.4">
      <c r="D399" s="28"/>
      <c r="F399" s="14"/>
      <c r="G399" s="14"/>
      <c r="H399" s="14"/>
      <c r="I399" s="14"/>
      <c r="J399" s="14"/>
      <c r="K399" s="30"/>
      <c r="L399" s="30"/>
      <c r="M399" s="30"/>
      <c r="N399" s="31"/>
      <c r="R399" s="27"/>
      <c r="S399" s="5"/>
      <c r="V399" s="5"/>
    </row>
    <row r="400" spans="4:22" x14ac:dyDescent="0.4">
      <c r="D400" s="28"/>
      <c r="F400" s="14"/>
      <c r="G400" s="14"/>
      <c r="H400" s="14"/>
      <c r="I400" s="14"/>
      <c r="J400" s="14"/>
      <c r="K400" s="30"/>
      <c r="L400" s="30"/>
      <c r="M400" s="30"/>
      <c r="N400" s="31"/>
      <c r="R400" s="27"/>
      <c r="S400" s="5"/>
      <c r="V400" s="5"/>
    </row>
    <row r="401" spans="4:22" x14ac:dyDescent="0.4">
      <c r="D401" s="28"/>
      <c r="F401" s="14"/>
      <c r="G401" s="14"/>
      <c r="H401" s="14"/>
      <c r="I401" s="14"/>
      <c r="J401" s="14"/>
      <c r="K401" s="30"/>
      <c r="L401" s="30"/>
      <c r="M401" s="30"/>
      <c r="N401" s="31"/>
      <c r="R401" s="27"/>
      <c r="S401" s="5"/>
      <c r="V401" s="5"/>
    </row>
    <row r="402" spans="4:22" x14ac:dyDescent="0.4">
      <c r="D402" s="28"/>
      <c r="F402" s="14"/>
      <c r="G402" s="14"/>
      <c r="H402" s="14"/>
      <c r="I402" s="14"/>
      <c r="J402" s="14"/>
      <c r="K402" s="30"/>
      <c r="L402" s="30"/>
      <c r="M402" s="30"/>
      <c r="N402" s="31"/>
      <c r="R402" s="27"/>
      <c r="S402" s="5"/>
      <c r="V402" s="5"/>
    </row>
    <row r="403" spans="4:22" x14ac:dyDescent="0.4">
      <c r="D403" s="28"/>
      <c r="F403" s="14"/>
      <c r="G403" s="14"/>
      <c r="H403" s="14"/>
      <c r="I403" s="14"/>
      <c r="J403" s="14"/>
      <c r="K403" s="30"/>
      <c r="L403" s="30"/>
      <c r="M403" s="30"/>
      <c r="N403" s="31"/>
      <c r="R403" s="27"/>
      <c r="S403" s="5"/>
      <c r="V403" s="5"/>
    </row>
    <row r="404" spans="4:22" x14ac:dyDescent="0.4">
      <c r="D404" s="28"/>
      <c r="F404" s="14"/>
      <c r="G404" s="14"/>
      <c r="H404" s="14"/>
      <c r="I404" s="14"/>
      <c r="J404" s="14"/>
      <c r="K404" s="30"/>
      <c r="L404" s="30"/>
      <c r="M404" s="30"/>
      <c r="N404" s="31"/>
      <c r="R404" s="27"/>
      <c r="S404" s="5"/>
      <c r="V404" s="5"/>
    </row>
    <row r="405" spans="4:22" x14ac:dyDescent="0.4">
      <c r="D405" s="28"/>
      <c r="F405" s="14"/>
      <c r="G405" s="14"/>
      <c r="H405" s="14"/>
      <c r="I405" s="14"/>
      <c r="J405" s="14"/>
      <c r="K405" s="30"/>
      <c r="L405" s="30"/>
      <c r="M405" s="30"/>
      <c r="N405" s="31"/>
      <c r="R405" s="27"/>
      <c r="S405" s="5"/>
      <c r="V405" s="5"/>
    </row>
    <row r="406" spans="4:22" x14ac:dyDescent="0.4">
      <c r="D406" s="28"/>
      <c r="F406" s="14"/>
      <c r="G406" s="14"/>
      <c r="H406" s="14"/>
      <c r="I406" s="14"/>
      <c r="J406" s="14"/>
      <c r="K406" s="30"/>
      <c r="L406" s="30"/>
      <c r="M406" s="30"/>
      <c r="N406" s="31"/>
      <c r="R406" s="27"/>
      <c r="S406" s="5"/>
      <c r="V406" s="5"/>
    </row>
    <row r="407" spans="4:22" x14ac:dyDescent="0.4">
      <c r="D407" s="28"/>
      <c r="F407" s="14"/>
      <c r="G407" s="14"/>
      <c r="H407" s="14"/>
      <c r="I407" s="14"/>
      <c r="J407" s="14"/>
      <c r="K407" s="30"/>
      <c r="L407" s="30"/>
      <c r="M407" s="30"/>
      <c r="N407" s="31"/>
      <c r="R407" s="27"/>
      <c r="S407" s="5"/>
      <c r="V407" s="5"/>
    </row>
    <row r="408" spans="4:22" x14ac:dyDescent="0.4">
      <c r="D408" s="28"/>
      <c r="F408" s="14"/>
      <c r="G408" s="14"/>
      <c r="H408" s="14"/>
      <c r="I408" s="14"/>
      <c r="J408" s="14"/>
      <c r="K408" s="30"/>
      <c r="L408" s="30"/>
      <c r="M408" s="30"/>
      <c r="N408" s="31"/>
      <c r="R408" s="27"/>
      <c r="S408" s="5"/>
      <c r="V408" s="5"/>
    </row>
    <row r="409" spans="4:22" x14ac:dyDescent="0.4">
      <c r="D409" s="28"/>
      <c r="F409" s="14"/>
      <c r="G409" s="14"/>
      <c r="H409" s="14"/>
      <c r="I409" s="14"/>
      <c r="J409" s="14"/>
      <c r="K409" s="30"/>
      <c r="L409" s="30"/>
      <c r="M409" s="30"/>
      <c r="N409" s="31"/>
      <c r="R409" s="27"/>
      <c r="S409" s="5"/>
      <c r="V409" s="5"/>
    </row>
    <row r="410" spans="4:22" x14ac:dyDescent="0.4">
      <c r="D410" s="28"/>
      <c r="F410" s="14"/>
      <c r="G410" s="14"/>
      <c r="H410" s="14"/>
      <c r="I410" s="14"/>
      <c r="J410" s="14"/>
      <c r="K410" s="30"/>
      <c r="L410" s="30"/>
      <c r="M410" s="30"/>
      <c r="N410" s="31"/>
      <c r="R410" s="27"/>
      <c r="S410" s="5"/>
      <c r="V410" s="5"/>
    </row>
    <row r="411" spans="4:22" x14ac:dyDescent="0.4">
      <c r="D411" s="28"/>
      <c r="F411" s="14"/>
      <c r="G411" s="14"/>
      <c r="H411" s="14"/>
      <c r="I411" s="14"/>
      <c r="J411" s="14"/>
      <c r="K411" s="30"/>
      <c r="L411" s="30"/>
      <c r="M411" s="30"/>
      <c r="N411" s="31"/>
      <c r="R411" s="27"/>
      <c r="S411" s="5"/>
      <c r="V411" s="5"/>
    </row>
    <row r="412" spans="4:22" x14ac:dyDescent="0.4">
      <c r="D412" s="28"/>
      <c r="F412" s="14"/>
      <c r="G412" s="14"/>
      <c r="H412" s="14"/>
      <c r="I412" s="14"/>
      <c r="J412" s="14"/>
      <c r="K412" s="30"/>
      <c r="L412" s="30"/>
      <c r="M412" s="30"/>
      <c r="N412" s="31"/>
    </row>
    <row r="413" spans="4:22" x14ac:dyDescent="0.4">
      <c r="D413" s="28"/>
      <c r="F413" s="14"/>
      <c r="G413" s="14"/>
      <c r="H413" s="14"/>
      <c r="I413" s="14"/>
      <c r="J413" s="14"/>
      <c r="K413" s="30"/>
      <c r="L413" s="30"/>
      <c r="M413" s="30"/>
      <c r="N413" s="31"/>
    </row>
    <row r="414" spans="4:22" x14ac:dyDescent="0.4">
      <c r="D414" s="28"/>
      <c r="F414" s="14"/>
      <c r="G414" s="14"/>
      <c r="H414" s="14"/>
      <c r="I414" s="14"/>
      <c r="J414" s="14"/>
      <c r="K414" s="30"/>
      <c r="L414" s="30"/>
      <c r="M414" s="30"/>
      <c r="N414" s="31"/>
    </row>
    <row r="415" spans="4:22" x14ac:dyDescent="0.4">
      <c r="D415" s="28"/>
      <c r="F415" s="14"/>
      <c r="G415" s="14"/>
      <c r="H415" s="14"/>
      <c r="I415" s="14"/>
      <c r="J415" s="14"/>
      <c r="K415" s="30"/>
      <c r="L415" s="30"/>
      <c r="M415" s="30"/>
      <c r="N415" s="31"/>
    </row>
    <row r="416" spans="4:22" x14ac:dyDescent="0.4">
      <c r="D416" s="28"/>
      <c r="F416" s="14"/>
      <c r="G416" s="14"/>
      <c r="H416" s="14"/>
      <c r="I416" s="14"/>
      <c r="J416" s="14"/>
      <c r="K416" s="30"/>
      <c r="L416" s="30"/>
      <c r="M416" s="30"/>
      <c r="N416" s="31"/>
    </row>
    <row r="417" spans="4:14" x14ac:dyDescent="0.4">
      <c r="D417" s="28"/>
      <c r="F417" s="14"/>
      <c r="G417" s="14"/>
      <c r="H417" s="14"/>
      <c r="I417" s="14"/>
      <c r="J417" s="14"/>
      <c r="K417" s="30"/>
      <c r="L417" s="30"/>
      <c r="M417" s="30"/>
      <c r="N417" s="31"/>
    </row>
    <row r="418" spans="4:14" x14ac:dyDescent="0.4">
      <c r="D418" s="28"/>
      <c r="F418" s="14"/>
      <c r="G418" s="14"/>
      <c r="H418" s="14"/>
      <c r="I418" s="14"/>
      <c r="J418" s="14"/>
      <c r="K418" s="30"/>
      <c r="L418" s="30"/>
      <c r="M418" s="30"/>
      <c r="N418" s="31"/>
    </row>
    <row r="419" spans="4:14" x14ac:dyDescent="0.4">
      <c r="D419" s="28"/>
      <c r="F419" s="14"/>
      <c r="G419" s="14"/>
      <c r="H419" s="14"/>
      <c r="I419" s="14"/>
      <c r="J419" s="14"/>
      <c r="K419" s="30"/>
      <c r="L419" s="30"/>
      <c r="M419" s="30"/>
      <c r="N419" s="31"/>
    </row>
    <row r="420" spans="4:14" x14ac:dyDescent="0.4">
      <c r="D420" s="28"/>
      <c r="F420" s="14"/>
      <c r="G420" s="14"/>
      <c r="H420" s="14"/>
      <c r="I420" s="14"/>
      <c r="J420" s="14"/>
      <c r="K420" s="30"/>
      <c r="L420" s="30"/>
      <c r="M420" s="30"/>
      <c r="N420" s="31"/>
    </row>
    <row r="421" spans="4:14" x14ac:dyDescent="0.4">
      <c r="D421" s="28"/>
      <c r="F421" s="14"/>
      <c r="G421" s="14"/>
      <c r="H421" s="14"/>
      <c r="I421" s="14"/>
      <c r="J421" s="14"/>
      <c r="K421" s="30"/>
      <c r="L421" s="30"/>
      <c r="M421" s="30"/>
      <c r="N421" s="31"/>
    </row>
    <row r="422" spans="4:14" x14ac:dyDescent="0.4">
      <c r="D422" s="28"/>
      <c r="F422" s="14"/>
      <c r="G422" s="14"/>
      <c r="H422" s="14"/>
      <c r="I422" s="14"/>
      <c r="J422" s="14"/>
      <c r="K422" s="30"/>
      <c r="L422" s="30"/>
      <c r="M422" s="30"/>
      <c r="N422" s="31"/>
    </row>
    <row r="423" spans="4:14" x14ac:dyDescent="0.4">
      <c r="D423" s="28"/>
      <c r="F423" s="14"/>
      <c r="G423" s="14"/>
      <c r="H423" s="14"/>
      <c r="I423" s="14"/>
      <c r="J423" s="14"/>
      <c r="K423" s="30"/>
      <c r="L423" s="30"/>
      <c r="M423" s="30"/>
      <c r="N423" s="31"/>
    </row>
    <row r="424" spans="4:14" x14ac:dyDescent="0.4">
      <c r="D424" s="28"/>
      <c r="F424" s="14"/>
      <c r="G424" s="14"/>
      <c r="H424" s="14"/>
      <c r="I424" s="14"/>
      <c r="J424" s="14"/>
      <c r="K424" s="30"/>
      <c r="L424" s="30"/>
      <c r="M424" s="30"/>
      <c r="N424" s="31"/>
    </row>
    <row r="425" spans="4:14" x14ac:dyDescent="0.4">
      <c r="D425" s="28"/>
      <c r="F425" s="14"/>
      <c r="G425" s="14"/>
      <c r="H425" s="14"/>
      <c r="I425" s="14"/>
      <c r="J425" s="14"/>
      <c r="K425" s="30"/>
      <c r="L425" s="30"/>
      <c r="M425" s="30"/>
      <c r="N425" s="31"/>
    </row>
    <row r="426" spans="4:14" x14ac:dyDescent="0.4">
      <c r="D426" s="28"/>
      <c r="F426" s="14"/>
      <c r="G426" s="14"/>
      <c r="H426" s="14"/>
      <c r="I426" s="14"/>
      <c r="J426" s="14"/>
      <c r="K426" s="30"/>
      <c r="L426" s="30"/>
      <c r="M426" s="30"/>
      <c r="N426" s="31"/>
    </row>
    <row r="427" spans="4:14" x14ac:dyDescent="0.4">
      <c r="D427" s="28"/>
      <c r="F427" s="14"/>
      <c r="G427" s="14"/>
      <c r="H427" s="14"/>
      <c r="I427" s="14"/>
      <c r="J427" s="14"/>
      <c r="K427" s="30"/>
      <c r="L427" s="30"/>
      <c r="M427" s="30"/>
      <c r="N427" s="31"/>
    </row>
    <row r="428" spans="4:14" x14ac:dyDescent="0.4">
      <c r="D428" s="28"/>
      <c r="F428" s="14"/>
      <c r="G428" s="14"/>
      <c r="H428" s="14"/>
      <c r="I428" s="14"/>
      <c r="J428" s="14"/>
      <c r="K428" s="30"/>
      <c r="L428" s="30"/>
      <c r="M428" s="30"/>
      <c r="N428" s="31"/>
    </row>
    <row r="429" spans="4:14" x14ac:dyDescent="0.4">
      <c r="D429" s="28"/>
      <c r="F429" s="14"/>
      <c r="G429" s="14"/>
      <c r="H429" s="14"/>
      <c r="I429" s="14"/>
      <c r="J429" s="14"/>
      <c r="K429" s="30"/>
      <c r="L429" s="30"/>
      <c r="M429" s="30"/>
      <c r="N429" s="31"/>
    </row>
    <row r="430" spans="4:14" x14ac:dyDescent="0.4">
      <c r="D430" s="28"/>
      <c r="F430" s="14"/>
      <c r="G430" s="14"/>
      <c r="H430" s="14"/>
      <c r="I430" s="14"/>
      <c r="J430" s="14"/>
      <c r="K430" s="30"/>
      <c r="L430" s="30"/>
      <c r="M430" s="30"/>
      <c r="N430" s="31"/>
    </row>
    <row r="431" spans="4:14" x14ac:dyDescent="0.4">
      <c r="D431" s="28"/>
      <c r="F431" s="14"/>
      <c r="G431" s="14"/>
      <c r="H431" s="14"/>
      <c r="I431" s="14"/>
      <c r="J431" s="14"/>
      <c r="K431" s="30"/>
      <c r="L431" s="30"/>
      <c r="M431" s="30"/>
      <c r="N431" s="31"/>
    </row>
    <row r="432" spans="4:14" x14ac:dyDescent="0.4">
      <c r="D432" s="28"/>
      <c r="F432" s="14"/>
      <c r="G432" s="14"/>
      <c r="H432" s="14"/>
      <c r="I432" s="14"/>
      <c r="J432" s="14"/>
      <c r="K432" s="30"/>
      <c r="L432" s="30"/>
      <c r="M432" s="30"/>
      <c r="N432" s="31"/>
    </row>
    <row r="433" spans="4:14" x14ac:dyDescent="0.4">
      <c r="D433" s="28"/>
      <c r="F433" s="14"/>
      <c r="G433" s="14"/>
      <c r="H433" s="14"/>
      <c r="I433" s="14"/>
      <c r="J433" s="14"/>
      <c r="K433" s="30"/>
      <c r="L433" s="30"/>
      <c r="M433" s="30"/>
      <c r="N433" s="31"/>
    </row>
    <row r="434" spans="4:14" x14ac:dyDescent="0.4">
      <c r="D434" s="28"/>
      <c r="F434" s="14"/>
      <c r="G434" s="14"/>
      <c r="H434" s="14"/>
      <c r="I434" s="14"/>
      <c r="J434" s="14"/>
      <c r="K434" s="30"/>
      <c r="L434" s="30"/>
      <c r="M434" s="30"/>
      <c r="N434" s="31"/>
    </row>
    <row r="435" spans="4:14" x14ac:dyDescent="0.4">
      <c r="D435" s="28"/>
      <c r="F435" s="14"/>
      <c r="G435" s="14"/>
      <c r="H435" s="14"/>
      <c r="I435" s="14"/>
      <c r="J435" s="14"/>
      <c r="K435" s="30"/>
      <c r="L435" s="30"/>
      <c r="M435" s="30"/>
      <c r="N435" s="31"/>
    </row>
    <row r="436" spans="4:14" x14ac:dyDescent="0.4">
      <c r="D436" s="28"/>
      <c r="F436" s="14"/>
      <c r="G436" s="14"/>
      <c r="H436" s="14"/>
      <c r="I436" s="14"/>
      <c r="J436" s="14"/>
      <c r="K436" s="30"/>
      <c r="L436" s="30"/>
      <c r="M436" s="30"/>
      <c r="N436" s="31"/>
    </row>
    <row r="437" spans="4:14" x14ac:dyDescent="0.4">
      <c r="D437" s="28"/>
      <c r="F437" s="14"/>
      <c r="G437" s="14"/>
      <c r="H437" s="14"/>
      <c r="I437" s="14"/>
      <c r="J437" s="14"/>
      <c r="K437" s="30"/>
      <c r="L437" s="30"/>
      <c r="M437" s="30"/>
      <c r="N437" s="31"/>
    </row>
    <row r="438" spans="4:14" x14ac:dyDescent="0.4">
      <c r="D438" s="28"/>
      <c r="F438" s="14"/>
      <c r="G438" s="14"/>
      <c r="H438" s="14"/>
      <c r="I438" s="14"/>
      <c r="J438" s="14"/>
      <c r="K438" s="30"/>
      <c r="L438" s="30"/>
      <c r="M438" s="30"/>
      <c r="N438" s="31"/>
    </row>
    <row r="439" spans="4:14" x14ac:dyDescent="0.4">
      <c r="D439" s="28"/>
      <c r="F439" s="14"/>
      <c r="G439" s="14"/>
      <c r="H439" s="14"/>
      <c r="I439" s="14"/>
      <c r="J439" s="14"/>
      <c r="K439" s="30"/>
      <c r="L439" s="30"/>
      <c r="M439" s="30"/>
      <c r="N439" s="31"/>
    </row>
    <row r="440" spans="4:14" x14ac:dyDescent="0.4">
      <c r="D440" s="28"/>
      <c r="F440" s="14"/>
      <c r="G440" s="14"/>
      <c r="H440" s="14"/>
      <c r="I440" s="14"/>
      <c r="J440" s="14"/>
      <c r="K440" s="30"/>
      <c r="L440" s="30"/>
      <c r="M440" s="30"/>
      <c r="N440" s="31"/>
    </row>
    <row r="441" spans="4:14" x14ac:dyDescent="0.4">
      <c r="D441" s="28"/>
      <c r="F441" s="14"/>
      <c r="G441" s="14"/>
      <c r="H441" s="14"/>
      <c r="I441" s="14"/>
      <c r="J441" s="14"/>
      <c r="K441" s="30"/>
      <c r="L441" s="30"/>
      <c r="M441" s="30"/>
      <c r="N441" s="31"/>
    </row>
    <row r="442" spans="4:14" x14ac:dyDescent="0.4">
      <c r="D442" s="28"/>
      <c r="F442" s="14"/>
      <c r="G442" s="14"/>
      <c r="H442" s="14"/>
      <c r="I442" s="14"/>
      <c r="J442" s="14"/>
      <c r="K442" s="30"/>
      <c r="L442" s="30"/>
      <c r="M442" s="30"/>
      <c r="N442" s="31"/>
    </row>
    <row r="443" spans="4:14" x14ac:dyDescent="0.4">
      <c r="D443" s="28"/>
      <c r="F443" s="14"/>
      <c r="G443" s="14"/>
      <c r="H443" s="14"/>
      <c r="I443" s="14"/>
      <c r="J443" s="14"/>
      <c r="K443" s="30"/>
      <c r="L443" s="30"/>
      <c r="M443" s="30"/>
      <c r="N443" s="31"/>
    </row>
    <row r="444" spans="4:14" x14ac:dyDescent="0.4">
      <c r="D444" s="28"/>
      <c r="F444" s="14"/>
      <c r="G444" s="14"/>
      <c r="H444" s="14"/>
      <c r="I444" s="14"/>
      <c r="J444" s="14"/>
      <c r="K444" s="30"/>
      <c r="L444" s="30"/>
      <c r="M444" s="30"/>
      <c r="N444" s="31"/>
    </row>
    <row r="445" spans="4:14" x14ac:dyDescent="0.4">
      <c r="D445" s="28"/>
      <c r="F445" s="14"/>
      <c r="G445" s="14"/>
      <c r="H445" s="14"/>
      <c r="I445" s="14"/>
      <c r="J445" s="14"/>
      <c r="K445" s="30"/>
      <c r="L445" s="30"/>
      <c r="M445" s="30"/>
      <c r="N445" s="31"/>
    </row>
    <row r="446" spans="4:14" x14ac:dyDescent="0.4">
      <c r="D446" s="28"/>
      <c r="F446" s="14"/>
      <c r="G446" s="14"/>
      <c r="H446" s="14"/>
      <c r="I446" s="14"/>
      <c r="J446" s="14"/>
      <c r="K446" s="30"/>
      <c r="L446" s="30"/>
      <c r="M446" s="30"/>
      <c r="N446" s="31"/>
    </row>
    <row r="447" spans="4:14" x14ac:dyDescent="0.4">
      <c r="D447" s="28"/>
      <c r="F447" s="14"/>
      <c r="G447" s="14"/>
      <c r="H447" s="14"/>
      <c r="I447" s="14"/>
      <c r="J447" s="14"/>
      <c r="K447" s="30"/>
      <c r="L447" s="30"/>
      <c r="M447" s="30"/>
      <c r="N447" s="31"/>
    </row>
    <row r="448" spans="4:14" x14ac:dyDescent="0.4">
      <c r="D448" s="28"/>
      <c r="F448" s="14"/>
      <c r="G448" s="14"/>
      <c r="H448" s="14"/>
      <c r="I448" s="14"/>
      <c r="J448" s="14"/>
      <c r="K448" s="30"/>
      <c r="L448" s="30"/>
      <c r="M448" s="30"/>
      <c r="N448" s="31"/>
    </row>
    <row r="449" spans="4:14" x14ac:dyDescent="0.4">
      <c r="D449" s="28"/>
      <c r="F449" s="14"/>
      <c r="G449" s="14"/>
      <c r="H449" s="14"/>
      <c r="I449" s="14"/>
      <c r="J449" s="14"/>
      <c r="K449" s="30"/>
      <c r="L449" s="30"/>
      <c r="M449" s="30"/>
      <c r="N449" s="31"/>
    </row>
    <row r="450" spans="4:14" x14ac:dyDescent="0.4">
      <c r="D450" s="28"/>
      <c r="F450" s="14"/>
      <c r="G450" s="14"/>
      <c r="H450" s="14"/>
      <c r="I450" s="14"/>
      <c r="J450" s="14"/>
      <c r="K450" s="30"/>
      <c r="L450" s="30"/>
      <c r="M450" s="30"/>
      <c r="N450" s="31"/>
    </row>
    <row r="451" spans="4:14" x14ac:dyDescent="0.4">
      <c r="D451" s="28"/>
      <c r="F451" s="14"/>
      <c r="G451" s="14"/>
      <c r="H451" s="14"/>
      <c r="I451" s="14"/>
      <c r="J451" s="14"/>
      <c r="K451" s="30"/>
      <c r="L451" s="30"/>
      <c r="M451" s="30"/>
      <c r="N451" s="31"/>
    </row>
    <row r="452" spans="4:14" x14ac:dyDescent="0.4">
      <c r="D452" s="28"/>
      <c r="F452" s="14"/>
      <c r="G452" s="14"/>
      <c r="H452" s="14"/>
      <c r="I452" s="14"/>
      <c r="J452" s="14"/>
      <c r="K452" s="30"/>
      <c r="L452" s="30"/>
      <c r="M452" s="30"/>
      <c r="N452" s="31"/>
    </row>
    <row r="453" spans="4:14" x14ac:dyDescent="0.4">
      <c r="D453" s="28"/>
      <c r="F453" s="14"/>
      <c r="G453" s="14"/>
      <c r="H453" s="14"/>
      <c r="I453" s="14"/>
      <c r="J453" s="14"/>
      <c r="K453" s="30"/>
      <c r="L453" s="30"/>
      <c r="M453" s="30"/>
      <c r="N453" s="31"/>
    </row>
    <row r="454" spans="4:14" x14ac:dyDescent="0.4">
      <c r="D454" s="28"/>
      <c r="F454" s="14"/>
      <c r="G454" s="14"/>
      <c r="H454" s="14"/>
      <c r="I454" s="14"/>
      <c r="J454" s="14"/>
      <c r="K454" s="30"/>
      <c r="L454" s="30"/>
      <c r="M454" s="30"/>
      <c r="N454" s="31"/>
    </row>
    <row r="455" spans="4:14" x14ac:dyDescent="0.4">
      <c r="D455" s="28"/>
      <c r="F455" s="14"/>
      <c r="G455" s="14"/>
      <c r="H455" s="14"/>
      <c r="I455" s="14"/>
      <c r="J455" s="14"/>
      <c r="K455" s="30"/>
      <c r="L455" s="30"/>
      <c r="M455" s="30"/>
      <c r="N455" s="31"/>
    </row>
    <row r="456" spans="4:14" x14ac:dyDescent="0.4">
      <c r="D456" s="28"/>
      <c r="F456" s="14"/>
      <c r="G456" s="14"/>
      <c r="H456" s="14"/>
      <c r="I456" s="14"/>
      <c r="J456" s="14"/>
      <c r="K456" s="30"/>
      <c r="L456" s="30"/>
      <c r="M456" s="30"/>
      <c r="N456" s="31"/>
    </row>
    <row r="457" spans="4:14" x14ac:dyDescent="0.4">
      <c r="D457" s="28"/>
      <c r="F457" s="14"/>
      <c r="G457" s="14"/>
      <c r="H457" s="14"/>
      <c r="I457" s="14"/>
      <c r="J457" s="14"/>
      <c r="K457" s="30"/>
      <c r="L457" s="30"/>
      <c r="M457" s="30"/>
      <c r="N457" s="31"/>
    </row>
    <row r="458" spans="4:14" x14ac:dyDescent="0.4">
      <c r="D458" s="28"/>
      <c r="F458" s="14"/>
      <c r="G458" s="14"/>
      <c r="H458" s="14"/>
      <c r="I458" s="14"/>
      <c r="J458" s="14"/>
      <c r="K458" s="30"/>
      <c r="L458" s="30"/>
      <c r="M458" s="30"/>
      <c r="N458" s="31"/>
    </row>
    <row r="459" spans="4:14" x14ac:dyDescent="0.4">
      <c r="D459" s="28"/>
      <c r="F459" s="14"/>
      <c r="G459" s="14"/>
      <c r="H459" s="14"/>
      <c r="I459" s="14"/>
      <c r="J459" s="14"/>
      <c r="K459" s="30"/>
      <c r="L459" s="30"/>
      <c r="M459" s="30"/>
      <c r="N459" s="31"/>
    </row>
    <row r="460" spans="4:14" x14ac:dyDescent="0.4">
      <c r="D460" s="28"/>
      <c r="F460" s="14"/>
      <c r="G460" s="14"/>
      <c r="H460" s="14"/>
      <c r="I460" s="14"/>
      <c r="J460" s="14"/>
      <c r="K460" s="30"/>
      <c r="L460" s="30"/>
      <c r="M460" s="30"/>
      <c r="N460" s="31"/>
    </row>
    <row r="461" spans="4:14" x14ac:dyDescent="0.4">
      <c r="D461" s="28"/>
      <c r="F461" s="14"/>
      <c r="G461" s="14"/>
      <c r="H461" s="14"/>
      <c r="I461" s="14"/>
      <c r="J461" s="14"/>
      <c r="K461" s="30"/>
      <c r="L461" s="30"/>
      <c r="M461" s="30"/>
      <c r="N461" s="31"/>
    </row>
    <row r="462" spans="4:14" x14ac:dyDescent="0.4">
      <c r="D462" s="28"/>
      <c r="F462" s="14"/>
      <c r="G462" s="14"/>
      <c r="H462" s="14"/>
      <c r="I462" s="14"/>
      <c r="J462" s="14"/>
      <c r="K462" s="30"/>
      <c r="L462" s="30"/>
      <c r="M462" s="30"/>
      <c r="N462" s="31"/>
    </row>
    <row r="463" spans="4:14" x14ac:dyDescent="0.4">
      <c r="D463" s="28"/>
      <c r="F463" s="14"/>
      <c r="G463" s="14"/>
      <c r="H463" s="14"/>
      <c r="I463" s="14"/>
      <c r="J463" s="14"/>
      <c r="K463" s="30"/>
      <c r="L463" s="30"/>
      <c r="M463" s="30"/>
      <c r="N463" s="31"/>
    </row>
    <row r="464" spans="4:14" x14ac:dyDescent="0.4">
      <c r="D464" s="28"/>
      <c r="F464" s="14"/>
      <c r="G464" s="14"/>
      <c r="H464" s="14"/>
      <c r="I464" s="14"/>
      <c r="J464" s="14"/>
      <c r="K464" s="30"/>
      <c r="L464" s="30"/>
      <c r="M464" s="30"/>
      <c r="N464" s="31"/>
    </row>
    <row r="465" spans="4:14" x14ac:dyDescent="0.4">
      <c r="D465" s="28"/>
      <c r="F465" s="14"/>
      <c r="G465" s="14"/>
      <c r="H465" s="14"/>
      <c r="I465" s="14"/>
      <c r="J465" s="14"/>
      <c r="K465" s="30"/>
      <c r="L465" s="30"/>
      <c r="M465" s="30"/>
      <c r="N465" s="31"/>
    </row>
    <row r="466" spans="4:14" x14ac:dyDescent="0.4">
      <c r="D466" s="28"/>
      <c r="F466" s="14"/>
      <c r="G466" s="14"/>
      <c r="H466" s="14"/>
      <c r="I466" s="14"/>
      <c r="J466" s="14"/>
      <c r="K466" s="30"/>
      <c r="L466" s="30"/>
      <c r="M466" s="30"/>
      <c r="N466" s="31"/>
    </row>
    <row r="467" spans="4:14" x14ac:dyDescent="0.4">
      <c r="D467" s="28"/>
      <c r="F467" s="14"/>
      <c r="G467" s="14"/>
      <c r="H467" s="14"/>
      <c r="I467" s="14"/>
      <c r="J467" s="14"/>
      <c r="K467" s="30"/>
      <c r="L467" s="30"/>
      <c r="M467" s="30"/>
      <c r="N467" s="31"/>
    </row>
    <row r="468" spans="4:14" x14ac:dyDescent="0.4">
      <c r="D468" s="28"/>
      <c r="F468" s="14"/>
      <c r="G468" s="14"/>
      <c r="H468" s="14"/>
      <c r="I468" s="14"/>
      <c r="J468" s="14"/>
      <c r="K468" s="30"/>
      <c r="L468" s="30"/>
      <c r="M468" s="30"/>
      <c r="N468" s="31"/>
    </row>
    <row r="469" spans="4:14" x14ac:dyDescent="0.4">
      <c r="D469" s="28"/>
      <c r="F469" s="14"/>
      <c r="G469" s="14"/>
      <c r="H469" s="14"/>
      <c r="I469" s="14"/>
      <c r="J469" s="14"/>
      <c r="K469" s="30"/>
      <c r="L469" s="30"/>
      <c r="M469" s="30"/>
      <c r="N469" s="31"/>
    </row>
    <row r="470" spans="4:14" x14ac:dyDescent="0.4">
      <c r="D470" s="28"/>
      <c r="F470" s="14"/>
      <c r="G470" s="14"/>
      <c r="H470" s="14"/>
      <c r="I470" s="14"/>
      <c r="J470" s="14"/>
      <c r="K470" s="30"/>
      <c r="L470" s="30"/>
      <c r="M470" s="30"/>
      <c r="N470" s="31"/>
    </row>
    <row r="471" spans="4:14" x14ac:dyDescent="0.4">
      <c r="D471" s="28"/>
      <c r="F471" s="14"/>
      <c r="G471" s="14"/>
      <c r="H471" s="14"/>
      <c r="I471" s="14"/>
      <c r="J471" s="14"/>
      <c r="K471" s="30"/>
      <c r="L471" s="30"/>
      <c r="M471" s="30"/>
      <c r="N471" s="31"/>
    </row>
    <row r="472" spans="4:14" x14ac:dyDescent="0.4">
      <c r="D472" s="28"/>
      <c r="F472" s="14"/>
      <c r="G472" s="14"/>
      <c r="H472" s="14"/>
      <c r="I472" s="14"/>
      <c r="J472" s="14"/>
      <c r="K472" s="30"/>
      <c r="L472" s="30"/>
      <c r="M472" s="30"/>
      <c r="N472" s="31"/>
    </row>
    <row r="473" spans="4:14" x14ac:dyDescent="0.4">
      <c r="D473" s="28"/>
      <c r="F473" s="14"/>
      <c r="G473" s="14"/>
      <c r="H473" s="14"/>
      <c r="I473" s="14"/>
      <c r="J473" s="14"/>
      <c r="K473" s="30"/>
      <c r="L473" s="30"/>
      <c r="M473" s="30"/>
      <c r="N473" s="31"/>
    </row>
    <row r="474" spans="4:14" x14ac:dyDescent="0.4">
      <c r="D474" s="28"/>
      <c r="F474" s="14"/>
      <c r="G474" s="14"/>
      <c r="H474" s="14"/>
      <c r="I474" s="14"/>
      <c r="J474" s="14"/>
      <c r="K474" s="30"/>
      <c r="L474" s="30"/>
      <c r="M474" s="30"/>
      <c r="N474" s="31"/>
    </row>
    <row r="475" spans="4:14" x14ac:dyDescent="0.4">
      <c r="D475" s="28"/>
      <c r="F475" s="14"/>
      <c r="G475" s="14"/>
      <c r="H475" s="14"/>
      <c r="I475" s="14"/>
      <c r="J475" s="14"/>
      <c r="K475" s="30"/>
      <c r="L475" s="30"/>
      <c r="M475" s="30"/>
      <c r="N475" s="31"/>
    </row>
    <row r="476" spans="4:14" x14ac:dyDescent="0.4">
      <c r="D476" s="28"/>
      <c r="F476" s="14"/>
      <c r="G476" s="14"/>
      <c r="H476" s="14"/>
      <c r="I476" s="14"/>
      <c r="J476" s="14"/>
      <c r="K476" s="30"/>
      <c r="L476" s="30"/>
      <c r="M476" s="30"/>
      <c r="N476" s="31"/>
    </row>
    <row r="477" spans="4:14" x14ac:dyDescent="0.4">
      <c r="D477" s="28"/>
      <c r="F477" s="14"/>
      <c r="G477" s="14"/>
      <c r="H477" s="14"/>
      <c r="I477" s="14"/>
      <c r="J477" s="14"/>
      <c r="K477" s="30"/>
      <c r="L477" s="30"/>
      <c r="M477" s="30"/>
      <c r="N477" s="31"/>
    </row>
    <row r="478" spans="4:14" x14ac:dyDescent="0.4">
      <c r="D478" s="28"/>
      <c r="F478" s="14"/>
      <c r="G478" s="14"/>
      <c r="H478" s="14"/>
      <c r="I478" s="14"/>
      <c r="J478" s="14"/>
      <c r="K478" s="30"/>
      <c r="L478" s="30"/>
      <c r="M478" s="30"/>
      <c r="N478" s="31"/>
    </row>
    <row r="479" spans="4:14" x14ac:dyDescent="0.4">
      <c r="D479" s="28"/>
      <c r="F479" s="14"/>
      <c r="G479" s="14"/>
      <c r="H479" s="14"/>
      <c r="I479" s="14"/>
      <c r="J479" s="14"/>
      <c r="K479" s="30"/>
      <c r="L479" s="30"/>
      <c r="M479" s="30"/>
      <c r="N479" s="31"/>
    </row>
    <row r="480" spans="4:14" x14ac:dyDescent="0.4">
      <c r="D480" s="28"/>
      <c r="F480" s="14"/>
      <c r="G480" s="14"/>
      <c r="H480" s="14"/>
      <c r="I480" s="14"/>
      <c r="J480" s="14"/>
      <c r="K480" s="30"/>
      <c r="L480" s="30"/>
      <c r="M480" s="30"/>
      <c r="N480" s="31"/>
    </row>
    <row r="481" spans="4:14" x14ac:dyDescent="0.4">
      <c r="D481" s="28"/>
      <c r="F481" s="14"/>
      <c r="G481" s="14"/>
      <c r="H481" s="14"/>
      <c r="I481" s="14"/>
      <c r="J481" s="14"/>
      <c r="K481" s="30"/>
      <c r="L481" s="30"/>
      <c r="M481" s="30"/>
      <c r="N481" s="31"/>
    </row>
    <row r="482" spans="4:14" x14ac:dyDescent="0.4">
      <c r="D482" s="28"/>
      <c r="F482" s="14"/>
      <c r="G482" s="14"/>
      <c r="H482" s="14"/>
      <c r="I482" s="14"/>
      <c r="J482" s="14"/>
      <c r="K482" s="30"/>
      <c r="L482" s="30"/>
      <c r="M482" s="30"/>
      <c r="N482" s="31"/>
    </row>
    <row r="483" spans="4:14" x14ac:dyDescent="0.4">
      <c r="D483" s="28"/>
      <c r="F483" s="14"/>
      <c r="G483" s="14"/>
      <c r="H483" s="14"/>
      <c r="I483" s="14"/>
      <c r="J483" s="14"/>
      <c r="K483" s="30"/>
      <c r="L483" s="30"/>
      <c r="M483" s="30"/>
      <c r="N483" s="31"/>
    </row>
    <row r="484" spans="4:14" x14ac:dyDescent="0.4">
      <c r="D484" s="28"/>
      <c r="F484" s="14"/>
      <c r="G484" s="14"/>
      <c r="H484" s="14"/>
      <c r="I484" s="14"/>
      <c r="J484" s="14"/>
      <c r="K484" s="30"/>
      <c r="L484" s="30"/>
      <c r="M484" s="30"/>
      <c r="N484" s="31"/>
    </row>
    <row r="485" spans="4:14" x14ac:dyDescent="0.4">
      <c r="D485" s="28"/>
      <c r="F485" s="14"/>
      <c r="G485" s="14"/>
      <c r="H485" s="14"/>
      <c r="I485" s="14"/>
      <c r="J485" s="14"/>
      <c r="K485" s="30"/>
      <c r="L485" s="30"/>
      <c r="M485" s="30"/>
      <c r="N485" s="31"/>
    </row>
    <row r="486" spans="4:14" x14ac:dyDescent="0.4">
      <c r="D486" s="28"/>
      <c r="F486" s="14"/>
      <c r="G486" s="14"/>
      <c r="H486" s="14"/>
      <c r="I486" s="14"/>
      <c r="J486" s="14"/>
      <c r="K486" s="30"/>
      <c r="L486" s="30"/>
      <c r="M486" s="30"/>
      <c r="N486" s="31"/>
    </row>
    <row r="487" spans="4:14" x14ac:dyDescent="0.4">
      <c r="D487" s="28"/>
      <c r="F487" s="14"/>
      <c r="G487" s="14"/>
      <c r="H487" s="14"/>
      <c r="I487" s="14"/>
      <c r="J487" s="14"/>
      <c r="K487" s="30"/>
      <c r="L487" s="30"/>
      <c r="M487" s="30"/>
      <c r="N487" s="31"/>
    </row>
    <row r="488" spans="4:14" x14ac:dyDescent="0.4">
      <c r="D488" s="28"/>
      <c r="F488" s="14"/>
      <c r="G488" s="14"/>
      <c r="H488" s="14"/>
      <c r="I488" s="14"/>
      <c r="J488" s="14"/>
      <c r="K488" s="30"/>
      <c r="L488" s="30"/>
      <c r="M488" s="30"/>
      <c r="N488" s="31"/>
    </row>
    <row r="489" spans="4:14" x14ac:dyDescent="0.4">
      <c r="D489" s="28"/>
      <c r="F489" s="14"/>
      <c r="G489" s="14"/>
      <c r="H489" s="14"/>
      <c r="I489" s="14"/>
      <c r="J489" s="14"/>
      <c r="K489" s="30"/>
      <c r="L489" s="30"/>
      <c r="M489" s="30"/>
      <c r="N489" s="31"/>
    </row>
    <row r="490" spans="4:14" x14ac:dyDescent="0.4">
      <c r="D490" s="28"/>
      <c r="F490" s="14"/>
      <c r="G490" s="14"/>
      <c r="H490" s="14"/>
      <c r="I490" s="14"/>
      <c r="J490" s="14"/>
      <c r="K490" s="30"/>
      <c r="L490" s="30"/>
      <c r="M490" s="30"/>
      <c r="N490" s="31"/>
    </row>
    <row r="491" spans="4:14" x14ac:dyDescent="0.4">
      <c r="D491" s="28"/>
      <c r="F491" s="14"/>
      <c r="G491" s="14"/>
      <c r="H491" s="14"/>
      <c r="I491" s="14"/>
      <c r="J491" s="14"/>
      <c r="K491" s="30"/>
      <c r="L491" s="30"/>
      <c r="M491" s="30"/>
      <c r="N491" s="31"/>
    </row>
    <row r="492" spans="4:14" x14ac:dyDescent="0.4">
      <c r="D492" s="28"/>
      <c r="F492" s="14"/>
      <c r="G492" s="14"/>
      <c r="H492" s="14"/>
      <c r="I492" s="14"/>
      <c r="J492" s="14"/>
      <c r="K492" s="30"/>
      <c r="L492" s="30"/>
      <c r="M492" s="30"/>
      <c r="N492" s="31"/>
    </row>
    <row r="493" spans="4:14" x14ac:dyDescent="0.4">
      <c r="D493" s="28"/>
      <c r="F493" s="14"/>
      <c r="G493" s="14"/>
      <c r="H493" s="14"/>
      <c r="I493" s="14"/>
      <c r="J493" s="14"/>
      <c r="K493" s="30"/>
      <c r="L493" s="30"/>
      <c r="M493" s="30"/>
      <c r="N493" s="31"/>
    </row>
    <row r="494" spans="4:14" x14ac:dyDescent="0.4">
      <c r="D494" s="28"/>
      <c r="F494" s="14"/>
      <c r="G494" s="14"/>
      <c r="H494" s="14"/>
      <c r="I494" s="14"/>
      <c r="J494" s="14"/>
      <c r="K494" s="30"/>
      <c r="L494" s="30"/>
      <c r="M494" s="30"/>
      <c r="N494" s="31"/>
    </row>
    <row r="495" spans="4:14" x14ac:dyDescent="0.4">
      <c r="D495" s="28"/>
      <c r="F495" s="14"/>
      <c r="G495" s="14"/>
      <c r="H495" s="14"/>
      <c r="I495" s="14"/>
      <c r="J495" s="14"/>
      <c r="K495" s="30"/>
      <c r="L495" s="30"/>
      <c r="M495" s="30"/>
      <c r="N495" s="31"/>
    </row>
    <row r="496" spans="4:14" x14ac:dyDescent="0.4">
      <c r="D496" s="28"/>
      <c r="F496" s="14"/>
      <c r="G496" s="14"/>
      <c r="H496" s="14"/>
      <c r="I496" s="14"/>
      <c r="J496" s="14"/>
      <c r="K496" s="30"/>
      <c r="L496" s="30"/>
      <c r="M496" s="30"/>
      <c r="N496" s="31"/>
    </row>
    <row r="497" spans="6:14" x14ac:dyDescent="0.4">
      <c r="F497" s="14"/>
      <c r="G497" s="14"/>
      <c r="H497" s="14"/>
      <c r="I497" s="14"/>
      <c r="J497" s="14"/>
      <c r="K497" s="30"/>
      <c r="L497" s="30"/>
      <c r="M497" s="30"/>
      <c r="N497" s="31"/>
    </row>
    <row r="498" spans="6:14" x14ac:dyDescent="0.4">
      <c r="F498" s="14"/>
      <c r="G498" s="14"/>
      <c r="H498" s="14"/>
      <c r="I498" s="14"/>
      <c r="J498" s="14"/>
      <c r="K498" s="30"/>
      <c r="L498" s="30"/>
      <c r="M498" s="30"/>
      <c r="N498" s="31"/>
    </row>
    <row r="499" spans="6:14" x14ac:dyDescent="0.4">
      <c r="F499" s="14"/>
      <c r="G499" s="14"/>
      <c r="H499" s="14"/>
      <c r="I499" s="14"/>
      <c r="J499" s="14"/>
      <c r="K499" s="30"/>
      <c r="L499" s="30"/>
      <c r="M499" s="30"/>
      <c r="N499" s="31"/>
    </row>
    <row r="500" spans="6:14" x14ac:dyDescent="0.4">
      <c r="F500" s="14"/>
      <c r="G500" s="14"/>
      <c r="H500" s="14"/>
      <c r="I500" s="14"/>
      <c r="J500" s="14"/>
      <c r="K500" s="30"/>
      <c r="L500" s="30"/>
      <c r="M500" s="30"/>
      <c r="N500" s="31"/>
    </row>
    <row r="501" spans="6:14" x14ac:dyDescent="0.4">
      <c r="F501" s="14"/>
      <c r="G501" s="14"/>
      <c r="H501" s="14"/>
      <c r="I501" s="14"/>
      <c r="J501" s="14"/>
      <c r="K501" s="30"/>
      <c r="L501" s="30"/>
      <c r="M501" s="30"/>
      <c r="N501" s="31"/>
    </row>
    <row r="502" spans="6:14" x14ac:dyDescent="0.4">
      <c r="F502" s="14"/>
      <c r="G502" s="14"/>
      <c r="H502" s="14"/>
      <c r="I502" s="14"/>
      <c r="J502" s="14"/>
      <c r="K502" s="30"/>
      <c r="L502" s="30"/>
      <c r="M502" s="30"/>
      <c r="N502" s="31"/>
    </row>
    <row r="503" spans="6:14" x14ac:dyDescent="0.4">
      <c r="F503" s="14"/>
      <c r="G503" s="14"/>
      <c r="H503" s="14"/>
      <c r="I503" s="14"/>
      <c r="J503" s="14"/>
      <c r="K503" s="30"/>
      <c r="L503" s="30"/>
      <c r="M503" s="30"/>
      <c r="N503" s="31"/>
    </row>
    <row r="504" spans="6:14" x14ac:dyDescent="0.4">
      <c r="F504" s="14"/>
      <c r="G504" s="14"/>
      <c r="H504" s="14"/>
      <c r="I504" s="14"/>
      <c r="J504" s="14"/>
      <c r="K504" s="30"/>
      <c r="L504" s="30"/>
      <c r="M504" s="30"/>
      <c r="N504" s="31"/>
    </row>
    <row r="505" spans="6:14" x14ac:dyDescent="0.4">
      <c r="F505" s="14"/>
      <c r="G505" s="14"/>
      <c r="H505" s="14"/>
      <c r="I505" s="14"/>
      <c r="J505" s="14"/>
      <c r="K505" s="30"/>
      <c r="L505" s="30"/>
      <c r="M505" s="30"/>
      <c r="N505" s="31"/>
    </row>
    <row r="506" spans="6:14" x14ac:dyDescent="0.4">
      <c r="F506" s="14"/>
      <c r="G506" s="14"/>
      <c r="H506" s="14"/>
      <c r="I506" s="14"/>
      <c r="J506" s="14"/>
      <c r="K506" s="30"/>
      <c r="L506" s="30"/>
      <c r="M506" s="30"/>
      <c r="N506" s="31"/>
    </row>
    <row r="507" spans="6:14" x14ac:dyDescent="0.4">
      <c r="F507" s="14"/>
      <c r="G507" s="14"/>
      <c r="H507" s="14"/>
      <c r="I507" s="14"/>
      <c r="J507" s="14"/>
      <c r="K507" s="30"/>
      <c r="L507" s="30"/>
      <c r="M507" s="30"/>
      <c r="N507" s="31"/>
    </row>
    <row r="508" spans="6:14" x14ac:dyDescent="0.4">
      <c r="F508" s="14"/>
      <c r="G508" s="14"/>
      <c r="H508" s="14"/>
      <c r="I508" s="14"/>
      <c r="J508" s="14"/>
      <c r="K508" s="30"/>
      <c r="L508" s="30"/>
      <c r="M508" s="30"/>
      <c r="N508" s="31"/>
    </row>
    <row r="509" spans="6:14" x14ac:dyDescent="0.4">
      <c r="F509" s="14"/>
      <c r="G509" s="14"/>
      <c r="H509" s="14"/>
      <c r="I509" s="14"/>
      <c r="J509" s="14"/>
      <c r="K509" s="30"/>
      <c r="L509" s="30"/>
      <c r="M509" s="30"/>
      <c r="N509" s="31"/>
    </row>
    <row r="510" spans="6:14" x14ac:dyDescent="0.4">
      <c r="F510" s="14"/>
      <c r="G510" s="14"/>
      <c r="H510" s="14"/>
      <c r="I510" s="14"/>
      <c r="J510" s="14"/>
      <c r="K510" s="30"/>
      <c r="L510" s="30"/>
      <c r="M510" s="30"/>
      <c r="N510" s="31"/>
    </row>
    <row r="511" spans="6:14" x14ac:dyDescent="0.4">
      <c r="F511" s="14"/>
      <c r="G511" s="14"/>
      <c r="H511" s="14"/>
      <c r="I511" s="14"/>
      <c r="J511" s="14"/>
      <c r="K511" s="30"/>
      <c r="L511" s="30"/>
      <c r="M511" s="30"/>
      <c r="N511" s="31"/>
    </row>
    <row r="512" spans="6:14" x14ac:dyDescent="0.4">
      <c r="F512" s="14"/>
      <c r="G512" s="14"/>
      <c r="H512" s="14"/>
      <c r="I512" s="14"/>
      <c r="J512" s="14"/>
      <c r="K512" s="30"/>
      <c r="L512" s="30"/>
      <c r="M512" s="30"/>
      <c r="N512" s="31"/>
    </row>
    <row r="513" spans="6:14" x14ac:dyDescent="0.4">
      <c r="F513" s="14"/>
      <c r="G513" s="14"/>
      <c r="H513" s="14"/>
      <c r="I513" s="14"/>
      <c r="J513" s="14"/>
      <c r="K513" s="30"/>
      <c r="L513" s="30"/>
      <c r="M513" s="30"/>
      <c r="N513" s="31"/>
    </row>
    <row r="514" spans="6:14" x14ac:dyDescent="0.4">
      <c r="F514" s="14"/>
      <c r="G514" s="14"/>
      <c r="H514" s="14"/>
      <c r="I514" s="14"/>
      <c r="J514" s="14"/>
      <c r="K514" s="30"/>
      <c r="L514" s="30"/>
      <c r="M514" s="30"/>
      <c r="N514" s="31"/>
    </row>
    <row r="515" spans="6:14" x14ac:dyDescent="0.4">
      <c r="F515" s="14"/>
      <c r="G515" s="14"/>
      <c r="H515" s="14"/>
      <c r="I515" s="14"/>
      <c r="J515" s="14"/>
      <c r="K515" s="30"/>
      <c r="L515" s="30"/>
      <c r="M515" s="30"/>
      <c r="N515" s="31"/>
    </row>
    <row r="516" spans="6:14" x14ac:dyDescent="0.4">
      <c r="F516" s="14"/>
      <c r="G516" s="14"/>
      <c r="H516" s="14"/>
      <c r="I516" s="14"/>
      <c r="J516" s="14"/>
      <c r="K516" s="30"/>
      <c r="L516" s="30"/>
      <c r="M516" s="30"/>
      <c r="N516" s="31"/>
    </row>
    <row r="517" spans="6:14" x14ac:dyDescent="0.4">
      <c r="F517" s="14"/>
      <c r="G517" s="14"/>
      <c r="H517" s="14"/>
      <c r="I517" s="14"/>
      <c r="J517" s="14"/>
      <c r="K517" s="30"/>
      <c r="L517" s="30"/>
      <c r="M517" s="30"/>
      <c r="N517" s="31"/>
    </row>
    <row r="518" spans="6:14" x14ac:dyDescent="0.4">
      <c r="F518" s="14"/>
      <c r="G518" s="14"/>
      <c r="H518" s="14"/>
      <c r="I518" s="14"/>
      <c r="J518" s="14"/>
      <c r="K518" s="30"/>
      <c r="L518" s="30"/>
      <c r="M518" s="30"/>
      <c r="N518" s="31"/>
    </row>
    <row r="519" spans="6:14" x14ac:dyDescent="0.4">
      <c r="F519" s="14"/>
      <c r="G519" s="14"/>
      <c r="H519" s="14"/>
      <c r="I519" s="14"/>
      <c r="J519" s="14"/>
      <c r="K519" s="30"/>
      <c r="L519" s="30"/>
      <c r="M519" s="30"/>
      <c r="N519" s="31"/>
    </row>
    <row r="520" spans="6:14" x14ac:dyDescent="0.4">
      <c r="F520" s="14"/>
      <c r="G520" s="14"/>
      <c r="H520" s="14"/>
      <c r="I520" s="14"/>
      <c r="J520" s="14"/>
      <c r="K520" s="30"/>
      <c r="L520" s="30"/>
      <c r="M520" s="30"/>
      <c r="N520" s="31"/>
    </row>
    <row r="521" spans="6:14" x14ac:dyDescent="0.4">
      <c r="F521" s="14"/>
      <c r="G521" s="14"/>
      <c r="H521" s="14"/>
      <c r="I521" s="14"/>
      <c r="J521" s="14"/>
      <c r="K521" s="30"/>
      <c r="L521" s="30"/>
      <c r="M521" s="30"/>
      <c r="N521" s="31"/>
    </row>
    <row r="522" spans="6:14" x14ac:dyDescent="0.4">
      <c r="F522" s="14"/>
      <c r="G522" s="14"/>
      <c r="H522" s="14"/>
      <c r="I522" s="14"/>
      <c r="J522" s="14"/>
      <c r="K522" s="30"/>
      <c r="L522" s="30"/>
      <c r="M522" s="30"/>
      <c r="N522" s="31"/>
    </row>
    <row r="523" spans="6:14" x14ac:dyDescent="0.4">
      <c r="F523" s="14"/>
      <c r="G523" s="14"/>
      <c r="H523" s="14"/>
      <c r="I523" s="14"/>
      <c r="J523" s="14"/>
      <c r="K523" s="30"/>
      <c r="L523" s="30"/>
      <c r="M523" s="30"/>
      <c r="N523" s="31"/>
    </row>
    <row r="524" spans="6:14" x14ac:dyDescent="0.4">
      <c r="F524" s="14"/>
      <c r="G524" s="14"/>
      <c r="H524" s="14"/>
      <c r="I524" s="14"/>
      <c r="J524" s="14"/>
      <c r="K524" s="30"/>
      <c r="L524" s="30"/>
      <c r="M524" s="30"/>
      <c r="N524" s="31"/>
    </row>
    <row r="525" spans="6:14" x14ac:dyDescent="0.4">
      <c r="F525" s="14"/>
      <c r="G525" s="14"/>
      <c r="H525" s="14"/>
      <c r="I525" s="14"/>
      <c r="J525" s="14"/>
      <c r="K525" s="30"/>
      <c r="L525" s="30"/>
      <c r="M525" s="30"/>
      <c r="N525" s="31"/>
    </row>
    <row r="526" spans="6:14" x14ac:dyDescent="0.4">
      <c r="F526" s="14"/>
      <c r="G526" s="14"/>
      <c r="H526" s="14"/>
      <c r="I526" s="14"/>
      <c r="J526" s="14"/>
      <c r="K526" s="30"/>
      <c r="L526" s="30"/>
      <c r="M526" s="30"/>
      <c r="N526" s="31"/>
    </row>
    <row r="527" spans="6:14" x14ac:dyDescent="0.4">
      <c r="F527" s="14"/>
      <c r="G527" s="14"/>
      <c r="H527" s="14"/>
      <c r="I527" s="14"/>
      <c r="J527" s="14"/>
      <c r="K527" s="30"/>
      <c r="L527" s="30"/>
      <c r="M527" s="30"/>
      <c r="N527" s="31"/>
    </row>
    <row r="528" spans="6:14" x14ac:dyDescent="0.4">
      <c r="F528" s="14"/>
      <c r="G528" s="14"/>
      <c r="H528" s="14"/>
      <c r="I528" s="14"/>
      <c r="J528" s="14"/>
      <c r="K528" s="30"/>
      <c r="L528" s="30"/>
      <c r="M528" s="30"/>
      <c r="N528" s="31"/>
    </row>
    <row r="529" spans="6:14" x14ac:dyDescent="0.4">
      <c r="F529" s="14"/>
      <c r="G529" s="14"/>
      <c r="H529" s="14"/>
      <c r="I529" s="14"/>
      <c r="J529" s="14"/>
      <c r="K529" s="30"/>
      <c r="L529" s="30"/>
      <c r="M529" s="30"/>
      <c r="N529" s="31"/>
    </row>
    <row r="530" spans="6:14" x14ac:dyDescent="0.4">
      <c r="F530" s="14"/>
      <c r="G530" s="14"/>
      <c r="H530" s="14"/>
      <c r="I530" s="14"/>
      <c r="J530" s="14"/>
      <c r="K530" s="30"/>
      <c r="L530" s="30"/>
      <c r="M530" s="30"/>
      <c r="N530" s="31"/>
    </row>
    <row r="531" spans="6:14" x14ac:dyDescent="0.4">
      <c r="F531" s="14"/>
      <c r="G531" s="14"/>
      <c r="H531" s="14"/>
      <c r="I531" s="14"/>
      <c r="J531" s="14"/>
      <c r="K531" s="30"/>
      <c r="L531" s="30"/>
      <c r="M531" s="30"/>
      <c r="N531" s="31"/>
    </row>
    <row r="532" spans="6:14" x14ac:dyDescent="0.4">
      <c r="F532" s="14"/>
      <c r="G532" s="14"/>
      <c r="H532" s="14"/>
      <c r="I532" s="14"/>
      <c r="J532" s="14"/>
      <c r="K532" s="30"/>
      <c r="L532" s="30"/>
      <c r="M532" s="30"/>
      <c r="N532" s="31"/>
    </row>
    <row r="533" spans="6:14" x14ac:dyDescent="0.4">
      <c r="F533" s="14"/>
      <c r="G533" s="14"/>
      <c r="H533" s="14"/>
      <c r="I533" s="14"/>
      <c r="J533" s="14"/>
      <c r="K533" s="30"/>
      <c r="L533" s="30"/>
      <c r="M533" s="30"/>
      <c r="N533" s="31"/>
    </row>
    <row r="534" spans="6:14" x14ac:dyDescent="0.4">
      <c r="F534" s="14"/>
      <c r="G534" s="14"/>
      <c r="H534" s="14"/>
      <c r="I534" s="14"/>
      <c r="J534" s="14"/>
      <c r="K534" s="30"/>
      <c r="L534" s="30"/>
      <c r="M534" s="30"/>
      <c r="N534" s="31"/>
    </row>
    <row r="535" spans="6:14" x14ac:dyDescent="0.4">
      <c r="F535" s="14"/>
      <c r="G535" s="14"/>
      <c r="H535" s="14"/>
      <c r="I535" s="14"/>
      <c r="J535" s="14"/>
      <c r="K535" s="30"/>
      <c r="L535" s="30"/>
      <c r="M535" s="30"/>
      <c r="N535" s="31"/>
    </row>
    <row r="536" spans="6:14" x14ac:dyDescent="0.4">
      <c r="F536" s="14"/>
      <c r="G536" s="14"/>
      <c r="H536" s="14"/>
      <c r="I536" s="14"/>
      <c r="J536" s="14"/>
      <c r="K536" s="30"/>
      <c r="L536" s="30"/>
      <c r="M536" s="30"/>
      <c r="N536" s="31"/>
    </row>
    <row r="537" spans="6:14" x14ac:dyDescent="0.4">
      <c r="F537" s="14"/>
      <c r="G537" s="14"/>
      <c r="H537" s="14"/>
      <c r="I537" s="14"/>
      <c r="J537" s="14"/>
      <c r="K537" s="30"/>
      <c r="L537" s="30"/>
      <c r="M537" s="30"/>
      <c r="N537" s="31"/>
    </row>
    <row r="538" spans="6:14" x14ac:dyDescent="0.4">
      <c r="F538" s="14"/>
      <c r="G538" s="14"/>
      <c r="H538" s="14"/>
      <c r="I538" s="14"/>
      <c r="J538" s="14"/>
      <c r="K538" s="30"/>
      <c r="L538" s="30"/>
      <c r="M538" s="30"/>
      <c r="N538" s="31"/>
    </row>
    <row r="539" spans="6:14" x14ac:dyDescent="0.4">
      <c r="F539" s="14"/>
      <c r="G539" s="14"/>
      <c r="H539" s="14"/>
      <c r="I539" s="14"/>
      <c r="J539" s="14"/>
      <c r="K539" s="30"/>
      <c r="L539" s="30"/>
      <c r="M539" s="30"/>
      <c r="N539" s="31"/>
    </row>
    <row r="540" spans="6:14" x14ac:dyDescent="0.4">
      <c r="F540" s="14"/>
      <c r="G540" s="14"/>
      <c r="H540" s="14"/>
      <c r="I540" s="14"/>
      <c r="J540" s="14"/>
      <c r="K540" s="30"/>
      <c r="L540" s="30"/>
      <c r="M540" s="30"/>
      <c r="N540" s="31"/>
    </row>
    <row r="541" spans="6:14" x14ac:dyDescent="0.4">
      <c r="F541" s="14"/>
      <c r="G541" s="14"/>
      <c r="H541" s="14"/>
      <c r="I541" s="14"/>
      <c r="J541" s="14"/>
      <c r="K541" s="30"/>
      <c r="L541" s="30"/>
      <c r="M541" s="30"/>
      <c r="N541" s="31"/>
    </row>
    <row r="542" spans="6:14" x14ac:dyDescent="0.4">
      <c r="F542" s="14"/>
      <c r="G542" s="14"/>
      <c r="H542" s="14"/>
      <c r="I542" s="14"/>
      <c r="J542" s="14"/>
      <c r="K542" s="30"/>
      <c r="L542" s="30"/>
      <c r="M542" s="30"/>
      <c r="N542" s="31"/>
    </row>
    <row r="543" spans="6:14" x14ac:dyDescent="0.4">
      <c r="F543" s="14"/>
      <c r="G543" s="14"/>
      <c r="H543" s="14"/>
      <c r="I543" s="14"/>
      <c r="J543" s="14"/>
      <c r="K543" s="30"/>
      <c r="L543" s="30"/>
      <c r="M543" s="30"/>
      <c r="N543" s="31"/>
    </row>
    <row r="544" spans="6:14" x14ac:dyDescent="0.4">
      <c r="F544" s="14"/>
      <c r="G544" s="14"/>
      <c r="H544" s="14"/>
      <c r="I544" s="14"/>
      <c r="J544" s="14"/>
      <c r="K544" s="30"/>
      <c r="L544" s="30"/>
      <c r="M544" s="30"/>
      <c r="N544" s="31"/>
    </row>
    <row r="545" spans="6:14" x14ac:dyDescent="0.4">
      <c r="F545" s="14"/>
      <c r="G545" s="14"/>
      <c r="H545" s="14"/>
      <c r="I545" s="14"/>
      <c r="J545" s="14"/>
      <c r="K545" s="30"/>
      <c r="L545" s="30"/>
      <c r="M545" s="30"/>
      <c r="N545" s="31"/>
    </row>
    <row r="546" spans="6:14" x14ac:dyDescent="0.4">
      <c r="F546" s="14"/>
      <c r="G546" s="14"/>
      <c r="H546" s="14"/>
      <c r="I546" s="14"/>
      <c r="J546" s="14"/>
      <c r="K546" s="30"/>
      <c r="L546" s="30"/>
      <c r="M546" s="30"/>
      <c r="N546" s="31"/>
    </row>
    <row r="547" spans="6:14" x14ac:dyDescent="0.4">
      <c r="F547" s="14"/>
      <c r="G547" s="14"/>
      <c r="H547" s="14"/>
      <c r="I547" s="14"/>
      <c r="J547" s="14"/>
      <c r="K547" s="30"/>
      <c r="L547" s="30"/>
      <c r="M547" s="30"/>
      <c r="N547" s="31"/>
    </row>
    <row r="548" spans="6:14" x14ac:dyDescent="0.4">
      <c r="F548" s="14"/>
      <c r="G548" s="14"/>
      <c r="H548" s="14"/>
      <c r="I548" s="14"/>
      <c r="J548" s="14"/>
      <c r="K548" s="30"/>
      <c r="L548" s="30"/>
      <c r="M548" s="30"/>
      <c r="N548" s="31"/>
    </row>
    <row r="549" spans="6:14" x14ac:dyDescent="0.4">
      <c r="F549" s="14"/>
      <c r="G549" s="14"/>
      <c r="H549" s="14"/>
      <c r="I549" s="14"/>
      <c r="J549" s="14"/>
      <c r="K549" s="30"/>
      <c r="L549" s="30"/>
      <c r="M549" s="30"/>
      <c r="N549" s="31"/>
    </row>
    <row r="550" spans="6:14" x14ac:dyDescent="0.4">
      <c r="F550" s="14"/>
      <c r="G550" s="14"/>
      <c r="H550" s="14"/>
      <c r="I550" s="14"/>
      <c r="J550" s="14"/>
      <c r="K550" s="30"/>
      <c r="L550" s="30"/>
      <c r="M550" s="30"/>
      <c r="N550" s="31"/>
    </row>
    <row r="551" spans="6:14" x14ac:dyDescent="0.4">
      <c r="F551" s="14"/>
      <c r="G551" s="14"/>
      <c r="H551" s="14"/>
      <c r="I551" s="14"/>
      <c r="J551" s="14"/>
      <c r="K551" s="30"/>
      <c r="L551" s="30"/>
      <c r="M551" s="30"/>
      <c r="N551" s="31"/>
    </row>
    <row r="552" spans="6:14" x14ac:dyDescent="0.4">
      <c r="F552" s="14"/>
      <c r="G552" s="14"/>
      <c r="H552" s="14"/>
      <c r="I552" s="14"/>
      <c r="J552" s="14"/>
      <c r="K552" s="30"/>
      <c r="L552" s="30"/>
      <c r="M552" s="30"/>
      <c r="N552" s="31"/>
    </row>
    <row r="553" spans="6:14" x14ac:dyDescent="0.4">
      <c r="F553" s="14"/>
      <c r="G553" s="14"/>
      <c r="H553" s="14"/>
      <c r="I553" s="14"/>
      <c r="J553" s="14"/>
      <c r="K553" s="30"/>
      <c r="L553" s="30"/>
      <c r="M553" s="30"/>
      <c r="N553" s="31"/>
    </row>
    <row r="554" spans="6:14" x14ac:dyDescent="0.4">
      <c r="F554" s="14"/>
      <c r="G554" s="14"/>
      <c r="H554" s="14"/>
      <c r="I554" s="14"/>
      <c r="J554" s="14"/>
      <c r="K554" s="30"/>
      <c r="L554" s="30"/>
      <c r="M554" s="30"/>
      <c r="N554" s="31"/>
    </row>
    <row r="555" spans="6:14" x14ac:dyDescent="0.4">
      <c r="F555" s="14"/>
      <c r="G555" s="14"/>
      <c r="H555" s="14"/>
      <c r="I555" s="14"/>
      <c r="J555" s="14"/>
      <c r="K555" s="30"/>
      <c r="L555" s="30"/>
      <c r="M555" s="30"/>
      <c r="N555" s="31"/>
    </row>
    <row r="556" spans="6:14" x14ac:dyDescent="0.4">
      <c r="F556" s="14"/>
      <c r="G556" s="14"/>
      <c r="H556" s="14"/>
      <c r="I556" s="14"/>
      <c r="J556" s="14"/>
      <c r="K556" s="30"/>
      <c r="L556" s="30"/>
      <c r="M556" s="30"/>
      <c r="N556" s="31"/>
    </row>
    <row r="557" spans="6:14" x14ac:dyDescent="0.4">
      <c r="F557" s="14"/>
      <c r="G557" s="14"/>
      <c r="H557" s="14"/>
      <c r="I557" s="14"/>
      <c r="J557" s="14"/>
      <c r="K557" s="30"/>
      <c r="L557" s="30"/>
      <c r="M557" s="30"/>
      <c r="N557" s="31"/>
    </row>
    <row r="558" spans="6:14" x14ac:dyDescent="0.4">
      <c r="F558" s="14"/>
      <c r="G558" s="14"/>
      <c r="H558" s="14"/>
      <c r="I558" s="14"/>
      <c r="J558" s="14"/>
      <c r="K558" s="30"/>
      <c r="L558" s="30"/>
      <c r="M558" s="30"/>
      <c r="N558" s="31"/>
    </row>
    <row r="559" spans="6:14" x14ac:dyDescent="0.4">
      <c r="F559" s="14"/>
      <c r="G559" s="14"/>
      <c r="H559" s="14"/>
      <c r="I559" s="14"/>
      <c r="J559" s="14"/>
      <c r="K559" s="30"/>
      <c r="L559" s="30"/>
      <c r="M559" s="30"/>
      <c r="N559" s="31"/>
    </row>
    <row r="560" spans="6:14" x14ac:dyDescent="0.4">
      <c r="F560" s="14"/>
      <c r="G560" s="14"/>
      <c r="H560" s="14"/>
      <c r="I560" s="14"/>
      <c r="J560" s="14"/>
      <c r="K560" s="30"/>
      <c r="L560" s="30"/>
      <c r="M560" s="30"/>
      <c r="N560" s="31"/>
    </row>
    <row r="561" spans="6:14" x14ac:dyDescent="0.4">
      <c r="F561" s="14"/>
      <c r="G561" s="14"/>
      <c r="H561" s="14"/>
      <c r="I561" s="14"/>
      <c r="J561" s="14"/>
      <c r="K561" s="30"/>
      <c r="L561" s="30"/>
      <c r="M561" s="30"/>
      <c r="N561" s="31"/>
    </row>
    <row r="562" spans="6:14" x14ac:dyDescent="0.4">
      <c r="F562" s="14"/>
      <c r="G562" s="14"/>
      <c r="H562" s="14"/>
      <c r="I562" s="14"/>
      <c r="J562" s="14"/>
      <c r="K562" s="30"/>
      <c r="L562" s="30"/>
      <c r="M562" s="30"/>
      <c r="N562" s="31"/>
    </row>
    <row r="563" spans="6:14" x14ac:dyDescent="0.4">
      <c r="F563" s="14"/>
      <c r="G563" s="14"/>
      <c r="H563" s="14"/>
      <c r="I563" s="14"/>
      <c r="J563" s="14"/>
      <c r="K563" s="30"/>
      <c r="L563" s="30"/>
      <c r="M563" s="30"/>
      <c r="N563" s="31"/>
    </row>
    <row r="564" spans="6:14" x14ac:dyDescent="0.4">
      <c r="F564" s="14"/>
      <c r="G564" s="14"/>
      <c r="H564" s="14"/>
      <c r="I564" s="14"/>
      <c r="J564" s="14"/>
      <c r="K564" s="30"/>
      <c r="L564" s="30"/>
      <c r="M564" s="30"/>
      <c r="N564" s="31"/>
    </row>
    <row r="565" spans="6:14" x14ac:dyDescent="0.4">
      <c r="F565" s="14"/>
      <c r="G565" s="14"/>
      <c r="H565" s="14"/>
      <c r="I565" s="14"/>
      <c r="J565" s="14"/>
      <c r="K565" s="30"/>
      <c r="L565" s="30"/>
      <c r="M565" s="30"/>
      <c r="N565" s="31"/>
    </row>
    <row r="566" spans="6:14" x14ac:dyDescent="0.4">
      <c r="F566" s="14"/>
      <c r="G566" s="14"/>
      <c r="H566" s="14"/>
      <c r="I566" s="14"/>
      <c r="J566" s="14"/>
      <c r="K566" s="30"/>
      <c r="L566" s="30"/>
      <c r="M566" s="30"/>
      <c r="N566" s="31"/>
    </row>
    <row r="567" spans="6:14" x14ac:dyDescent="0.4">
      <c r="F567" s="14"/>
      <c r="G567" s="14"/>
      <c r="H567" s="14"/>
      <c r="I567" s="14"/>
      <c r="J567" s="14"/>
      <c r="K567" s="30"/>
      <c r="L567" s="30"/>
      <c r="M567" s="30"/>
      <c r="N567" s="31"/>
    </row>
    <row r="568" spans="6:14" x14ac:dyDescent="0.4">
      <c r="F568" s="14"/>
      <c r="G568" s="14"/>
      <c r="H568" s="14"/>
      <c r="I568" s="14"/>
      <c r="J568" s="14"/>
      <c r="K568" s="30"/>
      <c r="L568" s="30"/>
      <c r="M568" s="30"/>
      <c r="N568" s="31"/>
    </row>
    <row r="569" spans="6:14" x14ac:dyDescent="0.4">
      <c r="F569" s="14"/>
      <c r="G569" s="14"/>
      <c r="H569" s="14"/>
      <c r="I569" s="14"/>
      <c r="J569" s="14"/>
      <c r="K569" s="30"/>
      <c r="L569" s="30"/>
      <c r="M569" s="30"/>
      <c r="N569" s="31"/>
    </row>
    <row r="570" spans="6:14" x14ac:dyDescent="0.4">
      <c r="F570" s="14"/>
      <c r="G570" s="14"/>
      <c r="H570" s="14"/>
      <c r="I570" s="14"/>
      <c r="J570" s="14"/>
      <c r="K570" s="30"/>
      <c r="L570" s="30"/>
      <c r="M570" s="30"/>
      <c r="N570" s="31"/>
    </row>
    <row r="571" spans="6:14" x14ac:dyDescent="0.4">
      <c r="F571" s="14"/>
      <c r="G571" s="14"/>
      <c r="H571" s="14"/>
      <c r="I571" s="14"/>
      <c r="J571" s="14"/>
      <c r="K571" s="30"/>
      <c r="L571" s="30"/>
      <c r="M571" s="30"/>
      <c r="N571" s="31"/>
    </row>
    <row r="572" spans="6:14" x14ac:dyDescent="0.4">
      <c r="F572" s="14"/>
      <c r="G572" s="14"/>
      <c r="H572" s="14"/>
      <c r="I572" s="14"/>
      <c r="J572" s="14"/>
      <c r="K572" s="30"/>
      <c r="L572" s="30"/>
      <c r="M572" s="30"/>
      <c r="N572" s="31"/>
    </row>
    <row r="573" spans="6:14" x14ac:dyDescent="0.4">
      <c r="F573" s="14"/>
      <c r="G573" s="14"/>
      <c r="H573" s="14"/>
      <c r="I573" s="14"/>
      <c r="J573" s="14"/>
      <c r="K573" s="30"/>
      <c r="L573" s="30"/>
      <c r="M573" s="30"/>
      <c r="N573" s="31"/>
    </row>
    <row r="574" spans="6:14" x14ac:dyDescent="0.4">
      <c r="F574" s="14"/>
      <c r="G574" s="14"/>
      <c r="H574" s="14"/>
      <c r="I574" s="14"/>
      <c r="J574" s="14"/>
      <c r="K574" s="30"/>
      <c r="L574" s="30"/>
      <c r="M574" s="30"/>
      <c r="N574" s="31"/>
    </row>
    <row r="575" spans="6:14" x14ac:dyDescent="0.4">
      <c r="F575" s="14"/>
      <c r="G575" s="14"/>
      <c r="H575" s="14"/>
      <c r="I575" s="14"/>
      <c r="J575" s="14"/>
      <c r="K575" s="30"/>
      <c r="L575" s="30"/>
      <c r="M575" s="30"/>
      <c r="N575" s="31"/>
    </row>
    <row r="576" spans="6:14" x14ac:dyDescent="0.4">
      <c r="F576" s="14"/>
      <c r="G576" s="14"/>
      <c r="H576" s="14"/>
      <c r="I576" s="14"/>
      <c r="J576" s="14"/>
      <c r="K576" s="30"/>
      <c r="L576" s="30"/>
      <c r="M576" s="30"/>
      <c r="N576" s="31"/>
    </row>
    <row r="577" spans="6:14" x14ac:dyDescent="0.4">
      <c r="F577" s="14"/>
      <c r="G577" s="14"/>
      <c r="H577" s="14"/>
      <c r="I577" s="14"/>
      <c r="J577" s="14"/>
      <c r="K577" s="30"/>
      <c r="L577" s="30"/>
      <c r="M577" s="30"/>
      <c r="N577" s="31"/>
    </row>
    <row r="578" spans="6:14" x14ac:dyDescent="0.4">
      <c r="F578" s="14"/>
      <c r="G578" s="14"/>
      <c r="H578" s="14"/>
      <c r="I578" s="14"/>
      <c r="J578" s="14"/>
      <c r="K578" s="30"/>
      <c r="L578" s="30"/>
      <c r="M578" s="30"/>
      <c r="N578" s="31"/>
    </row>
    <row r="579" spans="6:14" x14ac:dyDescent="0.4">
      <c r="F579" s="14"/>
      <c r="G579" s="14"/>
      <c r="H579" s="14"/>
      <c r="I579" s="14"/>
      <c r="J579" s="14"/>
      <c r="K579" s="30"/>
      <c r="L579" s="30"/>
      <c r="M579" s="30"/>
      <c r="N579" s="31"/>
    </row>
    <row r="580" spans="6:14" x14ac:dyDescent="0.4">
      <c r="F580" s="14"/>
      <c r="G580" s="14"/>
      <c r="H580" s="14"/>
      <c r="I580" s="14"/>
      <c r="J580" s="14"/>
      <c r="K580" s="30"/>
      <c r="L580" s="30"/>
      <c r="M580" s="30"/>
      <c r="N580" s="31"/>
    </row>
    <row r="581" spans="6:14" x14ac:dyDescent="0.4">
      <c r="F581" s="14"/>
      <c r="G581" s="14"/>
      <c r="H581" s="14"/>
      <c r="I581" s="14"/>
      <c r="J581" s="14"/>
      <c r="K581" s="30"/>
      <c r="L581" s="30"/>
      <c r="M581" s="30"/>
      <c r="N581" s="31"/>
    </row>
    <row r="582" spans="6:14" x14ac:dyDescent="0.4">
      <c r="F582" s="14"/>
      <c r="G582" s="14"/>
      <c r="H582" s="14"/>
      <c r="I582" s="14"/>
      <c r="J582" s="14"/>
      <c r="K582" s="30"/>
      <c r="L582" s="30"/>
      <c r="M582" s="30"/>
      <c r="N582" s="31"/>
    </row>
    <row r="583" spans="6:14" x14ac:dyDescent="0.4">
      <c r="F583" s="14"/>
      <c r="G583" s="14"/>
      <c r="H583" s="14"/>
      <c r="I583" s="14"/>
      <c r="J583" s="14"/>
      <c r="K583" s="30"/>
      <c r="L583" s="30"/>
      <c r="M583" s="30"/>
      <c r="N583" s="31"/>
    </row>
    <row r="584" spans="6:14" x14ac:dyDescent="0.4">
      <c r="F584" s="14"/>
      <c r="G584" s="14"/>
      <c r="H584" s="14"/>
      <c r="I584" s="14"/>
      <c r="J584" s="14"/>
      <c r="K584" s="30"/>
      <c r="L584" s="30"/>
      <c r="M584" s="30"/>
      <c r="N584" s="31"/>
    </row>
    <row r="585" spans="6:14" x14ac:dyDescent="0.4">
      <c r="F585" s="14"/>
      <c r="G585" s="14"/>
      <c r="H585" s="14"/>
      <c r="I585" s="14"/>
      <c r="J585" s="14"/>
      <c r="K585" s="30"/>
      <c r="L585" s="30"/>
      <c r="M585" s="30"/>
      <c r="N585" s="31"/>
    </row>
    <row r="586" spans="6:14" x14ac:dyDescent="0.4">
      <c r="F586" s="14"/>
      <c r="G586" s="14"/>
      <c r="H586" s="14"/>
      <c r="I586" s="14"/>
      <c r="J586" s="14"/>
      <c r="K586" s="30"/>
      <c r="L586" s="30"/>
      <c r="M586" s="30"/>
      <c r="N586" s="31"/>
    </row>
    <row r="587" spans="6:14" x14ac:dyDescent="0.4">
      <c r="F587" s="14"/>
      <c r="G587" s="14"/>
      <c r="H587" s="14"/>
      <c r="I587" s="14"/>
      <c r="J587" s="14"/>
      <c r="K587" s="30"/>
      <c r="L587" s="30"/>
      <c r="M587" s="30"/>
      <c r="N587" s="31"/>
    </row>
    <row r="588" spans="6:14" x14ac:dyDescent="0.4">
      <c r="F588" s="14"/>
      <c r="G588" s="14"/>
      <c r="H588" s="14"/>
      <c r="I588" s="14"/>
      <c r="J588" s="14"/>
      <c r="K588" s="30"/>
      <c r="L588" s="30"/>
      <c r="M588" s="30"/>
      <c r="N588" s="31"/>
    </row>
    <row r="589" spans="6:14" x14ac:dyDescent="0.4">
      <c r="F589" s="14"/>
      <c r="G589" s="14"/>
      <c r="H589" s="14"/>
      <c r="I589" s="14"/>
      <c r="J589" s="14"/>
      <c r="K589" s="30"/>
      <c r="L589" s="30"/>
      <c r="M589" s="30"/>
      <c r="N589" s="31"/>
    </row>
    <row r="590" spans="6:14" x14ac:dyDescent="0.4">
      <c r="F590" s="14"/>
      <c r="G590" s="14"/>
      <c r="H590" s="14"/>
      <c r="I590" s="14"/>
      <c r="J590" s="14"/>
      <c r="K590" s="30"/>
      <c r="L590" s="30"/>
      <c r="M590" s="30"/>
      <c r="N590" s="31"/>
    </row>
    <row r="591" spans="6:14" x14ac:dyDescent="0.4">
      <c r="F591" s="14"/>
      <c r="G591" s="14"/>
      <c r="H591" s="14"/>
      <c r="I591" s="14"/>
      <c r="J591" s="14"/>
      <c r="K591" s="30"/>
      <c r="L591" s="30"/>
      <c r="M591" s="30"/>
      <c r="N591" s="31"/>
    </row>
    <row r="592" spans="6:14" x14ac:dyDescent="0.4">
      <c r="F592" s="14"/>
      <c r="G592" s="14"/>
      <c r="H592" s="14"/>
      <c r="I592" s="14"/>
      <c r="J592" s="14"/>
      <c r="K592" s="30"/>
      <c r="L592" s="30"/>
      <c r="M592" s="30"/>
      <c r="N592" s="31"/>
    </row>
    <row r="593" spans="6:14" x14ac:dyDescent="0.4">
      <c r="F593" s="14"/>
      <c r="G593" s="14"/>
      <c r="H593" s="14"/>
      <c r="I593" s="14"/>
      <c r="J593" s="14"/>
      <c r="K593" s="30"/>
      <c r="L593" s="30"/>
      <c r="M593" s="30"/>
      <c r="N593" s="31"/>
    </row>
    <row r="594" spans="6:14" x14ac:dyDescent="0.4">
      <c r="F594" s="14"/>
      <c r="G594" s="14"/>
      <c r="H594" s="14"/>
      <c r="I594" s="14"/>
      <c r="J594" s="14"/>
      <c r="K594" s="30"/>
      <c r="L594" s="30"/>
      <c r="M594" s="30"/>
      <c r="N594" s="31"/>
    </row>
    <row r="595" spans="6:14" x14ac:dyDescent="0.4">
      <c r="F595" s="14"/>
      <c r="G595" s="14"/>
      <c r="H595" s="14"/>
      <c r="I595" s="14"/>
      <c r="J595" s="14"/>
      <c r="K595" s="30"/>
      <c r="L595" s="30"/>
      <c r="M595" s="30"/>
      <c r="N595" s="31"/>
    </row>
    <row r="596" spans="6:14" x14ac:dyDescent="0.4">
      <c r="F596" s="14"/>
      <c r="G596" s="14"/>
      <c r="H596" s="14"/>
      <c r="I596" s="14"/>
      <c r="J596" s="14"/>
      <c r="K596" s="30"/>
      <c r="L596" s="30"/>
      <c r="M596" s="30"/>
      <c r="N596" s="31"/>
    </row>
    <row r="597" spans="6:14" x14ac:dyDescent="0.4">
      <c r="F597" s="14"/>
      <c r="G597" s="14"/>
      <c r="H597" s="14"/>
      <c r="I597" s="14"/>
      <c r="J597" s="14"/>
      <c r="K597" s="30"/>
      <c r="L597" s="30"/>
      <c r="M597" s="30"/>
      <c r="N597" s="31"/>
    </row>
    <row r="598" spans="6:14" x14ac:dyDescent="0.4">
      <c r="F598" s="14"/>
      <c r="G598" s="14"/>
      <c r="H598" s="14"/>
      <c r="I598" s="14"/>
      <c r="J598" s="14"/>
      <c r="K598" s="30"/>
      <c r="L598" s="30"/>
      <c r="M598" s="30"/>
      <c r="N598" s="31"/>
    </row>
    <row r="599" spans="6:14" x14ac:dyDescent="0.4">
      <c r="F599" s="14"/>
      <c r="G599" s="14"/>
      <c r="H599" s="14"/>
      <c r="I599" s="14"/>
      <c r="J599" s="14"/>
      <c r="K599" s="30"/>
      <c r="L599" s="30"/>
      <c r="M599" s="30"/>
      <c r="N599" s="31"/>
    </row>
    <row r="600" spans="6:14" x14ac:dyDescent="0.4">
      <c r="F600" s="14"/>
      <c r="G600" s="14"/>
      <c r="H600" s="14"/>
      <c r="I600" s="14"/>
      <c r="J600" s="14"/>
      <c r="K600" s="30"/>
      <c r="L600" s="30"/>
      <c r="M600" s="30"/>
      <c r="N600" s="31"/>
    </row>
    <row r="601" spans="6:14" x14ac:dyDescent="0.4">
      <c r="F601" s="14"/>
      <c r="G601" s="14"/>
      <c r="H601" s="14"/>
      <c r="I601" s="14"/>
      <c r="J601" s="14"/>
      <c r="K601" s="30"/>
      <c r="L601" s="30"/>
      <c r="M601" s="30"/>
      <c r="N601" s="31"/>
    </row>
    <row r="602" spans="6:14" x14ac:dyDescent="0.4">
      <c r="F602" s="14"/>
      <c r="G602" s="14"/>
      <c r="H602" s="14"/>
      <c r="I602" s="14"/>
      <c r="J602" s="14"/>
      <c r="K602" s="30"/>
      <c r="L602" s="30"/>
      <c r="M602" s="30"/>
      <c r="N602" s="31"/>
    </row>
    <row r="603" spans="6:14" x14ac:dyDescent="0.4">
      <c r="F603" s="14"/>
      <c r="G603" s="14"/>
      <c r="H603" s="14"/>
      <c r="I603" s="14"/>
      <c r="J603" s="14"/>
      <c r="K603" s="30"/>
      <c r="L603" s="30"/>
      <c r="M603" s="30"/>
      <c r="N603" s="31"/>
    </row>
    <row r="604" spans="6:14" x14ac:dyDescent="0.4">
      <c r="F604" s="14"/>
      <c r="G604" s="14"/>
      <c r="H604" s="14"/>
      <c r="I604" s="14"/>
      <c r="J604" s="14"/>
      <c r="K604" s="30"/>
      <c r="L604" s="30"/>
      <c r="M604" s="30"/>
      <c r="N604" s="31"/>
    </row>
    <row r="605" spans="6:14" x14ac:dyDescent="0.4">
      <c r="F605" s="14"/>
      <c r="G605" s="14"/>
      <c r="H605" s="14"/>
      <c r="I605" s="14"/>
      <c r="J605" s="14"/>
      <c r="K605" s="30"/>
      <c r="L605" s="30"/>
      <c r="M605" s="30"/>
      <c r="N605" s="31"/>
    </row>
    <row r="606" spans="6:14" x14ac:dyDescent="0.4">
      <c r="F606" s="14"/>
      <c r="G606" s="14"/>
      <c r="H606" s="14"/>
      <c r="I606" s="14"/>
      <c r="J606" s="14"/>
      <c r="K606" s="30"/>
      <c r="L606" s="30"/>
      <c r="M606" s="30"/>
      <c r="N606" s="31"/>
    </row>
    <row r="607" spans="6:14" x14ac:dyDescent="0.4">
      <c r="F607" s="14"/>
      <c r="G607" s="14"/>
      <c r="H607" s="14"/>
      <c r="I607" s="14"/>
      <c r="J607" s="14"/>
      <c r="K607" s="30"/>
      <c r="L607" s="30"/>
      <c r="M607" s="30"/>
      <c r="N607" s="31"/>
    </row>
    <row r="608" spans="6:14" x14ac:dyDescent="0.4">
      <c r="F608" s="14"/>
      <c r="G608" s="14"/>
      <c r="H608" s="14"/>
      <c r="I608" s="14"/>
      <c r="J608" s="14"/>
      <c r="K608" s="30"/>
      <c r="L608" s="30"/>
      <c r="M608" s="30"/>
      <c r="N608" s="31"/>
    </row>
    <row r="609" spans="6:14" x14ac:dyDescent="0.4">
      <c r="F609" s="14"/>
      <c r="G609" s="14"/>
      <c r="H609" s="14"/>
      <c r="I609" s="14"/>
      <c r="J609" s="14"/>
      <c r="K609" s="30"/>
      <c r="L609" s="30"/>
      <c r="M609" s="30"/>
      <c r="N609" s="31"/>
    </row>
    <row r="610" spans="6:14" x14ac:dyDescent="0.4">
      <c r="F610" s="14"/>
      <c r="G610" s="14"/>
      <c r="H610" s="14"/>
      <c r="I610" s="14"/>
      <c r="J610" s="14"/>
      <c r="K610" s="30"/>
      <c r="L610" s="30"/>
      <c r="M610" s="30"/>
      <c r="N610" s="31"/>
    </row>
    <row r="611" spans="6:14" x14ac:dyDescent="0.4">
      <c r="F611" s="14"/>
      <c r="G611" s="14"/>
      <c r="H611" s="14"/>
      <c r="I611" s="14"/>
      <c r="J611" s="14"/>
      <c r="K611" s="30"/>
      <c r="L611" s="30"/>
      <c r="M611" s="30"/>
      <c r="N611" s="31"/>
    </row>
    <row r="612" spans="6:14" x14ac:dyDescent="0.4">
      <c r="F612" s="14"/>
      <c r="G612" s="14"/>
      <c r="H612" s="14"/>
      <c r="I612" s="14"/>
      <c r="J612" s="14"/>
      <c r="K612" s="30"/>
      <c r="L612" s="30"/>
      <c r="M612" s="30"/>
      <c r="N612" s="31"/>
    </row>
    <row r="613" spans="6:14" x14ac:dyDescent="0.4">
      <c r="F613" s="14"/>
      <c r="G613" s="14"/>
      <c r="H613" s="14"/>
      <c r="I613" s="14"/>
      <c r="J613" s="14"/>
      <c r="K613" s="30"/>
      <c r="L613" s="30"/>
      <c r="M613" s="30"/>
      <c r="N613" s="31"/>
    </row>
    <row r="614" spans="6:14" x14ac:dyDescent="0.4">
      <c r="F614" s="14"/>
      <c r="G614" s="14"/>
      <c r="H614" s="14"/>
      <c r="I614" s="14"/>
      <c r="J614" s="14"/>
      <c r="K614" s="30"/>
      <c r="L614" s="30"/>
      <c r="M614" s="30"/>
      <c r="N614" s="31"/>
    </row>
    <row r="615" spans="6:14" x14ac:dyDescent="0.4">
      <c r="F615" s="14"/>
      <c r="G615" s="14"/>
      <c r="H615" s="14"/>
      <c r="I615" s="14"/>
      <c r="J615" s="14"/>
      <c r="K615" s="30"/>
      <c r="L615" s="30"/>
      <c r="M615" s="30"/>
      <c r="N615" s="31"/>
    </row>
    <row r="616" spans="6:14" x14ac:dyDescent="0.4">
      <c r="F616" s="14"/>
      <c r="G616" s="14"/>
      <c r="H616" s="14"/>
      <c r="I616" s="14"/>
      <c r="J616" s="14"/>
      <c r="K616" s="30"/>
      <c r="L616" s="30"/>
      <c r="M616" s="30"/>
      <c r="N616" s="31"/>
    </row>
    <row r="617" spans="6:14" x14ac:dyDescent="0.4">
      <c r="F617" s="14"/>
      <c r="G617" s="14"/>
      <c r="H617" s="14"/>
      <c r="I617" s="14"/>
      <c r="J617" s="14"/>
      <c r="K617" s="30"/>
      <c r="L617" s="30"/>
      <c r="M617" s="30"/>
      <c r="N617" s="31"/>
    </row>
    <row r="618" spans="6:14" x14ac:dyDescent="0.4">
      <c r="F618" s="14"/>
      <c r="G618" s="14"/>
      <c r="H618" s="14"/>
      <c r="I618" s="14"/>
      <c r="J618" s="14"/>
      <c r="K618" s="30"/>
      <c r="L618" s="30"/>
      <c r="M618" s="30"/>
      <c r="N618" s="31"/>
    </row>
    <row r="619" spans="6:14" x14ac:dyDescent="0.4">
      <c r="F619" s="14"/>
      <c r="G619" s="14"/>
      <c r="H619" s="14"/>
      <c r="I619" s="14"/>
      <c r="J619" s="14"/>
      <c r="K619" s="30"/>
      <c r="L619" s="30"/>
      <c r="M619" s="30"/>
      <c r="N619" s="31"/>
    </row>
    <row r="620" spans="6:14" x14ac:dyDescent="0.4">
      <c r="F620" s="14"/>
      <c r="G620" s="14"/>
      <c r="H620" s="14"/>
      <c r="I620" s="14"/>
      <c r="J620" s="14"/>
      <c r="K620" s="30"/>
      <c r="L620" s="30"/>
      <c r="M620" s="30"/>
      <c r="N620" s="31"/>
    </row>
    <row r="621" spans="6:14" x14ac:dyDescent="0.4">
      <c r="F621" s="14"/>
      <c r="G621" s="14"/>
      <c r="H621" s="14"/>
      <c r="I621" s="14"/>
      <c r="J621" s="14"/>
      <c r="K621" s="30"/>
      <c r="L621" s="30"/>
      <c r="M621" s="30"/>
      <c r="N621" s="31"/>
    </row>
    <row r="622" spans="6:14" x14ac:dyDescent="0.4">
      <c r="F622" s="14"/>
      <c r="G622" s="14"/>
      <c r="H622" s="14"/>
      <c r="I622" s="14"/>
      <c r="J622" s="14"/>
      <c r="K622" s="30"/>
      <c r="L622" s="30"/>
      <c r="M622" s="30"/>
      <c r="N622" s="31"/>
    </row>
    <row r="623" spans="6:14" x14ac:dyDescent="0.4">
      <c r="F623" s="14"/>
      <c r="G623" s="14"/>
      <c r="H623" s="14"/>
      <c r="I623" s="14"/>
      <c r="J623" s="14"/>
      <c r="K623" s="30"/>
      <c r="L623" s="30"/>
      <c r="M623" s="30"/>
      <c r="N623" s="31"/>
    </row>
    <row r="624" spans="6:14" x14ac:dyDescent="0.4">
      <c r="F624" s="14"/>
      <c r="G624" s="14"/>
      <c r="H624" s="14"/>
      <c r="I624" s="14"/>
      <c r="J624" s="14"/>
      <c r="K624" s="30"/>
      <c r="L624" s="30"/>
      <c r="M624" s="30"/>
      <c r="N624" s="31"/>
    </row>
    <row r="625" spans="6:14" x14ac:dyDescent="0.4">
      <c r="F625" s="14"/>
      <c r="G625" s="14"/>
      <c r="H625" s="14"/>
      <c r="I625" s="14"/>
      <c r="J625" s="14"/>
      <c r="K625" s="30"/>
      <c r="L625" s="30"/>
      <c r="M625" s="30"/>
      <c r="N625" s="31"/>
    </row>
    <row r="626" spans="6:14" x14ac:dyDescent="0.4">
      <c r="F626" s="14"/>
      <c r="G626" s="14"/>
      <c r="H626" s="14"/>
      <c r="I626" s="14"/>
      <c r="J626" s="14"/>
      <c r="K626" s="30"/>
      <c r="L626" s="30"/>
      <c r="M626" s="30"/>
      <c r="N626" s="31"/>
    </row>
    <row r="627" spans="6:14" x14ac:dyDescent="0.4">
      <c r="F627" s="14"/>
      <c r="G627" s="14"/>
      <c r="H627" s="14"/>
      <c r="I627" s="14"/>
      <c r="J627" s="14"/>
      <c r="K627" s="30"/>
      <c r="L627" s="30"/>
      <c r="M627" s="30"/>
      <c r="N627" s="31"/>
    </row>
    <row r="628" spans="6:14" x14ac:dyDescent="0.4">
      <c r="F628" s="14"/>
      <c r="G628" s="14"/>
      <c r="H628" s="14"/>
      <c r="I628" s="14"/>
      <c r="J628" s="14"/>
      <c r="K628" s="30"/>
      <c r="L628" s="30"/>
      <c r="M628" s="30"/>
      <c r="N628" s="31"/>
    </row>
    <row r="629" spans="6:14" x14ac:dyDescent="0.4">
      <c r="F629" s="14"/>
      <c r="G629" s="14"/>
      <c r="H629" s="14"/>
      <c r="I629" s="14"/>
      <c r="J629" s="14"/>
      <c r="K629" s="30"/>
      <c r="L629" s="30"/>
      <c r="M629" s="30"/>
      <c r="N629" s="31"/>
    </row>
    <row r="630" spans="6:14" x14ac:dyDescent="0.4">
      <c r="F630" s="14"/>
      <c r="G630" s="14"/>
      <c r="H630" s="14"/>
      <c r="I630" s="14"/>
      <c r="J630" s="14"/>
      <c r="K630" s="30"/>
      <c r="L630" s="30"/>
      <c r="M630" s="30"/>
      <c r="N630" s="31"/>
    </row>
    <row r="631" spans="6:14" x14ac:dyDescent="0.4">
      <c r="F631" s="14"/>
      <c r="G631" s="14"/>
      <c r="H631" s="14"/>
      <c r="I631" s="14"/>
      <c r="J631" s="14"/>
      <c r="K631" s="30"/>
      <c r="L631" s="30"/>
      <c r="M631" s="30"/>
      <c r="N631" s="31"/>
    </row>
    <row r="632" spans="6:14" x14ac:dyDescent="0.4">
      <c r="F632" s="14"/>
      <c r="G632" s="14"/>
      <c r="H632" s="14"/>
      <c r="I632" s="14"/>
      <c r="J632" s="14"/>
      <c r="K632" s="30"/>
      <c r="L632" s="30"/>
      <c r="M632" s="30"/>
      <c r="N632" s="31"/>
    </row>
    <row r="633" spans="6:14" x14ac:dyDescent="0.4">
      <c r="F633" s="14"/>
      <c r="G633" s="14"/>
      <c r="H633" s="14"/>
      <c r="I633" s="14"/>
      <c r="J633" s="14"/>
      <c r="K633" s="30"/>
      <c r="L633" s="30"/>
      <c r="M633" s="30"/>
      <c r="N633" s="31"/>
    </row>
    <row r="634" spans="6:14" x14ac:dyDescent="0.4">
      <c r="F634" s="14"/>
      <c r="G634" s="14"/>
      <c r="H634" s="14"/>
      <c r="I634" s="14"/>
      <c r="J634" s="14"/>
      <c r="K634" s="30"/>
      <c r="L634" s="30"/>
      <c r="M634" s="30"/>
      <c r="N634" s="31"/>
    </row>
    <row r="635" spans="6:14" x14ac:dyDescent="0.4">
      <c r="F635" s="14"/>
      <c r="G635" s="14"/>
      <c r="H635" s="14"/>
      <c r="I635" s="14"/>
      <c r="J635" s="14"/>
      <c r="K635" s="30"/>
      <c r="L635" s="30"/>
      <c r="M635" s="30"/>
      <c r="N635" s="31"/>
    </row>
    <row r="636" spans="6:14" x14ac:dyDescent="0.4">
      <c r="F636" s="14"/>
      <c r="G636" s="14"/>
      <c r="H636" s="14"/>
      <c r="I636" s="14"/>
      <c r="J636" s="14"/>
      <c r="K636" s="30"/>
      <c r="L636" s="30"/>
      <c r="M636" s="30"/>
      <c r="N636" s="31"/>
    </row>
    <row r="637" spans="6:14" x14ac:dyDescent="0.4">
      <c r="F637" s="14"/>
      <c r="G637" s="14"/>
      <c r="H637" s="14"/>
      <c r="I637" s="14"/>
      <c r="J637" s="14"/>
      <c r="K637" s="30"/>
      <c r="L637" s="30"/>
      <c r="M637" s="30"/>
      <c r="N637" s="31"/>
    </row>
    <row r="638" spans="6:14" x14ac:dyDescent="0.4">
      <c r="F638" s="14"/>
      <c r="G638" s="14"/>
      <c r="H638" s="14"/>
      <c r="I638" s="14"/>
      <c r="J638" s="14"/>
      <c r="K638" s="30"/>
      <c r="L638" s="30"/>
      <c r="M638" s="30"/>
      <c r="N638" s="31"/>
    </row>
    <row r="639" spans="6:14" x14ac:dyDescent="0.4">
      <c r="F639" s="14"/>
      <c r="G639" s="14"/>
      <c r="H639" s="14"/>
      <c r="I639" s="14"/>
      <c r="J639" s="14"/>
      <c r="K639" s="30"/>
      <c r="L639" s="30"/>
      <c r="M639" s="30"/>
      <c r="N639" s="31"/>
    </row>
    <row r="640" spans="6:14" x14ac:dyDescent="0.4">
      <c r="F640" s="14"/>
      <c r="G640" s="14"/>
      <c r="H640" s="14"/>
      <c r="I640" s="14"/>
      <c r="J640" s="14"/>
      <c r="K640" s="30"/>
      <c r="L640" s="30"/>
      <c r="M640" s="30"/>
      <c r="N640" s="31"/>
    </row>
    <row r="641" spans="6:14" x14ac:dyDescent="0.4">
      <c r="F641" s="14"/>
      <c r="G641" s="14"/>
      <c r="H641" s="14"/>
      <c r="I641" s="14"/>
      <c r="J641" s="14"/>
      <c r="K641" s="30"/>
      <c r="L641" s="30"/>
      <c r="M641" s="30"/>
      <c r="N641" s="31"/>
    </row>
    <row r="642" spans="6:14" x14ac:dyDescent="0.4">
      <c r="F642" s="14"/>
      <c r="G642" s="14"/>
      <c r="H642" s="14"/>
      <c r="I642" s="14"/>
      <c r="J642" s="14"/>
      <c r="K642" s="30"/>
      <c r="L642" s="30"/>
      <c r="M642" s="30"/>
      <c r="N642" s="31"/>
    </row>
    <row r="643" spans="6:14" x14ac:dyDescent="0.4">
      <c r="F643" s="14"/>
      <c r="G643" s="14"/>
      <c r="H643" s="14"/>
      <c r="I643" s="14"/>
      <c r="J643" s="14"/>
      <c r="K643" s="30"/>
      <c r="L643" s="30"/>
      <c r="M643" s="30"/>
      <c r="N643" s="31"/>
    </row>
    <row r="644" spans="6:14" x14ac:dyDescent="0.4">
      <c r="F644" s="14"/>
      <c r="G644" s="14"/>
      <c r="H644" s="14"/>
      <c r="I644" s="14"/>
      <c r="J644" s="14"/>
      <c r="K644" s="30"/>
      <c r="L644" s="30"/>
      <c r="M644" s="30"/>
      <c r="N644" s="31"/>
    </row>
    <row r="645" spans="6:14" x14ac:dyDescent="0.4">
      <c r="F645" s="14"/>
      <c r="G645" s="14"/>
      <c r="H645" s="14"/>
      <c r="I645" s="14"/>
      <c r="J645" s="14"/>
      <c r="K645" s="30"/>
      <c r="L645" s="30"/>
      <c r="M645" s="30"/>
      <c r="N645" s="31"/>
    </row>
    <row r="646" spans="6:14" x14ac:dyDescent="0.4">
      <c r="F646" s="14"/>
      <c r="G646" s="14"/>
      <c r="H646" s="14"/>
      <c r="I646" s="14"/>
      <c r="J646" s="14"/>
      <c r="K646" s="30"/>
      <c r="L646" s="30"/>
      <c r="M646" s="30"/>
      <c r="N646" s="31"/>
    </row>
    <row r="647" spans="6:14" x14ac:dyDescent="0.4">
      <c r="F647" s="14"/>
      <c r="G647" s="14"/>
      <c r="H647" s="14"/>
      <c r="I647" s="14"/>
      <c r="J647" s="14"/>
      <c r="K647" s="30"/>
      <c r="L647" s="30"/>
      <c r="M647" s="30"/>
      <c r="N647" s="31"/>
    </row>
    <row r="648" spans="6:14" x14ac:dyDescent="0.4">
      <c r="F648" s="14"/>
      <c r="G648" s="14"/>
      <c r="H648" s="14"/>
      <c r="I648" s="14"/>
      <c r="J648" s="14"/>
      <c r="K648" s="30"/>
      <c r="L648" s="30"/>
      <c r="M648" s="30"/>
      <c r="N648" s="31"/>
    </row>
    <row r="649" spans="6:14" x14ac:dyDescent="0.4">
      <c r="F649" s="14"/>
      <c r="G649" s="14"/>
      <c r="H649" s="14"/>
      <c r="I649" s="14"/>
      <c r="J649" s="14"/>
      <c r="K649" s="30"/>
      <c r="L649" s="30"/>
      <c r="M649" s="30"/>
      <c r="N649" s="31"/>
    </row>
    <row r="650" spans="6:14" x14ac:dyDescent="0.4">
      <c r="F650" s="14"/>
      <c r="G650" s="14"/>
      <c r="H650" s="14"/>
      <c r="I650" s="14"/>
      <c r="J650" s="14"/>
      <c r="K650" s="30"/>
      <c r="L650" s="30"/>
      <c r="M650" s="30"/>
      <c r="N650" s="31"/>
    </row>
    <row r="651" spans="6:14" x14ac:dyDescent="0.4">
      <c r="F651" s="14"/>
      <c r="G651" s="14"/>
      <c r="H651" s="14"/>
      <c r="I651" s="14"/>
      <c r="J651" s="14"/>
      <c r="K651" s="30"/>
      <c r="L651" s="30"/>
      <c r="M651" s="30"/>
      <c r="N651" s="31"/>
    </row>
    <row r="652" spans="6:14" x14ac:dyDescent="0.4">
      <c r="F652" s="14"/>
      <c r="G652" s="14"/>
      <c r="H652" s="14"/>
      <c r="I652" s="14"/>
      <c r="J652" s="14"/>
      <c r="K652" s="30"/>
      <c r="L652" s="30"/>
      <c r="M652" s="30"/>
      <c r="N652" s="31"/>
    </row>
    <row r="653" spans="6:14" x14ac:dyDescent="0.4">
      <c r="F653" s="14"/>
      <c r="G653" s="14"/>
      <c r="H653" s="14"/>
      <c r="I653" s="14"/>
      <c r="J653" s="14"/>
      <c r="K653" s="30"/>
      <c r="L653" s="30"/>
      <c r="M653" s="30"/>
      <c r="N653" s="31"/>
    </row>
    <row r="654" spans="6:14" x14ac:dyDescent="0.4">
      <c r="F654" s="14"/>
      <c r="G654" s="14"/>
      <c r="H654" s="14"/>
      <c r="I654" s="14"/>
      <c r="J654" s="14"/>
      <c r="K654" s="30"/>
      <c r="L654" s="30"/>
      <c r="M654" s="30"/>
      <c r="N654" s="31"/>
    </row>
    <row r="655" spans="6:14" x14ac:dyDescent="0.4">
      <c r="F655" s="14"/>
      <c r="G655" s="14"/>
      <c r="H655" s="14"/>
      <c r="I655" s="14"/>
      <c r="J655" s="14"/>
      <c r="K655" s="30"/>
      <c r="L655" s="30"/>
      <c r="M655" s="30"/>
      <c r="N655" s="31"/>
    </row>
    <row r="656" spans="6:14" x14ac:dyDescent="0.4">
      <c r="F656" s="14"/>
      <c r="G656" s="14"/>
      <c r="H656" s="14"/>
      <c r="I656" s="14"/>
      <c r="J656" s="14"/>
      <c r="K656" s="30"/>
      <c r="L656" s="30"/>
      <c r="M656" s="30"/>
      <c r="N656" s="31"/>
    </row>
    <row r="657" spans="6:14" x14ac:dyDescent="0.4">
      <c r="F657" s="14"/>
      <c r="G657" s="14"/>
      <c r="H657" s="14"/>
      <c r="I657" s="14"/>
      <c r="J657" s="14"/>
      <c r="K657" s="30"/>
      <c r="L657" s="30"/>
      <c r="M657" s="30"/>
      <c r="N657" s="31"/>
    </row>
    <row r="658" spans="6:14" x14ac:dyDescent="0.4">
      <c r="F658" s="14"/>
      <c r="G658" s="14"/>
      <c r="H658" s="14"/>
      <c r="I658" s="14"/>
      <c r="J658" s="14"/>
      <c r="K658" s="30"/>
      <c r="L658" s="30"/>
      <c r="M658" s="30"/>
      <c r="N658" s="31"/>
    </row>
    <row r="659" spans="6:14" x14ac:dyDescent="0.4">
      <c r="F659" s="14"/>
      <c r="G659" s="14"/>
      <c r="H659" s="14"/>
      <c r="I659" s="14"/>
      <c r="J659" s="14"/>
      <c r="K659" s="30"/>
      <c r="L659" s="30"/>
      <c r="M659" s="30"/>
      <c r="N659" s="31"/>
    </row>
    <row r="660" spans="6:14" x14ac:dyDescent="0.4">
      <c r="F660" s="14"/>
      <c r="G660" s="14"/>
      <c r="H660" s="14"/>
      <c r="I660" s="14"/>
      <c r="J660" s="14"/>
      <c r="K660" s="30"/>
      <c r="L660" s="30"/>
      <c r="M660" s="30"/>
      <c r="N660" s="31"/>
    </row>
    <row r="661" spans="6:14" x14ac:dyDescent="0.4">
      <c r="F661" s="14"/>
      <c r="G661" s="14"/>
      <c r="H661" s="14"/>
      <c r="I661" s="14"/>
      <c r="J661" s="14"/>
      <c r="K661" s="30"/>
      <c r="L661" s="30"/>
      <c r="M661" s="30"/>
      <c r="N661" s="31"/>
    </row>
    <row r="662" spans="6:14" x14ac:dyDescent="0.4">
      <c r="F662" s="14"/>
      <c r="G662" s="14"/>
      <c r="H662" s="14"/>
      <c r="I662" s="14"/>
      <c r="J662" s="14"/>
      <c r="K662" s="30"/>
      <c r="L662" s="30"/>
      <c r="M662" s="30"/>
      <c r="N662" s="31"/>
    </row>
    <row r="663" spans="6:14" x14ac:dyDescent="0.4">
      <c r="F663" s="14"/>
      <c r="G663" s="14"/>
      <c r="H663" s="14"/>
      <c r="I663" s="14"/>
      <c r="J663" s="14"/>
      <c r="K663" s="30"/>
      <c r="L663" s="30"/>
      <c r="M663" s="30"/>
      <c r="N663" s="31"/>
    </row>
    <row r="664" spans="6:14" x14ac:dyDescent="0.4">
      <c r="F664" s="14"/>
      <c r="G664" s="14"/>
      <c r="H664" s="14"/>
      <c r="I664" s="14"/>
      <c r="J664" s="14"/>
      <c r="K664" s="30"/>
      <c r="L664" s="30"/>
      <c r="M664" s="30"/>
      <c r="N664" s="31"/>
    </row>
    <row r="665" spans="6:14" x14ac:dyDescent="0.4">
      <c r="F665" s="14"/>
      <c r="G665" s="14"/>
      <c r="H665" s="14"/>
      <c r="I665" s="14"/>
      <c r="J665" s="14"/>
      <c r="K665" s="30"/>
      <c r="L665" s="30"/>
      <c r="M665" s="30"/>
      <c r="N665" s="31"/>
    </row>
    <row r="666" spans="6:14" x14ac:dyDescent="0.4">
      <c r="F666" s="14"/>
      <c r="G666" s="14"/>
      <c r="H666" s="14"/>
      <c r="I666" s="14"/>
      <c r="J666" s="14"/>
      <c r="K666" s="30"/>
      <c r="L666" s="30"/>
      <c r="M666" s="30"/>
      <c r="N666" s="31"/>
    </row>
    <row r="667" spans="6:14" x14ac:dyDescent="0.4">
      <c r="F667" s="14"/>
      <c r="G667" s="14"/>
      <c r="H667" s="14"/>
      <c r="I667" s="14"/>
      <c r="J667" s="14"/>
      <c r="K667" s="30"/>
      <c r="L667" s="30"/>
      <c r="M667" s="30"/>
      <c r="N667" s="31"/>
    </row>
    <row r="668" spans="6:14" x14ac:dyDescent="0.4">
      <c r="F668" s="14"/>
      <c r="G668" s="14"/>
      <c r="H668" s="14"/>
      <c r="I668" s="14"/>
      <c r="J668" s="14"/>
      <c r="K668" s="30"/>
      <c r="L668" s="30"/>
      <c r="M668" s="30"/>
      <c r="N668" s="31"/>
    </row>
    <row r="669" spans="6:14" x14ac:dyDescent="0.4">
      <c r="F669" s="14"/>
      <c r="G669" s="14"/>
      <c r="H669" s="14"/>
      <c r="I669" s="14"/>
      <c r="J669" s="14"/>
      <c r="K669" s="30"/>
      <c r="L669" s="30"/>
      <c r="M669" s="30"/>
      <c r="N669" s="31"/>
    </row>
    <row r="670" spans="6:14" x14ac:dyDescent="0.4">
      <c r="F670" s="14"/>
      <c r="G670" s="14"/>
      <c r="H670" s="14"/>
      <c r="I670" s="14"/>
      <c r="J670" s="14"/>
      <c r="K670" s="30"/>
      <c r="L670" s="30"/>
      <c r="M670" s="30"/>
      <c r="N670" s="31"/>
    </row>
    <row r="671" spans="6:14" x14ac:dyDescent="0.4">
      <c r="F671" s="14"/>
      <c r="G671" s="14"/>
      <c r="H671" s="14"/>
      <c r="I671" s="14"/>
      <c r="J671" s="14"/>
      <c r="K671" s="30"/>
      <c r="L671" s="30"/>
      <c r="M671" s="30"/>
      <c r="N671" s="31"/>
    </row>
    <row r="672" spans="6:14" x14ac:dyDescent="0.4">
      <c r="F672" s="14"/>
      <c r="G672" s="14"/>
      <c r="H672" s="14"/>
      <c r="I672" s="14"/>
      <c r="J672" s="14"/>
      <c r="K672" s="30"/>
      <c r="L672" s="30"/>
      <c r="M672" s="30"/>
      <c r="N672" s="31"/>
    </row>
    <row r="673" spans="6:14" x14ac:dyDescent="0.4">
      <c r="F673" s="14"/>
      <c r="G673" s="14"/>
      <c r="H673" s="14"/>
      <c r="I673" s="14"/>
      <c r="J673" s="14"/>
      <c r="K673" s="30"/>
      <c r="L673" s="30"/>
      <c r="M673" s="30"/>
      <c r="N673" s="31"/>
    </row>
    <row r="674" spans="6:14" x14ac:dyDescent="0.4">
      <c r="F674" s="14"/>
      <c r="G674" s="14"/>
      <c r="H674" s="14"/>
      <c r="I674" s="14"/>
      <c r="J674" s="14"/>
      <c r="K674" s="30"/>
      <c r="L674" s="30"/>
      <c r="M674" s="30"/>
      <c r="N674" s="31"/>
    </row>
    <row r="675" spans="6:14" x14ac:dyDescent="0.4">
      <c r="F675" s="14"/>
      <c r="G675" s="14"/>
      <c r="H675" s="14"/>
      <c r="I675" s="14"/>
      <c r="J675" s="14"/>
      <c r="K675" s="30"/>
      <c r="L675" s="30"/>
      <c r="M675" s="30"/>
      <c r="N675" s="31"/>
    </row>
    <row r="676" spans="6:14" x14ac:dyDescent="0.4">
      <c r="F676" s="14"/>
      <c r="G676" s="14"/>
      <c r="H676" s="14"/>
      <c r="I676" s="14"/>
      <c r="J676" s="14"/>
      <c r="K676" s="30"/>
      <c r="L676" s="30"/>
      <c r="M676" s="30"/>
      <c r="N676" s="31"/>
    </row>
    <row r="677" spans="6:14" x14ac:dyDescent="0.4">
      <c r="F677" s="14"/>
      <c r="G677" s="14"/>
      <c r="H677" s="14"/>
      <c r="I677" s="14"/>
      <c r="J677" s="14"/>
      <c r="K677" s="30"/>
      <c r="L677" s="30"/>
      <c r="M677" s="30"/>
      <c r="N677" s="31"/>
    </row>
    <row r="678" spans="6:14" x14ac:dyDescent="0.4">
      <c r="F678" s="14"/>
      <c r="G678" s="14"/>
      <c r="H678" s="14"/>
      <c r="I678" s="14"/>
      <c r="J678" s="14"/>
      <c r="K678" s="30"/>
      <c r="L678" s="30"/>
      <c r="M678" s="30"/>
      <c r="N678" s="31"/>
    </row>
    <row r="679" spans="6:14" x14ac:dyDescent="0.4">
      <c r="F679" s="14"/>
      <c r="G679" s="14"/>
      <c r="H679" s="14"/>
      <c r="I679" s="14"/>
      <c r="J679" s="14"/>
      <c r="K679" s="30"/>
      <c r="L679" s="30"/>
      <c r="M679" s="30"/>
      <c r="N679" s="31"/>
    </row>
    <row r="680" spans="6:14" x14ac:dyDescent="0.4">
      <c r="F680" s="14"/>
      <c r="G680" s="14"/>
      <c r="H680" s="14"/>
      <c r="I680" s="14"/>
      <c r="J680" s="14"/>
      <c r="K680" s="30"/>
      <c r="L680" s="30"/>
      <c r="M680" s="30"/>
      <c r="N680" s="31"/>
    </row>
    <row r="681" spans="6:14" x14ac:dyDescent="0.4">
      <c r="F681" s="14"/>
      <c r="G681" s="14"/>
      <c r="H681" s="14"/>
      <c r="I681" s="14"/>
      <c r="J681" s="14"/>
      <c r="K681" s="30"/>
      <c r="L681" s="30"/>
      <c r="M681" s="30"/>
      <c r="N681" s="31"/>
    </row>
    <row r="682" spans="6:14" x14ac:dyDescent="0.4">
      <c r="F682" s="14"/>
      <c r="G682" s="14"/>
      <c r="H682" s="14"/>
      <c r="I682" s="14"/>
      <c r="J682" s="14"/>
      <c r="K682" s="30"/>
      <c r="L682" s="30"/>
      <c r="M682" s="30"/>
      <c r="N682" s="31"/>
    </row>
    <row r="683" spans="6:14" x14ac:dyDescent="0.4">
      <c r="F683" s="14"/>
      <c r="G683" s="14"/>
      <c r="H683" s="14"/>
      <c r="I683" s="14"/>
      <c r="J683" s="14"/>
      <c r="K683" s="30"/>
      <c r="L683" s="30"/>
      <c r="M683" s="30"/>
      <c r="N683" s="31"/>
    </row>
    <row r="684" spans="6:14" x14ac:dyDescent="0.4">
      <c r="F684" s="14"/>
      <c r="G684" s="14"/>
      <c r="H684" s="14"/>
      <c r="I684" s="14"/>
      <c r="J684" s="14"/>
      <c r="K684" s="30"/>
      <c r="L684" s="30"/>
      <c r="M684" s="30"/>
      <c r="N684" s="31"/>
    </row>
    <row r="685" spans="6:14" x14ac:dyDescent="0.4">
      <c r="F685" s="14"/>
      <c r="G685" s="14"/>
      <c r="H685" s="14"/>
      <c r="I685" s="14"/>
      <c r="J685" s="14"/>
      <c r="K685" s="30"/>
      <c r="L685" s="30"/>
      <c r="M685" s="30"/>
      <c r="N685" s="31"/>
    </row>
    <row r="686" spans="6:14" x14ac:dyDescent="0.4">
      <c r="F686" s="14"/>
      <c r="G686" s="14"/>
      <c r="H686" s="14"/>
      <c r="I686" s="14"/>
      <c r="J686" s="14"/>
      <c r="K686" s="30"/>
      <c r="L686" s="30"/>
      <c r="M686" s="30"/>
      <c r="N686" s="31"/>
    </row>
    <row r="687" spans="6:14" x14ac:dyDescent="0.4">
      <c r="F687" s="14"/>
      <c r="G687" s="14"/>
      <c r="H687" s="14"/>
      <c r="I687" s="14"/>
      <c r="J687" s="14"/>
      <c r="K687" s="30"/>
      <c r="L687" s="30"/>
      <c r="M687" s="30"/>
      <c r="N687" s="31"/>
    </row>
    <row r="688" spans="6:14" x14ac:dyDescent="0.4">
      <c r="F688" s="14"/>
      <c r="G688" s="14"/>
      <c r="H688" s="14"/>
      <c r="I688" s="14"/>
      <c r="J688" s="14"/>
      <c r="K688" s="30"/>
      <c r="L688" s="30"/>
      <c r="M688" s="30"/>
      <c r="N688" s="31"/>
    </row>
    <row r="689" spans="6:14" x14ac:dyDescent="0.4">
      <c r="F689" s="14"/>
      <c r="G689" s="14"/>
      <c r="H689" s="14"/>
      <c r="I689" s="14"/>
      <c r="J689" s="14"/>
      <c r="K689" s="30"/>
      <c r="L689" s="30"/>
      <c r="M689" s="30"/>
      <c r="N689" s="31"/>
    </row>
    <row r="690" spans="6:14" x14ac:dyDescent="0.4">
      <c r="F690" s="14"/>
      <c r="G690" s="14"/>
      <c r="H690" s="14"/>
      <c r="I690" s="14"/>
      <c r="J690" s="14"/>
      <c r="K690" s="30"/>
      <c r="L690" s="30"/>
      <c r="M690" s="30"/>
      <c r="N690" s="31"/>
    </row>
    <row r="691" spans="6:14" x14ac:dyDescent="0.4">
      <c r="F691" s="14"/>
      <c r="G691" s="14"/>
      <c r="H691" s="14"/>
      <c r="I691" s="14"/>
      <c r="J691" s="14"/>
      <c r="K691" s="30"/>
      <c r="L691" s="30"/>
      <c r="M691" s="30"/>
      <c r="N691" s="31"/>
    </row>
    <row r="692" spans="6:14" x14ac:dyDescent="0.4">
      <c r="F692" s="14"/>
      <c r="G692" s="14"/>
      <c r="H692" s="14"/>
      <c r="I692" s="14"/>
      <c r="J692" s="14"/>
      <c r="K692" s="30"/>
      <c r="L692" s="30"/>
      <c r="M692" s="30"/>
      <c r="N692" s="31"/>
    </row>
    <row r="693" spans="6:14" x14ac:dyDescent="0.4">
      <c r="F693" s="14"/>
      <c r="G693" s="14"/>
      <c r="H693" s="14"/>
      <c r="I693" s="14"/>
      <c r="J693" s="14"/>
      <c r="K693" s="30"/>
      <c r="L693" s="30"/>
      <c r="M693" s="30"/>
      <c r="N693" s="31"/>
    </row>
    <row r="694" spans="6:14" x14ac:dyDescent="0.4">
      <c r="F694" s="14"/>
      <c r="G694" s="14"/>
      <c r="H694" s="14"/>
      <c r="I694" s="14"/>
      <c r="J694" s="14"/>
      <c r="K694" s="30"/>
      <c r="L694" s="30"/>
      <c r="M694" s="30"/>
      <c r="N694" s="31"/>
    </row>
    <row r="695" spans="6:14" x14ac:dyDescent="0.4">
      <c r="F695" s="14"/>
      <c r="G695" s="14"/>
      <c r="H695" s="14"/>
      <c r="I695" s="14"/>
      <c r="J695" s="14"/>
      <c r="K695" s="30"/>
      <c r="L695" s="30"/>
      <c r="M695" s="30"/>
      <c r="N695" s="31"/>
    </row>
    <row r="696" spans="6:14" x14ac:dyDescent="0.4">
      <c r="F696" s="14"/>
      <c r="G696" s="14"/>
      <c r="H696" s="14"/>
      <c r="I696" s="14"/>
      <c r="J696" s="14"/>
      <c r="K696" s="30"/>
      <c r="L696" s="30"/>
      <c r="M696" s="30"/>
      <c r="N696" s="31"/>
    </row>
    <row r="697" spans="6:14" x14ac:dyDescent="0.4">
      <c r="F697" s="14"/>
      <c r="G697" s="14"/>
      <c r="H697" s="14"/>
      <c r="I697" s="14"/>
      <c r="J697" s="14"/>
      <c r="K697" s="30"/>
      <c r="L697" s="30"/>
      <c r="M697" s="30"/>
      <c r="N697" s="31"/>
    </row>
    <row r="698" spans="6:14" x14ac:dyDescent="0.4">
      <c r="F698" s="14"/>
      <c r="G698" s="14"/>
      <c r="H698" s="14"/>
      <c r="I698" s="14"/>
      <c r="J698" s="14"/>
      <c r="K698" s="30"/>
      <c r="L698" s="30"/>
      <c r="M698" s="30"/>
      <c r="N698" s="31"/>
    </row>
    <row r="699" spans="6:14" x14ac:dyDescent="0.4">
      <c r="F699" s="14"/>
      <c r="G699" s="14"/>
      <c r="H699" s="14"/>
      <c r="I699" s="14"/>
      <c r="J699" s="14"/>
      <c r="K699" s="30"/>
      <c r="L699" s="30"/>
      <c r="M699" s="30"/>
      <c r="N699" s="31"/>
    </row>
    <row r="700" spans="6:14" x14ac:dyDescent="0.4">
      <c r="F700" s="14"/>
      <c r="G700" s="14"/>
      <c r="H700" s="14"/>
      <c r="I700" s="14"/>
      <c r="J700" s="14"/>
      <c r="K700" s="30"/>
      <c r="L700" s="30"/>
      <c r="M700" s="30"/>
      <c r="N700" s="31"/>
    </row>
    <row r="701" spans="6:14" x14ac:dyDescent="0.4">
      <c r="F701" s="14"/>
      <c r="G701" s="14"/>
      <c r="H701" s="14"/>
      <c r="I701" s="14"/>
      <c r="J701" s="14"/>
      <c r="K701" s="30"/>
      <c r="L701" s="30"/>
      <c r="M701" s="30"/>
      <c r="N701" s="31"/>
    </row>
    <row r="702" spans="6:14" x14ac:dyDescent="0.4">
      <c r="F702" s="14"/>
      <c r="G702" s="14"/>
      <c r="H702" s="14"/>
      <c r="I702" s="14"/>
      <c r="J702" s="14"/>
      <c r="K702" s="30"/>
      <c r="L702" s="30"/>
      <c r="M702" s="30"/>
      <c r="N702" s="31"/>
    </row>
    <row r="703" spans="6:14" x14ac:dyDescent="0.4">
      <c r="F703" s="14"/>
      <c r="G703" s="14"/>
      <c r="H703" s="14"/>
      <c r="I703" s="14"/>
      <c r="J703" s="14"/>
      <c r="K703" s="30"/>
      <c r="L703" s="30"/>
      <c r="M703" s="30"/>
      <c r="N703" s="31"/>
    </row>
    <row r="704" spans="6:14" x14ac:dyDescent="0.4">
      <c r="F704" s="14"/>
      <c r="G704" s="14"/>
      <c r="H704" s="14"/>
      <c r="I704" s="14"/>
      <c r="J704" s="14"/>
      <c r="K704" s="30"/>
      <c r="L704" s="30"/>
      <c r="M704" s="30"/>
      <c r="N704" s="31"/>
    </row>
    <row r="705" spans="6:14" x14ac:dyDescent="0.4">
      <c r="F705" s="14"/>
      <c r="G705" s="14"/>
      <c r="H705" s="14"/>
      <c r="I705" s="14"/>
      <c r="J705" s="14"/>
      <c r="K705" s="30"/>
      <c r="L705" s="30"/>
      <c r="M705" s="30"/>
      <c r="N705" s="31"/>
    </row>
    <row r="706" spans="6:14" x14ac:dyDescent="0.4">
      <c r="F706" s="14"/>
      <c r="G706" s="14"/>
      <c r="H706" s="14"/>
      <c r="I706" s="14"/>
      <c r="J706" s="14"/>
      <c r="K706" s="30"/>
      <c r="L706" s="30"/>
      <c r="M706" s="30"/>
      <c r="N706" s="31"/>
    </row>
    <row r="707" spans="6:14" x14ac:dyDescent="0.4">
      <c r="F707" s="14"/>
      <c r="G707" s="14"/>
      <c r="H707" s="14"/>
      <c r="I707" s="14"/>
      <c r="J707" s="14"/>
      <c r="K707" s="30"/>
      <c r="L707" s="30"/>
      <c r="M707" s="30"/>
      <c r="N707" s="31"/>
    </row>
    <row r="708" spans="6:14" x14ac:dyDescent="0.4">
      <c r="F708" s="14"/>
      <c r="G708" s="14"/>
      <c r="H708" s="14"/>
      <c r="I708" s="14"/>
      <c r="J708" s="14"/>
      <c r="K708" s="30"/>
      <c r="L708" s="30"/>
      <c r="M708" s="30"/>
      <c r="N708" s="31"/>
    </row>
    <row r="709" spans="6:14" x14ac:dyDescent="0.4">
      <c r="F709" s="14"/>
      <c r="G709" s="14"/>
      <c r="H709" s="14"/>
      <c r="I709" s="14"/>
      <c r="J709" s="14"/>
      <c r="K709" s="30"/>
      <c r="L709" s="30"/>
      <c r="M709" s="30"/>
      <c r="N709" s="31"/>
    </row>
    <row r="710" spans="6:14" x14ac:dyDescent="0.4">
      <c r="F710" s="14"/>
      <c r="G710" s="14"/>
      <c r="H710" s="14"/>
      <c r="I710" s="14"/>
      <c r="J710" s="14"/>
      <c r="K710" s="30"/>
      <c r="L710" s="30"/>
      <c r="M710" s="30"/>
      <c r="N710" s="31"/>
    </row>
    <row r="711" spans="6:14" x14ac:dyDescent="0.4">
      <c r="F711" s="14"/>
      <c r="G711" s="14"/>
      <c r="H711" s="14"/>
      <c r="I711" s="14"/>
      <c r="J711" s="14"/>
      <c r="K711" s="30"/>
      <c r="L711" s="30"/>
      <c r="M711" s="30"/>
      <c r="N711" s="31"/>
    </row>
    <row r="712" spans="6:14" x14ac:dyDescent="0.4">
      <c r="F712" s="14"/>
      <c r="G712" s="14"/>
      <c r="H712" s="14"/>
      <c r="I712" s="14"/>
      <c r="J712" s="14"/>
      <c r="K712" s="30"/>
      <c r="L712" s="30"/>
      <c r="M712" s="30"/>
      <c r="N712" s="31"/>
    </row>
    <row r="713" spans="6:14" x14ac:dyDescent="0.4">
      <c r="F713" s="14"/>
      <c r="G713" s="14"/>
      <c r="H713" s="14"/>
      <c r="I713" s="14"/>
      <c r="J713" s="14"/>
      <c r="K713" s="30"/>
      <c r="L713" s="30"/>
      <c r="M713" s="30"/>
      <c r="N713" s="31"/>
    </row>
    <row r="714" spans="6:14" x14ac:dyDescent="0.4">
      <c r="F714" s="14"/>
      <c r="G714" s="14"/>
      <c r="H714" s="14"/>
      <c r="I714" s="14"/>
      <c r="J714" s="14"/>
      <c r="K714" s="30"/>
      <c r="L714" s="30"/>
      <c r="M714" s="30"/>
      <c r="N714" s="31"/>
    </row>
    <row r="715" spans="6:14" x14ac:dyDescent="0.4">
      <c r="F715" s="14"/>
      <c r="G715" s="14"/>
      <c r="H715" s="14"/>
      <c r="I715" s="14"/>
      <c r="J715" s="14"/>
      <c r="K715" s="30"/>
      <c r="L715" s="30"/>
      <c r="M715" s="30"/>
      <c r="N715" s="31"/>
    </row>
    <row r="716" spans="6:14" x14ac:dyDescent="0.4">
      <c r="F716" s="14"/>
      <c r="G716" s="14"/>
      <c r="H716" s="14"/>
      <c r="I716" s="14"/>
      <c r="J716" s="14"/>
      <c r="K716" s="30"/>
      <c r="L716" s="30"/>
      <c r="M716" s="30"/>
      <c r="N716" s="31"/>
    </row>
    <row r="717" spans="6:14" x14ac:dyDescent="0.4">
      <c r="F717" s="14"/>
      <c r="G717" s="14"/>
      <c r="H717" s="14"/>
      <c r="I717" s="14"/>
      <c r="J717" s="14"/>
      <c r="K717" s="30"/>
      <c r="L717" s="30"/>
      <c r="M717" s="30"/>
      <c r="N717" s="31"/>
    </row>
    <row r="718" spans="6:14" x14ac:dyDescent="0.4">
      <c r="F718" s="14"/>
      <c r="G718" s="14"/>
      <c r="H718" s="14"/>
      <c r="I718" s="14"/>
      <c r="J718" s="14"/>
      <c r="K718" s="30"/>
      <c r="L718" s="30"/>
      <c r="M718" s="30"/>
      <c r="N718" s="31"/>
    </row>
    <row r="719" spans="6:14" x14ac:dyDescent="0.4">
      <c r="F719" s="14"/>
      <c r="G719" s="14"/>
      <c r="H719" s="14"/>
      <c r="I719" s="14"/>
      <c r="J719" s="14"/>
      <c r="K719" s="30"/>
      <c r="L719" s="30"/>
      <c r="M719" s="30"/>
      <c r="N719" s="31"/>
    </row>
    <row r="720" spans="6:14" x14ac:dyDescent="0.4">
      <c r="F720" s="14"/>
      <c r="G720" s="14"/>
      <c r="H720" s="14"/>
      <c r="I720" s="14"/>
      <c r="J720" s="14"/>
      <c r="K720" s="30"/>
      <c r="L720" s="30"/>
      <c r="M720" s="30"/>
      <c r="N720" s="31"/>
    </row>
    <row r="721" spans="6:14" x14ac:dyDescent="0.4">
      <c r="F721" s="14"/>
      <c r="G721" s="14"/>
      <c r="H721" s="14"/>
      <c r="I721" s="14"/>
      <c r="J721" s="14"/>
      <c r="K721" s="30"/>
      <c r="L721" s="30"/>
      <c r="M721" s="30"/>
      <c r="N721" s="31"/>
    </row>
    <row r="722" spans="6:14" x14ac:dyDescent="0.4">
      <c r="F722" s="14"/>
      <c r="G722" s="14"/>
      <c r="H722" s="14"/>
      <c r="I722" s="14"/>
      <c r="J722" s="14"/>
      <c r="K722" s="30"/>
      <c r="L722" s="30"/>
      <c r="M722" s="30"/>
      <c r="N722" s="31"/>
    </row>
    <row r="723" spans="6:14" x14ac:dyDescent="0.4">
      <c r="F723" s="14"/>
      <c r="G723" s="14"/>
      <c r="H723" s="14"/>
      <c r="I723" s="14"/>
      <c r="J723" s="14"/>
      <c r="K723" s="30"/>
      <c r="L723" s="30"/>
      <c r="M723" s="30"/>
      <c r="N723" s="31"/>
    </row>
    <row r="724" spans="6:14" x14ac:dyDescent="0.4">
      <c r="F724" s="14"/>
      <c r="G724" s="14"/>
      <c r="H724" s="14"/>
      <c r="I724" s="14"/>
      <c r="J724" s="14"/>
      <c r="K724" s="30"/>
      <c r="L724" s="30"/>
      <c r="M724" s="30"/>
      <c r="N724" s="31"/>
    </row>
    <row r="725" spans="6:14" x14ac:dyDescent="0.4">
      <c r="F725" s="14"/>
      <c r="G725" s="14"/>
      <c r="H725" s="14"/>
      <c r="I725" s="14"/>
      <c r="J725" s="14"/>
      <c r="K725" s="30"/>
      <c r="L725" s="30"/>
      <c r="M725" s="30"/>
      <c r="N725" s="31"/>
    </row>
    <row r="726" spans="6:14" x14ac:dyDescent="0.4">
      <c r="F726" s="14"/>
      <c r="G726" s="14"/>
      <c r="H726" s="14"/>
      <c r="I726" s="14"/>
      <c r="J726" s="14"/>
      <c r="K726" s="30"/>
      <c r="L726" s="30"/>
      <c r="M726" s="30"/>
      <c r="N726" s="31"/>
    </row>
    <row r="727" spans="6:14" x14ac:dyDescent="0.4">
      <c r="F727" s="14"/>
      <c r="G727" s="14"/>
      <c r="H727" s="14"/>
      <c r="I727" s="14"/>
      <c r="J727" s="14"/>
      <c r="K727" s="30"/>
      <c r="L727" s="30"/>
      <c r="M727" s="30"/>
      <c r="N727" s="31"/>
    </row>
    <row r="728" spans="6:14" x14ac:dyDescent="0.4">
      <c r="F728" s="14"/>
      <c r="G728" s="14"/>
      <c r="H728" s="14"/>
      <c r="I728" s="14"/>
      <c r="J728" s="14"/>
      <c r="K728" s="30"/>
      <c r="L728" s="30"/>
      <c r="M728" s="30"/>
      <c r="N728" s="31"/>
    </row>
    <row r="729" spans="6:14" x14ac:dyDescent="0.4">
      <c r="F729" s="14"/>
      <c r="G729" s="14"/>
      <c r="H729" s="14"/>
      <c r="I729" s="14"/>
      <c r="J729" s="14"/>
      <c r="K729" s="30"/>
      <c r="L729" s="30"/>
      <c r="M729" s="30"/>
      <c r="N729" s="31"/>
    </row>
    <row r="730" spans="6:14" x14ac:dyDescent="0.4">
      <c r="F730" s="14"/>
      <c r="G730" s="14"/>
      <c r="H730" s="14"/>
      <c r="I730" s="14"/>
      <c r="J730" s="14"/>
      <c r="K730" s="30"/>
      <c r="L730" s="30"/>
      <c r="M730" s="30"/>
      <c r="N730" s="31"/>
    </row>
    <row r="731" spans="6:14" x14ac:dyDescent="0.4">
      <c r="F731" s="14"/>
      <c r="G731" s="14"/>
      <c r="H731" s="14"/>
      <c r="I731" s="14"/>
      <c r="J731" s="14"/>
      <c r="K731" s="30"/>
      <c r="L731" s="30"/>
      <c r="M731" s="30"/>
      <c r="N731" s="31"/>
    </row>
    <row r="732" spans="6:14" x14ac:dyDescent="0.4">
      <c r="F732" s="14"/>
      <c r="G732" s="14"/>
      <c r="H732" s="14"/>
      <c r="I732" s="14"/>
      <c r="J732" s="14"/>
      <c r="K732" s="30"/>
      <c r="L732" s="30"/>
      <c r="M732" s="30"/>
      <c r="N732" s="31"/>
    </row>
    <row r="733" spans="6:14" x14ac:dyDescent="0.4">
      <c r="F733" s="14"/>
      <c r="G733" s="14"/>
      <c r="H733" s="14"/>
      <c r="I733" s="14"/>
      <c r="J733" s="14"/>
      <c r="K733" s="30"/>
      <c r="L733" s="30"/>
      <c r="M733" s="30"/>
      <c r="N733" s="31"/>
    </row>
    <row r="734" spans="6:14" x14ac:dyDescent="0.4">
      <c r="F734" s="14"/>
      <c r="G734" s="14"/>
      <c r="H734" s="14"/>
      <c r="I734" s="14"/>
      <c r="J734" s="14"/>
      <c r="K734" s="30"/>
      <c r="L734" s="30"/>
      <c r="M734" s="30"/>
      <c r="N734" s="31"/>
    </row>
    <row r="735" spans="6:14" x14ac:dyDescent="0.4">
      <c r="F735" s="14"/>
      <c r="G735" s="14"/>
      <c r="H735" s="14"/>
      <c r="I735" s="14"/>
      <c r="J735" s="14"/>
      <c r="K735" s="30"/>
      <c r="L735" s="30"/>
      <c r="M735" s="30"/>
      <c r="N735" s="31"/>
    </row>
    <row r="736" spans="6:14" x14ac:dyDescent="0.4">
      <c r="F736" s="14"/>
      <c r="G736" s="14"/>
      <c r="H736" s="14"/>
      <c r="I736" s="14"/>
      <c r="J736" s="14"/>
      <c r="K736" s="30"/>
      <c r="L736" s="30"/>
      <c r="M736" s="30"/>
      <c r="N736" s="31"/>
    </row>
    <row r="737" spans="6:14" x14ac:dyDescent="0.4">
      <c r="F737" s="14"/>
      <c r="G737" s="14"/>
      <c r="H737" s="14"/>
      <c r="I737" s="14"/>
      <c r="J737" s="14"/>
      <c r="K737" s="30"/>
      <c r="L737" s="30"/>
      <c r="M737" s="30"/>
      <c r="N737" s="31"/>
    </row>
    <row r="738" spans="6:14" x14ac:dyDescent="0.4">
      <c r="F738" s="14"/>
      <c r="G738" s="14"/>
      <c r="H738" s="14"/>
      <c r="I738" s="14"/>
      <c r="J738" s="14"/>
      <c r="K738" s="30"/>
      <c r="L738" s="30"/>
      <c r="M738" s="30"/>
      <c r="N738" s="31"/>
    </row>
    <row r="739" spans="6:14" x14ac:dyDescent="0.4">
      <c r="F739" s="14"/>
      <c r="G739" s="14"/>
      <c r="H739" s="14"/>
      <c r="I739" s="14"/>
      <c r="J739" s="14"/>
      <c r="K739" s="30"/>
      <c r="L739" s="30"/>
      <c r="M739" s="30"/>
      <c r="N739" s="31"/>
    </row>
    <row r="740" spans="6:14" x14ac:dyDescent="0.4">
      <c r="F740" s="14"/>
      <c r="G740" s="14"/>
      <c r="H740" s="14"/>
      <c r="I740" s="14"/>
      <c r="J740" s="14"/>
      <c r="K740" s="30"/>
      <c r="L740" s="30"/>
      <c r="M740" s="30"/>
      <c r="N740" s="31"/>
    </row>
    <row r="741" spans="6:14" x14ac:dyDescent="0.4">
      <c r="F741" s="14"/>
      <c r="G741" s="14"/>
      <c r="H741" s="14"/>
      <c r="I741" s="14"/>
      <c r="J741" s="14"/>
      <c r="K741" s="30"/>
      <c r="L741" s="30"/>
      <c r="M741" s="30"/>
      <c r="N741" s="31"/>
    </row>
    <row r="742" spans="6:14" x14ac:dyDescent="0.4">
      <c r="F742" s="14"/>
      <c r="G742" s="14"/>
      <c r="H742" s="14"/>
      <c r="I742" s="14"/>
      <c r="J742" s="14"/>
      <c r="K742" s="30"/>
      <c r="L742" s="30"/>
      <c r="M742" s="30"/>
      <c r="N742" s="31"/>
    </row>
    <row r="743" spans="6:14" x14ac:dyDescent="0.4">
      <c r="F743" s="14"/>
      <c r="G743" s="14"/>
      <c r="H743" s="14"/>
      <c r="I743" s="14"/>
      <c r="J743" s="14"/>
      <c r="K743" s="30"/>
      <c r="L743" s="30"/>
      <c r="M743" s="30"/>
      <c r="N743" s="31"/>
    </row>
    <row r="744" spans="6:14" x14ac:dyDescent="0.4">
      <c r="F744" s="14"/>
      <c r="G744" s="14"/>
      <c r="H744" s="14"/>
      <c r="I744" s="14"/>
      <c r="J744" s="14"/>
      <c r="K744" s="30"/>
      <c r="L744" s="30"/>
      <c r="M744" s="30"/>
      <c r="N744" s="31"/>
    </row>
    <row r="745" spans="6:14" x14ac:dyDescent="0.4">
      <c r="F745" s="14"/>
      <c r="G745" s="14"/>
      <c r="H745" s="14"/>
      <c r="I745" s="14"/>
      <c r="J745" s="14"/>
      <c r="K745" s="30"/>
      <c r="L745" s="30"/>
      <c r="M745" s="30"/>
      <c r="N745" s="31"/>
    </row>
    <row r="746" spans="6:14" x14ac:dyDescent="0.4">
      <c r="F746" s="14"/>
      <c r="G746" s="14"/>
      <c r="H746" s="14"/>
      <c r="I746" s="14"/>
      <c r="J746" s="14"/>
      <c r="K746" s="30"/>
      <c r="L746" s="30"/>
      <c r="M746" s="30"/>
      <c r="N746" s="31"/>
    </row>
    <row r="747" spans="6:14" x14ac:dyDescent="0.4">
      <c r="F747" s="14"/>
      <c r="G747" s="14"/>
      <c r="H747" s="14"/>
      <c r="I747" s="14"/>
      <c r="J747" s="14"/>
      <c r="K747" s="30"/>
      <c r="L747" s="30"/>
      <c r="M747" s="30"/>
      <c r="N747" s="31"/>
    </row>
    <row r="748" spans="6:14" x14ac:dyDescent="0.4">
      <c r="F748" s="14"/>
      <c r="G748" s="14"/>
      <c r="H748" s="14"/>
      <c r="I748" s="14"/>
      <c r="J748" s="14"/>
      <c r="K748" s="30"/>
      <c r="L748" s="30"/>
      <c r="M748" s="30"/>
      <c r="N748" s="31"/>
    </row>
    <row r="749" spans="6:14" x14ac:dyDescent="0.4">
      <c r="F749" s="14"/>
      <c r="G749" s="14"/>
      <c r="H749" s="14"/>
      <c r="I749" s="14"/>
      <c r="J749" s="14"/>
      <c r="K749" s="30"/>
      <c r="L749" s="30"/>
      <c r="M749" s="30"/>
      <c r="N749" s="31"/>
    </row>
    <row r="750" spans="6:14" x14ac:dyDescent="0.4">
      <c r="F750" s="14"/>
      <c r="G750" s="14"/>
      <c r="H750" s="14"/>
      <c r="I750" s="14"/>
      <c r="J750" s="14"/>
      <c r="K750" s="30"/>
      <c r="L750" s="30"/>
      <c r="M750" s="30"/>
      <c r="N750" s="31"/>
    </row>
    <row r="751" spans="6:14" x14ac:dyDescent="0.4">
      <c r="F751" s="14"/>
      <c r="G751" s="14"/>
      <c r="H751" s="14"/>
      <c r="I751" s="14"/>
      <c r="J751" s="14"/>
      <c r="K751" s="30"/>
      <c r="L751" s="30"/>
      <c r="M751" s="30"/>
      <c r="N751" s="31"/>
    </row>
    <row r="752" spans="6:14" x14ac:dyDescent="0.4">
      <c r="F752" s="14"/>
      <c r="G752" s="14"/>
      <c r="H752" s="14"/>
      <c r="I752" s="14"/>
      <c r="J752" s="14"/>
      <c r="K752" s="30"/>
      <c r="L752" s="30"/>
      <c r="M752" s="30"/>
      <c r="N752" s="31"/>
    </row>
    <row r="753" spans="6:14" x14ac:dyDescent="0.4">
      <c r="F753" s="14"/>
      <c r="G753" s="14"/>
      <c r="H753" s="14"/>
      <c r="I753" s="14"/>
      <c r="J753" s="14"/>
      <c r="K753" s="30"/>
      <c r="L753" s="30"/>
      <c r="M753" s="30"/>
      <c r="N753" s="31"/>
    </row>
    <row r="754" spans="6:14" x14ac:dyDescent="0.4">
      <c r="F754" s="14"/>
      <c r="G754" s="14"/>
      <c r="H754" s="14"/>
      <c r="I754" s="14"/>
      <c r="J754" s="14"/>
      <c r="K754" s="30"/>
      <c r="L754" s="30"/>
      <c r="M754" s="30"/>
      <c r="N754" s="31"/>
    </row>
    <row r="755" spans="6:14" x14ac:dyDescent="0.4">
      <c r="F755" s="14"/>
      <c r="G755" s="14"/>
      <c r="H755" s="14"/>
      <c r="I755" s="14"/>
      <c r="J755" s="14"/>
      <c r="K755" s="30"/>
      <c r="L755" s="30"/>
      <c r="M755" s="30"/>
      <c r="N755" s="31"/>
    </row>
    <row r="756" spans="6:14" x14ac:dyDescent="0.4">
      <c r="F756" s="14"/>
      <c r="G756" s="14"/>
      <c r="H756" s="14"/>
      <c r="I756" s="14"/>
      <c r="J756" s="14"/>
      <c r="K756" s="30"/>
      <c r="L756" s="30"/>
      <c r="M756" s="30"/>
      <c r="N756" s="31"/>
    </row>
    <row r="757" spans="6:14" x14ac:dyDescent="0.4">
      <c r="F757" s="14"/>
      <c r="G757" s="14"/>
      <c r="H757" s="14"/>
      <c r="I757" s="14"/>
      <c r="J757" s="14"/>
      <c r="K757" s="30"/>
      <c r="L757" s="30"/>
      <c r="M757" s="30"/>
      <c r="N757" s="31"/>
    </row>
    <row r="758" spans="6:14" x14ac:dyDescent="0.4">
      <c r="F758" s="14"/>
      <c r="G758" s="14"/>
      <c r="H758" s="14"/>
      <c r="I758" s="14"/>
      <c r="J758" s="14"/>
      <c r="K758" s="30"/>
      <c r="L758" s="30"/>
      <c r="M758" s="30"/>
      <c r="N758" s="31"/>
    </row>
    <row r="759" spans="6:14" x14ac:dyDescent="0.4">
      <c r="F759" s="14"/>
      <c r="G759" s="14"/>
      <c r="H759" s="14"/>
      <c r="I759" s="14"/>
      <c r="J759" s="14"/>
      <c r="K759" s="30"/>
      <c r="L759" s="30"/>
      <c r="M759" s="30"/>
      <c r="N759" s="31"/>
    </row>
    <row r="760" spans="6:14" x14ac:dyDescent="0.4">
      <c r="F760" s="14"/>
      <c r="G760" s="14"/>
      <c r="H760" s="14"/>
      <c r="I760" s="14"/>
      <c r="J760" s="14"/>
      <c r="K760" s="30"/>
      <c r="L760" s="30"/>
      <c r="M760" s="30"/>
      <c r="N760" s="31"/>
    </row>
    <row r="761" spans="6:14" x14ac:dyDescent="0.4">
      <c r="F761" s="14"/>
      <c r="G761" s="14"/>
      <c r="H761" s="14"/>
      <c r="I761" s="14"/>
      <c r="J761" s="14"/>
      <c r="K761" s="30"/>
      <c r="L761" s="30"/>
      <c r="M761" s="30"/>
      <c r="N761" s="31"/>
    </row>
    <row r="762" spans="6:14" x14ac:dyDescent="0.4">
      <c r="F762" s="14"/>
      <c r="G762" s="14"/>
      <c r="H762" s="14"/>
      <c r="I762" s="14"/>
      <c r="J762" s="14"/>
      <c r="K762" s="30"/>
      <c r="L762" s="30"/>
      <c r="M762" s="30"/>
      <c r="N762" s="31"/>
    </row>
    <row r="763" spans="6:14" x14ac:dyDescent="0.4">
      <c r="F763" s="14"/>
      <c r="G763" s="14"/>
      <c r="H763" s="14"/>
      <c r="I763" s="14"/>
      <c r="J763" s="14"/>
      <c r="K763" s="30"/>
      <c r="L763" s="30"/>
      <c r="M763" s="30"/>
      <c r="N763" s="31"/>
    </row>
    <row r="764" spans="6:14" x14ac:dyDescent="0.4">
      <c r="F764" s="14"/>
      <c r="G764" s="14"/>
      <c r="H764" s="14"/>
      <c r="I764" s="14"/>
      <c r="J764" s="14"/>
      <c r="K764" s="30"/>
      <c r="L764" s="30"/>
      <c r="M764" s="30"/>
      <c r="N764" s="31"/>
    </row>
    <row r="765" spans="6:14" x14ac:dyDescent="0.4">
      <c r="F765" s="14"/>
      <c r="G765" s="14"/>
      <c r="H765" s="14"/>
      <c r="I765" s="14"/>
      <c r="J765" s="14"/>
      <c r="K765" s="30"/>
      <c r="L765" s="30"/>
      <c r="M765" s="30"/>
      <c r="N765" s="31"/>
    </row>
    <row r="766" spans="6:14" x14ac:dyDescent="0.4">
      <c r="F766" s="14"/>
      <c r="G766" s="14"/>
      <c r="H766" s="14"/>
      <c r="I766" s="14"/>
      <c r="J766" s="14"/>
      <c r="K766" s="30"/>
      <c r="L766" s="30"/>
      <c r="M766" s="30"/>
      <c r="N766" s="31"/>
    </row>
    <row r="767" spans="6:14" x14ac:dyDescent="0.4">
      <c r="F767" s="14"/>
      <c r="G767" s="14"/>
      <c r="H767" s="14"/>
      <c r="I767" s="14"/>
      <c r="J767" s="14"/>
      <c r="K767" s="30"/>
      <c r="L767" s="30"/>
      <c r="M767" s="30"/>
      <c r="N767" s="31"/>
    </row>
    <row r="768" spans="6:14" x14ac:dyDescent="0.4">
      <c r="F768" s="14"/>
      <c r="G768" s="14"/>
      <c r="H768" s="14"/>
      <c r="I768" s="14"/>
      <c r="J768" s="14"/>
      <c r="K768" s="30"/>
      <c r="L768" s="30"/>
      <c r="M768" s="30"/>
      <c r="N768" s="31"/>
    </row>
    <row r="769" spans="6:14" x14ac:dyDescent="0.4">
      <c r="F769" s="14"/>
      <c r="G769" s="14"/>
      <c r="H769" s="14"/>
      <c r="I769" s="14"/>
      <c r="J769" s="14"/>
      <c r="K769" s="30"/>
      <c r="L769" s="30"/>
      <c r="M769" s="30"/>
      <c r="N769" s="31"/>
    </row>
    <row r="770" spans="6:14" x14ac:dyDescent="0.4">
      <c r="F770" s="14"/>
      <c r="G770" s="14"/>
      <c r="H770" s="14"/>
      <c r="I770" s="14"/>
      <c r="J770" s="14"/>
      <c r="K770" s="30"/>
      <c r="L770" s="30"/>
      <c r="M770" s="30"/>
      <c r="N770" s="31"/>
    </row>
    <row r="771" spans="6:14" x14ac:dyDescent="0.4">
      <c r="F771" s="14"/>
      <c r="G771" s="14"/>
      <c r="H771" s="14"/>
      <c r="I771" s="14"/>
      <c r="J771" s="14"/>
      <c r="K771" s="30"/>
      <c r="L771" s="30"/>
      <c r="M771" s="30"/>
      <c r="N771" s="31"/>
    </row>
    <row r="772" spans="6:14" x14ac:dyDescent="0.4">
      <c r="F772" s="14"/>
      <c r="G772" s="14"/>
      <c r="H772" s="14"/>
      <c r="I772" s="14"/>
      <c r="J772" s="14"/>
      <c r="K772" s="30"/>
      <c r="L772" s="30"/>
      <c r="M772" s="30"/>
      <c r="N772" s="31"/>
    </row>
    <row r="773" spans="6:14" x14ac:dyDescent="0.4">
      <c r="F773" s="14"/>
      <c r="G773" s="14"/>
      <c r="H773" s="14"/>
      <c r="I773" s="14"/>
      <c r="J773" s="14"/>
      <c r="K773" s="30"/>
      <c r="L773" s="30"/>
      <c r="M773" s="30"/>
      <c r="N773" s="31"/>
    </row>
    <row r="774" spans="6:14" x14ac:dyDescent="0.4">
      <c r="F774" s="14"/>
      <c r="G774" s="14"/>
      <c r="H774" s="14"/>
      <c r="I774" s="14"/>
      <c r="J774" s="14"/>
      <c r="K774" s="30"/>
      <c r="L774" s="30"/>
      <c r="M774" s="30"/>
      <c r="N774" s="31"/>
    </row>
    <row r="775" spans="6:14" x14ac:dyDescent="0.4">
      <c r="F775" s="14"/>
      <c r="G775" s="14"/>
      <c r="H775" s="14"/>
      <c r="I775" s="14"/>
      <c r="J775" s="14"/>
      <c r="K775" s="30"/>
      <c r="L775" s="30"/>
      <c r="M775" s="30"/>
      <c r="N775" s="31"/>
    </row>
    <row r="776" spans="6:14" x14ac:dyDescent="0.4">
      <c r="F776" s="14"/>
      <c r="G776" s="14"/>
      <c r="H776" s="14"/>
      <c r="I776" s="14"/>
      <c r="J776" s="14"/>
      <c r="K776" s="30"/>
      <c r="L776" s="30"/>
      <c r="M776" s="30"/>
      <c r="N776" s="31"/>
    </row>
    <row r="777" spans="6:14" x14ac:dyDescent="0.4">
      <c r="F777" s="14"/>
      <c r="G777" s="14"/>
      <c r="H777" s="14"/>
      <c r="I777" s="14"/>
      <c r="J777" s="14"/>
      <c r="K777" s="30"/>
      <c r="L777" s="30"/>
      <c r="M777" s="30"/>
      <c r="N777" s="31"/>
    </row>
    <row r="778" spans="6:14" x14ac:dyDescent="0.4">
      <c r="F778" s="14"/>
      <c r="G778" s="14"/>
      <c r="H778" s="14"/>
      <c r="I778" s="14"/>
      <c r="J778" s="14"/>
      <c r="K778" s="30"/>
      <c r="L778" s="30"/>
      <c r="M778" s="30"/>
      <c r="N778" s="31"/>
    </row>
    <row r="779" spans="6:14" x14ac:dyDescent="0.4">
      <c r="F779" s="14"/>
      <c r="G779" s="14"/>
      <c r="H779" s="14"/>
      <c r="I779" s="14"/>
      <c r="J779" s="14"/>
      <c r="K779" s="30"/>
      <c r="L779" s="30"/>
      <c r="M779" s="30"/>
      <c r="N779" s="31"/>
    </row>
    <row r="780" spans="6:14" x14ac:dyDescent="0.4">
      <c r="F780" s="14"/>
      <c r="G780" s="14"/>
      <c r="H780" s="14"/>
      <c r="I780" s="14"/>
      <c r="J780" s="14"/>
      <c r="K780" s="30"/>
      <c r="L780" s="30"/>
      <c r="M780" s="30"/>
      <c r="N780" s="31"/>
    </row>
    <row r="781" spans="6:14" x14ac:dyDescent="0.4">
      <c r="F781" s="14"/>
      <c r="G781" s="14"/>
      <c r="H781" s="14"/>
      <c r="I781" s="14"/>
      <c r="J781" s="14"/>
      <c r="K781" s="30"/>
      <c r="L781" s="30"/>
      <c r="M781" s="30"/>
      <c r="N781" s="31"/>
    </row>
    <row r="782" spans="6:14" x14ac:dyDescent="0.4">
      <c r="F782" s="14"/>
      <c r="G782" s="14"/>
      <c r="H782" s="14"/>
      <c r="I782" s="14"/>
      <c r="J782" s="14"/>
      <c r="K782" s="30"/>
      <c r="L782" s="30"/>
      <c r="M782" s="30"/>
      <c r="N782" s="31"/>
    </row>
    <row r="783" spans="6:14" x14ac:dyDescent="0.4">
      <c r="F783" s="14"/>
      <c r="G783" s="14"/>
      <c r="H783" s="14"/>
      <c r="I783" s="14"/>
      <c r="J783" s="14"/>
      <c r="K783" s="30"/>
      <c r="L783" s="30"/>
      <c r="M783" s="30"/>
      <c r="N783" s="31"/>
    </row>
    <row r="784" spans="6:14" x14ac:dyDescent="0.4">
      <c r="F784" s="14"/>
      <c r="G784" s="14"/>
      <c r="H784" s="14"/>
      <c r="I784" s="14"/>
      <c r="J784" s="14"/>
      <c r="K784" s="30"/>
      <c r="L784" s="30"/>
      <c r="M784" s="30"/>
      <c r="N784" s="31"/>
    </row>
    <row r="785" spans="6:14" x14ac:dyDescent="0.4">
      <c r="F785" s="14"/>
      <c r="G785" s="14"/>
      <c r="H785" s="14"/>
      <c r="I785" s="14"/>
      <c r="J785" s="14"/>
      <c r="K785" s="30"/>
      <c r="L785" s="30"/>
      <c r="M785" s="30"/>
      <c r="N785" s="31"/>
    </row>
    <row r="786" spans="6:14" x14ac:dyDescent="0.4">
      <c r="F786" s="14"/>
      <c r="G786" s="14"/>
      <c r="H786" s="14"/>
      <c r="I786" s="14"/>
      <c r="J786" s="14"/>
      <c r="K786" s="30"/>
      <c r="L786" s="30"/>
      <c r="M786" s="30"/>
      <c r="N786" s="31"/>
    </row>
    <row r="787" spans="6:14" x14ac:dyDescent="0.4">
      <c r="F787" s="14"/>
      <c r="G787" s="14"/>
      <c r="H787" s="14"/>
      <c r="I787" s="14"/>
      <c r="J787" s="14"/>
      <c r="K787" s="30"/>
      <c r="L787" s="30"/>
      <c r="M787" s="30"/>
      <c r="N787" s="31"/>
    </row>
    <row r="788" spans="6:14" x14ac:dyDescent="0.4">
      <c r="F788" s="14"/>
      <c r="G788" s="14"/>
      <c r="H788" s="14"/>
      <c r="I788" s="14"/>
      <c r="J788" s="14"/>
      <c r="K788" s="30"/>
      <c r="L788" s="30"/>
      <c r="M788" s="30"/>
      <c r="N788" s="31"/>
    </row>
    <row r="789" spans="6:14" x14ac:dyDescent="0.4">
      <c r="F789" s="14"/>
      <c r="G789" s="14"/>
      <c r="H789" s="14"/>
      <c r="I789" s="14"/>
      <c r="J789" s="14"/>
      <c r="K789" s="30"/>
      <c r="L789" s="30"/>
      <c r="M789" s="30"/>
      <c r="N789" s="31"/>
    </row>
    <row r="790" spans="6:14" x14ac:dyDescent="0.4">
      <c r="F790" s="14"/>
      <c r="G790" s="14"/>
      <c r="H790" s="14"/>
      <c r="I790" s="14"/>
      <c r="J790" s="14"/>
      <c r="K790" s="30"/>
      <c r="L790" s="30"/>
      <c r="M790" s="30"/>
      <c r="N790" s="31"/>
    </row>
    <row r="791" spans="6:14" x14ac:dyDescent="0.4">
      <c r="F791" s="14"/>
      <c r="G791" s="14"/>
      <c r="H791" s="14"/>
      <c r="I791" s="14"/>
      <c r="J791" s="14"/>
      <c r="K791" s="30"/>
      <c r="L791" s="30"/>
      <c r="M791" s="30"/>
      <c r="N791" s="31"/>
    </row>
    <row r="792" spans="6:14" x14ac:dyDescent="0.4">
      <c r="F792" s="14"/>
      <c r="G792" s="14"/>
      <c r="H792" s="14"/>
      <c r="I792" s="14"/>
      <c r="J792" s="14"/>
      <c r="K792" s="30"/>
      <c r="L792" s="30"/>
      <c r="M792" s="30"/>
      <c r="N792" s="31"/>
    </row>
    <row r="793" spans="6:14" x14ac:dyDescent="0.4">
      <c r="F793" s="14"/>
      <c r="G793" s="14"/>
      <c r="H793" s="14"/>
      <c r="I793" s="14"/>
      <c r="J793" s="14"/>
      <c r="K793" s="30"/>
      <c r="L793" s="30"/>
      <c r="M793" s="30"/>
      <c r="N793" s="31"/>
    </row>
    <row r="794" spans="6:14" x14ac:dyDescent="0.4">
      <c r="F794" s="14"/>
      <c r="G794" s="14"/>
      <c r="H794" s="14"/>
      <c r="I794" s="14"/>
      <c r="J794" s="14"/>
      <c r="K794" s="30"/>
      <c r="L794" s="30"/>
      <c r="M794" s="30"/>
      <c r="N794" s="31"/>
    </row>
    <row r="795" spans="6:14" x14ac:dyDescent="0.4">
      <c r="F795" s="14"/>
      <c r="G795" s="14"/>
      <c r="H795" s="14"/>
      <c r="I795" s="14"/>
      <c r="J795" s="14"/>
      <c r="K795" s="30"/>
      <c r="L795" s="30"/>
      <c r="M795" s="30"/>
      <c r="N795" s="31"/>
    </row>
    <row r="796" spans="6:14" x14ac:dyDescent="0.4">
      <c r="F796" s="14"/>
      <c r="G796" s="14"/>
      <c r="H796" s="14"/>
      <c r="I796" s="14"/>
      <c r="J796" s="14"/>
      <c r="K796" s="30"/>
      <c r="L796" s="30"/>
      <c r="M796" s="30"/>
      <c r="N796" s="31"/>
    </row>
    <row r="797" spans="6:14" x14ac:dyDescent="0.4">
      <c r="F797" s="14"/>
      <c r="G797" s="14"/>
      <c r="H797" s="14"/>
      <c r="I797" s="14"/>
      <c r="J797" s="14"/>
      <c r="K797" s="30"/>
      <c r="L797" s="30"/>
      <c r="M797" s="30"/>
      <c r="N797" s="31"/>
    </row>
    <row r="798" spans="6:14" x14ac:dyDescent="0.4">
      <c r="F798" s="14"/>
      <c r="G798" s="14"/>
      <c r="H798" s="14"/>
      <c r="I798" s="14"/>
      <c r="J798" s="14"/>
      <c r="K798" s="30"/>
      <c r="L798" s="30"/>
      <c r="M798" s="30"/>
      <c r="N798" s="31"/>
    </row>
    <row r="799" spans="6:14" x14ac:dyDescent="0.4">
      <c r="F799" s="14"/>
      <c r="G799" s="14"/>
      <c r="H799" s="14"/>
      <c r="I799" s="14"/>
      <c r="J799" s="14"/>
      <c r="K799" s="30"/>
      <c r="L799" s="30"/>
      <c r="M799" s="30"/>
      <c r="N799" s="31"/>
    </row>
    <row r="800" spans="6:14" x14ac:dyDescent="0.4">
      <c r="F800" s="14"/>
      <c r="G800" s="14"/>
      <c r="H800" s="14"/>
      <c r="I800" s="14"/>
      <c r="J800" s="14"/>
      <c r="K800" s="30"/>
      <c r="L800" s="30"/>
      <c r="M800" s="30"/>
      <c r="N800" s="31"/>
    </row>
    <row r="801" spans="6:14" x14ac:dyDescent="0.4">
      <c r="F801" s="14"/>
      <c r="G801" s="14"/>
      <c r="H801" s="14"/>
      <c r="I801" s="14"/>
      <c r="J801" s="14"/>
      <c r="K801" s="30"/>
      <c r="L801" s="30"/>
      <c r="M801" s="30"/>
      <c r="N801" s="31"/>
    </row>
    <row r="802" spans="6:14" x14ac:dyDescent="0.4">
      <c r="F802" s="14"/>
      <c r="G802" s="14"/>
      <c r="H802" s="14"/>
      <c r="I802" s="14"/>
      <c r="J802" s="14"/>
      <c r="K802" s="30"/>
      <c r="L802" s="30"/>
      <c r="M802" s="30"/>
      <c r="N802" s="31"/>
    </row>
    <row r="803" spans="6:14" x14ac:dyDescent="0.4">
      <c r="F803" s="14"/>
      <c r="G803" s="14"/>
      <c r="H803" s="14"/>
      <c r="I803" s="14"/>
      <c r="J803" s="14"/>
      <c r="K803" s="30"/>
      <c r="L803" s="30"/>
      <c r="M803" s="30"/>
      <c r="N803" s="31"/>
    </row>
    <row r="804" spans="6:14" x14ac:dyDescent="0.4">
      <c r="F804" s="14"/>
      <c r="G804" s="14"/>
      <c r="H804" s="14"/>
      <c r="I804" s="14"/>
      <c r="J804" s="14"/>
      <c r="K804" s="30"/>
      <c r="L804" s="30"/>
      <c r="M804" s="30"/>
      <c r="N804" s="31"/>
    </row>
    <row r="805" spans="6:14" x14ac:dyDescent="0.4">
      <c r="F805" s="14"/>
      <c r="G805" s="14"/>
      <c r="H805" s="14"/>
      <c r="I805" s="14"/>
      <c r="J805" s="14"/>
      <c r="K805" s="30"/>
      <c r="L805" s="30"/>
      <c r="M805" s="30"/>
      <c r="N805" s="31"/>
    </row>
    <row r="806" spans="6:14" x14ac:dyDescent="0.4">
      <c r="F806" s="14"/>
      <c r="G806" s="14"/>
      <c r="H806" s="14"/>
      <c r="I806" s="14"/>
      <c r="J806" s="14"/>
      <c r="K806" s="30"/>
      <c r="L806" s="30"/>
      <c r="M806" s="30"/>
      <c r="N806" s="31"/>
    </row>
    <row r="807" spans="6:14" x14ac:dyDescent="0.4">
      <c r="F807" s="14"/>
      <c r="G807" s="14"/>
      <c r="H807" s="14"/>
      <c r="I807" s="14"/>
      <c r="J807" s="14"/>
      <c r="K807" s="30"/>
      <c r="L807" s="30"/>
      <c r="M807" s="30"/>
      <c r="N807" s="31"/>
    </row>
    <row r="808" spans="6:14" x14ac:dyDescent="0.4">
      <c r="F808" s="14"/>
      <c r="G808" s="14"/>
      <c r="H808" s="14"/>
      <c r="I808" s="14"/>
      <c r="J808" s="14"/>
      <c r="K808" s="30"/>
      <c r="L808" s="30"/>
      <c r="M808" s="30"/>
      <c r="N808" s="31"/>
    </row>
    <row r="809" spans="6:14" x14ac:dyDescent="0.4">
      <c r="F809" s="14"/>
      <c r="G809" s="14"/>
      <c r="H809" s="14"/>
      <c r="I809" s="14"/>
      <c r="J809" s="14"/>
      <c r="K809" s="30"/>
      <c r="L809" s="30"/>
      <c r="M809" s="30"/>
      <c r="N809" s="31"/>
    </row>
    <row r="810" spans="6:14" x14ac:dyDescent="0.4">
      <c r="F810" s="14"/>
      <c r="G810" s="14"/>
      <c r="H810" s="14"/>
      <c r="I810" s="14"/>
      <c r="J810" s="14"/>
      <c r="K810" s="30"/>
      <c r="L810" s="30"/>
      <c r="M810" s="30"/>
      <c r="N810" s="31"/>
    </row>
    <row r="811" spans="6:14" x14ac:dyDescent="0.4">
      <c r="F811" s="14"/>
      <c r="G811" s="14"/>
      <c r="H811" s="14"/>
      <c r="I811" s="14"/>
      <c r="J811" s="14"/>
      <c r="K811" s="30"/>
      <c r="L811" s="30"/>
      <c r="M811" s="30"/>
      <c r="N811" s="31"/>
    </row>
    <row r="812" spans="6:14" x14ac:dyDescent="0.4">
      <c r="F812" s="14"/>
      <c r="G812" s="14"/>
      <c r="H812" s="14"/>
      <c r="I812" s="14"/>
      <c r="J812" s="14"/>
      <c r="K812" s="30"/>
      <c r="L812" s="30"/>
      <c r="M812" s="30"/>
      <c r="N812" s="31"/>
    </row>
    <row r="813" spans="6:14" x14ac:dyDescent="0.4">
      <c r="F813" s="14"/>
      <c r="G813" s="14"/>
      <c r="H813" s="14"/>
      <c r="I813" s="14"/>
      <c r="J813" s="14"/>
      <c r="K813" s="30"/>
      <c r="L813" s="30"/>
      <c r="M813" s="30"/>
      <c r="N813" s="31"/>
    </row>
    <row r="814" spans="6:14" x14ac:dyDescent="0.4">
      <c r="F814" s="14"/>
      <c r="G814" s="14"/>
      <c r="H814" s="14"/>
      <c r="I814" s="14"/>
      <c r="J814" s="14"/>
      <c r="K814" s="30"/>
      <c r="L814" s="30"/>
      <c r="M814" s="30"/>
      <c r="N814" s="31"/>
    </row>
    <row r="815" spans="6:14" x14ac:dyDescent="0.4">
      <c r="F815" s="14"/>
      <c r="G815" s="14"/>
      <c r="H815" s="14"/>
      <c r="I815" s="14"/>
      <c r="J815" s="14"/>
      <c r="K815" s="30"/>
      <c r="L815" s="30"/>
      <c r="M815" s="30"/>
      <c r="N815" s="31"/>
    </row>
    <row r="816" spans="6:14" x14ac:dyDescent="0.4">
      <c r="F816" s="14"/>
      <c r="G816" s="14"/>
      <c r="H816" s="14"/>
      <c r="I816" s="14"/>
      <c r="J816" s="14"/>
      <c r="K816" s="30"/>
      <c r="L816" s="30"/>
      <c r="M816" s="30"/>
      <c r="N816" s="31"/>
    </row>
    <row r="817" spans="6:14" x14ac:dyDescent="0.4">
      <c r="F817" s="14"/>
      <c r="G817" s="14"/>
      <c r="H817" s="14"/>
      <c r="I817" s="14"/>
      <c r="J817" s="14"/>
      <c r="K817" s="30"/>
      <c r="L817" s="30"/>
      <c r="M817" s="30"/>
      <c r="N817" s="31"/>
    </row>
    <row r="818" spans="6:14" x14ac:dyDescent="0.4">
      <c r="F818" s="14"/>
      <c r="G818" s="14"/>
      <c r="H818" s="14"/>
      <c r="I818" s="14"/>
      <c r="J818" s="14"/>
      <c r="K818" s="30"/>
      <c r="L818" s="30"/>
      <c r="M818" s="30"/>
      <c r="N818" s="31"/>
    </row>
    <row r="819" spans="6:14" x14ac:dyDescent="0.4">
      <c r="F819" s="14"/>
      <c r="G819" s="14"/>
      <c r="H819" s="14"/>
      <c r="I819" s="14"/>
      <c r="J819" s="14"/>
      <c r="K819" s="30"/>
      <c r="L819" s="30"/>
      <c r="M819" s="30"/>
      <c r="N819" s="31"/>
    </row>
    <row r="820" spans="6:14" x14ac:dyDescent="0.4">
      <c r="F820" s="14"/>
      <c r="G820" s="14"/>
      <c r="H820" s="14"/>
      <c r="I820" s="14"/>
      <c r="J820" s="14"/>
      <c r="K820" s="30"/>
      <c r="L820" s="30"/>
      <c r="M820" s="30"/>
      <c r="N820" s="31"/>
    </row>
    <row r="821" spans="6:14" x14ac:dyDescent="0.4">
      <c r="F821" s="14"/>
      <c r="G821" s="14"/>
      <c r="H821" s="14"/>
      <c r="I821" s="14"/>
      <c r="J821" s="14"/>
      <c r="K821" s="30"/>
      <c r="L821" s="30"/>
      <c r="M821" s="30"/>
      <c r="N821" s="31"/>
    </row>
    <row r="822" spans="6:14" x14ac:dyDescent="0.4">
      <c r="F822" s="14"/>
      <c r="G822" s="14"/>
      <c r="H822" s="14"/>
      <c r="I822" s="14"/>
      <c r="J822" s="14"/>
      <c r="K822" s="30"/>
      <c r="L822" s="30"/>
      <c r="M822" s="30"/>
      <c r="N822" s="31"/>
    </row>
    <row r="823" spans="6:14" x14ac:dyDescent="0.4">
      <c r="F823" s="14"/>
      <c r="G823" s="14"/>
      <c r="H823" s="14"/>
      <c r="I823" s="14"/>
      <c r="J823" s="14"/>
      <c r="K823" s="30"/>
      <c r="L823" s="30"/>
      <c r="M823" s="30"/>
      <c r="N823" s="31"/>
    </row>
    <row r="824" spans="6:14" x14ac:dyDescent="0.4">
      <c r="F824" s="14"/>
      <c r="G824" s="14"/>
      <c r="H824" s="14"/>
      <c r="I824" s="14"/>
      <c r="J824" s="14"/>
      <c r="K824" s="30"/>
      <c r="L824" s="30"/>
      <c r="M824" s="30"/>
      <c r="N824" s="31"/>
    </row>
    <row r="825" spans="6:14" x14ac:dyDescent="0.4">
      <c r="F825" s="14"/>
      <c r="G825" s="14"/>
      <c r="H825" s="14"/>
      <c r="I825" s="14"/>
      <c r="J825" s="14"/>
      <c r="K825" s="30"/>
      <c r="L825" s="30"/>
      <c r="M825" s="30"/>
      <c r="N825" s="31"/>
    </row>
    <row r="826" spans="6:14" x14ac:dyDescent="0.4">
      <c r="F826" s="14"/>
      <c r="G826" s="14"/>
      <c r="H826" s="14"/>
      <c r="I826" s="14"/>
      <c r="J826" s="14"/>
      <c r="K826" s="30"/>
      <c r="L826" s="30"/>
      <c r="M826" s="30"/>
      <c r="N826" s="31"/>
    </row>
    <row r="827" spans="6:14" x14ac:dyDescent="0.4">
      <c r="F827" s="14"/>
      <c r="G827" s="14"/>
      <c r="H827" s="14"/>
      <c r="I827" s="14"/>
      <c r="J827" s="14"/>
      <c r="K827" s="30"/>
      <c r="L827" s="30"/>
      <c r="M827" s="30"/>
      <c r="N827" s="31"/>
    </row>
    <row r="828" spans="6:14" x14ac:dyDescent="0.4">
      <c r="F828" s="14"/>
      <c r="G828" s="14"/>
      <c r="H828" s="14"/>
      <c r="I828" s="14"/>
      <c r="J828" s="14"/>
      <c r="K828" s="30"/>
      <c r="L828" s="30"/>
      <c r="M828" s="30"/>
      <c r="N828" s="31"/>
    </row>
    <row r="829" spans="6:14" x14ac:dyDescent="0.4">
      <c r="F829" s="14"/>
      <c r="G829" s="14"/>
      <c r="H829" s="14"/>
      <c r="I829" s="14"/>
      <c r="J829" s="14"/>
      <c r="K829" s="30"/>
      <c r="L829" s="30"/>
      <c r="M829" s="30"/>
      <c r="N829" s="31"/>
    </row>
    <row r="830" spans="6:14" x14ac:dyDescent="0.4">
      <c r="F830" s="14"/>
      <c r="G830" s="14"/>
      <c r="H830" s="14"/>
      <c r="I830" s="14"/>
      <c r="J830" s="14"/>
      <c r="K830" s="30"/>
      <c r="L830" s="30"/>
      <c r="M830" s="30"/>
      <c r="N830" s="31"/>
    </row>
    <row r="831" spans="6:14" x14ac:dyDescent="0.4">
      <c r="F831" s="14"/>
      <c r="G831" s="14"/>
      <c r="H831" s="14"/>
      <c r="I831" s="14"/>
      <c r="J831" s="14"/>
      <c r="K831" s="30"/>
      <c r="L831" s="30"/>
      <c r="M831" s="30"/>
      <c r="N831" s="31"/>
    </row>
    <row r="832" spans="6:14" x14ac:dyDescent="0.4">
      <c r="F832" s="14"/>
      <c r="G832" s="14"/>
      <c r="H832" s="14"/>
      <c r="I832" s="14"/>
      <c r="J832" s="14"/>
      <c r="K832" s="30"/>
      <c r="L832" s="30"/>
      <c r="M832" s="30"/>
      <c r="N832" s="31"/>
    </row>
    <row r="833" spans="6:14" x14ac:dyDescent="0.4">
      <c r="F833" s="14"/>
      <c r="G833" s="14"/>
      <c r="H833" s="14"/>
      <c r="I833" s="14"/>
      <c r="J833" s="14"/>
      <c r="K833" s="30"/>
      <c r="L833" s="30"/>
      <c r="M833" s="30"/>
      <c r="N833" s="31"/>
    </row>
    <row r="834" spans="6:14" x14ac:dyDescent="0.4">
      <c r="F834" s="14"/>
      <c r="G834" s="14"/>
      <c r="H834" s="14"/>
      <c r="I834" s="14"/>
      <c r="J834" s="14"/>
      <c r="K834" s="30"/>
      <c r="L834" s="30"/>
      <c r="M834" s="30"/>
      <c r="N834" s="31"/>
    </row>
    <row r="835" spans="6:14" x14ac:dyDescent="0.4">
      <c r="F835" s="14"/>
      <c r="G835" s="14"/>
      <c r="H835" s="14"/>
      <c r="I835" s="14"/>
      <c r="J835" s="14"/>
      <c r="K835" s="30"/>
      <c r="L835" s="30"/>
      <c r="M835" s="30"/>
      <c r="N835" s="31"/>
    </row>
    <row r="836" spans="6:14" x14ac:dyDescent="0.4">
      <c r="F836" s="14"/>
      <c r="G836" s="14"/>
      <c r="H836" s="14"/>
      <c r="I836" s="14"/>
      <c r="J836" s="14"/>
      <c r="K836" s="30"/>
      <c r="L836" s="30"/>
      <c r="M836" s="30"/>
      <c r="N836" s="31"/>
    </row>
    <row r="837" spans="6:14" x14ac:dyDescent="0.4">
      <c r="F837" s="14"/>
      <c r="G837" s="14"/>
      <c r="H837" s="14"/>
      <c r="I837" s="14"/>
      <c r="J837" s="14"/>
      <c r="K837" s="30"/>
      <c r="L837" s="30"/>
      <c r="M837" s="30"/>
      <c r="N837" s="31"/>
    </row>
    <row r="838" spans="6:14" x14ac:dyDescent="0.4">
      <c r="F838" s="14"/>
      <c r="G838" s="14"/>
      <c r="H838" s="14"/>
      <c r="I838" s="14"/>
      <c r="J838" s="14"/>
      <c r="K838" s="30"/>
      <c r="L838" s="30"/>
      <c r="M838" s="30"/>
      <c r="N838" s="31"/>
    </row>
    <row r="839" spans="6:14" x14ac:dyDescent="0.4">
      <c r="F839" s="14"/>
      <c r="G839" s="14"/>
      <c r="H839" s="14"/>
      <c r="I839" s="14"/>
      <c r="J839" s="14"/>
      <c r="K839" s="30"/>
      <c r="L839" s="30"/>
      <c r="M839" s="30"/>
      <c r="N839" s="31"/>
    </row>
    <row r="840" spans="6:14" x14ac:dyDescent="0.4">
      <c r="F840" s="14"/>
      <c r="G840" s="14"/>
      <c r="H840" s="14"/>
      <c r="I840" s="14"/>
      <c r="J840" s="14"/>
      <c r="K840" s="30"/>
      <c r="L840" s="30"/>
      <c r="M840" s="30"/>
      <c r="N840" s="31"/>
    </row>
    <row r="841" spans="6:14" x14ac:dyDescent="0.4">
      <c r="F841" s="14"/>
      <c r="G841" s="14"/>
      <c r="H841" s="14"/>
      <c r="I841" s="14"/>
      <c r="J841" s="14"/>
      <c r="K841" s="30"/>
      <c r="L841" s="30"/>
      <c r="M841" s="30"/>
      <c r="N841" s="31"/>
    </row>
    <row r="842" spans="6:14" x14ac:dyDescent="0.4">
      <c r="F842" s="14"/>
      <c r="G842" s="14"/>
      <c r="H842" s="14"/>
      <c r="I842" s="14"/>
      <c r="J842" s="14"/>
      <c r="K842" s="30"/>
      <c r="L842" s="30"/>
      <c r="M842" s="30"/>
      <c r="N842" s="31"/>
    </row>
    <row r="843" spans="6:14" x14ac:dyDescent="0.4">
      <c r="F843" s="14"/>
      <c r="G843" s="14"/>
      <c r="H843" s="14"/>
      <c r="I843" s="14"/>
      <c r="J843" s="14"/>
      <c r="K843" s="30"/>
      <c r="L843" s="30"/>
      <c r="M843" s="30"/>
      <c r="N843" s="31"/>
    </row>
    <row r="844" spans="6:14" x14ac:dyDescent="0.4">
      <c r="F844" s="14"/>
      <c r="G844" s="14"/>
      <c r="H844" s="14"/>
      <c r="I844" s="14"/>
      <c r="J844" s="14"/>
      <c r="K844" s="30"/>
      <c r="L844" s="30"/>
      <c r="M844" s="30"/>
      <c r="N844" s="31"/>
    </row>
    <row r="845" spans="6:14" x14ac:dyDescent="0.4">
      <c r="F845" s="14"/>
      <c r="G845" s="14"/>
      <c r="H845" s="14"/>
      <c r="I845" s="14"/>
      <c r="J845" s="14"/>
      <c r="K845" s="30"/>
      <c r="L845" s="30"/>
      <c r="M845" s="30"/>
      <c r="N845" s="31"/>
    </row>
    <row r="846" spans="6:14" x14ac:dyDescent="0.4">
      <c r="F846" s="14"/>
      <c r="G846" s="14"/>
      <c r="H846" s="14"/>
      <c r="I846" s="14"/>
      <c r="J846" s="14"/>
      <c r="K846" s="30"/>
      <c r="L846" s="30"/>
      <c r="M846" s="30"/>
      <c r="N846" s="31"/>
    </row>
    <row r="847" spans="6:14" x14ac:dyDescent="0.4">
      <c r="F847" s="14"/>
      <c r="G847" s="14"/>
      <c r="H847" s="14"/>
      <c r="I847" s="14"/>
      <c r="J847" s="14"/>
      <c r="K847" s="30"/>
      <c r="L847" s="30"/>
      <c r="M847" s="30"/>
      <c r="N847" s="31"/>
    </row>
    <row r="848" spans="6:14" x14ac:dyDescent="0.4">
      <c r="F848" s="14"/>
      <c r="G848" s="14"/>
      <c r="H848" s="14"/>
      <c r="I848" s="14"/>
      <c r="J848" s="14"/>
      <c r="K848" s="30"/>
      <c r="L848" s="30"/>
      <c r="M848" s="30"/>
      <c r="N848" s="31"/>
    </row>
    <row r="849" spans="6:14" x14ac:dyDescent="0.4">
      <c r="F849" s="14"/>
      <c r="G849" s="14"/>
      <c r="H849" s="14"/>
      <c r="I849" s="14"/>
      <c r="J849" s="14"/>
      <c r="K849" s="30"/>
      <c r="L849" s="30"/>
      <c r="M849" s="30"/>
      <c r="N849" s="31"/>
    </row>
    <row r="850" spans="6:14" x14ac:dyDescent="0.4">
      <c r="F850" s="14"/>
      <c r="G850" s="14"/>
      <c r="H850" s="14"/>
      <c r="I850" s="14"/>
      <c r="J850" s="14"/>
      <c r="K850" s="30"/>
      <c r="L850" s="30"/>
      <c r="M850" s="30"/>
      <c r="N850" s="31"/>
    </row>
    <row r="851" spans="6:14" x14ac:dyDescent="0.4">
      <c r="F851" s="14"/>
      <c r="G851" s="14"/>
      <c r="H851" s="14"/>
      <c r="I851" s="14"/>
      <c r="J851" s="14"/>
      <c r="K851" s="30"/>
      <c r="L851" s="30"/>
      <c r="M851" s="30"/>
      <c r="N851" s="31"/>
    </row>
    <row r="852" spans="6:14" x14ac:dyDescent="0.4">
      <c r="F852" s="14"/>
      <c r="G852" s="14"/>
      <c r="H852" s="14"/>
      <c r="I852" s="14"/>
      <c r="J852" s="14"/>
      <c r="K852" s="30"/>
      <c r="L852" s="30"/>
      <c r="M852" s="30"/>
      <c r="N852" s="31"/>
    </row>
    <row r="853" spans="6:14" x14ac:dyDescent="0.4">
      <c r="F853" s="14"/>
      <c r="G853" s="14"/>
      <c r="H853" s="14"/>
      <c r="I853" s="14"/>
      <c r="J853" s="14"/>
      <c r="K853" s="30"/>
      <c r="L853" s="30"/>
      <c r="M853" s="30"/>
      <c r="N853" s="31"/>
    </row>
    <row r="854" spans="6:14" x14ac:dyDescent="0.4">
      <c r="F854" s="14"/>
      <c r="G854" s="14"/>
      <c r="H854" s="14"/>
      <c r="I854" s="14"/>
      <c r="J854" s="14"/>
      <c r="K854" s="30"/>
      <c r="L854" s="30"/>
      <c r="M854" s="30"/>
      <c r="N854" s="31"/>
    </row>
    <row r="855" spans="6:14" x14ac:dyDescent="0.4">
      <c r="F855" s="14"/>
      <c r="G855" s="14"/>
      <c r="H855" s="14"/>
      <c r="I855" s="14"/>
      <c r="J855" s="14"/>
      <c r="K855" s="30"/>
      <c r="L855" s="30"/>
      <c r="M855" s="30"/>
      <c r="N855" s="31"/>
    </row>
    <row r="856" spans="6:14" x14ac:dyDescent="0.4">
      <c r="F856" s="14"/>
      <c r="G856" s="14"/>
      <c r="H856" s="14"/>
      <c r="I856" s="14"/>
      <c r="J856" s="14"/>
      <c r="K856" s="30"/>
      <c r="L856" s="30"/>
      <c r="M856" s="30"/>
      <c r="N856" s="31"/>
    </row>
    <row r="857" spans="6:14" x14ac:dyDescent="0.4">
      <c r="F857" s="14"/>
      <c r="G857" s="14"/>
      <c r="H857" s="14"/>
      <c r="I857" s="14"/>
      <c r="J857" s="14"/>
      <c r="K857" s="30"/>
      <c r="L857" s="30"/>
      <c r="M857" s="30"/>
      <c r="N857" s="31"/>
    </row>
    <row r="858" spans="6:14" x14ac:dyDescent="0.4">
      <c r="F858" s="14"/>
      <c r="G858" s="14"/>
      <c r="H858" s="14"/>
      <c r="I858" s="14"/>
      <c r="J858" s="14"/>
      <c r="K858" s="30"/>
      <c r="L858" s="30"/>
      <c r="M858" s="30"/>
      <c r="N858" s="31"/>
    </row>
    <row r="859" spans="6:14" x14ac:dyDescent="0.4">
      <c r="F859" s="14"/>
      <c r="G859" s="14"/>
      <c r="H859" s="14"/>
      <c r="I859" s="14"/>
      <c r="J859" s="14"/>
      <c r="K859" s="30"/>
      <c r="L859" s="30"/>
      <c r="M859" s="30"/>
      <c r="N859" s="31"/>
    </row>
    <row r="860" spans="6:14" x14ac:dyDescent="0.4">
      <c r="F860" s="14"/>
      <c r="G860" s="14"/>
      <c r="H860" s="14"/>
      <c r="I860" s="14"/>
      <c r="J860" s="14"/>
      <c r="K860" s="30"/>
      <c r="L860" s="30"/>
      <c r="M860" s="30"/>
      <c r="N860" s="31"/>
    </row>
    <row r="861" spans="6:14" x14ac:dyDescent="0.4">
      <c r="F861" s="14"/>
      <c r="G861" s="14"/>
      <c r="H861" s="14"/>
      <c r="I861" s="14"/>
      <c r="J861" s="14"/>
      <c r="K861" s="30"/>
      <c r="L861" s="30"/>
      <c r="M861" s="30"/>
      <c r="N861" s="31"/>
    </row>
    <row r="862" spans="6:14" x14ac:dyDescent="0.4">
      <c r="F862" s="14"/>
      <c r="G862" s="14"/>
      <c r="H862" s="14"/>
      <c r="I862" s="14"/>
      <c r="J862" s="14"/>
      <c r="K862" s="30"/>
      <c r="L862" s="30"/>
      <c r="M862" s="30"/>
      <c r="N862" s="31"/>
    </row>
    <row r="863" spans="6:14" x14ac:dyDescent="0.4">
      <c r="F863" s="14"/>
      <c r="G863" s="14"/>
      <c r="H863" s="14"/>
      <c r="I863" s="14"/>
      <c r="J863" s="14"/>
      <c r="K863" s="30"/>
      <c r="L863" s="30"/>
      <c r="M863" s="30"/>
      <c r="N863" s="31"/>
    </row>
    <row r="864" spans="6:14" x14ac:dyDescent="0.4">
      <c r="F864" s="14"/>
      <c r="G864" s="14"/>
      <c r="H864" s="14"/>
      <c r="I864" s="14"/>
      <c r="J864" s="14"/>
      <c r="K864" s="30"/>
      <c r="L864" s="30"/>
      <c r="M864" s="30"/>
      <c r="N864" s="31"/>
    </row>
    <row r="865" spans="6:14" x14ac:dyDescent="0.4">
      <c r="F865" s="14"/>
      <c r="G865" s="14"/>
      <c r="H865" s="14"/>
      <c r="I865" s="14"/>
      <c r="J865" s="14"/>
      <c r="K865" s="30"/>
      <c r="L865" s="30"/>
      <c r="M865" s="30"/>
      <c r="N865" s="31"/>
    </row>
    <row r="866" spans="6:14" x14ac:dyDescent="0.4">
      <c r="F866" s="14"/>
      <c r="G866" s="14"/>
      <c r="H866" s="14"/>
      <c r="I866" s="14"/>
      <c r="J866" s="14"/>
      <c r="K866" s="30"/>
      <c r="L866" s="30"/>
      <c r="M866" s="30"/>
      <c r="N866" s="31"/>
    </row>
    <row r="867" spans="6:14" x14ac:dyDescent="0.4">
      <c r="F867" s="14"/>
      <c r="G867" s="14"/>
      <c r="H867" s="14"/>
      <c r="I867" s="14"/>
      <c r="J867" s="14"/>
      <c r="K867" s="30"/>
      <c r="L867" s="30"/>
      <c r="M867" s="30"/>
      <c r="N867" s="31"/>
    </row>
    <row r="868" spans="6:14" x14ac:dyDescent="0.4">
      <c r="F868" s="14"/>
      <c r="G868" s="14"/>
      <c r="H868" s="14"/>
      <c r="I868" s="14"/>
      <c r="J868" s="14"/>
      <c r="K868" s="30"/>
      <c r="L868" s="30"/>
      <c r="M868" s="30"/>
      <c r="N868" s="31"/>
    </row>
    <row r="869" spans="6:14" x14ac:dyDescent="0.4">
      <c r="F869" s="14"/>
      <c r="G869" s="14"/>
      <c r="H869" s="14"/>
      <c r="I869" s="14"/>
      <c r="J869" s="14"/>
      <c r="K869" s="30"/>
      <c r="L869" s="30"/>
      <c r="M869" s="30"/>
      <c r="N869" s="31"/>
    </row>
    <row r="870" spans="6:14" x14ac:dyDescent="0.4">
      <c r="F870" s="14"/>
      <c r="G870" s="14"/>
      <c r="H870" s="14"/>
      <c r="I870" s="14"/>
      <c r="J870" s="14"/>
      <c r="K870" s="30"/>
      <c r="L870" s="30"/>
      <c r="M870" s="30"/>
      <c r="N870" s="31"/>
    </row>
    <row r="871" spans="6:14" x14ac:dyDescent="0.4">
      <c r="F871" s="14"/>
      <c r="G871" s="14"/>
      <c r="H871" s="14"/>
      <c r="I871" s="14"/>
      <c r="J871" s="14"/>
      <c r="K871" s="30"/>
      <c r="L871" s="30"/>
      <c r="M871" s="30"/>
      <c r="N871" s="31"/>
    </row>
    <row r="872" spans="6:14" x14ac:dyDescent="0.4">
      <c r="F872" s="14"/>
      <c r="G872" s="14"/>
      <c r="H872" s="14"/>
      <c r="I872" s="14"/>
      <c r="J872" s="14"/>
      <c r="K872" s="30"/>
      <c r="L872" s="30"/>
      <c r="M872" s="30"/>
      <c r="N872" s="31"/>
    </row>
    <row r="873" spans="6:14" x14ac:dyDescent="0.4">
      <c r="F873" s="14"/>
      <c r="G873" s="14"/>
      <c r="H873" s="14"/>
      <c r="I873" s="14"/>
      <c r="J873" s="14"/>
      <c r="K873" s="30"/>
      <c r="L873" s="30"/>
      <c r="M873" s="30"/>
      <c r="N873" s="31"/>
    </row>
    <row r="874" spans="6:14" x14ac:dyDescent="0.4">
      <c r="F874" s="14"/>
      <c r="G874" s="14"/>
      <c r="H874" s="14"/>
      <c r="I874" s="14"/>
      <c r="J874" s="14"/>
      <c r="K874" s="30"/>
      <c r="L874" s="30"/>
      <c r="M874" s="30"/>
      <c r="N874" s="31"/>
    </row>
    <row r="875" spans="6:14" x14ac:dyDescent="0.4">
      <c r="F875" s="14"/>
      <c r="G875" s="14"/>
      <c r="H875" s="14"/>
      <c r="I875" s="14"/>
      <c r="J875" s="14"/>
      <c r="K875" s="30"/>
      <c r="L875" s="30"/>
      <c r="M875" s="30"/>
      <c r="N875" s="31"/>
    </row>
    <row r="876" spans="6:14" x14ac:dyDescent="0.4">
      <c r="F876" s="14"/>
      <c r="G876" s="14"/>
      <c r="H876" s="14"/>
      <c r="I876" s="14"/>
      <c r="J876" s="14"/>
      <c r="K876" s="30"/>
      <c r="L876" s="30"/>
      <c r="M876" s="30"/>
      <c r="N876" s="31"/>
    </row>
    <row r="877" spans="6:14" x14ac:dyDescent="0.4">
      <c r="F877" s="14"/>
      <c r="G877" s="14"/>
      <c r="H877" s="14"/>
      <c r="I877" s="14"/>
      <c r="J877" s="14"/>
      <c r="K877" s="30"/>
      <c r="L877" s="30"/>
      <c r="M877" s="30"/>
      <c r="N877" s="31"/>
    </row>
    <row r="878" spans="6:14" x14ac:dyDescent="0.4">
      <c r="F878" s="14"/>
      <c r="G878" s="14"/>
      <c r="H878" s="14"/>
      <c r="I878" s="14"/>
      <c r="J878" s="14"/>
      <c r="K878" s="30"/>
      <c r="L878" s="30"/>
      <c r="M878" s="30"/>
      <c r="N878" s="31"/>
    </row>
    <row r="879" spans="6:14" x14ac:dyDescent="0.4">
      <c r="F879" s="14"/>
      <c r="G879" s="14"/>
      <c r="H879" s="14"/>
      <c r="I879" s="14"/>
      <c r="J879" s="14"/>
      <c r="K879" s="30"/>
      <c r="L879" s="30"/>
      <c r="M879" s="30"/>
      <c r="N879" s="31"/>
    </row>
    <row r="880" spans="6:14" x14ac:dyDescent="0.4">
      <c r="F880" s="14"/>
      <c r="G880" s="14"/>
      <c r="H880" s="14"/>
      <c r="I880" s="14"/>
      <c r="J880" s="14"/>
      <c r="K880" s="30"/>
      <c r="L880" s="30"/>
      <c r="M880" s="30"/>
      <c r="N880" s="31"/>
    </row>
    <row r="881" spans="6:14" x14ac:dyDescent="0.4">
      <c r="F881" s="14"/>
      <c r="G881" s="14"/>
      <c r="H881" s="14"/>
      <c r="I881" s="14"/>
      <c r="J881" s="14"/>
      <c r="K881" s="30"/>
      <c r="L881" s="30"/>
      <c r="M881" s="30"/>
      <c r="N881" s="31"/>
    </row>
    <row r="882" spans="6:14" x14ac:dyDescent="0.4">
      <c r="F882" s="14"/>
      <c r="G882" s="14"/>
      <c r="H882" s="14"/>
      <c r="I882" s="14"/>
      <c r="J882" s="14"/>
      <c r="K882" s="30"/>
      <c r="L882" s="30"/>
      <c r="M882" s="30"/>
      <c r="N882" s="31"/>
    </row>
    <row r="883" spans="6:14" x14ac:dyDescent="0.4">
      <c r="F883" s="14"/>
      <c r="G883" s="14"/>
      <c r="H883" s="14"/>
      <c r="I883" s="14"/>
      <c r="J883" s="14"/>
      <c r="K883" s="30"/>
      <c r="L883" s="30"/>
      <c r="M883" s="30"/>
      <c r="N883" s="31"/>
    </row>
    <row r="884" spans="6:14" x14ac:dyDescent="0.4">
      <c r="F884" s="14"/>
      <c r="G884" s="14"/>
      <c r="H884" s="14"/>
      <c r="I884" s="14"/>
      <c r="J884" s="14"/>
      <c r="K884" s="30"/>
      <c r="L884" s="30"/>
      <c r="M884" s="30"/>
      <c r="N884" s="31"/>
    </row>
    <row r="885" spans="6:14" x14ac:dyDescent="0.4">
      <c r="F885" s="14"/>
      <c r="G885" s="14"/>
      <c r="H885" s="14"/>
      <c r="I885" s="14"/>
      <c r="J885" s="14"/>
      <c r="K885" s="30"/>
      <c r="L885" s="30"/>
      <c r="M885" s="30"/>
      <c r="N885" s="31"/>
    </row>
    <row r="886" spans="6:14" x14ac:dyDescent="0.4">
      <c r="F886" s="14"/>
      <c r="G886" s="14"/>
      <c r="H886" s="14"/>
      <c r="I886" s="14"/>
      <c r="J886" s="14"/>
      <c r="K886" s="30"/>
      <c r="L886" s="30"/>
      <c r="M886" s="30"/>
      <c r="N886" s="31"/>
    </row>
    <row r="887" spans="6:14" x14ac:dyDescent="0.4">
      <c r="F887" s="14"/>
      <c r="G887" s="14"/>
      <c r="H887" s="14"/>
      <c r="I887" s="14"/>
      <c r="J887" s="14"/>
      <c r="K887" s="30"/>
      <c r="L887" s="30"/>
      <c r="M887" s="30"/>
      <c r="N887" s="31"/>
    </row>
    <row r="888" spans="6:14" x14ac:dyDescent="0.4">
      <c r="F888" s="14"/>
      <c r="G888" s="14"/>
      <c r="H888" s="14"/>
      <c r="I888" s="14"/>
      <c r="J888" s="14"/>
      <c r="K888" s="30"/>
      <c r="L888" s="30"/>
      <c r="M888" s="30"/>
      <c r="N888" s="31"/>
    </row>
    <row r="889" spans="6:14" x14ac:dyDescent="0.4">
      <c r="F889" s="14"/>
      <c r="G889" s="14"/>
      <c r="H889" s="14"/>
      <c r="I889" s="14"/>
      <c r="J889" s="14"/>
      <c r="K889" s="30"/>
      <c r="L889" s="30"/>
      <c r="M889" s="30"/>
      <c r="N889" s="31"/>
    </row>
    <row r="890" spans="6:14" x14ac:dyDescent="0.4">
      <c r="F890" s="14"/>
      <c r="G890" s="14"/>
      <c r="H890" s="14"/>
      <c r="I890" s="14"/>
      <c r="J890" s="14"/>
      <c r="K890" s="30"/>
      <c r="L890" s="30"/>
      <c r="M890" s="30"/>
      <c r="N890" s="31"/>
    </row>
    <row r="891" spans="6:14" x14ac:dyDescent="0.4">
      <c r="F891" s="14"/>
      <c r="G891" s="14"/>
      <c r="H891" s="14"/>
      <c r="I891" s="14"/>
      <c r="J891" s="14"/>
      <c r="K891" s="30"/>
      <c r="L891" s="30"/>
      <c r="M891" s="30"/>
      <c r="N891" s="31"/>
    </row>
    <row r="892" spans="6:14" x14ac:dyDescent="0.4">
      <c r="F892" s="14"/>
      <c r="G892" s="14"/>
      <c r="H892" s="14"/>
      <c r="I892" s="14"/>
      <c r="J892" s="14"/>
      <c r="K892" s="30"/>
      <c r="L892" s="30"/>
      <c r="M892" s="30"/>
      <c r="N892" s="31"/>
    </row>
    <row r="893" spans="6:14" x14ac:dyDescent="0.4">
      <c r="F893" s="14"/>
      <c r="G893" s="14"/>
      <c r="H893" s="14"/>
      <c r="I893" s="14"/>
      <c r="J893" s="14"/>
      <c r="K893" s="30"/>
      <c r="L893" s="30"/>
      <c r="M893" s="30"/>
      <c r="N893" s="31"/>
    </row>
    <row r="894" spans="6:14" x14ac:dyDescent="0.4">
      <c r="F894" s="14"/>
      <c r="G894" s="14"/>
      <c r="H894" s="14"/>
      <c r="I894" s="14"/>
      <c r="J894" s="14"/>
      <c r="K894" s="30"/>
      <c r="L894" s="30"/>
      <c r="M894" s="30"/>
      <c r="N894" s="31"/>
    </row>
    <row r="895" spans="6:14" x14ac:dyDescent="0.4">
      <c r="F895" s="14"/>
      <c r="G895" s="14"/>
      <c r="H895" s="14"/>
      <c r="I895" s="14"/>
      <c r="J895" s="14"/>
      <c r="K895" s="30"/>
      <c r="L895" s="30"/>
      <c r="M895" s="30"/>
      <c r="N895" s="31"/>
    </row>
    <row r="896" spans="6:14" x14ac:dyDescent="0.4">
      <c r="F896" s="14"/>
      <c r="G896" s="14"/>
      <c r="H896" s="14"/>
      <c r="I896" s="14"/>
      <c r="J896" s="14"/>
      <c r="K896" s="30"/>
      <c r="L896" s="30"/>
      <c r="M896" s="30"/>
      <c r="N896" s="31"/>
    </row>
    <row r="897" spans="6:14" x14ac:dyDescent="0.4">
      <c r="F897" s="14"/>
      <c r="G897" s="14"/>
      <c r="H897" s="14"/>
      <c r="I897" s="14"/>
      <c r="J897" s="14"/>
      <c r="K897" s="30"/>
      <c r="L897" s="30"/>
      <c r="M897" s="30"/>
      <c r="N897" s="31"/>
    </row>
    <row r="898" spans="6:14" x14ac:dyDescent="0.4">
      <c r="F898" s="14"/>
      <c r="G898" s="14"/>
      <c r="H898" s="14"/>
      <c r="I898" s="14"/>
      <c r="J898" s="14"/>
      <c r="K898" s="30"/>
      <c r="L898" s="30"/>
      <c r="M898" s="30"/>
      <c r="N898" s="31"/>
    </row>
    <row r="899" spans="6:14" x14ac:dyDescent="0.4">
      <c r="F899" s="14"/>
      <c r="G899" s="14"/>
      <c r="H899" s="14"/>
      <c r="I899" s="14"/>
      <c r="J899" s="14"/>
      <c r="K899" s="30"/>
      <c r="L899" s="30"/>
      <c r="M899" s="30"/>
      <c r="N899" s="31"/>
    </row>
    <row r="900" spans="6:14" x14ac:dyDescent="0.4">
      <c r="F900" s="14"/>
      <c r="G900" s="14"/>
      <c r="H900" s="14"/>
      <c r="I900" s="14"/>
      <c r="J900" s="14"/>
      <c r="K900" s="30"/>
      <c r="L900" s="30"/>
      <c r="M900" s="30"/>
      <c r="N900" s="31"/>
    </row>
    <row r="901" spans="6:14" x14ac:dyDescent="0.4">
      <c r="F901" s="14"/>
      <c r="G901" s="14"/>
      <c r="H901" s="14"/>
      <c r="I901" s="14"/>
      <c r="J901" s="14"/>
      <c r="K901" s="30"/>
      <c r="L901" s="30"/>
      <c r="M901" s="30"/>
      <c r="N901" s="31"/>
    </row>
    <row r="902" spans="6:14" x14ac:dyDescent="0.4">
      <c r="F902" s="14"/>
      <c r="G902" s="14"/>
      <c r="H902" s="14"/>
      <c r="I902" s="14"/>
      <c r="J902" s="14"/>
      <c r="K902" s="30"/>
      <c r="L902" s="30"/>
      <c r="M902" s="30"/>
      <c r="N902" s="31"/>
    </row>
    <row r="903" spans="6:14" x14ac:dyDescent="0.4">
      <c r="F903" s="14"/>
      <c r="G903" s="14"/>
      <c r="H903" s="14"/>
      <c r="I903" s="14"/>
      <c r="J903" s="14"/>
      <c r="K903" s="30"/>
      <c r="L903" s="30"/>
      <c r="M903" s="30"/>
      <c r="N903" s="31"/>
    </row>
    <row r="904" spans="6:14" x14ac:dyDescent="0.4">
      <c r="F904" s="14"/>
      <c r="G904" s="14"/>
      <c r="H904" s="14"/>
      <c r="I904" s="14"/>
      <c r="J904" s="14"/>
      <c r="K904" s="30"/>
      <c r="L904" s="30"/>
      <c r="M904" s="30"/>
      <c r="N904" s="31"/>
    </row>
    <row r="905" spans="6:14" x14ac:dyDescent="0.4">
      <c r="F905" s="14"/>
      <c r="G905" s="14"/>
      <c r="H905" s="14"/>
      <c r="I905" s="14"/>
      <c r="J905" s="14"/>
      <c r="K905" s="30"/>
      <c r="L905" s="30"/>
      <c r="M905" s="30"/>
      <c r="N905" s="31"/>
    </row>
    <row r="906" spans="6:14" x14ac:dyDescent="0.4">
      <c r="F906" s="14"/>
      <c r="G906" s="14"/>
      <c r="H906" s="14"/>
      <c r="I906" s="14"/>
      <c r="J906" s="14"/>
      <c r="K906" s="30"/>
      <c r="L906" s="30"/>
      <c r="M906" s="30"/>
      <c r="N906" s="31"/>
    </row>
    <row r="907" spans="6:14" x14ac:dyDescent="0.4">
      <c r="F907" s="14"/>
      <c r="G907" s="14"/>
      <c r="H907" s="14"/>
      <c r="I907" s="14"/>
      <c r="J907" s="14"/>
      <c r="K907" s="30"/>
      <c r="L907" s="30"/>
      <c r="M907" s="30"/>
      <c r="N907" s="31"/>
    </row>
    <row r="908" spans="6:14" x14ac:dyDescent="0.4">
      <c r="F908" s="14"/>
      <c r="G908" s="14"/>
      <c r="H908" s="14"/>
      <c r="I908" s="14"/>
      <c r="J908" s="14"/>
      <c r="K908" s="30"/>
      <c r="L908" s="30"/>
      <c r="M908" s="30"/>
      <c r="N908" s="31"/>
    </row>
    <row r="909" spans="6:14" x14ac:dyDescent="0.4">
      <c r="F909" s="14"/>
      <c r="G909" s="14"/>
      <c r="H909" s="14"/>
      <c r="I909" s="14"/>
      <c r="J909" s="14"/>
      <c r="K909" s="30"/>
      <c r="L909" s="30"/>
      <c r="M909" s="30"/>
      <c r="N909" s="31"/>
    </row>
    <row r="910" spans="6:14" x14ac:dyDescent="0.4">
      <c r="F910" s="14"/>
      <c r="G910" s="14"/>
      <c r="H910" s="14"/>
      <c r="I910" s="14"/>
      <c r="J910" s="14"/>
      <c r="K910" s="30"/>
      <c r="L910" s="30"/>
      <c r="M910" s="30"/>
      <c r="N910" s="31"/>
    </row>
    <row r="911" spans="6:14" x14ac:dyDescent="0.4">
      <c r="F911" s="14"/>
      <c r="G911" s="14"/>
      <c r="H911" s="14"/>
      <c r="I911" s="14"/>
      <c r="J911" s="14"/>
      <c r="K911" s="30"/>
      <c r="L911" s="30"/>
      <c r="M911" s="30"/>
      <c r="N911" s="31"/>
    </row>
    <row r="912" spans="6:14" x14ac:dyDescent="0.4">
      <c r="F912" s="14"/>
      <c r="G912" s="14"/>
      <c r="H912" s="14"/>
      <c r="I912" s="14"/>
      <c r="J912" s="14"/>
      <c r="K912" s="30"/>
      <c r="L912" s="30"/>
      <c r="M912" s="30"/>
      <c r="N912" s="31"/>
    </row>
    <row r="913" spans="6:14" x14ac:dyDescent="0.4">
      <c r="F913" s="14"/>
      <c r="G913" s="14"/>
      <c r="H913" s="14"/>
      <c r="I913" s="14"/>
      <c r="J913" s="14"/>
      <c r="K913" s="30"/>
      <c r="L913" s="30"/>
      <c r="M913" s="30"/>
      <c r="N913" s="31"/>
    </row>
    <row r="914" spans="6:14" x14ac:dyDescent="0.4">
      <c r="F914" s="14"/>
      <c r="G914" s="14"/>
      <c r="H914" s="14"/>
      <c r="I914" s="14"/>
      <c r="J914" s="14"/>
      <c r="K914" s="30"/>
      <c r="L914" s="30"/>
      <c r="M914" s="30"/>
      <c r="N914" s="31"/>
    </row>
    <row r="915" spans="6:14" x14ac:dyDescent="0.4">
      <c r="F915" s="14"/>
      <c r="G915" s="14"/>
      <c r="H915" s="14"/>
      <c r="I915" s="14"/>
      <c r="J915" s="14"/>
      <c r="K915" s="30"/>
      <c r="L915" s="30"/>
      <c r="M915" s="30"/>
      <c r="N915" s="31"/>
    </row>
    <row r="916" spans="6:14" x14ac:dyDescent="0.4">
      <c r="F916" s="14"/>
      <c r="G916" s="14"/>
      <c r="H916" s="14"/>
      <c r="I916" s="14"/>
      <c r="J916" s="14"/>
      <c r="K916" s="30"/>
      <c r="L916" s="30"/>
      <c r="M916" s="30"/>
      <c r="N916" s="31"/>
    </row>
    <row r="917" spans="6:14" x14ac:dyDescent="0.4">
      <c r="F917" s="14"/>
      <c r="G917" s="14"/>
      <c r="H917" s="14"/>
      <c r="I917" s="14"/>
      <c r="J917" s="14"/>
      <c r="K917" s="30"/>
      <c r="L917" s="30"/>
      <c r="M917" s="30"/>
      <c r="N917" s="31"/>
    </row>
    <row r="918" spans="6:14" x14ac:dyDescent="0.4">
      <c r="F918" s="14"/>
      <c r="G918" s="14"/>
      <c r="H918" s="14"/>
      <c r="I918" s="14"/>
      <c r="J918" s="14"/>
      <c r="K918" s="30"/>
      <c r="L918" s="30"/>
      <c r="M918" s="30"/>
      <c r="N918" s="31"/>
    </row>
    <row r="919" spans="6:14" x14ac:dyDescent="0.4">
      <c r="F919" s="14"/>
      <c r="G919" s="14"/>
      <c r="H919" s="14"/>
      <c r="I919" s="14"/>
      <c r="J919" s="14"/>
      <c r="K919" s="30"/>
      <c r="L919" s="30"/>
      <c r="M919" s="30"/>
      <c r="N919" s="31"/>
    </row>
    <row r="920" spans="6:14" x14ac:dyDescent="0.4">
      <c r="F920" s="14"/>
      <c r="G920" s="14"/>
      <c r="H920" s="14"/>
      <c r="I920" s="14"/>
      <c r="J920" s="14"/>
      <c r="K920" s="30"/>
      <c r="L920" s="30"/>
      <c r="M920" s="30"/>
      <c r="N920" s="31"/>
    </row>
    <row r="921" spans="6:14" x14ac:dyDescent="0.4">
      <c r="F921" s="14"/>
      <c r="G921" s="14"/>
      <c r="H921" s="14"/>
      <c r="I921" s="14"/>
      <c r="J921" s="14"/>
      <c r="K921" s="30"/>
      <c r="L921" s="30"/>
      <c r="M921" s="30"/>
      <c r="N921" s="31"/>
    </row>
    <row r="922" spans="6:14" x14ac:dyDescent="0.4">
      <c r="F922" s="14"/>
      <c r="G922" s="14"/>
      <c r="H922" s="14"/>
      <c r="I922" s="14"/>
      <c r="J922" s="14"/>
      <c r="K922" s="30"/>
      <c r="L922" s="30"/>
      <c r="M922" s="30"/>
      <c r="N922" s="31"/>
    </row>
    <row r="923" spans="6:14" x14ac:dyDescent="0.4">
      <c r="F923" s="14"/>
      <c r="G923" s="14"/>
      <c r="H923" s="14"/>
      <c r="I923" s="14"/>
      <c r="J923" s="14"/>
      <c r="K923" s="30"/>
      <c r="L923" s="30"/>
      <c r="M923" s="30"/>
      <c r="N923" s="31"/>
    </row>
    <row r="924" spans="6:14" x14ac:dyDescent="0.4">
      <c r="F924" s="14"/>
      <c r="G924" s="14"/>
      <c r="H924" s="14"/>
      <c r="I924" s="14"/>
      <c r="J924" s="14"/>
      <c r="K924" s="30"/>
      <c r="L924" s="30"/>
      <c r="M924" s="30"/>
      <c r="N924" s="31"/>
    </row>
    <row r="925" spans="6:14" x14ac:dyDescent="0.4">
      <c r="F925" s="14"/>
      <c r="G925" s="14"/>
      <c r="H925" s="14"/>
      <c r="I925" s="14"/>
      <c r="J925" s="14"/>
      <c r="K925" s="30"/>
      <c r="L925" s="30"/>
      <c r="M925" s="30"/>
      <c r="N925" s="31"/>
    </row>
    <row r="926" spans="6:14" x14ac:dyDescent="0.4">
      <c r="F926" s="14"/>
      <c r="G926" s="14"/>
      <c r="H926" s="14"/>
      <c r="I926" s="14"/>
      <c r="J926" s="14"/>
      <c r="K926" s="30"/>
      <c r="L926" s="30"/>
      <c r="M926" s="30"/>
      <c r="N926" s="31"/>
    </row>
    <row r="927" spans="6:14" x14ac:dyDescent="0.4">
      <c r="F927" s="14"/>
      <c r="G927" s="14"/>
      <c r="H927" s="14"/>
      <c r="I927" s="14"/>
      <c r="J927" s="14"/>
      <c r="K927" s="30"/>
      <c r="L927" s="30"/>
      <c r="M927" s="30"/>
      <c r="N927" s="31"/>
    </row>
    <row r="928" spans="6:14" x14ac:dyDescent="0.4">
      <c r="F928" s="14"/>
      <c r="G928" s="14"/>
      <c r="H928" s="14"/>
      <c r="I928" s="14"/>
      <c r="J928" s="14"/>
      <c r="K928" s="30"/>
      <c r="L928" s="30"/>
      <c r="M928" s="30"/>
      <c r="N928" s="31"/>
    </row>
    <row r="929" spans="6:14" x14ac:dyDescent="0.4">
      <c r="F929" s="14"/>
      <c r="G929" s="14"/>
      <c r="H929" s="14"/>
      <c r="I929" s="14"/>
      <c r="J929" s="14"/>
      <c r="K929" s="30"/>
      <c r="L929" s="30"/>
      <c r="M929" s="30"/>
      <c r="N929" s="31"/>
    </row>
    <row r="930" spans="6:14" x14ac:dyDescent="0.4">
      <c r="F930" s="14"/>
      <c r="G930" s="14"/>
      <c r="H930" s="14"/>
      <c r="I930" s="14"/>
      <c r="J930" s="14"/>
      <c r="K930" s="30"/>
      <c r="L930" s="30"/>
      <c r="M930" s="30"/>
      <c r="N930" s="31"/>
    </row>
    <row r="931" spans="6:14" x14ac:dyDescent="0.4">
      <c r="F931" s="14"/>
      <c r="G931" s="14"/>
      <c r="H931" s="14"/>
      <c r="I931" s="14"/>
      <c r="J931" s="14"/>
      <c r="K931" s="30"/>
      <c r="L931" s="30"/>
      <c r="M931" s="30"/>
      <c r="N931" s="31"/>
    </row>
    <row r="932" spans="6:14" x14ac:dyDescent="0.4">
      <c r="F932" s="14"/>
      <c r="G932" s="14"/>
      <c r="H932" s="14"/>
      <c r="I932" s="14"/>
      <c r="J932" s="14"/>
      <c r="K932" s="30"/>
      <c r="L932" s="30"/>
      <c r="M932" s="30"/>
      <c r="N932" s="31"/>
    </row>
    <row r="933" spans="6:14" x14ac:dyDescent="0.4">
      <c r="F933" s="14"/>
      <c r="G933" s="14"/>
      <c r="H933" s="14"/>
      <c r="I933" s="14"/>
      <c r="J933" s="14"/>
      <c r="K933" s="30"/>
      <c r="L933" s="30"/>
      <c r="M933" s="30"/>
      <c r="N933" s="31"/>
    </row>
    <row r="934" spans="6:14" x14ac:dyDescent="0.4">
      <c r="F934" s="14"/>
      <c r="G934" s="14"/>
      <c r="H934" s="14"/>
      <c r="I934" s="14"/>
      <c r="J934" s="14"/>
      <c r="K934" s="30"/>
      <c r="L934" s="30"/>
      <c r="M934" s="30"/>
      <c r="N934" s="31"/>
    </row>
    <row r="935" spans="6:14" x14ac:dyDescent="0.4">
      <c r="F935" s="14"/>
      <c r="G935" s="14"/>
      <c r="H935" s="14"/>
      <c r="I935" s="14"/>
      <c r="J935" s="14"/>
      <c r="K935" s="30"/>
      <c r="L935" s="30"/>
      <c r="M935" s="30"/>
      <c r="N935" s="31"/>
    </row>
    <row r="936" spans="6:14" x14ac:dyDescent="0.4">
      <c r="F936" s="14"/>
      <c r="G936" s="14"/>
      <c r="H936" s="14"/>
      <c r="I936" s="14"/>
      <c r="J936" s="14"/>
      <c r="K936" s="30"/>
      <c r="L936" s="30"/>
      <c r="M936" s="30"/>
      <c r="N936" s="31"/>
    </row>
    <row r="937" spans="6:14" x14ac:dyDescent="0.4">
      <c r="F937" s="14"/>
      <c r="G937" s="14"/>
      <c r="H937" s="14"/>
      <c r="I937" s="14"/>
      <c r="J937" s="14"/>
      <c r="K937" s="30"/>
      <c r="L937" s="30"/>
      <c r="M937" s="30"/>
      <c r="N937" s="31"/>
    </row>
    <row r="938" spans="6:14" x14ac:dyDescent="0.4">
      <c r="F938" s="14"/>
      <c r="G938" s="14"/>
      <c r="H938" s="14"/>
      <c r="I938" s="14"/>
      <c r="J938" s="14"/>
      <c r="K938" s="30"/>
      <c r="L938" s="30"/>
      <c r="M938" s="30"/>
      <c r="N938" s="31"/>
    </row>
    <row r="939" spans="6:14" x14ac:dyDescent="0.4">
      <c r="F939" s="14"/>
      <c r="G939" s="14"/>
      <c r="H939" s="14"/>
      <c r="I939" s="14"/>
      <c r="J939" s="14"/>
      <c r="K939" s="30"/>
      <c r="L939" s="30"/>
      <c r="M939" s="30"/>
      <c r="N939" s="31"/>
    </row>
    <row r="940" spans="6:14" x14ac:dyDescent="0.4">
      <c r="F940" s="14"/>
      <c r="G940" s="14"/>
      <c r="H940" s="14"/>
      <c r="I940" s="14"/>
      <c r="J940" s="14"/>
      <c r="K940" s="30"/>
      <c r="L940" s="30"/>
      <c r="M940" s="30"/>
      <c r="N940" s="31"/>
    </row>
    <row r="941" spans="6:14" x14ac:dyDescent="0.4">
      <c r="F941" s="14"/>
      <c r="G941" s="14"/>
      <c r="H941" s="14"/>
      <c r="I941" s="14"/>
      <c r="J941" s="14"/>
      <c r="K941" s="30"/>
      <c r="L941" s="30"/>
      <c r="M941" s="30"/>
      <c r="N941" s="31"/>
    </row>
    <row r="942" spans="6:14" x14ac:dyDescent="0.4">
      <c r="F942" s="14"/>
      <c r="G942" s="14"/>
      <c r="H942" s="14"/>
      <c r="I942" s="14"/>
      <c r="J942" s="14"/>
      <c r="K942" s="30"/>
      <c r="L942" s="30"/>
      <c r="M942" s="30"/>
      <c r="N942" s="31"/>
    </row>
    <row r="943" spans="6:14" x14ac:dyDescent="0.4">
      <c r="F943" s="14"/>
      <c r="G943" s="14"/>
      <c r="H943" s="14"/>
      <c r="I943" s="14"/>
      <c r="J943" s="14"/>
      <c r="K943" s="30"/>
      <c r="L943" s="30"/>
      <c r="M943" s="30"/>
      <c r="N943" s="31"/>
    </row>
    <row r="944" spans="6:14" x14ac:dyDescent="0.4">
      <c r="F944" s="14"/>
      <c r="G944" s="14"/>
      <c r="H944" s="14"/>
      <c r="I944" s="14"/>
      <c r="J944" s="14"/>
      <c r="K944" s="30"/>
      <c r="L944" s="30"/>
      <c r="M944" s="30"/>
      <c r="N944" s="31"/>
    </row>
    <row r="945" spans="6:14" x14ac:dyDescent="0.4">
      <c r="F945" s="14"/>
      <c r="G945" s="14"/>
      <c r="H945" s="14"/>
      <c r="I945" s="14"/>
      <c r="J945" s="14"/>
      <c r="K945" s="30"/>
      <c r="L945" s="30"/>
      <c r="M945" s="30"/>
      <c r="N945" s="31"/>
    </row>
    <row r="946" spans="6:14" x14ac:dyDescent="0.4">
      <c r="F946" s="14"/>
      <c r="G946" s="14"/>
      <c r="H946" s="14"/>
      <c r="I946" s="14"/>
      <c r="J946" s="14"/>
      <c r="K946" s="30"/>
      <c r="L946" s="30"/>
      <c r="M946" s="30"/>
      <c r="N946" s="31"/>
    </row>
    <row r="947" spans="6:14" x14ac:dyDescent="0.4">
      <c r="F947" s="14"/>
      <c r="G947" s="14"/>
      <c r="H947" s="14"/>
      <c r="I947" s="14"/>
      <c r="J947" s="14"/>
      <c r="K947" s="30"/>
      <c r="L947" s="30"/>
      <c r="M947" s="30"/>
      <c r="N947" s="31"/>
    </row>
    <row r="948" spans="6:14" x14ac:dyDescent="0.4">
      <c r="F948" s="14"/>
      <c r="G948" s="14"/>
      <c r="H948" s="14"/>
      <c r="I948" s="14"/>
      <c r="J948" s="14"/>
      <c r="K948" s="30"/>
      <c r="L948" s="30"/>
      <c r="M948" s="30"/>
      <c r="N948" s="31"/>
    </row>
    <row r="949" spans="6:14" x14ac:dyDescent="0.4">
      <c r="F949" s="14"/>
      <c r="G949" s="14"/>
      <c r="H949" s="14"/>
      <c r="I949" s="14"/>
      <c r="J949" s="14"/>
      <c r="K949" s="30"/>
      <c r="L949" s="30"/>
      <c r="M949" s="30"/>
      <c r="N949" s="31"/>
    </row>
    <row r="950" spans="6:14" x14ac:dyDescent="0.4">
      <c r="F950" s="14"/>
      <c r="G950" s="14"/>
      <c r="H950" s="14"/>
      <c r="I950" s="14"/>
      <c r="J950" s="14"/>
      <c r="K950" s="30"/>
      <c r="L950" s="30"/>
      <c r="M950" s="30"/>
      <c r="N950" s="31"/>
    </row>
    <row r="951" spans="6:14" x14ac:dyDescent="0.4">
      <c r="F951" s="14"/>
      <c r="G951" s="14"/>
      <c r="H951" s="14"/>
      <c r="I951" s="14"/>
      <c r="J951" s="14"/>
      <c r="K951" s="30"/>
      <c r="L951" s="30"/>
      <c r="M951" s="30"/>
      <c r="N951" s="31"/>
    </row>
    <row r="952" spans="6:14" x14ac:dyDescent="0.4">
      <c r="F952" s="14"/>
      <c r="G952" s="14"/>
      <c r="H952" s="14"/>
      <c r="I952" s="14"/>
      <c r="J952" s="14"/>
      <c r="K952" s="30"/>
      <c r="L952" s="30"/>
      <c r="M952" s="30"/>
      <c r="N952" s="31"/>
    </row>
    <row r="953" spans="6:14" x14ac:dyDescent="0.4">
      <c r="F953" s="14"/>
      <c r="G953" s="14"/>
      <c r="H953" s="14"/>
      <c r="I953" s="14"/>
      <c r="J953" s="14"/>
      <c r="K953" s="30"/>
      <c r="L953" s="30"/>
      <c r="M953" s="30"/>
      <c r="N953" s="31"/>
    </row>
    <row r="954" spans="6:14" x14ac:dyDescent="0.4">
      <c r="F954" s="14"/>
      <c r="G954" s="14"/>
      <c r="H954" s="14"/>
      <c r="I954" s="14"/>
      <c r="J954" s="14"/>
      <c r="K954" s="30"/>
      <c r="L954" s="30"/>
      <c r="M954" s="30"/>
      <c r="N954" s="31"/>
    </row>
    <row r="955" spans="6:14" x14ac:dyDescent="0.4">
      <c r="F955" s="14"/>
      <c r="G955" s="14"/>
      <c r="H955" s="14"/>
      <c r="I955" s="14"/>
      <c r="J955" s="14"/>
      <c r="K955" s="30"/>
      <c r="L955" s="30"/>
      <c r="M955" s="30"/>
      <c r="N955" s="31"/>
    </row>
    <row r="956" spans="6:14" x14ac:dyDescent="0.4">
      <c r="F956" s="14"/>
      <c r="G956" s="14"/>
      <c r="H956" s="14"/>
      <c r="I956" s="14"/>
      <c r="J956" s="14"/>
      <c r="K956" s="30"/>
      <c r="L956" s="30"/>
      <c r="M956" s="30"/>
      <c r="N956" s="31"/>
    </row>
    <row r="957" spans="6:14" x14ac:dyDescent="0.4">
      <c r="F957" s="14"/>
      <c r="G957" s="14"/>
      <c r="H957" s="14"/>
      <c r="I957" s="14"/>
      <c r="J957" s="14"/>
      <c r="K957" s="30"/>
      <c r="L957" s="30"/>
      <c r="M957" s="30"/>
      <c r="N957" s="31"/>
    </row>
    <row r="958" spans="6:14" x14ac:dyDescent="0.4">
      <c r="F958" s="14"/>
      <c r="G958" s="14"/>
      <c r="H958" s="14"/>
      <c r="I958" s="14"/>
      <c r="J958" s="14"/>
      <c r="K958" s="30"/>
      <c r="L958" s="30"/>
      <c r="M958" s="30"/>
      <c r="N958" s="31"/>
    </row>
    <row r="959" spans="6:14" x14ac:dyDescent="0.4">
      <c r="F959" s="14"/>
      <c r="G959" s="14"/>
      <c r="H959" s="14"/>
      <c r="I959" s="14"/>
      <c r="J959" s="14"/>
      <c r="K959" s="30"/>
      <c r="L959" s="30"/>
      <c r="M959" s="30"/>
      <c r="N959" s="31"/>
    </row>
    <row r="960" spans="6:14" x14ac:dyDescent="0.4">
      <c r="F960" s="14"/>
      <c r="G960" s="14"/>
      <c r="H960" s="14"/>
      <c r="I960" s="14"/>
      <c r="J960" s="14"/>
      <c r="K960" s="30"/>
      <c r="L960" s="30"/>
      <c r="M960" s="30"/>
      <c r="N960" s="31"/>
    </row>
    <row r="961" spans="6:14" x14ac:dyDescent="0.4">
      <c r="F961" s="14"/>
      <c r="G961" s="14"/>
      <c r="H961" s="14"/>
      <c r="I961" s="14"/>
      <c r="J961" s="14"/>
      <c r="K961" s="30"/>
      <c r="L961" s="30"/>
      <c r="M961" s="30"/>
      <c r="N961" s="31"/>
    </row>
    <row r="962" spans="6:14" x14ac:dyDescent="0.4">
      <c r="F962" s="14"/>
      <c r="G962" s="14"/>
      <c r="H962" s="14"/>
      <c r="I962" s="14"/>
      <c r="J962" s="14"/>
      <c r="K962" s="30"/>
      <c r="L962" s="30"/>
      <c r="M962" s="30"/>
      <c r="N962" s="31"/>
    </row>
    <row r="963" spans="6:14" x14ac:dyDescent="0.4">
      <c r="F963" s="14"/>
      <c r="G963" s="14"/>
      <c r="H963" s="14"/>
      <c r="I963" s="14"/>
      <c r="J963" s="14"/>
      <c r="K963" s="30"/>
      <c r="L963" s="30"/>
      <c r="M963" s="30"/>
      <c r="N963" s="31"/>
    </row>
    <row r="964" spans="6:14" x14ac:dyDescent="0.4">
      <c r="F964" s="14"/>
      <c r="G964" s="14"/>
      <c r="H964" s="14"/>
      <c r="I964" s="14"/>
      <c r="J964" s="14"/>
      <c r="K964" s="30"/>
      <c r="L964" s="30"/>
      <c r="M964" s="30"/>
      <c r="N964" s="31"/>
    </row>
    <row r="965" spans="6:14" x14ac:dyDescent="0.4">
      <c r="F965" s="14"/>
      <c r="G965" s="14"/>
      <c r="H965" s="14"/>
      <c r="I965" s="14"/>
      <c r="J965" s="14"/>
      <c r="K965" s="30"/>
      <c r="L965" s="30"/>
      <c r="M965" s="30"/>
      <c r="N965" s="31"/>
    </row>
    <row r="966" spans="6:14" x14ac:dyDescent="0.4">
      <c r="F966" s="14"/>
      <c r="G966" s="14"/>
      <c r="H966" s="14"/>
      <c r="I966" s="14"/>
      <c r="J966" s="14"/>
      <c r="K966" s="30"/>
      <c r="L966" s="30"/>
      <c r="M966" s="30"/>
      <c r="N966" s="31"/>
    </row>
    <row r="967" spans="6:14" x14ac:dyDescent="0.4">
      <c r="F967" s="14"/>
      <c r="G967" s="14"/>
      <c r="H967" s="14"/>
      <c r="I967" s="14"/>
      <c r="J967" s="14"/>
      <c r="K967" s="30"/>
      <c r="L967" s="30"/>
      <c r="M967" s="30"/>
      <c r="N967" s="31"/>
    </row>
    <row r="968" spans="6:14" x14ac:dyDescent="0.4">
      <c r="F968" s="14"/>
      <c r="G968" s="14"/>
      <c r="H968" s="14"/>
      <c r="I968" s="14"/>
      <c r="J968" s="14"/>
      <c r="K968" s="30"/>
      <c r="L968" s="30"/>
      <c r="M968" s="30"/>
      <c r="N968" s="31"/>
    </row>
    <row r="969" spans="6:14" x14ac:dyDescent="0.4">
      <c r="F969" s="14"/>
      <c r="G969" s="14"/>
      <c r="H969" s="14"/>
      <c r="I969" s="14"/>
      <c r="J969" s="14"/>
      <c r="K969" s="30"/>
      <c r="L969" s="30"/>
      <c r="M969" s="30"/>
      <c r="N969" s="31"/>
    </row>
    <row r="970" spans="6:14" x14ac:dyDescent="0.4">
      <c r="F970" s="14"/>
      <c r="G970" s="14"/>
      <c r="H970" s="14"/>
      <c r="I970" s="14"/>
      <c r="J970" s="14"/>
      <c r="K970" s="30"/>
      <c r="L970" s="30"/>
      <c r="M970" s="30"/>
      <c r="N970" s="31"/>
    </row>
    <row r="971" spans="6:14" x14ac:dyDescent="0.4">
      <c r="F971" s="14"/>
      <c r="G971" s="14"/>
      <c r="H971" s="14"/>
      <c r="I971" s="14"/>
      <c r="J971" s="14"/>
      <c r="K971" s="30"/>
      <c r="L971" s="30"/>
      <c r="M971" s="30"/>
      <c r="N971" s="31"/>
    </row>
    <row r="972" spans="6:14" x14ac:dyDescent="0.4">
      <c r="F972" s="14"/>
      <c r="G972" s="14"/>
      <c r="H972" s="14"/>
      <c r="I972" s="14"/>
      <c r="J972" s="14"/>
      <c r="K972" s="30"/>
      <c r="L972" s="30"/>
      <c r="M972" s="30"/>
      <c r="N972" s="31"/>
    </row>
    <row r="973" spans="6:14" x14ac:dyDescent="0.4">
      <c r="F973" s="14"/>
      <c r="G973" s="14"/>
      <c r="H973" s="14"/>
      <c r="I973" s="14"/>
      <c r="J973" s="14"/>
      <c r="K973" s="30"/>
      <c r="L973" s="30"/>
      <c r="M973" s="30"/>
      <c r="N973" s="31"/>
    </row>
    <row r="974" spans="6:14" x14ac:dyDescent="0.4">
      <c r="F974" s="14"/>
      <c r="G974" s="14"/>
      <c r="H974" s="14"/>
      <c r="I974" s="14"/>
      <c r="J974" s="14"/>
      <c r="K974" s="30"/>
      <c r="L974" s="30"/>
      <c r="M974" s="30"/>
      <c r="N974" s="31"/>
    </row>
    <row r="975" spans="6:14" x14ac:dyDescent="0.4">
      <c r="F975" s="14"/>
      <c r="G975" s="14"/>
      <c r="H975" s="14"/>
      <c r="I975" s="14"/>
      <c r="J975" s="14"/>
      <c r="K975" s="30"/>
      <c r="L975" s="30"/>
      <c r="M975" s="30"/>
      <c r="N975" s="31"/>
    </row>
    <row r="976" spans="6:14" x14ac:dyDescent="0.4">
      <c r="F976" s="14"/>
      <c r="G976" s="14"/>
      <c r="H976" s="14"/>
      <c r="I976" s="14"/>
      <c r="J976" s="14"/>
      <c r="K976" s="30"/>
      <c r="L976" s="30"/>
      <c r="M976" s="30"/>
      <c r="N976" s="31"/>
    </row>
    <row r="977" spans="6:14" x14ac:dyDescent="0.4">
      <c r="F977" s="14"/>
      <c r="G977" s="14"/>
      <c r="H977" s="14"/>
      <c r="I977" s="14"/>
      <c r="J977" s="14"/>
      <c r="K977" s="30"/>
      <c r="L977" s="30"/>
      <c r="M977" s="30"/>
      <c r="N977" s="31"/>
    </row>
    <row r="978" spans="6:14" x14ac:dyDescent="0.4">
      <c r="F978" s="14"/>
      <c r="G978" s="14"/>
      <c r="H978" s="14"/>
      <c r="I978" s="14"/>
      <c r="J978" s="14"/>
      <c r="K978" s="30"/>
      <c r="L978" s="30"/>
      <c r="M978" s="30"/>
      <c r="N978" s="31"/>
    </row>
    <row r="979" spans="6:14" x14ac:dyDescent="0.4">
      <c r="F979" s="14"/>
      <c r="G979" s="14"/>
      <c r="H979" s="14"/>
      <c r="I979" s="14"/>
      <c r="J979" s="14"/>
      <c r="K979" s="30"/>
      <c r="L979" s="30"/>
      <c r="M979" s="30"/>
      <c r="N979" s="31"/>
    </row>
    <row r="980" spans="6:14" x14ac:dyDescent="0.4">
      <c r="F980" s="14"/>
      <c r="G980" s="14"/>
      <c r="H980" s="14"/>
      <c r="I980" s="14"/>
      <c r="J980" s="14"/>
      <c r="K980" s="30"/>
      <c r="L980" s="30"/>
      <c r="M980" s="30"/>
      <c r="N980" s="31"/>
    </row>
    <row r="981" spans="6:14" x14ac:dyDescent="0.4">
      <c r="F981" s="14"/>
      <c r="G981" s="14"/>
      <c r="H981" s="14"/>
      <c r="I981" s="14"/>
      <c r="J981" s="14"/>
      <c r="K981" s="30"/>
      <c r="L981" s="30"/>
      <c r="M981" s="30"/>
      <c r="N981" s="31"/>
    </row>
    <row r="982" spans="6:14" x14ac:dyDescent="0.4">
      <c r="F982" s="14"/>
      <c r="G982" s="14"/>
      <c r="H982" s="14"/>
      <c r="I982" s="14"/>
      <c r="J982" s="14"/>
      <c r="K982" s="30"/>
      <c r="L982" s="30"/>
      <c r="M982" s="30"/>
      <c r="N982" s="31"/>
    </row>
    <row r="983" spans="6:14" x14ac:dyDescent="0.4">
      <c r="F983" s="14"/>
      <c r="G983" s="14"/>
      <c r="H983" s="14"/>
      <c r="I983" s="14"/>
      <c r="J983" s="14"/>
      <c r="K983" s="30"/>
      <c r="L983" s="30"/>
      <c r="M983" s="30"/>
      <c r="N983" s="31"/>
    </row>
    <row r="984" spans="6:14" x14ac:dyDescent="0.4">
      <c r="F984" s="14"/>
      <c r="G984" s="14"/>
      <c r="H984" s="14"/>
      <c r="I984" s="14"/>
      <c r="J984" s="14"/>
      <c r="K984" s="30"/>
      <c r="L984" s="30"/>
      <c r="M984" s="30"/>
      <c r="N984" s="31"/>
    </row>
    <row r="985" spans="6:14" x14ac:dyDescent="0.4">
      <c r="F985" s="14"/>
      <c r="G985" s="14"/>
      <c r="H985" s="14"/>
      <c r="I985" s="14"/>
      <c r="J985" s="14"/>
      <c r="K985" s="30"/>
      <c r="L985" s="30"/>
      <c r="M985" s="30"/>
      <c r="N985" s="31"/>
    </row>
    <row r="986" spans="6:14" x14ac:dyDescent="0.4">
      <c r="F986" s="14"/>
      <c r="G986" s="14"/>
      <c r="H986" s="14"/>
      <c r="I986" s="14"/>
      <c r="J986" s="14"/>
      <c r="K986" s="30"/>
      <c r="L986" s="30"/>
      <c r="M986" s="30"/>
      <c r="N986" s="31"/>
    </row>
    <row r="987" spans="6:14" x14ac:dyDescent="0.4">
      <c r="F987" s="14"/>
      <c r="G987" s="14"/>
      <c r="H987" s="14"/>
      <c r="I987" s="14"/>
      <c r="J987" s="14"/>
      <c r="K987" s="30"/>
      <c r="L987" s="30"/>
      <c r="M987" s="30"/>
      <c r="N987" s="31"/>
    </row>
    <row r="988" spans="6:14" x14ac:dyDescent="0.4">
      <c r="F988" s="14"/>
      <c r="G988" s="14"/>
      <c r="H988" s="14"/>
      <c r="I988" s="14"/>
      <c r="J988" s="14"/>
      <c r="K988" s="30"/>
      <c r="L988" s="30"/>
      <c r="M988" s="30"/>
      <c r="N988" s="31"/>
    </row>
    <row r="989" spans="6:14" x14ac:dyDescent="0.4">
      <c r="F989" s="14"/>
      <c r="G989" s="14"/>
      <c r="H989" s="14"/>
      <c r="I989" s="14"/>
      <c r="J989" s="14"/>
      <c r="K989" s="30"/>
      <c r="L989" s="30"/>
      <c r="M989" s="30"/>
      <c r="N989" s="31"/>
    </row>
    <row r="990" spans="6:14" x14ac:dyDescent="0.4">
      <c r="F990" s="14"/>
      <c r="G990" s="14"/>
      <c r="H990" s="14"/>
      <c r="I990" s="14"/>
      <c r="J990" s="14"/>
      <c r="K990" s="30"/>
      <c r="L990" s="30"/>
      <c r="M990" s="30"/>
      <c r="N990" s="31"/>
    </row>
    <row r="991" spans="6:14" x14ac:dyDescent="0.4">
      <c r="F991" s="14"/>
      <c r="G991" s="14"/>
      <c r="H991" s="14"/>
      <c r="I991" s="14"/>
      <c r="J991" s="14"/>
      <c r="K991" s="30"/>
      <c r="L991" s="30"/>
      <c r="M991" s="30"/>
      <c r="N991" s="31"/>
    </row>
    <row r="992" spans="6:14" x14ac:dyDescent="0.4">
      <c r="F992" s="14"/>
      <c r="G992" s="14"/>
      <c r="H992" s="14"/>
      <c r="I992" s="14"/>
      <c r="J992" s="14"/>
      <c r="K992" s="30"/>
      <c r="L992" s="30"/>
      <c r="M992" s="30"/>
      <c r="N992" s="31"/>
    </row>
    <row r="993" spans="6:14" x14ac:dyDescent="0.4">
      <c r="F993" s="14"/>
      <c r="G993" s="14"/>
      <c r="H993" s="14"/>
      <c r="I993" s="14"/>
      <c r="J993" s="14"/>
      <c r="K993" s="30"/>
      <c r="L993" s="30"/>
      <c r="M993" s="30"/>
      <c r="N993" s="31"/>
    </row>
    <row r="994" spans="6:14" x14ac:dyDescent="0.4">
      <c r="F994" s="14"/>
      <c r="G994" s="14"/>
      <c r="H994" s="14"/>
      <c r="I994" s="14"/>
      <c r="J994" s="14"/>
      <c r="K994" s="30"/>
      <c r="L994" s="30"/>
      <c r="M994" s="30"/>
      <c r="N994" s="31"/>
    </row>
    <row r="995" spans="6:14" x14ac:dyDescent="0.4">
      <c r="F995" s="14"/>
      <c r="G995" s="14"/>
      <c r="H995" s="14"/>
      <c r="I995" s="14"/>
      <c r="J995" s="14"/>
      <c r="K995" s="30"/>
      <c r="L995" s="30"/>
      <c r="M995" s="30"/>
      <c r="N995" s="31"/>
    </row>
    <row r="996" spans="6:14" x14ac:dyDescent="0.4">
      <c r="F996" s="14"/>
      <c r="G996" s="14"/>
      <c r="H996" s="14"/>
      <c r="I996" s="14"/>
      <c r="J996" s="14"/>
      <c r="K996" s="30"/>
      <c r="L996" s="30"/>
      <c r="M996" s="30"/>
      <c r="N996" s="31"/>
    </row>
    <row r="997" spans="6:14" x14ac:dyDescent="0.4">
      <c r="F997" s="14"/>
      <c r="G997" s="14"/>
      <c r="H997" s="14"/>
      <c r="I997" s="14"/>
      <c r="J997" s="14"/>
      <c r="K997" s="30"/>
      <c r="L997" s="30"/>
      <c r="M997" s="30"/>
      <c r="N997" s="31"/>
    </row>
    <row r="998" spans="6:14" x14ac:dyDescent="0.4">
      <c r="F998" s="14"/>
      <c r="G998" s="14"/>
      <c r="H998" s="14"/>
      <c r="I998" s="14"/>
      <c r="J998" s="14"/>
      <c r="K998" s="30"/>
      <c r="L998" s="30"/>
      <c r="M998" s="30"/>
      <c r="N998" s="31"/>
    </row>
    <row r="999" spans="6:14" x14ac:dyDescent="0.4">
      <c r="F999" s="14"/>
      <c r="G999" s="14"/>
      <c r="H999" s="14"/>
      <c r="I999" s="14"/>
      <c r="J999" s="14"/>
      <c r="K999" s="30"/>
      <c r="L999" s="30"/>
      <c r="M999" s="30"/>
      <c r="N999" s="31"/>
    </row>
    <row r="1000" spans="6:14" x14ac:dyDescent="0.4">
      <c r="F1000" s="14"/>
      <c r="G1000" s="14"/>
      <c r="H1000" s="14"/>
      <c r="I1000" s="14"/>
      <c r="J1000" s="14"/>
      <c r="K1000" s="30"/>
      <c r="L1000" s="30"/>
      <c r="M1000" s="30"/>
      <c r="N1000" s="31"/>
    </row>
    <row r="1001" spans="6:14" x14ac:dyDescent="0.4">
      <c r="F1001" s="14"/>
      <c r="G1001" s="14"/>
      <c r="H1001" s="14"/>
      <c r="I1001" s="14"/>
      <c r="J1001" s="14"/>
      <c r="K1001" s="30"/>
      <c r="L1001" s="30"/>
      <c r="M1001" s="30"/>
      <c r="N1001" s="31"/>
    </row>
    <row r="1002" spans="6:14" x14ac:dyDescent="0.4">
      <c r="F1002" s="14"/>
      <c r="G1002" s="14"/>
      <c r="H1002" s="14"/>
      <c r="I1002" s="14"/>
      <c r="J1002" s="14"/>
      <c r="K1002" s="30"/>
      <c r="L1002" s="30"/>
      <c r="M1002" s="30"/>
      <c r="N1002" s="31"/>
    </row>
    <row r="1003" spans="6:14" x14ac:dyDescent="0.4">
      <c r="F1003" s="14"/>
      <c r="G1003" s="14"/>
      <c r="H1003" s="14"/>
      <c r="I1003" s="14"/>
      <c r="J1003" s="14"/>
      <c r="K1003" s="30"/>
      <c r="L1003" s="30"/>
      <c r="M1003" s="30"/>
      <c r="N1003" s="31"/>
    </row>
    <row r="1004" spans="6:14" x14ac:dyDescent="0.4">
      <c r="F1004" s="14"/>
      <c r="G1004" s="14"/>
      <c r="H1004" s="14"/>
      <c r="I1004" s="14"/>
      <c r="J1004" s="14"/>
      <c r="K1004" s="30"/>
      <c r="L1004" s="30"/>
      <c r="M1004" s="30"/>
      <c r="N1004" s="31"/>
    </row>
    <row r="1005" spans="6:14" x14ac:dyDescent="0.4">
      <c r="F1005" s="14"/>
      <c r="G1005" s="14"/>
      <c r="H1005" s="14"/>
      <c r="I1005" s="14"/>
      <c r="J1005" s="14"/>
      <c r="K1005" s="30"/>
      <c r="L1005" s="30"/>
      <c r="M1005" s="30"/>
      <c r="N1005" s="31"/>
    </row>
    <row r="1006" spans="6:14" x14ac:dyDescent="0.4">
      <c r="F1006" s="14"/>
      <c r="G1006" s="14"/>
      <c r="H1006" s="14"/>
      <c r="I1006" s="14"/>
      <c r="J1006" s="14"/>
      <c r="K1006" s="30"/>
      <c r="L1006" s="30"/>
      <c r="M1006" s="30"/>
      <c r="N1006" s="31"/>
    </row>
    <row r="1007" spans="6:14" x14ac:dyDescent="0.4">
      <c r="F1007" s="14"/>
      <c r="G1007" s="14"/>
      <c r="H1007" s="14"/>
      <c r="I1007" s="14"/>
      <c r="J1007" s="14"/>
      <c r="K1007" s="30"/>
      <c r="L1007" s="30"/>
      <c r="M1007" s="30"/>
      <c r="N1007" s="31"/>
    </row>
    <row r="1008" spans="6:14" x14ac:dyDescent="0.4">
      <c r="F1008" s="14"/>
      <c r="G1008" s="14"/>
      <c r="H1008" s="14"/>
      <c r="I1008" s="14"/>
      <c r="J1008" s="14"/>
      <c r="K1008" s="30"/>
      <c r="L1008" s="30"/>
      <c r="M1008" s="30"/>
      <c r="N1008" s="31"/>
    </row>
    <row r="1009" spans="6:14" x14ac:dyDescent="0.4">
      <c r="F1009" s="14"/>
      <c r="G1009" s="14"/>
      <c r="H1009" s="14"/>
      <c r="I1009" s="14"/>
      <c r="J1009" s="14"/>
      <c r="K1009" s="30"/>
      <c r="L1009" s="30"/>
      <c r="M1009" s="30"/>
      <c r="N1009" s="31"/>
    </row>
    <row r="1010" spans="6:14" x14ac:dyDescent="0.4">
      <c r="F1010" s="14"/>
      <c r="G1010" s="14"/>
      <c r="H1010" s="14"/>
      <c r="I1010" s="14"/>
      <c r="J1010" s="14"/>
      <c r="K1010" s="30"/>
      <c r="L1010" s="30"/>
      <c r="M1010" s="30"/>
      <c r="N1010" s="31"/>
    </row>
    <row r="1011" spans="6:14" x14ac:dyDescent="0.4">
      <c r="F1011" s="14"/>
      <c r="G1011" s="14"/>
      <c r="H1011" s="14"/>
      <c r="I1011" s="14"/>
      <c r="J1011" s="14"/>
      <c r="K1011" s="30"/>
      <c r="L1011" s="30"/>
      <c r="M1011" s="30"/>
      <c r="N1011" s="31"/>
    </row>
    <row r="1012" spans="6:14" x14ac:dyDescent="0.4">
      <c r="F1012" s="14"/>
      <c r="G1012" s="14"/>
      <c r="H1012" s="14"/>
      <c r="I1012" s="14"/>
      <c r="J1012" s="14"/>
      <c r="K1012" s="30"/>
      <c r="L1012" s="30"/>
      <c r="M1012" s="30"/>
      <c r="N1012" s="31"/>
    </row>
    <row r="1013" spans="6:14" x14ac:dyDescent="0.4">
      <c r="F1013" s="14"/>
      <c r="G1013" s="14"/>
      <c r="H1013" s="14"/>
      <c r="I1013" s="14"/>
      <c r="J1013" s="14"/>
      <c r="K1013" s="30"/>
      <c r="L1013" s="30"/>
      <c r="M1013" s="30"/>
      <c r="N1013" s="31"/>
    </row>
    <row r="1014" spans="6:14" x14ac:dyDescent="0.4">
      <c r="F1014" s="14"/>
      <c r="G1014" s="14"/>
      <c r="H1014" s="14"/>
      <c r="I1014" s="14"/>
      <c r="J1014" s="14"/>
      <c r="K1014" s="30"/>
      <c r="L1014" s="30"/>
      <c r="M1014" s="30"/>
      <c r="N1014" s="31"/>
    </row>
    <row r="1015" spans="6:14" x14ac:dyDescent="0.4">
      <c r="F1015" s="14"/>
      <c r="G1015" s="14"/>
      <c r="H1015" s="14"/>
      <c r="I1015" s="14"/>
      <c r="J1015" s="14"/>
      <c r="K1015" s="30"/>
      <c r="L1015" s="30"/>
      <c r="M1015" s="30"/>
      <c r="N1015" s="31"/>
    </row>
    <row r="1016" spans="6:14" x14ac:dyDescent="0.4">
      <c r="F1016" s="14"/>
      <c r="G1016" s="14"/>
      <c r="H1016" s="14"/>
      <c r="I1016" s="14"/>
      <c r="J1016" s="14"/>
      <c r="K1016" s="30"/>
      <c r="L1016" s="30"/>
      <c r="M1016" s="30"/>
      <c r="N1016" s="31"/>
    </row>
    <row r="1017" spans="6:14" x14ac:dyDescent="0.4">
      <c r="F1017" s="14"/>
      <c r="G1017" s="14"/>
      <c r="H1017" s="14"/>
      <c r="I1017" s="14"/>
      <c r="J1017" s="14"/>
      <c r="K1017" s="30"/>
      <c r="L1017" s="30"/>
      <c r="M1017" s="30"/>
      <c r="N1017" s="31"/>
    </row>
    <row r="1018" spans="6:14" x14ac:dyDescent="0.4">
      <c r="F1018" s="14"/>
      <c r="G1018" s="14"/>
      <c r="H1018" s="14"/>
      <c r="I1018" s="14"/>
      <c r="J1018" s="14"/>
      <c r="K1018" s="30"/>
      <c r="L1018" s="30"/>
      <c r="M1018" s="30"/>
      <c r="N1018" s="31"/>
    </row>
    <row r="1019" spans="6:14" x14ac:dyDescent="0.4">
      <c r="F1019" s="14"/>
      <c r="G1019" s="14"/>
      <c r="H1019" s="14"/>
      <c r="I1019" s="14"/>
      <c r="J1019" s="14"/>
      <c r="K1019" s="30"/>
      <c r="L1019" s="30"/>
      <c r="M1019" s="30"/>
      <c r="N1019" s="31"/>
    </row>
    <row r="1020" spans="6:14" x14ac:dyDescent="0.4">
      <c r="F1020" s="14"/>
      <c r="G1020" s="14"/>
      <c r="H1020" s="14"/>
      <c r="I1020" s="14"/>
      <c r="J1020" s="14"/>
      <c r="K1020" s="30"/>
      <c r="L1020" s="30"/>
      <c r="M1020" s="30"/>
      <c r="N1020" s="31"/>
    </row>
    <row r="1021" spans="6:14" x14ac:dyDescent="0.4">
      <c r="F1021" s="14"/>
      <c r="G1021" s="14"/>
      <c r="H1021" s="14"/>
      <c r="I1021" s="14"/>
      <c r="J1021" s="14"/>
      <c r="K1021" s="30"/>
      <c r="L1021" s="30"/>
      <c r="M1021" s="30"/>
      <c r="N1021" s="31"/>
    </row>
    <row r="1022" spans="6:14" x14ac:dyDescent="0.4">
      <c r="F1022" s="14"/>
      <c r="G1022" s="14"/>
      <c r="H1022" s="14"/>
      <c r="I1022" s="14"/>
      <c r="J1022" s="14"/>
      <c r="K1022" s="30"/>
      <c r="L1022" s="30"/>
      <c r="M1022" s="30"/>
      <c r="N1022" s="31"/>
    </row>
    <row r="1023" spans="6:14" x14ac:dyDescent="0.4">
      <c r="F1023" s="14"/>
      <c r="G1023" s="14"/>
      <c r="H1023" s="14"/>
      <c r="I1023" s="14"/>
      <c r="J1023" s="14"/>
      <c r="K1023" s="30"/>
      <c r="L1023" s="30"/>
      <c r="M1023" s="30"/>
      <c r="N1023" s="31"/>
    </row>
    <row r="1024" spans="6:14" x14ac:dyDescent="0.4">
      <c r="F1024" s="14"/>
      <c r="G1024" s="14"/>
      <c r="H1024" s="14"/>
      <c r="I1024" s="14"/>
      <c r="J1024" s="14"/>
      <c r="K1024" s="30"/>
      <c r="L1024" s="30"/>
      <c r="M1024" s="30"/>
      <c r="N1024" s="31"/>
    </row>
    <row r="1025" spans="6:14" x14ac:dyDescent="0.4">
      <c r="F1025" s="14"/>
      <c r="G1025" s="14"/>
      <c r="H1025" s="14"/>
      <c r="I1025" s="14"/>
      <c r="J1025" s="14"/>
      <c r="K1025" s="30"/>
      <c r="L1025" s="30"/>
      <c r="M1025" s="30"/>
      <c r="N1025" s="31"/>
    </row>
    <row r="1026" spans="6:14" x14ac:dyDescent="0.4">
      <c r="F1026" s="14"/>
      <c r="G1026" s="14"/>
      <c r="H1026" s="14"/>
      <c r="I1026" s="14"/>
      <c r="J1026" s="14"/>
      <c r="K1026" s="30"/>
      <c r="L1026" s="30"/>
      <c r="M1026" s="30"/>
      <c r="N1026" s="31"/>
    </row>
    <row r="1027" spans="6:14" x14ac:dyDescent="0.4">
      <c r="F1027" s="14"/>
      <c r="G1027" s="14"/>
      <c r="H1027" s="14"/>
      <c r="I1027" s="14"/>
      <c r="J1027" s="14"/>
      <c r="K1027" s="30"/>
      <c r="L1027" s="30"/>
      <c r="M1027" s="30"/>
      <c r="N1027" s="31"/>
    </row>
    <row r="1028" spans="6:14" x14ac:dyDescent="0.4">
      <c r="F1028" s="14"/>
      <c r="G1028" s="14"/>
      <c r="H1028" s="14"/>
      <c r="I1028" s="14"/>
      <c r="J1028" s="14"/>
      <c r="K1028" s="30"/>
      <c r="L1028" s="30"/>
      <c r="M1028" s="30"/>
      <c r="N1028" s="31"/>
    </row>
    <row r="1029" spans="6:14" x14ac:dyDescent="0.4">
      <c r="F1029" s="14"/>
      <c r="G1029" s="14"/>
      <c r="H1029" s="14"/>
      <c r="I1029" s="14"/>
      <c r="J1029" s="14"/>
      <c r="K1029" s="30"/>
      <c r="L1029" s="30"/>
      <c r="M1029" s="30"/>
      <c r="N1029" s="31"/>
    </row>
    <row r="1030" spans="6:14" x14ac:dyDescent="0.4">
      <c r="F1030" s="14"/>
      <c r="G1030" s="14"/>
      <c r="H1030" s="14"/>
      <c r="I1030" s="14"/>
      <c r="J1030" s="14"/>
      <c r="K1030" s="30"/>
      <c r="L1030" s="30"/>
      <c r="M1030" s="30"/>
      <c r="N1030" s="31"/>
    </row>
    <row r="1031" spans="6:14" x14ac:dyDescent="0.4">
      <c r="F1031" s="14"/>
      <c r="G1031" s="14"/>
      <c r="H1031" s="14"/>
      <c r="I1031" s="14"/>
      <c r="J1031" s="14"/>
      <c r="K1031" s="30"/>
      <c r="L1031" s="30"/>
      <c r="M1031" s="30"/>
      <c r="N1031" s="31"/>
    </row>
    <row r="1032" spans="6:14" x14ac:dyDescent="0.4">
      <c r="F1032" s="14"/>
      <c r="G1032" s="14"/>
      <c r="H1032" s="14"/>
      <c r="I1032" s="14"/>
      <c r="J1032" s="14"/>
      <c r="K1032" s="30"/>
      <c r="L1032" s="30"/>
      <c r="M1032" s="30"/>
      <c r="N1032" s="31"/>
    </row>
    <row r="1033" spans="6:14" x14ac:dyDescent="0.4">
      <c r="F1033" s="14"/>
      <c r="G1033" s="14"/>
      <c r="H1033" s="14"/>
      <c r="I1033" s="14"/>
      <c r="J1033" s="14"/>
      <c r="K1033" s="30"/>
      <c r="L1033" s="30"/>
      <c r="M1033" s="30"/>
      <c r="N1033" s="31"/>
    </row>
    <row r="1034" spans="6:14" x14ac:dyDescent="0.4">
      <c r="F1034" s="14"/>
      <c r="G1034" s="14"/>
      <c r="H1034" s="14"/>
      <c r="I1034" s="14"/>
      <c r="J1034" s="14"/>
      <c r="K1034" s="30"/>
      <c r="L1034" s="30"/>
      <c r="M1034" s="30"/>
      <c r="N1034" s="31"/>
    </row>
    <row r="1035" spans="6:14" x14ac:dyDescent="0.4">
      <c r="F1035" s="14"/>
      <c r="G1035" s="14"/>
      <c r="H1035" s="14"/>
      <c r="I1035" s="14"/>
      <c r="J1035" s="14"/>
      <c r="K1035" s="30"/>
      <c r="L1035" s="30"/>
      <c r="M1035" s="30"/>
      <c r="N1035" s="31"/>
    </row>
    <row r="1036" spans="6:14" x14ac:dyDescent="0.4">
      <c r="F1036" s="14"/>
      <c r="G1036" s="14"/>
      <c r="H1036" s="14"/>
      <c r="I1036" s="14"/>
      <c r="J1036" s="14"/>
      <c r="K1036" s="30"/>
      <c r="L1036" s="30"/>
      <c r="M1036" s="30"/>
      <c r="N1036" s="31"/>
    </row>
    <row r="1037" spans="6:14" x14ac:dyDescent="0.4">
      <c r="F1037" s="14"/>
      <c r="G1037" s="14"/>
      <c r="H1037" s="14"/>
      <c r="I1037" s="14"/>
      <c r="J1037" s="14"/>
      <c r="K1037" s="30"/>
      <c r="L1037" s="30"/>
      <c r="M1037" s="30"/>
      <c r="N1037" s="31"/>
    </row>
    <row r="1038" spans="6:14" x14ac:dyDescent="0.4">
      <c r="F1038" s="14"/>
      <c r="G1038" s="14"/>
      <c r="H1038" s="14"/>
      <c r="I1038" s="14"/>
      <c r="J1038" s="14"/>
      <c r="K1038" s="30"/>
      <c r="L1038" s="30"/>
      <c r="M1038" s="30"/>
      <c r="N1038" s="31"/>
    </row>
    <row r="1039" spans="6:14" x14ac:dyDescent="0.4">
      <c r="F1039" s="14"/>
      <c r="G1039" s="14"/>
      <c r="H1039" s="14"/>
      <c r="I1039" s="14"/>
      <c r="J1039" s="14"/>
      <c r="K1039" s="30"/>
      <c r="L1039" s="30"/>
      <c r="M1039" s="30"/>
      <c r="N1039" s="31"/>
    </row>
    <row r="1040" spans="6:14" x14ac:dyDescent="0.4">
      <c r="F1040" s="14"/>
      <c r="G1040" s="14"/>
      <c r="H1040" s="14"/>
      <c r="I1040" s="14"/>
      <c r="J1040" s="14"/>
      <c r="K1040" s="30"/>
      <c r="L1040" s="30"/>
      <c r="M1040" s="30"/>
      <c r="N1040" s="31"/>
    </row>
    <row r="1041" spans="6:14" x14ac:dyDescent="0.4">
      <c r="F1041" s="14"/>
      <c r="G1041" s="14"/>
      <c r="H1041" s="14"/>
      <c r="I1041" s="14"/>
      <c r="J1041" s="14"/>
      <c r="K1041" s="30"/>
      <c r="L1041" s="30"/>
      <c r="M1041" s="30"/>
      <c r="N1041" s="31"/>
    </row>
    <row r="1042" spans="6:14" x14ac:dyDescent="0.4">
      <c r="F1042" s="14"/>
      <c r="G1042" s="14"/>
      <c r="H1042" s="14"/>
      <c r="I1042" s="14"/>
      <c r="J1042" s="14"/>
      <c r="K1042" s="30"/>
      <c r="L1042" s="30"/>
      <c r="M1042" s="30"/>
      <c r="N1042" s="31"/>
    </row>
    <row r="1043" spans="6:14" x14ac:dyDescent="0.4">
      <c r="F1043" s="14"/>
      <c r="G1043" s="14"/>
      <c r="H1043" s="14"/>
      <c r="I1043" s="14"/>
      <c r="J1043" s="14"/>
      <c r="K1043" s="30"/>
      <c r="L1043" s="30"/>
      <c r="M1043" s="30"/>
      <c r="N1043" s="31"/>
    </row>
    <row r="1044" spans="6:14" x14ac:dyDescent="0.4">
      <c r="F1044" s="14"/>
      <c r="G1044" s="14"/>
      <c r="H1044" s="14"/>
      <c r="I1044" s="14"/>
      <c r="J1044" s="14"/>
      <c r="K1044" s="30"/>
      <c r="L1044" s="30"/>
      <c r="M1044" s="30"/>
      <c r="N1044" s="31"/>
    </row>
    <row r="1045" spans="6:14" x14ac:dyDescent="0.4">
      <c r="F1045" s="14"/>
      <c r="G1045" s="14"/>
      <c r="H1045" s="14"/>
      <c r="I1045" s="14"/>
      <c r="J1045" s="14"/>
      <c r="K1045" s="30"/>
      <c r="L1045" s="30"/>
      <c r="M1045" s="30"/>
      <c r="N1045" s="31"/>
    </row>
    <row r="1046" spans="6:14" x14ac:dyDescent="0.4">
      <c r="F1046" s="14"/>
      <c r="G1046" s="14"/>
      <c r="H1046" s="14"/>
      <c r="I1046" s="14"/>
      <c r="J1046" s="14"/>
      <c r="K1046" s="30"/>
      <c r="L1046" s="30"/>
      <c r="M1046" s="30"/>
      <c r="N1046" s="31"/>
    </row>
    <row r="1047" spans="6:14" x14ac:dyDescent="0.4">
      <c r="F1047" s="14"/>
      <c r="G1047" s="14"/>
      <c r="H1047" s="14"/>
      <c r="I1047" s="14"/>
      <c r="J1047" s="14"/>
      <c r="K1047" s="30"/>
      <c r="L1047" s="30"/>
      <c r="M1047" s="30"/>
      <c r="N1047" s="31"/>
    </row>
    <row r="1048" spans="6:14" x14ac:dyDescent="0.4">
      <c r="F1048" s="14"/>
      <c r="G1048" s="14"/>
      <c r="H1048" s="14"/>
      <c r="I1048" s="14"/>
      <c r="J1048" s="14"/>
      <c r="K1048" s="30"/>
      <c r="L1048" s="30"/>
      <c r="M1048" s="30"/>
      <c r="N1048" s="31"/>
    </row>
    <row r="1049" spans="6:14" x14ac:dyDescent="0.4">
      <c r="F1049" s="14"/>
      <c r="G1049" s="14"/>
      <c r="H1049" s="14"/>
      <c r="I1049" s="14"/>
      <c r="J1049" s="14"/>
      <c r="K1049" s="30"/>
      <c r="L1049" s="30"/>
      <c r="M1049" s="30"/>
      <c r="N1049" s="31"/>
    </row>
    <row r="1050" spans="6:14" x14ac:dyDescent="0.4">
      <c r="F1050" s="14"/>
      <c r="G1050" s="14"/>
      <c r="H1050" s="14"/>
      <c r="I1050" s="14"/>
      <c r="J1050" s="14"/>
      <c r="K1050" s="30"/>
      <c r="L1050" s="30"/>
      <c r="M1050" s="30"/>
      <c r="N1050" s="31"/>
    </row>
    <row r="1051" spans="6:14" x14ac:dyDescent="0.4">
      <c r="F1051" s="14"/>
      <c r="G1051" s="14"/>
      <c r="H1051" s="14"/>
      <c r="I1051" s="14"/>
      <c r="J1051" s="14"/>
      <c r="K1051" s="30"/>
      <c r="L1051" s="30"/>
      <c r="M1051" s="30"/>
      <c r="N1051" s="31"/>
    </row>
    <row r="1052" spans="6:14" x14ac:dyDescent="0.4">
      <c r="F1052" s="14"/>
      <c r="G1052" s="14"/>
      <c r="H1052" s="14"/>
      <c r="I1052" s="14"/>
      <c r="J1052" s="14"/>
      <c r="K1052" s="30"/>
      <c r="L1052" s="30"/>
      <c r="M1052" s="30"/>
      <c r="N1052" s="31"/>
    </row>
    <row r="1053" spans="6:14" x14ac:dyDescent="0.4">
      <c r="F1053" s="14"/>
      <c r="G1053" s="14"/>
      <c r="H1053" s="14"/>
      <c r="I1053" s="14"/>
      <c r="J1053" s="14"/>
      <c r="K1053" s="30"/>
      <c r="L1053" s="30"/>
      <c r="M1053" s="30"/>
      <c r="N1053" s="31"/>
    </row>
    <row r="1054" spans="6:14" x14ac:dyDescent="0.4">
      <c r="F1054" s="14"/>
      <c r="G1054" s="14"/>
      <c r="H1054" s="14"/>
      <c r="I1054" s="14"/>
      <c r="J1054" s="14"/>
      <c r="K1054" s="30"/>
      <c r="L1054" s="30"/>
      <c r="M1054" s="30"/>
      <c r="N1054" s="31"/>
    </row>
    <row r="1055" spans="6:14" x14ac:dyDescent="0.4">
      <c r="F1055" s="14"/>
      <c r="G1055" s="14"/>
      <c r="H1055" s="14"/>
      <c r="I1055" s="14"/>
      <c r="J1055" s="14"/>
      <c r="K1055" s="30"/>
      <c r="L1055" s="30"/>
      <c r="M1055" s="30"/>
      <c r="N1055" s="31"/>
    </row>
    <row r="1056" spans="6:14" x14ac:dyDescent="0.4">
      <c r="F1056" s="14"/>
      <c r="G1056" s="14"/>
      <c r="H1056" s="14"/>
      <c r="I1056" s="14"/>
      <c r="J1056" s="14"/>
      <c r="K1056" s="30"/>
      <c r="L1056" s="30"/>
      <c r="M1056" s="30"/>
      <c r="N1056" s="31"/>
    </row>
    <row r="1057" spans="6:14" x14ac:dyDescent="0.4">
      <c r="F1057" s="14"/>
      <c r="G1057" s="14"/>
      <c r="H1057" s="14"/>
      <c r="I1057" s="14"/>
      <c r="J1057" s="14"/>
      <c r="K1057" s="30"/>
      <c r="L1057" s="30"/>
      <c r="M1057" s="30"/>
      <c r="N1057" s="31"/>
    </row>
    <row r="1058" spans="6:14" x14ac:dyDescent="0.4">
      <c r="F1058" s="14"/>
      <c r="G1058" s="14"/>
      <c r="H1058" s="14"/>
      <c r="I1058" s="14"/>
      <c r="J1058" s="14"/>
      <c r="K1058" s="30"/>
      <c r="L1058" s="30"/>
      <c r="M1058" s="30"/>
      <c r="N1058" s="31"/>
    </row>
    <row r="1059" spans="6:14" x14ac:dyDescent="0.4">
      <c r="F1059" s="14"/>
      <c r="G1059" s="14"/>
      <c r="H1059" s="14"/>
      <c r="I1059" s="14"/>
      <c r="J1059" s="14"/>
      <c r="K1059" s="30"/>
      <c r="L1059" s="30"/>
      <c r="M1059" s="30"/>
      <c r="N1059" s="31"/>
    </row>
    <row r="1060" spans="6:14" x14ac:dyDescent="0.4">
      <c r="F1060" s="14"/>
      <c r="G1060" s="14"/>
      <c r="H1060" s="14"/>
      <c r="I1060" s="14"/>
      <c r="J1060" s="14"/>
      <c r="K1060" s="30"/>
      <c r="L1060" s="30"/>
      <c r="M1060" s="30"/>
      <c r="N1060" s="31"/>
    </row>
    <row r="1061" spans="6:14" x14ac:dyDescent="0.4">
      <c r="F1061" s="14"/>
      <c r="G1061" s="14"/>
      <c r="H1061" s="14"/>
      <c r="I1061" s="14"/>
      <c r="J1061" s="14"/>
      <c r="K1061" s="30"/>
      <c r="L1061" s="30"/>
      <c r="M1061" s="30"/>
      <c r="N1061" s="31"/>
    </row>
    <row r="1062" spans="6:14" x14ac:dyDescent="0.4">
      <c r="F1062" s="14"/>
      <c r="G1062" s="14"/>
      <c r="H1062" s="14"/>
      <c r="I1062" s="14"/>
      <c r="J1062" s="14"/>
      <c r="K1062" s="30"/>
      <c r="L1062" s="30"/>
      <c r="M1062" s="30"/>
      <c r="N1062" s="31"/>
    </row>
    <row r="1063" spans="6:14" x14ac:dyDescent="0.4">
      <c r="F1063" s="14"/>
      <c r="G1063" s="14"/>
      <c r="H1063" s="14"/>
      <c r="I1063" s="14"/>
      <c r="J1063" s="14"/>
      <c r="K1063" s="30"/>
      <c r="L1063" s="30"/>
      <c r="M1063" s="30"/>
      <c r="N1063" s="31"/>
    </row>
    <row r="1064" spans="6:14" x14ac:dyDescent="0.4">
      <c r="F1064" s="14"/>
      <c r="G1064" s="14"/>
      <c r="H1064" s="14"/>
      <c r="I1064" s="14"/>
      <c r="J1064" s="14"/>
      <c r="K1064" s="30"/>
      <c r="L1064" s="30"/>
      <c r="M1064" s="30"/>
      <c r="N1064" s="31"/>
    </row>
    <row r="1065" spans="6:14" x14ac:dyDescent="0.4">
      <c r="F1065" s="14"/>
      <c r="G1065" s="14"/>
      <c r="H1065" s="14"/>
      <c r="I1065" s="14"/>
      <c r="J1065" s="14"/>
      <c r="K1065" s="30"/>
      <c r="L1065" s="30"/>
      <c r="M1065" s="30"/>
      <c r="N1065" s="31"/>
    </row>
    <row r="1066" spans="6:14" x14ac:dyDescent="0.4">
      <c r="F1066" s="14"/>
      <c r="G1066" s="14"/>
      <c r="H1066" s="14"/>
      <c r="I1066" s="14"/>
      <c r="J1066" s="14"/>
      <c r="K1066" s="30"/>
      <c r="L1066" s="30"/>
      <c r="M1066" s="30"/>
      <c r="N1066" s="31"/>
    </row>
    <row r="1067" spans="6:14" x14ac:dyDescent="0.4">
      <c r="F1067" s="14"/>
      <c r="G1067" s="14"/>
      <c r="H1067" s="14"/>
      <c r="I1067" s="14"/>
      <c r="J1067" s="14"/>
      <c r="K1067" s="30"/>
      <c r="L1067" s="30"/>
      <c r="M1067" s="30"/>
      <c r="N1067" s="31"/>
    </row>
    <row r="1068" spans="6:14" x14ac:dyDescent="0.4">
      <c r="F1068" s="14"/>
      <c r="G1068" s="14"/>
      <c r="H1068" s="14"/>
      <c r="I1068" s="14"/>
      <c r="J1068" s="14"/>
      <c r="K1068" s="30"/>
      <c r="L1068" s="30"/>
      <c r="M1068" s="30"/>
      <c r="N1068" s="31"/>
    </row>
    <row r="1069" spans="6:14" x14ac:dyDescent="0.4">
      <c r="F1069" s="14"/>
      <c r="G1069" s="14"/>
      <c r="H1069" s="14"/>
      <c r="I1069" s="14"/>
      <c r="J1069" s="14"/>
      <c r="K1069" s="30"/>
      <c r="L1069" s="30"/>
      <c r="M1069" s="30"/>
      <c r="N1069" s="31"/>
    </row>
    <row r="1070" spans="6:14" x14ac:dyDescent="0.4">
      <c r="F1070" s="14"/>
      <c r="G1070" s="14"/>
      <c r="H1070" s="14"/>
      <c r="I1070" s="14"/>
      <c r="J1070" s="14"/>
      <c r="K1070" s="30"/>
      <c r="L1070" s="30"/>
      <c r="M1070" s="30"/>
      <c r="N1070" s="31"/>
    </row>
    <row r="1071" spans="6:14" x14ac:dyDescent="0.4">
      <c r="F1071" s="14"/>
      <c r="G1071" s="14"/>
      <c r="H1071" s="14"/>
      <c r="I1071" s="14"/>
      <c r="J1071" s="14"/>
      <c r="K1071" s="30"/>
      <c r="L1071" s="30"/>
      <c r="M1071" s="30"/>
      <c r="N1071" s="31"/>
    </row>
    <row r="1072" spans="6:14" x14ac:dyDescent="0.4">
      <c r="F1072" s="14"/>
      <c r="G1072" s="14"/>
      <c r="H1072" s="14"/>
      <c r="I1072" s="14"/>
      <c r="J1072" s="14"/>
      <c r="K1072" s="30"/>
      <c r="L1072" s="30"/>
      <c r="M1072" s="30"/>
      <c r="N1072" s="31"/>
    </row>
    <row r="1073" spans="6:14" x14ac:dyDescent="0.4">
      <c r="F1073" s="14"/>
      <c r="G1073" s="14"/>
      <c r="H1073" s="14"/>
      <c r="I1073" s="14"/>
      <c r="J1073" s="14"/>
      <c r="K1073" s="30"/>
      <c r="L1073" s="30"/>
      <c r="M1073" s="30"/>
      <c r="N1073" s="31"/>
    </row>
    <row r="1074" spans="6:14" x14ac:dyDescent="0.4">
      <c r="F1074" s="14"/>
      <c r="G1074" s="14"/>
      <c r="H1074" s="14"/>
      <c r="I1074" s="14"/>
      <c r="J1074" s="14"/>
      <c r="K1074" s="30"/>
      <c r="L1074" s="30"/>
      <c r="M1074" s="30"/>
      <c r="N1074" s="31"/>
    </row>
    <row r="1075" spans="6:14" x14ac:dyDescent="0.4">
      <c r="F1075" s="14"/>
      <c r="G1075" s="14"/>
      <c r="H1075" s="14"/>
      <c r="I1075" s="14"/>
      <c r="J1075" s="14"/>
      <c r="K1075" s="30"/>
      <c r="L1075" s="30"/>
      <c r="M1075" s="30"/>
      <c r="N1075" s="31"/>
    </row>
    <row r="1076" spans="6:14" x14ac:dyDescent="0.4">
      <c r="F1076" s="14"/>
      <c r="G1076" s="14"/>
      <c r="H1076" s="14"/>
      <c r="I1076" s="14"/>
      <c r="J1076" s="14"/>
      <c r="K1076" s="30"/>
      <c r="L1076" s="30"/>
      <c r="M1076" s="30"/>
      <c r="N1076" s="31"/>
    </row>
    <row r="1077" spans="6:14" x14ac:dyDescent="0.4">
      <c r="F1077" s="14"/>
      <c r="G1077" s="14"/>
      <c r="H1077" s="14"/>
      <c r="I1077" s="14"/>
      <c r="J1077" s="14"/>
      <c r="K1077" s="30"/>
      <c r="L1077" s="30"/>
      <c r="M1077" s="30"/>
      <c r="N1077" s="31"/>
    </row>
    <row r="1078" spans="6:14" x14ac:dyDescent="0.4">
      <c r="F1078" s="14"/>
      <c r="G1078" s="14"/>
      <c r="H1078" s="14"/>
      <c r="I1078" s="14"/>
      <c r="J1078" s="14"/>
      <c r="K1078" s="30"/>
      <c r="L1078" s="30"/>
      <c r="M1078" s="30"/>
      <c r="N1078" s="31"/>
    </row>
    <row r="1079" spans="6:14" x14ac:dyDescent="0.4">
      <c r="F1079" s="14"/>
      <c r="G1079" s="14"/>
      <c r="H1079" s="14"/>
      <c r="I1079" s="14"/>
      <c r="J1079" s="14"/>
      <c r="K1079" s="30"/>
      <c r="L1079" s="30"/>
      <c r="M1079" s="30"/>
      <c r="N1079" s="31"/>
    </row>
    <row r="1080" spans="6:14" x14ac:dyDescent="0.4">
      <c r="F1080" s="14"/>
      <c r="G1080" s="14"/>
      <c r="H1080" s="14"/>
      <c r="I1080" s="14"/>
      <c r="J1080" s="14"/>
      <c r="K1080" s="30"/>
      <c r="L1080" s="30"/>
      <c r="M1080" s="30"/>
      <c r="N1080" s="31"/>
    </row>
    <row r="1081" spans="6:14" x14ac:dyDescent="0.4">
      <c r="F1081" s="14"/>
      <c r="G1081" s="14"/>
      <c r="H1081" s="14"/>
      <c r="I1081" s="14"/>
      <c r="J1081" s="14"/>
      <c r="K1081" s="30"/>
      <c r="L1081" s="30"/>
      <c r="M1081" s="30"/>
      <c r="N1081" s="31"/>
    </row>
    <row r="1082" spans="6:14" x14ac:dyDescent="0.4">
      <c r="F1082" s="14"/>
      <c r="G1082" s="14"/>
      <c r="H1082" s="14"/>
      <c r="I1082" s="14"/>
      <c r="J1082" s="14"/>
      <c r="K1082" s="30"/>
      <c r="L1082" s="30"/>
      <c r="M1082" s="30"/>
      <c r="N1082" s="31"/>
    </row>
    <row r="1083" spans="6:14" x14ac:dyDescent="0.4">
      <c r="F1083" s="14"/>
      <c r="G1083" s="14"/>
      <c r="H1083" s="14"/>
      <c r="I1083" s="14"/>
      <c r="J1083" s="14"/>
      <c r="K1083" s="30"/>
      <c r="L1083" s="30"/>
      <c r="M1083" s="30"/>
      <c r="N1083" s="31"/>
    </row>
    <row r="1084" spans="6:14" x14ac:dyDescent="0.4">
      <c r="F1084" s="14"/>
      <c r="G1084" s="14"/>
      <c r="H1084" s="14"/>
      <c r="I1084" s="14"/>
      <c r="J1084" s="14"/>
      <c r="K1084" s="30"/>
      <c r="L1084" s="30"/>
      <c r="M1084" s="30"/>
      <c r="N1084" s="31"/>
    </row>
    <row r="1085" spans="6:14" x14ac:dyDescent="0.4">
      <c r="F1085" s="14"/>
      <c r="G1085" s="14"/>
      <c r="H1085" s="14"/>
      <c r="I1085" s="14"/>
      <c r="J1085" s="14"/>
      <c r="K1085" s="30"/>
      <c r="L1085" s="30"/>
      <c r="M1085" s="30"/>
      <c r="N1085" s="31"/>
    </row>
    <row r="1086" spans="6:14" x14ac:dyDescent="0.4">
      <c r="F1086" s="14"/>
      <c r="G1086" s="14"/>
      <c r="H1086" s="14"/>
      <c r="I1086" s="14"/>
      <c r="J1086" s="14"/>
      <c r="K1086" s="30"/>
      <c r="L1086" s="30"/>
      <c r="M1086" s="30"/>
      <c r="N1086" s="31"/>
    </row>
    <row r="1087" spans="6:14" x14ac:dyDescent="0.4">
      <c r="F1087" s="14"/>
      <c r="G1087" s="14"/>
      <c r="H1087" s="14"/>
      <c r="I1087" s="14"/>
      <c r="J1087" s="14"/>
      <c r="K1087" s="30"/>
      <c r="L1087" s="30"/>
      <c r="M1087" s="30"/>
      <c r="N1087" s="31"/>
    </row>
    <row r="1088" spans="6:14" x14ac:dyDescent="0.4">
      <c r="F1088" s="14"/>
      <c r="G1088" s="14"/>
      <c r="H1088" s="14"/>
      <c r="I1088" s="14"/>
      <c r="J1088" s="14"/>
      <c r="K1088" s="30"/>
      <c r="L1088" s="30"/>
      <c r="M1088" s="30"/>
      <c r="N1088" s="31"/>
    </row>
    <row r="1089" spans="6:14" x14ac:dyDescent="0.4">
      <c r="F1089" s="14"/>
      <c r="G1089" s="14"/>
      <c r="H1089" s="14"/>
      <c r="I1089" s="14"/>
      <c r="J1089" s="14"/>
      <c r="K1089" s="30"/>
      <c r="L1089" s="30"/>
      <c r="M1089" s="30"/>
      <c r="N1089" s="31"/>
    </row>
    <row r="1090" spans="6:14" x14ac:dyDescent="0.4">
      <c r="F1090" s="14"/>
      <c r="G1090" s="14"/>
      <c r="H1090" s="14"/>
      <c r="I1090" s="14"/>
      <c r="J1090" s="14"/>
      <c r="K1090" s="30"/>
      <c r="L1090" s="30"/>
      <c r="M1090" s="30"/>
      <c r="N1090" s="31"/>
    </row>
    <row r="1091" spans="6:14" x14ac:dyDescent="0.4">
      <c r="F1091" s="14"/>
      <c r="G1091" s="14"/>
      <c r="H1091" s="14"/>
      <c r="I1091" s="14"/>
      <c r="J1091" s="14"/>
      <c r="K1091" s="30"/>
      <c r="L1091" s="30"/>
      <c r="M1091" s="30"/>
      <c r="N1091" s="31"/>
    </row>
    <row r="1092" spans="6:14" x14ac:dyDescent="0.4">
      <c r="F1092" s="14"/>
      <c r="G1092" s="14"/>
      <c r="H1092" s="14"/>
      <c r="I1092" s="14"/>
      <c r="J1092" s="14"/>
      <c r="K1092" s="30"/>
      <c r="L1092" s="30"/>
      <c r="M1092" s="30"/>
      <c r="N1092" s="31"/>
    </row>
    <row r="1093" spans="6:14" x14ac:dyDescent="0.4">
      <c r="F1093" s="14"/>
      <c r="G1093" s="14"/>
      <c r="H1093" s="14"/>
      <c r="I1093" s="14"/>
      <c r="J1093" s="14"/>
      <c r="K1093" s="30"/>
      <c r="L1093" s="30"/>
      <c r="M1093" s="30"/>
      <c r="N1093" s="31"/>
    </row>
    <row r="1094" spans="6:14" x14ac:dyDescent="0.4">
      <c r="F1094" s="14"/>
      <c r="G1094" s="14"/>
      <c r="H1094" s="14"/>
      <c r="I1094" s="14"/>
      <c r="J1094" s="14"/>
      <c r="K1094" s="30"/>
      <c r="L1094" s="30"/>
      <c r="M1094" s="30"/>
      <c r="N1094" s="31"/>
    </row>
    <row r="1095" spans="6:14" x14ac:dyDescent="0.4">
      <c r="F1095" s="14"/>
      <c r="G1095" s="14"/>
      <c r="H1095" s="14"/>
      <c r="I1095" s="14"/>
      <c r="J1095" s="14"/>
      <c r="K1095" s="30"/>
      <c r="L1095" s="30"/>
      <c r="M1095" s="30"/>
      <c r="N1095" s="31"/>
    </row>
    <row r="1096" spans="6:14" x14ac:dyDescent="0.4">
      <c r="F1096" s="14"/>
      <c r="G1096" s="14"/>
      <c r="H1096" s="14"/>
      <c r="I1096" s="14"/>
      <c r="J1096" s="14"/>
      <c r="K1096" s="30"/>
      <c r="L1096" s="30"/>
      <c r="M1096" s="30"/>
      <c r="N1096" s="31"/>
    </row>
    <row r="1097" spans="6:14" x14ac:dyDescent="0.4">
      <c r="F1097" s="14"/>
      <c r="G1097" s="14"/>
      <c r="H1097" s="14"/>
      <c r="I1097" s="14"/>
      <c r="J1097" s="14"/>
      <c r="K1097" s="30"/>
      <c r="L1097" s="30"/>
      <c r="M1097" s="30"/>
      <c r="N1097" s="31"/>
    </row>
    <row r="1098" spans="6:14" x14ac:dyDescent="0.4">
      <c r="F1098" s="14"/>
      <c r="G1098" s="14"/>
      <c r="H1098" s="14"/>
      <c r="I1098" s="14"/>
      <c r="J1098" s="14"/>
      <c r="K1098" s="30"/>
      <c r="L1098" s="30"/>
      <c r="M1098" s="30"/>
      <c r="N1098" s="31"/>
    </row>
    <row r="1099" spans="6:14" x14ac:dyDescent="0.4">
      <c r="F1099" s="14"/>
      <c r="G1099" s="14"/>
      <c r="H1099" s="14"/>
      <c r="I1099" s="14"/>
      <c r="J1099" s="14"/>
      <c r="K1099" s="30"/>
      <c r="L1099" s="30"/>
      <c r="M1099" s="30"/>
      <c r="N1099" s="31"/>
    </row>
    <row r="1100" spans="6:14" x14ac:dyDescent="0.4">
      <c r="F1100" s="14"/>
      <c r="G1100" s="14"/>
      <c r="H1100" s="14"/>
      <c r="I1100" s="14"/>
      <c r="J1100" s="14"/>
      <c r="K1100" s="30"/>
      <c r="L1100" s="30"/>
      <c r="M1100" s="30"/>
      <c r="N1100" s="31"/>
    </row>
    <row r="1101" spans="6:14" x14ac:dyDescent="0.4">
      <c r="F1101" s="14"/>
      <c r="G1101" s="14"/>
      <c r="H1101" s="14"/>
      <c r="I1101" s="14"/>
      <c r="J1101" s="14"/>
      <c r="K1101" s="30"/>
      <c r="L1101" s="30"/>
      <c r="M1101" s="30"/>
      <c r="N1101" s="31"/>
    </row>
    <row r="1102" spans="6:14" x14ac:dyDescent="0.4">
      <c r="F1102" s="14"/>
      <c r="G1102" s="14"/>
      <c r="H1102" s="14"/>
      <c r="I1102" s="14"/>
      <c r="J1102" s="14"/>
      <c r="K1102" s="30"/>
      <c r="L1102" s="30"/>
      <c r="M1102" s="30"/>
      <c r="N1102" s="31"/>
    </row>
    <row r="1103" spans="6:14" x14ac:dyDescent="0.4">
      <c r="F1103" s="14"/>
      <c r="G1103" s="14"/>
      <c r="H1103" s="14"/>
      <c r="I1103" s="14"/>
      <c r="J1103" s="14"/>
      <c r="K1103" s="30"/>
      <c r="L1103" s="30"/>
      <c r="M1103" s="30"/>
      <c r="N1103" s="31"/>
    </row>
    <row r="1104" spans="6:14" x14ac:dyDescent="0.4">
      <c r="F1104" s="14"/>
      <c r="G1104" s="14"/>
      <c r="H1104" s="14"/>
      <c r="I1104" s="14"/>
      <c r="J1104" s="14"/>
      <c r="K1104" s="30"/>
      <c r="L1104" s="30"/>
      <c r="M1104" s="30"/>
      <c r="N1104" s="31"/>
    </row>
    <row r="1105" spans="6:14" x14ac:dyDescent="0.4">
      <c r="F1105" s="14"/>
      <c r="G1105" s="14"/>
      <c r="H1105" s="14"/>
      <c r="I1105" s="14"/>
      <c r="J1105" s="14"/>
      <c r="K1105" s="30"/>
      <c r="L1105" s="30"/>
      <c r="M1105" s="30"/>
      <c r="N1105" s="31"/>
    </row>
    <row r="1106" spans="6:14" x14ac:dyDescent="0.4">
      <c r="F1106" s="14"/>
      <c r="G1106" s="14"/>
      <c r="H1106" s="14"/>
      <c r="I1106" s="14"/>
      <c r="J1106" s="14"/>
      <c r="K1106" s="30"/>
      <c r="L1106" s="30"/>
      <c r="M1106" s="30"/>
      <c r="N1106" s="31"/>
    </row>
    <row r="1107" spans="6:14" x14ac:dyDescent="0.4">
      <c r="F1107" s="14"/>
      <c r="G1107" s="14"/>
      <c r="H1107" s="14"/>
      <c r="I1107" s="14"/>
      <c r="J1107" s="14"/>
      <c r="K1107" s="30"/>
      <c r="L1107" s="30"/>
      <c r="M1107" s="30"/>
      <c r="N1107" s="31"/>
    </row>
    <row r="1108" spans="6:14" x14ac:dyDescent="0.4">
      <c r="F1108" s="14"/>
      <c r="G1108" s="14"/>
      <c r="H1108" s="14"/>
      <c r="I1108" s="14"/>
      <c r="J1108" s="14"/>
      <c r="K1108" s="30"/>
      <c r="L1108" s="30"/>
      <c r="M1108" s="30"/>
      <c r="N1108" s="31"/>
    </row>
    <row r="1109" spans="6:14" x14ac:dyDescent="0.4">
      <c r="F1109" s="14"/>
      <c r="G1109" s="14"/>
      <c r="H1109" s="14"/>
      <c r="I1109" s="14"/>
      <c r="J1109" s="14"/>
      <c r="K1109" s="30"/>
      <c r="L1109" s="30"/>
      <c r="M1109" s="30"/>
      <c r="N1109" s="31"/>
    </row>
    <row r="1110" spans="6:14" x14ac:dyDescent="0.4">
      <c r="F1110" s="14"/>
      <c r="G1110" s="14"/>
      <c r="H1110" s="14"/>
      <c r="I1110" s="14"/>
      <c r="J1110" s="14"/>
      <c r="K1110" s="30"/>
      <c r="L1110" s="30"/>
      <c r="M1110" s="30"/>
      <c r="N1110" s="31"/>
    </row>
    <row r="1111" spans="6:14" x14ac:dyDescent="0.4">
      <c r="F1111" s="14"/>
      <c r="G1111" s="14"/>
      <c r="H1111" s="14"/>
      <c r="I1111" s="14"/>
      <c r="J1111" s="14"/>
      <c r="K1111" s="30"/>
      <c r="L1111" s="30"/>
      <c r="M1111" s="30"/>
      <c r="N1111" s="31"/>
    </row>
    <row r="1112" spans="6:14" x14ac:dyDescent="0.4">
      <c r="F1112" s="14"/>
      <c r="G1112" s="14"/>
      <c r="H1112" s="14"/>
      <c r="I1112" s="14"/>
      <c r="J1112" s="14"/>
      <c r="K1112" s="30"/>
      <c r="L1112" s="30"/>
      <c r="M1112" s="30"/>
      <c r="N1112" s="31"/>
    </row>
    <row r="1113" spans="6:14" x14ac:dyDescent="0.4">
      <c r="F1113" s="14"/>
      <c r="G1113" s="14"/>
      <c r="H1113" s="14"/>
      <c r="I1113" s="14"/>
      <c r="J1113" s="14"/>
      <c r="K1113" s="30"/>
      <c r="L1113" s="30"/>
      <c r="M1113" s="30"/>
      <c r="N1113" s="31"/>
    </row>
    <row r="1114" spans="6:14" x14ac:dyDescent="0.4">
      <c r="F1114" s="14"/>
      <c r="G1114" s="14"/>
      <c r="H1114" s="14"/>
      <c r="I1114" s="14"/>
      <c r="J1114" s="14"/>
      <c r="K1114" s="30"/>
      <c r="L1114" s="30"/>
      <c r="M1114" s="30"/>
      <c r="N1114" s="31"/>
    </row>
    <row r="1115" spans="6:14" x14ac:dyDescent="0.4">
      <c r="F1115" s="14"/>
      <c r="G1115" s="14"/>
      <c r="H1115" s="14"/>
      <c r="I1115" s="14"/>
      <c r="J1115" s="14"/>
      <c r="K1115" s="30"/>
      <c r="L1115" s="30"/>
      <c r="M1115" s="30"/>
      <c r="N1115" s="31"/>
    </row>
    <row r="1116" spans="6:14" x14ac:dyDescent="0.4">
      <c r="F1116" s="14"/>
      <c r="G1116" s="14"/>
      <c r="H1116" s="14"/>
      <c r="I1116" s="14"/>
      <c r="J1116" s="14"/>
      <c r="K1116" s="30"/>
      <c r="L1116" s="30"/>
      <c r="M1116" s="30"/>
      <c r="N1116" s="31"/>
    </row>
    <row r="1117" spans="6:14" x14ac:dyDescent="0.4">
      <c r="F1117" s="14"/>
      <c r="G1117" s="14"/>
      <c r="H1117" s="14"/>
      <c r="I1117" s="14"/>
      <c r="J1117" s="14"/>
      <c r="K1117" s="30"/>
      <c r="L1117" s="30"/>
      <c r="M1117" s="30"/>
      <c r="N1117" s="31"/>
    </row>
    <row r="1118" spans="6:14" x14ac:dyDescent="0.4">
      <c r="F1118" s="14"/>
      <c r="G1118" s="14"/>
      <c r="H1118" s="14"/>
      <c r="I1118" s="14"/>
      <c r="J1118" s="14"/>
      <c r="K1118" s="30"/>
      <c r="L1118" s="30"/>
      <c r="M1118" s="30"/>
      <c r="N1118" s="31"/>
    </row>
    <row r="1119" spans="6:14" x14ac:dyDescent="0.4">
      <c r="F1119" s="14"/>
      <c r="G1119" s="14"/>
      <c r="H1119" s="14"/>
      <c r="I1119" s="14"/>
      <c r="J1119" s="14"/>
      <c r="K1119" s="30"/>
      <c r="L1119" s="30"/>
      <c r="M1119" s="30"/>
      <c r="N1119" s="31"/>
    </row>
    <row r="1120" spans="6:14" x14ac:dyDescent="0.4">
      <c r="F1120" s="14"/>
      <c r="G1120" s="14"/>
      <c r="H1120" s="14"/>
      <c r="I1120" s="14"/>
      <c r="J1120" s="14"/>
      <c r="K1120" s="30"/>
      <c r="L1120" s="30"/>
      <c r="M1120" s="30"/>
      <c r="N1120" s="31"/>
    </row>
    <row r="1121" spans="6:14" x14ac:dyDescent="0.4">
      <c r="F1121" s="14"/>
      <c r="G1121" s="14"/>
      <c r="H1121" s="14"/>
      <c r="I1121" s="14"/>
      <c r="J1121" s="14"/>
      <c r="K1121" s="30"/>
      <c r="L1121" s="30"/>
      <c r="M1121" s="30"/>
      <c r="N1121" s="31"/>
    </row>
    <row r="1122" spans="6:14" x14ac:dyDescent="0.4">
      <c r="F1122" s="14"/>
      <c r="G1122" s="14"/>
      <c r="H1122" s="14"/>
      <c r="I1122" s="14"/>
      <c r="J1122" s="14"/>
      <c r="K1122" s="30"/>
      <c r="L1122" s="30"/>
      <c r="M1122" s="30"/>
      <c r="N1122" s="31"/>
    </row>
    <row r="1123" spans="6:14" x14ac:dyDescent="0.4">
      <c r="F1123" s="14"/>
      <c r="G1123" s="14"/>
      <c r="H1123" s="14"/>
      <c r="I1123" s="14"/>
      <c r="J1123" s="14"/>
      <c r="K1123" s="30"/>
      <c r="L1123" s="30"/>
      <c r="M1123" s="30"/>
      <c r="N1123" s="31"/>
    </row>
    <row r="1124" spans="6:14" x14ac:dyDescent="0.4">
      <c r="F1124" s="14"/>
      <c r="G1124" s="14"/>
      <c r="H1124" s="14"/>
      <c r="I1124" s="14"/>
      <c r="J1124" s="14"/>
      <c r="K1124" s="30"/>
      <c r="L1124" s="30"/>
      <c r="M1124" s="30"/>
      <c r="N1124" s="31"/>
    </row>
    <row r="1125" spans="6:14" x14ac:dyDescent="0.4">
      <c r="F1125" s="14"/>
      <c r="G1125" s="14"/>
      <c r="H1125" s="14"/>
      <c r="I1125" s="14"/>
      <c r="J1125" s="14"/>
      <c r="K1125" s="30"/>
      <c r="L1125" s="30"/>
      <c r="M1125" s="30"/>
      <c r="N1125" s="31"/>
    </row>
    <row r="1126" spans="6:14" x14ac:dyDescent="0.4">
      <c r="F1126" s="14"/>
      <c r="G1126" s="14"/>
      <c r="H1126" s="14"/>
      <c r="I1126" s="14"/>
      <c r="J1126" s="14"/>
      <c r="K1126" s="30"/>
      <c r="L1126" s="30"/>
      <c r="M1126" s="30"/>
      <c r="N1126" s="31"/>
    </row>
    <row r="1127" spans="6:14" x14ac:dyDescent="0.4">
      <c r="F1127" s="14"/>
      <c r="G1127" s="14"/>
      <c r="H1127" s="14"/>
      <c r="I1127" s="14"/>
      <c r="J1127" s="14"/>
      <c r="K1127" s="30"/>
      <c r="L1127" s="30"/>
      <c r="M1127" s="30"/>
      <c r="N1127" s="31"/>
    </row>
    <row r="1128" spans="6:14" x14ac:dyDescent="0.4">
      <c r="F1128" s="14"/>
      <c r="G1128" s="14"/>
      <c r="H1128" s="14"/>
      <c r="I1128" s="14"/>
      <c r="J1128" s="14"/>
      <c r="K1128" s="30"/>
      <c r="L1128" s="30"/>
      <c r="M1128" s="30"/>
      <c r="N1128" s="31"/>
    </row>
    <row r="1129" spans="6:14" x14ac:dyDescent="0.4">
      <c r="F1129" s="14"/>
      <c r="G1129" s="14"/>
      <c r="H1129" s="14"/>
      <c r="I1129" s="14"/>
      <c r="J1129" s="14"/>
      <c r="K1129" s="30"/>
      <c r="L1129" s="30"/>
      <c r="M1129" s="30"/>
      <c r="N1129" s="31"/>
    </row>
    <row r="1130" spans="6:14" x14ac:dyDescent="0.4">
      <c r="F1130" s="14"/>
      <c r="G1130" s="14"/>
      <c r="H1130" s="14"/>
      <c r="I1130" s="14"/>
      <c r="J1130" s="14"/>
      <c r="K1130" s="30"/>
      <c r="L1130" s="30"/>
      <c r="M1130" s="30"/>
      <c r="N1130" s="31"/>
    </row>
    <row r="1131" spans="6:14" x14ac:dyDescent="0.4">
      <c r="F1131" s="14"/>
      <c r="G1131" s="14"/>
      <c r="H1131" s="14"/>
      <c r="I1131" s="14"/>
      <c r="J1131" s="14"/>
      <c r="K1131" s="30"/>
      <c r="L1131" s="30"/>
      <c r="M1131" s="30"/>
      <c r="N1131" s="31"/>
    </row>
    <row r="1132" spans="6:14" x14ac:dyDescent="0.4">
      <c r="F1132" s="14"/>
      <c r="G1132" s="14"/>
      <c r="H1132" s="14"/>
      <c r="I1132" s="14"/>
      <c r="J1132" s="14"/>
      <c r="K1132" s="30"/>
      <c r="L1132" s="30"/>
      <c r="M1132" s="30"/>
      <c r="N1132" s="31"/>
    </row>
    <row r="1133" spans="6:14" x14ac:dyDescent="0.4">
      <c r="F1133" s="14"/>
      <c r="G1133" s="14"/>
      <c r="H1133" s="14"/>
      <c r="I1133" s="14"/>
      <c r="J1133" s="14"/>
      <c r="K1133" s="30"/>
      <c r="L1133" s="30"/>
      <c r="M1133" s="30"/>
      <c r="N1133" s="31"/>
    </row>
    <row r="1134" spans="6:14" x14ac:dyDescent="0.4">
      <c r="F1134" s="14"/>
      <c r="G1134" s="14"/>
      <c r="H1134" s="14"/>
      <c r="I1134" s="14"/>
      <c r="J1134" s="14"/>
      <c r="K1134" s="30"/>
      <c r="L1134" s="30"/>
      <c r="M1134" s="30"/>
      <c r="N1134" s="31"/>
    </row>
    <row r="1135" spans="6:14" x14ac:dyDescent="0.4">
      <c r="F1135" s="14"/>
      <c r="G1135" s="14"/>
      <c r="H1135" s="14"/>
      <c r="I1135" s="14"/>
      <c r="J1135" s="14"/>
      <c r="K1135" s="30"/>
      <c r="L1135" s="30"/>
      <c r="M1135" s="30"/>
      <c r="N1135" s="31"/>
    </row>
    <row r="1136" spans="6:14" x14ac:dyDescent="0.4">
      <c r="F1136" s="14"/>
      <c r="G1136" s="14"/>
      <c r="H1136" s="14"/>
      <c r="I1136" s="14"/>
      <c r="J1136" s="14"/>
      <c r="K1136" s="30"/>
      <c r="L1136" s="30"/>
      <c r="M1136" s="30"/>
      <c r="N1136" s="31"/>
    </row>
    <row r="1137" spans="6:14" x14ac:dyDescent="0.4">
      <c r="F1137" s="14"/>
      <c r="G1137" s="14"/>
      <c r="H1137" s="14"/>
      <c r="I1137" s="14"/>
      <c r="J1137" s="14"/>
      <c r="K1137" s="30"/>
      <c r="L1137" s="30"/>
      <c r="M1137" s="30"/>
      <c r="N1137" s="31"/>
    </row>
    <row r="1138" spans="6:14" x14ac:dyDescent="0.4">
      <c r="F1138" s="14"/>
      <c r="G1138" s="14"/>
      <c r="H1138" s="14"/>
      <c r="I1138" s="14"/>
      <c r="J1138" s="14"/>
      <c r="K1138" s="30"/>
      <c r="L1138" s="30"/>
      <c r="M1138" s="30"/>
      <c r="N1138" s="31"/>
    </row>
    <row r="1139" spans="6:14" x14ac:dyDescent="0.4">
      <c r="F1139" s="14"/>
      <c r="G1139" s="14"/>
      <c r="H1139" s="14"/>
      <c r="I1139" s="14"/>
      <c r="J1139" s="14"/>
      <c r="K1139" s="30"/>
      <c r="L1139" s="30"/>
      <c r="M1139" s="30"/>
      <c r="N1139" s="31"/>
    </row>
    <row r="1140" spans="6:14" x14ac:dyDescent="0.4">
      <c r="F1140" s="14"/>
      <c r="G1140" s="14"/>
      <c r="H1140" s="14"/>
      <c r="I1140" s="14"/>
      <c r="J1140" s="14"/>
      <c r="K1140" s="30"/>
      <c r="L1140" s="30"/>
      <c r="M1140" s="30"/>
      <c r="N1140" s="31"/>
    </row>
    <row r="1141" spans="6:14" x14ac:dyDescent="0.4">
      <c r="F1141" s="14"/>
      <c r="G1141" s="14"/>
      <c r="H1141" s="14"/>
      <c r="I1141" s="14"/>
      <c r="J1141" s="14"/>
      <c r="K1141" s="30"/>
      <c r="L1141" s="30"/>
      <c r="M1141" s="30"/>
      <c r="N1141" s="31"/>
    </row>
    <row r="1142" spans="6:14" x14ac:dyDescent="0.4">
      <c r="F1142" s="14"/>
      <c r="G1142" s="14"/>
      <c r="H1142" s="14"/>
      <c r="I1142" s="14"/>
      <c r="J1142" s="14"/>
      <c r="K1142" s="30"/>
      <c r="L1142" s="30"/>
      <c r="M1142" s="30"/>
      <c r="N1142" s="31"/>
    </row>
    <row r="1143" spans="6:14" x14ac:dyDescent="0.4">
      <c r="F1143" s="14"/>
      <c r="G1143" s="14"/>
      <c r="H1143" s="14"/>
      <c r="I1143" s="14"/>
      <c r="J1143" s="14"/>
      <c r="K1143" s="30"/>
      <c r="L1143" s="30"/>
      <c r="M1143" s="30"/>
      <c r="N1143" s="31"/>
    </row>
    <row r="1144" spans="6:14" x14ac:dyDescent="0.4">
      <c r="F1144" s="14"/>
      <c r="G1144" s="14"/>
      <c r="H1144" s="14"/>
      <c r="I1144" s="14"/>
      <c r="J1144" s="14"/>
      <c r="K1144" s="30"/>
      <c r="L1144" s="30"/>
      <c r="M1144" s="30"/>
      <c r="N1144" s="31"/>
    </row>
    <row r="1145" spans="6:14" x14ac:dyDescent="0.4">
      <c r="F1145" s="14"/>
      <c r="G1145" s="14"/>
      <c r="H1145" s="14"/>
      <c r="I1145" s="14"/>
      <c r="J1145" s="14"/>
      <c r="K1145" s="30"/>
      <c r="L1145" s="30"/>
      <c r="M1145" s="30"/>
      <c r="N1145" s="31"/>
    </row>
    <row r="1146" spans="6:14" x14ac:dyDescent="0.4">
      <c r="F1146" s="14"/>
      <c r="G1146" s="14"/>
      <c r="H1146" s="14"/>
      <c r="I1146" s="14"/>
      <c r="J1146" s="14"/>
      <c r="K1146" s="30"/>
      <c r="L1146" s="30"/>
      <c r="M1146" s="30"/>
      <c r="N1146" s="31"/>
    </row>
    <row r="1147" spans="6:14" x14ac:dyDescent="0.4">
      <c r="F1147" s="14"/>
      <c r="G1147" s="14"/>
      <c r="H1147" s="14"/>
      <c r="I1147" s="14"/>
      <c r="J1147" s="14"/>
      <c r="K1147" s="30"/>
      <c r="L1147" s="30"/>
      <c r="M1147" s="30"/>
      <c r="N1147" s="31"/>
    </row>
    <row r="1148" spans="6:14" x14ac:dyDescent="0.4">
      <c r="F1148" s="14"/>
      <c r="G1148" s="14"/>
      <c r="H1148" s="14"/>
      <c r="I1148" s="14"/>
      <c r="J1148" s="14"/>
      <c r="K1148" s="30"/>
      <c r="L1148" s="30"/>
      <c r="M1148" s="30"/>
      <c r="N1148" s="31"/>
    </row>
    <row r="1149" spans="6:14" x14ac:dyDescent="0.4">
      <c r="F1149" s="14"/>
      <c r="G1149" s="14"/>
      <c r="H1149" s="14"/>
      <c r="I1149" s="14"/>
      <c r="J1149" s="14"/>
      <c r="K1149" s="30"/>
      <c r="L1149" s="30"/>
      <c r="M1149" s="30"/>
      <c r="N1149" s="31"/>
    </row>
    <row r="1150" spans="6:14" x14ac:dyDescent="0.4">
      <c r="F1150" s="14"/>
      <c r="G1150" s="14"/>
      <c r="H1150" s="14"/>
      <c r="I1150" s="14"/>
      <c r="J1150" s="14"/>
      <c r="K1150" s="30"/>
      <c r="L1150" s="30"/>
      <c r="M1150" s="30"/>
      <c r="N1150" s="31"/>
    </row>
    <row r="1151" spans="6:14" x14ac:dyDescent="0.4">
      <c r="F1151" s="14"/>
      <c r="G1151" s="14"/>
      <c r="H1151" s="14"/>
      <c r="I1151" s="14"/>
      <c r="J1151" s="14"/>
      <c r="K1151" s="30"/>
      <c r="L1151" s="30"/>
      <c r="M1151" s="30"/>
      <c r="N1151" s="31"/>
    </row>
    <row r="1152" spans="6:14" x14ac:dyDescent="0.4">
      <c r="F1152" s="14"/>
      <c r="G1152" s="14"/>
      <c r="H1152" s="14"/>
      <c r="I1152" s="14"/>
      <c r="J1152" s="14"/>
      <c r="K1152" s="30"/>
      <c r="L1152" s="30"/>
      <c r="M1152" s="30"/>
      <c r="N1152" s="31"/>
    </row>
    <row r="1153" spans="6:14" x14ac:dyDescent="0.4">
      <c r="F1153" s="14"/>
      <c r="G1153" s="14"/>
      <c r="H1153" s="14"/>
      <c r="I1153" s="14"/>
      <c r="J1153" s="14"/>
      <c r="K1153" s="30"/>
      <c r="L1153" s="30"/>
      <c r="M1153" s="30"/>
      <c r="N1153" s="31"/>
    </row>
    <row r="1154" spans="6:14" x14ac:dyDescent="0.4">
      <c r="F1154" s="14"/>
      <c r="G1154" s="14"/>
      <c r="H1154" s="14"/>
      <c r="I1154" s="14"/>
      <c r="J1154" s="14"/>
      <c r="K1154" s="30"/>
      <c r="L1154" s="30"/>
      <c r="M1154" s="30"/>
      <c r="N1154" s="31"/>
    </row>
    <row r="1155" spans="6:14" x14ac:dyDescent="0.4">
      <c r="F1155" s="14"/>
      <c r="G1155" s="14"/>
      <c r="H1155" s="14"/>
      <c r="I1155" s="14"/>
      <c r="J1155" s="14"/>
      <c r="K1155" s="30"/>
      <c r="L1155" s="30"/>
      <c r="M1155" s="30"/>
      <c r="N1155" s="31"/>
    </row>
    <row r="1156" spans="6:14" x14ac:dyDescent="0.4">
      <c r="F1156" s="14"/>
      <c r="G1156" s="14"/>
      <c r="H1156" s="14"/>
      <c r="I1156" s="14"/>
      <c r="J1156" s="14"/>
      <c r="K1156" s="30"/>
      <c r="L1156" s="30"/>
      <c r="M1156" s="30"/>
      <c r="N1156" s="31"/>
    </row>
    <row r="1157" spans="6:14" x14ac:dyDescent="0.4">
      <c r="F1157" s="14"/>
      <c r="G1157" s="14"/>
      <c r="H1157" s="14"/>
      <c r="I1157" s="14"/>
      <c r="J1157" s="14"/>
      <c r="K1157" s="30"/>
      <c r="L1157" s="30"/>
      <c r="M1157" s="30"/>
      <c r="N1157" s="31"/>
    </row>
    <row r="1158" spans="6:14" x14ac:dyDescent="0.4">
      <c r="F1158" s="14"/>
      <c r="G1158" s="14"/>
      <c r="H1158" s="14"/>
      <c r="I1158" s="14"/>
      <c r="J1158" s="14"/>
      <c r="K1158" s="30"/>
      <c r="L1158" s="30"/>
      <c r="M1158" s="30"/>
      <c r="N1158" s="31"/>
    </row>
    <row r="1159" spans="6:14" x14ac:dyDescent="0.4">
      <c r="F1159" s="14"/>
      <c r="G1159" s="14"/>
      <c r="H1159" s="14"/>
      <c r="I1159" s="14"/>
      <c r="J1159" s="14"/>
      <c r="K1159" s="30"/>
      <c r="L1159" s="30"/>
      <c r="M1159" s="30"/>
      <c r="N1159" s="31"/>
    </row>
    <row r="1160" spans="6:14" x14ac:dyDescent="0.4">
      <c r="F1160" s="14"/>
      <c r="G1160" s="14"/>
      <c r="H1160" s="14"/>
      <c r="I1160" s="14"/>
      <c r="J1160" s="14"/>
      <c r="K1160" s="30"/>
      <c r="L1160" s="30"/>
      <c r="M1160" s="30"/>
      <c r="N1160" s="31"/>
    </row>
    <row r="1161" spans="6:14" x14ac:dyDescent="0.4">
      <c r="F1161" s="14"/>
      <c r="G1161" s="14"/>
      <c r="H1161" s="14"/>
      <c r="I1161" s="14"/>
      <c r="J1161" s="14"/>
      <c r="K1161" s="30"/>
      <c r="L1161" s="30"/>
      <c r="M1161" s="30"/>
      <c r="N1161" s="31"/>
    </row>
    <row r="1162" spans="6:14" x14ac:dyDescent="0.4">
      <c r="F1162" s="14"/>
      <c r="G1162" s="14"/>
      <c r="H1162" s="14"/>
      <c r="I1162" s="14"/>
      <c r="J1162" s="14"/>
      <c r="K1162" s="30"/>
      <c r="L1162" s="30"/>
      <c r="M1162" s="30"/>
      <c r="N1162" s="31"/>
    </row>
    <row r="1163" spans="6:14" x14ac:dyDescent="0.4">
      <c r="F1163" s="14"/>
      <c r="G1163" s="14"/>
      <c r="H1163" s="14"/>
      <c r="I1163" s="14"/>
      <c r="J1163" s="14"/>
      <c r="K1163" s="30"/>
      <c r="L1163" s="30"/>
      <c r="M1163" s="30"/>
      <c r="N1163" s="31"/>
    </row>
    <row r="1164" spans="6:14" x14ac:dyDescent="0.4">
      <c r="F1164" s="14"/>
      <c r="G1164" s="14"/>
      <c r="H1164" s="14"/>
      <c r="I1164" s="14"/>
      <c r="J1164" s="14"/>
      <c r="K1164" s="30"/>
      <c r="L1164" s="30"/>
      <c r="M1164" s="30"/>
      <c r="N1164" s="31"/>
    </row>
    <row r="1165" spans="6:14" x14ac:dyDescent="0.4">
      <c r="F1165" s="14"/>
      <c r="G1165" s="14"/>
      <c r="H1165" s="14"/>
      <c r="I1165" s="14"/>
      <c r="J1165" s="14"/>
      <c r="K1165" s="30"/>
      <c r="L1165" s="30"/>
      <c r="M1165" s="30"/>
      <c r="N1165" s="31"/>
    </row>
    <row r="1166" spans="6:14" x14ac:dyDescent="0.4">
      <c r="F1166" s="14"/>
      <c r="G1166" s="14"/>
      <c r="H1166" s="14"/>
      <c r="I1166" s="14"/>
      <c r="J1166" s="14"/>
      <c r="K1166" s="30"/>
      <c r="L1166" s="30"/>
      <c r="M1166" s="30"/>
      <c r="N1166" s="31"/>
    </row>
    <row r="1167" spans="6:14" x14ac:dyDescent="0.4">
      <c r="F1167" s="14"/>
      <c r="G1167" s="14"/>
      <c r="H1167" s="14"/>
      <c r="I1167" s="14"/>
      <c r="J1167" s="14"/>
      <c r="K1167" s="30"/>
      <c r="L1167" s="30"/>
      <c r="M1167" s="30"/>
      <c r="N1167" s="31"/>
    </row>
    <row r="1168" spans="6:14" x14ac:dyDescent="0.4">
      <c r="F1168" s="14"/>
      <c r="G1168" s="14"/>
      <c r="H1168" s="14"/>
      <c r="I1168" s="14"/>
      <c r="J1168" s="14"/>
      <c r="K1168" s="30"/>
      <c r="L1168" s="30"/>
      <c r="M1168" s="30"/>
      <c r="N1168" s="31"/>
    </row>
    <row r="1169" spans="6:14" x14ac:dyDescent="0.4">
      <c r="F1169" s="14"/>
      <c r="G1169" s="14"/>
      <c r="H1169" s="14"/>
      <c r="I1169" s="14"/>
      <c r="J1169" s="14"/>
      <c r="K1169" s="30"/>
      <c r="L1169" s="30"/>
      <c r="M1169" s="30"/>
      <c r="N1169" s="31"/>
    </row>
    <row r="1170" spans="6:14" x14ac:dyDescent="0.4">
      <c r="F1170" s="14"/>
      <c r="G1170" s="14"/>
      <c r="H1170" s="14"/>
      <c r="I1170" s="14"/>
      <c r="J1170" s="14"/>
      <c r="K1170" s="30"/>
      <c r="L1170" s="30"/>
      <c r="M1170" s="30"/>
      <c r="N1170" s="31"/>
    </row>
    <row r="1171" spans="6:14" x14ac:dyDescent="0.4">
      <c r="F1171" s="14"/>
      <c r="G1171" s="14"/>
      <c r="H1171" s="14"/>
      <c r="I1171" s="14"/>
      <c r="J1171" s="14"/>
      <c r="K1171" s="30"/>
      <c r="L1171" s="30"/>
      <c r="M1171" s="30"/>
      <c r="N1171" s="31"/>
    </row>
    <row r="1172" spans="6:14" x14ac:dyDescent="0.4">
      <c r="F1172" s="14"/>
      <c r="G1172" s="14"/>
      <c r="H1172" s="14"/>
      <c r="I1172" s="14"/>
      <c r="J1172" s="14"/>
      <c r="K1172" s="30"/>
      <c r="L1172" s="30"/>
      <c r="M1172" s="30"/>
      <c r="N1172" s="31"/>
    </row>
    <row r="1173" spans="6:14" x14ac:dyDescent="0.4">
      <c r="F1173" s="14"/>
      <c r="G1173" s="14"/>
      <c r="H1173" s="14"/>
      <c r="I1173" s="14"/>
      <c r="J1173" s="14"/>
      <c r="K1173" s="30"/>
      <c r="L1173" s="30"/>
      <c r="M1173" s="30"/>
      <c r="N1173" s="31"/>
    </row>
    <row r="1174" spans="6:14" x14ac:dyDescent="0.4">
      <c r="F1174" s="14"/>
      <c r="G1174" s="14"/>
      <c r="H1174" s="14"/>
      <c r="I1174" s="14"/>
      <c r="J1174" s="14"/>
      <c r="K1174" s="30"/>
      <c r="L1174" s="30"/>
      <c r="M1174" s="30"/>
      <c r="N1174" s="31"/>
    </row>
    <row r="1175" spans="6:14" x14ac:dyDescent="0.4">
      <c r="F1175" s="14"/>
      <c r="G1175" s="14"/>
      <c r="H1175" s="14"/>
      <c r="I1175" s="14"/>
      <c r="J1175" s="14"/>
      <c r="K1175" s="30"/>
      <c r="L1175" s="30"/>
      <c r="M1175" s="30"/>
      <c r="N1175" s="31"/>
    </row>
    <row r="1176" spans="6:14" x14ac:dyDescent="0.4">
      <c r="F1176" s="14"/>
      <c r="G1176" s="14"/>
      <c r="H1176" s="14"/>
      <c r="I1176" s="14"/>
      <c r="J1176" s="14"/>
      <c r="K1176" s="30"/>
      <c r="L1176" s="30"/>
      <c r="M1176" s="30"/>
      <c r="N1176" s="31"/>
    </row>
    <row r="1177" spans="6:14" x14ac:dyDescent="0.4">
      <c r="F1177" s="14"/>
      <c r="G1177" s="14"/>
      <c r="H1177" s="14"/>
      <c r="I1177" s="14"/>
      <c r="J1177" s="14"/>
      <c r="K1177" s="30"/>
      <c r="L1177" s="30"/>
      <c r="M1177" s="30"/>
      <c r="N1177" s="31"/>
    </row>
    <row r="1178" spans="6:14" x14ac:dyDescent="0.4">
      <c r="F1178" s="14"/>
      <c r="G1178" s="14"/>
      <c r="H1178" s="14"/>
      <c r="I1178" s="14"/>
      <c r="J1178" s="14"/>
      <c r="K1178" s="30"/>
      <c r="L1178" s="30"/>
      <c r="M1178" s="30"/>
      <c r="N1178" s="31"/>
    </row>
    <row r="1179" spans="6:14" x14ac:dyDescent="0.4">
      <c r="F1179" s="14"/>
      <c r="G1179" s="14"/>
      <c r="H1179" s="14"/>
      <c r="I1179" s="14"/>
      <c r="J1179" s="14"/>
      <c r="K1179" s="30"/>
      <c r="L1179" s="30"/>
      <c r="M1179" s="30"/>
      <c r="N1179" s="31"/>
    </row>
    <row r="1180" spans="6:14" x14ac:dyDescent="0.4">
      <c r="F1180" s="14"/>
      <c r="G1180" s="14"/>
      <c r="H1180" s="14"/>
      <c r="I1180" s="14"/>
      <c r="J1180" s="14"/>
      <c r="K1180" s="30"/>
      <c r="L1180" s="30"/>
      <c r="M1180" s="30"/>
      <c r="N1180" s="31"/>
    </row>
    <row r="1181" spans="6:14" x14ac:dyDescent="0.4">
      <c r="F1181" s="14"/>
      <c r="G1181" s="14"/>
      <c r="H1181" s="14"/>
      <c r="I1181" s="14"/>
      <c r="J1181" s="14"/>
      <c r="K1181" s="30"/>
      <c r="L1181" s="30"/>
      <c r="M1181" s="30"/>
      <c r="N1181" s="31"/>
    </row>
    <row r="1182" spans="6:14" x14ac:dyDescent="0.4">
      <c r="F1182" s="14"/>
      <c r="G1182" s="14"/>
      <c r="H1182" s="14"/>
      <c r="I1182" s="14"/>
      <c r="J1182" s="14"/>
      <c r="K1182" s="30"/>
      <c r="L1182" s="30"/>
      <c r="M1182" s="30"/>
      <c r="N1182" s="31"/>
    </row>
    <row r="1183" spans="6:14" x14ac:dyDescent="0.4">
      <c r="F1183" s="14"/>
      <c r="G1183" s="14"/>
      <c r="H1183" s="14"/>
      <c r="I1183" s="14"/>
      <c r="J1183" s="14"/>
      <c r="K1183" s="30"/>
      <c r="L1183" s="30"/>
      <c r="M1183" s="30"/>
      <c r="N1183" s="31"/>
    </row>
    <row r="1184" spans="6:14" x14ac:dyDescent="0.4">
      <c r="F1184" s="14"/>
      <c r="G1184" s="14"/>
      <c r="H1184" s="14"/>
      <c r="I1184" s="14"/>
      <c r="J1184" s="14"/>
      <c r="K1184" s="30"/>
      <c r="L1184" s="30"/>
      <c r="M1184" s="30"/>
      <c r="N1184" s="31"/>
    </row>
    <row r="1185" spans="6:14" x14ac:dyDescent="0.4">
      <c r="F1185" s="14"/>
      <c r="G1185" s="14"/>
      <c r="H1185" s="14"/>
      <c r="I1185" s="14"/>
      <c r="J1185" s="14"/>
      <c r="K1185" s="30"/>
      <c r="L1185" s="30"/>
      <c r="M1185" s="30"/>
      <c r="N1185" s="31"/>
    </row>
    <row r="1186" spans="6:14" x14ac:dyDescent="0.4">
      <c r="F1186" s="14"/>
      <c r="G1186" s="14"/>
      <c r="H1186" s="14"/>
      <c r="I1186" s="14"/>
      <c r="J1186" s="14"/>
      <c r="K1186" s="30"/>
      <c r="L1186" s="30"/>
      <c r="M1186" s="30"/>
      <c r="N1186" s="31"/>
    </row>
    <row r="1187" spans="6:14" x14ac:dyDescent="0.4">
      <c r="F1187" s="14"/>
      <c r="G1187" s="14"/>
      <c r="H1187" s="14"/>
      <c r="I1187" s="14"/>
      <c r="J1187" s="14"/>
      <c r="K1187" s="30"/>
      <c r="L1187" s="30"/>
      <c r="M1187" s="30"/>
      <c r="N1187" s="31"/>
    </row>
    <row r="1188" spans="6:14" x14ac:dyDescent="0.4">
      <c r="F1188" s="14"/>
      <c r="G1188" s="14"/>
      <c r="H1188" s="14"/>
      <c r="I1188" s="14"/>
      <c r="J1188" s="14"/>
      <c r="K1188" s="30"/>
      <c r="L1188" s="30"/>
      <c r="M1188" s="30"/>
      <c r="N1188" s="31"/>
    </row>
    <row r="1189" spans="6:14" x14ac:dyDescent="0.4">
      <c r="F1189" s="14"/>
      <c r="G1189" s="14"/>
      <c r="H1189" s="14"/>
      <c r="I1189" s="14"/>
      <c r="J1189" s="14"/>
      <c r="K1189" s="30"/>
      <c r="L1189" s="30"/>
      <c r="M1189" s="30"/>
      <c r="N1189" s="31"/>
    </row>
    <row r="1190" spans="6:14" x14ac:dyDescent="0.4">
      <c r="F1190" s="14"/>
      <c r="G1190" s="14"/>
      <c r="H1190" s="14"/>
      <c r="I1190" s="14"/>
      <c r="J1190" s="14"/>
      <c r="K1190" s="30"/>
      <c r="L1190" s="30"/>
      <c r="M1190" s="30"/>
      <c r="N1190" s="31"/>
    </row>
    <row r="1191" spans="6:14" x14ac:dyDescent="0.4">
      <c r="F1191" s="14"/>
      <c r="G1191" s="14"/>
      <c r="H1191" s="14"/>
      <c r="I1191" s="14"/>
      <c r="J1191" s="14"/>
      <c r="K1191" s="30"/>
      <c r="L1191" s="30"/>
      <c r="M1191" s="30"/>
      <c r="N1191" s="31"/>
    </row>
    <row r="1192" spans="6:14" x14ac:dyDescent="0.4">
      <c r="F1192" s="14"/>
      <c r="G1192" s="14"/>
      <c r="H1192" s="14"/>
      <c r="I1192" s="14"/>
      <c r="J1192" s="14"/>
      <c r="K1192" s="30"/>
      <c r="L1192" s="30"/>
      <c r="M1192" s="30"/>
      <c r="N1192" s="31"/>
    </row>
    <row r="1193" spans="6:14" x14ac:dyDescent="0.4">
      <c r="F1193" s="14"/>
      <c r="G1193" s="14"/>
      <c r="H1193" s="14"/>
      <c r="I1193" s="14"/>
      <c r="J1193" s="14"/>
      <c r="K1193" s="30"/>
      <c r="L1193" s="30"/>
      <c r="M1193" s="30"/>
      <c r="N1193" s="31"/>
    </row>
    <row r="1194" spans="6:14" x14ac:dyDescent="0.4">
      <c r="F1194" s="14"/>
      <c r="G1194" s="14"/>
      <c r="H1194" s="14"/>
      <c r="I1194" s="14"/>
      <c r="J1194" s="14"/>
      <c r="K1194" s="30"/>
      <c r="L1194" s="30"/>
      <c r="M1194" s="30"/>
      <c r="N1194" s="31"/>
    </row>
    <row r="1195" spans="6:14" x14ac:dyDescent="0.4">
      <c r="F1195" s="14"/>
      <c r="G1195" s="14"/>
      <c r="H1195" s="14"/>
      <c r="I1195" s="14"/>
      <c r="J1195" s="14"/>
      <c r="K1195" s="30"/>
      <c r="L1195" s="30"/>
      <c r="M1195" s="30"/>
      <c r="N1195" s="31"/>
    </row>
    <row r="1196" spans="6:14" x14ac:dyDescent="0.4">
      <c r="F1196" s="14"/>
      <c r="G1196" s="14"/>
      <c r="H1196" s="14"/>
      <c r="I1196" s="14"/>
      <c r="J1196" s="14"/>
      <c r="K1196" s="30"/>
      <c r="L1196" s="30"/>
      <c r="M1196" s="30"/>
      <c r="N1196" s="31"/>
    </row>
    <row r="1197" spans="6:14" x14ac:dyDescent="0.4">
      <c r="F1197" s="14"/>
      <c r="G1197" s="14"/>
      <c r="H1197" s="14"/>
      <c r="I1197" s="14"/>
      <c r="J1197" s="14"/>
      <c r="K1197" s="30"/>
      <c r="L1197" s="30"/>
      <c r="M1197" s="30"/>
      <c r="N1197" s="31"/>
    </row>
    <row r="1198" spans="6:14" x14ac:dyDescent="0.4">
      <c r="F1198" s="14"/>
      <c r="G1198" s="14"/>
      <c r="H1198" s="14"/>
      <c r="I1198" s="14"/>
      <c r="J1198" s="14"/>
      <c r="K1198" s="30"/>
      <c r="L1198" s="30"/>
      <c r="M1198" s="30"/>
      <c r="N1198" s="31"/>
    </row>
    <row r="1199" spans="6:14" x14ac:dyDescent="0.4">
      <c r="F1199" s="14"/>
      <c r="G1199" s="14"/>
      <c r="H1199" s="14"/>
      <c r="I1199" s="14"/>
      <c r="J1199" s="14"/>
      <c r="K1199" s="30"/>
      <c r="L1199" s="30"/>
      <c r="M1199" s="30"/>
      <c r="N1199" s="31"/>
    </row>
    <row r="1200" spans="6:14" x14ac:dyDescent="0.4">
      <c r="F1200" s="14"/>
      <c r="G1200" s="14"/>
      <c r="H1200" s="14"/>
      <c r="I1200" s="14"/>
      <c r="J1200" s="14"/>
      <c r="K1200" s="30"/>
      <c r="L1200" s="30"/>
      <c r="M1200" s="30"/>
      <c r="N1200" s="31"/>
    </row>
    <row r="1201" spans="6:14" x14ac:dyDescent="0.4">
      <c r="F1201" s="14"/>
      <c r="G1201" s="14"/>
      <c r="H1201" s="14"/>
      <c r="I1201" s="14"/>
      <c r="J1201" s="14"/>
      <c r="K1201" s="30"/>
      <c r="L1201" s="30"/>
      <c r="M1201" s="30"/>
      <c r="N1201" s="31"/>
    </row>
    <row r="1202" spans="6:14" x14ac:dyDescent="0.4">
      <c r="F1202" s="14"/>
      <c r="G1202" s="14"/>
      <c r="H1202" s="14"/>
      <c r="I1202" s="14"/>
      <c r="J1202" s="14"/>
      <c r="K1202" s="30"/>
      <c r="L1202" s="30"/>
      <c r="M1202" s="30"/>
      <c r="N1202" s="31"/>
    </row>
    <row r="1203" spans="6:14" x14ac:dyDescent="0.4">
      <c r="F1203" s="14"/>
      <c r="G1203" s="14"/>
      <c r="H1203" s="14"/>
      <c r="I1203" s="14"/>
      <c r="J1203" s="14"/>
      <c r="K1203" s="30"/>
      <c r="L1203" s="30"/>
      <c r="M1203" s="30"/>
      <c r="N1203" s="31"/>
    </row>
    <row r="1204" spans="6:14" x14ac:dyDescent="0.4">
      <c r="F1204" s="14"/>
      <c r="G1204" s="14"/>
      <c r="H1204" s="14"/>
      <c r="I1204" s="14"/>
      <c r="J1204" s="14"/>
      <c r="K1204" s="30"/>
      <c r="L1204" s="30"/>
      <c r="M1204" s="30"/>
      <c r="N1204" s="31"/>
    </row>
    <row r="1205" spans="6:14" x14ac:dyDescent="0.4">
      <c r="F1205" s="14"/>
      <c r="G1205" s="14"/>
      <c r="H1205" s="14"/>
      <c r="I1205" s="14"/>
      <c r="J1205" s="14"/>
      <c r="K1205" s="30"/>
      <c r="L1205" s="30"/>
      <c r="M1205" s="30"/>
      <c r="N1205" s="31"/>
    </row>
    <row r="1206" spans="6:14" x14ac:dyDescent="0.4">
      <c r="F1206" s="14"/>
      <c r="G1206" s="14"/>
      <c r="H1206" s="14"/>
      <c r="I1206" s="14"/>
      <c r="J1206" s="14"/>
      <c r="K1206" s="30"/>
      <c r="L1206" s="30"/>
      <c r="M1206" s="30"/>
      <c r="N1206" s="31"/>
    </row>
    <row r="1207" spans="6:14" x14ac:dyDescent="0.4">
      <c r="F1207" s="14"/>
      <c r="G1207" s="14"/>
      <c r="H1207" s="14"/>
      <c r="I1207" s="14"/>
      <c r="J1207" s="14"/>
      <c r="K1207" s="30"/>
      <c r="L1207" s="30"/>
      <c r="M1207" s="30"/>
      <c r="N1207" s="31"/>
    </row>
    <row r="1208" spans="6:14" x14ac:dyDescent="0.4">
      <c r="F1208" s="14"/>
      <c r="G1208" s="14"/>
      <c r="H1208" s="14"/>
      <c r="I1208" s="14"/>
      <c r="J1208" s="14"/>
      <c r="K1208" s="30"/>
      <c r="L1208" s="30"/>
      <c r="M1208" s="30"/>
      <c r="N1208" s="31"/>
    </row>
    <row r="1209" spans="6:14" x14ac:dyDescent="0.4">
      <c r="F1209" s="14"/>
      <c r="G1209" s="14"/>
      <c r="H1209" s="14"/>
      <c r="I1209" s="14"/>
      <c r="J1209" s="14"/>
      <c r="K1209" s="30"/>
      <c r="L1209" s="30"/>
      <c r="M1209" s="30"/>
      <c r="N1209" s="31"/>
    </row>
    <row r="1210" spans="6:14" x14ac:dyDescent="0.4">
      <c r="F1210" s="14"/>
      <c r="G1210" s="14"/>
      <c r="H1210" s="14"/>
      <c r="I1210" s="14"/>
      <c r="J1210" s="14"/>
      <c r="K1210" s="30"/>
      <c r="L1210" s="30"/>
      <c r="M1210" s="30"/>
      <c r="N1210" s="31"/>
    </row>
    <row r="1211" spans="6:14" x14ac:dyDescent="0.4">
      <c r="F1211" s="14"/>
      <c r="G1211" s="14"/>
      <c r="H1211" s="14"/>
      <c r="I1211" s="14"/>
      <c r="J1211" s="14"/>
      <c r="K1211" s="30"/>
      <c r="L1211" s="30"/>
      <c r="M1211" s="30"/>
      <c r="N1211" s="31"/>
    </row>
    <row r="1212" spans="6:14" x14ac:dyDescent="0.4">
      <c r="F1212" s="14"/>
      <c r="G1212" s="14"/>
      <c r="H1212" s="14"/>
      <c r="I1212" s="14"/>
      <c r="J1212" s="14"/>
      <c r="K1212" s="30"/>
      <c r="L1212" s="30"/>
      <c r="M1212" s="30"/>
      <c r="N1212" s="31"/>
    </row>
    <row r="1213" spans="6:14" x14ac:dyDescent="0.4">
      <c r="F1213" s="14"/>
      <c r="G1213" s="14"/>
      <c r="H1213" s="14"/>
      <c r="I1213" s="14"/>
      <c r="J1213" s="14"/>
      <c r="K1213" s="30"/>
      <c r="L1213" s="30"/>
      <c r="M1213" s="30"/>
      <c r="N1213" s="31"/>
    </row>
    <row r="1214" spans="6:14" x14ac:dyDescent="0.4">
      <c r="F1214" s="14"/>
      <c r="G1214" s="14"/>
      <c r="H1214" s="14"/>
      <c r="I1214" s="14"/>
      <c r="J1214" s="14"/>
      <c r="K1214" s="30"/>
      <c r="L1214" s="30"/>
      <c r="M1214" s="30"/>
      <c r="N1214" s="31"/>
    </row>
    <row r="1215" spans="6:14" x14ac:dyDescent="0.4">
      <c r="F1215" s="14"/>
      <c r="G1215" s="14"/>
      <c r="H1215" s="14"/>
      <c r="I1215" s="14"/>
      <c r="J1215" s="14"/>
      <c r="K1215" s="30"/>
      <c r="L1215" s="30"/>
      <c r="M1215" s="30"/>
      <c r="N1215" s="31"/>
    </row>
    <row r="1216" spans="6:14" x14ac:dyDescent="0.4">
      <c r="F1216" s="14"/>
      <c r="G1216" s="14"/>
      <c r="H1216" s="14"/>
      <c r="I1216" s="14"/>
      <c r="J1216" s="14"/>
      <c r="K1216" s="30"/>
      <c r="L1216" s="30"/>
      <c r="M1216" s="30"/>
      <c r="N1216" s="31"/>
    </row>
    <row r="1217" spans="6:14" x14ac:dyDescent="0.4">
      <c r="F1217" s="14"/>
      <c r="G1217" s="14"/>
      <c r="H1217" s="14"/>
      <c r="I1217" s="14"/>
      <c r="J1217" s="14"/>
      <c r="K1217" s="30"/>
      <c r="L1217" s="30"/>
      <c r="M1217" s="30"/>
      <c r="N1217" s="31"/>
    </row>
    <row r="1218" spans="6:14" x14ac:dyDescent="0.4">
      <c r="F1218" s="14"/>
      <c r="G1218" s="14"/>
      <c r="H1218" s="14"/>
      <c r="I1218" s="14"/>
      <c r="J1218" s="14"/>
      <c r="K1218" s="30"/>
      <c r="L1218" s="30"/>
      <c r="M1218" s="30"/>
      <c r="N1218" s="31"/>
    </row>
    <row r="1219" spans="6:14" x14ac:dyDescent="0.4">
      <c r="F1219" s="14"/>
      <c r="G1219" s="14"/>
      <c r="H1219" s="14"/>
      <c r="I1219" s="14"/>
      <c r="J1219" s="14"/>
      <c r="K1219" s="30"/>
      <c r="L1219" s="30"/>
      <c r="M1219" s="30"/>
      <c r="N1219" s="31"/>
    </row>
    <row r="1220" spans="6:14" x14ac:dyDescent="0.4">
      <c r="F1220" s="14"/>
      <c r="G1220" s="14"/>
      <c r="H1220" s="14"/>
      <c r="I1220" s="14"/>
      <c r="J1220" s="14"/>
      <c r="K1220" s="30"/>
      <c r="L1220" s="30"/>
      <c r="M1220" s="30"/>
      <c r="N1220" s="31"/>
    </row>
    <row r="1221" spans="6:14" x14ac:dyDescent="0.4">
      <c r="F1221" s="14"/>
      <c r="G1221" s="14"/>
      <c r="H1221" s="14"/>
      <c r="I1221" s="14"/>
      <c r="J1221" s="14"/>
      <c r="K1221" s="30"/>
      <c r="L1221" s="30"/>
      <c r="M1221" s="30"/>
      <c r="N1221" s="31"/>
    </row>
    <row r="1222" spans="6:14" x14ac:dyDescent="0.4">
      <c r="F1222" s="14"/>
      <c r="G1222" s="14"/>
      <c r="H1222" s="14"/>
      <c r="I1222" s="14"/>
      <c r="J1222" s="14"/>
      <c r="K1222" s="30"/>
      <c r="L1222" s="30"/>
      <c r="M1222" s="30"/>
      <c r="N1222" s="31"/>
    </row>
    <row r="1223" spans="6:14" x14ac:dyDescent="0.4">
      <c r="F1223" s="14"/>
      <c r="G1223" s="14"/>
      <c r="H1223" s="14"/>
      <c r="I1223" s="14"/>
      <c r="J1223" s="14"/>
      <c r="K1223" s="30"/>
      <c r="L1223" s="30"/>
      <c r="M1223" s="30"/>
      <c r="N1223" s="31"/>
    </row>
    <row r="1224" spans="6:14" x14ac:dyDescent="0.4">
      <c r="F1224" s="14"/>
      <c r="G1224" s="14"/>
      <c r="H1224" s="14"/>
      <c r="I1224" s="14"/>
      <c r="J1224" s="14"/>
      <c r="K1224" s="30"/>
      <c r="L1224" s="30"/>
      <c r="M1224" s="30"/>
      <c r="N1224" s="31"/>
    </row>
    <row r="1225" spans="6:14" x14ac:dyDescent="0.4">
      <c r="F1225" s="14"/>
      <c r="G1225" s="14"/>
      <c r="H1225" s="14"/>
      <c r="I1225" s="14"/>
      <c r="J1225" s="14"/>
      <c r="K1225" s="30"/>
      <c r="L1225" s="30"/>
      <c r="M1225" s="30"/>
      <c r="N1225" s="31"/>
    </row>
    <row r="1226" spans="6:14" x14ac:dyDescent="0.4">
      <c r="F1226" s="14"/>
      <c r="G1226" s="14"/>
      <c r="H1226" s="14"/>
      <c r="I1226" s="14"/>
      <c r="J1226" s="14"/>
      <c r="K1226" s="30"/>
      <c r="L1226" s="30"/>
      <c r="M1226" s="30"/>
      <c r="N1226" s="31"/>
    </row>
    <row r="1227" spans="6:14" x14ac:dyDescent="0.4">
      <c r="F1227" s="14"/>
      <c r="G1227" s="14"/>
      <c r="H1227" s="14"/>
      <c r="I1227" s="14"/>
      <c r="J1227" s="14"/>
      <c r="K1227" s="30"/>
      <c r="L1227" s="30"/>
      <c r="M1227" s="30"/>
      <c r="N1227" s="31"/>
    </row>
    <row r="1228" spans="6:14" x14ac:dyDescent="0.4">
      <c r="F1228" s="14"/>
      <c r="G1228" s="14"/>
      <c r="H1228" s="14"/>
      <c r="I1228" s="14"/>
      <c r="J1228" s="14"/>
      <c r="K1228" s="30"/>
      <c r="L1228" s="30"/>
      <c r="M1228" s="30"/>
      <c r="N1228" s="31"/>
    </row>
    <row r="1229" spans="6:14" x14ac:dyDescent="0.4">
      <c r="F1229" s="14"/>
      <c r="G1229" s="14"/>
      <c r="H1229" s="14"/>
      <c r="I1229" s="14"/>
      <c r="J1229" s="14"/>
      <c r="K1229" s="30"/>
      <c r="L1229" s="30"/>
      <c r="M1229" s="30"/>
      <c r="N1229" s="31"/>
    </row>
    <row r="1230" spans="6:14" x14ac:dyDescent="0.4">
      <c r="F1230" s="14"/>
      <c r="G1230" s="14"/>
      <c r="H1230" s="14"/>
      <c r="I1230" s="14"/>
      <c r="J1230" s="14"/>
      <c r="K1230" s="30"/>
      <c r="L1230" s="30"/>
      <c r="M1230" s="30"/>
      <c r="N1230" s="31"/>
    </row>
    <row r="1231" spans="6:14" x14ac:dyDescent="0.4">
      <c r="F1231" s="14"/>
      <c r="G1231" s="14"/>
      <c r="H1231" s="14"/>
      <c r="I1231" s="14"/>
      <c r="J1231" s="14"/>
      <c r="K1231" s="30"/>
      <c r="L1231" s="30"/>
      <c r="M1231" s="30"/>
      <c r="N1231" s="31"/>
    </row>
    <row r="1232" spans="6:14" x14ac:dyDescent="0.4">
      <c r="F1232" s="14"/>
      <c r="G1232" s="14"/>
      <c r="H1232" s="14"/>
      <c r="I1232" s="14"/>
      <c r="J1232" s="14"/>
      <c r="K1232" s="30"/>
      <c r="L1232" s="30"/>
      <c r="M1232" s="30"/>
      <c r="N1232" s="31"/>
    </row>
    <row r="1233" spans="6:14" x14ac:dyDescent="0.4">
      <c r="F1233" s="14"/>
      <c r="G1233" s="14"/>
      <c r="H1233" s="14"/>
      <c r="I1233" s="14"/>
      <c r="J1233" s="14"/>
      <c r="K1233" s="30"/>
      <c r="L1233" s="30"/>
      <c r="M1233" s="30"/>
      <c r="N1233" s="31"/>
    </row>
    <row r="1234" spans="6:14" x14ac:dyDescent="0.4">
      <c r="F1234" s="14"/>
      <c r="G1234" s="14"/>
      <c r="H1234" s="14"/>
      <c r="I1234" s="14"/>
      <c r="J1234" s="14"/>
      <c r="K1234" s="30"/>
      <c r="L1234" s="30"/>
      <c r="M1234" s="30"/>
      <c r="N1234" s="31"/>
    </row>
    <row r="1235" spans="6:14" x14ac:dyDescent="0.4">
      <c r="F1235" s="14"/>
      <c r="G1235" s="14"/>
      <c r="H1235" s="14"/>
      <c r="I1235" s="14"/>
      <c r="J1235" s="14"/>
      <c r="K1235" s="30"/>
      <c r="L1235" s="30"/>
      <c r="M1235" s="30"/>
      <c r="N1235" s="31"/>
    </row>
    <row r="1236" spans="6:14" x14ac:dyDescent="0.4">
      <c r="F1236" s="14"/>
      <c r="G1236" s="14"/>
      <c r="H1236" s="14"/>
      <c r="I1236" s="14"/>
      <c r="J1236" s="14"/>
      <c r="K1236" s="30"/>
      <c r="L1236" s="30"/>
      <c r="M1236" s="30"/>
      <c r="N1236" s="31"/>
    </row>
    <row r="1237" spans="6:14" x14ac:dyDescent="0.4">
      <c r="F1237" s="14"/>
      <c r="G1237" s="14"/>
      <c r="H1237" s="14"/>
      <c r="I1237" s="14"/>
      <c r="J1237" s="14"/>
      <c r="K1237" s="30"/>
      <c r="L1237" s="30"/>
      <c r="M1237" s="30"/>
      <c r="N1237" s="31"/>
    </row>
    <row r="1238" spans="6:14" x14ac:dyDescent="0.4">
      <c r="F1238" s="14"/>
      <c r="G1238" s="14"/>
      <c r="H1238" s="14"/>
      <c r="I1238" s="14"/>
      <c r="J1238" s="14"/>
      <c r="K1238" s="30"/>
      <c r="L1238" s="30"/>
      <c r="M1238" s="30"/>
      <c r="N1238" s="31"/>
    </row>
    <row r="1239" spans="6:14" x14ac:dyDescent="0.4">
      <c r="F1239" s="14"/>
      <c r="G1239" s="14"/>
      <c r="H1239" s="14"/>
      <c r="I1239" s="14"/>
      <c r="J1239" s="14"/>
      <c r="K1239" s="30"/>
      <c r="L1239" s="30"/>
      <c r="M1239" s="30"/>
      <c r="N1239" s="31"/>
    </row>
    <row r="1240" spans="6:14" x14ac:dyDescent="0.4">
      <c r="F1240" s="14"/>
      <c r="G1240" s="14"/>
      <c r="H1240" s="14"/>
      <c r="I1240" s="14"/>
      <c r="J1240" s="14"/>
      <c r="K1240" s="30"/>
      <c r="L1240" s="30"/>
      <c r="M1240" s="30"/>
      <c r="N1240" s="31"/>
    </row>
    <row r="1241" spans="6:14" x14ac:dyDescent="0.4">
      <c r="F1241" s="14"/>
      <c r="G1241" s="14"/>
      <c r="H1241" s="14"/>
      <c r="I1241" s="14"/>
      <c r="J1241" s="14"/>
      <c r="K1241" s="30"/>
      <c r="L1241" s="30"/>
      <c r="M1241" s="30"/>
      <c r="N1241" s="31"/>
    </row>
    <row r="1242" spans="6:14" x14ac:dyDescent="0.4">
      <c r="F1242" s="14"/>
      <c r="G1242" s="14"/>
      <c r="H1242" s="14"/>
      <c r="I1242" s="14"/>
      <c r="J1242" s="14"/>
      <c r="K1242" s="30"/>
      <c r="L1242" s="30"/>
      <c r="M1242" s="30"/>
      <c r="N1242" s="31"/>
    </row>
    <row r="1243" spans="6:14" x14ac:dyDescent="0.4">
      <c r="F1243" s="14"/>
      <c r="G1243" s="14"/>
      <c r="H1243" s="14"/>
      <c r="I1243" s="14"/>
      <c r="J1243" s="14"/>
      <c r="K1243" s="30"/>
      <c r="L1243" s="30"/>
      <c r="M1243" s="30"/>
      <c r="N1243" s="31"/>
    </row>
    <row r="1244" spans="6:14" x14ac:dyDescent="0.4">
      <c r="F1244" s="14"/>
      <c r="G1244" s="14"/>
      <c r="H1244" s="14"/>
      <c r="I1244" s="14"/>
      <c r="J1244" s="14"/>
      <c r="K1244" s="30"/>
      <c r="L1244" s="30"/>
      <c r="M1244" s="30"/>
      <c r="N1244" s="31"/>
    </row>
    <row r="1245" spans="6:14" x14ac:dyDescent="0.4">
      <c r="F1245" s="14"/>
      <c r="G1245" s="14"/>
      <c r="H1245" s="14"/>
      <c r="I1245" s="14"/>
      <c r="J1245" s="14"/>
      <c r="K1245" s="30"/>
      <c r="L1245" s="30"/>
      <c r="M1245" s="30"/>
      <c r="N1245" s="31"/>
    </row>
    <row r="1246" spans="6:14" x14ac:dyDescent="0.4">
      <c r="F1246" s="14"/>
      <c r="G1246" s="14"/>
      <c r="H1246" s="14"/>
      <c r="I1246" s="14"/>
      <c r="J1246" s="14"/>
      <c r="K1246" s="30"/>
      <c r="L1246" s="30"/>
      <c r="M1246" s="30"/>
      <c r="N1246" s="31"/>
    </row>
    <row r="1247" spans="6:14" x14ac:dyDescent="0.4">
      <c r="F1247" s="14"/>
      <c r="G1247" s="14"/>
      <c r="H1247" s="14"/>
      <c r="I1247" s="14"/>
      <c r="J1247" s="14"/>
      <c r="K1247" s="30"/>
      <c r="L1247" s="30"/>
      <c r="M1247" s="30"/>
      <c r="N1247" s="31"/>
    </row>
    <row r="1248" spans="6:14" x14ac:dyDescent="0.4">
      <c r="F1248" s="14"/>
      <c r="G1248" s="14"/>
      <c r="H1248" s="14"/>
      <c r="I1248" s="14"/>
      <c r="J1248" s="14"/>
      <c r="K1248" s="30"/>
      <c r="L1248" s="30"/>
      <c r="M1248" s="30"/>
      <c r="N1248" s="31"/>
    </row>
    <row r="1249" spans="6:14" x14ac:dyDescent="0.4">
      <c r="F1249" s="14"/>
      <c r="G1249" s="14"/>
      <c r="H1249" s="14"/>
      <c r="I1249" s="14"/>
      <c r="J1249" s="14"/>
      <c r="K1249" s="30"/>
      <c r="L1249" s="30"/>
      <c r="M1249" s="30"/>
      <c r="N1249" s="31"/>
    </row>
    <row r="1250" spans="6:14" x14ac:dyDescent="0.4">
      <c r="F1250" s="14"/>
      <c r="G1250" s="14"/>
      <c r="H1250" s="14"/>
      <c r="I1250" s="14"/>
      <c r="J1250" s="14"/>
      <c r="K1250" s="30"/>
      <c r="L1250" s="30"/>
      <c r="M1250" s="30"/>
      <c r="N1250" s="31"/>
    </row>
    <row r="1251" spans="6:14" x14ac:dyDescent="0.4">
      <c r="F1251" s="14"/>
      <c r="G1251" s="14"/>
      <c r="H1251" s="14"/>
      <c r="I1251" s="14"/>
      <c r="J1251" s="14"/>
      <c r="K1251" s="30"/>
      <c r="L1251" s="30"/>
      <c r="M1251" s="30"/>
      <c r="N1251" s="31"/>
    </row>
    <row r="1252" spans="6:14" x14ac:dyDescent="0.4">
      <c r="F1252" s="14"/>
      <c r="G1252" s="14"/>
      <c r="H1252" s="14"/>
      <c r="I1252" s="14"/>
      <c r="J1252" s="14"/>
      <c r="K1252" s="30"/>
      <c r="L1252" s="30"/>
      <c r="M1252" s="30"/>
      <c r="N1252" s="31"/>
    </row>
    <row r="1253" spans="6:14" x14ac:dyDescent="0.4">
      <c r="F1253" s="14"/>
      <c r="G1253" s="14"/>
      <c r="H1253" s="14"/>
      <c r="I1253" s="14"/>
      <c r="J1253" s="14"/>
      <c r="K1253" s="30"/>
      <c r="L1253" s="30"/>
      <c r="M1253" s="30"/>
      <c r="N1253" s="31"/>
    </row>
    <row r="1254" spans="6:14" x14ac:dyDescent="0.4">
      <c r="F1254" s="14"/>
      <c r="G1254" s="14"/>
      <c r="H1254" s="14"/>
      <c r="I1254" s="14"/>
      <c r="J1254" s="14"/>
      <c r="K1254" s="30"/>
      <c r="L1254" s="30"/>
      <c r="M1254" s="30"/>
      <c r="N1254" s="31"/>
    </row>
    <row r="1255" spans="6:14" x14ac:dyDescent="0.4">
      <c r="F1255" s="14"/>
      <c r="G1255" s="14"/>
      <c r="H1255" s="14"/>
      <c r="I1255" s="14"/>
      <c r="J1255" s="14"/>
      <c r="K1255" s="30"/>
      <c r="L1255" s="30"/>
      <c r="M1255" s="30"/>
      <c r="N1255" s="31"/>
    </row>
    <row r="1256" spans="6:14" x14ac:dyDescent="0.4">
      <c r="F1256" s="14"/>
      <c r="G1256" s="14"/>
      <c r="H1256" s="14"/>
      <c r="I1256" s="14"/>
      <c r="J1256" s="14"/>
      <c r="K1256" s="30"/>
      <c r="L1256" s="30"/>
      <c r="M1256" s="30"/>
      <c r="N1256" s="31"/>
    </row>
    <row r="1257" spans="6:14" x14ac:dyDescent="0.4">
      <c r="F1257" s="14"/>
      <c r="G1257" s="14"/>
      <c r="H1257" s="14"/>
      <c r="I1257" s="14"/>
      <c r="J1257" s="14"/>
      <c r="K1257" s="30"/>
      <c r="L1257" s="30"/>
      <c r="M1257" s="30"/>
      <c r="N1257" s="31"/>
    </row>
    <row r="1258" spans="6:14" x14ac:dyDescent="0.4">
      <c r="F1258" s="14"/>
      <c r="G1258" s="14"/>
      <c r="H1258" s="14"/>
      <c r="I1258" s="14"/>
      <c r="J1258" s="14"/>
      <c r="K1258" s="30"/>
      <c r="L1258" s="30"/>
      <c r="M1258" s="30"/>
      <c r="N1258" s="31"/>
    </row>
    <row r="1259" spans="6:14" x14ac:dyDescent="0.4">
      <c r="F1259" s="14"/>
      <c r="G1259" s="14"/>
      <c r="H1259" s="14"/>
      <c r="I1259" s="14"/>
      <c r="J1259" s="14"/>
      <c r="K1259" s="30"/>
      <c r="L1259" s="30"/>
      <c r="M1259" s="30"/>
      <c r="N1259" s="31"/>
    </row>
    <row r="1260" spans="6:14" x14ac:dyDescent="0.4">
      <c r="F1260" s="14"/>
      <c r="G1260" s="14"/>
      <c r="H1260" s="14"/>
      <c r="I1260" s="14"/>
      <c r="J1260" s="14"/>
      <c r="K1260" s="30"/>
      <c r="L1260" s="30"/>
      <c r="M1260" s="30"/>
      <c r="N1260" s="31"/>
    </row>
    <row r="1261" spans="6:14" x14ac:dyDescent="0.4">
      <c r="F1261" s="14"/>
      <c r="G1261" s="14"/>
      <c r="H1261" s="14"/>
      <c r="I1261" s="14"/>
      <c r="J1261" s="14"/>
      <c r="K1261" s="30"/>
      <c r="L1261" s="30"/>
      <c r="M1261" s="30"/>
      <c r="N1261" s="31"/>
    </row>
    <row r="1262" spans="6:14" x14ac:dyDescent="0.4">
      <c r="F1262" s="14"/>
      <c r="G1262" s="14"/>
      <c r="H1262" s="14"/>
      <c r="I1262" s="14"/>
      <c r="J1262" s="14"/>
      <c r="K1262" s="30"/>
      <c r="L1262" s="30"/>
      <c r="M1262" s="30"/>
      <c r="N1262" s="31"/>
    </row>
    <row r="1263" spans="6:14" x14ac:dyDescent="0.4">
      <c r="F1263" s="14"/>
      <c r="G1263" s="14"/>
      <c r="H1263" s="14"/>
      <c r="I1263" s="14"/>
      <c r="J1263" s="14"/>
      <c r="K1263" s="30"/>
      <c r="L1263" s="30"/>
      <c r="M1263" s="30"/>
      <c r="N1263" s="31"/>
    </row>
    <row r="1264" spans="6:14" x14ac:dyDescent="0.4">
      <c r="F1264" s="14"/>
      <c r="G1264" s="14"/>
      <c r="H1264" s="14"/>
      <c r="I1264" s="14"/>
      <c r="J1264" s="14"/>
      <c r="K1264" s="30"/>
      <c r="L1264" s="30"/>
      <c r="M1264" s="30"/>
      <c r="N1264" s="31"/>
    </row>
    <row r="1265" spans="6:14" x14ac:dyDescent="0.4">
      <c r="F1265" s="14"/>
      <c r="G1265" s="14"/>
      <c r="H1265" s="14"/>
      <c r="I1265" s="14"/>
      <c r="J1265" s="14"/>
      <c r="K1265" s="30"/>
      <c r="L1265" s="30"/>
      <c r="M1265" s="30"/>
      <c r="N1265" s="31"/>
    </row>
    <row r="1266" spans="6:14" x14ac:dyDescent="0.4">
      <c r="F1266" s="14"/>
      <c r="G1266" s="14"/>
      <c r="H1266" s="14"/>
      <c r="I1266" s="14"/>
      <c r="J1266" s="14"/>
      <c r="K1266" s="30"/>
      <c r="L1266" s="30"/>
      <c r="M1266" s="30"/>
      <c r="N1266" s="31"/>
    </row>
    <row r="1267" spans="6:14" x14ac:dyDescent="0.4">
      <c r="F1267" s="14"/>
      <c r="G1267" s="14"/>
      <c r="H1267" s="14"/>
      <c r="I1267" s="14"/>
      <c r="J1267" s="14"/>
      <c r="K1267" s="30"/>
      <c r="L1267" s="30"/>
      <c r="M1267" s="30"/>
      <c r="N1267" s="31"/>
    </row>
    <row r="1268" spans="6:14" x14ac:dyDescent="0.4">
      <c r="F1268" s="14"/>
      <c r="G1268" s="14"/>
      <c r="H1268" s="14"/>
      <c r="I1268" s="14"/>
      <c r="J1268" s="14"/>
      <c r="K1268" s="30"/>
      <c r="L1268" s="30"/>
      <c r="M1268" s="30"/>
      <c r="N1268" s="31"/>
    </row>
    <row r="1269" spans="6:14" x14ac:dyDescent="0.4">
      <c r="F1269" s="14"/>
      <c r="G1269" s="14"/>
      <c r="H1269" s="14"/>
      <c r="I1269" s="14"/>
      <c r="J1269" s="14"/>
      <c r="K1269" s="30"/>
      <c r="L1269" s="30"/>
      <c r="M1269" s="30"/>
      <c r="N1269" s="31"/>
    </row>
    <row r="1270" spans="6:14" x14ac:dyDescent="0.4">
      <c r="F1270" s="14"/>
      <c r="G1270" s="14"/>
      <c r="H1270" s="14"/>
      <c r="I1270" s="14"/>
      <c r="J1270" s="14"/>
      <c r="K1270" s="30"/>
      <c r="L1270" s="30"/>
      <c r="M1270" s="30"/>
      <c r="N1270" s="31"/>
    </row>
    <row r="1271" spans="6:14" x14ac:dyDescent="0.4">
      <c r="F1271" s="14"/>
      <c r="G1271" s="14"/>
      <c r="H1271" s="14"/>
      <c r="I1271" s="14"/>
      <c r="J1271" s="14"/>
      <c r="K1271" s="30"/>
      <c r="L1271" s="30"/>
      <c r="M1271" s="30"/>
      <c r="N1271" s="31"/>
    </row>
    <row r="1272" spans="6:14" x14ac:dyDescent="0.4">
      <c r="F1272" s="14"/>
      <c r="G1272" s="14"/>
      <c r="H1272" s="14"/>
      <c r="I1272" s="14"/>
      <c r="J1272" s="14"/>
      <c r="K1272" s="30"/>
      <c r="L1272" s="30"/>
      <c r="M1272" s="30"/>
      <c r="N1272" s="31"/>
    </row>
    <row r="1273" spans="6:14" x14ac:dyDescent="0.4">
      <c r="F1273" s="14"/>
      <c r="G1273" s="14"/>
      <c r="H1273" s="14"/>
      <c r="I1273" s="14"/>
      <c r="J1273" s="14"/>
      <c r="K1273" s="30"/>
      <c r="L1273" s="30"/>
      <c r="M1273" s="30"/>
      <c r="N1273" s="31"/>
    </row>
    <row r="1274" spans="6:14" x14ac:dyDescent="0.4">
      <c r="F1274" s="14"/>
      <c r="G1274" s="14"/>
      <c r="H1274" s="14"/>
      <c r="I1274" s="14"/>
      <c r="J1274" s="14"/>
      <c r="K1274" s="30"/>
      <c r="L1274" s="30"/>
      <c r="M1274" s="30"/>
      <c r="N1274" s="31"/>
    </row>
    <row r="1275" spans="6:14" x14ac:dyDescent="0.4">
      <c r="F1275" s="14"/>
      <c r="G1275" s="14"/>
      <c r="H1275" s="14"/>
      <c r="I1275" s="14"/>
      <c r="J1275" s="14"/>
      <c r="K1275" s="30"/>
      <c r="L1275" s="30"/>
      <c r="M1275" s="30"/>
      <c r="N1275" s="31"/>
    </row>
    <row r="1276" spans="6:14" x14ac:dyDescent="0.4">
      <c r="F1276" s="14"/>
      <c r="G1276" s="14"/>
      <c r="H1276" s="14"/>
      <c r="I1276" s="14"/>
      <c r="J1276" s="14"/>
      <c r="K1276" s="30"/>
      <c r="L1276" s="30"/>
      <c r="M1276" s="30"/>
      <c r="N1276" s="31"/>
    </row>
    <row r="1277" spans="6:14" x14ac:dyDescent="0.4">
      <c r="F1277" s="14"/>
      <c r="G1277" s="14"/>
      <c r="H1277" s="14"/>
      <c r="I1277" s="14"/>
      <c r="J1277" s="14"/>
      <c r="K1277" s="30"/>
      <c r="L1277" s="30"/>
      <c r="M1277" s="30"/>
      <c r="N1277" s="31"/>
    </row>
    <row r="1278" spans="6:14" x14ac:dyDescent="0.4">
      <c r="F1278" s="14"/>
      <c r="G1278" s="14"/>
      <c r="H1278" s="14"/>
      <c r="I1278" s="14"/>
      <c r="J1278" s="14"/>
      <c r="K1278" s="30"/>
      <c r="L1278" s="30"/>
      <c r="M1278" s="30"/>
      <c r="N1278" s="31"/>
    </row>
    <row r="1279" spans="6:14" x14ac:dyDescent="0.4">
      <c r="F1279" s="14"/>
      <c r="G1279" s="14"/>
      <c r="H1279" s="14"/>
      <c r="I1279" s="14"/>
      <c r="J1279" s="14"/>
      <c r="K1279" s="30"/>
      <c r="L1279" s="30"/>
      <c r="M1279" s="30"/>
      <c r="N1279" s="31"/>
    </row>
    <row r="1280" spans="6:14" x14ac:dyDescent="0.4">
      <c r="F1280" s="14"/>
      <c r="G1280" s="14"/>
      <c r="H1280" s="14"/>
      <c r="I1280" s="14"/>
      <c r="J1280" s="14"/>
      <c r="K1280" s="30"/>
      <c r="L1280" s="30"/>
      <c r="M1280" s="30"/>
      <c r="N1280" s="31"/>
    </row>
    <row r="1281" spans="6:14" x14ac:dyDescent="0.4">
      <c r="F1281" s="14"/>
      <c r="G1281" s="14"/>
      <c r="H1281" s="14"/>
      <c r="I1281" s="14"/>
      <c r="J1281" s="14"/>
      <c r="K1281" s="30"/>
      <c r="L1281" s="30"/>
      <c r="M1281" s="30"/>
      <c r="N1281" s="31"/>
    </row>
    <row r="1282" spans="6:14" x14ac:dyDescent="0.4">
      <c r="F1282" s="14"/>
      <c r="G1282" s="14"/>
      <c r="H1282" s="14"/>
      <c r="I1282" s="14"/>
      <c r="J1282" s="14"/>
      <c r="K1282" s="30"/>
      <c r="L1282" s="30"/>
      <c r="M1282" s="30"/>
      <c r="N1282" s="31"/>
    </row>
    <row r="1283" spans="6:14" x14ac:dyDescent="0.4">
      <c r="F1283" s="14"/>
      <c r="G1283" s="14"/>
      <c r="H1283" s="14"/>
      <c r="I1283" s="14"/>
      <c r="J1283" s="14"/>
      <c r="K1283" s="30"/>
      <c r="L1283" s="30"/>
      <c r="M1283" s="30"/>
      <c r="N1283" s="31"/>
    </row>
    <row r="1284" spans="6:14" x14ac:dyDescent="0.4">
      <c r="F1284" s="14"/>
      <c r="G1284" s="14"/>
      <c r="H1284" s="14"/>
      <c r="I1284" s="14"/>
      <c r="J1284" s="14"/>
      <c r="K1284" s="30"/>
      <c r="L1284" s="30"/>
      <c r="M1284" s="30"/>
      <c r="N1284" s="31"/>
    </row>
    <row r="1285" spans="6:14" x14ac:dyDescent="0.4">
      <c r="F1285" s="14"/>
      <c r="G1285" s="14"/>
      <c r="H1285" s="14"/>
      <c r="I1285" s="14"/>
      <c r="J1285" s="14"/>
      <c r="K1285" s="30"/>
      <c r="L1285" s="30"/>
      <c r="M1285" s="30"/>
      <c r="N1285" s="31"/>
    </row>
    <row r="1286" spans="6:14" x14ac:dyDescent="0.4">
      <c r="F1286" s="14"/>
      <c r="G1286" s="14"/>
      <c r="H1286" s="14"/>
      <c r="I1286" s="14"/>
      <c r="J1286" s="14"/>
      <c r="K1286" s="30"/>
      <c r="L1286" s="30"/>
      <c r="M1286" s="30"/>
      <c r="N1286" s="31"/>
    </row>
    <row r="1287" spans="6:14" x14ac:dyDescent="0.4">
      <c r="F1287" s="14"/>
      <c r="G1287" s="14"/>
      <c r="H1287" s="14"/>
      <c r="I1287" s="14"/>
      <c r="J1287" s="14"/>
      <c r="K1287" s="30"/>
      <c r="L1287" s="30"/>
      <c r="M1287" s="30"/>
      <c r="N1287" s="31"/>
    </row>
    <row r="1288" spans="6:14" x14ac:dyDescent="0.4">
      <c r="F1288" s="14"/>
      <c r="G1288" s="14"/>
      <c r="H1288" s="14"/>
      <c r="I1288" s="14"/>
      <c r="J1288" s="14"/>
      <c r="K1288" s="30"/>
      <c r="L1288" s="30"/>
      <c r="M1288" s="30"/>
      <c r="N1288" s="31"/>
    </row>
    <row r="1289" spans="6:14" x14ac:dyDescent="0.4">
      <c r="F1289" s="14"/>
      <c r="G1289" s="14"/>
      <c r="H1289" s="14"/>
      <c r="I1289" s="14"/>
      <c r="J1289" s="14"/>
      <c r="K1289" s="30"/>
      <c r="L1289" s="30"/>
      <c r="M1289" s="30"/>
      <c r="N1289" s="31"/>
    </row>
    <row r="1290" spans="6:14" x14ac:dyDescent="0.4">
      <c r="F1290" s="14"/>
      <c r="G1290" s="14"/>
      <c r="H1290" s="14"/>
      <c r="I1290" s="14"/>
      <c r="J1290" s="14"/>
      <c r="K1290" s="30"/>
      <c r="L1290" s="30"/>
      <c r="M1290" s="30"/>
      <c r="N1290" s="31"/>
    </row>
    <row r="1291" spans="6:14" x14ac:dyDescent="0.4">
      <c r="F1291" s="14"/>
      <c r="G1291" s="14"/>
      <c r="H1291" s="14"/>
      <c r="I1291" s="14"/>
      <c r="J1291" s="14"/>
      <c r="K1291" s="30"/>
      <c r="L1291" s="30"/>
      <c r="M1291" s="30"/>
      <c r="N1291" s="31"/>
    </row>
    <row r="1292" spans="6:14" x14ac:dyDescent="0.4">
      <c r="F1292" s="14"/>
      <c r="G1292" s="14"/>
      <c r="H1292" s="14"/>
      <c r="I1292" s="14"/>
      <c r="J1292" s="14"/>
      <c r="K1292" s="30"/>
      <c r="L1292" s="30"/>
      <c r="M1292" s="30"/>
      <c r="N1292" s="31"/>
    </row>
    <row r="1293" spans="6:14" x14ac:dyDescent="0.4">
      <c r="F1293" s="14"/>
      <c r="G1293" s="14"/>
      <c r="H1293" s="14"/>
      <c r="I1293" s="14"/>
      <c r="J1293" s="14"/>
      <c r="K1293" s="30"/>
      <c r="L1293" s="30"/>
      <c r="M1293" s="30"/>
      <c r="N1293" s="31"/>
    </row>
    <row r="1294" spans="6:14" x14ac:dyDescent="0.4">
      <c r="F1294" s="14"/>
      <c r="G1294" s="14"/>
      <c r="H1294" s="14"/>
      <c r="I1294" s="14"/>
      <c r="J1294" s="14"/>
      <c r="K1294" s="30"/>
      <c r="L1294" s="30"/>
      <c r="M1294" s="30"/>
      <c r="N1294" s="31"/>
    </row>
    <row r="1295" spans="6:14" x14ac:dyDescent="0.4">
      <c r="F1295" s="14"/>
      <c r="G1295" s="14"/>
      <c r="H1295" s="14"/>
      <c r="I1295" s="14"/>
      <c r="J1295" s="14"/>
      <c r="K1295" s="30"/>
      <c r="L1295" s="30"/>
      <c r="M1295" s="30"/>
      <c r="N1295" s="31"/>
    </row>
    <row r="1296" spans="6:14" x14ac:dyDescent="0.4">
      <c r="F1296" s="14"/>
      <c r="G1296" s="14"/>
      <c r="H1296" s="14"/>
      <c r="I1296" s="14"/>
      <c r="J1296" s="14"/>
      <c r="K1296" s="30"/>
      <c r="L1296" s="30"/>
      <c r="M1296" s="30"/>
      <c r="N1296" s="31"/>
    </row>
    <row r="1297" spans="6:14" x14ac:dyDescent="0.4">
      <c r="F1297" s="14"/>
      <c r="G1297" s="14"/>
      <c r="H1297" s="14"/>
      <c r="I1297" s="14"/>
      <c r="J1297" s="14"/>
      <c r="K1297" s="30"/>
      <c r="L1297" s="30"/>
      <c r="M1297" s="30"/>
      <c r="N1297" s="31"/>
    </row>
    <row r="1298" spans="6:14" x14ac:dyDescent="0.4">
      <c r="F1298" s="14"/>
      <c r="G1298" s="14"/>
      <c r="H1298" s="14"/>
      <c r="I1298" s="14"/>
      <c r="J1298" s="14"/>
      <c r="K1298" s="30"/>
      <c r="L1298" s="30"/>
      <c r="M1298" s="30"/>
      <c r="N1298" s="31"/>
    </row>
    <row r="1299" spans="6:14" x14ac:dyDescent="0.4">
      <c r="F1299" s="14"/>
      <c r="G1299" s="14"/>
      <c r="H1299" s="14"/>
      <c r="I1299" s="14"/>
      <c r="J1299" s="14"/>
      <c r="K1299" s="30"/>
      <c r="L1299" s="30"/>
      <c r="M1299" s="30"/>
      <c r="N1299" s="31"/>
    </row>
    <row r="1300" spans="6:14" x14ac:dyDescent="0.4">
      <c r="F1300" s="14"/>
      <c r="G1300" s="14"/>
      <c r="H1300" s="14"/>
      <c r="I1300" s="14"/>
      <c r="J1300" s="14"/>
      <c r="K1300" s="30"/>
      <c r="L1300" s="30"/>
      <c r="M1300" s="30"/>
      <c r="N1300" s="31"/>
    </row>
    <row r="1301" spans="6:14" x14ac:dyDescent="0.4">
      <c r="F1301" s="14"/>
      <c r="G1301" s="14"/>
      <c r="H1301" s="14"/>
      <c r="I1301" s="14"/>
      <c r="J1301" s="14"/>
      <c r="K1301" s="30"/>
      <c r="L1301" s="30"/>
      <c r="M1301" s="30"/>
      <c r="N1301" s="31"/>
    </row>
    <row r="1302" spans="6:14" x14ac:dyDescent="0.4">
      <c r="F1302" s="14"/>
      <c r="G1302" s="14"/>
      <c r="H1302" s="14"/>
      <c r="I1302" s="14"/>
      <c r="J1302" s="14"/>
      <c r="K1302" s="30"/>
      <c r="L1302" s="30"/>
      <c r="M1302" s="30"/>
      <c r="N1302" s="31"/>
    </row>
    <row r="1303" spans="6:14" x14ac:dyDescent="0.4">
      <c r="F1303" s="14"/>
      <c r="G1303" s="14"/>
      <c r="H1303" s="14"/>
      <c r="I1303" s="14"/>
      <c r="J1303" s="14"/>
      <c r="K1303" s="30"/>
      <c r="L1303" s="30"/>
      <c r="M1303" s="30"/>
      <c r="N1303" s="31"/>
    </row>
    <row r="1304" spans="6:14" x14ac:dyDescent="0.4">
      <c r="F1304" s="14"/>
      <c r="G1304" s="14"/>
      <c r="H1304" s="14"/>
      <c r="I1304" s="14"/>
      <c r="J1304" s="14"/>
      <c r="K1304" s="30"/>
      <c r="L1304" s="30"/>
      <c r="M1304" s="30"/>
      <c r="N1304" s="31"/>
    </row>
    <row r="1305" spans="6:14" x14ac:dyDescent="0.4">
      <c r="F1305" s="14"/>
      <c r="G1305" s="14"/>
      <c r="H1305" s="14"/>
      <c r="I1305" s="14"/>
      <c r="J1305" s="14"/>
      <c r="K1305" s="30"/>
      <c r="L1305" s="30"/>
      <c r="M1305" s="30"/>
      <c r="N1305" s="31"/>
    </row>
    <row r="1306" spans="6:14" x14ac:dyDescent="0.4">
      <c r="F1306" s="14"/>
      <c r="G1306" s="14"/>
      <c r="H1306" s="14"/>
      <c r="I1306" s="14"/>
      <c r="J1306" s="14"/>
      <c r="K1306" s="30"/>
      <c r="L1306" s="30"/>
      <c r="M1306" s="30"/>
      <c r="N1306" s="31"/>
    </row>
    <row r="1307" spans="6:14" x14ac:dyDescent="0.4">
      <c r="F1307" s="14"/>
      <c r="G1307" s="14"/>
      <c r="H1307" s="14"/>
      <c r="I1307" s="14"/>
      <c r="J1307" s="14"/>
      <c r="K1307" s="30"/>
      <c r="L1307" s="30"/>
      <c r="M1307" s="30"/>
      <c r="N1307" s="31"/>
    </row>
    <row r="1308" spans="6:14" x14ac:dyDescent="0.4">
      <c r="F1308" s="14"/>
      <c r="G1308" s="14"/>
      <c r="H1308" s="14"/>
      <c r="I1308" s="14"/>
      <c r="J1308" s="14"/>
      <c r="K1308" s="30"/>
      <c r="L1308" s="30"/>
      <c r="M1308" s="30"/>
      <c r="N1308" s="31"/>
    </row>
    <row r="1309" spans="6:14" x14ac:dyDescent="0.4">
      <c r="F1309" s="14"/>
      <c r="G1309" s="14"/>
      <c r="H1309" s="14"/>
      <c r="I1309" s="14"/>
      <c r="J1309" s="14"/>
      <c r="K1309" s="30"/>
      <c r="L1309" s="30"/>
      <c r="M1309" s="30"/>
      <c r="N1309" s="31"/>
    </row>
    <row r="1310" spans="6:14" x14ac:dyDescent="0.4">
      <c r="F1310" s="14"/>
      <c r="G1310" s="14"/>
      <c r="H1310" s="14"/>
      <c r="I1310" s="14"/>
      <c r="J1310" s="14"/>
      <c r="K1310" s="30"/>
      <c r="L1310" s="30"/>
      <c r="M1310" s="30"/>
      <c r="N1310" s="31"/>
    </row>
    <row r="1311" spans="6:14" x14ac:dyDescent="0.4">
      <c r="F1311" s="14"/>
      <c r="G1311" s="14"/>
      <c r="H1311" s="14"/>
      <c r="I1311" s="14"/>
      <c r="J1311" s="14"/>
      <c r="K1311" s="30"/>
      <c r="L1311" s="30"/>
      <c r="M1311" s="30"/>
      <c r="N1311" s="31"/>
    </row>
    <row r="1312" spans="6:14" x14ac:dyDescent="0.4">
      <c r="F1312" s="14"/>
      <c r="G1312" s="14"/>
      <c r="H1312" s="14"/>
      <c r="I1312" s="14"/>
      <c r="J1312" s="14"/>
      <c r="K1312" s="30"/>
      <c r="L1312" s="30"/>
      <c r="M1312" s="30"/>
      <c r="N1312" s="31"/>
    </row>
    <row r="1313" spans="6:14" x14ac:dyDescent="0.4">
      <c r="F1313" s="14"/>
      <c r="G1313" s="14"/>
      <c r="H1313" s="14"/>
      <c r="I1313" s="14"/>
      <c r="J1313" s="14"/>
      <c r="K1313" s="30"/>
      <c r="L1313" s="30"/>
      <c r="M1313" s="30"/>
      <c r="N1313" s="31"/>
    </row>
    <row r="1314" spans="6:14" x14ac:dyDescent="0.4">
      <c r="F1314" s="14"/>
      <c r="G1314" s="14"/>
      <c r="H1314" s="14"/>
      <c r="I1314" s="14"/>
      <c r="J1314" s="14"/>
      <c r="K1314" s="30"/>
      <c r="L1314" s="30"/>
      <c r="M1314" s="30"/>
      <c r="N1314" s="31"/>
    </row>
    <row r="1315" spans="6:14" x14ac:dyDescent="0.4">
      <c r="F1315" s="14"/>
      <c r="G1315" s="14"/>
      <c r="H1315" s="14"/>
      <c r="I1315" s="14"/>
      <c r="J1315" s="14"/>
      <c r="K1315" s="30"/>
      <c r="L1315" s="30"/>
      <c r="M1315" s="30"/>
      <c r="N1315" s="31"/>
    </row>
    <row r="1316" spans="6:14" x14ac:dyDescent="0.4">
      <c r="F1316" s="14"/>
      <c r="G1316" s="14"/>
      <c r="H1316" s="14"/>
      <c r="I1316" s="14"/>
      <c r="J1316" s="14"/>
      <c r="K1316" s="30"/>
      <c r="L1316" s="30"/>
      <c r="M1316" s="30"/>
      <c r="N1316" s="31"/>
    </row>
    <row r="1317" spans="6:14" x14ac:dyDescent="0.4">
      <c r="F1317" s="14"/>
      <c r="G1317" s="14"/>
      <c r="H1317" s="14"/>
      <c r="I1317" s="14"/>
      <c r="J1317" s="14"/>
      <c r="K1317" s="30"/>
      <c r="L1317" s="30"/>
      <c r="M1317" s="30"/>
      <c r="N1317" s="31"/>
    </row>
    <row r="1318" spans="6:14" x14ac:dyDescent="0.4">
      <c r="F1318" s="14"/>
      <c r="G1318" s="14"/>
      <c r="H1318" s="14"/>
      <c r="I1318" s="14"/>
      <c r="J1318" s="14"/>
      <c r="K1318" s="30"/>
      <c r="L1318" s="30"/>
      <c r="M1318" s="30"/>
      <c r="N1318" s="31"/>
    </row>
    <row r="1319" spans="6:14" x14ac:dyDescent="0.4">
      <c r="F1319" s="14"/>
      <c r="G1319" s="14"/>
      <c r="H1319" s="14"/>
      <c r="I1319" s="14"/>
      <c r="J1319" s="14"/>
      <c r="K1319" s="30"/>
      <c r="L1319" s="30"/>
      <c r="M1319" s="30"/>
      <c r="N1319" s="31"/>
    </row>
    <row r="1320" spans="6:14" x14ac:dyDescent="0.4">
      <c r="F1320" s="14"/>
      <c r="G1320" s="14"/>
      <c r="H1320" s="14"/>
      <c r="I1320" s="14"/>
      <c r="J1320" s="14"/>
      <c r="K1320" s="30"/>
      <c r="L1320" s="30"/>
      <c r="M1320" s="30"/>
      <c r="N1320" s="31"/>
    </row>
    <row r="1321" spans="6:14" x14ac:dyDescent="0.4">
      <c r="F1321" s="14"/>
      <c r="G1321" s="14"/>
      <c r="H1321" s="14"/>
      <c r="I1321" s="14"/>
      <c r="J1321" s="14"/>
      <c r="K1321" s="30"/>
      <c r="L1321" s="30"/>
      <c r="M1321" s="30"/>
      <c r="N1321" s="31"/>
    </row>
    <row r="1322" spans="6:14" x14ac:dyDescent="0.4">
      <c r="F1322" s="14"/>
      <c r="G1322" s="14"/>
      <c r="H1322" s="14"/>
      <c r="I1322" s="14"/>
      <c r="J1322" s="14"/>
      <c r="K1322" s="30"/>
      <c r="L1322" s="30"/>
      <c r="M1322" s="30"/>
      <c r="N1322" s="31"/>
    </row>
    <row r="1323" spans="6:14" x14ac:dyDescent="0.4">
      <c r="F1323" s="14"/>
      <c r="G1323" s="14"/>
      <c r="H1323" s="14"/>
      <c r="I1323" s="14"/>
      <c r="J1323" s="14"/>
      <c r="K1323" s="30"/>
      <c r="L1323" s="30"/>
      <c r="M1323" s="30"/>
      <c r="N1323" s="31"/>
    </row>
    <row r="1324" spans="6:14" x14ac:dyDescent="0.4">
      <c r="F1324" s="14"/>
      <c r="G1324" s="14"/>
      <c r="H1324" s="14"/>
      <c r="I1324" s="14"/>
      <c r="J1324" s="14"/>
      <c r="K1324" s="30"/>
      <c r="L1324" s="30"/>
      <c r="M1324" s="30"/>
      <c r="N1324" s="31"/>
    </row>
    <row r="1325" spans="6:14" x14ac:dyDescent="0.4">
      <c r="F1325" s="14"/>
      <c r="G1325" s="14"/>
      <c r="H1325" s="14"/>
      <c r="I1325" s="14"/>
      <c r="J1325" s="14"/>
      <c r="K1325" s="30"/>
      <c r="L1325" s="30"/>
      <c r="M1325" s="30"/>
      <c r="N1325" s="31"/>
    </row>
    <row r="1326" spans="6:14" x14ac:dyDescent="0.4">
      <c r="F1326" s="14"/>
      <c r="G1326" s="14"/>
      <c r="H1326" s="14"/>
      <c r="I1326" s="14"/>
      <c r="J1326" s="14"/>
      <c r="K1326" s="30"/>
      <c r="L1326" s="30"/>
      <c r="M1326" s="30"/>
      <c r="N1326" s="31"/>
    </row>
    <row r="1327" spans="6:14" x14ac:dyDescent="0.4">
      <c r="F1327" s="14"/>
      <c r="G1327" s="14"/>
      <c r="H1327" s="14"/>
      <c r="I1327" s="14"/>
      <c r="J1327" s="14"/>
      <c r="K1327" s="30"/>
      <c r="L1327" s="30"/>
      <c r="M1327" s="30"/>
      <c r="N1327" s="31"/>
    </row>
    <row r="1328" spans="6:14" x14ac:dyDescent="0.4">
      <c r="F1328" s="14"/>
      <c r="G1328" s="14"/>
      <c r="H1328" s="14"/>
      <c r="I1328" s="14"/>
      <c r="J1328" s="14"/>
      <c r="K1328" s="30"/>
      <c r="L1328" s="30"/>
      <c r="M1328" s="30"/>
      <c r="N1328" s="31"/>
    </row>
    <row r="1329" spans="6:14" x14ac:dyDescent="0.4">
      <c r="F1329" s="14"/>
      <c r="G1329" s="14"/>
      <c r="H1329" s="14"/>
      <c r="I1329" s="14"/>
      <c r="J1329" s="14"/>
      <c r="K1329" s="30"/>
      <c r="L1329" s="30"/>
      <c r="M1329" s="30"/>
      <c r="N1329" s="31"/>
    </row>
    <row r="1330" spans="6:14" x14ac:dyDescent="0.4">
      <c r="F1330" s="14"/>
      <c r="G1330" s="14"/>
      <c r="H1330" s="14"/>
      <c r="I1330" s="14"/>
      <c r="J1330" s="14"/>
      <c r="K1330" s="30"/>
      <c r="L1330" s="30"/>
      <c r="M1330" s="30"/>
      <c r="N1330" s="31"/>
    </row>
    <row r="1331" spans="6:14" x14ac:dyDescent="0.4">
      <c r="F1331" s="14"/>
      <c r="G1331" s="14"/>
      <c r="H1331" s="14"/>
      <c r="I1331" s="14"/>
      <c r="J1331" s="14"/>
      <c r="K1331" s="30"/>
      <c r="L1331" s="30"/>
      <c r="M1331" s="30"/>
      <c r="N1331" s="31"/>
    </row>
    <row r="1332" spans="6:14" x14ac:dyDescent="0.4">
      <c r="F1332" s="14"/>
      <c r="G1332" s="14"/>
      <c r="H1332" s="14"/>
      <c r="I1332" s="14"/>
      <c r="J1332" s="14"/>
      <c r="K1332" s="30"/>
      <c r="L1332" s="30"/>
      <c r="M1332" s="30"/>
      <c r="N1332" s="31"/>
    </row>
    <row r="1333" spans="6:14" x14ac:dyDescent="0.4">
      <c r="F1333" s="14"/>
      <c r="G1333" s="14"/>
      <c r="H1333" s="14"/>
      <c r="I1333" s="14"/>
      <c r="J1333" s="14"/>
      <c r="K1333" s="30"/>
      <c r="L1333" s="30"/>
      <c r="M1333" s="30"/>
      <c r="N1333" s="31"/>
    </row>
    <row r="1334" spans="6:14" x14ac:dyDescent="0.4">
      <c r="F1334" s="14"/>
      <c r="G1334" s="14"/>
      <c r="H1334" s="14"/>
      <c r="I1334" s="14"/>
      <c r="J1334" s="14"/>
      <c r="K1334" s="30"/>
      <c r="L1334" s="30"/>
      <c r="M1334" s="30"/>
      <c r="N1334" s="31"/>
    </row>
    <row r="1335" spans="6:14" x14ac:dyDescent="0.4">
      <c r="F1335" s="14"/>
      <c r="G1335" s="14"/>
      <c r="H1335" s="14"/>
      <c r="I1335" s="14"/>
      <c r="J1335" s="14"/>
      <c r="K1335" s="30"/>
      <c r="L1335" s="30"/>
      <c r="M1335" s="30"/>
      <c r="N1335" s="31"/>
    </row>
    <row r="1336" spans="6:14" x14ac:dyDescent="0.4">
      <c r="F1336" s="14"/>
      <c r="G1336" s="14"/>
      <c r="H1336" s="14"/>
      <c r="I1336" s="14"/>
      <c r="J1336" s="14"/>
      <c r="K1336" s="30"/>
      <c r="L1336" s="30"/>
      <c r="M1336" s="30"/>
      <c r="N1336" s="31"/>
    </row>
    <row r="1337" spans="6:14" x14ac:dyDescent="0.4">
      <c r="F1337" s="14"/>
      <c r="G1337" s="14"/>
      <c r="H1337" s="14"/>
      <c r="I1337" s="14"/>
      <c r="J1337" s="14"/>
      <c r="K1337" s="30"/>
      <c r="L1337" s="30"/>
      <c r="M1337" s="30"/>
      <c r="N1337" s="31"/>
    </row>
    <row r="1338" spans="6:14" x14ac:dyDescent="0.4">
      <c r="F1338" s="14"/>
      <c r="G1338" s="14"/>
      <c r="H1338" s="14"/>
      <c r="I1338" s="14"/>
      <c r="J1338" s="14"/>
      <c r="K1338" s="30"/>
      <c r="L1338" s="30"/>
      <c r="M1338" s="30"/>
      <c r="N1338" s="31"/>
    </row>
    <row r="1339" spans="6:14" x14ac:dyDescent="0.4">
      <c r="F1339" s="14"/>
      <c r="G1339" s="14"/>
      <c r="H1339" s="14"/>
      <c r="I1339" s="14"/>
      <c r="J1339" s="14"/>
      <c r="K1339" s="30"/>
      <c r="L1339" s="30"/>
      <c r="M1339" s="30"/>
      <c r="N1339" s="31"/>
    </row>
    <row r="1340" spans="6:14" x14ac:dyDescent="0.4">
      <c r="F1340" s="14"/>
      <c r="G1340" s="14"/>
      <c r="H1340" s="14"/>
      <c r="I1340" s="14"/>
      <c r="J1340" s="14"/>
      <c r="K1340" s="30"/>
      <c r="L1340" s="30"/>
      <c r="M1340" s="30"/>
      <c r="N1340" s="31"/>
    </row>
    <row r="1341" spans="6:14" x14ac:dyDescent="0.4">
      <c r="F1341" s="14"/>
      <c r="G1341" s="14"/>
      <c r="H1341" s="14"/>
      <c r="I1341" s="14"/>
      <c r="J1341" s="14"/>
      <c r="K1341" s="30"/>
      <c r="L1341" s="30"/>
      <c r="M1341" s="30"/>
      <c r="N1341" s="31"/>
    </row>
    <row r="1342" spans="6:14" x14ac:dyDescent="0.4">
      <c r="F1342" s="14"/>
      <c r="G1342" s="14"/>
      <c r="H1342" s="14"/>
      <c r="I1342" s="14"/>
      <c r="J1342" s="14"/>
      <c r="K1342" s="30"/>
      <c r="L1342" s="30"/>
      <c r="M1342" s="30"/>
      <c r="N1342" s="31"/>
    </row>
    <row r="1343" spans="6:14" x14ac:dyDescent="0.4">
      <c r="F1343" s="14"/>
      <c r="G1343" s="14"/>
      <c r="H1343" s="14"/>
      <c r="I1343" s="14"/>
      <c r="J1343" s="14"/>
      <c r="K1343" s="30"/>
      <c r="L1343" s="30"/>
      <c r="M1343" s="30"/>
      <c r="N1343" s="31"/>
    </row>
    <row r="1344" spans="6:14" x14ac:dyDescent="0.4">
      <c r="F1344" s="14"/>
      <c r="G1344" s="14"/>
      <c r="H1344" s="14"/>
      <c r="I1344" s="14"/>
      <c r="J1344" s="14"/>
      <c r="K1344" s="30"/>
      <c r="L1344" s="30"/>
      <c r="M1344" s="30"/>
      <c r="N1344" s="31"/>
    </row>
    <row r="1345" spans="6:14" x14ac:dyDescent="0.4">
      <c r="F1345" s="14"/>
      <c r="G1345" s="14"/>
      <c r="H1345" s="14"/>
      <c r="I1345" s="14"/>
      <c r="J1345" s="14"/>
      <c r="K1345" s="30"/>
      <c r="L1345" s="30"/>
      <c r="M1345" s="30"/>
      <c r="N1345" s="31"/>
    </row>
    <row r="1346" spans="6:14" x14ac:dyDescent="0.4">
      <c r="F1346" s="14"/>
      <c r="G1346" s="14"/>
      <c r="H1346" s="14"/>
      <c r="I1346" s="14"/>
      <c r="J1346" s="14"/>
      <c r="K1346" s="30"/>
      <c r="L1346" s="30"/>
      <c r="M1346" s="30"/>
      <c r="N1346" s="31"/>
    </row>
    <row r="1347" spans="6:14" x14ac:dyDescent="0.4">
      <c r="F1347" s="14"/>
      <c r="G1347" s="14"/>
      <c r="H1347" s="14"/>
      <c r="I1347" s="14"/>
      <c r="J1347" s="14"/>
      <c r="K1347" s="30"/>
      <c r="L1347" s="30"/>
      <c r="M1347" s="30"/>
      <c r="N1347" s="31"/>
    </row>
    <row r="1348" spans="6:14" x14ac:dyDescent="0.4">
      <c r="F1348" s="14"/>
      <c r="G1348" s="14"/>
      <c r="H1348" s="14"/>
      <c r="I1348" s="14"/>
      <c r="J1348" s="14"/>
      <c r="K1348" s="30"/>
      <c r="L1348" s="30"/>
      <c r="M1348" s="30"/>
      <c r="N1348" s="31"/>
    </row>
    <row r="1349" spans="6:14" x14ac:dyDescent="0.4">
      <c r="F1349" s="14"/>
      <c r="G1349" s="14"/>
      <c r="H1349" s="14"/>
      <c r="I1349" s="14"/>
      <c r="J1349" s="14"/>
      <c r="K1349" s="30"/>
      <c r="L1349" s="30"/>
      <c r="M1349" s="30"/>
      <c r="N1349" s="31"/>
    </row>
    <row r="1350" spans="6:14" x14ac:dyDescent="0.4">
      <c r="F1350" s="14"/>
      <c r="G1350" s="14"/>
      <c r="H1350" s="14"/>
      <c r="I1350" s="14"/>
      <c r="J1350" s="14"/>
      <c r="K1350" s="30"/>
      <c r="L1350" s="30"/>
      <c r="M1350" s="30"/>
      <c r="N1350" s="31"/>
    </row>
    <row r="1351" spans="6:14" x14ac:dyDescent="0.4">
      <c r="F1351" s="14"/>
      <c r="G1351" s="14"/>
      <c r="H1351" s="14"/>
      <c r="I1351" s="14"/>
      <c r="J1351" s="14"/>
      <c r="K1351" s="30"/>
      <c r="L1351" s="30"/>
      <c r="M1351" s="30"/>
      <c r="N1351" s="31"/>
    </row>
    <row r="1352" spans="6:14" x14ac:dyDescent="0.4">
      <c r="F1352" s="14"/>
      <c r="G1352" s="14"/>
      <c r="H1352" s="14"/>
      <c r="I1352" s="14"/>
      <c r="J1352" s="14"/>
      <c r="K1352" s="30"/>
      <c r="L1352" s="30"/>
      <c r="M1352" s="30"/>
      <c r="N1352" s="31"/>
    </row>
    <row r="1353" spans="6:14" x14ac:dyDescent="0.4">
      <c r="F1353" s="14"/>
      <c r="G1353" s="14"/>
      <c r="H1353" s="14"/>
      <c r="I1353" s="14"/>
      <c r="J1353" s="14"/>
      <c r="K1353" s="30"/>
      <c r="L1353" s="30"/>
      <c r="M1353" s="30"/>
      <c r="N1353" s="31"/>
    </row>
    <row r="1354" spans="6:14" x14ac:dyDescent="0.4">
      <c r="F1354" s="14"/>
      <c r="G1354" s="14"/>
      <c r="H1354" s="14"/>
      <c r="I1354" s="14"/>
      <c r="J1354" s="14"/>
      <c r="K1354" s="30"/>
      <c r="L1354" s="30"/>
      <c r="M1354" s="30"/>
      <c r="N1354" s="31"/>
    </row>
    <row r="1355" spans="6:14" x14ac:dyDescent="0.4">
      <c r="F1355" s="14"/>
      <c r="G1355" s="14"/>
      <c r="H1355" s="14"/>
      <c r="I1355" s="14"/>
      <c r="J1355" s="14"/>
      <c r="K1355" s="30"/>
      <c r="L1355" s="30"/>
      <c r="M1355" s="30"/>
      <c r="N1355" s="31"/>
    </row>
    <row r="1356" spans="6:14" x14ac:dyDescent="0.4">
      <c r="F1356" s="14"/>
      <c r="G1356" s="14"/>
      <c r="H1356" s="14"/>
      <c r="I1356" s="14"/>
      <c r="J1356" s="14"/>
      <c r="K1356" s="30"/>
      <c r="L1356" s="30"/>
      <c r="M1356" s="30"/>
      <c r="N1356" s="31"/>
    </row>
    <row r="1357" spans="6:14" x14ac:dyDescent="0.4">
      <c r="F1357" s="14"/>
      <c r="G1357" s="14"/>
      <c r="H1357" s="14"/>
      <c r="I1357" s="14"/>
      <c r="J1357" s="14"/>
      <c r="K1357" s="30"/>
      <c r="L1357" s="30"/>
      <c r="M1357" s="30"/>
      <c r="N1357" s="31"/>
    </row>
    <row r="1358" spans="6:14" x14ac:dyDescent="0.4">
      <c r="F1358" s="14"/>
      <c r="G1358" s="14"/>
      <c r="H1358" s="14"/>
      <c r="I1358" s="14"/>
      <c r="J1358" s="14"/>
      <c r="K1358" s="30"/>
      <c r="L1358" s="30"/>
      <c r="M1358" s="30"/>
      <c r="N1358" s="31"/>
    </row>
    <row r="1359" spans="6:14" x14ac:dyDescent="0.4">
      <c r="F1359" s="14"/>
      <c r="G1359" s="14"/>
      <c r="H1359" s="14"/>
      <c r="I1359" s="14"/>
      <c r="J1359" s="14"/>
      <c r="K1359" s="30"/>
      <c r="L1359" s="30"/>
      <c r="M1359" s="30"/>
      <c r="N1359" s="31"/>
    </row>
    <row r="1360" spans="6:14" x14ac:dyDescent="0.4">
      <c r="F1360" s="14"/>
      <c r="G1360" s="14"/>
      <c r="H1360" s="14"/>
      <c r="I1360" s="14"/>
      <c r="J1360" s="14"/>
      <c r="K1360" s="30"/>
      <c r="L1360" s="30"/>
      <c r="M1360" s="30"/>
      <c r="N1360" s="31"/>
    </row>
    <row r="1361" spans="6:14" x14ac:dyDescent="0.4">
      <c r="F1361" s="14"/>
      <c r="G1361" s="14"/>
      <c r="H1361" s="14"/>
      <c r="I1361" s="14"/>
      <c r="J1361" s="14"/>
      <c r="K1361" s="30"/>
      <c r="L1361" s="30"/>
      <c r="M1361" s="30"/>
      <c r="N1361" s="31"/>
    </row>
    <row r="1362" spans="6:14" x14ac:dyDescent="0.4">
      <c r="F1362" s="14"/>
      <c r="G1362" s="14"/>
      <c r="H1362" s="14"/>
      <c r="I1362" s="14"/>
      <c r="J1362" s="14"/>
      <c r="K1362" s="30"/>
      <c r="L1362" s="30"/>
      <c r="M1362" s="30"/>
      <c r="N1362" s="31"/>
    </row>
    <row r="1363" spans="6:14" x14ac:dyDescent="0.4">
      <c r="F1363" s="14"/>
      <c r="G1363" s="14"/>
      <c r="H1363" s="14"/>
      <c r="I1363" s="14"/>
      <c r="J1363" s="14"/>
      <c r="K1363" s="30"/>
      <c r="L1363" s="30"/>
      <c r="M1363" s="30"/>
      <c r="N1363" s="31"/>
    </row>
    <row r="1364" spans="6:14" x14ac:dyDescent="0.4">
      <c r="F1364" s="14"/>
      <c r="G1364" s="14"/>
      <c r="H1364" s="14"/>
      <c r="I1364" s="14"/>
      <c r="J1364" s="14"/>
      <c r="K1364" s="30"/>
      <c r="L1364" s="30"/>
      <c r="M1364" s="30"/>
      <c r="N1364" s="31"/>
    </row>
    <row r="1365" spans="6:14" x14ac:dyDescent="0.4">
      <c r="F1365" s="14"/>
      <c r="G1365" s="14"/>
      <c r="H1365" s="14"/>
      <c r="I1365" s="14"/>
      <c r="J1365" s="14"/>
      <c r="K1365" s="30"/>
      <c r="L1365" s="30"/>
      <c r="M1365" s="30"/>
      <c r="N1365" s="31"/>
    </row>
    <row r="1366" spans="6:14" x14ac:dyDescent="0.4">
      <c r="F1366" s="14"/>
      <c r="G1366" s="14"/>
      <c r="H1366" s="14"/>
      <c r="I1366" s="14"/>
      <c r="J1366" s="14"/>
      <c r="K1366" s="30"/>
      <c r="L1366" s="30"/>
      <c r="M1366" s="30"/>
      <c r="N1366" s="31"/>
    </row>
    <row r="1367" spans="6:14" x14ac:dyDescent="0.4">
      <c r="F1367" s="14"/>
      <c r="G1367" s="14"/>
      <c r="H1367" s="14"/>
      <c r="I1367" s="14"/>
      <c r="J1367" s="14"/>
      <c r="K1367" s="30"/>
      <c r="L1367" s="30"/>
      <c r="M1367" s="30"/>
      <c r="N1367" s="31"/>
    </row>
    <row r="1368" spans="6:14" x14ac:dyDescent="0.4">
      <c r="F1368" s="14"/>
      <c r="G1368" s="14"/>
      <c r="H1368" s="14"/>
      <c r="I1368" s="14"/>
      <c r="J1368" s="14"/>
      <c r="K1368" s="30"/>
      <c r="L1368" s="30"/>
      <c r="M1368" s="30"/>
      <c r="N1368" s="31"/>
    </row>
    <row r="1369" spans="6:14" x14ac:dyDescent="0.4">
      <c r="F1369" s="14"/>
      <c r="G1369" s="14"/>
      <c r="H1369" s="14"/>
      <c r="I1369" s="14"/>
      <c r="J1369" s="14"/>
      <c r="K1369" s="30"/>
      <c r="L1369" s="30"/>
      <c r="M1369" s="30"/>
      <c r="N1369" s="31"/>
    </row>
    <row r="1370" spans="6:14" x14ac:dyDescent="0.4">
      <c r="F1370" s="14"/>
      <c r="G1370" s="14"/>
      <c r="H1370" s="14"/>
      <c r="I1370" s="14"/>
      <c r="J1370" s="14"/>
      <c r="K1370" s="30"/>
      <c r="L1370" s="30"/>
      <c r="M1370" s="30"/>
      <c r="N1370" s="31"/>
    </row>
    <row r="1371" spans="6:14" x14ac:dyDescent="0.4">
      <c r="F1371" s="14"/>
      <c r="G1371" s="14"/>
      <c r="H1371" s="14"/>
      <c r="I1371" s="14"/>
      <c r="J1371" s="14"/>
      <c r="K1371" s="30"/>
      <c r="L1371" s="30"/>
      <c r="M1371" s="30"/>
      <c r="N1371" s="31"/>
    </row>
    <row r="1372" spans="6:14" x14ac:dyDescent="0.4">
      <c r="F1372" s="14"/>
      <c r="G1372" s="14"/>
      <c r="H1372" s="14"/>
      <c r="I1372" s="14"/>
      <c r="J1372" s="14"/>
      <c r="K1372" s="30"/>
      <c r="L1372" s="30"/>
      <c r="M1372" s="30"/>
      <c r="N1372" s="31"/>
    </row>
    <row r="1373" spans="6:14" x14ac:dyDescent="0.4">
      <c r="F1373" s="14"/>
      <c r="G1373" s="14"/>
      <c r="H1373" s="14"/>
      <c r="I1373" s="14"/>
      <c r="J1373" s="14"/>
      <c r="K1373" s="30"/>
      <c r="L1373" s="30"/>
      <c r="M1373" s="30"/>
      <c r="N1373" s="31"/>
    </row>
    <row r="1374" spans="6:14" x14ac:dyDescent="0.4">
      <c r="F1374" s="14"/>
      <c r="G1374" s="14"/>
      <c r="H1374" s="14"/>
      <c r="I1374" s="14"/>
      <c r="J1374" s="14"/>
      <c r="K1374" s="30"/>
      <c r="L1374" s="30"/>
      <c r="M1374" s="30"/>
      <c r="N1374" s="31"/>
    </row>
    <row r="1375" spans="6:14" x14ac:dyDescent="0.4">
      <c r="F1375" s="14"/>
      <c r="G1375" s="14"/>
      <c r="H1375" s="14"/>
      <c r="I1375" s="14"/>
      <c r="J1375" s="14"/>
      <c r="K1375" s="30"/>
      <c r="L1375" s="30"/>
      <c r="M1375" s="30"/>
      <c r="N1375" s="31"/>
    </row>
    <row r="1376" spans="6:14" x14ac:dyDescent="0.4">
      <c r="F1376" s="14"/>
      <c r="G1376" s="14"/>
      <c r="H1376" s="14"/>
      <c r="I1376" s="14"/>
      <c r="J1376" s="14"/>
      <c r="K1376" s="30"/>
      <c r="L1376" s="30"/>
      <c r="M1376" s="30"/>
      <c r="N1376" s="31"/>
    </row>
    <row r="1377" spans="6:14" x14ac:dyDescent="0.4">
      <c r="F1377" s="14"/>
      <c r="G1377" s="14"/>
      <c r="H1377" s="14"/>
      <c r="I1377" s="14"/>
      <c r="J1377" s="14"/>
      <c r="K1377" s="30"/>
      <c r="L1377" s="30"/>
      <c r="M1377" s="30"/>
      <c r="N1377" s="31"/>
    </row>
    <row r="1378" spans="6:14" x14ac:dyDescent="0.4">
      <c r="F1378" s="14"/>
      <c r="G1378" s="14"/>
      <c r="H1378" s="14"/>
      <c r="I1378" s="14"/>
      <c r="J1378" s="14"/>
      <c r="K1378" s="30"/>
      <c r="L1378" s="30"/>
      <c r="M1378" s="30"/>
      <c r="N1378" s="31"/>
    </row>
    <row r="1379" spans="6:14" x14ac:dyDescent="0.4">
      <c r="F1379" s="14"/>
      <c r="G1379" s="14"/>
      <c r="H1379" s="14"/>
      <c r="I1379" s="14"/>
      <c r="J1379" s="14"/>
      <c r="K1379" s="30"/>
      <c r="L1379" s="30"/>
      <c r="M1379" s="30"/>
      <c r="N1379" s="31"/>
    </row>
    <row r="1380" spans="6:14" x14ac:dyDescent="0.4">
      <c r="F1380" s="14"/>
      <c r="G1380" s="14"/>
      <c r="H1380" s="14"/>
      <c r="I1380" s="14"/>
      <c r="J1380" s="14"/>
      <c r="K1380" s="30"/>
      <c r="L1380" s="30"/>
      <c r="M1380" s="30"/>
      <c r="N1380" s="31"/>
    </row>
    <row r="1381" spans="6:14" x14ac:dyDescent="0.4">
      <c r="F1381" s="14"/>
      <c r="G1381" s="14"/>
      <c r="H1381" s="14"/>
      <c r="I1381" s="14"/>
      <c r="J1381" s="14"/>
      <c r="K1381" s="30"/>
      <c r="L1381" s="30"/>
      <c r="M1381" s="30"/>
      <c r="N1381" s="31"/>
    </row>
    <row r="1382" spans="6:14" x14ac:dyDescent="0.4">
      <c r="F1382" s="14"/>
      <c r="G1382" s="14"/>
      <c r="H1382" s="14"/>
      <c r="I1382" s="14"/>
      <c r="J1382" s="14"/>
      <c r="K1382" s="30"/>
      <c r="L1382" s="30"/>
      <c r="M1382" s="30"/>
      <c r="N1382" s="31"/>
    </row>
    <row r="1383" spans="6:14" x14ac:dyDescent="0.4">
      <c r="F1383" s="14"/>
      <c r="G1383" s="14"/>
      <c r="H1383" s="14"/>
      <c r="I1383" s="14"/>
      <c r="J1383" s="14"/>
      <c r="K1383" s="30"/>
      <c r="L1383" s="30"/>
      <c r="M1383" s="30"/>
      <c r="N1383" s="31"/>
    </row>
    <row r="1384" spans="6:14" x14ac:dyDescent="0.4">
      <c r="F1384" s="14"/>
      <c r="G1384" s="14"/>
      <c r="H1384" s="14"/>
      <c r="I1384" s="14"/>
      <c r="J1384" s="14"/>
      <c r="K1384" s="30"/>
      <c r="L1384" s="30"/>
      <c r="M1384" s="30"/>
      <c r="N1384" s="31"/>
    </row>
    <row r="1385" spans="6:14" x14ac:dyDescent="0.4">
      <c r="F1385" s="14"/>
      <c r="G1385" s="14"/>
      <c r="H1385" s="14"/>
      <c r="I1385" s="14"/>
      <c r="J1385" s="14"/>
      <c r="K1385" s="30"/>
      <c r="L1385" s="30"/>
      <c r="M1385" s="30"/>
      <c r="N1385" s="31"/>
    </row>
    <row r="1386" spans="6:14" x14ac:dyDescent="0.4">
      <c r="F1386" s="14"/>
      <c r="G1386" s="14"/>
      <c r="H1386" s="14"/>
      <c r="I1386" s="14"/>
      <c r="J1386" s="14"/>
      <c r="K1386" s="30"/>
      <c r="L1386" s="30"/>
      <c r="M1386" s="30"/>
      <c r="N1386" s="31"/>
    </row>
    <row r="1387" spans="6:14" x14ac:dyDescent="0.4">
      <c r="F1387" s="14"/>
      <c r="G1387" s="14"/>
      <c r="H1387" s="14"/>
      <c r="I1387" s="14"/>
      <c r="J1387" s="14"/>
      <c r="K1387" s="30"/>
      <c r="L1387" s="30"/>
      <c r="M1387" s="30"/>
      <c r="N1387" s="31"/>
    </row>
    <row r="1388" spans="6:14" x14ac:dyDescent="0.4">
      <c r="F1388" s="14"/>
      <c r="G1388" s="14"/>
      <c r="H1388" s="14"/>
      <c r="I1388" s="14"/>
      <c r="J1388" s="14"/>
      <c r="K1388" s="30"/>
      <c r="L1388" s="30"/>
      <c r="M1388" s="30"/>
      <c r="N1388" s="31"/>
    </row>
    <row r="1389" spans="6:14" x14ac:dyDescent="0.4">
      <c r="F1389" s="14"/>
      <c r="G1389" s="14"/>
      <c r="H1389" s="14"/>
      <c r="I1389" s="14"/>
      <c r="J1389" s="14"/>
      <c r="K1389" s="30"/>
      <c r="L1389" s="30"/>
      <c r="M1389" s="30"/>
      <c r="N1389" s="31"/>
    </row>
    <row r="1390" spans="6:14" x14ac:dyDescent="0.4">
      <c r="F1390" s="14"/>
      <c r="G1390" s="14"/>
      <c r="H1390" s="14"/>
      <c r="I1390" s="14"/>
      <c r="J1390" s="14"/>
      <c r="K1390" s="30"/>
      <c r="L1390" s="30"/>
      <c r="M1390" s="30"/>
      <c r="N1390" s="31"/>
    </row>
    <row r="1391" spans="6:14" x14ac:dyDescent="0.4">
      <c r="F1391" s="14"/>
      <c r="G1391" s="14"/>
      <c r="H1391" s="14"/>
      <c r="I1391" s="14"/>
      <c r="J1391" s="14"/>
      <c r="K1391" s="30"/>
      <c r="L1391" s="30"/>
      <c r="M1391" s="30"/>
      <c r="N1391" s="31"/>
    </row>
    <row r="1392" spans="6:14" x14ac:dyDescent="0.4">
      <c r="F1392" s="14"/>
      <c r="G1392" s="14"/>
      <c r="H1392" s="14"/>
      <c r="I1392" s="14"/>
      <c r="J1392" s="14"/>
      <c r="K1392" s="30"/>
      <c r="L1392" s="30"/>
      <c r="M1392" s="30"/>
      <c r="N1392" s="31"/>
    </row>
    <row r="1393" spans="6:14" x14ac:dyDescent="0.4">
      <c r="F1393" s="14"/>
      <c r="G1393" s="14"/>
      <c r="H1393" s="14"/>
      <c r="I1393" s="14"/>
      <c r="J1393" s="14"/>
      <c r="K1393" s="30"/>
      <c r="L1393" s="30"/>
      <c r="M1393" s="30"/>
      <c r="N1393" s="31"/>
    </row>
    <row r="1394" spans="6:14" x14ac:dyDescent="0.4">
      <c r="F1394" s="14"/>
      <c r="G1394" s="14"/>
      <c r="H1394" s="14"/>
      <c r="I1394" s="14"/>
      <c r="J1394" s="14"/>
      <c r="K1394" s="30"/>
      <c r="L1394" s="30"/>
      <c r="M1394" s="30"/>
      <c r="N1394" s="31"/>
    </row>
    <row r="1395" spans="6:14" x14ac:dyDescent="0.4">
      <c r="F1395" s="14"/>
      <c r="G1395" s="14"/>
      <c r="H1395" s="14"/>
      <c r="I1395" s="14"/>
      <c r="J1395" s="14"/>
      <c r="K1395" s="30"/>
      <c r="L1395" s="30"/>
      <c r="M1395" s="30"/>
      <c r="N1395" s="31"/>
    </row>
    <row r="1396" spans="6:14" x14ac:dyDescent="0.4">
      <c r="F1396" s="14"/>
      <c r="G1396" s="14"/>
      <c r="H1396" s="14"/>
      <c r="I1396" s="14"/>
      <c r="J1396" s="14"/>
      <c r="K1396" s="30"/>
      <c r="L1396" s="30"/>
      <c r="M1396" s="30"/>
      <c r="N1396" s="31"/>
    </row>
    <row r="1397" spans="6:14" x14ac:dyDescent="0.4">
      <c r="F1397" s="14"/>
      <c r="G1397" s="14"/>
      <c r="H1397" s="14"/>
      <c r="I1397" s="14"/>
      <c r="J1397" s="14"/>
      <c r="K1397" s="30"/>
      <c r="L1397" s="30"/>
      <c r="M1397" s="30"/>
      <c r="N1397" s="31"/>
    </row>
    <row r="1398" spans="6:14" x14ac:dyDescent="0.4">
      <c r="F1398" s="14"/>
      <c r="G1398" s="14"/>
      <c r="H1398" s="14"/>
      <c r="I1398" s="14"/>
      <c r="J1398" s="14"/>
      <c r="K1398" s="30"/>
      <c r="L1398" s="30"/>
      <c r="M1398" s="30"/>
      <c r="N1398" s="31"/>
    </row>
    <row r="1399" spans="6:14" x14ac:dyDescent="0.4">
      <c r="F1399" s="14"/>
      <c r="G1399" s="14"/>
      <c r="H1399" s="14"/>
      <c r="I1399" s="14"/>
      <c r="J1399" s="14"/>
      <c r="K1399" s="30"/>
      <c r="L1399" s="30"/>
      <c r="M1399" s="30"/>
      <c r="N1399" s="31"/>
    </row>
    <row r="1400" spans="6:14" x14ac:dyDescent="0.4">
      <c r="F1400" s="14"/>
      <c r="G1400" s="14"/>
      <c r="H1400" s="14"/>
      <c r="I1400" s="14"/>
      <c r="J1400" s="14"/>
      <c r="K1400" s="30"/>
      <c r="L1400" s="30"/>
      <c r="M1400" s="30"/>
      <c r="N1400" s="31"/>
    </row>
    <row r="1401" spans="6:14" x14ac:dyDescent="0.4">
      <c r="F1401" s="14"/>
      <c r="G1401" s="14"/>
      <c r="H1401" s="14"/>
      <c r="I1401" s="14"/>
      <c r="J1401" s="14"/>
      <c r="K1401" s="30"/>
      <c r="L1401" s="30"/>
      <c r="M1401" s="30"/>
      <c r="N1401" s="31"/>
    </row>
    <row r="1402" spans="6:14" x14ac:dyDescent="0.4">
      <c r="F1402" s="14"/>
      <c r="G1402" s="14"/>
      <c r="H1402" s="14"/>
      <c r="I1402" s="14"/>
      <c r="J1402" s="14"/>
      <c r="K1402" s="30"/>
      <c r="L1402" s="30"/>
      <c r="M1402" s="30"/>
      <c r="N1402" s="31"/>
    </row>
    <row r="1403" spans="6:14" x14ac:dyDescent="0.4">
      <c r="F1403" s="14"/>
      <c r="G1403" s="14"/>
      <c r="H1403" s="14"/>
      <c r="I1403" s="14"/>
      <c r="J1403" s="14"/>
      <c r="K1403" s="30"/>
      <c r="L1403" s="30"/>
      <c r="M1403" s="30"/>
      <c r="N1403" s="31"/>
    </row>
    <row r="1404" spans="6:14" x14ac:dyDescent="0.4">
      <c r="F1404" s="14"/>
      <c r="G1404" s="14"/>
      <c r="H1404" s="14"/>
      <c r="I1404" s="14"/>
      <c r="J1404" s="14"/>
      <c r="K1404" s="30"/>
      <c r="L1404" s="30"/>
      <c r="M1404" s="30"/>
      <c r="N1404" s="31"/>
    </row>
    <row r="1405" spans="6:14" x14ac:dyDescent="0.4">
      <c r="F1405" s="14"/>
      <c r="G1405" s="14"/>
      <c r="H1405" s="14"/>
      <c r="I1405" s="14"/>
      <c r="J1405" s="14"/>
      <c r="K1405" s="30"/>
      <c r="L1405" s="30"/>
      <c r="M1405" s="30"/>
      <c r="N1405" s="31"/>
    </row>
    <row r="1406" spans="6:14" x14ac:dyDescent="0.4">
      <c r="F1406" s="14"/>
      <c r="G1406" s="14"/>
      <c r="H1406" s="14"/>
      <c r="I1406" s="14"/>
      <c r="J1406" s="14"/>
      <c r="K1406" s="30"/>
      <c r="L1406" s="30"/>
      <c r="M1406" s="30"/>
      <c r="N1406" s="31"/>
    </row>
    <row r="1407" spans="6:14" x14ac:dyDescent="0.4">
      <c r="F1407" s="14"/>
      <c r="G1407" s="14"/>
      <c r="H1407" s="14"/>
      <c r="I1407" s="14"/>
      <c r="J1407" s="14"/>
      <c r="K1407" s="30"/>
      <c r="L1407" s="30"/>
      <c r="M1407" s="30"/>
      <c r="N1407" s="31"/>
    </row>
    <row r="1408" spans="6:14" x14ac:dyDescent="0.4">
      <c r="F1408" s="14"/>
      <c r="G1408" s="14"/>
      <c r="H1408" s="14"/>
      <c r="I1408" s="14"/>
      <c r="J1408" s="14"/>
      <c r="K1408" s="30"/>
      <c r="L1408" s="30"/>
      <c r="M1408" s="30"/>
      <c r="N1408" s="31"/>
    </row>
    <row r="1409" spans="6:14" x14ac:dyDescent="0.4">
      <c r="F1409" s="14"/>
      <c r="G1409" s="14"/>
      <c r="H1409" s="14"/>
      <c r="I1409" s="14"/>
      <c r="J1409" s="14"/>
      <c r="K1409" s="30"/>
      <c r="L1409" s="30"/>
      <c r="M1409" s="30"/>
      <c r="N1409" s="31"/>
    </row>
    <row r="1410" spans="6:14" x14ac:dyDescent="0.4">
      <c r="F1410" s="14"/>
      <c r="G1410" s="14"/>
      <c r="H1410" s="14"/>
      <c r="I1410" s="14"/>
      <c r="J1410" s="14"/>
      <c r="K1410" s="30"/>
      <c r="L1410" s="30"/>
      <c r="M1410" s="30"/>
      <c r="N1410" s="31"/>
    </row>
    <row r="1411" spans="6:14" x14ac:dyDescent="0.4">
      <c r="F1411" s="14"/>
      <c r="G1411" s="14"/>
      <c r="H1411" s="14"/>
      <c r="I1411" s="14"/>
      <c r="J1411" s="14"/>
      <c r="K1411" s="30"/>
      <c r="L1411" s="30"/>
      <c r="M1411" s="30"/>
      <c r="N1411" s="31"/>
    </row>
    <row r="1412" spans="6:14" x14ac:dyDescent="0.4">
      <c r="F1412" s="14"/>
      <c r="G1412" s="14"/>
      <c r="H1412" s="14"/>
      <c r="I1412" s="14"/>
      <c r="J1412" s="14"/>
      <c r="K1412" s="30"/>
      <c r="L1412" s="30"/>
      <c r="M1412" s="30"/>
      <c r="N1412" s="31"/>
    </row>
    <row r="1413" spans="6:14" x14ac:dyDescent="0.4">
      <c r="F1413" s="14"/>
      <c r="G1413" s="14"/>
      <c r="H1413" s="14"/>
      <c r="I1413" s="14"/>
      <c r="J1413" s="14"/>
      <c r="K1413" s="30"/>
      <c r="L1413" s="30"/>
      <c r="M1413" s="30"/>
      <c r="N1413" s="31"/>
    </row>
    <row r="1414" spans="6:14" x14ac:dyDescent="0.4">
      <c r="F1414" s="14"/>
      <c r="G1414" s="14"/>
      <c r="H1414" s="14"/>
      <c r="I1414" s="14"/>
      <c r="J1414" s="14"/>
      <c r="K1414" s="30"/>
      <c r="L1414" s="30"/>
      <c r="M1414" s="30"/>
      <c r="N1414" s="31"/>
    </row>
    <row r="1415" spans="6:14" x14ac:dyDescent="0.4">
      <c r="F1415" s="14"/>
      <c r="G1415" s="14"/>
      <c r="H1415" s="14"/>
      <c r="I1415" s="14"/>
      <c r="J1415" s="14"/>
      <c r="K1415" s="30"/>
      <c r="L1415" s="30"/>
      <c r="M1415" s="30"/>
      <c r="N1415" s="31"/>
    </row>
    <row r="1416" spans="6:14" x14ac:dyDescent="0.4">
      <c r="F1416" s="14"/>
      <c r="G1416" s="14"/>
      <c r="H1416" s="14"/>
      <c r="I1416" s="14"/>
      <c r="J1416" s="14"/>
      <c r="K1416" s="30"/>
      <c r="L1416" s="30"/>
      <c r="M1416" s="30"/>
      <c r="N1416" s="31"/>
    </row>
    <row r="1417" spans="6:14" x14ac:dyDescent="0.4">
      <c r="F1417" s="14"/>
      <c r="G1417" s="14"/>
      <c r="H1417" s="14"/>
      <c r="I1417" s="14"/>
      <c r="J1417" s="14"/>
      <c r="K1417" s="30"/>
      <c r="L1417" s="30"/>
      <c r="M1417" s="30"/>
      <c r="N1417" s="31"/>
    </row>
    <row r="1418" spans="6:14" x14ac:dyDescent="0.4">
      <c r="F1418" s="14"/>
      <c r="G1418" s="14"/>
      <c r="H1418" s="14"/>
      <c r="I1418" s="14"/>
      <c r="J1418" s="14"/>
      <c r="K1418" s="30"/>
      <c r="L1418" s="30"/>
      <c r="M1418" s="30"/>
      <c r="N1418" s="31"/>
    </row>
    <row r="1419" spans="6:14" x14ac:dyDescent="0.4">
      <c r="F1419" s="14"/>
      <c r="G1419" s="14"/>
      <c r="H1419" s="14"/>
      <c r="I1419" s="14"/>
      <c r="J1419" s="14"/>
      <c r="K1419" s="30"/>
      <c r="L1419" s="30"/>
      <c r="M1419" s="30"/>
      <c r="N1419" s="31"/>
    </row>
    <row r="1420" spans="6:14" x14ac:dyDescent="0.4">
      <c r="F1420" s="14"/>
      <c r="G1420" s="14"/>
      <c r="H1420" s="14"/>
      <c r="I1420" s="14"/>
      <c r="J1420" s="14"/>
      <c r="K1420" s="30"/>
      <c r="L1420" s="30"/>
      <c r="M1420" s="30"/>
      <c r="N1420" s="31"/>
    </row>
    <row r="1421" spans="6:14" x14ac:dyDescent="0.4">
      <c r="F1421" s="14"/>
      <c r="G1421" s="14"/>
      <c r="H1421" s="14"/>
      <c r="I1421" s="14"/>
      <c r="J1421" s="14"/>
      <c r="K1421" s="30"/>
      <c r="L1421" s="30"/>
      <c r="M1421" s="30"/>
      <c r="N1421" s="31"/>
    </row>
    <row r="1422" spans="6:14" x14ac:dyDescent="0.4">
      <c r="F1422" s="14"/>
      <c r="G1422" s="14"/>
      <c r="H1422" s="14"/>
      <c r="I1422" s="14"/>
      <c r="J1422" s="14"/>
      <c r="K1422" s="30"/>
      <c r="L1422" s="30"/>
      <c r="M1422" s="30"/>
      <c r="N1422" s="31"/>
    </row>
    <row r="1423" spans="6:14" x14ac:dyDescent="0.4">
      <c r="F1423" s="14"/>
      <c r="G1423" s="14"/>
      <c r="H1423" s="14"/>
      <c r="I1423" s="14"/>
      <c r="J1423" s="14"/>
      <c r="K1423" s="30"/>
      <c r="L1423" s="30"/>
      <c r="M1423" s="30"/>
      <c r="N1423" s="31"/>
    </row>
    <row r="1424" spans="6:14" x14ac:dyDescent="0.4">
      <c r="F1424" s="14"/>
      <c r="G1424" s="14"/>
      <c r="H1424" s="14"/>
      <c r="I1424" s="14"/>
      <c r="J1424" s="14"/>
      <c r="K1424" s="30"/>
      <c r="L1424" s="30"/>
      <c r="M1424" s="30"/>
      <c r="N1424" s="31"/>
    </row>
    <row r="1425" spans="6:14" x14ac:dyDescent="0.4">
      <c r="F1425" s="14"/>
      <c r="G1425" s="14"/>
      <c r="H1425" s="14"/>
      <c r="I1425" s="14"/>
      <c r="J1425" s="14"/>
      <c r="K1425" s="30"/>
      <c r="L1425" s="30"/>
      <c r="M1425" s="30"/>
      <c r="N1425" s="31"/>
    </row>
    <row r="1426" spans="6:14" x14ac:dyDescent="0.4">
      <c r="F1426" s="14"/>
      <c r="G1426" s="14"/>
      <c r="H1426" s="14"/>
      <c r="I1426" s="14"/>
      <c r="J1426" s="14"/>
      <c r="K1426" s="30"/>
      <c r="L1426" s="30"/>
      <c r="M1426" s="30"/>
      <c r="N1426" s="31"/>
    </row>
    <row r="1427" spans="6:14" x14ac:dyDescent="0.4">
      <c r="F1427" s="14"/>
      <c r="G1427" s="14"/>
      <c r="H1427" s="14"/>
      <c r="I1427" s="14"/>
      <c r="J1427" s="14"/>
      <c r="K1427" s="30"/>
      <c r="L1427" s="30"/>
      <c r="M1427" s="30"/>
      <c r="N1427" s="31"/>
    </row>
    <row r="1428" spans="6:14" x14ac:dyDescent="0.4">
      <c r="F1428" s="14"/>
      <c r="G1428" s="14"/>
      <c r="H1428" s="14"/>
      <c r="I1428" s="14"/>
      <c r="J1428" s="14"/>
      <c r="K1428" s="30"/>
      <c r="L1428" s="30"/>
      <c r="M1428" s="30"/>
      <c r="N1428" s="31"/>
    </row>
    <row r="1429" spans="6:14" x14ac:dyDescent="0.4">
      <c r="F1429" s="14"/>
      <c r="G1429" s="14"/>
      <c r="H1429" s="14"/>
      <c r="I1429" s="14"/>
      <c r="J1429" s="14"/>
      <c r="K1429" s="30"/>
      <c r="L1429" s="30"/>
      <c r="M1429" s="30"/>
      <c r="N1429" s="31"/>
    </row>
    <row r="1430" spans="6:14" x14ac:dyDescent="0.4">
      <c r="F1430" s="14"/>
      <c r="G1430" s="14"/>
      <c r="H1430" s="14"/>
      <c r="I1430" s="14"/>
      <c r="J1430" s="14"/>
      <c r="K1430" s="30"/>
      <c r="L1430" s="30"/>
      <c r="M1430" s="30"/>
      <c r="N1430" s="31"/>
    </row>
    <row r="1431" spans="6:14" x14ac:dyDescent="0.4">
      <c r="F1431" s="14"/>
      <c r="G1431" s="14"/>
      <c r="H1431" s="14"/>
      <c r="I1431" s="14"/>
      <c r="J1431" s="14"/>
      <c r="K1431" s="30"/>
      <c r="L1431" s="30"/>
      <c r="M1431" s="30"/>
      <c r="N1431" s="31"/>
    </row>
    <row r="1432" spans="6:14" x14ac:dyDescent="0.4">
      <c r="F1432" s="14"/>
      <c r="G1432" s="14"/>
      <c r="H1432" s="14"/>
      <c r="I1432" s="14"/>
      <c r="J1432" s="14"/>
      <c r="K1432" s="30"/>
      <c r="L1432" s="30"/>
      <c r="M1432" s="30"/>
      <c r="N1432" s="31"/>
    </row>
    <row r="1433" spans="6:14" x14ac:dyDescent="0.4">
      <c r="F1433" s="14"/>
      <c r="G1433" s="14"/>
      <c r="H1433" s="14"/>
      <c r="I1433" s="14"/>
      <c r="J1433" s="14"/>
      <c r="K1433" s="30"/>
      <c r="L1433" s="30"/>
      <c r="M1433" s="30"/>
      <c r="N1433" s="31"/>
    </row>
    <row r="1434" spans="6:14" x14ac:dyDescent="0.4">
      <c r="F1434" s="14"/>
      <c r="G1434" s="14"/>
      <c r="H1434" s="14"/>
      <c r="I1434" s="14"/>
      <c r="J1434" s="14"/>
      <c r="K1434" s="30"/>
      <c r="L1434" s="30"/>
      <c r="M1434" s="30"/>
      <c r="N1434" s="31"/>
    </row>
    <row r="1435" spans="6:14" x14ac:dyDescent="0.4">
      <c r="F1435" s="14"/>
      <c r="G1435" s="14"/>
      <c r="H1435" s="14"/>
      <c r="I1435" s="14"/>
      <c r="J1435" s="14"/>
      <c r="K1435" s="30"/>
      <c r="L1435" s="30"/>
      <c r="M1435" s="30"/>
      <c r="N1435" s="31"/>
    </row>
    <row r="1436" spans="6:14" x14ac:dyDescent="0.4">
      <c r="F1436" s="14"/>
      <c r="G1436" s="14"/>
      <c r="H1436" s="14"/>
      <c r="I1436" s="14"/>
      <c r="J1436" s="14"/>
      <c r="K1436" s="30"/>
      <c r="L1436" s="30"/>
      <c r="M1436" s="30"/>
      <c r="N1436" s="31"/>
    </row>
    <row r="1437" spans="6:14" x14ac:dyDescent="0.4">
      <c r="F1437" s="14"/>
      <c r="G1437" s="14"/>
      <c r="H1437" s="14"/>
      <c r="I1437" s="14"/>
      <c r="J1437" s="14"/>
      <c r="K1437" s="30"/>
      <c r="L1437" s="30"/>
      <c r="M1437" s="30"/>
      <c r="N1437" s="31"/>
    </row>
    <row r="1438" spans="6:14" x14ac:dyDescent="0.4">
      <c r="F1438" s="14"/>
      <c r="G1438" s="14"/>
      <c r="H1438" s="14"/>
      <c r="I1438" s="14"/>
      <c r="J1438" s="14"/>
      <c r="K1438" s="30"/>
      <c r="L1438" s="30"/>
      <c r="M1438" s="30"/>
      <c r="N1438" s="31"/>
    </row>
    <row r="1439" spans="6:14" x14ac:dyDescent="0.4">
      <c r="F1439" s="14"/>
      <c r="G1439" s="14"/>
      <c r="H1439" s="14"/>
      <c r="I1439" s="14"/>
      <c r="J1439" s="14"/>
      <c r="K1439" s="30"/>
      <c r="L1439" s="30"/>
      <c r="M1439" s="30"/>
      <c r="N1439" s="31"/>
    </row>
    <row r="1440" spans="6:14" x14ac:dyDescent="0.4">
      <c r="F1440" s="14"/>
      <c r="G1440" s="14"/>
      <c r="H1440" s="14"/>
      <c r="I1440" s="14"/>
      <c r="J1440" s="14"/>
      <c r="K1440" s="30"/>
      <c r="L1440" s="30"/>
      <c r="M1440" s="30"/>
      <c r="N1440" s="31"/>
    </row>
    <row r="1441" spans="6:14" x14ac:dyDescent="0.4">
      <c r="F1441" s="14"/>
      <c r="G1441" s="14"/>
      <c r="H1441" s="14"/>
      <c r="I1441" s="14"/>
      <c r="J1441" s="14"/>
      <c r="K1441" s="30"/>
      <c r="L1441" s="30"/>
      <c r="M1441" s="30"/>
      <c r="N1441" s="31"/>
    </row>
    <row r="1442" spans="6:14" x14ac:dyDescent="0.4">
      <c r="F1442" s="14"/>
      <c r="G1442" s="14"/>
      <c r="H1442" s="14"/>
      <c r="I1442" s="14"/>
      <c r="J1442" s="14"/>
      <c r="K1442" s="30"/>
      <c r="L1442" s="30"/>
      <c r="M1442" s="30"/>
      <c r="N1442" s="31"/>
    </row>
    <row r="1443" spans="6:14" x14ac:dyDescent="0.4">
      <c r="F1443" s="14"/>
      <c r="G1443" s="14"/>
      <c r="H1443" s="14"/>
      <c r="I1443" s="14"/>
      <c r="J1443" s="14"/>
      <c r="K1443" s="30"/>
      <c r="L1443" s="30"/>
      <c r="M1443" s="30"/>
      <c r="N1443" s="31"/>
    </row>
    <row r="1444" spans="6:14" x14ac:dyDescent="0.4">
      <c r="F1444" s="14"/>
      <c r="G1444" s="14"/>
      <c r="H1444" s="14"/>
      <c r="I1444" s="14"/>
      <c r="J1444" s="14"/>
      <c r="K1444" s="30"/>
      <c r="L1444" s="30"/>
      <c r="M1444" s="30"/>
      <c r="N1444" s="31"/>
    </row>
    <row r="1445" spans="6:14" x14ac:dyDescent="0.4">
      <c r="F1445" s="14"/>
      <c r="G1445" s="14"/>
      <c r="H1445" s="14"/>
      <c r="I1445" s="14"/>
      <c r="J1445" s="14"/>
      <c r="K1445" s="30"/>
      <c r="L1445" s="30"/>
      <c r="M1445" s="30"/>
      <c r="N1445" s="31"/>
    </row>
    <row r="1446" spans="6:14" x14ac:dyDescent="0.4">
      <c r="F1446" s="14"/>
      <c r="G1446" s="14"/>
      <c r="H1446" s="14"/>
      <c r="I1446" s="14"/>
      <c r="J1446" s="14"/>
      <c r="K1446" s="30"/>
      <c r="L1446" s="30"/>
      <c r="M1446" s="30"/>
      <c r="N1446" s="31"/>
    </row>
    <row r="1447" spans="6:14" x14ac:dyDescent="0.4">
      <c r="F1447" s="14"/>
      <c r="G1447" s="14"/>
      <c r="H1447" s="14"/>
      <c r="I1447" s="14"/>
      <c r="J1447" s="14"/>
      <c r="K1447" s="30"/>
      <c r="L1447" s="30"/>
      <c r="M1447" s="30"/>
      <c r="N1447" s="31"/>
    </row>
    <row r="1448" spans="6:14" x14ac:dyDescent="0.4">
      <c r="F1448" s="14"/>
      <c r="G1448" s="14"/>
      <c r="H1448" s="14"/>
      <c r="I1448" s="14"/>
      <c r="J1448" s="14"/>
      <c r="K1448" s="30"/>
      <c r="L1448" s="30"/>
      <c r="M1448" s="30"/>
      <c r="N1448" s="31"/>
    </row>
    <row r="1449" spans="6:14" x14ac:dyDescent="0.4">
      <c r="F1449" s="14"/>
      <c r="G1449" s="14"/>
      <c r="H1449" s="14"/>
      <c r="I1449" s="14"/>
      <c r="J1449" s="14"/>
      <c r="K1449" s="30"/>
      <c r="L1449" s="30"/>
      <c r="M1449" s="30"/>
      <c r="N1449" s="31"/>
    </row>
    <row r="1450" spans="6:14" x14ac:dyDescent="0.4">
      <c r="F1450" s="14"/>
      <c r="G1450" s="14"/>
      <c r="H1450" s="14"/>
      <c r="I1450" s="14"/>
      <c r="J1450" s="14"/>
      <c r="K1450" s="30"/>
      <c r="L1450" s="30"/>
      <c r="M1450" s="30"/>
      <c r="N1450" s="31"/>
    </row>
    <row r="1451" spans="6:14" x14ac:dyDescent="0.4">
      <c r="F1451" s="14"/>
      <c r="G1451" s="14"/>
      <c r="H1451" s="14"/>
      <c r="I1451" s="14"/>
      <c r="J1451" s="14"/>
      <c r="K1451" s="30"/>
      <c r="L1451" s="30"/>
      <c r="M1451" s="30"/>
      <c r="N1451" s="31"/>
    </row>
    <row r="1452" spans="6:14" x14ac:dyDescent="0.4">
      <c r="F1452" s="14"/>
      <c r="G1452" s="14"/>
      <c r="H1452" s="14"/>
      <c r="I1452" s="14"/>
      <c r="J1452" s="14"/>
      <c r="K1452" s="30"/>
      <c r="L1452" s="30"/>
      <c r="M1452" s="30"/>
      <c r="N1452" s="31"/>
    </row>
    <row r="1453" spans="6:14" x14ac:dyDescent="0.4">
      <c r="F1453" s="14"/>
      <c r="G1453" s="14"/>
      <c r="H1453" s="14"/>
      <c r="I1453" s="14"/>
      <c r="J1453" s="14"/>
      <c r="K1453" s="30"/>
      <c r="L1453" s="30"/>
      <c r="M1453" s="30"/>
      <c r="N1453" s="31"/>
    </row>
    <row r="1454" spans="6:14" x14ac:dyDescent="0.4">
      <c r="F1454" s="14"/>
      <c r="G1454" s="14"/>
      <c r="H1454" s="14"/>
      <c r="I1454" s="14"/>
      <c r="J1454" s="14"/>
      <c r="K1454" s="30"/>
      <c r="L1454" s="30"/>
      <c r="M1454" s="30"/>
      <c r="N1454" s="31"/>
    </row>
    <row r="1455" spans="6:14" x14ac:dyDescent="0.4">
      <c r="F1455" s="14"/>
      <c r="G1455" s="14"/>
      <c r="H1455" s="14"/>
      <c r="I1455" s="14"/>
      <c r="J1455" s="14"/>
      <c r="K1455" s="30"/>
      <c r="L1455" s="30"/>
      <c r="M1455" s="30"/>
      <c r="N1455" s="31"/>
    </row>
    <row r="1456" spans="6:14" x14ac:dyDescent="0.4">
      <c r="F1456" s="14"/>
      <c r="G1456" s="14"/>
      <c r="H1456" s="14"/>
      <c r="I1456" s="14"/>
      <c r="J1456" s="14"/>
      <c r="K1456" s="30"/>
      <c r="L1456" s="30"/>
      <c r="M1456" s="30"/>
      <c r="N1456" s="31"/>
    </row>
    <row r="1457" spans="6:14" x14ac:dyDescent="0.4">
      <c r="F1457" s="14"/>
      <c r="G1457" s="14"/>
      <c r="H1457" s="14"/>
      <c r="I1457" s="14"/>
      <c r="J1457" s="14"/>
      <c r="K1457" s="30"/>
      <c r="L1457" s="30"/>
      <c r="M1457" s="30"/>
      <c r="N1457" s="31"/>
    </row>
    <row r="1458" spans="6:14" x14ac:dyDescent="0.4">
      <c r="F1458" s="14"/>
      <c r="G1458" s="14"/>
      <c r="H1458" s="14"/>
      <c r="I1458" s="14"/>
      <c r="J1458" s="14"/>
      <c r="K1458" s="30"/>
      <c r="L1458" s="30"/>
      <c r="M1458" s="30"/>
      <c r="N1458" s="31"/>
    </row>
    <row r="1459" spans="6:14" x14ac:dyDescent="0.4">
      <c r="F1459" s="14"/>
      <c r="G1459" s="14"/>
      <c r="H1459" s="14"/>
      <c r="I1459" s="14"/>
      <c r="J1459" s="14"/>
      <c r="K1459" s="30"/>
      <c r="L1459" s="30"/>
      <c r="M1459" s="30"/>
      <c r="N1459" s="31"/>
    </row>
    <row r="1460" spans="6:14" x14ac:dyDescent="0.4">
      <c r="F1460" s="14"/>
      <c r="G1460" s="14"/>
      <c r="H1460" s="14"/>
      <c r="I1460" s="14"/>
      <c r="J1460" s="14"/>
      <c r="K1460" s="30"/>
      <c r="L1460" s="30"/>
      <c r="M1460" s="30"/>
      <c r="N1460" s="31"/>
    </row>
    <row r="1461" spans="6:14" x14ac:dyDescent="0.4">
      <c r="F1461" s="14"/>
      <c r="G1461" s="14"/>
      <c r="H1461" s="14"/>
      <c r="I1461" s="14"/>
      <c r="J1461" s="14"/>
      <c r="K1461" s="30"/>
      <c r="L1461" s="30"/>
      <c r="M1461" s="30"/>
      <c r="N1461" s="31"/>
    </row>
    <row r="1462" spans="6:14" x14ac:dyDescent="0.4">
      <c r="F1462" s="14"/>
      <c r="G1462" s="14"/>
      <c r="H1462" s="14"/>
      <c r="I1462" s="14"/>
      <c r="J1462" s="14"/>
      <c r="K1462" s="30"/>
      <c r="L1462" s="30"/>
      <c r="M1462" s="30"/>
      <c r="N1462" s="31"/>
    </row>
    <row r="1463" spans="6:14" x14ac:dyDescent="0.4">
      <c r="F1463" s="14"/>
      <c r="G1463" s="14"/>
      <c r="H1463" s="14"/>
      <c r="I1463" s="14"/>
      <c r="J1463" s="14"/>
      <c r="K1463" s="30"/>
      <c r="L1463" s="30"/>
      <c r="M1463" s="30"/>
      <c r="N1463" s="31"/>
    </row>
    <row r="1464" spans="6:14" x14ac:dyDescent="0.4">
      <c r="F1464" s="14"/>
      <c r="G1464" s="14"/>
      <c r="H1464" s="14"/>
      <c r="I1464" s="14"/>
      <c r="J1464" s="14"/>
      <c r="K1464" s="30"/>
      <c r="L1464" s="30"/>
      <c r="M1464" s="30"/>
      <c r="N1464" s="31"/>
    </row>
    <row r="1465" spans="6:14" x14ac:dyDescent="0.4">
      <c r="F1465" s="14"/>
      <c r="G1465" s="14"/>
      <c r="H1465" s="14"/>
      <c r="I1465" s="14"/>
      <c r="J1465" s="14"/>
      <c r="K1465" s="30"/>
      <c r="L1465" s="30"/>
      <c r="M1465" s="30"/>
      <c r="N1465" s="31"/>
    </row>
    <row r="1466" spans="6:14" x14ac:dyDescent="0.4">
      <c r="F1466" s="14"/>
      <c r="G1466" s="14"/>
      <c r="H1466" s="14"/>
      <c r="I1466" s="14"/>
      <c r="J1466" s="14"/>
      <c r="K1466" s="30"/>
      <c r="L1466" s="30"/>
      <c r="M1466" s="30"/>
      <c r="N1466" s="31"/>
    </row>
    <row r="1467" spans="6:14" x14ac:dyDescent="0.4">
      <c r="F1467" s="14"/>
      <c r="G1467" s="14"/>
      <c r="H1467" s="14"/>
      <c r="I1467" s="14"/>
      <c r="J1467" s="14"/>
      <c r="K1467" s="30"/>
      <c r="L1467" s="30"/>
      <c r="M1467" s="30"/>
      <c r="N1467" s="31"/>
    </row>
    <row r="1468" spans="6:14" x14ac:dyDescent="0.4">
      <c r="F1468" s="14"/>
      <c r="G1468" s="14"/>
      <c r="H1468" s="14"/>
      <c r="I1468" s="14"/>
      <c r="J1468" s="14"/>
      <c r="K1468" s="30"/>
      <c r="L1468" s="30"/>
      <c r="M1468" s="30"/>
      <c r="N1468" s="31"/>
    </row>
    <row r="1469" spans="6:14" x14ac:dyDescent="0.4">
      <c r="F1469" s="14"/>
      <c r="G1469" s="14"/>
      <c r="H1469" s="14"/>
      <c r="I1469" s="14"/>
      <c r="J1469" s="14"/>
      <c r="K1469" s="30"/>
      <c r="L1469" s="30"/>
      <c r="M1469" s="30"/>
      <c r="N1469" s="31"/>
    </row>
    <row r="1470" spans="6:14" x14ac:dyDescent="0.4">
      <c r="F1470" s="14"/>
      <c r="G1470" s="14"/>
      <c r="H1470" s="14"/>
      <c r="I1470" s="14"/>
      <c r="J1470" s="14"/>
      <c r="K1470" s="30"/>
      <c r="L1470" s="30"/>
      <c r="M1470" s="30"/>
      <c r="N1470" s="31"/>
    </row>
    <row r="1471" spans="6:14" x14ac:dyDescent="0.4">
      <c r="F1471" s="14"/>
      <c r="G1471" s="14"/>
      <c r="H1471" s="14"/>
      <c r="I1471" s="14"/>
      <c r="J1471" s="14"/>
      <c r="K1471" s="30"/>
      <c r="L1471" s="30"/>
      <c r="M1471" s="30"/>
      <c r="N1471" s="31"/>
    </row>
    <row r="1472" spans="6:14" x14ac:dyDescent="0.4">
      <c r="F1472" s="14"/>
      <c r="G1472" s="14"/>
      <c r="H1472" s="14"/>
      <c r="I1472" s="14"/>
      <c r="J1472" s="14"/>
      <c r="K1472" s="30"/>
      <c r="L1472" s="30"/>
      <c r="M1472" s="30"/>
      <c r="N1472" s="31"/>
    </row>
    <row r="1473" spans="6:14" x14ac:dyDescent="0.4">
      <c r="F1473" s="14"/>
      <c r="G1473" s="14"/>
      <c r="H1473" s="14"/>
      <c r="I1473" s="14"/>
      <c r="J1473" s="14"/>
      <c r="K1473" s="30"/>
      <c r="L1473" s="30"/>
      <c r="M1473" s="30"/>
      <c r="N1473" s="31"/>
    </row>
    <row r="1474" spans="6:14" x14ac:dyDescent="0.4">
      <c r="F1474" s="14"/>
      <c r="G1474" s="14"/>
      <c r="H1474" s="14"/>
      <c r="I1474" s="14"/>
      <c r="J1474" s="14"/>
      <c r="K1474" s="30"/>
      <c r="L1474" s="30"/>
      <c r="M1474" s="30"/>
      <c r="N1474" s="31"/>
    </row>
    <row r="1475" spans="6:14" x14ac:dyDescent="0.4">
      <c r="F1475" s="14"/>
      <c r="G1475" s="14"/>
      <c r="H1475" s="14"/>
      <c r="I1475" s="14"/>
      <c r="J1475" s="14"/>
      <c r="K1475" s="30"/>
      <c r="L1475" s="30"/>
      <c r="M1475" s="30"/>
      <c r="N1475" s="31"/>
    </row>
    <row r="1476" spans="6:14" x14ac:dyDescent="0.4">
      <c r="F1476" s="14"/>
      <c r="G1476" s="14"/>
      <c r="H1476" s="14"/>
      <c r="I1476" s="14"/>
      <c r="J1476" s="14"/>
      <c r="K1476" s="30"/>
      <c r="L1476" s="30"/>
      <c r="M1476" s="30"/>
      <c r="N1476" s="31"/>
    </row>
    <row r="1477" spans="6:14" x14ac:dyDescent="0.4">
      <c r="F1477" s="14"/>
      <c r="G1477" s="14"/>
      <c r="H1477" s="14"/>
      <c r="I1477" s="14"/>
      <c r="J1477" s="14"/>
      <c r="K1477" s="30"/>
      <c r="L1477" s="30"/>
      <c r="M1477" s="30"/>
      <c r="N1477" s="31"/>
    </row>
    <row r="1478" spans="6:14" x14ac:dyDescent="0.4">
      <c r="F1478" s="14"/>
      <c r="G1478" s="14"/>
      <c r="H1478" s="14"/>
      <c r="I1478" s="14"/>
      <c r="J1478" s="14"/>
      <c r="K1478" s="30"/>
      <c r="L1478" s="30"/>
      <c r="M1478" s="30"/>
      <c r="N1478" s="31"/>
    </row>
    <row r="1479" spans="6:14" x14ac:dyDescent="0.4">
      <c r="F1479" s="14"/>
      <c r="G1479" s="14"/>
      <c r="H1479" s="14"/>
      <c r="I1479" s="14"/>
      <c r="J1479" s="14"/>
      <c r="K1479" s="30"/>
      <c r="L1479" s="30"/>
      <c r="M1479" s="30"/>
      <c r="N1479" s="31"/>
    </row>
    <row r="1480" spans="6:14" x14ac:dyDescent="0.4">
      <c r="F1480" s="14"/>
      <c r="G1480" s="14"/>
      <c r="H1480" s="14"/>
      <c r="I1480" s="14"/>
      <c r="J1480" s="14"/>
      <c r="K1480" s="30"/>
      <c r="L1480" s="30"/>
      <c r="M1480" s="30"/>
      <c r="N1480" s="31"/>
    </row>
    <row r="1481" spans="6:14" x14ac:dyDescent="0.4">
      <c r="F1481" s="14"/>
      <c r="G1481" s="14"/>
      <c r="H1481" s="14"/>
      <c r="I1481" s="14"/>
      <c r="J1481" s="14"/>
      <c r="K1481" s="30"/>
      <c r="L1481" s="30"/>
      <c r="M1481" s="30"/>
      <c r="N1481" s="31"/>
    </row>
    <row r="1482" spans="6:14" x14ac:dyDescent="0.4">
      <c r="F1482" s="14"/>
      <c r="G1482" s="14"/>
      <c r="H1482" s="14"/>
      <c r="I1482" s="14"/>
      <c r="J1482" s="14"/>
      <c r="K1482" s="30"/>
      <c r="L1482" s="30"/>
      <c r="M1482" s="30"/>
      <c r="N1482" s="31"/>
    </row>
    <row r="1483" spans="6:14" x14ac:dyDescent="0.4">
      <c r="F1483" s="14"/>
      <c r="G1483" s="14"/>
      <c r="H1483" s="14"/>
      <c r="I1483" s="14"/>
      <c r="J1483" s="14"/>
      <c r="K1483" s="30"/>
      <c r="L1483" s="30"/>
      <c r="M1483" s="30"/>
      <c r="N1483" s="31"/>
    </row>
    <row r="1484" spans="6:14" x14ac:dyDescent="0.4">
      <c r="F1484" s="14"/>
      <c r="G1484" s="14"/>
      <c r="H1484" s="14"/>
      <c r="I1484" s="14"/>
      <c r="J1484" s="14"/>
      <c r="K1484" s="30"/>
      <c r="L1484" s="30"/>
      <c r="M1484" s="30"/>
      <c r="N1484" s="31"/>
    </row>
    <row r="1485" spans="6:14" x14ac:dyDescent="0.4">
      <c r="K1485" s="31"/>
      <c r="L1485" s="31"/>
      <c r="M1485" s="31"/>
      <c r="N1485" s="31"/>
    </row>
    <row r="1486" spans="6:14" x14ac:dyDescent="0.4">
      <c r="K1486" s="31"/>
      <c r="L1486" s="31"/>
      <c r="M1486" s="31"/>
      <c r="N1486" s="31"/>
    </row>
    <row r="1487" spans="6:14" x14ac:dyDescent="0.4">
      <c r="K1487" s="31"/>
      <c r="L1487" s="31"/>
      <c r="M1487" s="31"/>
      <c r="N1487" s="31"/>
    </row>
    <row r="1488" spans="6:14" x14ac:dyDescent="0.4">
      <c r="K1488" s="31"/>
      <c r="L1488" s="31"/>
      <c r="M1488" s="31"/>
      <c r="N1488" s="31"/>
    </row>
    <row r="1489" spans="11:14" x14ac:dyDescent="0.4">
      <c r="K1489" s="31"/>
      <c r="L1489" s="31"/>
      <c r="M1489" s="31"/>
      <c r="N1489" s="31"/>
    </row>
    <row r="1490" spans="11:14" x14ac:dyDescent="0.4">
      <c r="K1490" s="31"/>
      <c r="L1490" s="31"/>
      <c r="M1490" s="31"/>
      <c r="N1490" s="31"/>
    </row>
    <row r="1491" spans="11:14" x14ac:dyDescent="0.4">
      <c r="K1491" s="31"/>
      <c r="L1491" s="31"/>
      <c r="M1491" s="31"/>
      <c r="N1491" s="31"/>
    </row>
    <row r="1492" spans="11:14" x14ac:dyDescent="0.4">
      <c r="K1492" s="31"/>
      <c r="L1492" s="31"/>
      <c r="M1492" s="31"/>
      <c r="N1492" s="31"/>
    </row>
    <row r="1493" spans="11:14" x14ac:dyDescent="0.4">
      <c r="K1493" s="31"/>
      <c r="L1493" s="31"/>
      <c r="M1493" s="31"/>
      <c r="N1493" s="31"/>
    </row>
    <row r="1494" spans="11:14" x14ac:dyDescent="0.4">
      <c r="K1494" s="31"/>
      <c r="L1494" s="31"/>
      <c r="M1494" s="31"/>
      <c r="N1494" s="31"/>
    </row>
    <row r="1495" spans="11:14" x14ac:dyDescent="0.4">
      <c r="K1495" s="31"/>
      <c r="L1495" s="31"/>
      <c r="M1495" s="31"/>
      <c r="N1495" s="31"/>
    </row>
    <row r="1496" spans="11:14" x14ac:dyDescent="0.4">
      <c r="K1496" s="31"/>
      <c r="L1496" s="31"/>
      <c r="M1496" s="31"/>
      <c r="N1496" s="31"/>
    </row>
    <row r="1497" spans="11:14" x14ac:dyDescent="0.4">
      <c r="K1497" s="31"/>
      <c r="L1497" s="31"/>
      <c r="M1497" s="31"/>
      <c r="N1497" s="31"/>
    </row>
    <row r="1498" spans="11:14" x14ac:dyDescent="0.4">
      <c r="K1498" s="31"/>
      <c r="L1498" s="31"/>
      <c r="M1498" s="31"/>
      <c r="N1498" s="31"/>
    </row>
    <row r="1499" spans="11:14" x14ac:dyDescent="0.4">
      <c r="K1499" s="31"/>
      <c r="L1499" s="31"/>
      <c r="M1499" s="31"/>
      <c r="N1499" s="31"/>
    </row>
    <row r="1500" spans="11:14" x14ac:dyDescent="0.4">
      <c r="K1500" s="31"/>
      <c r="L1500" s="31"/>
      <c r="M1500" s="31"/>
      <c r="N1500" s="31"/>
    </row>
    <row r="1501" spans="11:14" x14ac:dyDescent="0.4">
      <c r="K1501" s="31"/>
      <c r="L1501" s="31"/>
      <c r="M1501" s="31"/>
      <c r="N1501" s="31"/>
    </row>
    <row r="1502" spans="11:14" x14ac:dyDescent="0.4">
      <c r="K1502" s="31"/>
      <c r="L1502" s="31"/>
      <c r="M1502" s="31"/>
      <c r="N1502" s="31"/>
    </row>
    <row r="1503" spans="11:14" x14ac:dyDescent="0.4">
      <c r="K1503" s="31"/>
      <c r="L1503" s="31"/>
      <c r="M1503" s="31"/>
      <c r="N1503" s="31"/>
    </row>
    <row r="1504" spans="11:14" x14ac:dyDescent="0.4">
      <c r="K1504" s="31"/>
      <c r="L1504" s="31"/>
      <c r="M1504" s="31"/>
      <c r="N1504" s="31"/>
    </row>
    <row r="1505" spans="11:14" x14ac:dyDescent="0.4">
      <c r="K1505" s="31"/>
      <c r="L1505" s="31"/>
      <c r="M1505" s="31"/>
      <c r="N1505" s="31"/>
    </row>
    <row r="1506" spans="11:14" x14ac:dyDescent="0.4">
      <c r="K1506" s="31"/>
      <c r="L1506" s="31"/>
      <c r="M1506" s="31"/>
      <c r="N1506" s="31"/>
    </row>
    <row r="1507" spans="11:14" x14ac:dyDescent="0.4">
      <c r="K1507" s="31"/>
      <c r="L1507" s="31"/>
      <c r="M1507" s="31"/>
      <c r="N1507" s="31"/>
    </row>
    <row r="1508" spans="11:14" x14ac:dyDescent="0.4">
      <c r="K1508" s="31"/>
      <c r="L1508" s="31"/>
      <c r="M1508" s="31"/>
      <c r="N1508" s="31"/>
    </row>
    <row r="1509" spans="11:14" x14ac:dyDescent="0.4">
      <c r="K1509" s="31"/>
      <c r="L1509" s="31"/>
      <c r="M1509" s="31"/>
      <c r="N1509" s="31"/>
    </row>
    <row r="1510" spans="11:14" x14ac:dyDescent="0.4">
      <c r="K1510" s="31"/>
      <c r="L1510" s="31"/>
      <c r="M1510" s="31"/>
      <c r="N1510" s="31"/>
    </row>
    <row r="1511" spans="11:14" x14ac:dyDescent="0.4">
      <c r="K1511" s="31"/>
      <c r="L1511" s="31"/>
      <c r="M1511" s="31"/>
      <c r="N1511" s="31"/>
    </row>
    <row r="1512" spans="11:14" x14ac:dyDescent="0.4">
      <c r="K1512" s="31"/>
      <c r="L1512" s="31"/>
      <c r="M1512" s="31"/>
      <c r="N1512" s="31"/>
    </row>
    <row r="1513" spans="11:14" x14ac:dyDescent="0.4">
      <c r="K1513" s="31"/>
      <c r="L1513" s="31"/>
      <c r="M1513" s="31"/>
      <c r="N1513" s="31"/>
    </row>
    <row r="1514" spans="11:14" x14ac:dyDescent="0.4">
      <c r="K1514" s="31"/>
      <c r="L1514" s="31"/>
      <c r="M1514" s="31"/>
      <c r="N1514" s="31"/>
    </row>
    <row r="1515" spans="11:14" x14ac:dyDescent="0.4">
      <c r="K1515" s="31"/>
      <c r="L1515" s="31"/>
      <c r="M1515" s="31"/>
      <c r="N1515" s="31"/>
    </row>
    <row r="1516" spans="11:14" x14ac:dyDescent="0.4">
      <c r="K1516" s="31"/>
      <c r="L1516" s="31"/>
      <c r="M1516" s="31"/>
      <c r="N1516" s="31"/>
    </row>
    <row r="1517" spans="11:14" x14ac:dyDescent="0.4">
      <c r="K1517" s="31"/>
      <c r="L1517" s="31"/>
      <c r="M1517" s="31"/>
      <c r="N1517" s="31"/>
    </row>
    <row r="1518" spans="11:14" x14ac:dyDescent="0.4">
      <c r="K1518" s="31"/>
      <c r="L1518" s="31"/>
      <c r="M1518" s="31"/>
      <c r="N1518" s="31"/>
    </row>
    <row r="1519" spans="11:14" x14ac:dyDescent="0.4">
      <c r="K1519" s="31"/>
      <c r="L1519" s="31"/>
      <c r="M1519" s="31"/>
      <c r="N1519" s="31"/>
    </row>
    <row r="1520" spans="11:14" x14ac:dyDescent="0.4">
      <c r="K1520" s="31"/>
      <c r="L1520" s="31"/>
      <c r="M1520" s="31"/>
      <c r="N1520" s="31"/>
    </row>
    <row r="1521" spans="11:14" x14ac:dyDescent="0.4">
      <c r="K1521" s="31"/>
      <c r="L1521" s="31"/>
      <c r="M1521" s="31"/>
      <c r="N1521" s="31"/>
    </row>
    <row r="1522" spans="11:14" x14ac:dyDescent="0.4">
      <c r="K1522" s="31"/>
      <c r="L1522" s="31"/>
      <c r="M1522" s="31"/>
      <c r="N1522" s="31"/>
    </row>
    <row r="1523" spans="11:14" x14ac:dyDescent="0.4">
      <c r="K1523" s="31"/>
      <c r="L1523" s="31"/>
      <c r="M1523" s="31"/>
      <c r="N1523" s="31"/>
    </row>
    <row r="1524" spans="11:14" x14ac:dyDescent="0.4">
      <c r="K1524" s="31"/>
      <c r="L1524" s="31"/>
      <c r="M1524" s="31"/>
      <c r="N1524" s="31"/>
    </row>
    <row r="1525" spans="11:14" x14ac:dyDescent="0.4">
      <c r="K1525" s="31"/>
      <c r="L1525" s="31"/>
      <c r="M1525" s="31"/>
      <c r="N1525" s="31"/>
    </row>
    <row r="1526" spans="11:14" x14ac:dyDescent="0.4">
      <c r="K1526" s="31"/>
      <c r="L1526" s="31"/>
      <c r="M1526" s="31"/>
      <c r="N1526" s="31"/>
    </row>
    <row r="1527" spans="11:14" x14ac:dyDescent="0.4">
      <c r="K1527" s="31"/>
      <c r="L1527" s="31"/>
      <c r="M1527" s="31"/>
      <c r="N1527" s="31"/>
    </row>
    <row r="1528" spans="11:14" x14ac:dyDescent="0.4">
      <c r="K1528" s="31"/>
      <c r="L1528" s="31"/>
      <c r="M1528" s="31"/>
      <c r="N1528" s="31"/>
    </row>
    <row r="1529" spans="11:14" x14ac:dyDescent="0.4">
      <c r="K1529" s="31"/>
      <c r="L1529" s="31"/>
      <c r="M1529" s="31"/>
      <c r="N1529" s="31"/>
    </row>
    <row r="1530" spans="11:14" x14ac:dyDescent="0.4">
      <c r="K1530" s="31"/>
      <c r="L1530" s="31"/>
      <c r="M1530" s="31"/>
      <c r="N1530" s="31"/>
    </row>
    <row r="1531" spans="11:14" x14ac:dyDescent="0.4">
      <c r="K1531" s="31"/>
      <c r="L1531" s="31"/>
      <c r="M1531" s="31"/>
      <c r="N1531" s="31"/>
    </row>
    <row r="1532" spans="11:14" x14ac:dyDescent="0.4">
      <c r="K1532" s="31"/>
      <c r="L1532" s="31"/>
      <c r="M1532" s="31"/>
      <c r="N1532" s="31"/>
    </row>
    <row r="1533" spans="11:14" x14ac:dyDescent="0.4">
      <c r="K1533" s="31"/>
      <c r="L1533" s="31"/>
      <c r="M1533" s="31"/>
      <c r="N1533" s="31"/>
    </row>
    <row r="1534" spans="11:14" x14ac:dyDescent="0.4">
      <c r="K1534" s="31"/>
      <c r="L1534" s="31"/>
      <c r="M1534" s="31"/>
      <c r="N1534" s="31"/>
    </row>
    <row r="1535" spans="11:14" x14ac:dyDescent="0.4">
      <c r="K1535" s="31"/>
      <c r="L1535" s="31"/>
      <c r="M1535" s="31"/>
      <c r="N1535" s="31"/>
    </row>
    <row r="1536" spans="11:14" x14ac:dyDescent="0.4">
      <c r="K1536" s="31"/>
      <c r="L1536" s="31"/>
      <c r="M1536" s="31"/>
      <c r="N1536" s="31"/>
    </row>
    <row r="1537" spans="11:14" x14ac:dyDescent="0.4">
      <c r="K1537" s="31"/>
      <c r="L1537" s="31"/>
      <c r="M1537" s="31"/>
      <c r="N1537" s="31"/>
    </row>
    <row r="1538" spans="11:14" x14ac:dyDescent="0.4">
      <c r="K1538" s="31"/>
      <c r="L1538" s="31"/>
      <c r="M1538" s="31"/>
      <c r="N1538" s="31"/>
    </row>
    <row r="1539" spans="11:14" x14ac:dyDescent="0.4">
      <c r="K1539" s="31"/>
      <c r="L1539" s="31"/>
      <c r="M1539" s="31"/>
      <c r="N1539" s="31"/>
    </row>
    <row r="1540" spans="11:14" x14ac:dyDescent="0.4">
      <c r="K1540" s="31"/>
      <c r="L1540" s="31"/>
      <c r="M1540" s="31"/>
      <c r="N1540" s="31"/>
    </row>
    <row r="1541" spans="11:14" x14ac:dyDescent="0.4">
      <c r="K1541" s="31"/>
      <c r="L1541" s="31"/>
      <c r="M1541" s="31"/>
      <c r="N1541" s="31"/>
    </row>
    <row r="1542" spans="11:14" x14ac:dyDescent="0.4">
      <c r="K1542" s="31"/>
      <c r="L1542" s="31"/>
      <c r="M1542" s="31"/>
      <c r="N1542" s="31"/>
    </row>
    <row r="1543" spans="11:14" x14ac:dyDescent="0.4">
      <c r="K1543" s="31"/>
      <c r="L1543" s="31"/>
      <c r="M1543" s="31"/>
      <c r="N1543" s="31"/>
    </row>
    <row r="1544" spans="11:14" x14ac:dyDescent="0.4">
      <c r="K1544" s="31"/>
      <c r="L1544" s="31"/>
      <c r="M1544" s="31"/>
      <c r="N1544" s="31"/>
    </row>
    <row r="1545" spans="11:14" x14ac:dyDescent="0.4">
      <c r="K1545" s="31"/>
      <c r="L1545" s="31"/>
      <c r="M1545" s="31"/>
      <c r="N1545" s="31"/>
    </row>
    <row r="1546" spans="11:14" x14ac:dyDescent="0.4">
      <c r="K1546" s="31"/>
      <c r="L1546" s="31"/>
      <c r="M1546" s="31"/>
      <c r="N1546" s="31"/>
    </row>
    <row r="1547" spans="11:14" x14ac:dyDescent="0.4">
      <c r="K1547" s="31"/>
      <c r="L1547" s="31"/>
      <c r="M1547" s="31"/>
      <c r="N1547" s="31"/>
    </row>
    <row r="1548" spans="11:14" x14ac:dyDescent="0.4">
      <c r="K1548" s="31"/>
      <c r="L1548" s="31"/>
      <c r="M1548" s="31"/>
      <c r="N1548" s="31"/>
    </row>
    <row r="1549" spans="11:14" x14ac:dyDescent="0.4">
      <c r="K1549" s="31"/>
      <c r="L1549" s="31"/>
      <c r="M1549" s="31"/>
      <c r="N1549" s="31"/>
    </row>
    <row r="1550" spans="11:14" x14ac:dyDescent="0.4">
      <c r="K1550" s="31"/>
      <c r="L1550" s="31"/>
      <c r="M1550" s="31"/>
      <c r="N1550" s="31"/>
    </row>
    <row r="1551" spans="11:14" x14ac:dyDescent="0.4">
      <c r="K1551" s="31"/>
      <c r="L1551" s="31"/>
      <c r="M1551" s="31"/>
      <c r="N1551" s="31"/>
    </row>
    <row r="1552" spans="11:14" x14ac:dyDescent="0.4">
      <c r="K1552" s="31"/>
      <c r="L1552" s="31"/>
      <c r="M1552" s="31"/>
      <c r="N1552" s="31"/>
    </row>
    <row r="1553" spans="11:14" x14ac:dyDescent="0.4">
      <c r="K1553" s="31"/>
      <c r="L1553" s="31"/>
      <c r="M1553" s="31"/>
      <c r="N1553" s="31"/>
    </row>
    <row r="1554" spans="11:14" x14ac:dyDescent="0.4">
      <c r="K1554" s="31"/>
      <c r="L1554" s="31"/>
      <c r="M1554" s="31"/>
      <c r="N1554" s="31"/>
    </row>
    <row r="1555" spans="11:14" x14ac:dyDescent="0.4">
      <c r="K1555" s="31"/>
      <c r="L1555" s="31"/>
      <c r="M1555" s="31"/>
      <c r="N1555" s="31"/>
    </row>
    <row r="1556" spans="11:14" x14ac:dyDescent="0.4">
      <c r="K1556" s="31"/>
      <c r="L1556" s="31"/>
      <c r="M1556" s="31"/>
      <c r="N1556" s="31"/>
    </row>
    <row r="1557" spans="11:14" x14ac:dyDescent="0.4">
      <c r="K1557" s="31"/>
      <c r="L1557" s="31"/>
      <c r="M1557" s="31"/>
      <c r="N1557" s="31"/>
    </row>
    <row r="1558" spans="11:14" x14ac:dyDescent="0.4">
      <c r="K1558" s="31"/>
      <c r="L1558" s="31"/>
      <c r="M1558" s="31"/>
      <c r="N1558" s="31"/>
    </row>
    <row r="1559" spans="11:14" x14ac:dyDescent="0.4">
      <c r="K1559" s="31"/>
      <c r="L1559" s="31"/>
      <c r="M1559" s="31"/>
      <c r="N1559" s="31"/>
    </row>
    <row r="1560" spans="11:14" x14ac:dyDescent="0.4">
      <c r="K1560" s="31"/>
      <c r="L1560" s="31"/>
      <c r="M1560" s="31"/>
      <c r="N1560" s="31"/>
    </row>
    <row r="1561" spans="11:14" x14ac:dyDescent="0.4">
      <c r="K1561" s="31"/>
      <c r="L1561" s="31"/>
      <c r="M1561" s="31"/>
      <c r="N1561" s="31"/>
    </row>
    <row r="1562" spans="11:14" x14ac:dyDescent="0.4">
      <c r="K1562" s="31"/>
      <c r="L1562" s="31"/>
      <c r="M1562" s="31"/>
      <c r="N1562" s="31"/>
    </row>
    <row r="1563" spans="11:14" x14ac:dyDescent="0.4">
      <c r="K1563" s="31"/>
      <c r="L1563" s="31"/>
      <c r="M1563" s="31"/>
      <c r="N1563" s="31"/>
    </row>
    <row r="1564" spans="11:14" x14ac:dyDescent="0.4">
      <c r="K1564" s="31"/>
      <c r="L1564" s="31"/>
      <c r="M1564" s="31"/>
      <c r="N1564" s="31"/>
    </row>
    <row r="1565" spans="11:14" x14ac:dyDescent="0.4">
      <c r="K1565" s="31"/>
      <c r="L1565" s="31"/>
      <c r="M1565" s="31"/>
      <c r="N1565" s="31"/>
    </row>
    <row r="1566" spans="11:14" x14ac:dyDescent="0.4">
      <c r="K1566" s="31"/>
      <c r="L1566" s="31"/>
      <c r="M1566" s="31"/>
      <c r="N1566" s="31"/>
    </row>
    <row r="1567" spans="11:14" x14ac:dyDescent="0.4">
      <c r="K1567" s="31"/>
      <c r="L1567" s="31"/>
      <c r="M1567" s="31"/>
      <c r="N1567" s="31"/>
    </row>
    <row r="1568" spans="11:14" x14ac:dyDescent="0.4">
      <c r="K1568" s="31"/>
      <c r="L1568" s="31"/>
      <c r="M1568" s="31"/>
      <c r="N1568" s="31"/>
    </row>
    <row r="1569" spans="11:14" x14ac:dyDescent="0.4">
      <c r="K1569" s="31"/>
      <c r="L1569" s="31"/>
      <c r="M1569" s="31"/>
      <c r="N1569" s="31"/>
    </row>
    <row r="1570" spans="11:14" x14ac:dyDescent="0.4">
      <c r="K1570" s="31"/>
      <c r="L1570" s="31"/>
      <c r="M1570" s="31"/>
      <c r="N1570" s="31"/>
    </row>
    <row r="1571" spans="11:14" x14ac:dyDescent="0.4">
      <c r="K1571" s="31"/>
      <c r="L1571" s="31"/>
      <c r="M1571" s="31"/>
      <c r="N1571" s="31"/>
    </row>
    <row r="1572" spans="11:14" x14ac:dyDescent="0.4">
      <c r="K1572" s="31"/>
      <c r="L1572" s="31"/>
      <c r="M1572" s="31"/>
      <c r="N1572" s="31"/>
    </row>
    <row r="1573" spans="11:14" x14ac:dyDescent="0.4">
      <c r="K1573" s="31"/>
      <c r="L1573" s="31"/>
      <c r="M1573" s="31"/>
      <c r="N1573" s="31"/>
    </row>
    <row r="1574" spans="11:14" x14ac:dyDescent="0.4">
      <c r="K1574" s="31"/>
      <c r="L1574" s="31"/>
      <c r="M1574" s="31"/>
      <c r="N1574" s="31"/>
    </row>
    <row r="1575" spans="11:14" x14ac:dyDescent="0.4">
      <c r="K1575" s="31"/>
      <c r="L1575" s="31"/>
      <c r="M1575" s="31"/>
      <c r="N1575" s="31"/>
    </row>
    <row r="1576" spans="11:14" x14ac:dyDescent="0.4">
      <c r="K1576" s="31"/>
      <c r="L1576" s="31"/>
      <c r="M1576" s="31"/>
      <c r="N1576" s="31"/>
    </row>
    <row r="1577" spans="11:14" x14ac:dyDescent="0.4">
      <c r="K1577" s="31"/>
      <c r="L1577" s="31"/>
      <c r="M1577" s="31"/>
      <c r="N1577" s="31"/>
    </row>
    <row r="1578" spans="11:14" x14ac:dyDescent="0.4">
      <c r="K1578" s="31"/>
      <c r="L1578" s="31"/>
      <c r="M1578" s="31"/>
      <c r="N1578" s="31"/>
    </row>
    <row r="1579" spans="11:14" x14ac:dyDescent="0.4">
      <c r="K1579" s="31"/>
      <c r="L1579" s="31"/>
      <c r="M1579" s="31"/>
      <c r="N1579" s="31"/>
    </row>
    <row r="1580" spans="11:14" x14ac:dyDescent="0.4">
      <c r="K1580" s="31"/>
      <c r="L1580" s="31"/>
      <c r="M1580" s="31"/>
      <c r="N1580" s="31"/>
    </row>
    <row r="1581" spans="11:14" x14ac:dyDescent="0.4">
      <c r="K1581" s="31"/>
      <c r="L1581" s="31"/>
      <c r="M1581" s="31"/>
      <c r="N1581" s="31"/>
    </row>
    <row r="1582" spans="11:14" x14ac:dyDescent="0.4">
      <c r="K1582" s="31"/>
      <c r="L1582" s="31"/>
      <c r="M1582" s="31"/>
      <c r="N1582" s="31"/>
    </row>
    <row r="1583" spans="11:14" x14ac:dyDescent="0.4">
      <c r="K1583" s="31"/>
      <c r="L1583" s="31"/>
      <c r="M1583" s="31"/>
      <c r="N1583" s="31"/>
    </row>
    <row r="1584" spans="11:14" x14ac:dyDescent="0.4">
      <c r="K1584" s="31"/>
      <c r="L1584" s="31"/>
      <c r="M1584" s="31"/>
      <c r="N1584" s="31"/>
    </row>
    <row r="1585" spans="11:14" x14ac:dyDescent="0.4">
      <c r="K1585" s="31"/>
      <c r="L1585" s="31"/>
      <c r="M1585" s="31"/>
      <c r="N1585" s="31"/>
    </row>
    <row r="1586" spans="11:14" x14ac:dyDescent="0.4">
      <c r="K1586" s="31"/>
      <c r="L1586" s="31"/>
      <c r="M1586" s="31"/>
      <c r="N1586" s="31"/>
    </row>
    <row r="1587" spans="11:14" x14ac:dyDescent="0.4">
      <c r="K1587" s="31"/>
      <c r="L1587" s="31"/>
      <c r="M1587" s="31"/>
      <c r="N1587" s="31"/>
    </row>
    <row r="1588" spans="11:14" x14ac:dyDescent="0.4">
      <c r="K1588" s="31"/>
      <c r="L1588" s="31"/>
      <c r="M1588" s="31"/>
      <c r="N1588" s="31"/>
    </row>
    <row r="1589" spans="11:14" x14ac:dyDescent="0.4">
      <c r="K1589" s="31"/>
      <c r="L1589" s="31"/>
      <c r="M1589" s="31"/>
      <c r="N1589" s="31"/>
    </row>
    <row r="1590" spans="11:14" x14ac:dyDescent="0.4">
      <c r="K1590" s="31"/>
      <c r="L1590" s="31"/>
      <c r="M1590" s="31"/>
      <c r="N1590" s="31"/>
    </row>
    <row r="1591" spans="11:14" x14ac:dyDescent="0.4">
      <c r="K1591" s="31"/>
      <c r="L1591" s="31"/>
      <c r="M1591" s="31"/>
      <c r="N1591" s="31"/>
    </row>
    <row r="1592" spans="11:14" x14ac:dyDescent="0.4">
      <c r="K1592" s="31"/>
      <c r="L1592" s="31"/>
      <c r="M1592" s="31"/>
      <c r="N1592" s="31"/>
    </row>
    <row r="1593" spans="11:14" x14ac:dyDescent="0.4">
      <c r="K1593" s="31"/>
      <c r="L1593" s="31"/>
      <c r="M1593" s="31"/>
      <c r="N1593" s="31"/>
    </row>
    <row r="1594" spans="11:14" x14ac:dyDescent="0.4">
      <c r="K1594" s="31"/>
      <c r="L1594" s="31"/>
      <c r="M1594" s="31"/>
      <c r="N1594" s="31"/>
    </row>
    <row r="1595" spans="11:14" x14ac:dyDescent="0.4">
      <c r="K1595" s="31"/>
      <c r="L1595" s="31"/>
      <c r="M1595" s="31"/>
      <c r="N1595" s="31"/>
    </row>
    <row r="1596" spans="11:14" x14ac:dyDescent="0.4">
      <c r="K1596" s="31"/>
      <c r="L1596" s="31"/>
      <c r="M1596" s="31"/>
      <c r="N1596" s="31"/>
    </row>
    <row r="1597" spans="11:14" x14ac:dyDescent="0.4">
      <c r="K1597" s="31"/>
      <c r="L1597" s="31"/>
      <c r="M1597" s="31"/>
      <c r="N1597" s="31"/>
    </row>
    <row r="1598" spans="11:14" x14ac:dyDescent="0.4">
      <c r="K1598" s="31"/>
      <c r="L1598" s="31"/>
      <c r="M1598" s="31"/>
      <c r="N1598" s="31"/>
    </row>
    <row r="1599" spans="11:14" x14ac:dyDescent="0.4">
      <c r="K1599" s="31"/>
      <c r="L1599" s="31"/>
      <c r="M1599" s="31"/>
      <c r="N1599" s="31"/>
    </row>
    <row r="1600" spans="11:14" x14ac:dyDescent="0.4">
      <c r="K1600" s="31"/>
      <c r="L1600" s="31"/>
      <c r="M1600" s="31"/>
      <c r="N1600" s="31"/>
    </row>
    <row r="1601" spans="11:14" x14ac:dyDescent="0.4">
      <c r="K1601" s="31"/>
      <c r="L1601" s="31"/>
      <c r="M1601" s="31"/>
      <c r="N1601" s="31"/>
    </row>
    <row r="1602" spans="11:14" x14ac:dyDescent="0.4">
      <c r="K1602" s="31"/>
      <c r="L1602" s="31"/>
      <c r="M1602" s="31"/>
      <c r="N1602" s="31"/>
    </row>
    <row r="1603" spans="11:14" x14ac:dyDescent="0.4">
      <c r="K1603" s="31"/>
      <c r="L1603" s="31"/>
      <c r="M1603" s="31"/>
      <c r="N1603" s="31"/>
    </row>
    <row r="1604" spans="11:14" x14ac:dyDescent="0.4">
      <c r="K1604" s="31"/>
      <c r="L1604" s="31"/>
      <c r="M1604" s="31"/>
      <c r="N1604" s="31"/>
    </row>
    <row r="1605" spans="11:14" x14ac:dyDescent="0.4">
      <c r="K1605" s="31"/>
      <c r="L1605" s="31"/>
      <c r="M1605" s="31"/>
      <c r="N1605" s="31"/>
    </row>
    <row r="1606" spans="11:14" x14ac:dyDescent="0.4">
      <c r="K1606" s="31"/>
      <c r="L1606" s="31"/>
      <c r="M1606" s="31"/>
      <c r="N1606" s="31"/>
    </row>
    <row r="1607" spans="11:14" x14ac:dyDescent="0.4">
      <c r="K1607" s="31"/>
      <c r="L1607" s="31"/>
      <c r="M1607" s="31"/>
      <c r="N1607" s="31"/>
    </row>
    <row r="1608" spans="11:14" x14ac:dyDescent="0.4">
      <c r="K1608" s="31"/>
      <c r="L1608" s="31"/>
      <c r="M1608" s="31"/>
      <c r="N1608" s="31"/>
    </row>
    <row r="1609" spans="11:14" x14ac:dyDescent="0.4">
      <c r="K1609" s="31"/>
      <c r="L1609" s="31"/>
      <c r="M1609" s="31"/>
      <c r="N1609" s="31"/>
    </row>
    <row r="1610" spans="11:14" x14ac:dyDescent="0.4">
      <c r="K1610" s="31"/>
      <c r="L1610" s="31"/>
      <c r="M1610" s="31"/>
      <c r="N1610" s="31"/>
    </row>
    <row r="1611" spans="11:14" x14ac:dyDescent="0.4">
      <c r="K1611" s="31"/>
      <c r="L1611" s="31"/>
      <c r="M1611" s="31"/>
      <c r="N1611" s="31"/>
    </row>
    <row r="1612" spans="11:14" x14ac:dyDescent="0.4">
      <c r="K1612" s="31"/>
      <c r="L1612" s="31"/>
      <c r="M1612" s="31"/>
      <c r="N1612" s="31"/>
    </row>
    <row r="1613" spans="11:14" x14ac:dyDescent="0.4">
      <c r="K1613" s="31"/>
      <c r="L1613" s="31"/>
      <c r="M1613" s="31"/>
      <c r="N1613" s="31"/>
    </row>
    <row r="1614" spans="11:14" x14ac:dyDescent="0.4">
      <c r="K1614" s="31"/>
      <c r="L1614" s="31"/>
      <c r="M1614" s="31"/>
      <c r="N1614" s="31"/>
    </row>
    <row r="1615" spans="11:14" x14ac:dyDescent="0.4">
      <c r="K1615" s="31"/>
      <c r="L1615" s="31"/>
      <c r="M1615" s="31"/>
      <c r="N1615" s="31"/>
    </row>
    <row r="1616" spans="11:14" x14ac:dyDescent="0.4">
      <c r="K1616" s="31"/>
      <c r="L1616" s="31"/>
      <c r="M1616" s="31"/>
      <c r="N1616" s="31"/>
    </row>
    <row r="1617" spans="11:14" x14ac:dyDescent="0.4">
      <c r="K1617" s="31"/>
      <c r="L1617" s="31"/>
      <c r="M1617" s="31"/>
      <c r="N1617" s="31"/>
    </row>
    <row r="1618" spans="11:14" x14ac:dyDescent="0.4">
      <c r="K1618" s="31"/>
      <c r="L1618" s="31"/>
      <c r="M1618" s="31"/>
      <c r="N1618" s="31"/>
    </row>
    <row r="1619" spans="11:14" x14ac:dyDescent="0.4">
      <c r="K1619" s="31"/>
      <c r="L1619" s="31"/>
      <c r="M1619" s="31"/>
      <c r="N1619" s="31"/>
    </row>
    <row r="1620" spans="11:14" x14ac:dyDescent="0.4">
      <c r="K1620" s="31"/>
      <c r="L1620" s="31"/>
      <c r="M1620" s="31"/>
      <c r="N1620" s="31"/>
    </row>
    <row r="1621" spans="11:14" x14ac:dyDescent="0.4">
      <c r="K1621" s="31"/>
      <c r="L1621" s="31"/>
      <c r="M1621" s="31"/>
      <c r="N1621" s="31"/>
    </row>
    <row r="1622" spans="11:14" x14ac:dyDescent="0.4">
      <c r="K1622" s="31"/>
      <c r="L1622" s="31"/>
      <c r="M1622" s="31"/>
      <c r="N1622" s="31"/>
    </row>
    <row r="1623" spans="11:14" x14ac:dyDescent="0.4">
      <c r="K1623" s="31"/>
      <c r="L1623" s="31"/>
      <c r="M1623" s="31"/>
      <c r="N1623" s="31"/>
    </row>
    <row r="1624" spans="11:14" x14ac:dyDescent="0.4">
      <c r="K1624" s="31"/>
      <c r="L1624" s="31"/>
      <c r="M1624" s="31"/>
      <c r="N1624" s="31"/>
    </row>
    <row r="1625" spans="11:14" x14ac:dyDescent="0.4">
      <c r="K1625" s="31"/>
      <c r="L1625" s="31"/>
      <c r="M1625" s="31"/>
      <c r="N1625" s="31"/>
    </row>
    <row r="1626" spans="11:14" x14ac:dyDescent="0.4">
      <c r="K1626" s="31"/>
      <c r="L1626" s="31"/>
      <c r="M1626" s="31"/>
      <c r="N1626" s="31"/>
    </row>
    <row r="1627" spans="11:14" x14ac:dyDescent="0.4">
      <c r="K1627" s="31"/>
      <c r="L1627" s="31"/>
      <c r="M1627" s="31"/>
      <c r="N1627" s="31"/>
    </row>
    <row r="1628" spans="11:14" x14ac:dyDescent="0.4">
      <c r="K1628" s="31"/>
      <c r="L1628" s="31"/>
      <c r="M1628" s="31"/>
      <c r="N1628" s="31"/>
    </row>
    <row r="1629" spans="11:14" x14ac:dyDescent="0.4">
      <c r="K1629" s="31"/>
      <c r="L1629" s="31"/>
      <c r="M1629" s="31"/>
      <c r="N1629" s="31"/>
    </row>
    <row r="1630" spans="11:14" x14ac:dyDescent="0.4">
      <c r="K1630" s="31"/>
      <c r="L1630" s="31"/>
      <c r="M1630" s="31"/>
      <c r="N1630" s="31"/>
    </row>
    <row r="1631" spans="11:14" x14ac:dyDescent="0.4">
      <c r="K1631" s="31"/>
      <c r="L1631" s="31"/>
      <c r="M1631" s="31"/>
      <c r="N1631" s="31"/>
    </row>
    <row r="1632" spans="11:14" x14ac:dyDescent="0.4">
      <c r="K1632" s="31"/>
      <c r="L1632" s="31"/>
      <c r="M1632" s="31"/>
      <c r="N1632" s="31"/>
    </row>
    <row r="1633" spans="11:14" x14ac:dyDescent="0.4">
      <c r="K1633" s="31"/>
      <c r="L1633" s="31"/>
      <c r="M1633" s="31"/>
      <c r="N1633" s="31"/>
    </row>
    <row r="1634" spans="11:14" x14ac:dyDescent="0.4">
      <c r="K1634" s="31"/>
      <c r="L1634" s="31"/>
      <c r="M1634" s="31"/>
      <c r="N1634" s="31"/>
    </row>
    <row r="1635" spans="11:14" x14ac:dyDescent="0.4">
      <c r="K1635" s="31"/>
      <c r="L1635" s="31"/>
      <c r="M1635" s="31"/>
      <c r="N1635" s="31"/>
    </row>
    <row r="1636" spans="11:14" x14ac:dyDescent="0.4">
      <c r="K1636" s="31"/>
      <c r="L1636" s="31"/>
      <c r="M1636" s="31"/>
      <c r="N1636" s="31"/>
    </row>
    <row r="1637" spans="11:14" x14ac:dyDescent="0.4">
      <c r="K1637" s="31"/>
      <c r="L1637" s="31"/>
      <c r="M1637" s="31"/>
      <c r="N1637" s="31"/>
    </row>
    <row r="1638" spans="11:14" x14ac:dyDescent="0.4">
      <c r="K1638" s="31"/>
      <c r="L1638" s="31"/>
      <c r="M1638" s="31"/>
      <c r="N1638" s="31"/>
    </row>
    <row r="1639" spans="11:14" x14ac:dyDescent="0.4">
      <c r="K1639" s="31"/>
      <c r="L1639" s="31"/>
      <c r="M1639" s="31"/>
      <c r="N1639" s="31"/>
    </row>
    <row r="1640" spans="11:14" x14ac:dyDescent="0.4">
      <c r="K1640" s="31"/>
      <c r="L1640" s="31"/>
      <c r="M1640" s="31"/>
      <c r="N1640" s="31"/>
    </row>
    <row r="1641" spans="11:14" x14ac:dyDescent="0.4">
      <c r="K1641" s="31"/>
      <c r="L1641" s="31"/>
      <c r="M1641" s="31"/>
      <c r="N1641" s="31"/>
    </row>
    <row r="1642" spans="11:14" x14ac:dyDescent="0.4">
      <c r="K1642" s="31"/>
      <c r="L1642" s="31"/>
      <c r="M1642" s="31"/>
      <c r="N1642" s="31"/>
    </row>
    <row r="1643" spans="11:14" x14ac:dyDescent="0.4">
      <c r="K1643" s="31"/>
      <c r="L1643" s="31"/>
      <c r="M1643" s="31"/>
      <c r="N1643" s="31"/>
    </row>
    <row r="1644" spans="11:14" x14ac:dyDescent="0.4">
      <c r="K1644" s="31"/>
      <c r="L1644" s="31"/>
      <c r="M1644" s="31"/>
      <c r="N1644" s="31"/>
    </row>
    <row r="1645" spans="11:14" x14ac:dyDescent="0.4">
      <c r="K1645" s="31"/>
      <c r="L1645" s="31"/>
      <c r="M1645" s="31"/>
      <c r="N1645" s="31"/>
    </row>
    <row r="1646" spans="11:14" x14ac:dyDescent="0.4">
      <c r="K1646" s="31"/>
      <c r="L1646" s="31"/>
      <c r="M1646" s="31"/>
      <c r="N1646" s="31"/>
    </row>
    <row r="1647" spans="11:14" x14ac:dyDescent="0.4">
      <c r="K1647" s="31"/>
      <c r="L1647" s="31"/>
      <c r="M1647" s="31"/>
      <c r="N1647" s="31"/>
    </row>
    <row r="1648" spans="11:14" x14ac:dyDescent="0.4">
      <c r="K1648" s="31"/>
      <c r="L1648" s="31"/>
      <c r="M1648" s="31"/>
      <c r="N1648" s="31"/>
    </row>
    <row r="1649" spans="11:14" x14ac:dyDescent="0.4">
      <c r="K1649" s="31"/>
      <c r="L1649" s="31"/>
      <c r="M1649" s="31"/>
      <c r="N1649" s="31"/>
    </row>
    <row r="1650" spans="11:14" x14ac:dyDescent="0.4">
      <c r="K1650" s="31"/>
      <c r="L1650" s="31"/>
      <c r="M1650" s="31"/>
      <c r="N1650" s="31"/>
    </row>
    <row r="1651" spans="11:14" x14ac:dyDescent="0.4">
      <c r="K1651" s="31"/>
      <c r="L1651" s="31"/>
      <c r="M1651" s="31"/>
      <c r="N1651" s="31"/>
    </row>
    <row r="1652" spans="11:14" x14ac:dyDescent="0.4">
      <c r="K1652" s="31"/>
      <c r="L1652" s="31"/>
      <c r="M1652" s="31"/>
      <c r="N1652" s="31"/>
    </row>
    <row r="1653" spans="11:14" x14ac:dyDescent="0.4">
      <c r="K1653" s="31"/>
      <c r="L1653" s="31"/>
      <c r="M1653" s="31"/>
      <c r="N1653" s="31"/>
    </row>
    <row r="1654" spans="11:14" x14ac:dyDescent="0.4">
      <c r="K1654" s="31"/>
      <c r="L1654" s="31"/>
      <c r="M1654" s="31"/>
      <c r="N1654" s="31"/>
    </row>
    <row r="1655" spans="11:14" x14ac:dyDescent="0.4">
      <c r="K1655" s="31"/>
      <c r="L1655" s="31"/>
      <c r="M1655" s="31"/>
      <c r="N1655" s="31"/>
    </row>
    <row r="1656" spans="11:14" x14ac:dyDescent="0.4">
      <c r="K1656" s="31"/>
      <c r="L1656" s="31"/>
      <c r="M1656" s="31"/>
      <c r="N1656" s="31"/>
    </row>
    <row r="1657" spans="11:14" x14ac:dyDescent="0.4">
      <c r="K1657" s="31"/>
      <c r="L1657" s="31"/>
      <c r="M1657" s="31"/>
      <c r="N1657" s="31"/>
    </row>
    <row r="1658" spans="11:14" x14ac:dyDescent="0.4">
      <c r="K1658" s="31"/>
      <c r="L1658" s="31"/>
      <c r="M1658" s="31"/>
      <c r="N1658" s="31"/>
    </row>
    <row r="1659" spans="11:14" x14ac:dyDescent="0.4">
      <c r="K1659" s="31"/>
      <c r="L1659" s="31"/>
      <c r="M1659" s="31"/>
      <c r="N1659" s="31"/>
    </row>
    <row r="1660" spans="11:14" x14ac:dyDescent="0.4">
      <c r="K1660" s="31"/>
      <c r="L1660" s="31"/>
      <c r="M1660" s="31"/>
      <c r="N1660" s="31"/>
    </row>
    <row r="1661" spans="11:14" x14ac:dyDescent="0.4">
      <c r="K1661" s="31"/>
      <c r="L1661" s="31"/>
      <c r="M1661" s="31"/>
      <c r="N1661" s="31"/>
    </row>
    <row r="1662" spans="11:14" x14ac:dyDescent="0.4">
      <c r="K1662" s="31"/>
      <c r="L1662" s="31"/>
      <c r="M1662" s="31"/>
      <c r="N1662" s="31"/>
    </row>
    <row r="1663" spans="11:14" x14ac:dyDescent="0.4">
      <c r="K1663" s="31"/>
      <c r="L1663" s="31"/>
      <c r="M1663" s="31"/>
      <c r="N1663" s="31"/>
    </row>
    <row r="1664" spans="11:14" x14ac:dyDescent="0.4">
      <c r="K1664" s="31"/>
      <c r="L1664" s="31"/>
      <c r="M1664" s="31"/>
      <c r="N1664" s="31"/>
    </row>
    <row r="1665" spans="11:14" x14ac:dyDescent="0.4">
      <c r="K1665" s="31"/>
      <c r="L1665" s="31"/>
      <c r="M1665" s="31"/>
      <c r="N1665" s="31"/>
    </row>
    <row r="1666" spans="11:14" x14ac:dyDescent="0.4">
      <c r="K1666" s="31"/>
      <c r="L1666" s="31"/>
      <c r="M1666" s="31"/>
      <c r="N1666" s="31"/>
    </row>
    <row r="1667" spans="11:14" x14ac:dyDescent="0.4">
      <c r="K1667" s="31"/>
      <c r="L1667" s="31"/>
      <c r="M1667" s="31"/>
      <c r="N1667" s="31"/>
    </row>
    <row r="1668" spans="11:14" x14ac:dyDescent="0.4">
      <c r="K1668" s="31"/>
      <c r="L1668" s="31"/>
      <c r="M1668" s="31"/>
      <c r="N1668" s="31"/>
    </row>
    <row r="1669" spans="11:14" x14ac:dyDescent="0.4">
      <c r="K1669" s="31"/>
      <c r="L1669" s="31"/>
      <c r="M1669" s="31"/>
      <c r="N1669" s="31"/>
    </row>
    <row r="1670" spans="11:14" x14ac:dyDescent="0.4">
      <c r="K1670" s="31"/>
      <c r="L1670" s="31"/>
      <c r="M1670" s="31"/>
      <c r="N1670" s="31"/>
    </row>
    <row r="1671" spans="11:14" x14ac:dyDescent="0.4">
      <c r="K1671" s="31"/>
      <c r="L1671" s="31"/>
      <c r="M1671" s="31"/>
      <c r="N1671" s="31"/>
    </row>
    <row r="1672" spans="11:14" x14ac:dyDescent="0.4">
      <c r="K1672" s="31"/>
      <c r="L1672" s="31"/>
      <c r="M1672" s="31"/>
      <c r="N1672" s="31"/>
    </row>
    <row r="1673" spans="11:14" x14ac:dyDescent="0.4">
      <c r="K1673" s="31"/>
      <c r="L1673" s="31"/>
      <c r="M1673" s="31"/>
      <c r="N1673" s="31"/>
    </row>
    <row r="1674" spans="11:14" x14ac:dyDescent="0.4">
      <c r="K1674" s="31"/>
      <c r="L1674" s="31"/>
      <c r="M1674" s="31"/>
      <c r="N1674" s="31"/>
    </row>
    <row r="1675" spans="11:14" x14ac:dyDescent="0.4">
      <c r="K1675" s="31"/>
      <c r="L1675" s="31"/>
      <c r="M1675" s="31"/>
      <c r="N1675" s="31"/>
    </row>
    <row r="1676" spans="11:14" x14ac:dyDescent="0.4">
      <c r="K1676" s="31"/>
      <c r="L1676" s="31"/>
      <c r="M1676" s="31"/>
      <c r="N1676" s="31"/>
    </row>
    <row r="1677" spans="11:14" x14ac:dyDescent="0.4">
      <c r="K1677" s="31"/>
      <c r="L1677" s="31"/>
      <c r="M1677" s="31"/>
      <c r="N1677" s="31"/>
    </row>
    <row r="1678" spans="11:14" x14ac:dyDescent="0.4">
      <c r="K1678" s="31"/>
      <c r="L1678" s="31"/>
      <c r="M1678" s="31"/>
      <c r="N1678" s="31"/>
    </row>
    <row r="1679" spans="11:14" x14ac:dyDescent="0.4">
      <c r="K1679" s="31"/>
      <c r="L1679" s="31"/>
      <c r="M1679" s="31"/>
      <c r="N1679" s="31"/>
    </row>
    <row r="1680" spans="11:14" x14ac:dyDescent="0.4">
      <c r="K1680" s="31"/>
      <c r="L1680" s="31"/>
      <c r="M1680" s="31"/>
      <c r="N1680" s="31"/>
    </row>
    <row r="1681" spans="11:14" x14ac:dyDescent="0.4">
      <c r="K1681" s="31"/>
      <c r="L1681" s="31"/>
      <c r="M1681" s="31"/>
      <c r="N1681" s="31"/>
    </row>
    <row r="1682" spans="11:14" x14ac:dyDescent="0.4">
      <c r="K1682" s="31"/>
      <c r="L1682" s="31"/>
      <c r="M1682" s="31"/>
      <c r="N1682" s="31"/>
    </row>
    <row r="1683" spans="11:14" x14ac:dyDescent="0.4">
      <c r="K1683" s="31"/>
      <c r="L1683" s="31"/>
      <c r="M1683" s="31"/>
      <c r="N1683" s="31"/>
    </row>
    <row r="1684" spans="11:14" x14ac:dyDescent="0.4">
      <c r="K1684" s="31"/>
      <c r="L1684" s="31"/>
      <c r="M1684" s="31"/>
      <c r="N1684" s="31"/>
    </row>
    <row r="1685" spans="11:14" x14ac:dyDescent="0.4">
      <c r="K1685" s="31"/>
      <c r="L1685" s="31"/>
      <c r="M1685" s="31"/>
      <c r="N1685" s="31"/>
    </row>
    <row r="1686" spans="11:14" x14ac:dyDescent="0.4">
      <c r="K1686" s="31"/>
      <c r="L1686" s="31"/>
      <c r="M1686" s="31"/>
      <c r="N1686" s="31"/>
    </row>
    <row r="1687" spans="11:14" x14ac:dyDescent="0.4">
      <c r="K1687" s="31"/>
      <c r="L1687" s="31"/>
      <c r="M1687" s="31"/>
      <c r="N1687" s="31"/>
    </row>
    <row r="1688" spans="11:14" x14ac:dyDescent="0.4">
      <c r="K1688" s="31"/>
      <c r="L1688" s="31"/>
      <c r="M1688" s="31"/>
      <c r="N1688" s="31"/>
    </row>
    <row r="1689" spans="11:14" x14ac:dyDescent="0.4">
      <c r="K1689" s="31"/>
      <c r="L1689" s="31"/>
      <c r="M1689" s="31"/>
      <c r="N1689" s="31"/>
    </row>
    <row r="1690" spans="11:14" x14ac:dyDescent="0.4">
      <c r="K1690" s="31"/>
      <c r="L1690" s="31"/>
      <c r="M1690" s="31"/>
      <c r="N1690" s="31"/>
    </row>
    <row r="1691" spans="11:14" x14ac:dyDescent="0.4">
      <c r="K1691" s="31"/>
      <c r="L1691" s="31"/>
      <c r="M1691" s="31"/>
      <c r="N1691" s="31"/>
    </row>
    <row r="1692" spans="11:14" x14ac:dyDescent="0.4">
      <c r="K1692" s="31"/>
      <c r="L1692" s="31"/>
      <c r="M1692" s="31"/>
      <c r="N1692" s="31"/>
    </row>
    <row r="1693" spans="11:14" x14ac:dyDescent="0.4">
      <c r="K1693" s="31"/>
      <c r="L1693" s="31"/>
      <c r="M1693" s="31"/>
      <c r="N1693" s="31"/>
    </row>
    <row r="1694" spans="11:14" x14ac:dyDescent="0.4">
      <c r="K1694" s="31"/>
      <c r="L1694" s="31"/>
      <c r="M1694" s="31"/>
      <c r="N1694" s="31"/>
    </row>
    <row r="1695" spans="11:14" x14ac:dyDescent="0.4">
      <c r="K1695" s="31"/>
      <c r="L1695" s="31"/>
      <c r="M1695" s="31"/>
      <c r="N1695" s="31"/>
    </row>
    <row r="1696" spans="11:14" x14ac:dyDescent="0.4">
      <c r="K1696" s="31"/>
      <c r="L1696" s="31"/>
      <c r="M1696" s="31"/>
      <c r="N1696" s="31"/>
    </row>
    <row r="1697" spans="11:14" x14ac:dyDescent="0.4">
      <c r="K1697" s="31"/>
      <c r="L1697" s="31"/>
      <c r="M1697" s="31"/>
      <c r="N1697" s="31"/>
    </row>
    <row r="1698" spans="11:14" x14ac:dyDescent="0.4">
      <c r="K1698" s="31"/>
      <c r="L1698" s="31"/>
      <c r="M1698" s="31"/>
      <c r="N1698" s="31"/>
    </row>
    <row r="1699" spans="11:14" x14ac:dyDescent="0.4">
      <c r="K1699" s="31"/>
      <c r="L1699" s="31"/>
      <c r="M1699" s="31"/>
      <c r="N1699" s="31"/>
    </row>
    <row r="1700" spans="11:14" x14ac:dyDescent="0.4">
      <c r="K1700" s="31"/>
      <c r="L1700" s="31"/>
      <c r="M1700" s="31"/>
      <c r="N1700" s="31"/>
    </row>
    <row r="1701" spans="11:14" x14ac:dyDescent="0.4">
      <c r="K1701" s="31"/>
      <c r="L1701" s="31"/>
      <c r="M1701" s="31"/>
      <c r="N1701" s="31"/>
    </row>
    <row r="1702" spans="11:14" x14ac:dyDescent="0.4">
      <c r="K1702" s="31"/>
      <c r="L1702" s="31"/>
      <c r="M1702" s="31"/>
      <c r="N1702" s="31"/>
    </row>
    <row r="1703" spans="11:14" x14ac:dyDescent="0.4">
      <c r="K1703" s="31"/>
      <c r="L1703" s="31"/>
      <c r="M1703" s="31"/>
      <c r="N1703" s="31"/>
    </row>
    <row r="1704" spans="11:14" x14ac:dyDescent="0.4">
      <c r="K1704" s="31"/>
      <c r="L1704" s="31"/>
      <c r="M1704" s="31"/>
      <c r="N1704" s="31"/>
    </row>
    <row r="1705" spans="11:14" x14ac:dyDescent="0.4">
      <c r="K1705" s="31"/>
      <c r="L1705" s="31"/>
      <c r="M1705" s="31"/>
      <c r="N1705" s="31"/>
    </row>
    <row r="1706" spans="11:14" x14ac:dyDescent="0.4">
      <c r="K1706" s="31"/>
      <c r="L1706" s="31"/>
      <c r="M1706" s="31"/>
      <c r="N1706" s="31"/>
    </row>
    <row r="1707" spans="11:14" x14ac:dyDescent="0.4">
      <c r="K1707" s="31"/>
      <c r="L1707" s="31"/>
      <c r="M1707" s="31"/>
      <c r="N1707" s="31"/>
    </row>
    <row r="1708" spans="11:14" x14ac:dyDescent="0.4">
      <c r="K1708" s="31"/>
      <c r="L1708" s="31"/>
      <c r="M1708" s="31"/>
      <c r="N1708" s="31"/>
    </row>
    <row r="1709" spans="11:14" x14ac:dyDescent="0.4">
      <c r="K1709" s="31"/>
      <c r="L1709" s="31"/>
      <c r="M1709" s="31"/>
      <c r="N1709" s="31"/>
    </row>
    <row r="1710" spans="11:14" x14ac:dyDescent="0.4">
      <c r="K1710" s="31"/>
      <c r="L1710" s="31"/>
      <c r="M1710" s="31"/>
      <c r="N1710" s="31"/>
    </row>
    <row r="1711" spans="11:14" x14ac:dyDescent="0.4">
      <c r="K1711" s="31"/>
      <c r="L1711" s="31"/>
      <c r="M1711" s="31"/>
      <c r="N1711" s="31"/>
    </row>
    <row r="1712" spans="11:14" x14ac:dyDescent="0.4">
      <c r="K1712" s="31"/>
      <c r="L1712" s="31"/>
      <c r="M1712" s="31"/>
      <c r="N1712" s="31"/>
    </row>
    <row r="1713" spans="11:14" x14ac:dyDescent="0.4">
      <c r="K1713" s="31"/>
      <c r="L1713" s="31"/>
      <c r="M1713" s="31"/>
      <c r="N1713" s="31"/>
    </row>
    <row r="1714" spans="11:14" x14ac:dyDescent="0.4">
      <c r="K1714" s="31"/>
      <c r="L1714" s="31"/>
      <c r="M1714" s="31"/>
      <c r="N1714" s="31"/>
    </row>
    <row r="1715" spans="11:14" x14ac:dyDescent="0.4">
      <c r="K1715" s="31"/>
      <c r="L1715" s="31"/>
      <c r="M1715" s="31"/>
      <c r="N1715" s="31"/>
    </row>
    <row r="1716" spans="11:14" x14ac:dyDescent="0.4">
      <c r="K1716" s="31"/>
      <c r="L1716" s="31"/>
      <c r="M1716" s="31"/>
      <c r="N1716" s="31"/>
    </row>
    <row r="1717" spans="11:14" x14ac:dyDescent="0.4">
      <c r="K1717" s="31"/>
      <c r="L1717" s="31"/>
      <c r="M1717" s="31"/>
      <c r="N1717" s="31"/>
    </row>
    <row r="1718" spans="11:14" x14ac:dyDescent="0.4">
      <c r="K1718" s="31"/>
      <c r="L1718" s="31"/>
      <c r="M1718" s="31"/>
      <c r="N1718" s="31"/>
    </row>
    <row r="1719" spans="11:14" x14ac:dyDescent="0.4">
      <c r="K1719" s="31"/>
      <c r="L1719" s="31"/>
      <c r="M1719" s="31"/>
      <c r="N1719" s="31"/>
    </row>
    <row r="1720" spans="11:14" x14ac:dyDescent="0.4">
      <c r="K1720" s="31"/>
      <c r="L1720" s="31"/>
      <c r="M1720" s="31"/>
      <c r="N1720" s="31"/>
    </row>
    <row r="1721" spans="11:14" x14ac:dyDescent="0.4">
      <c r="K1721" s="31"/>
      <c r="L1721" s="31"/>
      <c r="M1721" s="31"/>
      <c r="N1721" s="31"/>
    </row>
    <row r="1722" spans="11:14" x14ac:dyDescent="0.4">
      <c r="K1722" s="31"/>
      <c r="L1722" s="31"/>
      <c r="M1722" s="31"/>
      <c r="N1722" s="31"/>
    </row>
    <row r="1723" spans="11:14" x14ac:dyDescent="0.4">
      <c r="K1723" s="31"/>
      <c r="L1723" s="31"/>
      <c r="M1723" s="31"/>
      <c r="N1723" s="31"/>
    </row>
    <row r="1724" spans="11:14" x14ac:dyDescent="0.4">
      <c r="K1724" s="31"/>
      <c r="L1724" s="31"/>
      <c r="M1724" s="31"/>
      <c r="N1724" s="31"/>
    </row>
    <row r="1725" spans="11:14" x14ac:dyDescent="0.4">
      <c r="K1725" s="31"/>
      <c r="L1725" s="31"/>
      <c r="M1725" s="31"/>
      <c r="N1725" s="31"/>
    </row>
    <row r="1726" spans="11:14" x14ac:dyDescent="0.4">
      <c r="K1726" s="31"/>
      <c r="L1726" s="31"/>
      <c r="M1726" s="31"/>
      <c r="N1726" s="31"/>
    </row>
    <row r="1727" spans="11:14" x14ac:dyDescent="0.4">
      <c r="K1727" s="31"/>
      <c r="L1727" s="31"/>
      <c r="M1727" s="31"/>
      <c r="N1727" s="31"/>
    </row>
    <row r="1728" spans="11:14" x14ac:dyDescent="0.4">
      <c r="K1728" s="31"/>
      <c r="L1728" s="31"/>
      <c r="M1728" s="31"/>
      <c r="N1728" s="31"/>
    </row>
    <row r="1729" spans="11:14" x14ac:dyDescent="0.4">
      <c r="K1729" s="31"/>
      <c r="L1729" s="31"/>
      <c r="M1729" s="31"/>
      <c r="N1729" s="31"/>
    </row>
    <row r="1730" spans="11:14" x14ac:dyDescent="0.4">
      <c r="K1730" s="31"/>
      <c r="L1730" s="31"/>
      <c r="M1730" s="31"/>
      <c r="N1730" s="31"/>
    </row>
    <row r="1731" spans="11:14" x14ac:dyDescent="0.4">
      <c r="K1731" s="31"/>
      <c r="L1731" s="31"/>
      <c r="M1731" s="31"/>
      <c r="N1731" s="31"/>
    </row>
    <row r="1732" spans="11:14" x14ac:dyDescent="0.4">
      <c r="K1732" s="31"/>
      <c r="L1732" s="31"/>
      <c r="M1732" s="31"/>
      <c r="N1732" s="31"/>
    </row>
    <row r="1733" spans="11:14" x14ac:dyDescent="0.4">
      <c r="K1733" s="31"/>
      <c r="L1733" s="31"/>
      <c r="M1733" s="31"/>
      <c r="N1733" s="31"/>
    </row>
    <row r="1734" spans="11:14" x14ac:dyDescent="0.4">
      <c r="K1734" s="31"/>
      <c r="L1734" s="31"/>
      <c r="M1734" s="31"/>
      <c r="N1734" s="31"/>
    </row>
    <row r="1735" spans="11:14" x14ac:dyDescent="0.4">
      <c r="K1735" s="31"/>
      <c r="L1735" s="31"/>
      <c r="M1735" s="31"/>
      <c r="N1735" s="31"/>
    </row>
    <row r="1736" spans="11:14" x14ac:dyDescent="0.4">
      <c r="K1736" s="31"/>
      <c r="L1736" s="31"/>
      <c r="M1736" s="31"/>
      <c r="N1736" s="31"/>
    </row>
    <row r="1737" spans="11:14" x14ac:dyDescent="0.4">
      <c r="K1737" s="31"/>
      <c r="L1737" s="31"/>
      <c r="M1737" s="31"/>
      <c r="N1737" s="31"/>
    </row>
    <row r="1738" spans="11:14" x14ac:dyDescent="0.4">
      <c r="K1738" s="31"/>
      <c r="L1738" s="31"/>
      <c r="M1738" s="31"/>
      <c r="N1738" s="31"/>
    </row>
    <row r="1739" spans="11:14" x14ac:dyDescent="0.4">
      <c r="K1739" s="31"/>
      <c r="L1739" s="31"/>
      <c r="M1739" s="31"/>
      <c r="N1739" s="31"/>
    </row>
    <row r="1740" spans="11:14" x14ac:dyDescent="0.4">
      <c r="K1740" s="31"/>
      <c r="L1740" s="31"/>
      <c r="M1740" s="31"/>
      <c r="N1740" s="31"/>
    </row>
    <row r="1741" spans="11:14" x14ac:dyDescent="0.4">
      <c r="K1741" s="31"/>
      <c r="L1741" s="31"/>
      <c r="M1741" s="31"/>
      <c r="N1741" s="31"/>
    </row>
    <row r="1742" spans="11:14" x14ac:dyDescent="0.4">
      <c r="K1742" s="31"/>
      <c r="L1742" s="31"/>
      <c r="M1742" s="31"/>
      <c r="N1742" s="31"/>
    </row>
    <row r="1743" spans="11:14" x14ac:dyDescent="0.4">
      <c r="K1743" s="31"/>
      <c r="L1743" s="31"/>
      <c r="M1743" s="31"/>
      <c r="N1743" s="31"/>
    </row>
    <row r="1744" spans="11:14" x14ac:dyDescent="0.4">
      <c r="K1744" s="31"/>
      <c r="L1744" s="31"/>
      <c r="M1744" s="31"/>
      <c r="N1744" s="31"/>
    </row>
    <row r="1745" spans="11:14" x14ac:dyDescent="0.4">
      <c r="K1745" s="31"/>
      <c r="L1745" s="31"/>
      <c r="M1745" s="31"/>
      <c r="N1745" s="31"/>
    </row>
    <row r="1746" spans="11:14" x14ac:dyDescent="0.4">
      <c r="K1746" s="31"/>
      <c r="L1746" s="31"/>
      <c r="M1746" s="31"/>
      <c r="N1746" s="31"/>
    </row>
    <row r="1747" spans="11:14" x14ac:dyDescent="0.4">
      <c r="K1747" s="31"/>
      <c r="L1747" s="31"/>
      <c r="M1747" s="31"/>
      <c r="N1747" s="31"/>
    </row>
    <row r="1748" spans="11:14" x14ac:dyDescent="0.4">
      <c r="K1748" s="31"/>
      <c r="L1748" s="31"/>
      <c r="M1748" s="31"/>
      <c r="N1748" s="31"/>
    </row>
    <row r="1749" spans="11:14" x14ac:dyDescent="0.4">
      <c r="K1749" s="31"/>
      <c r="L1749" s="31"/>
      <c r="M1749" s="31"/>
      <c r="N1749" s="31"/>
    </row>
    <row r="1750" spans="11:14" x14ac:dyDescent="0.4">
      <c r="K1750" s="31"/>
      <c r="L1750" s="31"/>
      <c r="M1750" s="31"/>
      <c r="N1750" s="31"/>
    </row>
    <row r="1751" spans="11:14" x14ac:dyDescent="0.4">
      <c r="K1751" s="31"/>
      <c r="L1751" s="31"/>
      <c r="M1751" s="31"/>
      <c r="N1751" s="31"/>
    </row>
    <row r="1752" spans="11:14" x14ac:dyDescent="0.4">
      <c r="K1752" s="31"/>
      <c r="L1752" s="31"/>
      <c r="M1752" s="31"/>
      <c r="N1752" s="31"/>
    </row>
    <row r="1753" spans="11:14" x14ac:dyDescent="0.4">
      <c r="K1753" s="31"/>
      <c r="L1753" s="31"/>
      <c r="M1753" s="31"/>
      <c r="N1753" s="31"/>
    </row>
    <row r="1754" spans="11:14" x14ac:dyDescent="0.4">
      <c r="K1754" s="31"/>
      <c r="L1754" s="31"/>
      <c r="M1754" s="31"/>
      <c r="N1754" s="31"/>
    </row>
    <row r="1755" spans="11:14" x14ac:dyDescent="0.4">
      <c r="K1755" s="31"/>
      <c r="L1755" s="31"/>
      <c r="M1755" s="31"/>
      <c r="N1755" s="31"/>
    </row>
    <row r="1756" spans="11:14" x14ac:dyDescent="0.4">
      <c r="K1756" s="31"/>
      <c r="L1756" s="31"/>
      <c r="M1756" s="31"/>
      <c r="N1756" s="31"/>
    </row>
    <row r="1757" spans="11:14" x14ac:dyDescent="0.4">
      <c r="K1757" s="31"/>
      <c r="L1757" s="31"/>
      <c r="M1757" s="31"/>
      <c r="N1757" s="31"/>
    </row>
    <row r="1758" spans="11:14" x14ac:dyDescent="0.4">
      <c r="K1758" s="31"/>
      <c r="L1758" s="31"/>
      <c r="M1758" s="31"/>
      <c r="N1758" s="31"/>
    </row>
    <row r="1759" spans="11:14" x14ac:dyDescent="0.4">
      <c r="K1759" s="31"/>
      <c r="L1759" s="31"/>
      <c r="M1759" s="31"/>
      <c r="N1759" s="31"/>
    </row>
    <row r="1760" spans="11:14" x14ac:dyDescent="0.4">
      <c r="K1760" s="31"/>
      <c r="L1760" s="31"/>
      <c r="M1760" s="31"/>
      <c r="N1760" s="31"/>
    </row>
    <row r="1761" spans="11:14" x14ac:dyDescent="0.4">
      <c r="K1761" s="31"/>
      <c r="L1761" s="31"/>
      <c r="M1761" s="31"/>
      <c r="N1761" s="31"/>
    </row>
    <row r="1762" spans="11:14" x14ac:dyDescent="0.4">
      <c r="K1762" s="31"/>
      <c r="L1762" s="31"/>
      <c r="M1762" s="31"/>
      <c r="N1762" s="31"/>
    </row>
    <row r="1763" spans="11:14" x14ac:dyDescent="0.4">
      <c r="K1763" s="31"/>
      <c r="L1763" s="31"/>
      <c r="M1763" s="31"/>
      <c r="N1763" s="31"/>
    </row>
    <row r="1764" spans="11:14" x14ac:dyDescent="0.4">
      <c r="K1764" s="31"/>
      <c r="L1764" s="31"/>
      <c r="M1764" s="31"/>
      <c r="N1764" s="31"/>
    </row>
    <row r="1765" spans="11:14" x14ac:dyDescent="0.4">
      <c r="K1765" s="31"/>
      <c r="L1765" s="31"/>
      <c r="M1765" s="31"/>
      <c r="N1765" s="31"/>
    </row>
    <row r="1766" spans="11:14" x14ac:dyDescent="0.4">
      <c r="K1766" s="31"/>
      <c r="L1766" s="31"/>
      <c r="M1766" s="31"/>
      <c r="N1766" s="31"/>
    </row>
    <row r="1767" spans="11:14" x14ac:dyDescent="0.4">
      <c r="K1767" s="31"/>
      <c r="L1767" s="31"/>
      <c r="M1767" s="31"/>
      <c r="N1767" s="31"/>
    </row>
    <row r="1768" spans="11:14" x14ac:dyDescent="0.4">
      <c r="K1768" s="31"/>
      <c r="L1768" s="31"/>
      <c r="M1768" s="31"/>
      <c r="N1768" s="31"/>
    </row>
    <row r="1769" spans="11:14" x14ac:dyDescent="0.4">
      <c r="K1769" s="31"/>
      <c r="L1769" s="31"/>
      <c r="M1769" s="31"/>
      <c r="N1769" s="31"/>
    </row>
    <row r="1770" spans="11:14" x14ac:dyDescent="0.4">
      <c r="K1770" s="31"/>
      <c r="L1770" s="31"/>
      <c r="M1770" s="31"/>
      <c r="N1770" s="31"/>
    </row>
    <row r="1771" spans="11:14" x14ac:dyDescent="0.4">
      <c r="K1771" s="31"/>
      <c r="L1771" s="31"/>
      <c r="M1771" s="31"/>
      <c r="N1771" s="31"/>
    </row>
    <row r="1772" spans="11:14" x14ac:dyDescent="0.4">
      <c r="K1772" s="31"/>
      <c r="L1772" s="31"/>
      <c r="M1772" s="31"/>
      <c r="N1772" s="31"/>
    </row>
    <row r="1773" spans="11:14" x14ac:dyDescent="0.4">
      <c r="K1773" s="31"/>
      <c r="L1773" s="31"/>
      <c r="M1773" s="31"/>
      <c r="N1773" s="31"/>
    </row>
    <row r="1774" spans="11:14" x14ac:dyDescent="0.4">
      <c r="K1774" s="31"/>
      <c r="L1774" s="31"/>
      <c r="M1774" s="31"/>
      <c r="N1774" s="31"/>
    </row>
    <row r="1775" spans="11:14" x14ac:dyDescent="0.4">
      <c r="K1775" s="31"/>
      <c r="L1775" s="31"/>
      <c r="M1775" s="31"/>
      <c r="N1775" s="31"/>
    </row>
    <row r="1776" spans="11:14" x14ac:dyDescent="0.4">
      <c r="K1776" s="31"/>
      <c r="L1776" s="31"/>
      <c r="M1776" s="31"/>
      <c r="N1776" s="31"/>
    </row>
    <row r="1777" spans="11:14" x14ac:dyDescent="0.4">
      <c r="K1777" s="31"/>
      <c r="L1777" s="31"/>
      <c r="M1777" s="31"/>
      <c r="N1777" s="31"/>
    </row>
    <row r="1778" spans="11:14" x14ac:dyDescent="0.4">
      <c r="K1778" s="31"/>
      <c r="L1778" s="31"/>
      <c r="M1778" s="31"/>
      <c r="N1778" s="31"/>
    </row>
    <row r="1779" spans="11:14" x14ac:dyDescent="0.4">
      <c r="K1779" s="31"/>
      <c r="L1779" s="31"/>
      <c r="M1779" s="31"/>
      <c r="N1779" s="31"/>
    </row>
    <row r="1780" spans="11:14" x14ac:dyDescent="0.4">
      <c r="K1780" s="31"/>
      <c r="L1780" s="31"/>
      <c r="M1780" s="31"/>
      <c r="N1780" s="31"/>
    </row>
    <row r="1781" spans="11:14" x14ac:dyDescent="0.4">
      <c r="K1781" s="31"/>
      <c r="L1781" s="31"/>
      <c r="M1781" s="31"/>
      <c r="N1781" s="31"/>
    </row>
    <row r="1782" spans="11:14" x14ac:dyDescent="0.4">
      <c r="K1782" s="31"/>
      <c r="L1782" s="31"/>
      <c r="M1782" s="31"/>
      <c r="N1782" s="31"/>
    </row>
    <row r="1783" spans="11:14" x14ac:dyDescent="0.4">
      <c r="K1783" s="31"/>
      <c r="L1783" s="31"/>
      <c r="M1783" s="31"/>
      <c r="N1783" s="31"/>
    </row>
    <row r="1784" spans="11:14" x14ac:dyDescent="0.4">
      <c r="K1784" s="31"/>
      <c r="L1784" s="31"/>
      <c r="M1784" s="31"/>
      <c r="N1784" s="31"/>
    </row>
    <row r="1785" spans="11:14" x14ac:dyDescent="0.4">
      <c r="K1785" s="31"/>
      <c r="L1785" s="31"/>
      <c r="M1785" s="31"/>
      <c r="N1785" s="31"/>
    </row>
    <row r="1786" spans="11:14" x14ac:dyDescent="0.4">
      <c r="K1786" s="31"/>
      <c r="L1786" s="31"/>
      <c r="M1786" s="31"/>
      <c r="N1786" s="31"/>
    </row>
    <row r="1787" spans="11:14" x14ac:dyDescent="0.4">
      <c r="K1787" s="31"/>
      <c r="L1787" s="31"/>
      <c r="M1787" s="31"/>
      <c r="N1787" s="31"/>
    </row>
    <row r="1788" spans="11:14" x14ac:dyDescent="0.4">
      <c r="K1788" s="31"/>
      <c r="L1788" s="31"/>
      <c r="M1788" s="31"/>
      <c r="N1788" s="31"/>
    </row>
    <row r="1789" spans="11:14" x14ac:dyDescent="0.4">
      <c r="K1789" s="31"/>
      <c r="L1789" s="31"/>
      <c r="M1789" s="31"/>
      <c r="N1789" s="31"/>
    </row>
    <row r="1790" spans="11:14" x14ac:dyDescent="0.4">
      <c r="K1790" s="31"/>
      <c r="L1790" s="31"/>
      <c r="M1790" s="31"/>
      <c r="N1790" s="31"/>
    </row>
    <row r="1791" spans="11:14" x14ac:dyDescent="0.4">
      <c r="K1791" s="31"/>
      <c r="L1791" s="31"/>
      <c r="M1791" s="31"/>
      <c r="N1791" s="31"/>
    </row>
    <row r="1792" spans="11:14" x14ac:dyDescent="0.4">
      <c r="K1792" s="31"/>
      <c r="L1792" s="31"/>
      <c r="M1792" s="31"/>
      <c r="N1792" s="31"/>
    </row>
    <row r="1793" spans="11:14" x14ac:dyDescent="0.4">
      <c r="K1793" s="31"/>
      <c r="L1793" s="31"/>
      <c r="M1793" s="31"/>
      <c r="N1793" s="31"/>
    </row>
    <row r="1794" spans="11:14" x14ac:dyDescent="0.4">
      <c r="K1794" s="31"/>
      <c r="L1794" s="31"/>
      <c r="M1794" s="31"/>
      <c r="N1794" s="31"/>
    </row>
    <row r="1795" spans="11:14" x14ac:dyDescent="0.4">
      <c r="K1795" s="31"/>
      <c r="L1795" s="31"/>
      <c r="M1795" s="31"/>
      <c r="N1795" s="31"/>
    </row>
    <row r="1796" spans="11:14" x14ac:dyDescent="0.4">
      <c r="K1796" s="31"/>
      <c r="L1796" s="31"/>
      <c r="M1796" s="31"/>
      <c r="N1796" s="31"/>
    </row>
    <row r="1797" spans="11:14" x14ac:dyDescent="0.4">
      <c r="K1797" s="31"/>
      <c r="L1797" s="31"/>
      <c r="M1797" s="31"/>
      <c r="N1797" s="31"/>
    </row>
    <row r="1798" spans="11:14" x14ac:dyDescent="0.4">
      <c r="K1798" s="31"/>
      <c r="L1798" s="31"/>
      <c r="M1798" s="31"/>
      <c r="N1798" s="31"/>
    </row>
    <row r="1799" spans="11:14" x14ac:dyDescent="0.4">
      <c r="K1799" s="31"/>
      <c r="L1799" s="31"/>
      <c r="M1799" s="31"/>
      <c r="N1799" s="31"/>
    </row>
    <row r="1800" spans="11:14" x14ac:dyDescent="0.4">
      <c r="K1800" s="31"/>
      <c r="L1800" s="31"/>
      <c r="M1800" s="31"/>
      <c r="N1800" s="31"/>
    </row>
    <row r="1801" spans="11:14" x14ac:dyDescent="0.4">
      <c r="K1801" s="31"/>
      <c r="L1801" s="31"/>
      <c r="M1801" s="31"/>
      <c r="N1801" s="31"/>
    </row>
    <row r="1802" spans="11:14" x14ac:dyDescent="0.4">
      <c r="K1802" s="31"/>
      <c r="L1802" s="31"/>
      <c r="M1802" s="31"/>
      <c r="N1802" s="31"/>
    </row>
    <row r="1803" spans="11:14" x14ac:dyDescent="0.4">
      <c r="K1803" s="31"/>
      <c r="L1803" s="31"/>
      <c r="M1803" s="31"/>
      <c r="N1803" s="31"/>
    </row>
    <row r="1804" spans="11:14" x14ac:dyDescent="0.4">
      <c r="K1804" s="31"/>
      <c r="L1804" s="31"/>
      <c r="M1804" s="31"/>
      <c r="N1804" s="31"/>
    </row>
    <row r="1805" spans="11:14" x14ac:dyDescent="0.4">
      <c r="K1805" s="31"/>
      <c r="L1805" s="31"/>
      <c r="M1805" s="31"/>
      <c r="N1805" s="31"/>
    </row>
    <row r="1806" spans="11:14" x14ac:dyDescent="0.4">
      <c r="K1806" s="31"/>
      <c r="L1806" s="31"/>
      <c r="M1806" s="31"/>
      <c r="N1806" s="31"/>
    </row>
    <row r="1807" spans="11:14" x14ac:dyDescent="0.4">
      <c r="K1807" s="31"/>
      <c r="L1807" s="31"/>
      <c r="M1807" s="31"/>
      <c r="N1807" s="31"/>
    </row>
    <row r="1808" spans="11:14" x14ac:dyDescent="0.4">
      <c r="K1808" s="31"/>
      <c r="L1808" s="31"/>
      <c r="M1808" s="31"/>
      <c r="N1808" s="31"/>
    </row>
    <row r="1809" spans="11:14" x14ac:dyDescent="0.4">
      <c r="K1809" s="31"/>
      <c r="L1809" s="31"/>
      <c r="M1809" s="31"/>
      <c r="N1809" s="31"/>
    </row>
    <row r="1810" spans="11:14" x14ac:dyDescent="0.4">
      <c r="K1810" s="31"/>
      <c r="L1810" s="31"/>
      <c r="M1810" s="31"/>
      <c r="N1810" s="31"/>
    </row>
    <row r="1811" spans="11:14" x14ac:dyDescent="0.4">
      <c r="K1811" s="31"/>
      <c r="L1811" s="31"/>
      <c r="M1811" s="31"/>
      <c r="N1811" s="31"/>
    </row>
    <row r="1812" spans="11:14" x14ac:dyDescent="0.4">
      <c r="K1812" s="31"/>
      <c r="L1812" s="31"/>
      <c r="M1812" s="31"/>
      <c r="N1812" s="31"/>
    </row>
    <row r="1813" spans="11:14" x14ac:dyDescent="0.4">
      <c r="K1813" s="31"/>
      <c r="L1813" s="31"/>
      <c r="M1813" s="31"/>
      <c r="N1813" s="31"/>
    </row>
    <row r="1814" spans="11:14" x14ac:dyDescent="0.4">
      <c r="K1814" s="31"/>
      <c r="L1814" s="31"/>
      <c r="M1814" s="31"/>
      <c r="N1814" s="31"/>
    </row>
    <row r="1815" spans="11:14" x14ac:dyDescent="0.4">
      <c r="K1815" s="31"/>
      <c r="L1815" s="31"/>
      <c r="M1815" s="31"/>
      <c r="N1815" s="31"/>
    </row>
    <row r="1816" spans="11:14" x14ac:dyDescent="0.4">
      <c r="K1816" s="31"/>
      <c r="L1816" s="31"/>
      <c r="M1816" s="31"/>
      <c r="N1816" s="31"/>
    </row>
    <row r="1817" spans="11:14" x14ac:dyDescent="0.4">
      <c r="K1817" s="31"/>
      <c r="L1817" s="31"/>
      <c r="M1817" s="31"/>
      <c r="N1817" s="31"/>
    </row>
    <row r="1818" spans="11:14" x14ac:dyDescent="0.4">
      <c r="K1818" s="31"/>
      <c r="L1818" s="31"/>
      <c r="M1818" s="31"/>
      <c r="N1818" s="31"/>
    </row>
    <row r="1819" spans="11:14" x14ac:dyDescent="0.4">
      <c r="K1819" s="31"/>
      <c r="L1819" s="31"/>
      <c r="M1819" s="31"/>
      <c r="N1819" s="31"/>
    </row>
    <row r="1820" spans="11:14" x14ac:dyDescent="0.4">
      <c r="K1820" s="31"/>
      <c r="L1820" s="31"/>
      <c r="M1820" s="31"/>
      <c r="N1820" s="31"/>
    </row>
    <row r="1821" spans="11:14" x14ac:dyDescent="0.4">
      <c r="K1821" s="31"/>
      <c r="L1821" s="31"/>
      <c r="M1821" s="31"/>
      <c r="N1821" s="31"/>
    </row>
    <row r="1822" spans="11:14" x14ac:dyDescent="0.4">
      <c r="K1822" s="31"/>
      <c r="L1822" s="31"/>
      <c r="M1822" s="31"/>
      <c r="N1822" s="31"/>
    </row>
    <row r="1823" spans="11:14" x14ac:dyDescent="0.4">
      <c r="K1823" s="31"/>
      <c r="L1823" s="31"/>
      <c r="M1823" s="31"/>
      <c r="N1823" s="31"/>
    </row>
    <row r="1824" spans="11:14" x14ac:dyDescent="0.4">
      <c r="K1824" s="31"/>
      <c r="L1824" s="31"/>
      <c r="M1824" s="31"/>
      <c r="N1824" s="31"/>
    </row>
    <row r="1825" spans="11:14" x14ac:dyDescent="0.4">
      <c r="K1825" s="31"/>
      <c r="L1825" s="31"/>
      <c r="M1825" s="31"/>
      <c r="N1825" s="31"/>
    </row>
    <row r="1826" spans="11:14" x14ac:dyDescent="0.4">
      <c r="K1826" s="31"/>
      <c r="L1826" s="31"/>
      <c r="M1826" s="31"/>
      <c r="N1826" s="31"/>
    </row>
    <row r="1827" spans="11:14" x14ac:dyDescent="0.4">
      <c r="K1827" s="31"/>
      <c r="L1827" s="31"/>
      <c r="M1827" s="31"/>
      <c r="N1827" s="31"/>
    </row>
    <row r="1828" spans="11:14" x14ac:dyDescent="0.4">
      <c r="K1828" s="31"/>
      <c r="L1828" s="31"/>
      <c r="M1828" s="31"/>
      <c r="N1828" s="31"/>
    </row>
    <row r="1829" spans="11:14" x14ac:dyDescent="0.4">
      <c r="K1829" s="31"/>
      <c r="L1829" s="31"/>
      <c r="M1829" s="31"/>
      <c r="N1829" s="31"/>
    </row>
    <row r="1830" spans="11:14" x14ac:dyDescent="0.4">
      <c r="K1830" s="31"/>
      <c r="L1830" s="31"/>
      <c r="M1830" s="31"/>
      <c r="N1830" s="31"/>
    </row>
    <row r="1831" spans="11:14" x14ac:dyDescent="0.4">
      <c r="K1831" s="31"/>
      <c r="L1831" s="31"/>
      <c r="M1831" s="31"/>
      <c r="N1831" s="31"/>
    </row>
    <row r="1832" spans="11:14" x14ac:dyDescent="0.4">
      <c r="K1832" s="31"/>
      <c r="L1832" s="31"/>
      <c r="M1832" s="31"/>
      <c r="N1832" s="31"/>
    </row>
    <row r="1833" spans="11:14" x14ac:dyDescent="0.4">
      <c r="K1833" s="31"/>
      <c r="L1833" s="31"/>
      <c r="M1833" s="31"/>
      <c r="N1833" s="31"/>
    </row>
    <row r="1834" spans="11:14" x14ac:dyDescent="0.4">
      <c r="K1834" s="31"/>
      <c r="L1834" s="31"/>
      <c r="M1834" s="31"/>
      <c r="N1834" s="31"/>
    </row>
    <row r="1835" spans="11:14" x14ac:dyDescent="0.4">
      <c r="K1835" s="31"/>
      <c r="L1835" s="31"/>
      <c r="M1835" s="31"/>
      <c r="N1835" s="31"/>
    </row>
    <row r="1836" spans="11:14" x14ac:dyDescent="0.4">
      <c r="K1836" s="31"/>
      <c r="L1836" s="31"/>
      <c r="M1836" s="31"/>
      <c r="N1836" s="31"/>
    </row>
    <row r="1837" spans="11:14" x14ac:dyDescent="0.4">
      <c r="K1837" s="31"/>
      <c r="L1837" s="31"/>
      <c r="M1837" s="31"/>
      <c r="N1837" s="31"/>
    </row>
    <row r="1838" spans="11:14" x14ac:dyDescent="0.4">
      <c r="K1838" s="31"/>
      <c r="L1838" s="31"/>
      <c r="M1838" s="31"/>
      <c r="N1838" s="31"/>
    </row>
    <row r="1839" spans="11:14" x14ac:dyDescent="0.4">
      <c r="K1839" s="31"/>
      <c r="L1839" s="31"/>
      <c r="M1839" s="31"/>
      <c r="N1839" s="31"/>
    </row>
    <row r="1840" spans="11:14" x14ac:dyDescent="0.4">
      <c r="K1840" s="31"/>
      <c r="L1840" s="31"/>
      <c r="M1840" s="31"/>
      <c r="N1840" s="31"/>
    </row>
    <row r="1841" spans="11:14" x14ac:dyDescent="0.4">
      <c r="K1841" s="31"/>
      <c r="L1841" s="31"/>
      <c r="M1841" s="31"/>
      <c r="N1841" s="31"/>
    </row>
    <row r="1842" spans="11:14" x14ac:dyDescent="0.4">
      <c r="K1842" s="31"/>
      <c r="L1842" s="31"/>
      <c r="M1842" s="31"/>
      <c r="N1842" s="31"/>
    </row>
    <row r="1843" spans="11:14" x14ac:dyDescent="0.4">
      <c r="K1843" s="31"/>
      <c r="L1843" s="31"/>
      <c r="M1843" s="31"/>
      <c r="N1843" s="31"/>
    </row>
    <row r="1844" spans="11:14" x14ac:dyDescent="0.4">
      <c r="K1844" s="31"/>
      <c r="L1844" s="31"/>
      <c r="M1844" s="31"/>
      <c r="N1844" s="31"/>
    </row>
    <row r="1845" spans="11:14" x14ac:dyDescent="0.4">
      <c r="K1845" s="31"/>
      <c r="L1845" s="31"/>
      <c r="M1845" s="31"/>
      <c r="N1845" s="31"/>
    </row>
    <row r="1846" spans="11:14" x14ac:dyDescent="0.4">
      <c r="K1846" s="31"/>
      <c r="L1846" s="31"/>
      <c r="M1846" s="31"/>
      <c r="N1846" s="31"/>
    </row>
    <row r="1847" spans="11:14" x14ac:dyDescent="0.4">
      <c r="K1847" s="31"/>
      <c r="L1847" s="31"/>
      <c r="M1847" s="31"/>
      <c r="N1847" s="31"/>
    </row>
    <row r="1848" spans="11:14" x14ac:dyDescent="0.4">
      <c r="K1848" s="31"/>
      <c r="L1848" s="31"/>
      <c r="M1848" s="31"/>
      <c r="N1848" s="31"/>
    </row>
    <row r="1849" spans="11:14" x14ac:dyDescent="0.4">
      <c r="K1849" s="31"/>
      <c r="L1849" s="31"/>
      <c r="M1849" s="31"/>
      <c r="N1849" s="31"/>
    </row>
    <row r="1850" spans="11:14" x14ac:dyDescent="0.4">
      <c r="K1850" s="31"/>
      <c r="L1850" s="31"/>
      <c r="M1850" s="31"/>
      <c r="N1850" s="31"/>
    </row>
    <row r="1851" spans="11:14" x14ac:dyDescent="0.4">
      <c r="K1851" s="31"/>
      <c r="L1851" s="31"/>
      <c r="M1851" s="31"/>
      <c r="N1851" s="31"/>
    </row>
    <row r="1852" spans="11:14" x14ac:dyDescent="0.4">
      <c r="K1852" s="31"/>
      <c r="L1852" s="31"/>
      <c r="M1852" s="31"/>
      <c r="N1852" s="31"/>
    </row>
    <row r="1853" spans="11:14" x14ac:dyDescent="0.4">
      <c r="K1853" s="31"/>
      <c r="L1853" s="31"/>
      <c r="M1853" s="31"/>
      <c r="N1853" s="31"/>
    </row>
    <row r="1854" spans="11:14" x14ac:dyDescent="0.4">
      <c r="K1854" s="31"/>
      <c r="L1854" s="31"/>
      <c r="M1854" s="31"/>
      <c r="N1854" s="31"/>
    </row>
    <row r="1855" spans="11:14" x14ac:dyDescent="0.4">
      <c r="K1855" s="31"/>
      <c r="L1855" s="31"/>
      <c r="M1855" s="31"/>
      <c r="N1855" s="31"/>
    </row>
    <row r="1856" spans="11:14" x14ac:dyDescent="0.4">
      <c r="K1856" s="31"/>
      <c r="L1856" s="31"/>
      <c r="M1856" s="31"/>
      <c r="N1856" s="31"/>
    </row>
    <row r="1857" spans="11:14" x14ac:dyDescent="0.4">
      <c r="K1857" s="31"/>
      <c r="L1857" s="31"/>
      <c r="M1857" s="31"/>
      <c r="N1857" s="31"/>
    </row>
    <row r="1858" spans="11:14" x14ac:dyDescent="0.4">
      <c r="K1858" s="31"/>
      <c r="L1858" s="31"/>
      <c r="M1858" s="31"/>
      <c r="N1858" s="31"/>
    </row>
    <row r="1859" spans="11:14" x14ac:dyDescent="0.4">
      <c r="K1859" s="31"/>
      <c r="L1859" s="31"/>
      <c r="M1859" s="31"/>
      <c r="N1859" s="31"/>
    </row>
    <row r="1860" spans="11:14" x14ac:dyDescent="0.4">
      <c r="K1860" s="31"/>
      <c r="L1860" s="31"/>
      <c r="M1860" s="31"/>
      <c r="N1860" s="31"/>
    </row>
    <row r="1861" spans="11:14" x14ac:dyDescent="0.4">
      <c r="K1861" s="31"/>
      <c r="L1861" s="31"/>
      <c r="M1861" s="31"/>
      <c r="N1861" s="31"/>
    </row>
    <row r="1862" spans="11:14" x14ac:dyDescent="0.4">
      <c r="K1862" s="31"/>
      <c r="L1862" s="31"/>
      <c r="M1862" s="31"/>
      <c r="N1862" s="31"/>
    </row>
    <row r="1863" spans="11:14" x14ac:dyDescent="0.4">
      <c r="K1863" s="31"/>
      <c r="L1863" s="31"/>
      <c r="M1863" s="31"/>
      <c r="N1863" s="31"/>
    </row>
    <row r="1864" spans="11:14" x14ac:dyDescent="0.4">
      <c r="K1864" s="31"/>
      <c r="L1864" s="31"/>
      <c r="M1864" s="31"/>
      <c r="N1864" s="31"/>
    </row>
    <row r="1865" spans="11:14" x14ac:dyDescent="0.4">
      <c r="K1865" s="31"/>
      <c r="L1865" s="31"/>
      <c r="M1865" s="31"/>
      <c r="N1865" s="31"/>
    </row>
    <row r="1866" spans="11:14" x14ac:dyDescent="0.4">
      <c r="K1866" s="31"/>
      <c r="L1866" s="31"/>
      <c r="M1866" s="31"/>
      <c r="N1866" s="31"/>
    </row>
    <row r="1867" spans="11:14" x14ac:dyDescent="0.4">
      <c r="K1867" s="31"/>
      <c r="L1867" s="31"/>
      <c r="M1867" s="31"/>
      <c r="N1867" s="31"/>
    </row>
    <row r="1868" spans="11:14" x14ac:dyDescent="0.4">
      <c r="K1868" s="31"/>
      <c r="L1868" s="31"/>
      <c r="M1868" s="31"/>
      <c r="N1868" s="31"/>
    </row>
    <row r="1869" spans="11:14" x14ac:dyDescent="0.4">
      <c r="K1869" s="31"/>
      <c r="L1869" s="31"/>
      <c r="M1869" s="31"/>
      <c r="N1869" s="31"/>
    </row>
    <row r="1870" spans="11:14" x14ac:dyDescent="0.4">
      <c r="K1870" s="31"/>
      <c r="L1870" s="31"/>
      <c r="M1870" s="31"/>
      <c r="N1870" s="31"/>
    </row>
    <row r="1871" spans="11:14" x14ac:dyDescent="0.4">
      <c r="K1871" s="31"/>
      <c r="L1871" s="31"/>
      <c r="M1871" s="31"/>
      <c r="N1871" s="31"/>
    </row>
    <row r="1872" spans="11:14" x14ac:dyDescent="0.4">
      <c r="K1872" s="31"/>
      <c r="L1872" s="31"/>
      <c r="M1872" s="31"/>
      <c r="N1872" s="31"/>
    </row>
    <row r="1873" spans="11:14" x14ac:dyDescent="0.4">
      <c r="K1873" s="31"/>
      <c r="L1873" s="31"/>
      <c r="M1873" s="31"/>
      <c r="N1873" s="31"/>
    </row>
    <row r="1874" spans="11:14" x14ac:dyDescent="0.4">
      <c r="K1874" s="31"/>
      <c r="L1874" s="31"/>
      <c r="M1874" s="31"/>
      <c r="N1874" s="31"/>
    </row>
    <row r="1875" spans="11:14" x14ac:dyDescent="0.4">
      <c r="K1875" s="31"/>
      <c r="L1875" s="31"/>
      <c r="M1875" s="31"/>
      <c r="N1875" s="31"/>
    </row>
    <row r="1876" spans="11:14" x14ac:dyDescent="0.4">
      <c r="K1876" s="31"/>
      <c r="L1876" s="31"/>
      <c r="M1876" s="31"/>
      <c r="N1876" s="31"/>
    </row>
    <row r="1877" spans="11:14" x14ac:dyDescent="0.4">
      <c r="K1877" s="31"/>
      <c r="L1877" s="31"/>
      <c r="M1877" s="31"/>
      <c r="N1877" s="31"/>
    </row>
    <row r="1878" spans="11:14" x14ac:dyDescent="0.4">
      <c r="K1878" s="31"/>
      <c r="L1878" s="31"/>
      <c r="M1878" s="31"/>
      <c r="N1878" s="31"/>
    </row>
    <row r="1879" spans="11:14" x14ac:dyDescent="0.4">
      <c r="K1879" s="31"/>
      <c r="L1879" s="31"/>
      <c r="M1879" s="31"/>
      <c r="N1879" s="31"/>
    </row>
    <row r="1880" spans="11:14" x14ac:dyDescent="0.4">
      <c r="K1880" s="31"/>
      <c r="L1880" s="31"/>
      <c r="M1880" s="31"/>
      <c r="N1880" s="31"/>
    </row>
    <row r="1881" spans="11:14" x14ac:dyDescent="0.4">
      <c r="K1881" s="31"/>
      <c r="L1881" s="31"/>
      <c r="M1881" s="31"/>
      <c r="N1881" s="31"/>
    </row>
    <row r="1882" spans="11:14" x14ac:dyDescent="0.4">
      <c r="K1882" s="31"/>
      <c r="L1882" s="31"/>
      <c r="M1882" s="31"/>
      <c r="N1882" s="31"/>
    </row>
    <row r="1883" spans="11:14" x14ac:dyDescent="0.4">
      <c r="K1883" s="31"/>
      <c r="L1883" s="31"/>
      <c r="M1883" s="31"/>
      <c r="N1883" s="31"/>
    </row>
    <row r="1884" spans="11:14" x14ac:dyDescent="0.4">
      <c r="K1884" s="31"/>
      <c r="L1884" s="31"/>
      <c r="M1884" s="31"/>
      <c r="N1884" s="31"/>
    </row>
    <row r="1885" spans="11:14" x14ac:dyDescent="0.4">
      <c r="K1885" s="31"/>
      <c r="L1885" s="31"/>
      <c r="M1885" s="31"/>
      <c r="N1885" s="31"/>
    </row>
    <row r="1886" spans="11:14" x14ac:dyDescent="0.4">
      <c r="K1886" s="31"/>
      <c r="L1886" s="31"/>
      <c r="M1886" s="31"/>
      <c r="N1886" s="31"/>
    </row>
    <row r="1887" spans="11:14" x14ac:dyDescent="0.4">
      <c r="K1887" s="31"/>
      <c r="L1887" s="31"/>
      <c r="M1887" s="31"/>
      <c r="N1887" s="31"/>
    </row>
    <row r="1888" spans="11:14" x14ac:dyDescent="0.4">
      <c r="K1888" s="31"/>
      <c r="L1888" s="31"/>
      <c r="M1888" s="31"/>
      <c r="N1888" s="31"/>
    </row>
    <row r="1889" spans="11:14" x14ac:dyDescent="0.4">
      <c r="K1889" s="31"/>
      <c r="L1889" s="31"/>
      <c r="M1889" s="31"/>
      <c r="N1889" s="31"/>
    </row>
    <row r="1890" spans="11:14" x14ac:dyDescent="0.4">
      <c r="K1890" s="31"/>
      <c r="L1890" s="31"/>
      <c r="M1890" s="31"/>
      <c r="N1890" s="31"/>
    </row>
    <row r="1891" spans="11:14" x14ac:dyDescent="0.4">
      <c r="K1891" s="31"/>
      <c r="L1891" s="31"/>
      <c r="M1891" s="31"/>
      <c r="N1891" s="31"/>
    </row>
    <row r="1892" spans="11:14" x14ac:dyDescent="0.4">
      <c r="K1892" s="31"/>
      <c r="L1892" s="31"/>
      <c r="M1892" s="31"/>
      <c r="N1892" s="31"/>
    </row>
    <row r="1893" spans="11:14" x14ac:dyDescent="0.4">
      <c r="K1893" s="31"/>
      <c r="L1893" s="31"/>
      <c r="M1893" s="31"/>
      <c r="N1893" s="31"/>
    </row>
    <row r="1894" spans="11:14" x14ac:dyDescent="0.4">
      <c r="K1894" s="31"/>
      <c r="L1894" s="31"/>
      <c r="M1894" s="31"/>
      <c r="N1894" s="31"/>
    </row>
    <row r="1895" spans="11:14" x14ac:dyDescent="0.4">
      <c r="K1895" s="31"/>
      <c r="L1895" s="31"/>
      <c r="M1895" s="31"/>
      <c r="N1895" s="31"/>
    </row>
    <row r="1896" spans="11:14" x14ac:dyDescent="0.4">
      <c r="K1896" s="31"/>
      <c r="L1896" s="31"/>
      <c r="M1896" s="31"/>
      <c r="N1896" s="31"/>
    </row>
    <row r="1897" spans="11:14" x14ac:dyDescent="0.4">
      <c r="K1897" s="31"/>
      <c r="L1897" s="31"/>
      <c r="M1897" s="31"/>
      <c r="N1897" s="31"/>
    </row>
    <row r="1898" spans="11:14" x14ac:dyDescent="0.4">
      <c r="K1898" s="31"/>
      <c r="L1898" s="31"/>
      <c r="M1898" s="31"/>
      <c r="N1898" s="31"/>
    </row>
    <row r="1899" spans="11:14" x14ac:dyDescent="0.4">
      <c r="K1899" s="31"/>
      <c r="L1899" s="31"/>
      <c r="M1899" s="31"/>
      <c r="N1899" s="31"/>
    </row>
    <row r="1900" spans="11:14" x14ac:dyDescent="0.4">
      <c r="K1900" s="31"/>
      <c r="L1900" s="31"/>
      <c r="M1900" s="31"/>
      <c r="N1900" s="31"/>
    </row>
    <row r="1901" spans="11:14" x14ac:dyDescent="0.4">
      <c r="K1901" s="31"/>
      <c r="L1901" s="31"/>
      <c r="M1901" s="31"/>
      <c r="N1901" s="31"/>
    </row>
    <row r="1902" spans="11:14" x14ac:dyDescent="0.4">
      <c r="K1902" s="31"/>
      <c r="L1902" s="31"/>
      <c r="M1902" s="31"/>
      <c r="N1902" s="31"/>
    </row>
    <row r="1903" spans="11:14" x14ac:dyDescent="0.4">
      <c r="K1903" s="31"/>
      <c r="L1903" s="31"/>
      <c r="M1903" s="31"/>
      <c r="N1903" s="31"/>
    </row>
    <row r="1904" spans="11:14" x14ac:dyDescent="0.4">
      <c r="K1904" s="31"/>
      <c r="L1904" s="31"/>
      <c r="M1904" s="31"/>
      <c r="N1904" s="31"/>
    </row>
    <row r="1905" spans="11:14" x14ac:dyDescent="0.4">
      <c r="K1905" s="31"/>
      <c r="L1905" s="31"/>
      <c r="M1905" s="31"/>
      <c r="N1905" s="31"/>
    </row>
    <row r="1906" spans="11:14" x14ac:dyDescent="0.4">
      <c r="K1906" s="31"/>
      <c r="L1906" s="31"/>
      <c r="M1906" s="31"/>
      <c r="N1906" s="31"/>
    </row>
    <row r="1907" spans="11:14" x14ac:dyDescent="0.4">
      <c r="K1907" s="31"/>
      <c r="L1907" s="31"/>
      <c r="M1907" s="31"/>
      <c r="N1907" s="31"/>
    </row>
    <row r="1908" spans="11:14" x14ac:dyDescent="0.4">
      <c r="K1908" s="31"/>
      <c r="L1908" s="31"/>
      <c r="M1908" s="31"/>
      <c r="N1908" s="31"/>
    </row>
  </sheetData>
  <mergeCells count="2">
    <mergeCell ref="R18:S18"/>
    <mergeCell ref="T18:U18"/>
  </mergeCells>
  <conditionalFormatting sqref="H20:H222">
    <cfRule type="cellIs" dxfId="26" priority="5" operator="greaterThan">
      <formula>562.5</formula>
    </cfRule>
  </conditionalFormatting>
  <conditionalFormatting sqref="I20:I222">
    <cfRule type="cellIs" dxfId="25" priority="4" operator="greaterThan">
      <formula>150</formula>
    </cfRule>
  </conditionalFormatting>
  <conditionalFormatting sqref="J20:J222">
    <cfRule type="cellIs" dxfId="24" priority="3" operator="greaterThan">
      <formula>2250</formula>
    </cfRule>
  </conditionalFormatting>
  <conditionalFormatting sqref="G20:G222">
    <cfRule type="cellIs" dxfId="23" priority="2" operator="greaterThan">
      <formula>7.5</formula>
    </cfRule>
  </conditionalFormatting>
  <conditionalFormatting sqref="F20:F222">
    <cfRule type="cellIs" dxfId="22" priority="1" operator="notBetween">
      <formula>5.94</formula>
      <formula>8.56</formula>
    </cfRule>
  </conditionalFormatting>
  <dataValidations count="1">
    <dataValidation type="list" allowBlank="1" showInputMessage="1" showErrorMessage="1" sqref="E1">
      <formula1>Parameter</formula1>
    </dataValidation>
  </dataValidations>
  <pageMargins left="0.7" right="0.7" top="0.75" bottom="0.75" header="0.3" footer="0.3"/>
  <pageSetup paperSize="9" orientation="portrait" horizontalDpi="300" verticalDpi="300" r:id="rId1"/>
  <drawing r:id="rId2"/>
  <tableParts count="2">
    <tablePart r:id="rId3"/>
    <tablePart r:id="rId4"/>
  </tableParts>
  <extLst>
    <ext xmlns:x15="http://schemas.microsoft.com/office/spreadsheetml/2010/11/main" uri="{3A4CF648-6AED-40f4-86FF-DC5316D8AED3}">
      <x14:slicerList xmlns:x14="http://schemas.microsoft.com/office/spreadsheetml/2009/9/main">
        <x14:slicer r:id="rId5"/>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Record</vt:lpstr>
      <vt:lpstr>Discharge</vt:lpstr>
      <vt:lpstr>Alldata</vt:lpstr>
      <vt:lpstr>Parameter</vt:lpstr>
      <vt:lpstr>Record!Print_Area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SIRIPORN RUENSUMRUAY (TG1003596)</dc:creator>
  <cp:lastModifiedBy>SIRIPORN RUENSUMRUAY (TG1003596)</cp:lastModifiedBy>
  <dcterms:created xsi:type="dcterms:W3CDTF">2021-07-05T03:45:51Z</dcterms:created>
  <dcterms:modified xsi:type="dcterms:W3CDTF">2021-07-05T03:46:44Z</dcterms:modified>
</cp:coreProperties>
</file>