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เวิร์กบุ๊กนี้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งานอื่น ๆ\คอร์สเรียน VBA\สลิปเงินเดือน\SlipA5\"/>
    </mc:Choice>
  </mc:AlternateContent>
  <xr:revisionPtr revIDLastSave="0" documentId="13_ncr:1_{ACA9304E-F493-42E6-8BE6-3CAC3ECC18D7}" xr6:coauthVersionLast="45" xr6:coauthVersionMax="45" xr10:uidLastSave="{00000000-0000-0000-0000-000000000000}"/>
  <bookViews>
    <workbookView xWindow="-108" yWindow="-108" windowWidth="23256" windowHeight="12576" tabRatio="909" activeTab="2" xr2:uid="{DAB5E43E-5687-4F5F-BE6E-915C371BDAE5}"/>
  </bookViews>
  <sheets>
    <sheet name="ข้อมูลพื้นฐาน" sheetId="3" r:id="rId1"/>
    <sheet name="ฐานข้อมูลเงินเดือน" sheetId="2" r:id="rId2"/>
    <sheet name="พิมพ์ใบแจ้ง" sheetId="1" r:id="rId3"/>
    <sheet name="SlipFormA5" sheetId="8" r:id="rId4"/>
  </sheets>
  <definedNames>
    <definedName name="_xlnm._FilterDatabase" localSheetId="1" hidden="1">ฐานข้อมูลเงินเดือน!$A$1:$AI$1</definedName>
    <definedName name="Finish">พิมพ์ใบแจ้ง!$K$17</definedName>
    <definedName name="_xlnm.Print_Area" localSheetId="3">SlipFormA5!$A$1:$D$29</definedName>
    <definedName name="start">พิมพ์ใบแจ้ง!$K$16</definedName>
    <definedName name="งาน">ข้อมูลพื้นฐาน!$I$2:$I$13</definedName>
    <definedName name="เดือน">ข้อมูลพื้นฐาน!$B$2:$B$13</definedName>
    <definedName name="ประเภทพนักงาน">ข้อมูลพื้นฐาน!$H$2:$H$8</definedName>
    <definedName name="ประเภทหน่วยงานใต้สังกัด">ข้อมูลพื้นฐาน!$F$2:$F$7</definedName>
    <definedName name="พ.ศ.">ข้อมูลพื้นฐาน!$A$2:$A$4</definedName>
    <definedName name="วันที่">ข้อมูลพื้นฐาน!$C$2:$C$32</definedName>
    <definedName name="ส่วนราชการ">ข้อมูลพื้นฐาน!$D$2:$D$12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7" i="1" l="1"/>
  <c r="AQ9" i="2" l="1"/>
  <c r="AO20" i="2"/>
  <c r="AO19" i="2"/>
  <c r="AO18" i="2"/>
  <c r="AO17" i="2"/>
  <c r="AO16" i="2"/>
  <c r="AO15" i="2"/>
  <c r="AO3" i="2"/>
  <c r="C22" i="8" l="1"/>
  <c r="AO11" i="2"/>
  <c r="AO10" i="2"/>
  <c r="AO8" i="2"/>
  <c r="AO5" i="2"/>
  <c r="AO4" i="2"/>
  <c r="AO12" i="2" l="1"/>
  <c r="I1" i="2" l="1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9" i="2"/>
  <c r="I10" i="2"/>
  <c r="I3" i="2"/>
  <c r="I4" i="2"/>
  <c r="I5" i="2"/>
  <c r="I6" i="2"/>
  <c r="I7" i="2"/>
  <c r="I8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4" i="2"/>
  <c r="B5" i="2"/>
  <c r="B6" i="2"/>
  <c r="B7" i="2"/>
  <c r="B8" i="2"/>
  <c r="B9" i="2"/>
  <c r="B10" i="2"/>
  <c r="B11" i="2"/>
  <c r="B12" i="2"/>
  <c r="B3" i="2"/>
  <c r="B1" i="2" l="1"/>
  <c r="AQ6" i="2" l="1"/>
  <c r="A20" i="8"/>
  <c r="J1" i="2" l="1"/>
  <c r="K1" i="2"/>
  <c r="L1" i="2"/>
  <c r="AH1" i="2"/>
  <c r="Y303" i="2" l="1"/>
  <c r="Z303" i="2"/>
  <c r="AA303" i="2"/>
  <c r="AB303" i="2"/>
  <c r="AC303" i="2"/>
  <c r="AD303" i="2"/>
  <c r="AE303" i="2"/>
  <c r="AF303" i="2"/>
  <c r="W303" i="2"/>
  <c r="O303" i="2"/>
  <c r="P303" i="2"/>
  <c r="Q303" i="2"/>
  <c r="R303" i="2"/>
  <c r="S303" i="2"/>
  <c r="T303" i="2"/>
  <c r="U303" i="2"/>
  <c r="N303" i="2"/>
  <c r="AI1" i="2" l="1"/>
  <c r="C1" i="2"/>
  <c r="D1" i="2"/>
  <c r="E1" i="2"/>
  <c r="F1" i="2"/>
  <c r="G1" i="2"/>
  <c r="H1" i="2"/>
  <c r="M1" i="2"/>
  <c r="V1" i="2"/>
  <c r="A1" i="2"/>
  <c r="V19" i="2"/>
  <c r="X19" i="2"/>
  <c r="AH19" i="2" s="1"/>
  <c r="V20" i="2"/>
  <c r="X20" i="2"/>
  <c r="AH20" i="2" s="1"/>
  <c r="V21" i="2"/>
  <c r="X21" i="2"/>
  <c r="AH21" i="2" s="1"/>
  <c r="V22" i="2"/>
  <c r="X22" i="2"/>
  <c r="AH22" i="2" s="1"/>
  <c r="V23" i="2"/>
  <c r="X23" i="2"/>
  <c r="AH23" i="2" s="1"/>
  <c r="V24" i="2"/>
  <c r="X24" i="2"/>
  <c r="AH24" i="2" s="1"/>
  <c r="V25" i="2"/>
  <c r="X25" i="2"/>
  <c r="AH25" i="2" s="1"/>
  <c r="V26" i="2"/>
  <c r="X26" i="2"/>
  <c r="AH26" i="2" s="1"/>
  <c r="V27" i="2"/>
  <c r="X27" i="2"/>
  <c r="AH27" i="2" s="1"/>
  <c r="V28" i="2"/>
  <c r="X28" i="2"/>
  <c r="AH28" i="2" s="1"/>
  <c r="V29" i="2"/>
  <c r="X29" i="2"/>
  <c r="AH29" i="2" s="1"/>
  <c r="V30" i="2"/>
  <c r="X30" i="2"/>
  <c r="AH30" i="2" s="1"/>
  <c r="V31" i="2"/>
  <c r="X31" i="2"/>
  <c r="AH31" i="2" s="1"/>
  <c r="V32" i="2"/>
  <c r="X32" i="2"/>
  <c r="AH32" i="2" s="1"/>
  <c r="V33" i="2"/>
  <c r="X33" i="2"/>
  <c r="AH33" i="2" s="1"/>
  <c r="V34" i="2"/>
  <c r="X34" i="2"/>
  <c r="AH34" i="2" s="1"/>
  <c r="V35" i="2"/>
  <c r="X35" i="2"/>
  <c r="AH35" i="2" s="1"/>
  <c r="V36" i="2"/>
  <c r="X36" i="2"/>
  <c r="AH36" i="2" s="1"/>
  <c r="V37" i="2"/>
  <c r="X37" i="2"/>
  <c r="AH37" i="2" s="1"/>
  <c r="V38" i="2"/>
  <c r="X38" i="2"/>
  <c r="AH38" i="2" s="1"/>
  <c r="V39" i="2"/>
  <c r="X39" i="2"/>
  <c r="AH39" i="2" s="1"/>
  <c r="V40" i="2"/>
  <c r="X40" i="2"/>
  <c r="AH40" i="2" s="1"/>
  <c r="V41" i="2"/>
  <c r="X41" i="2"/>
  <c r="AH41" i="2" s="1"/>
  <c r="V42" i="2"/>
  <c r="X42" i="2"/>
  <c r="AH42" i="2" s="1"/>
  <c r="V43" i="2"/>
  <c r="X43" i="2"/>
  <c r="AH43" i="2" s="1"/>
  <c r="V44" i="2"/>
  <c r="X44" i="2"/>
  <c r="AH44" i="2" s="1"/>
  <c r="V45" i="2"/>
  <c r="X45" i="2"/>
  <c r="AH45" i="2" s="1"/>
  <c r="V46" i="2"/>
  <c r="X46" i="2"/>
  <c r="AH46" i="2" s="1"/>
  <c r="V47" i="2"/>
  <c r="X47" i="2"/>
  <c r="AH47" i="2" s="1"/>
  <c r="V48" i="2"/>
  <c r="X48" i="2"/>
  <c r="AH48" i="2" s="1"/>
  <c r="V49" i="2"/>
  <c r="X49" i="2"/>
  <c r="AH49" i="2" s="1"/>
  <c r="V50" i="2"/>
  <c r="X50" i="2"/>
  <c r="AH50" i="2" s="1"/>
  <c r="V51" i="2"/>
  <c r="X51" i="2"/>
  <c r="AH51" i="2" s="1"/>
  <c r="V52" i="2"/>
  <c r="X52" i="2"/>
  <c r="AH52" i="2" s="1"/>
  <c r="V53" i="2"/>
  <c r="X53" i="2"/>
  <c r="AH53" i="2" s="1"/>
  <c r="V54" i="2"/>
  <c r="X54" i="2"/>
  <c r="AH54" i="2" s="1"/>
  <c r="V55" i="2"/>
  <c r="X55" i="2"/>
  <c r="AH55" i="2" s="1"/>
  <c r="V56" i="2"/>
  <c r="X56" i="2"/>
  <c r="AH56" i="2" s="1"/>
  <c r="V57" i="2"/>
  <c r="X57" i="2"/>
  <c r="AH57" i="2" s="1"/>
  <c r="V58" i="2"/>
  <c r="X58" i="2"/>
  <c r="AH58" i="2" s="1"/>
  <c r="V59" i="2"/>
  <c r="X59" i="2"/>
  <c r="AH59" i="2" s="1"/>
  <c r="V60" i="2"/>
  <c r="X60" i="2"/>
  <c r="AH60" i="2" s="1"/>
  <c r="V61" i="2"/>
  <c r="X61" i="2"/>
  <c r="AH61" i="2" s="1"/>
  <c r="V62" i="2"/>
  <c r="X62" i="2"/>
  <c r="AH62" i="2" s="1"/>
  <c r="V63" i="2"/>
  <c r="X63" i="2"/>
  <c r="AH63" i="2" s="1"/>
  <c r="V64" i="2"/>
  <c r="X64" i="2"/>
  <c r="AH64" i="2" s="1"/>
  <c r="V65" i="2"/>
  <c r="X65" i="2"/>
  <c r="AH65" i="2" s="1"/>
  <c r="V66" i="2"/>
  <c r="X66" i="2"/>
  <c r="AH66" i="2" s="1"/>
  <c r="V67" i="2"/>
  <c r="X67" i="2"/>
  <c r="AH67" i="2" s="1"/>
  <c r="V68" i="2"/>
  <c r="X68" i="2"/>
  <c r="AH68" i="2" s="1"/>
  <c r="V69" i="2"/>
  <c r="X69" i="2"/>
  <c r="AH69" i="2" s="1"/>
  <c r="V70" i="2"/>
  <c r="X70" i="2"/>
  <c r="AH70" i="2" s="1"/>
  <c r="V71" i="2"/>
  <c r="X71" i="2"/>
  <c r="AH71" i="2" s="1"/>
  <c r="V72" i="2"/>
  <c r="X72" i="2"/>
  <c r="AH72" i="2" s="1"/>
  <c r="V73" i="2"/>
  <c r="X73" i="2"/>
  <c r="AH73" i="2" s="1"/>
  <c r="V74" i="2"/>
  <c r="X74" i="2"/>
  <c r="AH74" i="2" s="1"/>
  <c r="V75" i="2"/>
  <c r="X75" i="2"/>
  <c r="AH75" i="2" s="1"/>
  <c r="V76" i="2"/>
  <c r="X76" i="2"/>
  <c r="AH76" i="2" s="1"/>
  <c r="V77" i="2"/>
  <c r="X77" i="2"/>
  <c r="AH77" i="2" s="1"/>
  <c r="V78" i="2"/>
  <c r="X78" i="2"/>
  <c r="AH78" i="2" s="1"/>
  <c r="V79" i="2"/>
  <c r="X79" i="2"/>
  <c r="AH79" i="2" s="1"/>
  <c r="V80" i="2"/>
  <c r="X80" i="2"/>
  <c r="AH80" i="2" s="1"/>
  <c r="V81" i="2"/>
  <c r="X81" i="2"/>
  <c r="AH81" i="2" s="1"/>
  <c r="V82" i="2"/>
  <c r="X82" i="2"/>
  <c r="AH82" i="2" s="1"/>
  <c r="V83" i="2"/>
  <c r="X83" i="2"/>
  <c r="AH83" i="2" s="1"/>
  <c r="V84" i="2"/>
  <c r="X84" i="2"/>
  <c r="AH84" i="2" s="1"/>
  <c r="V85" i="2"/>
  <c r="X85" i="2"/>
  <c r="AH85" i="2" s="1"/>
  <c r="V86" i="2"/>
  <c r="X86" i="2"/>
  <c r="AH86" i="2" s="1"/>
  <c r="V87" i="2"/>
  <c r="X87" i="2"/>
  <c r="AH87" i="2" s="1"/>
  <c r="V88" i="2"/>
  <c r="X88" i="2"/>
  <c r="AH88" i="2" s="1"/>
  <c r="V89" i="2"/>
  <c r="X89" i="2"/>
  <c r="AH89" i="2" s="1"/>
  <c r="V90" i="2"/>
  <c r="X90" i="2"/>
  <c r="AH90" i="2" s="1"/>
  <c r="V91" i="2"/>
  <c r="X91" i="2"/>
  <c r="AH91" i="2" s="1"/>
  <c r="V92" i="2"/>
  <c r="X92" i="2"/>
  <c r="AH92" i="2" s="1"/>
  <c r="V93" i="2"/>
  <c r="X93" i="2"/>
  <c r="AH93" i="2" s="1"/>
  <c r="V94" i="2"/>
  <c r="X94" i="2"/>
  <c r="AH94" i="2" s="1"/>
  <c r="V95" i="2"/>
  <c r="X95" i="2"/>
  <c r="AH95" i="2" s="1"/>
  <c r="V96" i="2"/>
  <c r="X96" i="2"/>
  <c r="AH96" i="2" s="1"/>
  <c r="V97" i="2"/>
  <c r="X97" i="2"/>
  <c r="AH97" i="2" s="1"/>
  <c r="V98" i="2"/>
  <c r="X98" i="2"/>
  <c r="AH98" i="2" s="1"/>
  <c r="V99" i="2"/>
  <c r="X99" i="2"/>
  <c r="AH99" i="2" s="1"/>
  <c r="V100" i="2"/>
  <c r="X100" i="2"/>
  <c r="AH100" i="2" s="1"/>
  <c r="V101" i="2"/>
  <c r="X101" i="2"/>
  <c r="AH101" i="2" s="1"/>
  <c r="V102" i="2"/>
  <c r="X102" i="2"/>
  <c r="AH102" i="2" s="1"/>
  <c r="V103" i="2"/>
  <c r="X103" i="2"/>
  <c r="AH103" i="2" s="1"/>
  <c r="V104" i="2"/>
  <c r="X104" i="2"/>
  <c r="AH104" i="2" s="1"/>
  <c r="V105" i="2"/>
  <c r="X105" i="2"/>
  <c r="AH105" i="2" s="1"/>
  <c r="V106" i="2"/>
  <c r="X106" i="2"/>
  <c r="AH106" i="2" s="1"/>
  <c r="V107" i="2"/>
  <c r="X107" i="2"/>
  <c r="AH107" i="2" s="1"/>
  <c r="V108" i="2"/>
  <c r="X108" i="2"/>
  <c r="AH108" i="2" s="1"/>
  <c r="V109" i="2"/>
  <c r="X109" i="2"/>
  <c r="AH109" i="2" s="1"/>
  <c r="V110" i="2"/>
  <c r="X110" i="2"/>
  <c r="AH110" i="2" s="1"/>
  <c r="V111" i="2"/>
  <c r="X111" i="2"/>
  <c r="AH111" i="2" s="1"/>
  <c r="V112" i="2"/>
  <c r="X112" i="2"/>
  <c r="AH112" i="2" s="1"/>
  <c r="V113" i="2"/>
  <c r="X113" i="2"/>
  <c r="AH113" i="2" s="1"/>
  <c r="V114" i="2"/>
  <c r="X114" i="2"/>
  <c r="AH114" i="2" s="1"/>
  <c r="V115" i="2"/>
  <c r="X115" i="2"/>
  <c r="AH115" i="2" s="1"/>
  <c r="V116" i="2"/>
  <c r="X116" i="2"/>
  <c r="AH116" i="2" s="1"/>
  <c r="V117" i="2"/>
  <c r="X117" i="2"/>
  <c r="AH117" i="2" s="1"/>
  <c r="V118" i="2"/>
  <c r="X118" i="2"/>
  <c r="AH118" i="2" s="1"/>
  <c r="V119" i="2"/>
  <c r="X119" i="2"/>
  <c r="AH119" i="2" s="1"/>
  <c r="V120" i="2"/>
  <c r="X120" i="2"/>
  <c r="AH120" i="2" s="1"/>
  <c r="V121" i="2"/>
  <c r="X121" i="2"/>
  <c r="AH121" i="2" s="1"/>
  <c r="V122" i="2"/>
  <c r="X122" i="2"/>
  <c r="AH122" i="2" s="1"/>
  <c r="V123" i="2"/>
  <c r="X123" i="2"/>
  <c r="AH123" i="2" s="1"/>
  <c r="V124" i="2"/>
  <c r="X124" i="2"/>
  <c r="AH124" i="2" s="1"/>
  <c r="V125" i="2"/>
  <c r="X125" i="2"/>
  <c r="AH125" i="2" s="1"/>
  <c r="V126" i="2"/>
  <c r="X126" i="2"/>
  <c r="AH126" i="2" s="1"/>
  <c r="V127" i="2"/>
  <c r="X127" i="2"/>
  <c r="AH127" i="2" s="1"/>
  <c r="V128" i="2"/>
  <c r="X128" i="2"/>
  <c r="AH128" i="2" s="1"/>
  <c r="V129" i="2"/>
  <c r="X129" i="2"/>
  <c r="AH129" i="2" s="1"/>
  <c r="V130" i="2"/>
  <c r="X130" i="2"/>
  <c r="AH130" i="2" s="1"/>
  <c r="V131" i="2"/>
  <c r="X131" i="2"/>
  <c r="AH131" i="2" s="1"/>
  <c r="V132" i="2"/>
  <c r="X132" i="2"/>
  <c r="AH132" i="2" s="1"/>
  <c r="V133" i="2"/>
  <c r="X133" i="2"/>
  <c r="AH133" i="2" s="1"/>
  <c r="V134" i="2"/>
  <c r="X134" i="2"/>
  <c r="AH134" i="2" s="1"/>
  <c r="V135" i="2"/>
  <c r="X135" i="2"/>
  <c r="AH135" i="2" s="1"/>
  <c r="V136" i="2"/>
  <c r="X136" i="2"/>
  <c r="AH136" i="2" s="1"/>
  <c r="V137" i="2"/>
  <c r="X137" i="2"/>
  <c r="AH137" i="2" s="1"/>
  <c r="V138" i="2"/>
  <c r="X138" i="2"/>
  <c r="AH138" i="2" s="1"/>
  <c r="V139" i="2"/>
  <c r="X139" i="2"/>
  <c r="AH139" i="2" s="1"/>
  <c r="V140" i="2"/>
  <c r="X140" i="2"/>
  <c r="AH140" i="2" s="1"/>
  <c r="V141" i="2"/>
  <c r="X141" i="2"/>
  <c r="AH141" i="2" s="1"/>
  <c r="V142" i="2"/>
  <c r="X142" i="2"/>
  <c r="AH142" i="2" s="1"/>
  <c r="V143" i="2"/>
  <c r="X143" i="2"/>
  <c r="AH143" i="2" s="1"/>
  <c r="V144" i="2"/>
  <c r="X144" i="2"/>
  <c r="AH144" i="2" s="1"/>
  <c r="V145" i="2"/>
  <c r="X145" i="2"/>
  <c r="AH145" i="2" s="1"/>
  <c r="V146" i="2"/>
  <c r="X146" i="2"/>
  <c r="AH146" i="2" s="1"/>
  <c r="V147" i="2"/>
  <c r="X147" i="2"/>
  <c r="AH147" i="2" s="1"/>
  <c r="V148" i="2"/>
  <c r="X148" i="2"/>
  <c r="AH148" i="2" s="1"/>
  <c r="V149" i="2"/>
  <c r="X149" i="2"/>
  <c r="AH149" i="2" s="1"/>
  <c r="V150" i="2"/>
  <c r="X150" i="2"/>
  <c r="AH150" i="2" s="1"/>
  <c r="V151" i="2"/>
  <c r="X151" i="2"/>
  <c r="AH151" i="2" s="1"/>
  <c r="V152" i="2"/>
  <c r="X152" i="2"/>
  <c r="AH152" i="2" s="1"/>
  <c r="V153" i="2"/>
  <c r="X153" i="2"/>
  <c r="AH153" i="2" s="1"/>
  <c r="V154" i="2"/>
  <c r="X154" i="2"/>
  <c r="AH154" i="2" s="1"/>
  <c r="V155" i="2"/>
  <c r="X155" i="2"/>
  <c r="AH155" i="2" s="1"/>
  <c r="V156" i="2"/>
  <c r="X156" i="2"/>
  <c r="AH156" i="2" s="1"/>
  <c r="V157" i="2"/>
  <c r="X157" i="2"/>
  <c r="AH157" i="2" s="1"/>
  <c r="V158" i="2"/>
  <c r="X158" i="2"/>
  <c r="AH158" i="2" s="1"/>
  <c r="V159" i="2"/>
  <c r="X159" i="2"/>
  <c r="AH159" i="2" s="1"/>
  <c r="V160" i="2"/>
  <c r="X160" i="2"/>
  <c r="AH160" i="2" s="1"/>
  <c r="V161" i="2"/>
  <c r="X161" i="2"/>
  <c r="AH161" i="2" s="1"/>
  <c r="V162" i="2"/>
  <c r="X162" i="2"/>
  <c r="AH162" i="2" s="1"/>
  <c r="V163" i="2"/>
  <c r="X163" i="2"/>
  <c r="AH163" i="2" s="1"/>
  <c r="V164" i="2"/>
  <c r="X164" i="2"/>
  <c r="AH164" i="2" s="1"/>
  <c r="V165" i="2"/>
  <c r="X165" i="2"/>
  <c r="AH165" i="2" s="1"/>
  <c r="V166" i="2"/>
  <c r="X166" i="2"/>
  <c r="AH166" i="2" s="1"/>
  <c r="V167" i="2"/>
  <c r="X167" i="2"/>
  <c r="AH167" i="2" s="1"/>
  <c r="V168" i="2"/>
  <c r="X168" i="2"/>
  <c r="AH168" i="2" s="1"/>
  <c r="V169" i="2"/>
  <c r="X169" i="2"/>
  <c r="AH169" i="2" s="1"/>
  <c r="V170" i="2"/>
  <c r="X170" i="2"/>
  <c r="AH170" i="2" s="1"/>
  <c r="V171" i="2"/>
  <c r="X171" i="2"/>
  <c r="AH171" i="2" s="1"/>
  <c r="V172" i="2"/>
  <c r="X172" i="2"/>
  <c r="AH172" i="2" s="1"/>
  <c r="V173" i="2"/>
  <c r="X173" i="2"/>
  <c r="AH173" i="2" s="1"/>
  <c r="V174" i="2"/>
  <c r="X174" i="2"/>
  <c r="AH174" i="2" s="1"/>
  <c r="V175" i="2"/>
  <c r="X175" i="2"/>
  <c r="AH175" i="2" s="1"/>
  <c r="V176" i="2"/>
  <c r="X176" i="2"/>
  <c r="AH176" i="2" s="1"/>
  <c r="V177" i="2"/>
  <c r="X177" i="2"/>
  <c r="AH177" i="2" s="1"/>
  <c r="V178" i="2"/>
  <c r="X178" i="2"/>
  <c r="AH178" i="2" s="1"/>
  <c r="V179" i="2"/>
  <c r="X179" i="2"/>
  <c r="AH179" i="2" s="1"/>
  <c r="V180" i="2"/>
  <c r="X180" i="2"/>
  <c r="AH180" i="2" s="1"/>
  <c r="V181" i="2"/>
  <c r="X181" i="2"/>
  <c r="AH181" i="2" s="1"/>
  <c r="V182" i="2"/>
  <c r="X182" i="2"/>
  <c r="AH182" i="2" s="1"/>
  <c r="V183" i="2"/>
  <c r="X183" i="2"/>
  <c r="AH183" i="2" s="1"/>
  <c r="V184" i="2"/>
  <c r="X184" i="2"/>
  <c r="AH184" i="2" s="1"/>
  <c r="V185" i="2"/>
  <c r="X185" i="2"/>
  <c r="AH185" i="2" s="1"/>
  <c r="V186" i="2"/>
  <c r="X186" i="2"/>
  <c r="AH186" i="2" s="1"/>
  <c r="V187" i="2"/>
  <c r="X187" i="2"/>
  <c r="AH187" i="2" s="1"/>
  <c r="V188" i="2"/>
  <c r="X188" i="2"/>
  <c r="AH188" i="2" s="1"/>
  <c r="V189" i="2"/>
  <c r="X189" i="2"/>
  <c r="AH189" i="2" s="1"/>
  <c r="V190" i="2"/>
  <c r="X190" i="2"/>
  <c r="AH190" i="2" s="1"/>
  <c r="V191" i="2"/>
  <c r="X191" i="2"/>
  <c r="AH191" i="2" s="1"/>
  <c r="V192" i="2"/>
  <c r="X192" i="2"/>
  <c r="AH192" i="2" s="1"/>
  <c r="V193" i="2"/>
  <c r="X193" i="2"/>
  <c r="AH193" i="2" s="1"/>
  <c r="V194" i="2"/>
  <c r="X194" i="2"/>
  <c r="AH194" i="2" s="1"/>
  <c r="V195" i="2"/>
  <c r="X195" i="2"/>
  <c r="AH195" i="2" s="1"/>
  <c r="V196" i="2"/>
  <c r="X196" i="2"/>
  <c r="AH196" i="2" s="1"/>
  <c r="V197" i="2"/>
  <c r="X197" i="2"/>
  <c r="AH197" i="2" s="1"/>
  <c r="V198" i="2"/>
  <c r="X198" i="2"/>
  <c r="AH198" i="2" s="1"/>
  <c r="V199" i="2"/>
  <c r="X199" i="2"/>
  <c r="AH199" i="2" s="1"/>
  <c r="V200" i="2"/>
  <c r="X200" i="2"/>
  <c r="AH200" i="2" s="1"/>
  <c r="V201" i="2"/>
  <c r="X201" i="2"/>
  <c r="AH201" i="2" s="1"/>
  <c r="V202" i="2"/>
  <c r="X202" i="2"/>
  <c r="AH202" i="2" s="1"/>
  <c r="V203" i="2"/>
  <c r="X203" i="2"/>
  <c r="AH203" i="2" s="1"/>
  <c r="V204" i="2"/>
  <c r="X204" i="2"/>
  <c r="AH204" i="2" s="1"/>
  <c r="V205" i="2"/>
  <c r="X205" i="2"/>
  <c r="AH205" i="2" s="1"/>
  <c r="V206" i="2"/>
  <c r="X206" i="2"/>
  <c r="AH206" i="2" s="1"/>
  <c r="V207" i="2"/>
  <c r="X207" i="2"/>
  <c r="AH207" i="2" s="1"/>
  <c r="V208" i="2"/>
  <c r="X208" i="2"/>
  <c r="AH208" i="2" s="1"/>
  <c r="V209" i="2"/>
  <c r="X209" i="2"/>
  <c r="AH209" i="2" s="1"/>
  <c r="V210" i="2"/>
  <c r="X210" i="2"/>
  <c r="AH210" i="2" s="1"/>
  <c r="V211" i="2"/>
  <c r="X211" i="2"/>
  <c r="AH211" i="2" s="1"/>
  <c r="V212" i="2"/>
  <c r="X212" i="2"/>
  <c r="AH212" i="2" s="1"/>
  <c r="V213" i="2"/>
  <c r="X213" i="2"/>
  <c r="AH213" i="2" s="1"/>
  <c r="V214" i="2"/>
  <c r="X214" i="2"/>
  <c r="AH214" i="2" s="1"/>
  <c r="V215" i="2"/>
  <c r="X215" i="2"/>
  <c r="AH215" i="2" s="1"/>
  <c r="V216" i="2"/>
  <c r="X216" i="2"/>
  <c r="AH216" i="2" s="1"/>
  <c r="V217" i="2"/>
  <c r="X217" i="2"/>
  <c r="AH217" i="2" s="1"/>
  <c r="V218" i="2"/>
  <c r="X218" i="2"/>
  <c r="AH218" i="2" s="1"/>
  <c r="V219" i="2"/>
  <c r="X219" i="2"/>
  <c r="AH219" i="2" s="1"/>
  <c r="V220" i="2"/>
  <c r="X220" i="2"/>
  <c r="AH220" i="2" s="1"/>
  <c r="V221" i="2"/>
  <c r="X221" i="2"/>
  <c r="AH221" i="2" s="1"/>
  <c r="V222" i="2"/>
  <c r="X222" i="2"/>
  <c r="AH222" i="2" s="1"/>
  <c r="V223" i="2"/>
  <c r="X223" i="2"/>
  <c r="AH223" i="2" s="1"/>
  <c r="V224" i="2"/>
  <c r="X224" i="2"/>
  <c r="AH224" i="2" s="1"/>
  <c r="V225" i="2"/>
  <c r="X225" i="2"/>
  <c r="AH225" i="2" s="1"/>
  <c r="V226" i="2"/>
  <c r="X226" i="2"/>
  <c r="AH226" i="2" s="1"/>
  <c r="V227" i="2"/>
  <c r="X227" i="2"/>
  <c r="AH227" i="2" s="1"/>
  <c r="V228" i="2"/>
  <c r="X228" i="2"/>
  <c r="AH228" i="2" s="1"/>
  <c r="V229" i="2"/>
  <c r="X229" i="2"/>
  <c r="AH229" i="2" s="1"/>
  <c r="V230" i="2"/>
  <c r="X230" i="2"/>
  <c r="AH230" i="2" s="1"/>
  <c r="V231" i="2"/>
  <c r="X231" i="2"/>
  <c r="AH231" i="2" s="1"/>
  <c r="V232" i="2"/>
  <c r="X232" i="2"/>
  <c r="AH232" i="2" s="1"/>
  <c r="V233" i="2"/>
  <c r="X233" i="2"/>
  <c r="AH233" i="2" s="1"/>
  <c r="V234" i="2"/>
  <c r="X234" i="2"/>
  <c r="AH234" i="2" s="1"/>
  <c r="V235" i="2"/>
  <c r="X235" i="2"/>
  <c r="AH235" i="2" s="1"/>
  <c r="V236" i="2"/>
  <c r="X236" i="2"/>
  <c r="AH236" i="2" s="1"/>
  <c r="V237" i="2"/>
  <c r="X237" i="2"/>
  <c r="AH237" i="2" s="1"/>
  <c r="V238" i="2"/>
  <c r="X238" i="2"/>
  <c r="AH238" i="2" s="1"/>
  <c r="V239" i="2"/>
  <c r="X239" i="2"/>
  <c r="AH239" i="2" s="1"/>
  <c r="V240" i="2"/>
  <c r="X240" i="2"/>
  <c r="AH240" i="2" s="1"/>
  <c r="V241" i="2"/>
  <c r="X241" i="2"/>
  <c r="AH241" i="2" s="1"/>
  <c r="V242" i="2"/>
  <c r="X242" i="2"/>
  <c r="AH242" i="2" s="1"/>
  <c r="V243" i="2"/>
  <c r="X243" i="2"/>
  <c r="AH243" i="2" s="1"/>
  <c r="V244" i="2"/>
  <c r="X244" i="2"/>
  <c r="AH244" i="2" s="1"/>
  <c r="V245" i="2"/>
  <c r="X245" i="2"/>
  <c r="AH245" i="2" s="1"/>
  <c r="V246" i="2"/>
  <c r="X246" i="2"/>
  <c r="AH246" i="2" s="1"/>
  <c r="V247" i="2"/>
  <c r="X247" i="2"/>
  <c r="AH247" i="2" s="1"/>
  <c r="V248" i="2"/>
  <c r="X248" i="2"/>
  <c r="AH248" i="2" s="1"/>
  <c r="V249" i="2"/>
  <c r="X249" i="2"/>
  <c r="AH249" i="2" s="1"/>
  <c r="V250" i="2"/>
  <c r="X250" i="2"/>
  <c r="AH250" i="2" s="1"/>
  <c r="V251" i="2"/>
  <c r="X251" i="2"/>
  <c r="AH251" i="2" s="1"/>
  <c r="V252" i="2"/>
  <c r="X252" i="2"/>
  <c r="AH252" i="2" s="1"/>
  <c r="V253" i="2"/>
  <c r="X253" i="2"/>
  <c r="AH253" i="2" s="1"/>
  <c r="V254" i="2"/>
  <c r="X254" i="2"/>
  <c r="AH254" i="2" s="1"/>
  <c r="V255" i="2"/>
  <c r="X255" i="2"/>
  <c r="AH255" i="2" s="1"/>
  <c r="V256" i="2"/>
  <c r="X256" i="2"/>
  <c r="AH256" i="2" s="1"/>
  <c r="V257" i="2"/>
  <c r="X257" i="2"/>
  <c r="AH257" i="2" s="1"/>
  <c r="V258" i="2"/>
  <c r="X258" i="2"/>
  <c r="AH258" i="2" s="1"/>
  <c r="V259" i="2"/>
  <c r="X259" i="2"/>
  <c r="AH259" i="2" s="1"/>
  <c r="V260" i="2"/>
  <c r="X260" i="2"/>
  <c r="AH260" i="2" s="1"/>
  <c r="V261" i="2"/>
  <c r="X261" i="2"/>
  <c r="AH261" i="2" s="1"/>
  <c r="V262" i="2"/>
  <c r="X262" i="2"/>
  <c r="AH262" i="2" s="1"/>
  <c r="V263" i="2"/>
  <c r="X263" i="2"/>
  <c r="AH263" i="2" s="1"/>
  <c r="V264" i="2"/>
  <c r="X264" i="2"/>
  <c r="AH264" i="2" s="1"/>
  <c r="V265" i="2"/>
  <c r="X265" i="2"/>
  <c r="AH265" i="2" s="1"/>
  <c r="V266" i="2"/>
  <c r="X266" i="2"/>
  <c r="AH266" i="2" s="1"/>
  <c r="V267" i="2"/>
  <c r="X267" i="2"/>
  <c r="AH267" i="2" s="1"/>
  <c r="V268" i="2"/>
  <c r="X268" i="2"/>
  <c r="AH268" i="2" s="1"/>
  <c r="V269" i="2"/>
  <c r="X269" i="2"/>
  <c r="AH269" i="2" s="1"/>
  <c r="V270" i="2"/>
  <c r="X270" i="2"/>
  <c r="AH270" i="2" s="1"/>
  <c r="V271" i="2"/>
  <c r="X271" i="2"/>
  <c r="AH271" i="2" s="1"/>
  <c r="V272" i="2"/>
  <c r="X272" i="2"/>
  <c r="AH272" i="2" s="1"/>
  <c r="V273" i="2"/>
  <c r="X273" i="2"/>
  <c r="AH273" i="2" s="1"/>
  <c r="V274" i="2"/>
  <c r="X274" i="2"/>
  <c r="AH274" i="2" s="1"/>
  <c r="V275" i="2"/>
  <c r="X275" i="2"/>
  <c r="AH275" i="2" s="1"/>
  <c r="V276" i="2"/>
  <c r="X276" i="2"/>
  <c r="AH276" i="2" s="1"/>
  <c r="V277" i="2"/>
  <c r="X277" i="2"/>
  <c r="AH277" i="2" s="1"/>
  <c r="V278" i="2"/>
  <c r="X278" i="2"/>
  <c r="AH278" i="2" s="1"/>
  <c r="V279" i="2"/>
  <c r="X279" i="2"/>
  <c r="AH279" i="2" s="1"/>
  <c r="V280" i="2"/>
  <c r="X280" i="2"/>
  <c r="AH280" i="2" s="1"/>
  <c r="V281" i="2"/>
  <c r="X281" i="2"/>
  <c r="AH281" i="2" s="1"/>
  <c r="V282" i="2"/>
  <c r="X282" i="2"/>
  <c r="AH282" i="2" s="1"/>
  <c r="V283" i="2"/>
  <c r="X283" i="2"/>
  <c r="AH283" i="2" s="1"/>
  <c r="V284" i="2"/>
  <c r="X284" i="2"/>
  <c r="AH284" i="2" s="1"/>
  <c r="V285" i="2"/>
  <c r="X285" i="2"/>
  <c r="AH285" i="2" s="1"/>
  <c r="V286" i="2"/>
  <c r="X286" i="2"/>
  <c r="AH286" i="2" s="1"/>
  <c r="V287" i="2"/>
  <c r="X287" i="2"/>
  <c r="AH287" i="2" s="1"/>
  <c r="V288" i="2"/>
  <c r="X288" i="2"/>
  <c r="AH288" i="2" s="1"/>
  <c r="V289" i="2"/>
  <c r="X289" i="2"/>
  <c r="AH289" i="2" s="1"/>
  <c r="V290" i="2"/>
  <c r="X290" i="2"/>
  <c r="AH290" i="2" s="1"/>
  <c r="V291" i="2"/>
  <c r="X291" i="2"/>
  <c r="AH291" i="2" s="1"/>
  <c r="V292" i="2"/>
  <c r="X292" i="2"/>
  <c r="AH292" i="2" s="1"/>
  <c r="V293" i="2"/>
  <c r="X293" i="2"/>
  <c r="AH293" i="2" s="1"/>
  <c r="V294" i="2"/>
  <c r="X294" i="2"/>
  <c r="AH294" i="2" s="1"/>
  <c r="V295" i="2"/>
  <c r="X295" i="2"/>
  <c r="AH295" i="2" s="1"/>
  <c r="V296" i="2"/>
  <c r="X296" i="2"/>
  <c r="AH296" i="2" s="1"/>
  <c r="V297" i="2"/>
  <c r="X297" i="2"/>
  <c r="AH297" i="2" s="1"/>
  <c r="V298" i="2"/>
  <c r="X298" i="2"/>
  <c r="AH298" i="2" s="1"/>
  <c r="V299" i="2"/>
  <c r="X299" i="2"/>
  <c r="AH299" i="2" s="1"/>
  <c r="V300" i="2"/>
  <c r="X300" i="2"/>
  <c r="AH300" i="2" s="1"/>
  <c r="V301" i="2"/>
  <c r="X301" i="2"/>
  <c r="AH301" i="2" s="1"/>
  <c r="V302" i="2"/>
  <c r="X302" i="2"/>
  <c r="AH302" i="2" s="1"/>
  <c r="V13" i="2"/>
  <c r="V14" i="2"/>
  <c r="V15" i="2"/>
  <c r="V16" i="2"/>
  <c r="V17" i="2"/>
  <c r="V18" i="2"/>
  <c r="X3" i="2"/>
  <c r="AQ4" i="2" l="1"/>
  <c r="AH3" i="2"/>
  <c r="C11" i="1"/>
  <c r="D22" i="8"/>
  <c r="AJ17" i="2"/>
  <c r="AJ299" i="2"/>
  <c r="AI299" i="2"/>
  <c r="AJ295" i="2"/>
  <c r="AI295" i="2"/>
  <c r="AJ291" i="2"/>
  <c r="AI291" i="2"/>
  <c r="AJ289" i="2"/>
  <c r="AI289" i="2"/>
  <c r="AJ287" i="2"/>
  <c r="AI287" i="2"/>
  <c r="AJ285" i="2"/>
  <c r="AI285" i="2"/>
  <c r="AJ283" i="2"/>
  <c r="AI283" i="2"/>
  <c r="AJ281" i="2"/>
  <c r="AI281" i="2"/>
  <c r="AJ279" i="2"/>
  <c r="AI279" i="2"/>
  <c r="AJ277" i="2"/>
  <c r="AI277" i="2"/>
  <c r="AJ275" i="2"/>
  <c r="AI275" i="2"/>
  <c r="AJ273" i="2"/>
  <c r="AI273" i="2"/>
  <c r="AJ271" i="2"/>
  <c r="AI271" i="2"/>
  <c r="AJ269" i="2"/>
  <c r="AI269" i="2"/>
  <c r="AJ267" i="2"/>
  <c r="AI267" i="2"/>
  <c r="AJ265" i="2"/>
  <c r="AI265" i="2"/>
  <c r="AJ263" i="2"/>
  <c r="AI263" i="2"/>
  <c r="AJ261" i="2"/>
  <c r="AI261" i="2"/>
  <c r="AJ259" i="2"/>
  <c r="AI259" i="2"/>
  <c r="AJ257" i="2"/>
  <c r="AI257" i="2"/>
  <c r="AJ255" i="2"/>
  <c r="AI255" i="2"/>
  <c r="AJ253" i="2"/>
  <c r="AI253" i="2"/>
  <c r="AJ251" i="2"/>
  <c r="AI251" i="2"/>
  <c r="AJ249" i="2"/>
  <c r="AI249" i="2"/>
  <c r="AJ247" i="2"/>
  <c r="AI247" i="2"/>
  <c r="AJ245" i="2"/>
  <c r="AI245" i="2"/>
  <c r="AJ243" i="2"/>
  <c r="AI243" i="2"/>
  <c r="AJ241" i="2"/>
  <c r="AI241" i="2"/>
  <c r="AJ239" i="2"/>
  <c r="AI239" i="2"/>
  <c r="AJ237" i="2"/>
  <c r="AI237" i="2"/>
  <c r="AJ235" i="2"/>
  <c r="AI235" i="2"/>
  <c r="AJ233" i="2"/>
  <c r="AI233" i="2"/>
  <c r="AJ231" i="2"/>
  <c r="AI231" i="2"/>
  <c r="AJ229" i="2"/>
  <c r="AI229" i="2"/>
  <c r="AJ227" i="2"/>
  <c r="AI227" i="2"/>
  <c r="AJ225" i="2"/>
  <c r="AI225" i="2"/>
  <c r="AJ223" i="2"/>
  <c r="AI223" i="2"/>
  <c r="AJ221" i="2"/>
  <c r="AI221" i="2"/>
  <c r="AJ219" i="2"/>
  <c r="AI219" i="2"/>
  <c r="AJ217" i="2"/>
  <c r="AI217" i="2"/>
  <c r="AJ215" i="2"/>
  <c r="AI215" i="2"/>
  <c r="AJ213" i="2"/>
  <c r="AI213" i="2"/>
  <c r="AJ211" i="2"/>
  <c r="AI211" i="2"/>
  <c r="AJ209" i="2"/>
  <c r="AI209" i="2"/>
  <c r="AJ207" i="2"/>
  <c r="AI207" i="2"/>
  <c r="AJ205" i="2"/>
  <c r="AI205" i="2"/>
  <c r="AJ203" i="2"/>
  <c r="AI203" i="2"/>
  <c r="AJ201" i="2"/>
  <c r="AI201" i="2"/>
  <c r="AJ199" i="2"/>
  <c r="AI199" i="2"/>
  <c r="AJ197" i="2"/>
  <c r="AI197" i="2"/>
  <c r="AJ195" i="2"/>
  <c r="AI195" i="2"/>
  <c r="AJ193" i="2"/>
  <c r="AI193" i="2"/>
  <c r="AJ191" i="2"/>
  <c r="AI191" i="2"/>
  <c r="AJ189" i="2"/>
  <c r="AI189" i="2"/>
  <c r="AJ187" i="2"/>
  <c r="AI187" i="2"/>
  <c r="AJ185" i="2"/>
  <c r="AI185" i="2"/>
  <c r="AJ183" i="2"/>
  <c r="AI183" i="2"/>
  <c r="AJ181" i="2"/>
  <c r="AI181" i="2"/>
  <c r="AJ179" i="2"/>
  <c r="AI179" i="2"/>
  <c r="AJ177" i="2"/>
  <c r="AI177" i="2"/>
  <c r="AJ175" i="2"/>
  <c r="AI175" i="2"/>
  <c r="AJ173" i="2"/>
  <c r="AI173" i="2"/>
  <c r="AJ171" i="2"/>
  <c r="AI171" i="2"/>
  <c r="AJ169" i="2"/>
  <c r="AI169" i="2"/>
  <c r="AJ167" i="2"/>
  <c r="AI167" i="2"/>
  <c r="AJ165" i="2"/>
  <c r="AI165" i="2"/>
  <c r="AJ163" i="2"/>
  <c r="AI163" i="2"/>
  <c r="AJ161" i="2"/>
  <c r="AI161" i="2"/>
  <c r="AJ159" i="2"/>
  <c r="AI159" i="2"/>
  <c r="AJ157" i="2"/>
  <c r="AI157" i="2"/>
  <c r="AJ155" i="2"/>
  <c r="AI155" i="2"/>
  <c r="AJ153" i="2"/>
  <c r="AI153" i="2"/>
  <c r="AJ151" i="2"/>
  <c r="AI151" i="2"/>
  <c r="AJ149" i="2"/>
  <c r="AI149" i="2"/>
  <c r="AJ147" i="2"/>
  <c r="AI147" i="2"/>
  <c r="AJ145" i="2"/>
  <c r="AI145" i="2"/>
  <c r="AJ143" i="2"/>
  <c r="AI143" i="2"/>
  <c r="AJ141" i="2"/>
  <c r="AI141" i="2"/>
  <c r="AJ139" i="2"/>
  <c r="AI139" i="2"/>
  <c r="AJ137" i="2"/>
  <c r="AI137" i="2"/>
  <c r="AJ135" i="2"/>
  <c r="AI135" i="2"/>
  <c r="AJ133" i="2"/>
  <c r="AI133" i="2"/>
  <c r="AJ131" i="2"/>
  <c r="AI131" i="2"/>
  <c r="AJ129" i="2"/>
  <c r="AI129" i="2"/>
  <c r="AJ127" i="2"/>
  <c r="AI127" i="2"/>
  <c r="AJ125" i="2"/>
  <c r="AI125" i="2"/>
  <c r="AJ123" i="2"/>
  <c r="AI123" i="2"/>
  <c r="AJ121" i="2"/>
  <c r="AI121" i="2"/>
  <c r="AJ119" i="2"/>
  <c r="AI119" i="2"/>
  <c r="AJ117" i="2"/>
  <c r="AI117" i="2"/>
  <c r="AJ115" i="2"/>
  <c r="AI115" i="2"/>
  <c r="AJ113" i="2"/>
  <c r="AI113" i="2"/>
  <c r="AJ111" i="2"/>
  <c r="AI111" i="2"/>
  <c r="AJ109" i="2"/>
  <c r="AI109" i="2"/>
  <c r="AJ107" i="2"/>
  <c r="AI107" i="2"/>
  <c r="AJ105" i="2"/>
  <c r="AI105" i="2"/>
  <c r="AJ103" i="2"/>
  <c r="AI103" i="2"/>
  <c r="AJ101" i="2"/>
  <c r="AI101" i="2"/>
  <c r="AJ99" i="2"/>
  <c r="AI99" i="2"/>
  <c r="AJ97" i="2"/>
  <c r="AI97" i="2"/>
  <c r="AJ95" i="2"/>
  <c r="AI95" i="2"/>
  <c r="AJ93" i="2"/>
  <c r="AI93" i="2"/>
  <c r="AJ91" i="2"/>
  <c r="AI91" i="2"/>
  <c r="AJ89" i="2"/>
  <c r="AI89" i="2"/>
  <c r="AJ87" i="2"/>
  <c r="AI87" i="2"/>
  <c r="AJ85" i="2"/>
  <c r="AI85" i="2"/>
  <c r="AJ83" i="2"/>
  <c r="AI83" i="2"/>
  <c r="AJ81" i="2"/>
  <c r="AI81" i="2"/>
  <c r="AJ79" i="2"/>
  <c r="AI79" i="2"/>
  <c r="AJ77" i="2"/>
  <c r="AI77" i="2"/>
  <c r="AJ75" i="2"/>
  <c r="AI75" i="2"/>
  <c r="AJ73" i="2"/>
  <c r="AI73" i="2"/>
  <c r="AJ71" i="2"/>
  <c r="AI71" i="2"/>
  <c r="AJ69" i="2"/>
  <c r="AI69" i="2"/>
  <c r="AJ67" i="2"/>
  <c r="AI67" i="2"/>
  <c r="AJ65" i="2"/>
  <c r="AI65" i="2"/>
  <c r="AJ63" i="2"/>
  <c r="AI63" i="2"/>
  <c r="AJ61" i="2"/>
  <c r="AI61" i="2"/>
  <c r="AJ59" i="2"/>
  <c r="AI59" i="2"/>
  <c r="AJ57" i="2"/>
  <c r="AI57" i="2"/>
  <c r="AJ55" i="2"/>
  <c r="AI55" i="2"/>
  <c r="AJ53" i="2"/>
  <c r="AI53" i="2"/>
  <c r="AJ51" i="2"/>
  <c r="AI51" i="2"/>
  <c r="AJ49" i="2"/>
  <c r="AI49" i="2"/>
  <c r="AJ47" i="2"/>
  <c r="AI47" i="2"/>
  <c r="AJ45" i="2"/>
  <c r="AI45" i="2"/>
  <c r="AJ43" i="2"/>
  <c r="AI43" i="2"/>
  <c r="AJ41" i="2"/>
  <c r="AI41" i="2"/>
  <c r="AJ39" i="2"/>
  <c r="AI39" i="2"/>
  <c r="AJ37" i="2"/>
  <c r="AI37" i="2"/>
  <c r="AJ35" i="2"/>
  <c r="AI35" i="2"/>
  <c r="AJ33" i="2"/>
  <c r="AI33" i="2"/>
  <c r="AJ31" i="2"/>
  <c r="AI31" i="2"/>
  <c r="AJ29" i="2"/>
  <c r="AI29" i="2"/>
  <c r="AJ27" i="2"/>
  <c r="AI27" i="2"/>
  <c r="AJ25" i="2"/>
  <c r="AI25" i="2"/>
  <c r="AJ23" i="2"/>
  <c r="AI23" i="2"/>
  <c r="AJ21" i="2"/>
  <c r="AI21" i="2"/>
  <c r="AJ19" i="2"/>
  <c r="AI19" i="2"/>
  <c r="AJ18" i="2"/>
  <c r="AJ13" i="2"/>
  <c r="AJ297" i="2"/>
  <c r="AI297" i="2"/>
  <c r="AJ16" i="2"/>
  <c r="AJ14" i="2"/>
  <c r="AJ301" i="2"/>
  <c r="AI301" i="2"/>
  <c r="AJ293" i="2"/>
  <c r="AI293" i="2"/>
  <c r="AJ15" i="2"/>
  <c r="AJ302" i="2"/>
  <c r="AI302" i="2"/>
  <c r="AJ300" i="2"/>
  <c r="AI300" i="2"/>
  <c r="AJ298" i="2"/>
  <c r="AI298" i="2"/>
  <c r="AJ296" i="2"/>
  <c r="AI296" i="2"/>
  <c r="AJ294" i="2"/>
  <c r="AI294" i="2"/>
  <c r="AJ292" i="2"/>
  <c r="AI292" i="2"/>
  <c r="AJ290" i="2"/>
  <c r="AI290" i="2"/>
  <c r="AJ288" i="2"/>
  <c r="AI288" i="2"/>
  <c r="AJ286" i="2"/>
  <c r="AI286" i="2"/>
  <c r="AJ284" i="2"/>
  <c r="AI284" i="2"/>
  <c r="AJ282" i="2"/>
  <c r="AI282" i="2"/>
  <c r="AJ280" i="2"/>
  <c r="AI280" i="2"/>
  <c r="AJ278" i="2"/>
  <c r="AI278" i="2"/>
  <c r="AJ276" i="2"/>
  <c r="AI276" i="2"/>
  <c r="AJ274" i="2"/>
  <c r="AI274" i="2"/>
  <c r="AJ272" i="2"/>
  <c r="AI272" i="2"/>
  <c r="AJ270" i="2"/>
  <c r="AI270" i="2"/>
  <c r="AJ268" i="2"/>
  <c r="AI268" i="2"/>
  <c r="AJ266" i="2"/>
  <c r="AI266" i="2"/>
  <c r="AJ264" i="2"/>
  <c r="AI264" i="2"/>
  <c r="AJ262" i="2"/>
  <c r="AI262" i="2"/>
  <c r="AJ260" i="2"/>
  <c r="AI260" i="2"/>
  <c r="AJ258" i="2"/>
  <c r="AI258" i="2"/>
  <c r="AJ256" i="2"/>
  <c r="AI256" i="2"/>
  <c r="AJ254" i="2"/>
  <c r="AI254" i="2"/>
  <c r="AJ252" i="2"/>
  <c r="AI252" i="2"/>
  <c r="AJ250" i="2"/>
  <c r="AI250" i="2"/>
  <c r="AJ248" i="2"/>
  <c r="AI248" i="2"/>
  <c r="AJ246" i="2"/>
  <c r="AI246" i="2"/>
  <c r="AJ244" i="2"/>
  <c r="AI244" i="2"/>
  <c r="AJ242" i="2"/>
  <c r="AI242" i="2"/>
  <c r="AJ240" i="2"/>
  <c r="AI240" i="2"/>
  <c r="AJ238" i="2"/>
  <c r="AI238" i="2"/>
  <c r="AJ236" i="2"/>
  <c r="AI236" i="2"/>
  <c r="AJ234" i="2"/>
  <c r="AI234" i="2"/>
  <c r="AJ232" i="2"/>
  <c r="AI232" i="2"/>
  <c r="AJ230" i="2"/>
  <c r="AI230" i="2"/>
  <c r="AJ228" i="2"/>
  <c r="AI228" i="2"/>
  <c r="AJ226" i="2"/>
  <c r="AI226" i="2"/>
  <c r="AJ224" i="2"/>
  <c r="AI224" i="2"/>
  <c r="AJ222" i="2"/>
  <c r="AI222" i="2"/>
  <c r="AJ220" i="2"/>
  <c r="AI220" i="2"/>
  <c r="AJ218" i="2"/>
  <c r="AI218" i="2"/>
  <c r="AJ216" i="2"/>
  <c r="AI216" i="2"/>
  <c r="AJ214" i="2"/>
  <c r="AI214" i="2"/>
  <c r="AJ212" i="2"/>
  <c r="AI212" i="2"/>
  <c r="AJ210" i="2"/>
  <c r="AI210" i="2"/>
  <c r="AJ208" i="2"/>
  <c r="AI208" i="2"/>
  <c r="AJ206" i="2"/>
  <c r="AI206" i="2"/>
  <c r="AJ204" i="2"/>
  <c r="AI204" i="2"/>
  <c r="AJ202" i="2"/>
  <c r="AI202" i="2"/>
  <c r="AJ200" i="2"/>
  <c r="AI200" i="2"/>
  <c r="AJ198" i="2"/>
  <c r="AI198" i="2"/>
  <c r="AJ196" i="2"/>
  <c r="AI196" i="2"/>
  <c r="AJ194" i="2"/>
  <c r="AI194" i="2"/>
  <c r="AJ192" i="2"/>
  <c r="AI192" i="2"/>
  <c r="AJ190" i="2"/>
  <c r="AI190" i="2"/>
  <c r="AJ188" i="2"/>
  <c r="AI188" i="2"/>
  <c r="AJ186" i="2"/>
  <c r="AI186" i="2"/>
  <c r="AJ184" i="2"/>
  <c r="AI184" i="2"/>
  <c r="AJ182" i="2"/>
  <c r="AI182" i="2"/>
  <c r="AJ180" i="2"/>
  <c r="AI180" i="2"/>
  <c r="AJ178" i="2"/>
  <c r="AI178" i="2"/>
  <c r="AJ176" i="2"/>
  <c r="AI176" i="2"/>
  <c r="AJ174" i="2"/>
  <c r="AI174" i="2"/>
  <c r="AJ172" i="2"/>
  <c r="AI172" i="2"/>
  <c r="AJ170" i="2"/>
  <c r="AI170" i="2"/>
  <c r="AJ168" i="2"/>
  <c r="AI168" i="2"/>
  <c r="AJ166" i="2"/>
  <c r="AI166" i="2"/>
  <c r="AJ164" i="2"/>
  <c r="AI164" i="2"/>
  <c r="AJ162" i="2"/>
  <c r="AI162" i="2"/>
  <c r="AJ160" i="2"/>
  <c r="AI160" i="2"/>
  <c r="AJ158" i="2"/>
  <c r="AI158" i="2"/>
  <c r="AJ156" i="2"/>
  <c r="AI156" i="2"/>
  <c r="AJ154" i="2"/>
  <c r="AI154" i="2"/>
  <c r="AJ152" i="2"/>
  <c r="AI152" i="2"/>
  <c r="AJ150" i="2"/>
  <c r="AI150" i="2"/>
  <c r="AJ148" i="2"/>
  <c r="AI148" i="2"/>
  <c r="AJ146" i="2"/>
  <c r="AI146" i="2"/>
  <c r="AJ144" i="2"/>
  <c r="AI144" i="2"/>
  <c r="AJ142" i="2"/>
  <c r="AI142" i="2"/>
  <c r="AJ140" i="2"/>
  <c r="AI140" i="2"/>
  <c r="AJ138" i="2"/>
  <c r="AI138" i="2"/>
  <c r="AJ136" i="2"/>
  <c r="AI136" i="2"/>
  <c r="AJ134" i="2"/>
  <c r="AI134" i="2"/>
  <c r="AJ132" i="2"/>
  <c r="AI132" i="2"/>
  <c r="AJ130" i="2"/>
  <c r="AI130" i="2"/>
  <c r="AJ128" i="2"/>
  <c r="AI128" i="2"/>
  <c r="AJ126" i="2"/>
  <c r="AI126" i="2"/>
  <c r="AJ124" i="2"/>
  <c r="AI124" i="2"/>
  <c r="AJ122" i="2"/>
  <c r="AI122" i="2"/>
  <c r="AJ120" i="2"/>
  <c r="AI120" i="2"/>
  <c r="AJ118" i="2"/>
  <c r="AI118" i="2"/>
  <c r="AJ116" i="2"/>
  <c r="AI116" i="2"/>
  <c r="AJ114" i="2"/>
  <c r="AI114" i="2"/>
  <c r="AJ112" i="2"/>
  <c r="AI112" i="2"/>
  <c r="AJ110" i="2"/>
  <c r="AI110" i="2"/>
  <c r="AJ108" i="2"/>
  <c r="AI108" i="2"/>
  <c r="AJ106" i="2"/>
  <c r="AI106" i="2"/>
  <c r="AJ104" i="2"/>
  <c r="AI104" i="2"/>
  <c r="AJ102" i="2"/>
  <c r="AI102" i="2"/>
  <c r="AJ100" i="2"/>
  <c r="AI100" i="2"/>
  <c r="AJ98" i="2"/>
  <c r="AI98" i="2"/>
  <c r="AJ96" i="2"/>
  <c r="AI96" i="2"/>
  <c r="AJ94" i="2"/>
  <c r="AI94" i="2"/>
  <c r="AJ92" i="2"/>
  <c r="AI92" i="2"/>
  <c r="AJ90" i="2"/>
  <c r="AI90" i="2"/>
  <c r="AJ88" i="2"/>
  <c r="AI88" i="2"/>
  <c r="AJ86" i="2"/>
  <c r="AI86" i="2"/>
  <c r="AJ84" i="2"/>
  <c r="AI84" i="2"/>
  <c r="AJ82" i="2"/>
  <c r="AI82" i="2"/>
  <c r="AJ80" i="2"/>
  <c r="AI80" i="2"/>
  <c r="AJ78" i="2"/>
  <c r="AI78" i="2"/>
  <c r="AJ76" i="2"/>
  <c r="AI76" i="2"/>
  <c r="AJ74" i="2"/>
  <c r="AI74" i="2"/>
  <c r="AJ72" i="2"/>
  <c r="AI72" i="2"/>
  <c r="AJ70" i="2"/>
  <c r="AI70" i="2"/>
  <c r="AJ68" i="2"/>
  <c r="AI68" i="2"/>
  <c r="AJ66" i="2"/>
  <c r="AI66" i="2"/>
  <c r="AJ64" i="2"/>
  <c r="AI64" i="2"/>
  <c r="AJ62" i="2"/>
  <c r="AI62" i="2"/>
  <c r="AJ60" i="2"/>
  <c r="AI60" i="2"/>
  <c r="AJ58" i="2"/>
  <c r="AI58" i="2"/>
  <c r="AJ56" i="2"/>
  <c r="AI56" i="2"/>
  <c r="AJ54" i="2"/>
  <c r="AI54" i="2"/>
  <c r="AJ52" i="2"/>
  <c r="AI52" i="2"/>
  <c r="AJ50" i="2"/>
  <c r="AI50" i="2"/>
  <c r="AJ48" i="2"/>
  <c r="AI48" i="2"/>
  <c r="AJ46" i="2"/>
  <c r="AI46" i="2"/>
  <c r="AJ44" i="2"/>
  <c r="AI44" i="2"/>
  <c r="AJ42" i="2"/>
  <c r="AI42" i="2"/>
  <c r="AJ40" i="2"/>
  <c r="AI40" i="2"/>
  <c r="AJ38" i="2"/>
  <c r="AI38" i="2"/>
  <c r="AJ36" i="2"/>
  <c r="AI36" i="2"/>
  <c r="AJ34" i="2"/>
  <c r="AI34" i="2"/>
  <c r="AJ32" i="2"/>
  <c r="AI32" i="2"/>
  <c r="AJ30" i="2"/>
  <c r="AI30" i="2"/>
  <c r="AJ28" i="2"/>
  <c r="AI28" i="2"/>
  <c r="AJ26" i="2"/>
  <c r="AI26" i="2"/>
  <c r="AJ24" i="2"/>
  <c r="AI24" i="2"/>
  <c r="AJ22" i="2"/>
  <c r="AI22" i="2"/>
  <c r="AJ20" i="2"/>
  <c r="AI20" i="2"/>
  <c r="B20" i="8"/>
  <c r="G3" i="1"/>
  <c r="C21" i="8" l="1"/>
  <c r="D21" i="8" s="1"/>
  <c r="C20" i="8"/>
  <c r="D20" i="8" s="1"/>
  <c r="C12" i="8"/>
  <c r="D12" i="8" s="1"/>
  <c r="C13" i="8"/>
  <c r="D13" i="8" s="1"/>
  <c r="C14" i="8"/>
  <c r="D14" i="8" s="1"/>
  <c r="C15" i="8"/>
  <c r="D15" i="8" s="1"/>
  <c r="C16" i="8"/>
  <c r="D16" i="8" s="1"/>
  <c r="C17" i="8"/>
  <c r="D17" i="8" s="1"/>
  <c r="C18" i="8"/>
  <c r="D18" i="8" s="1"/>
  <c r="C19" i="8"/>
  <c r="D19" i="8" s="1"/>
  <c r="V3" i="2"/>
  <c r="V6" i="2"/>
  <c r="V9" i="2"/>
  <c r="V4" i="2"/>
  <c r="V8" i="2"/>
  <c r="AQ20" i="2" s="1"/>
  <c r="V10" i="2"/>
  <c r="V11" i="2"/>
  <c r="V5" i="2"/>
  <c r="V7" i="2"/>
  <c r="AQ18" i="2" s="1"/>
  <c r="V12" i="2"/>
  <c r="A12" i="8"/>
  <c r="B12" i="8" s="1"/>
  <c r="A19" i="8"/>
  <c r="B19" i="8" s="1"/>
  <c r="A18" i="8"/>
  <c r="B18" i="8" s="1"/>
  <c r="A17" i="8"/>
  <c r="B17" i="8" s="1"/>
  <c r="A15" i="8"/>
  <c r="B15" i="8" s="1"/>
  <c r="A14" i="8"/>
  <c r="B14" i="8" s="1"/>
  <c r="A13" i="8"/>
  <c r="B13" i="8" s="1"/>
  <c r="X6" i="2"/>
  <c r="X7" i="2"/>
  <c r="X9" i="2"/>
  <c r="X12" i="2"/>
  <c r="X13" i="2"/>
  <c r="X14" i="2"/>
  <c r="X15" i="2"/>
  <c r="X16" i="2"/>
  <c r="X17" i="2"/>
  <c r="X18" i="2"/>
  <c r="G4" i="1"/>
  <c r="D5" i="1"/>
  <c r="C12" i="1"/>
  <c r="C13" i="1"/>
  <c r="B10" i="1"/>
  <c r="C14" i="1"/>
  <c r="AQ8" i="2" l="1"/>
  <c r="AQ3" i="2"/>
  <c r="AH16" i="2"/>
  <c r="AI16" i="2" s="1"/>
  <c r="AH15" i="2"/>
  <c r="AI15" i="2" s="1"/>
  <c r="AH9" i="2"/>
  <c r="X5" i="2"/>
  <c r="AH5" i="2" s="1"/>
  <c r="AQ16" i="2"/>
  <c r="AQ11" i="2"/>
  <c r="AQ15" i="2"/>
  <c r="AQ19" i="2"/>
  <c r="AQ10" i="2"/>
  <c r="AH18" i="2"/>
  <c r="AI18" i="2" s="1"/>
  <c r="AH14" i="2"/>
  <c r="AI14" i="2" s="1"/>
  <c r="AH7" i="2"/>
  <c r="AI17" i="2"/>
  <c r="AH17" i="2"/>
  <c r="AH13" i="2"/>
  <c r="AI13" i="2" s="1"/>
  <c r="AH6" i="2"/>
  <c r="AQ5" i="2"/>
  <c r="AQ7" i="2" s="1"/>
  <c r="AQ17" i="2"/>
  <c r="D23" i="8"/>
  <c r="AH12" i="2"/>
  <c r="AI3" i="2"/>
  <c r="AI12" i="2"/>
  <c r="AI9" i="2"/>
  <c r="AJ6" i="2"/>
  <c r="B23" i="8"/>
  <c r="AJ12" i="2"/>
  <c r="V303" i="2"/>
  <c r="AJ3" i="2"/>
  <c r="AJ5" i="2"/>
  <c r="X4" i="2"/>
  <c r="AJ4" i="2"/>
  <c r="X8" i="2"/>
  <c r="AJ8" i="2"/>
  <c r="X11" i="2"/>
  <c r="AH11" i="2" s="1"/>
  <c r="AJ11" i="2"/>
  <c r="AJ9" i="2"/>
  <c r="AJ7" i="2"/>
  <c r="X10" i="2"/>
  <c r="AH10" i="2" s="1"/>
  <c r="AJ10" i="2"/>
  <c r="C15" i="1"/>
  <c r="J7" i="1"/>
  <c r="AO7" i="2"/>
  <c r="J6" i="1" s="1"/>
  <c r="B24" i="8" l="1"/>
  <c r="C25" i="8" s="1"/>
  <c r="AQ12" i="2"/>
  <c r="AH8" i="2"/>
  <c r="AH4" i="2"/>
  <c r="AI4" i="2" s="1"/>
  <c r="AI8" i="2"/>
  <c r="AI11" i="2"/>
  <c r="AI10" i="2"/>
  <c r="L7" i="1"/>
  <c r="AI7" i="2"/>
  <c r="AI5" i="2"/>
  <c r="AI6" i="2"/>
  <c r="X303" i="2"/>
  <c r="J8" i="1"/>
  <c r="H9" i="1" s="1"/>
  <c r="L6" i="1"/>
  <c r="AH303" i="2" l="1"/>
  <c r="C17" i="1"/>
  <c r="C16" i="1"/>
  <c r="AI303" i="2"/>
  <c r="L8" i="1"/>
</calcChain>
</file>

<file path=xl/sharedStrings.xml><?xml version="1.0" encoding="utf-8"?>
<sst xmlns="http://schemas.openxmlformats.org/spreadsheetml/2006/main" count="611" uniqueCount="169">
  <si>
    <t>ลำดับที่</t>
  </si>
  <si>
    <t>เลขประจำตัวประชาชน</t>
  </si>
  <si>
    <t>ตำแหน่ง</t>
  </si>
  <si>
    <t>งาน</t>
  </si>
  <si>
    <t>เลขที่บัญชี</t>
  </si>
  <si>
    <t>เงินเดือน</t>
  </si>
  <si>
    <t>ภาษีหัก ณ ที่จ่าย</t>
  </si>
  <si>
    <t>ประกันสังคม</t>
  </si>
  <si>
    <t>032-293-1929</t>
  </si>
  <si>
    <t>เจ้าหน้าที่พัสดุสโตร์</t>
  </si>
  <si>
    <t>575-216-1315</t>
  </si>
  <si>
    <t>หัวหน้าแผนก</t>
  </si>
  <si>
    <t>311-282-2671</t>
  </si>
  <si>
    <t>ประธานกรรมการ</t>
  </si>
  <si>
    <t>นาย 3.</t>
  </si>
  <si>
    <t>นาย 4.</t>
  </si>
  <si>
    <t>นาย 5.</t>
  </si>
  <si>
    <t>นาย 6.</t>
  </si>
  <si>
    <t>นาย 7.</t>
  </si>
  <si>
    <t>นาย 8.</t>
  </si>
  <si>
    <t>นาย 9.</t>
  </si>
  <si>
    <t>นาย 10.</t>
  </si>
  <si>
    <t>งานบริหารทั่วไป</t>
  </si>
  <si>
    <t>งานวางแผนสถิติและวิชาการ</t>
  </si>
  <si>
    <t>งานบริหารงานคลัง</t>
  </si>
  <si>
    <t>งานบริหารทั่วไปเกี่ยวกับการรักษาความสงบภายใน</t>
  </si>
  <si>
    <t>งานเทศกิจ</t>
  </si>
  <si>
    <t>งานป้องกันภัยฝ่ายพลเรือนและระงับอัคคีภัย</t>
  </si>
  <si>
    <t>งานบริหารทั่วไปเกี่ยวกับการศึกษา</t>
  </si>
  <si>
    <t>งานระดับก่อนวัยเรียนและประถมศึกษา</t>
  </si>
  <si>
    <t>งานระดับมัธยมศึกษา</t>
  </si>
  <si>
    <t>งานศึกษาไม่กำหนดระดับ</t>
  </si>
  <si>
    <t>งานบริหารทั่วไปเกี่ยวกับสาธารณสุข</t>
  </si>
  <si>
    <t>งานโรงพยาบาล</t>
  </si>
  <si>
    <t>งานบริการสาธารณสุขและงานสาธารณสุขอื่น</t>
  </si>
  <si>
    <t>งานศูนย์บริการสาธารณสุข</t>
  </si>
  <si>
    <t>งานบริหารทั่วไปเกี่ยวกับสังคมสงเคราะห์</t>
  </si>
  <si>
    <t>งานสวัสดิการสังคมและสังคมสงเคราะห์</t>
  </si>
  <si>
    <t>งานบริหารทั่วไปเกี่ยวกับเคหะและชุมชน</t>
  </si>
  <si>
    <t>งานไฟฟ้าถนน</t>
  </si>
  <si>
    <t>งานสวนสาธารณะ</t>
  </si>
  <si>
    <t>งานกำจัดขยะมูลฝอยและสิ่งปฏิกูล</t>
  </si>
  <si>
    <t>งานบำบัดน้ำเสีย</t>
  </si>
  <si>
    <t>งานบริหารทั่วไปเกี่ยวกับสร้างความเข้มแข็งของชุมชน</t>
  </si>
  <si>
    <t>งานส่งเสริมและสนับสนุนความเข้มแข็งชุมชน</t>
  </si>
  <si>
    <t>งานบริหารทั่วไปเกี่ยวกับศาสนาวัฒนธรรมและนันทนาการ</t>
  </si>
  <si>
    <t>งานกีฬาและนันทนาการ</t>
  </si>
  <si>
    <t>งานศาสนาวัฒนธรรมท้องถิ่น</t>
  </si>
  <si>
    <t>งานวิชาการวางแผนและส่งเสริมการท่องเที่ยว</t>
  </si>
  <si>
    <t>งานบริหารทั่วไปเกี่ยวกับอุตสาหกรรมและการโยธา</t>
  </si>
  <si>
    <t>งานก่อสร้างโครงสร้างพื้นฐาน</t>
  </si>
  <si>
    <t>งานส่งเสริมการเกษตร</t>
  </si>
  <si>
    <t>งานอนุรักษ์แหล่งน้ำและป่าไม้</t>
  </si>
  <si>
    <t>งานกิจการสถานธนานุบาล</t>
  </si>
  <si>
    <t>งานกิจการประปา</t>
  </si>
  <si>
    <t>งานตลาดสด</t>
  </si>
  <si>
    <t>งานโรงฆ่าสัตว์</t>
  </si>
  <si>
    <t>งบกลาง</t>
  </si>
  <si>
    <t>ส่วนราชการ</t>
  </si>
  <si>
    <t>สำนักปลัด</t>
  </si>
  <si>
    <t>กองคลัง</t>
  </si>
  <si>
    <t>กองช่าง</t>
  </si>
  <si>
    <t>รายการหัก</t>
  </si>
  <si>
    <t>รวมรายการหัก</t>
  </si>
  <si>
    <t>จำนวนเงิน(ตัวอักษร)</t>
  </si>
  <si>
    <t>เงินประจำตำแหน่ง</t>
  </si>
  <si>
    <t>รายการรับ</t>
  </si>
  <si>
    <t>ส่วนราชการ (สำนัก/กอง)</t>
  </si>
  <si>
    <t>เจ้าหน้าที่ทั่วไป</t>
  </si>
  <si>
    <t>เงินเพิ่ม/ค่าตอบแทน</t>
  </si>
  <si>
    <t>ประเภทพนักงาน</t>
  </si>
  <si>
    <t>นายก/รองนายก</t>
  </si>
  <si>
    <t>เลขานุการ/ที่ปรึกษา</t>
  </si>
  <si>
    <t>ข้าราชการส่วนท้องถิ่น</t>
  </si>
  <si>
    <t>พนักงานจ้าง</t>
  </si>
  <si>
    <t>กองสวัสดิการสังคม</t>
  </si>
  <si>
    <t>กองส่งเสริมการเกษตร</t>
  </si>
  <si>
    <t>กองการศึกษา ศาสนาและวัฒนธรรม</t>
  </si>
  <si>
    <t>กองสาธารณสุขและสิ่งแวดล้อม</t>
  </si>
  <si>
    <t>ประจำเดือน</t>
  </si>
  <si>
    <t>ปี พ.ศ.</t>
  </si>
  <si>
    <t>เดือน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</si>
  <si>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</si>
  <si>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</si>
  <si>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</si>
  <si>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</si>
  <si>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</si>
  <si>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</si>
  <si>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</si>
  <si>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</si>
  <si>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</si>
  <si>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</si>
  <si>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</si>
  <si>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</si>
  <si>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วันที่</t>
  </si>
  <si>
    <t>ราย</t>
  </si>
  <si>
    <t>ฝ่ายการเมือง</t>
  </si>
  <si>
    <t>รวมฝ่ายการเมือง</t>
  </si>
  <si>
    <t>รวมฝ่ายประจำ</t>
  </si>
  <si>
    <t>ฝ่ายประจำ</t>
  </si>
  <si>
    <t>สมาชิกสภา อปท.</t>
  </si>
  <si>
    <t>ลูกจ้างประจำ</t>
  </si>
  <si>
    <t xml:space="preserve">  ราย</t>
  </si>
  <si>
    <t>วัน/เดือน/ปี ที่โอนเงินเข้าบัญชี</t>
  </si>
  <si>
    <t>พ.ศ.</t>
  </si>
  <si>
    <t>จำนวนเงิน</t>
  </si>
  <si>
    <t>รวมทั้งสิ้น</t>
  </si>
  <si>
    <t>ชื่อ</t>
  </si>
  <si>
    <t>รวมรายรับ</t>
  </si>
  <si>
    <t>รวมรายการรับ</t>
  </si>
  <si>
    <t>311-282-2672</t>
  </si>
  <si>
    <t>311-282-2673</t>
  </si>
  <si>
    <t>311-282-2674</t>
  </si>
  <si>
    <t>311-282-2675</t>
  </si>
  <si>
    <t>311-282-2676</t>
  </si>
  <si>
    <t>311-282-2677</t>
  </si>
  <si>
    <t xml:space="preserve"> ราย</t>
  </si>
  <si>
    <t xml:space="preserve"> บาท</t>
  </si>
  <si>
    <t>ใช้กระดาษขนาด A5</t>
  </si>
  <si>
    <t>แก้ไขจ่าย 4</t>
  </si>
  <si>
    <t>แก้ไขจ่าย 5</t>
  </si>
  <si>
    <t>แก้ไขจ่าย 6</t>
  </si>
  <si>
    <t>แก้ไขจ่าย 7</t>
  </si>
  <si>
    <t>แก้ไขจ่าย 8</t>
  </si>
  <si>
    <t>แก้ไขจ่าย 9</t>
  </si>
  <si>
    <t>แก้ไขจ่าย 10</t>
  </si>
  <si>
    <t>อัตราเงินสมทบประกันสังคมร้อยละ</t>
  </si>
  <si>
    <t>สรุปจำนวนบุคลากร</t>
  </si>
  <si>
    <t>รวม</t>
  </si>
  <si>
    <t>รับเงินโอนสุทธิ</t>
  </si>
  <si>
    <t>สรุปจำนวนเงิน (บาท)</t>
  </si>
  <si>
    <t>สรุปข้อมูลพนักงาน (ราย)</t>
  </si>
  <si>
    <t>กรอง</t>
  </si>
  <si>
    <t>อีเมล์</t>
  </si>
  <si>
    <t/>
  </si>
  <si>
    <t>0613289954</t>
  </si>
  <si>
    <t>โบนัส</t>
  </si>
  <si>
    <t>หน่วยงานใต้สังกัด</t>
  </si>
  <si>
    <t>เงินวิทยฐานะ</t>
  </si>
  <si>
    <t>เงินตอบแทนพิเศษของผู้ได้รับเงินเดือนเต็มขั้น</t>
  </si>
  <si>
    <t>เงินตอบแทนพิเศษของ
ผู้ได้รับเงินเดือนเต็มขั้น</t>
  </si>
  <si>
    <t>ค่าตอบแทนอื่น ๆ</t>
  </si>
  <si>
    <t>สถานธนานุบาล</t>
  </si>
  <si>
    <t>กิจการประปา</t>
  </si>
  <si>
    <t>สถานีขนส่ง</t>
  </si>
  <si>
    <t>โรงพยาบาลและหน่วยบริการสาธารณสุข</t>
  </si>
  <si>
    <t>โรงเรียนและศูนย์พัฒนาเด็กเล็ก</t>
  </si>
  <si>
    <t>กิจการอื่น</t>
  </si>
  <si>
    <t>ค่าตอบแทนเลขานุการสภา
(กรณีข้าราชการฝ่ายประจำ)</t>
  </si>
  <si>
    <t>ประเภท</t>
  </si>
  <si>
    <t>เงินสมทบ
ประกันสังคมร้อยละ</t>
  </si>
  <si>
    <t>ประเภทหน่วยงานใต้สังกัด</t>
  </si>
  <si>
    <t>แก้ไขจ่าย 11</t>
  </si>
  <si>
    <t>กสจ.</t>
  </si>
  <si>
    <t>รายรับอื่น ๆ</t>
  </si>
  <si>
    <t>3461300400000</t>
  </si>
  <si>
    <t>เบอร์โทรศัพท์มือถือ</t>
  </si>
  <si>
    <t>311-282-2678</t>
  </si>
  <si>
    <t>เงินเพิ่ม (พตก./พสร./เทียบเท่าระดับ8)</t>
  </si>
  <si>
    <t>กรอกแยกเพื่อความสะดวกในการตั้งหนี้</t>
  </si>
  <si>
    <t>จากพนักงานทั้งหมด</t>
  </si>
  <si>
    <r>
      <t>การพิมพ์แบบ</t>
    </r>
    <r>
      <rPr>
        <b/>
        <sz val="16.2"/>
        <color rgb="FFFF0000"/>
        <rFont val="TH SarabunPSK"/>
        <family val="2"/>
      </rPr>
      <t>กำหนดช่วง</t>
    </r>
  </si>
  <si>
    <t>กรณีปลัดเป็นเลขานุการสภา อปท.</t>
  </si>
  <si>
    <r>
      <rPr>
        <b/>
        <u/>
        <sz val="18"/>
        <color rgb="FFFF0000"/>
        <rFont val="TH SarabunPSK"/>
        <family val="2"/>
      </rPr>
      <t xml:space="preserve">เริ่ม </t>
    </r>
    <r>
      <rPr>
        <b/>
        <sz val="16"/>
        <color rgb="FF0033CC"/>
        <rFont val="TH SarabunPSK"/>
        <family val="2"/>
      </rPr>
      <t>พิมพ์จากลำดับที่</t>
    </r>
  </si>
  <si>
    <r>
      <rPr>
        <b/>
        <u/>
        <sz val="14.4"/>
        <color rgb="FFFF0000"/>
        <rFont val="TH SarabunPSK"/>
        <family val="2"/>
      </rPr>
      <t xml:space="preserve">สิ้นสุด </t>
    </r>
    <r>
      <rPr>
        <b/>
        <sz val="16"/>
        <color rgb="FF0033CC"/>
        <rFont val="TH SarabunPSK"/>
        <family val="2"/>
      </rPr>
      <t>การพิมพ์ลำดับที่</t>
    </r>
  </si>
  <si>
    <t>นาย 2.</t>
  </si>
  <si>
    <t>3461300435000</t>
  </si>
  <si>
    <t>นาย 1.</t>
  </si>
  <si>
    <t>นายก อบต.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</si>
</sst>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_);_(* \(#,##0\);_(* &quot;-&quot;_);_(@_)"/>
    <numFmt numFmtId="165" formatCode="_(* #,##0.00_);_(* \(#,##0.00\);_(* &quot;-&quot;??_);_(@_)"/>
    <numFmt numFmtId="166" formatCode="[$-1000000]0\ 0000\ 00000\ 00\ 0"/>
    <numFmt numFmtId="167" formatCode="0.00;\-0.00;"/>
    <numFmt numFmtId="168" formatCode="#,##0.00;\(#,##0.00\);&quot;&quot;"/>
    <numFmt numFmtId="169" formatCode="#,##0.00&quot;  บาท&quot;"/>
    <numFmt numFmtId="170" formatCode="0.E+00"/>
    <numFmt numFmtId="171" formatCode="0\ 0000\ 00000\ 00\ 0"/>
    <numFmt numFmtId="172" formatCode="\(#,##0.00\)"/>
  </numFmts>
  <fonts count="30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4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8"/>
      <name val="TH SarabunPSK"/>
      <family val="2"/>
      <charset val="222"/>
    </font>
    <font>
      <sz val="12"/>
      <name val="TH SarabunPSK"/>
      <family val="2"/>
    </font>
    <font>
      <b/>
      <sz val="16"/>
      <color theme="1"/>
      <name val="TH SarabunPSK"/>
      <family val="2"/>
    </font>
    <font>
      <sz val="15"/>
      <name val="TH SarabunPSK"/>
      <family val="2"/>
    </font>
    <font>
      <b/>
      <sz val="16"/>
      <color theme="0"/>
      <name val="TH SarabunPSK"/>
      <family val="2"/>
    </font>
    <font>
      <sz val="14"/>
      <color rgb="FF000000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6"/>
      <color theme="0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0033CC"/>
      <name val="TH SarabunPSK"/>
      <family val="2"/>
    </font>
    <font>
      <b/>
      <sz val="16"/>
      <color rgb="FF000000"/>
      <name val="TH SarabunPSK"/>
      <family val="2"/>
    </font>
    <font>
      <b/>
      <sz val="20"/>
      <color rgb="FF0033CC"/>
      <name val="TH SarabunPSK"/>
      <family val="2"/>
    </font>
    <font>
      <b/>
      <sz val="18"/>
      <name val="TH SarabunPSK"/>
      <family val="2"/>
    </font>
    <font>
      <sz val="16"/>
      <color rgb="FFFF0000"/>
      <name val="TH SarabunPSK"/>
      <family val="2"/>
    </font>
    <font>
      <b/>
      <sz val="22"/>
      <color rgb="FF0033CC"/>
      <name val="TH SarabunPSK"/>
      <family val="2"/>
    </font>
    <font>
      <b/>
      <sz val="18"/>
      <color rgb="FF0033CC"/>
      <name val="TH SarabunPSK"/>
      <family val="2"/>
    </font>
    <font>
      <b/>
      <sz val="36"/>
      <color rgb="FF0033CC"/>
      <name val="TH SarabunPSK"/>
      <family val="2"/>
    </font>
    <font>
      <b/>
      <u/>
      <sz val="18"/>
      <color rgb="FFFF0000"/>
      <name val="TH SarabunPSK"/>
      <family val="2"/>
    </font>
    <font>
      <b/>
      <u/>
      <sz val="14.4"/>
      <color rgb="FFFF0000"/>
      <name val="TH SarabunPSK"/>
      <family val="2"/>
    </font>
    <font>
      <b/>
      <sz val="16.2"/>
      <color rgb="FFFF0000"/>
      <name val="TH SarabunPSK"/>
      <family val="2"/>
    </font>
    <font>
      <b/>
      <sz val="16"/>
      <color rgb="FF0000FF"/>
      <name val="TH SarabunPSK"/>
      <family val="2"/>
    </font>
    <font>
      <b/>
      <sz val="24"/>
      <color rgb="FF0000FF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33CC"/>
        <bgColor auto="1"/>
      </patternFill>
    </fill>
    <fill>
      <patternFill patternType="solid">
        <fgColor rgb="FFFF99FF"/>
        <bgColor auto="1"/>
      </patternFill>
    </fill>
    <fill>
      <patternFill patternType="solid">
        <fgColor rgb="FF66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800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auto="1"/>
      </top>
      <bottom style="double">
        <color auto="1"/>
      </bottom>
      <diagonal/>
    </border>
    <border>
      <left/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auto="1"/>
      </bottom>
      <diagonal/>
    </border>
    <border>
      <left/>
      <right/>
      <top style="dotted">
        <color indexed="64"/>
      </top>
      <bottom style="thin">
        <color auto="1"/>
      </bottom>
      <diagonal/>
    </border>
    <border>
      <left/>
      <right style="thin">
        <color indexed="64"/>
      </right>
      <top style="dotted">
        <color indexed="64"/>
      </top>
      <bottom style="thin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auto="1"/>
      </bottom>
      <diagonal/>
    </border>
    <border>
      <left/>
      <right style="medium">
        <color indexed="64"/>
      </right>
      <top style="dotted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theme="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theme="0"/>
      </bottom>
      <diagonal/>
    </border>
    <border>
      <left style="thin">
        <color indexed="64"/>
      </left>
      <right style="thin">
        <color indexed="64"/>
      </right>
      <top style="dotted">
        <color theme="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theme="0"/>
      </top>
      <bottom style="medium">
        <color indexed="64"/>
      </bottom>
      <diagonal/>
    </border>
    <border>
      <left style="medium">
        <color indexed="64"/>
      </left>
      <right/>
      <top style="dotted">
        <color theme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theme="0"/>
      </top>
      <bottom style="dotted">
        <color theme="0"/>
      </bottom>
      <diagonal/>
    </border>
    <border>
      <left style="thin">
        <color indexed="64"/>
      </left>
      <right style="thin">
        <color indexed="64"/>
      </right>
      <top style="dotted">
        <color theme="0"/>
      </top>
      <bottom style="dotted">
        <color theme="0"/>
      </bottom>
      <diagonal/>
    </border>
    <border>
      <left/>
      <right style="thin">
        <color indexed="64"/>
      </right>
      <top style="dotted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1"/>
      </top>
      <bottom style="double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auto="1"/>
      </right>
      <top style="thin">
        <color indexed="64"/>
      </top>
      <bottom style="thin">
        <color theme="0" tint="-0.2499465926084170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auto="1"/>
      </right>
      <top/>
      <bottom style="thin">
        <color theme="0" tint="-0.24994659260841701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75">
    <xf numFmtId="0" fontId="0" fillId="0" borderId="0" xfId="0"/>
    <xf numFmtId="0" fontId="11" fillId="16" borderId="44" xfId="0" applyFont="1" applyFill="1" applyBorder="1" applyAlignment="1" applyProtection="1">
      <alignment horizontal="center"/>
      <protection hidden="1"/>
    </xf>
    <xf numFmtId="0" fontId="11" fillId="16" borderId="45" xfId="0" applyFont="1" applyFill="1" applyBorder="1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0" fontId="11" fillId="16" borderId="9" xfId="0" applyFont="1" applyFill="1" applyBorder="1" applyAlignment="1" applyProtection="1">
      <alignment horizontal="center"/>
      <protection hidden="1"/>
    </xf>
    <xf numFmtId="0" fontId="0" fillId="7" borderId="0" xfId="0" applyFill="1" applyProtection="1">
      <protection hidden="1"/>
    </xf>
    <xf numFmtId="0" fontId="0" fillId="6" borderId="0" xfId="0" applyFill="1" applyAlignment="1" applyProtection="1">
      <alignment horizontal="center"/>
      <protection hidden="1"/>
    </xf>
    <xf numFmtId="0" fontId="0" fillId="21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20" borderId="0" xfId="0" applyFill="1" applyProtection="1">
      <protection hidden="1"/>
    </xf>
    <xf numFmtId="0" fontId="0" fillId="14" borderId="0" xfId="0" applyFill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0" borderId="0" xfId="0" applyFill="1" applyProtection="1">
      <protection hidden="1"/>
    </xf>
    <xf numFmtId="0" fontId="0" fillId="10" borderId="0" xfId="0" applyFill="1" applyAlignment="1" applyProtection="1">
      <alignment horizontal="center"/>
      <protection locked="0"/>
    </xf>
    <xf numFmtId="0" fontId="0" fillId="12" borderId="0" xfId="0" applyFill="1" applyProtection="1">
      <protection locked="0"/>
    </xf>
    <xf numFmtId="0" fontId="0" fillId="5" borderId="0" xfId="0" applyFill="1" applyProtection="1">
      <protection locked="0"/>
    </xf>
    <xf numFmtId="0" fontId="0" fillId="17" borderId="0" xfId="0" applyFill="1" applyProtection="1">
      <protection locked="0"/>
    </xf>
    <xf numFmtId="0" fontId="9" fillId="18" borderId="46" xfId="0" applyFont="1" applyFill="1" applyBorder="1" applyAlignment="1" applyProtection="1">
      <alignment horizontal="center" vertical="center"/>
      <protection hidden="1"/>
    </xf>
    <xf numFmtId="0" fontId="5" fillId="18" borderId="46" xfId="0" applyFont="1" applyFill="1" applyBorder="1" applyAlignment="1" applyProtection="1">
      <alignment horizontal="center" vertical="center"/>
      <protection hidden="1"/>
    </xf>
    <xf numFmtId="0" fontId="5" fillId="18" borderId="46" xfId="0" applyFont="1" applyFill="1" applyBorder="1" applyAlignment="1" applyProtection="1">
      <alignment horizontal="center" vertical="center" shrinkToFit="1"/>
      <protection hidden="1"/>
    </xf>
    <xf numFmtId="168" fontId="9" fillId="18" borderId="46" xfId="0" applyNumberFormat="1" applyFont="1" applyFill="1" applyBorder="1" applyAlignment="1" applyProtection="1">
      <alignment horizontal="center" vertical="center"/>
      <protection hidden="1"/>
    </xf>
    <xf numFmtId="0" fontId="11" fillId="18" borderId="47" xfId="0" applyFont="1" applyFill="1" applyBorder="1" applyAlignment="1" applyProtection="1">
      <alignment horizontal="center" vertical="center"/>
      <protection hidden="1"/>
    </xf>
    <xf numFmtId="0" fontId="17" fillId="7" borderId="0" xfId="0" applyFont="1" applyFill="1" applyBorder="1" applyAlignment="1" applyProtection="1">
      <alignment horizontal="centerContinuous" vertical="center"/>
      <protection hidden="1"/>
    </xf>
    <xf numFmtId="0" fontId="11" fillId="0" borderId="0" xfId="0" applyFont="1" applyFill="1" applyAlignment="1" applyProtection="1">
      <alignment vertical="center"/>
      <protection hidden="1"/>
    </xf>
    <xf numFmtId="0" fontId="11" fillId="18" borderId="0" xfId="0" applyFont="1" applyFill="1" applyAlignment="1" applyProtection="1">
      <alignment vertical="center"/>
      <protection hidden="1"/>
    </xf>
    <xf numFmtId="0" fontId="15" fillId="16" borderId="8" xfId="0" applyNumberFormat="1" applyFont="1" applyFill="1" applyBorder="1" applyAlignment="1" applyProtection="1">
      <alignment horizontal="center" vertical="center"/>
      <protection hidden="1"/>
    </xf>
    <xf numFmtId="167" fontId="15" fillId="16" borderId="8" xfId="0" applyNumberFormat="1" applyFont="1" applyFill="1" applyBorder="1" applyAlignment="1" applyProtection="1">
      <alignment horizontal="center" vertical="center"/>
      <protection hidden="1"/>
    </xf>
    <xf numFmtId="49" fontId="15" fillId="16" borderId="8" xfId="0" applyNumberFormat="1" applyFont="1" applyFill="1" applyBorder="1" applyAlignment="1" applyProtection="1">
      <alignment horizontal="center" vertical="center"/>
      <protection hidden="1"/>
    </xf>
    <xf numFmtId="0" fontId="15" fillId="9" borderId="8" xfId="0" applyFont="1" applyFill="1" applyBorder="1" applyAlignment="1" applyProtection="1">
      <alignment horizontal="center" vertical="center"/>
      <protection hidden="1"/>
    </xf>
    <xf numFmtId="0" fontId="15" fillId="9" borderId="8" xfId="0" applyFont="1" applyFill="1" applyBorder="1" applyAlignment="1" applyProtection="1">
      <alignment horizontal="center" vertical="center" wrapText="1"/>
      <protection hidden="1"/>
    </xf>
    <xf numFmtId="0" fontId="15" fillId="9" borderId="8" xfId="0" applyFont="1" applyFill="1" applyBorder="1" applyAlignment="1" applyProtection="1">
      <alignment horizontal="center" vertical="center" shrinkToFit="1"/>
      <protection hidden="1"/>
    </xf>
    <xf numFmtId="0" fontId="15" fillId="9" borderId="8" xfId="0" applyFont="1" applyFill="1" applyBorder="1" applyAlignment="1" applyProtection="1">
      <alignment horizontal="center" vertical="top" wrapText="1"/>
      <protection hidden="1"/>
    </xf>
    <xf numFmtId="168" fontId="15" fillId="9" borderId="8" xfId="0" applyNumberFormat="1" applyFont="1" applyFill="1" applyBorder="1" applyAlignment="1" applyProtection="1">
      <alignment horizontal="center" vertical="center"/>
      <protection hidden="1"/>
    </xf>
    <xf numFmtId="0" fontId="4" fillId="7" borderId="8" xfId="0" applyFont="1" applyFill="1" applyBorder="1" applyAlignment="1" applyProtection="1">
      <alignment horizontal="center" vertical="center"/>
      <protection hidden="1"/>
    </xf>
    <xf numFmtId="0" fontId="4" fillId="14" borderId="8" xfId="0" applyFont="1" applyFill="1" applyBorder="1" applyAlignment="1" applyProtection="1">
      <alignment horizontal="center" vertical="center"/>
      <protection hidden="1"/>
    </xf>
    <xf numFmtId="168" fontId="4" fillId="5" borderId="8" xfId="0" applyNumberFormat="1" applyFont="1" applyFill="1" applyBorder="1" applyAlignment="1" applyProtection="1">
      <alignment horizontal="center" vertical="center"/>
      <protection hidden="1"/>
    </xf>
    <xf numFmtId="168" fontId="4" fillId="19" borderId="74" xfId="0" applyNumberFormat="1" applyFont="1" applyFill="1" applyBorder="1" applyAlignment="1" applyProtection="1">
      <alignment horizontal="center" vertical="center"/>
      <protection hidden="1"/>
    </xf>
    <xf numFmtId="168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168" fontId="11" fillId="16" borderId="71" xfId="0" applyNumberFormat="1" applyFont="1" applyFill="1" applyBorder="1" applyAlignment="1" applyProtection="1">
      <alignment horizontal="center" vertical="center" wrapText="1"/>
      <protection hidden="1"/>
    </xf>
    <xf numFmtId="0" fontId="11" fillId="16" borderId="71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46" xfId="0" applyNumberFormat="1" applyFont="1" applyBorder="1" applyAlignment="1" applyProtection="1">
      <alignment horizontal="center" vertical="center"/>
      <protection hidden="1"/>
    </xf>
    <xf numFmtId="0" fontId="4" fillId="0" borderId="46" xfId="0" applyFont="1" applyBorder="1" applyAlignment="1" applyProtection="1">
      <alignment horizontal="center" vertical="center" wrapText="1"/>
      <protection hidden="1"/>
    </xf>
    <xf numFmtId="49" fontId="4" fillId="0" borderId="46" xfId="0" quotePrefix="1" applyNumberFormat="1" applyFont="1" applyBorder="1" applyAlignment="1" applyProtection="1">
      <alignment horizontal="center" vertical="center"/>
      <protection hidden="1"/>
    </xf>
    <xf numFmtId="167" fontId="4" fillId="0" borderId="46" xfId="0" applyNumberFormat="1" applyFont="1" applyBorder="1" applyAlignment="1" applyProtection="1">
      <alignment horizontal="left" vertical="center"/>
      <protection hidden="1"/>
    </xf>
    <xf numFmtId="167" fontId="4" fillId="0" borderId="46" xfId="0" applyNumberFormat="1" applyFont="1" applyBorder="1" applyAlignment="1" applyProtection="1">
      <alignment vertical="center"/>
      <protection hidden="1"/>
    </xf>
    <xf numFmtId="167" fontId="4" fillId="0" borderId="46" xfId="0" applyNumberFormat="1" applyFont="1" applyBorder="1" applyAlignment="1" applyProtection="1">
      <alignment vertical="center" wrapText="1"/>
      <protection hidden="1"/>
    </xf>
    <xf numFmtId="49" fontId="4" fillId="0" borderId="46" xfId="0" quotePrefix="1" applyNumberFormat="1" applyFont="1" applyBorder="1" applyAlignment="1" applyProtection="1">
      <alignment vertical="center"/>
      <protection hidden="1"/>
    </xf>
    <xf numFmtId="49" fontId="4" fillId="0" borderId="46" xfId="0" applyNumberFormat="1" applyFont="1" applyBorder="1" applyAlignment="1" applyProtection="1">
      <alignment vertical="center"/>
      <protection hidden="1"/>
    </xf>
    <xf numFmtId="165" fontId="4" fillId="0" borderId="46" xfId="1" applyFont="1" applyFill="1" applyBorder="1" applyAlignment="1" applyProtection="1">
      <alignment vertical="center"/>
      <protection hidden="1"/>
    </xf>
    <xf numFmtId="168" fontId="4" fillId="0" borderId="46" xfId="1" applyNumberFormat="1" applyFont="1" applyFill="1" applyBorder="1" applyAlignment="1" applyProtection="1">
      <alignment vertical="center"/>
      <protection hidden="1"/>
    </xf>
    <xf numFmtId="165" fontId="4" fillId="0" borderId="46" xfId="1" applyFont="1" applyFill="1" applyBorder="1" applyAlignment="1" applyProtection="1">
      <alignment vertical="center" wrapText="1"/>
      <protection hidden="1"/>
    </xf>
    <xf numFmtId="168" fontId="4" fillId="0" borderId="47" xfId="0" applyNumberFormat="1" applyFont="1" applyBorder="1" applyAlignment="1" applyProtection="1">
      <alignment vertical="center"/>
      <protection hidden="1"/>
    </xf>
    <xf numFmtId="168" fontId="21" fillId="18" borderId="47" xfId="0" applyNumberFormat="1" applyFont="1" applyFill="1" applyBorder="1" applyAlignment="1" applyProtection="1">
      <alignment horizontal="center" vertical="center"/>
      <protection hidden="1"/>
    </xf>
    <xf numFmtId="168" fontId="16" fillId="5" borderId="9" xfId="0" applyNumberFormat="1" applyFont="1" applyFill="1" applyBorder="1" applyAlignment="1" applyProtection="1">
      <alignment horizontal="right" vertical="center"/>
      <protection hidden="1"/>
    </xf>
    <xf numFmtId="168" fontId="16" fillId="5" borderId="13" xfId="0" applyNumberFormat="1" applyFont="1" applyFill="1" applyBorder="1" applyAlignment="1" applyProtection="1">
      <alignment horizontal="right" vertical="center"/>
      <protection hidden="1"/>
    </xf>
    <xf numFmtId="0" fontId="5" fillId="5" borderId="13" xfId="0" applyFont="1" applyFill="1" applyBorder="1" applyAlignment="1" applyProtection="1">
      <alignment horizontal="center" vertical="center"/>
      <protection hidden="1"/>
    </xf>
    <xf numFmtId="0" fontId="4" fillId="0" borderId="78" xfId="0" applyFont="1" applyFill="1" applyBorder="1" applyAlignment="1" applyProtection="1">
      <alignment horizontal="left" indent="1"/>
      <protection hidden="1"/>
    </xf>
    <xf numFmtId="164" fontId="4" fillId="0" borderId="79" xfId="0" applyNumberFormat="1" applyFont="1" applyFill="1" applyBorder="1" applyAlignment="1" applyProtection="1">
      <alignment horizontal="center" vertical="center"/>
      <protection hidden="1"/>
    </xf>
    <xf numFmtId="0" fontId="4" fillId="0" borderId="80" xfId="0" applyFont="1" applyFill="1" applyBorder="1" applyAlignment="1" applyProtection="1">
      <alignment horizontal="left" vertical="center"/>
      <protection hidden="1"/>
    </xf>
    <xf numFmtId="165" fontId="4" fillId="0" borderId="78" xfId="0" applyNumberFormat="1" applyFont="1" applyFill="1" applyBorder="1" applyAlignment="1" applyProtection="1">
      <alignment horizontal="center"/>
      <protection hidden="1"/>
    </xf>
    <xf numFmtId="0" fontId="4" fillId="0" borderId="80" xfId="0" applyFont="1" applyFill="1" applyBorder="1" applyProtection="1">
      <protection hidden="1"/>
    </xf>
    <xf numFmtId="0" fontId="4" fillId="0" borderId="0" xfId="0" applyFont="1" applyAlignment="1" applyProtection="1">
      <alignment vertical="center"/>
      <protection hidden="1"/>
    </xf>
    <xf numFmtId="168" fontId="21" fillId="18" borderId="46" xfId="0" applyNumberFormat="1" applyFont="1" applyFill="1" applyBorder="1" applyAlignment="1" applyProtection="1">
      <alignment horizontal="center" vertical="center"/>
      <protection hidden="1"/>
    </xf>
    <xf numFmtId="168" fontId="21" fillId="18" borderId="0" xfId="0" applyNumberFormat="1" applyFont="1" applyFill="1" applyBorder="1" applyAlignment="1" applyProtection="1">
      <alignment horizontal="center" vertical="center"/>
      <protection hidden="1"/>
    </xf>
    <xf numFmtId="168" fontId="4" fillId="0" borderId="0" xfId="1" applyNumberFormat="1" applyFont="1" applyFill="1" applyBorder="1" applyAlignment="1" applyProtection="1">
      <alignment vertical="center"/>
      <protection hidden="1"/>
    </xf>
    <xf numFmtId="0" fontId="4" fillId="0" borderId="75" xfId="0" applyFont="1" applyFill="1" applyBorder="1" applyAlignment="1" applyProtection="1">
      <alignment horizontal="left" indent="1"/>
      <protection hidden="1"/>
    </xf>
    <xf numFmtId="164" fontId="4" fillId="0" borderId="76" xfId="0" applyNumberFormat="1" applyFont="1" applyFill="1" applyBorder="1" applyAlignment="1" applyProtection="1">
      <alignment horizontal="center" vertical="center"/>
      <protection hidden="1"/>
    </xf>
    <xf numFmtId="0" fontId="4" fillId="0" borderId="77" xfId="0" applyFont="1" applyFill="1" applyBorder="1" applyAlignment="1" applyProtection="1">
      <alignment horizontal="left" vertical="center"/>
      <protection hidden="1"/>
    </xf>
    <xf numFmtId="165" fontId="4" fillId="0" borderId="75" xfId="0" applyNumberFormat="1" applyFont="1" applyFill="1" applyBorder="1" applyAlignment="1" applyProtection="1">
      <alignment horizontal="center"/>
      <protection hidden="1"/>
    </xf>
    <xf numFmtId="0" fontId="4" fillId="0" borderId="77" xfId="0" applyFont="1" applyFill="1" applyBorder="1" applyProtection="1">
      <protection hidden="1"/>
    </xf>
    <xf numFmtId="0" fontId="5" fillId="0" borderId="77" xfId="0" applyFont="1" applyFill="1" applyBorder="1" applyAlignment="1" applyProtection="1">
      <alignment horizontal="left" vertical="center"/>
      <protection hidden="1"/>
    </xf>
    <xf numFmtId="0" fontId="21" fillId="0" borderId="91" xfId="0" applyFont="1" applyFill="1" applyBorder="1" applyAlignment="1" applyProtection="1">
      <alignment horizontal="right" indent="1"/>
      <protection hidden="1"/>
    </xf>
    <xf numFmtId="164" fontId="4" fillId="0" borderId="92" xfId="0" applyNumberFormat="1" applyFont="1" applyFill="1" applyBorder="1" applyAlignment="1" applyProtection="1">
      <alignment horizontal="center" vertical="center"/>
      <protection hidden="1"/>
    </xf>
    <xf numFmtId="0" fontId="5" fillId="0" borderId="93" xfId="0" applyFont="1" applyFill="1" applyBorder="1" applyAlignment="1" applyProtection="1">
      <alignment horizontal="left" vertical="center"/>
      <protection hidden="1"/>
    </xf>
    <xf numFmtId="165" fontId="21" fillId="0" borderId="91" xfId="0" applyNumberFormat="1" applyFont="1" applyFill="1" applyBorder="1" applyProtection="1">
      <protection hidden="1"/>
    </xf>
    <xf numFmtId="0" fontId="21" fillId="0" borderId="93" xfId="0" applyFont="1" applyFill="1" applyBorder="1" applyProtection="1">
      <protection hidden="1"/>
    </xf>
    <xf numFmtId="0" fontId="4" fillId="0" borderId="46" xfId="0" applyFont="1" applyBorder="1" applyAlignment="1" applyProtection="1">
      <alignment vertical="center"/>
      <protection hidden="1"/>
    </xf>
    <xf numFmtId="0" fontId="5" fillId="5" borderId="1" xfId="0" applyFont="1" applyFill="1" applyBorder="1" applyAlignment="1" applyProtection="1">
      <alignment horizontal="right" vertical="center"/>
      <protection hidden="1"/>
    </xf>
    <xf numFmtId="164" fontId="4" fillId="5" borderId="3" xfId="0" applyNumberFormat="1" applyFont="1" applyFill="1" applyBorder="1" applyAlignment="1" applyProtection="1">
      <alignment horizontal="center" vertical="center"/>
      <protection hidden="1"/>
    </xf>
    <xf numFmtId="0" fontId="5" fillId="5" borderId="2" xfId="0" applyFont="1" applyFill="1" applyBorder="1" applyAlignment="1" applyProtection="1">
      <alignment horizontal="left" vertical="center"/>
      <protection hidden="1"/>
    </xf>
    <xf numFmtId="165" fontId="5" fillId="5" borderId="1" xfId="0" applyNumberFormat="1" applyFont="1" applyFill="1" applyBorder="1" applyAlignment="1" applyProtection="1">
      <alignment vertical="center"/>
      <protection hidden="1"/>
    </xf>
    <xf numFmtId="0" fontId="5" fillId="5" borderId="2" xfId="0" applyFont="1" applyFill="1" applyBorder="1" applyAlignment="1" applyProtection="1">
      <alignment vertical="center"/>
      <protection hidden="1"/>
    </xf>
    <xf numFmtId="165" fontId="4" fillId="0" borderId="46" xfId="1" applyFont="1" applyBorder="1" applyAlignment="1" applyProtection="1">
      <alignment vertical="center"/>
      <protection hidden="1"/>
    </xf>
    <xf numFmtId="168" fontId="4" fillId="0" borderId="0" xfId="0" applyNumberFormat="1" applyFont="1" applyAlignment="1" applyProtection="1">
      <alignment vertical="center"/>
      <protection hidden="1"/>
    </xf>
    <xf numFmtId="165" fontId="4" fillId="0" borderId="78" xfId="0" applyNumberFormat="1" applyFont="1" applyFill="1" applyBorder="1" applyProtection="1">
      <protection hidden="1"/>
    </xf>
    <xf numFmtId="0" fontId="21" fillId="0" borderId="94" xfId="0" applyFont="1" applyFill="1" applyBorder="1" applyAlignment="1" applyProtection="1">
      <alignment horizontal="right" indent="1"/>
      <protection hidden="1"/>
    </xf>
    <xf numFmtId="164" fontId="4" fillId="0" borderId="95" xfId="0" applyNumberFormat="1" applyFont="1" applyFill="1" applyBorder="1" applyAlignment="1" applyProtection="1">
      <alignment horizontal="center" vertical="center"/>
      <protection hidden="1"/>
    </xf>
    <xf numFmtId="0" fontId="4" fillId="0" borderId="96" xfId="0" applyFont="1" applyFill="1" applyBorder="1" applyAlignment="1" applyProtection="1">
      <alignment horizontal="left" vertical="center"/>
      <protection hidden="1"/>
    </xf>
    <xf numFmtId="172" fontId="21" fillId="0" borderId="94" xfId="0" applyNumberFormat="1" applyFont="1" applyFill="1" applyBorder="1" applyProtection="1">
      <protection hidden="1"/>
    </xf>
    <xf numFmtId="0" fontId="21" fillId="0" borderId="77" xfId="0" applyFont="1" applyFill="1" applyBorder="1" applyProtection="1">
      <protection hidden="1"/>
    </xf>
    <xf numFmtId="0" fontId="4" fillId="0" borderId="75" xfId="0" applyFont="1" applyFill="1" applyBorder="1" applyAlignment="1" applyProtection="1">
      <alignment horizontal="left" vertical="center" indent="1"/>
      <protection hidden="1"/>
    </xf>
    <xf numFmtId="165" fontId="4" fillId="0" borderId="75" xfId="0" applyNumberFormat="1" applyFont="1" applyFill="1" applyBorder="1" applyProtection="1">
      <protection hidden="1"/>
    </xf>
    <xf numFmtId="0" fontId="4" fillId="0" borderId="91" xfId="0" applyFont="1" applyFill="1" applyBorder="1" applyAlignment="1" applyProtection="1">
      <alignment horizontal="left" indent="1"/>
      <protection hidden="1"/>
    </xf>
    <xf numFmtId="0" fontId="4" fillId="0" borderId="93" xfId="0" applyFont="1" applyFill="1" applyBorder="1" applyAlignment="1" applyProtection="1">
      <alignment horizontal="left" vertical="center"/>
      <protection hidden="1"/>
    </xf>
    <xf numFmtId="165" fontId="4" fillId="0" borderId="91" xfId="0" applyNumberFormat="1" applyFont="1" applyFill="1" applyBorder="1" applyProtection="1">
      <protection hidden="1"/>
    </xf>
    <xf numFmtId="0" fontId="4" fillId="0" borderId="93" xfId="0" applyFont="1" applyFill="1" applyBorder="1" applyProtection="1">
      <protection hidden="1"/>
    </xf>
    <xf numFmtId="0" fontId="4" fillId="0" borderId="46" xfId="0" applyFont="1" applyBorder="1" applyAlignment="1" applyProtection="1">
      <alignment horizontal="center" vertical="center"/>
      <protection hidden="1"/>
    </xf>
    <xf numFmtId="0" fontId="11" fillId="26" borderId="0" xfId="0" applyFont="1" applyFill="1" applyAlignment="1" applyProtection="1">
      <alignment horizontal="centerContinuous" vertical="center"/>
      <protection hidden="1"/>
    </xf>
    <xf numFmtId="0" fontId="4" fillId="0" borderId="78" xfId="0" applyFont="1" applyBorder="1" applyAlignment="1" applyProtection="1">
      <alignment horizontal="left" vertical="center" indent="1"/>
      <protection hidden="1"/>
    </xf>
    <xf numFmtId="164" fontId="4" fillId="0" borderId="79" xfId="0" applyNumberFormat="1" applyFont="1" applyBorder="1" applyAlignment="1" applyProtection="1">
      <alignment vertical="center"/>
      <protection hidden="1"/>
    </xf>
    <xf numFmtId="165" fontId="4" fillId="0" borderId="78" xfId="0" applyNumberFormat="1" applyFont="1" applyBorder="1" applyAlignment="1" applyProtection="1">
      <alignment vertical="center"/>
      <protection hidden="1"/>
    </xf>
    <xf numFmtId="0" fontId="4" fillId="0" borderId="75" xfId="0" applyFont="1" applyBorder="1" applyAlignment="1" applyProtection="1">
      <alignment horizontal="left" vertical="center" indent="1"/>
      <protection hidden="1"/>
    </xf>
    <xf numFmtId="164" fontId="4" fillId="0" borderId="76" xfId="0" applyNumberFormat="1" applyFont="1" applyBorder="1" applyAlignment="1" applyProtection="1">
      <alignment vertical="center"/>
      <protection hidden="1"/>
    </xf>
    <xf numFmtId="165" fontId="4" fillId="0" borderId="75" xfId="0" applyNumberFormat="1" applyFont="1" applyBorder="1" applyAlignment="1" applyProtection="1">
      <alignment vertical="center"/>
      <protection hidden="1"/>
    </xf>
    <xf numFmtId="0" fontId="4" fillId="0" borderId="91" xfId="0" applyFont="1" applyBorder="1" applyAlignment="1" applyProtection="1">
      <alignment horizontal="left" vertical="center" indent="1"/>
      <protection hidden="1"/>
    </xf>
    <xf numFmtId="164" fontId="4" fillId="0" borderId="92" xfId="0" applyNumberFormat="1" applyFont="1" applyBorder="1" applyAlignment="1" applyProtection="1">
      <alignment vertical="center"/>
      <protection hidden="1"/>
    </xf>
    <xf numFmtId="165" fontId="4" fillId="0" borderId="91" xfId="0" applyNumberFormat="1" applyFont="1" applyBorder="1" applyAlignment="1" applyProtection="1">
      <alignment vertical="center"/>
      <protection hidden="1"/>
    </xf>
    <xf numFmtId="0" fontId="4" fillId="0" borderId="70" xfId="0" applyFont="1" applyBorder="1" applyAlignment="1" applyProtection="1">
      <alignment horizontal="center" vertical="center"/>
      <protection hidden="1"/>
    </xf>
    <xf numFmtId="0" fontId="4" fillId="0" borderId="70" xfId="0" applyFont="1" applyBorder="1" applyAlignment="1" applyProtection="1">
      <alignment horizontal="center" vertical="center" wrapText="1"/>
      <protection hidden="1"/>
    </xf>
    <xf numFmtId="49" fontId="4" fillId="0" borderId="70" xfId="0" quotePrefix="1" applyNumberFormat="1" applyFont="1" applyBorder="1" applyAlignment="1" applyProtection="1">
      <alignment horizontal="center" vertical="center"/>
      <protection hidden="1"/>
    </xf>
    <xf numFmtId="0" fontId="4" fillId="0" borderId="70" xfId="0" applyFont="1" applyBorder="1" applyAlignment="1" applyProtection="1">
      <alignment vertical="center"/>
      <protection hidden="1"/>
    </xf>
    <xf numFmtId="167" fontId="4" fillId="0" borderId="70" xfId="0" applyNumberFormat="1" applyFont="1" applyBorder="1" applyAlignment="1" applyProtection="1">
      <alignment vertical="center"/>
      <protection hidden="1"/>
    </xf>
    <xf numFmtId="49" fontId="4" fillId="0" borderId="70" xfId="0" quotePrefix="1" applyNumberFormat="1" applyFont="1" applyBorder="1" applyAlignment="1" applyProtection="1">
      <alignment vertical="center"/>
      <protection hidden="1"/>
    </xf>
    <xf numFmtId="49" fontId="4" fillId="0" borderId="68" xfId="0" applyNumberFormat="1" applyFont="1" applyBorder="1" applyAlignment="1" applyProtection="1">
      <alignment vertical="center"/>
      <protection hidden="1"/>
    </xf>
    <xf numFmtId="165" fontId="4" fillId="0" borderId="68" xfId="1" applyFont="1" applyBorder="1" applyAlignment="1" applyProtection="1">
      <alignment vertical="center"/>
      <protection hidden="1"/>
    </xf>
    <xf numFmtId="168" fontId="4" fillId="0" borderId="68" xfId="1" applyNumberFormat="1" applyFont="1" applyFill="1" applyBorder="1" applyAlignment="1" applyProtection="1">
      <alignment vertical="center"/>
      <protection hidden="1"/>
    </xf>
    <xf numFmtId="0" fontId="4" fillId="0" borderId="44" xfId="0" applyNumberFormat="1" applyFont="1" applyFill="1" applyBorder="1" applyAlignment="1" applyProtection="1">
      <alignment horizontal="center" vertical="center"/>
      <protection hidden="1"/>
    </xf>
    <xf numFmtId="171" fontId="4" fillId="0" borderId="45" xfId="0" quotePrefix="1" applyNumberFormat="1" applyFont="1" applyFill="1" applyBorder="1" applyAlignment="1" applyProtection="1">
      <alignment horizontal="center" vertical="center"/>
      <protection hidden="1"/>
    </xf>
    <xf numFmtId="0" fontId="4" fillId="0" borderId="45" xfId="0" applyFont="1" applyFill="1" applyBorder="1" applyAlignment="1" applyProtection="1">
      <alignment horizontal="center" vertical="center"/>
      <protection hidden="1"/>
    </xf>
    <xf numFmtId="0" fontId="4" fillId="0" borderId="45" xfId="0" applyFont="1" applyFill="1" applyBorder="1" applyAlignment="1" applyProtection="1">
      <alignment vertical="center"/>
      <protection hidden="1"/>
    </xf>
    <xf numFmtId="167" fontId="4" fillId="0" borderId="45" xfId="0" applyNumberFormat="1" applyFont="1" applyFill="1" applyBorder="1" applyAlignment="1" applyProtection="1">
      <alignment vertical="center"/>
      <protection hidden="1"/>
    </xf>
    <xf numFmtId="49" fontId="11" fillId="16" borderId="69" xfId="0" applyNumberFormat="1" applyFont="1" applyFill="1" applyBorder="1" applyAlignment="1" applyProtection="1">
      <alignment horizontal="center" vertical="center"/>
      <protection hidden="1"/>
    </xf>
    <xf numFmtId="165" fontId="11" fillId="9" borderId="69" xfId="1" applyFont="1" applyFill="1" applyBorder="1" applyAlignment="1" applyProtection="1">
      <alignment vertical="center"/>
      <protection hidden="1"/>
    </xf>
    <xf numFmtId="165" fontId="5" fillId="14" borderId="69" xfId="1" applyFont="1" applyFill="1" applyBorder="1" applyAlignment="1" applyProtection="1">
      <alignment vertical="center"/>
      <protection hidden="1"/>
    </xf>
    <xf numFmtId="168" fontId="5" fillId="5" borderId="69" xfId="1" applyNumberFormat="1" applyFont="1" applyFill="1" applyBorder="1" applyAlignment="1" applyProtection="1">
      <alignment vertical="center"/>
      <protection hidden="1"/>
    </xf>
    <xf numFmtId="168" fontId="21" fillId="18" borderId="67" xfId="0" applyNumberFormat="1" applyFont="1" applyFill="1" applyBorder="1" applyAlignment="1" applyProtection="1">
      <alignment horizontal="center" vertical="center"/>
      <protection hidden="1"/>
    </xf>
    <xf numFmtId="170" fontId="4" fillId="0" borderId="0" xfId="0" applyNumberFormat="1" applyFont="1" applyAlignment="1" applyProtection="1">
      <alignment horizontal="center" vertical="center"/>
      <protection hidden="1"/>
    </xf>
    <xf numFmtId="49" fontId="4" fillId="0" borderId="0" xfId="0" applyNumberFormat="1" applyFont="1" applyAlignment="1" applyProtection="1">
      <alignment vertical="center"/>
      <protection hidden="1"/>
    </xf>
    <xf numFmtId="165" fontId="4" fillId="0" borderId="0" xfId="1" applyFont="1" applyBorder="1" applyAlignment="1" applyProtection="1">
      <alignment vertical="center"/>
      <protection hidden="1"/>
    </xf>
    <xf numFmtId="168" fontId="4" fillId="0" borderId="0" xfId="1" applyNumberFormat="1" applyFont="1" applyBorder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3" fillId="0" borderId="0" xfId="0" applyFont="1" applyFill="1" applyAlignment="1" applyProtection="1">
      <alignment horizontal="center"/>
      <protection hidden="1"/>
    </xf>
    <xf numFmtId="0" fontId="4" fillId="11" borderId="0" xfId="0" applyFont="1" applyFill="1" applyProtection="1">
      <protection hidden="1"/>
    </xf>
    <xf numFmtId="0" fontId="11" fillId="9" borderId="58" xfId="0" applyFont="1" applyFill="1" applyBorder="1" applyAlignment="1" applyProtection="1">
      <alignment horizontal="right" indent="1"/>
      <protection hidden="1"/>
    </xf>
    <xf numFmtId="0" fontId="20" fillId="14" borderId="59" xfId="0" applyFont="1" applyFill="1" applyBorder="1" applyAlignment="1" applyProtection="1">
      <alignment horizontal="centerContinuous"/>
      <protection hidden="1"/>
    </xf>
    <xf numFmtId="0" fontId="15" fillId="11" borderId="0" xfId="0" applyFont="1" applyFill="1" applyProtection="1">
      <protection hidden="1"/>
    </xf>
    <xf numFmtId="0" fontId="11" fillId="9" borderId="64" xfId="0" applyFont="1" applyFill="1" applyBorder="1" applyAlignment="1" applyProtection="1">
      <alignment horizontal="right" indent="2"/>
      <protection hidden="1"/>
    </xf>
    <xf numFmtId="0" fontId="20" fillId="14" borderId="65" xfId="0" applyFont="1" applyFill="1" applyBorder="1" applyAlignment="1" applyProtection="1">
      <alignment horizontal="centerContinuous"/>
      <protection hidden="1"/>
    </xf>
    <xf numFmtId="0" fontId="5" fillId="12" borderId="65" xfId="0" applyFont="1" applyFill="1" applyBorder="1" applyAlignment="1" applyProtection="1">
      <alignment horizontal="centerContinuous"/>
      <protection hidden="1"/>
    </xf>
    <xf numFmtId="0" fontId="5" fillId="12" borderId="61" xfId="0" applyFont="1" applyFill="1" applyBorder="1" applyAlignment="1" applyProtection="1">
      <alignment horizontal="centerContinuous"/>
      <protection hidden="1"/>
    </xf>
    <xf numFmtId="0" fontId="5" fillId="12" borderId="62" xfId="0" applyFont="1" applyFill="1" applyBorder="1" applyAlignment="1" applyProtection="1">
      <alignment horizontal="centerContinuous"/>
      <protection hidden="1"/>
    </xf>
    <xf numFmtId="0" fontId="9" fillId="13" borderId="62" xfId="0" applyFont="1" applyFill="1" applyBorder="1" applyAlignment="1" applyProtection="1">
      <alignment horizontal="center"/>
      <protection hidden="1"/>
    </xf>
    <xf numFmtId="0" fontId="16" fillId="11" borderId="0" xfId="0" applyFont="1" applyFill="1" applyBorder="1" applyAlignment="1" applyProtection="1">
      <alignment horizontal="centerContinuous"/>
      <protection hidden="1"/>
    </xf>
    <xf numFmtId="0" fontId="5" fillId="7" borderId="16" xfId="0" applyFont="1" applyFill="1" applyBorder="1" applyAlignment="1" applyProtection="1">
      <alignment horizontal="centerContinuous"/>
      <protection hidden="1"/>
    </xf>
    <xf numFmtId="0" fontId="5" fillId="7" borderId="24" xfId="0" applyFont="1" applyFill="1" applyBorder="1" applyAlignment="1" applyProtection="1">
      <alignment horizontal="centerContinuous"/>
      <protection hidden="1"/>
    </xf>
    <xf numFmtId="0" fontId="5" fillId="7" borderId="25" xfId="0" applyFont="1" applyFill="1" applyBorder="1" applyAlignment="1" applyProtection="1">
      <alignment horizontal="centerContinuous"/>
      <protection hidden="1"/>
    </xf>
    <xf numFmtId="0" fontId="9" fillId="15" borderId="48" xfId="0" applyFont="1" applyFill="1" applyBorder="1" applyAlignment="1" applyProtection="1">
      <alignment horizontal="left" indent="1"/>
      <protection hidden="1"/>
    </xf>
    <xf numFmtId="164" fontId="9" fillId="15" borderId="49" xfId="0" applyNumberFormat="1" applyFont="1" applyFill="1" applyBorder="1" applyProtection="1">
      <protection hidden="1"/>
    </xf>
    <xf numFmtId="0" fontId="9" fillId="15" borderId="50" xfId="0" applyFont="1" applyFill="1" applyBorder="1" applyProtection="1">
      <protection hidden="1"/>
    </xf>
    <xf numFmtId="165" fontId="9" fillId="15" borderId="51" xfId="0" applyNumberFormat="1" applyFont="1" applyFill="1" applyBorder="1" applyProtection="1">
      <protection hidden="1"/>
    </xf>
    <xf numFmtId="0" fontId="9" fillId="15" borderId="52" xfId="0" applyFont="1" applyFill="1" applyBorder="1" applyProtection="1">
      <protection hidden="1"/>
    </xf>
    <xf numFmtId="0" fontId="9" fillId="11" borderId="0" xfId="0" applyFont="1" applyFill="1" applyAlignment="1" applyProtection="1">
      <alignment horizontal="center"/>
      <protection hidden="1"/>
    </xf>
    <xf numFmtId="0" fontId="9" fillId="15" borderId="53" xfId="0" applyFont="1" applyFill="1" applyBorder="1" applyAlignment="1" applyProtection="1">
      <alignment horizontal="left" indent="1"/>
      <protection hidden="1"/>
    </xf>
    <xf numFmtId="164" fontId="9" fillId="15" borderId="54" xfId="0" applyNumberFormat="1" applyFont="1" applyFill="1" applyBorder="1" applyProtection="1">
      <protection hidden="1"/>
    </xf>
    <xf numFmtId="0" fontId="9" fillId="15" borderId="55" xfId="0" applyFont="1" applyFill="1" applyBorder="1" applyProtection="1">
      <protection hidden="1"/>
    </xf>
    <xf numFmtId="165" fontId="9" fillId="15" borderId="56" xfId="0" applyNumberFormat="1" applyFont="1" applyFill="1" applyBorder="1" applyProtection="1">
      <protection hidden="1"/>
    </xf>
    <xf numFmtId="0" fontId="9" fillId="15" borderId="57" xfId="0" applyFont="1" applyFill="1" applyBorder="1" applyProtection="1">
      <protection hidden="1"/>
    </xf>
    <xf numFmtId="0" fontId="3" fillId="11" borderId="0" xfId="0" applyFont="1" applyFill="1" applyAlignment="1" applyProtection="1">
      <alignment horizontal="left" indent="1"/>
      <protection hidden="1"/>
    </xf>
    <xf numFmtId="164" fontId="16" fillId="11" borderId="0" xfId="0" applyNumberFormat="1" applyFont="1" applyFill="1" applyAlignment="1" applyProtection="1">
      <alignment horizontal="center"/>
      <protection hidden="1"/>
    </xf>
    <xf numFmtId="0" fontId="17" fillId="2" borderId="26" xfId="0" applyFont="1" applyFill="1" applyBorder="1" applyAlignment="1" applyProtection="1">
      <alignment horizontal="center"/>
      <protection hidden="1"/>
    </xf>
    <xf numFmtId="164" fontId="17" fillId="2" borderId="27" xfId="0" applyNumberFormat="1" applyFont="1" applyFill="1" applyBorder="1" applyAlignment="1" applyProtection="1">
      <alignment horizontal="left" indent="1"/>
      <protection hidden="1"/>
    </xf>
    <xf numFmtId="164" fontId="17" fillId="2" borderId="28" xfId="0" applyNumberFormat="1" applyFont="1" applyFill="1" applyBorder="1" applyProtection="1">
      <protection hidden="1"/>
    </xf>
    <xf numFmtId="165" fontId="17" fillId="2" borderId="29" xfId="0" applyNumberFormat="1" applyFont="1" applyFill="1" applyBorder="1" applyProtection="1">
      <protection hidden="1"/>
    </xf>
    <xf numFmtId="0" fontId="17" fillId="2" borderId="30" xfId="0" applyFont="1" applyFill="1" applyBorder="1" applyAlignment="1" applyProtection="1">
      <alignment horizontal="left"/>
      <protection hidden="1"/>
    </xf>
    <xf numFmtId="0" fontId="16" fillId="11" borderId="0" xfId="0" applyFont="1" applyFill="1" applyAlignment="1" applyProtection="1">
      <alignment horizontal="center"/>
      <protection hidden="1"/>
    </xf>
    <xf numFmtId="0" fontId="11" fillId="9" borderId="16" xfId="0" applyFont="1" applyFill="1" applyBorder="1" applyAlignment="1" applyProtection="1">
      <alignment horizontal="centerContinuous"/>
      <protection hidden="1"/>
    </xf>
    <xf numFmtId="0" fontId="15" fillId="9" borderId="17" xfId="0" applyFont="1" applyFill="1" applyBorder="1" applyAlignment="1" applyProtection="1">
      <alignment horizontal="centerContinuous"/>
      <protection hidden="1"/>
    </xf>
    <xf numFmtId="0" fontId="15" fillId="9" borderId="18" xfId="0" applyFont="1" applyFill="1" applyBorder="1" applyAlignment="1" applyProtection="1">
      <alignment horizontal="centerContinuous"/>
      <protection hidden="1"/>
    </xf>
    <xf numFmtId="166" fontId="3" fillId="11" borderId="0" xfId="0" applyNumberFormat="1" applyFont="1" applyFill="1" applyAlignment="1" applyProtection="1">
      <alignment horizontal="left" indent="1"/>
      <protection hidden="1"/>
    </xf>
    <xf numFmtId="0" fontId="11" fillId="22" borderId="16" xfId="0" applyFont="1" applyFill="1" applyBorder="1" applyAlignment="1" applyProtection="1">
      <alignment horizontal="centerContinuous"/>
      <protection hidden="1"/>
    </xf>
    <xf numFmtId="0" fontId="11" fillId="22" borderId="17" xfId="0" applyFont="1" applyFill="1" applyBorder="1" applyAlignment="1" applyProtection="1">
      <alignment horizontal="centerContinuous"/>
      <protection hidden="1"/>
    </xf>
    <xf numFmtId="164" fontId="11" fillId="22" borderId="17" xfId="0" applyNumberFormat="1" applyFont="1" applyFill="1" applyBorder="1" applyAlignment="1" applyProtection="1">
      <alignment horizontal="centerContinuous"/>
      <protection hidden="1"/>
    </xf>
    <xf numFmtId="0" fontId="11" fillId="22" borderId="18" xfId="0" applyFont="1" applyFill="1" applyBorder="1" applyAlignment="1" applyProtection="1">
      <alignment horizontal="centerContinuous"/>
      <protection hidden="1"/>
    </xf>
    <xf numFmtId="0" fontId="9" fillId="7" borderId="31" xfId="0" applyFont="1" applyFill="1" applyBorder="1" applyAlignment="1" applyProtection="1">
      <alignment horizontal="right" indent="1"/>
      <protection hidden="1"/>
    </xf>
    <xf numFmtId="0" fontId="4" fillId="12" borderId="19" xfId="0" applyFont="1" applyFill="1" applyBorder="1" applyAlignment="1" applyProtection="1">
      <alignment vertical="center"/>
      <protection hidden="1"/>
    </xf>
    <xf numFmtId="0" fontId="4" fillId="12" borderId="0" xfId="0" applyFont="1" applyFill="1" applyBorder="1" applyAlignment="1" applyProtection="1">
      <alignment vertical="center"/>
      <protection hidden="1"/>
    </xf>
    <xf numFmtId="0" fontId="4" fillId="12" borderId="20" xfId="0" applyFont="1" applyFill="1" applyBorder="1" applyAlignment="1" applyProtection="1">
      <alignment vertical="center"/>
      <protection hidden="1"/>
    </xf>
    <xf numFmtId="0" fontId="4" fillId="11" borderId="0" xfId="0" applyFont="1" applyFill="1" applyAlignment="1" applyProtection="1">
      <alignment vertical="center"/>
      <protection hidden="1"/>
    </xf>
    <xf numFmtId="166" fontId="9" fillId="7" borderId="34" xfId="0" applyNumberFormat="1" applyFont="1" applyFill="1" applyBorder="1" applyAlignment="1" applyProtection="1">
      <alignment horizontal="right" indent="1"/>
      <protection hidden="1"/>
    </xf>
    <xf numFmtId="166" fontId="3" fillId="12" borderId="19" xfId="0" applyNumberFormat="1" applyFont="1" applyFill="1" applyBorder="1" applyAlignment="1" applyProtection="1">
      <alignment horizontal="left" indent="1"/>
      <protection hidden="1"/>
    </xf>
    <xf numFmtId="0" fontId="3" fillId="12" borderId="0" xfId="0" applyFont="1" applyFill="1" applyBorder="1" applyProtection="1">
      <protection hidden="1"/>
    </xf>
    <xf numFmtId="0" fontId="4" fillId="12" borderId="0" xfId="0" applyFont="1" applyFill="1" applyBorder="1" applyProtection="1">
      <protection hidden="1"/>
    </xf>
    <xf numFmtId="0" fontId="4" fillId="12" borderId="20" xfId="0" applyFont="1" applyFill="1" applyBorder="1" applyProtection="1">
      <protection hidden="1"/>
    </xf>
    <xf numFmtId="0" fontId="9" fillId="7" borderId="34" xfId="0" applyFont="1" applyFill="1" applyBorder="1" applyAlignment="1" applyProtection="1">
      <alignment horizontal="right" indent="1"/>
      <protection hidden="1"/>
    </xf>
    <xf numFmtId="0" fontId="3" fillId="11" borderId="0" xfId="0" applyFont="1" applyFill="1" applyProtection="1">
      <protection hidden="1"/>
    </xf>
    <xf numFmtId="0" fontId="3" fillId="12" borderId="21" xfId="0" applyFont="1" applyFill="1" applyBorder="1" applyProtection="1">
      <protection hidden="1"/>
    </xf>
    <xf numFmtId="0" fontId="3" fillId="12" borderId="22" xfId="0" applyFont="1" applyFill="1" applyBorder="1" applyProtection="1">
      <protection hidden="1"/>
    </xf>
    <xf numFmtId="0" fontId="4" fillId="12" borderId="22" xfId="0" applyFont="1" applyFill="1" applyBorder="1" applyProtection="1">
      <protection hidden="1"/>
    </xf>
    <xf numFmtId="0" fontId="4" fillId="12" borderId="23" xfId="0" applyFont="1" applyFill="1" applyBorder="1" applyProtection="1">
      <protection hidden="1"/>
    </xf>
    <xf numFmtId="165" fontId="5" fillId="15" borderId="35" xfId="0" applyNumberFormat="1" applyFont="1" applyFill="1" applyBorder="1" applyAlignment="1" applyProtection="1">
      <alignment horizontal="left" indent="1"/>
      <protection hidden="1"/>
    </xf>
    <xf numFmtId="165" fontId="5" fillId="15" borderId="36" xfId="0" applyNumberFormat="1" applyFont="1" applyFill="1" applyBorder="1" applyAlignment="1" applyProtection="1">
      <alignment horizontal="left" indent="1"/>
      <protection hidden="1"/>
    </xf>
    <xf numFmtId="0" fontId="23" fillId="24" borderId="16" xfId="0" applyFont="1" applyFill="1" applyBorder="1" applyAlignment="1" applyProtection="1">
      <alignment horizontal="centerContinuous"/>
      <protection hidden="1"/>
    </xf>
    <xf numFmtId="0" fontId="11" fillId="24" borderId="17" xfId="0" applyFont="1" applyFill="1" applyBorder="1" applyAlignment="1" applyProtection="1">
      <alignment horizontal="centerContinuous"/>
      <protection hidden="1"/>
    </xf>
    <xf numFmtId="164" fontId="11" fillId="24" borderId="17" xfId="0" applyNumberFormat="1" applyFont="1" applyFill="1" applyBorder="1" applyAlignment="1" applyProtection="1">
      <alignment horizontal="centerContinuous"/>
      <protection hidden="1"/>
    </xf>
    <xf numFmtId="0" fontId="11" fillId="24" borderId="81" xfId="0" applyFont="1" applyFill="1" applyBorder="1" applyAlignment="1" applyProtection="1">
      <alignment horizontal="centerContinuous"/>
      <protection hidden="1"/>
    </xf>
    <xf numFmtId="0" fontId="11" fillId="24" borderId="82" xfId="0" applyFont="1" applyFill="1" applyBorder="1" applyAlignment="1" applyProtection="1">
      <alignment horizontal="centerContinuous"/>
      <protection hidden="1"/>
    </xf>
    <xf numFmtId="0" fontId="3" fillId="11" borderId="0" xfId="0" applyFont="1" applyFill="1" applyAlignment="1" applyProtection="1">
      <alignment horizontal="left"/>
      <protection hidden="1"/>
    </xf>
    <xf numFmtId="0" fontId="23" fillId="18" borderId="87" xfId="0" applyFont="1" applyFill="1" applyBorder="1" applyAlignment="1" applyProtection="1">
      <alignment horizontal="center" vertical="center"/>
      <protection hidden="1"/>
    </xf>
    <xf numFmtId="0" fontId="4" fillId="25" borderId="0" xfId="0" applyFont="1" applyFill="1" applyBorder="1" applyAlignment="1" applyProtection="1">
      <alignment vertical="center"/>
      <protection hidden="1"/>
    </xf>
    <xf numFmtId="0" fontId="4" fillId="25" borderId="20" xfId="0" applyFont="1" applyFill="1" applyBorder="1" applyAlignment="1" applyProtection="1">
      <alignment vertical="center"/>
      <protection hidden="1"/>
    </xf>
    <xf numFmtId="0" fontId="9" fillId="7" borderId="37" xfId="0" applyFont="1" applyFill="1" applyBorder="1" applyAlignment="1" applyProtection="1">
      <alignment horizontal="right" indent="1"/>
      <protection hidden="1"/>
    </xf>
    <xf numFmtId="165" fontId="5" fillId="15" borderId="38" xfId="0" applyNumberFormat="1" applyFont="1" applyFill="1" applyBorder="1" applyAlignment="1" applyProtection="1">
      <alignment horizontal="left" indent="1"/>
      <protection hidden="1"/>
    </xf>
    <xf numFmtId="165" fontId="5" fillId="15" borderId="39" xfId="0" applyNumberFormat="1" applyFont="1" applyFill="1" applyBorder="1" applyAlignment="1" applyProtection="1">
      <alignment horizontal="left" indent="1"/>
      <protection hidden="1"/>
    </xf>
    <xf numFmtId="0" fontId="23" fillId="18" borderId="90" xfId="0" applyFont="1" applyFill="1" applyBorder="1" applyAlignment="1" applyProtection="1">
      <alignment horizontal="center" vertical="center"/>
      <protection hidden="1"/>
    </xf>
    <xf numFmtId="0" fontId="4" fillId="25" borderId="22" xfId="0" applyFont="1" applyFill="1" applyBorder="1" applyProtection="1">
      <protection hidden="1"/>
    </xf>
    <xf numFmtId="0" fontId="4" fillId="25" borderId="23" xfId="0" applyFont="1" applyFill="1" applyBorder="1" applyProtection="1">
      <protection hidden="1"/>
    </xf>
    <xf numFmtId="167" fontId="4" fillId="11" borderId="0" xfId="0" applyNumberFormat="1" applyFont="1" applyFill="1" applyProtection="1">
      <protection hidden="1"/>
    </xf>
    <xf numFmtId="0" fontId="6" fillId="0" borderId="0" xfId="0" applyFont="1" applyAlignment="1" applyProtection="1">
      <alignment horizontal="centerContinuous"/>
      <protection hidden="1"/>
    </xf>
    <xf numFmtId="167" fontId="6" fillId="0" borderId="0" xfId="0" applyNumberFormat="1" applyFont="1" applyProtection="1">
      <protection hidden="1"/>
    </xf>
    <xf numFmtId="167" fontId="2" fillId="0" borderId="0" xfId="0" applyNumberFormat="1" applyFont="1" applyProtection="1">
      <protection hidden="1"/>
    </xf>
    <xf numFmtId="165" fontId="2" fillId="0" borderId="0" xfId="1" applyFont="1" applyBorder="1" applyAlignment="1" applyProtection="1">
      <alignment horizontal="right" vertical="center"/>
      <protection hidden="1"/>
    </xf>
    <xf numFmtId="167" fontId="6" fillId="0" borderId="0" xfId="0" applyNumberFormat="1" applyFont="1" applyAlignment="1" applyProtection="1">
      <alignment horizontal="center" vertical="center"/>
      <protection hidden="1"/>
    </xf>
    <xf numFmtId="165" fontId="2" fillId="0" borderId="0" xfId="1" applyFont="1" applyBorder="1" applyAlignment="1" applyProtection="1">
      <alignment horizontal="left" vertical="center"/>
      <protection hidden="1"/>
    </xf>
    <xf numFmtId="0" fontId="12" fillId="0" borderId="0" xfId="0" applyFont="1" applyProtection="1">
      <protection hidden="1"/>
    </xf>
    <xf numFmtId="165" fontId="2" fillId="0" borderId="0" xfId="1" applyFont="1" applyBorder="1" applyAlignment="1" applyProtection="1">
      <alignment vertical="center"/>
      <protection hidden="1"/>
    </xf>
    <xf numFmtId="167" fontId="14" fillId="0" borderId="10" xfId="0" applyNumberFormat="1" applyFont="1" applyBorder="1" applyAlignment="1" applyProtection="1">
      <alignment horizontal="center" vertical="center"/>
      <protection hidden="1"/>
    </xf>
    <xf numFmtId="167" fontId="14" fillId="0" borderId="11" xfId="0" applyNumberFormat="1" applyFont="1" applyBorder="1" applyAlignment="1" applyProtection="1">
      <alignment horizontal="center" vertical="center"/>
      <protection hidden="1"/>
    </xf>
    <xf numFmtId="167" fontId="2" fillId="0" borderId="10" xfId="0" applyNumberFormat="1" applyFont="1" applyBorder="1" applyAlignment="1" applyProtection="1">
      <alignment horizontal="center" vertical="center" wrapText="1"/>
      <protection hidden="1"/>
    </xf>
    <xf numFmtId="167" fontId="2" fillId="0" borderId="11" xfId="0" applyNumberFormat="1" applyFont="1" applyBorder="1" applyAlignment="1" applyProtection="1">
      <alignment horizontal="center" vertical="center" wrapText="1"/>
      <protection hidden="1"/>
    </xf>
    <xf numFmtId="168" fontId="2" fillId="0" borderId="4" xfId="0" applyNumberFormat="1" applyFont="1" applyBorder="1" applyAlignment="1" applyProtection="1">
      <alignment horizontal="left" vertical="center" indent="1"/>
      <protection hidden="1"/>
    </xf>
    <xf numFmtId="165" fontId="10" fillId="0" borderId="5" xfId="1" applyFont="1" applyFill="1" applyBorder="1" applyAlignment="1" applyProtection="1">
      <alignment horizontal="left" indent="1"/>
      <protection hidden="1"/>
    </xf>
    <xf numFmtId="165" fontId="2" fillId="0" borderId="0" xfId="1" applyFont="1" applyProtection="1">
      <protection hidden="1"/>
    </xf>
    <xf numFmtId="168" fontId="2" fillId="0" borderId="4" xfId="0" applyNumberFormat="1" applyFont="1" applyBorder="1" applyAlignment="1" applyProtection="1">
      <alignment horizontal="left" vertical="center" indent="1" shrinkToFit="1"/>
      <protection hidden="1"/>
    </xf>
    <xf numFmtId="168" fontId="2" fillId="0" borderId="5" xfId="1" applyNumberFormat="1" applyFont="1" applyBorder="1" applyAlignment="1" applyProtection="1">
      <alignment horizontal="right" vertical="center" indent="1"/>
      <protection hidden="1"/>
    </xf>
    <xf numFmtId="168" fontId="6" fillId="3" borderId="12" xfId="0" applyNumberFormat="1" applyFont="1" applyFill="1" applyBorder="1" applyAlignment="1" applyProtection="1">
      <alignment horizontal="left" indent="1"/>
      <protection hidden="1"/>
    </xf>
    <xf numFmtId="165" fontId="6" fillId="3" borderId="13" xfId="1" applyFont="1" applyFill="1" applyBorder="1" applyAlignment="1" applyProtection="1">
      <alignment horizontal="right" indent="1"/>
      <protection hidden="1"/>
    </xf>
    <xf numFmtId="168" fontId="6" fillId="4" borderId="12" xfId="0" applyNumberFormat="1" applyFont="1" applyFill="1" applyBorder="1" applyAlignment="1" applyProtection="1">
      <alignment horizontal="left" indent="1"/>
      <protection hidden="1"/>
    </xf>
    <xf numFmtId="165" fontId="6" fillId="4" borderId="13" xfId="1" applyFont="1" applyFill="1" applyBorder="1" applyAlignment="1" applyProtection="1">
      <alignment horizontal="right" indent="1"/>
      <protection hidden="1"/>
    </xf>
    <xf numFmtId="0" fontId="8" fillId="0" borderId="10" xfId="0" applyFont="1" applyBorder="1" applyProtection="1">
      <protection hidden="1"/>
    </xf>
    <xf numFmtId="0" fontId="2" fillId="0" borderId="11" xfId="0" applyFont="1" applyBorder="1" applyProtection="1">
      <protection hidden="1"/>
    </xf>
    <xf numFmtId="167" fontId="2" fillId="0" borderId="0" xfId="0" applyNumberFormat="1" applyFont="1" applyAlignment="1" applyProtection="1">
      <alignment horizontal="center" vertical="center"/>
      <protection hidden="1"/>
    </xf>
    <xf numFmtId="165" fontId="2" fillId="0" borderId="0" xfId="1" applyFont="1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11" fillId="9" borderId="40" xfId="0" applyFont="1" applyFill="1" applyBorder="1" applyAlignment="1" applyProtection="1">
      <alignment horizontal="center" vertical="center"/>
      <protection hidden="1"/>
    </xf>
    <xf numFmtId="0" fontId="11" fillId="9" borderId="41" xfId="0" applyFont="1" applyFill="1" applyBorder="1" applyAlignment="1" applyProtection="1">
      <alignment horizontal="center" vertical="center"/>
      <protection hidden="1"/>
    </xf>
    <xf numFmtId="0" fontId="11" fillId="9" borderId="42" xfId="0" applyFont="1" applyFill="1" applyBorder="1" applyAlignment="1" applyProtection="1">
      <alignment horizontal="center" vertical="center"/>
      <protection hidden="1"/>
    </xf>
    <xf numFmtId="0" fontId="11" fillId="9" borderId="43" xfId="0" applyFont="1" applyFill="1" applyBorder="1" applyAlignment="1" applyProtection="1">
      <alignment horizontal="center" vertical="center"/>
      <protection hidden="1"/>
    </xf>
    <xf numFmtId="0" fontId="22" fillId="23" borderId="0" xfId="0" applyFont="1" applyFill="1" applyAlignment="1" applyProtection="1">
      <alignment horizontal="center"/>
      <protection hidden="1"/>
    </xf>
    <xf numFmtId="0" fontId="11" fillId="9" borderId="59" xfId="0" applyFont="1" applyFill="1" applyBorder="1" applyAlignment="1" applyProtection="1">
      <alignment horizontal="center"/>
      <protection hidden="1"/>
    </xf>
    <xf numFmtId="0" fontId="11" fillId="9" borderId="60" xfId="0" applyFont="1" applyFill="1" applyBorder="1" applyAlignment="1" applyProtection="1">
      <alignment horizontal="center"/>
      <protection hidden="1"/>
    </xf>
    <xf numFmtId="169" fontId="5" fillId="15" borderId="35" xfId="0" applyNumberFormat="1" applyFont="1" applyFill="1" applyBorder="1" applyAlignment="1" applyProtection="1">
      <alignment horizontal="right"/>
      <protection hidden="1"/>
    </xf>
    <xf numFmtId="0" fontId="17" fillId="18" borderId="85" xfId="0" applyFont="1" applyFill="1" applyBorder="1" applyAlignment="1" applyProtection="1">
      <alignment horizontal="center" vertical="center"/>
      <protection hidden="1"/>
    </xf>
    <xf numFmtId="0" fontId="17" fillId="18" borderId="86" xfId="0" applyFont="1" applyFill="1" applyBorder="1" applyAlignment="1" applyProtection="1">
      <alignment horizontal="center" vertical="center"/>
      <protection hidden="1"/>
    </xf>
    <xf numFmtId="166" fontId="17" fillId="18" borderId="88" xfId="0" applyNumberFormat="1" applyFont="1" applyFill="1" applyBorder="1" applyAlignment="1" applyProtection="1">
      <alignment horizontal="center"/>
      <protection hidden="1"/>
    </xf>
    <xf numFmtId="166" fontId="17" fillId="18" borderId="89" xfId="0" applyNumberFormat="1" applyFont="1" applyFill="1" applyBorder="1" applyAlignment="1" applyProtection="1">
      <alignment horizontal="center"/>
      <protection hidden="1"/>
    </xf>
    <xf numFmtId="169" fontId="5" fillId="15" borderId="38" xfId="0" applyNumberFormat="1" applyFont="1" applyFill="1" applyBorder="1" applyAlignment="1" applyProtection="1">
      <alignment horizontal="right"/>
      <protection hidden="1"/>
    </xf>
    <xf numFmtId="0" fontId="19" fillId="9" borderId="14" xfId="0" applyFont="1" applyFill="1" applyBorder="1" applyAlignment="1" applyProtection="1">
      <alignment horizontal="center" vertical="center" wrapText="1"/>
      <protection hidden="1"/>
    </xf>
    <xf numFmtId="0" fontId="19" fillId="9" borderId="15" xfId="0" applyFont="1" applyFill="1" applyBorder="1" applyAlignment="1" applyProtection="1">
      <alignment horizontal="center" vertical="center"/>
      <protection hidden="1"/>
    </xf>
    <xf numFmtId="0" fontId="24" fillId="18" borderId="83" xfId="0" applyFont="1" applyFill="1" applyBorder="1" applyAlignment="1" applyProtection="1">
      <alignment horizontal="center" vertical="center"/>
      <protection hidden="1"/>
    </xf>
    <xf numFmtId="0" fontId="24" fillId="18" borderId="84" xfId="0" applyFont="1" applyFill="1" applyBorder="1" applyAlignment="1" applyProtection="1">
      <alignment horizontal="center" vertical="center"/>
      <protection hidden="1"/>
    </xf>
    <xf numFmtId="0" fontId="11" fillId="9" borderId="63" xfId="0" applyFont="1" applyFill="1" applyBorder="1" applyAlignment="1" applyProtection="1">
      <alignment horizontal="center"/>
      <protection hidden="1"/>
    </xf>
    <xf numFmtId="0" fontId="11" fillId="9" borderId="66" xfId="0" applyFont="1" applyFill="1" applyBorder="1" applyAlignment="1" applyProtection="1">
      <alignment horizontal="center"/>
      <protection hidden="1"/>
    </xf>
    <xf numFmtId="0" fontId="5" fillId="15" borderId="32" xfId="0" applyFont="1" applyFill="1" applyBorder="1" applyAlignment="1" applyProtection="1">
      <alignment horizontal="left" indent="1"/>
      <protection hidden="1"/>
    </xf>
    <xf numFmtId="0" fontId="5" fillId="15" borderId="33" xfId="0" applyFont="1" applyFill="1" applyBorder="1" applyAlignment="1" applyProtection="1">
      <alignment horizontal="left" indent="1"/>
      <protection hidden="1"/>
    </xf>
    <xf numFmtId="0" fontId="5" fillId="15" borderId="35" xfId="0" applyFont="1" applyFill="1" applyBorder="1" applyAlignment="1" applyProtection="1">
      <alignment horizontal="left" indent="1"/>
      <protection hidden="1"/>
    </xf>
    <xf numFmtId="0" fontId="5" fillId="15" borderId="36" xfId="0" applyFont="1" applyFill="1" applyBorder="1" applyAlignment="1" applyProtection="1">
      <alignment horizontal="left" indent="1"/>
      <protection hidden="1"/>
    </xf>
    <xf numFmtId="166" fontId="5" fillId="15" borderId="35" xfId="0" applyNumberFormat="1" applyFont="1" applyFill="1" applyBorder="1" applyAlignment="1" applyProtection="1">
      <alignment horizontal="left" indent="1"/>
      <protection hidden="1"/>
    </xf>
    <xf numFmtId="166" fontId="5" fillId="15" borderId="36" xfId="0" applyNumberFormat="1" applyFont="1" applyFill="1" applyBorder="1" applyAlignment="1" applyProtection="1">
      <alignment horizontal="left" indent="1"/>
      <protection hidden="1"/>
    </xf>
    <xf numFmtId="0" fontId="5" fillId="15" borderId="35" xfId="0" applyNumberFormat="1" applyFont="1" applyFill="1" applyBorder="1" applyAlignment="1" applyProtection="1">
      <alignment horizontal="left" indent="1"/>
      <protection hidden="1"/>
    </xf>
    <xf numFmtId="0" fontId="5" fillId="15" borderId="36" xfId="0" applyNumberFormat="1" applyFont="1" applyFill="1" applyBorder="1" applyAlignment="1" applyProtection="1">
      <alignment horizontal="left" indent="1"/>
      <protection hidden="1"/>
    </xf>
    <xf numFmtId="0" fontId="17" fillId="24" borderId="72" xfId="0" applyFont="1" applyFill="1" applyBorder="1" applyAlignment="1" applyProtection="1">
      <alignment horizontal="center"/>
      <protection hidden="1"/>
    </xf>
    <xf numFmtId="0" fontId="17" fillId="24" borderId="73" xfId="0" applyFont="1" applyFill="1" applyBorder="1" applyAlignment="1" applyProtection="1">
      <alignment horizontal="center"/>
      <protection hidden="1"/>
    </xf>
    <xf numFmtId="0" fontId="24" fillId="18" borderId="72" xfId="0" applyFont="1" applyFill="1" applyBorder="1" applyAlignment="1" applyProtection="1">
      <alignment horizontal="center"/>
      <protection hidden="1"/>
    </xf>
    <xf numFmtId="0" fontId="24" fillId="18" borderId="73" xfId="0" applyFont="1" applyFill="1" applyBorder="1" applyAlignment="1" applyProtection="1">
      <alignment horizontal="center"/>
      <protection hidden="1"/>
    </xf>
    <xf numFmtId="167" fontId="13" fillId="0" borderId="0" xfId="0" applyNumberFormat="1" applyFont="1" applyAlignment="1" applyProtection="1">
      <alignment horizontal="left" vertical="center"/>
      <protection hidden="1"/>
    </xf>
    <xf numFmtId="167" fontId="13" fillId="3" borderId="9" xfId="0" applyNumberFormat="1" applyFont="1" applyFill="1" applyBorder="1" applyAlignment="1" applyProtection="1">
      <alignment horizontal="center" vertical="center"/>
      <protection hidden="1"/>
    </xf>
    <xf numFmtId="167" fontId="6" fillId="4" borderId="9" xfId="0" applyNumberFormat="1" applyFont="1" applyFill="1" applyBorder="1" applyAlignment="1" applyProtection="1">
      <alignment horizontal="center" vertical="center" wrapText="1"/>
      <protection hidden="1"/>
    </xf>
    <xf numFmtId="167" fontId="6" fillId="8" borderId="10" xfId="0" applyNumberFormat="1" applyFont="1" applyFill="1" applyBorder="1" applyAlignment="1" applyProtection="1">
      <alignment horizontal="center" vertical="center"/>
      <protection hidden="1"/>
    </xf>
    <xf numFmtId="167" fontId="6" fillId="8" borderId="7" xfId="0" applyNumberFormat="1" applyFont="1" applyFill="1" applyBorder="1" applyAlignment="1" applyProtection="1">
      <alignment horizontal="center" vertical="center"/>
      <protection hidden="1"/>
    </xf>
    <xf numFmtId="165" fontId="6" fillId="8" borderId="11" xfId="1" applyFont="1" applyFill="1" applyBorder="1" applyAlignment="1" applyProtection="1">
      <alignment horizontal="center" vertical="center"/>
      <protection hidden="1"/>
    </xf>
    <xf numFmtId="165" fontId="6" fillId="8" borderId="6" xfId="1" applyFont="1" applyFill="1" applyBorder="1" applyAlignment="1" applyProtection="1">
      <alignment horizontal="center" vertical="center"/>
      <protection hidden="1"/>
    </xf>
    <xf numFmtId="167" fontId="6" fillId="0" borderId="8" xfId="0" applyNumberFormat="1" applyFont="1" applyBorder="1" applyAlignment="1" applyProtection="1">
      <alignment horizontal="left" vertical="center" shrinkToFit="1"/>
      <protection hidden="1"/>
    </xf>
    <xf numFmtId="168" fontId="2" fillId="0" borderId="4" xfId="0" applyNumberFormat="1" applyFont="1" applyBorder="1" applyAlignment="1" applyProtection="1">
      <alignment horizontal="left" vertical="center" wrapText="1" indent="1"/>
      <protection hidden="1"/>
    </xf>
  </cellXfs>
  <cellStyles count="2">
    <cellStyle name="จุลภาค" xfId="1" builtinId="3"/>
    <cellStyle name="ปกติ" xfId="0" builtinId="0"/>
  </cellStyles>
  <dxfs count="7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FF0000"/>
        <name val="TH SarabunPSK"/>
        <family val="2"/>
        <scheme val="none"/>
      </font>
      <numFmt numFmtId="168" formatCode="#,##0.00;\(#,##0.00\);&quot;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FF0000"/>
        <name val="TH SarabunPSK"/>
        <family val="2"/>
        <scheme val="none"/>
      </font>
      <numFmt numFmtId="168" formatCode="#,##0.00;\(#,##0.00\);&quot;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168" formatCode="#,##0.00;\(#,##0.00\);&quot;&quot;"/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168" formatCode="#,##0.00;\(#,##0.00\);&quot;&quot;"/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168" formatCode="#,##0.00;\(#,##0.00\);&quot;&quot;"/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168" formatCode="#,##0.00;\(#,##0.00\);&quot;&quot;"/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165" formatCode="_(* #,##0.00_);_(* \(#,##0.0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165" formatCode="_(* #,##0.00_);_(* \(#,##0.00\);_(* &quot;-&quot;??_);_(@_)"/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168" formatCode="#,##0.00;\(#,##0.00\);&quot;&quot;"/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168" formatCode="#,##0.00;\(#,##0.00\);&quot;&quot;"/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167" formatCode="0.00;\-0.00;"/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171" formatCode="0\ 0000\ 00000\ 00\ 0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171" formatCode="0\ 0000\ 00000\ 00\ 0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1" hidden="1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1" hidden="1"/>
    </dxf>
  </dxfs>
  <tableStyles count="0" defaultTableStyle="TableStyleMedium2" defaultPivotStyle="PivotStyleLight16"/>
  <colors>
    <mruColors>
      <color rgb="FF0099FF"/>
      <color rgb="FF0033CC"/>
      <color rgb="FF008000"/>
      <color rgb="FFFF99FF"/>
      <color rgb="FFFF33CC"/>
      <color rgb="FF66FFFF"/>
      <color rgb="FFFFFF00"/>
      <color rgb="FF00FF00"/>
      <color rgb="FF00FF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Spin" dx="26" fmlaLink="$C$7" max="300" min="1" page="10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SlipFormA5!A1"/><Relationship Id="rId1" Type="http://schemas.openxmlformats.org/officeDocument/2006/relationships/hyperlink" Target="#&#3600;&#3634;&#3609;&#3586;&#3657;&#3629;&#3617;&#3641;&#3621;&#3648;&#3591;&#3636;&#3609;&#3648;&#3604;&#3639;&#3629;&#3609;!A1"/></Relationships>
</file>

<file path=xl/drawings/_rels/drawing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#&#3600;&#3634;&#3609;&#3586;&#3657;&#3629;&#3617;&#3641;&#3621;&#3648;&#3591;&#3636;&#3609;&#3648;&#3604;&#3639;&#3629;&#3609;!A1"/><Relationship Id="rId4" Type="http://schemas.openxmlformats.org/officeDocument/2006/relationships/hyperlink" Target="#&#3614;&#3636;&#3617;&#3614;&#3660;&#3651;&#3610;&#3649;&#3592;&#3657;&#3591;!A1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83820</xdr:colOff>
      <xdr:row>4</xdr:row>
      <xdr:rowOff>0</xdr:rowOff>
    </xdr:from>
    <xdr:to>
      <xdr:col>9</xdr:col>
      <xdr:colOff>1242060</xdr:colOff>
      <xdr:row>7</xdr:row>
      <xdr:rowOff>289560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412980" y="1249680"/>
          <a:ext cx="1158240" cy="122682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>
              <a:solidFill>
                <a:srgbClr val="FF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&lt;&lt;</a:t>
          </a:r>
          <a:r>
            <a:rPr lang="en-US" sz="1600" baseline="0">
              <a:solidFill>
                <a:srgbClr val="FF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</a:t>
          </a:r>
          <a:r>
            <a:rPr lang="th-TH" sz="1600" baseline="0">
              <a:solidFill>
                <a:srgbClr val="FF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ให้เลือกเฉพาะงานที่มีรายการเบิกจ่ายงบบุคลากร</a:t>
          </a:r>
          <a:endParaRPr lang="en-US" sz="1600">
            <a:solidFill>
              <a:srgbClr val="FF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9</xdr:col>
      <xdr:colOff>350520</xdr:colOff>
      <xdr:row>2</xdr:row>
      <xdr:rowOff>190500</xdr:rowOff>
    </xdr:from>
    <xdr:to>
      <xdr:col>9</xdr:col>
      <xdr:colOff>838200</xdr:colOff>
      <xdr:row>3</xdr:row>
      <xdr:rowOff>251460</xdr:rowOff>
    </xdr:to>
    <xdr:sp macro="" textlink="">
      <xdr:nvSpPr>
        <xdr:cNvPr id="3" name="ลูกศร: ซ้า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296400" y="815340"/>
          <a:ext cx="487680" cy="373380"/>
        </a:xfrm>
        <a:prstGeom prst="leftArrow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190500</xdr:colOff>
      <xdr:row>1</xdr:row>
      <xdr:rowOff>342900</xdr:rowOff>
    </xdr:from>
    <xdr:to>
      <xdr:col>20</xdr:col>
      <xdr:colOff>1219200</xdr:colOff>
      <xdr:row>1</xdr:row>
      <xdr:rowOff>579120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9999940" y="655320"/>
          <a:ext cx="1028700" cy="2362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>
              <a:solidFill>
                <a:srgbClr val="FFFF00"/>
              </a:solidFill>
            </a:rPr>
            <a:t>(ค่าเช่าบ้าน)</a:t>
          </a:r>
          <a:endParaRPr lang="en-US" sz="1100">
            <a:solidFill>
              <a:srgbClr val="FFFF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10</xdr:row>
          <xdr:rowOff>129540</xdr:rowOff>
        </xdr:from>
        <xdr:to>
          <xdr:col>11</xdr:col>
          <xdr:colOff>175260</xdr:colOff>
          <xdr:row>12</xdr:row>
          <xdr:rowOff>121920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68580" rIns="36576" bIns="68580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0000FF"/>
                  </a:solidFill>
                  <a:latin typeface="TH SarabunPSK"/>
                  <a:cs typeface="TH SarabunPSK"/>
                </a:rPr>
                <a:t>พิมพ์ทุกราย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525780</xdr:colOff>
          <xdr:row>10</xdr:row>
          <xdr:rowOff>129540</xdr:rowOff>
        </xdr:from>
        <xdr:to>
          <xdr:col>12</xdr:col>
          <xdr:colOff>266700</xdr:colOff>
          <xdr:row>12</xdr:row>
          <xdr:rowOff>121920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68580" rIns="36576" bIns="68580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000000"/>
                  </a:solidFill>
                  <a:latin typeface="TH SarabunPSK"/>
                  <a:cs typeface="TH SarabunPSK"/>
                </a:rPr>
                <a:t>ส่งออก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350520</xdr:colOff>
          <xdr:row>10</xdr:row>
          <xdr:rowOff>129540</xdr:rowOff>
        </xdr:from>
        <xdr:to>
          <xdr:col>8</xdr:col>
          <xdr:colOff>1432560</xdr:colOff>
          <xdr:row>12</xdr:row>
          <xdr:rowOff>121920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64008" rIns="36576" bIns="64008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FF0000"/>
                  </a:solidFill>
                  <a:latin typeface="TH SarabunPSK"/>
                  <a:cs typeface="TH SarabunPSK"/>
                </a:rPr>
                <a:t>พิมพ์เฉพาะรายนี้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618066</xdr:colOff>
      <xdr:row>1</xdr:row>
      <xdr:rowOff>313268</xdr:rowOff>
    </xdr:from>
    <xdr:to>
      <xdr:col>12</xdr:col>
      <xdr:colOff>567266</xdr:colOff>
      <xdr:row>3</xdr:row>
      <xdr:rowOff>110068</xdr:rowOff>
    </xdr:to>
    <xdr:sp macro="" textlink="$G$3">
      <xdr:nvSpPr>
        <xdr:cNvPr id="11" name="กล่องข้อความ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5698066" y="313268"/>
          <a:ext cx="4605867" cy="431800"/>
        </a:xfrm>
        <a:prstGeom prst="rect">
          <a:avLst/>
        </a:prstGeom>
        <a:solidFill>
          <a:srgbClr val="00FFFF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C340AF64-E7CC-4A97-8C73-BB06A18D945B}" type="TxLink">
            <a:rPr lang="th-TH" sz="2400" b="1" i="0" u="none" strike="noStrike">
              <a:solidFill>
                <a:srgbClr val="0033CC"/>
              </a:solidFill>
              <a:latin typeface="TH SarabunPSK"/>
              <a:cs typeface="TH SarabunPSK"/>
            </a:rPr>
            <a:pPr algn="ctr"/>
            <a:t>ประจำเดือน  มิถุนายน พ.ศ. 2564</a:t>
          </a:fld>
          <a:endParaRPr lang="en-US" sz="2400" b="1">
            <a:solidFill>
              <a:srgbClr val="0033CC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 editAs="oneCell">
    <xdr:from>
      <xdr:col>14</xdr:col>
      <xdr:colOff>14814</xdr:colOff>
      <xdr:row>2</xdr:row>
      <xdr:rowOff>33866</xdr:rowOff>
    </xdr:from>
    <xdr:to>
      <xdr:col>15</xdr:col>
      <xdr:colOff>6869</xdr:colOff>
      <xdr:row>3</xdr:row>
      <xdr:rowOff>145399</xdr:rowOff>
    </xdr:to>
    <xdr:sp macro="" textlink="">
      <xdr:nvSpPr>
        <xdr:cNvPr id="15" name="สี่เหลี่ยมผืนผ้า: มุมมน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spect="1"/>
        </xdr:cNvSpPr>
      </xdr:nvSpPr>
      <xdr:spPr>
        <a:xfrm>
          <a:off x="11013014" y="533399"/>
          <a:ext cx="1990189" cy="4248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ฐานข้อมูลเงินเดือน</a:t>
          </a:r>
          <a:endParaRPr lang="en-US" sz="2000" b="1">
            <a:solidFill>
              <a:schemeClr val="bg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 editAs="oneCell">
    <xdr:from>
      <xdr:col>14</xdr:col>
      <xdr:colOff>27513</xdr:colOff>
      <xdr:row>3</xdr:row>
      <xdr:rowOff>313266</xdr:rowOff>
    </xdr:from>
    <xdr:to>
      <xdr:col>15</xdr:col>
      <xdr:colOff>0</xdr:colOff>
      <xdr:row>5</xdr:row>
      <xdr:rowOff>67732</xdr:rowOff>
    </xdr:to>
    <xdr:sp macro="" textlink="">
      <xdr:nvSpPr>
        <xdr:cNvPr id="18" name="สี่เหลี่ยมผืนผ้า: มุมมน 1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Aspect="1"/>
        </xdr:cNvSpPr>
      </xdr:nvSpPr>
      <xdr:spPr>
        <a:xfrm>
          <a:off x="11025713" y="1126066"/>
          <a:ext cx="1970621" cy="423333"/>
        </a:xfrm>
        <a:prstGeom prst="roundRect">
          <a:avLst/>
        </a:prstGeom>
        <a:solidFill>
          <a:srgbClr val="FF33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SlipFormA5</a:t>
          </a:r>
        </a:p>
      </xdr:txBody>
    </xdr:sp>
    <xdr:clientData/>
  </xdr:twoCellAnchor>
  <xdr:twoCellAnchor>
    <xdr:from>
      <xdr:col>0</xdr:col>
      <xdr:colOff>330200</xdr:colOff>
      <xdr:row>6</xdr:row>
      <xdr:rowOff>33866</xdr:rowOff>
    </xdr:from>
    <xdr:to>
      <xdr:col>2</xdr:col>
      <xdr:colOff>1</xdr:colOff>
      <xdr:row>8</xdr:row>
      <xdr:rowOff>127000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30200" y="1913466"/>
          <a:ext cx="1591734" cy="7281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>
            <a:lnSpc>
              <a:spcPct val="80000"/>
            </a:lnSpc>
          </a:pPr>
          <a:r>
            <a:rPr lang="th-TH" sz="2200" b="1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แสดงข้อมูล</a:t>
          </a:r>
        </a:p>
        <a:p>
          <a:pPr algn="ctr">
            <a:lnSpc>
              <a:spcPct val="80000"/>
            </a:lnSpc>
          </a:pPr>
          <a:r>
            <a:rPr lang="th-TH" sz="2200" b="1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พนักงานลำดับที่</a:t>
          </a:r>
        </a:p>
        <a:p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93133</xdr:colOff>
      <xdr:row>15</xdr:row>
      <xdr:rowOff>84666</xdr:rowOff>
    </xdr:from>
    <xdr:to>
      <xdr:col>12</xdr:col>
      <xdr:colOff>448733</xdr:colOff>
      <xdr:row>16</xdr:row>
      <xdr:rowOff>279399</xdr:rowOff>
    </xdr:to>
    <xdr:sp macro="[0]!PrintSlip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551333" y="4698999"/>
          <a:ext cx="1693333" cy="541867"/>
        </a:xfrm>
        <a:prstGeom prst="roundRect">
          <a:avLst/>
        </a:prstGeom>
        <a:gradFill flip="none" rotWithShape="1">
          <a:gsLst>
            <a:gs pos="0">
              <a:srgbClr val="FF33CC"/>
            </a:gs>
            <a:gs pos="50000">
              <a:srgbClr val="FF99FF"/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2800" b="1">
              <a:solidFill>
                <a:srgbClr val="0033CC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</a:t>
          </a:r>
          <a:endParaRPr lang="en-US" sz="2800" b="1">
            <a:solidFill>
              <a:srgbClr val="0033CC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11</xdr:row>
          <xdr:rowOff>167640</xdr:rowOff>
        </xdr:from>
        <xdr:to>
          <xdr:col>14</xdr:col>
          <xdr:colOff>1996440</xdr:colOff>
          <xdr:row>13</xdr:row>
          <xdr:rowOff>45720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96012" rIns="45720" bIns="96012" anchor="ctr" upright="1"/>
            <a:lstStyle/>
            <a:p>
              <a:pPr algn="ctr" rtl="0">
                <a:defRPr sz="1000"/>
              </a:pPr>
              <a:r>
                <a:rPr lang="en-US" sz="2400" b="1" i="0" u="none" strike="noStrike" baseline="0">
                  <a:solidFill>
                    <a:srgbClr val="0000FF"/>
                  </a:solidFill>
                  <a:latin typeface="TH SarabunPSK"/>
                  <a:cs typeface="TH SarabunPSK"/>
                </a:rPr>
                <a:t>ดูภาพก่อนพิมพ์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6</xdr:row>
          <xdr:rowOff>0</xdr:rowOff>
        </xdr:from>
        <xdr:to>
          <xdr:col>4</xdr:col>
          <xdr:colOff>0</xdr:colOff>
          <xdr:row>8</xdr:row>
          <xdr:rowOff>15240</xdr:rowOff>
        </xdr:to>
        <xdr:sp macro="" textlink="">
          <xdr:nvSpPr>
            <xdr:cNvPr id="3086" name="Spinner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990600</xdr:colOff>
      <xdr:row>1</xdr:row>
      <xdr:rowOff>33866</xdr:rowOff>
    </xdr:from>
    <xdr:to>
      <xdr:col>4</xdr:col>
      <xdr:colOff>0</xdr:colOff>
      <xdr:row>3</xdr:row>
      <xdr:rowOff>144780</xdr:rowOff>
    </xdr:to>
    <xdr:sp macro="" textlink="" fLocksText="0">
      <xdr:nvSpPr>
        <xdr:cNvPr id="2" name="TextBox 19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990600" y="321733"/>
          <a:ext cx="4157133" cy="6273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>
            <a:lnSpc>
              <a:spcPct val="80000"/>
            </a:lnSpc>
          </a:pPr>
          <a:r>
            <a:rPr lang="th-TH" sz="1500" b="0" i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209</a:t>
          </a:r>
          <a:r>
            <a:rPr lang="th-TH" sz="1500" b="0" i="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หมู่ที่ 1 ต.หนอง.......  อ. จ.  40120</a:t>
          </a:r>
          <a:br>
            <a:rPr lang="th-TH" sz="1500" b="0" i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</a:br>
          <a:r>
            <a:rPr lang="th-TH" sz="1500" b="0" i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โทรศัพท์ </a:t>
          </a:r>
          <a:r>
            <a:rPr lang="th-TH" sz="1500" b="0" i="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0-4300-0000   </a:t>
          </a:r>
          <a:r>
            <a:rPr lang="th-TH" sz="1500" b="0" i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เลขที่ผู้เสียภาษี 0000000000000</a:t>
          </a:r>
          <a:endParaRPr lang="en-US" sz="1500" b="0" i="0" u="none" strike="noStrike">
            <a:solidFill>
              <a:srgbClr val="000000"/>
            </a:solidFill>
            <a:latin typeface="TH SarabunPSK" panose="020B0500040200020003" pitchFamily="34" charset="-34"/>
            <a:ea typeface="Tahoma" panose="020B0604030504040204" pitchFamily="34" charset="0"/>
            <a:cs typeface="TH SarabunPSK" panose="020B0500040200020003" pitchFamily="34" charset="-34"/>
          </a:endParaRPr>
        </a:p>
      </xdr:txBody>
    </xdr:sp>
    <xdr:clientData fLocksWithSheet="0"/>
  </xdr:twoCellAnchor>
  <xdr:twoCellAnchor>
    <xdr:from>
      <xdr:col>0</xdr:col>
      <xdr:colOff>342899</xdr:colOff>
      <xdr:row>6</xdr:row>
      <xdr:rowOff>97157</xdr:rowOff>
    </xdr:from>
    <xdr:to>
      <xdr:col>2</xdr:col>
      <xdr:colOff>30480</xdr:colOff>
      <xdr:row>7</xdr:row>
      <xdr:rowOff>106680</xdr:rowOff>
    </xdr:to>
    <xdr:sp macro="" textlink="พิมพ์ใบแจ้ง!C11">
      <xdr:nvSpPr>
        <xdr:cNvPr id="3" name="Text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/>
        </xdr:cNvSpPr>
      </xdr:nvSpPr>
      <xdr:spPr>
        <a:xfrm>
          <a:off x="342899" y="1880237"/>
          <a:ext cx="2217421" cy="3219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C5D630CB-E73A-48AA-A488-2D3678B17B58}" type="TxLink">
            <a:rPr lang="th-TH" sz="1400" b="0" i="0" u="none" strike="noStrike">
              <a:solidFill>
                <a:sysClr val="windowText" lastClr="000000"/>
              </a:solidFill>
              <a:latin typeface="TH SarabunPSK"/>
              <a:ea typeface="Tahoma" panose="020B0604030504040204" pitchFamily="34" charset="0"/>
              <a:cs typeface="TH SarabunPSK"/>
            </a:rPr>
            <a:pPr algn="l"/>
            <a:t>นาย 1.</a:t>
          </a:fld>
          <a:endParaRPr lang="th-TH" sz="1400">
            <a:solidFill>
              <a:sysClr val="windowText" lastClr="000000"/>
            </a:solidFill>
            <a:latin typeface="TH SarabunPSK" panose="020B0500040200020003" pitchFamily="34" charset="-34"/>
            <a:ea typeface="Tahoma" panose="020B0604030504040204" pitchFamily="34" charset="0"/>
            <a:cs typeface="TH SarabunPSK" panose="020B0500040200020003" pitchFamily="34" charset="-34"/>
          </a:endParaRPr>
        </a:p>
      </xdr:txBody>
    </xdr:sp>
    <xdr:clientData fLocksWithSheet="0"/>
  </xdr:twoCellAnchor>
  <xdr:twoCellAnchor>
    <xdr:from>
      <xdr:col>0</xdr:col>
      <xdr:colOff>22860</xdr:colOff>
      <xdr:row>6</xdr:row>
      <xdr:rowOff>83820</xdr:rowOff>
    </xdr:from>
    <xdr:to>
      <xdr:col>0</xdr:col>
      <xdr:colOff>411480</xdr:colOff>
      <xdr:row>7</xdr:row>
      <xdr:rowOff>129539</xdr:rowOff>
    </xdr:to>
    <xdr:sp macro="" textlink="">
      <xdr:nvSpPr>
        <xdr:cNvPr id="4" name="TextBox 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/>
        </xdr:cNvSpPr>
      </xdr:nvSpPr>
      <xdr:spPr>
        <a:xfrm>
          <a:off x="22860" y="1866900"/>
          <a:ext cx="388620" cy="3581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52569FC2-1E39-4555-8DA8-5B62909D40D0}" type="TxLink">
            <a:rPr lang="th-TH" sz="1400" b="1" i="0" u="none" strike="noStrike">
              <a:solidFill>
                <a:srgbClr val="000000"/>
              </a:solidFill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pPr algn="ctr"/>
            <a:t>ชื่อ</a:t>
          </a:fld>
          <a:endParaRPr lang="th-TH" sz="1400" b="1" i="0" u="none" strike="noStrike">
            <a:solidFill>
              <a:srgbClr val="000000"/>
            </a:solidFill>
            <a:latin typeface="TH SarabunPSK" panose="020B0500040200020003" pitchFamily="34" charset="-34"/>
            <a:ea typeface="Tahoma" panose="020B0604030504040204" pitchFamily="34" charset="0"/>
            <a:cs typeface="TH SarabunPSK" panose="020B0500040200020003" pitchFamily="34" charset="-34"/>
          </a:endParaRPr>
        </a:p>
      </xdr:txBody>
    </xdr:sp>
    <xdr:clientData fLocksWithSheet="0"/>
  </xdr:twoCellAnchor>
  <xdr:twoCellAnchor>
    <xdr:from>
      <xdr:col>0</xdr:col>
      <xdr:colOff>68580</xdr:colOff>
      <xdr:row>5</xdr:row>
      <xdr:rowOff>121920</xdr:rowOff>
    </xdr:from>
    <xdr:to>
      <xdr:col>0</xdr:col>
      <xdr:colOff>754380</xdr:colOff>
      <xdr:row>6</xdr:row>
      <xdr:rowOff>88392</xdr:rowOff>
    </xdr:to>
    <xdr:sp macro="" textlink="">
      <xdr:nvSpPr>
        <xdr:cNvPr id="5" name="TextBox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/>
        </xdr:cNvSpPr>
      </xdr:nvSpPr>
      <xdr:spPr>
        <a:xfrm>
          <a:off x="68580" y="1592580"/>
          <a:ext cx="685800" cy="2788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th-TH" sz="1400" b="1" i="0" u="none" strike="noStrike">
              <a:solidFill>
                <a:srgbClr val="000000"/>
              </a:solidFill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ลำดับที่</a:t>
          </a:r>
        </a:p>
      </xdr:txBody>
    </xdr:sp>
    <xdr:clientData fLocksWithSheet="0"/>
  </xdr:twoCellAnchor>
  <xdr:twoCellAnchor>
    <xdr:from>
      <xdr:col>0</xdr:col>
      <xdr:colOff>678181</xdr:colOff>
      <xdr:row>5</xdr:row>
      <xdr:rowOff>137160</xdr:rowOff>
    </xdr:from>
    <xdr:to>
      <xdr:col>0</xdr:col>
      <xdr:colOff>1600200</xdr:colOff>
      <xdr:row>6</xdr:row>
      <xdr:rowOff>68580</xdr:rowOff>
    </xdr:to>
    <xdr:sp macro="" textlink="พิมพ์ใบแจ้ง!C7">
      <xdr:nvSpPr>
        <xdr:cNvPr id="6" name="TextBox 8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/>
        </xdr:cNvSpPr>
      </xdr:nvSpPr>
      <xdr:spPr>
        <a:xfrm>
          <a:off x="678181" y="1607820"/>
          <a:ext cx="883919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9AEA0639-CB49-4CDE-95B6-8CC8AD86DA5F}" type="TxLink">
            <a:rPr lang="en-US" sz="1400" b="0" i="0" u="none" strike="noStrike">
              <a:solidFill>
                <a:schemeClr val="tx1"/>
              </a:solidFill>
              <a:latin typeface="TH SarabunPSK"/>
              <a:ea typeface="Tahoma" panose="020B0604030504040204" pitchFamily="34" charset="0"/>
              <a:cs typeface="TH SarabunPSK"/>
            </a:rPr>
            <a:pPr algn="l"/>
            <a:t>1</a:t>
          </a:fld>
          <a:endParaRPr lang="th-TH" sz="1400" b="0" i="0" u="none" strike="noStrike">
            <a:solidFill>
              <a:schemeClr val="tx1"/>
            </a:solidFill>
            <a:latin typeface="TH SarabunPSK" panose="020B0500040200020003" pitchFamily="34" charset="-34"/>
            <a:ea typeface="Tahoma" panose="020B0604030504040204" pitchFamily="34" charset="0"/>
            <a:cs typeface="TH SarabunPSK" panose="020B0500040200020003" pitchFamily="34" charset="-34"/>
          </a:endParaRPr>
        </a:p>
      </xdr:txBody>
    </xdr:sp>
    <xdr:clientData fLocksWithSheet="0"/>
  </xdr:twoCellAnchor>
  <xdr:twoCellAnchor>
    <xdr:from>
      <xdr:col>2</xdr:col>
      <xdr:colOff>632460</xdr:colOff>
      <xdr:row>6</xdr:row>
      <xdr:rowOff>114299</xdr:rowOff>
    </xdr:from>
    <xdr:to>
      <xdr:col>4</xdr:col>
      <xdr:colOff>0</xdr:colOff>
      <xdr:row>7</xdr:row>
      <xdr:rowOff>83820</xdr:rowOff>
    </xdr:to>
    <xdr:sp macro="" textlink="พิมพ์ใบแจ้ง!C12">
      <xdr:nvSpPr>
        <xdr:cNvPr id="7" name="TextBox 12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/>
        </xdr:cNvSpPr>
      </xdr:nvSpPr>
      <xdr:spPr>
        <a:xfrm>
          <a:off x="3162300" y="1897379"/>
          <a:ext cx="1988820" cy="2819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845AB7E3-0AEA-40E1-84ED-280EECE33FD5}" type="TxLink">
            <a:rPr lang="th-TH" sz="1400" b="0" i="0" u="none" strike="noStrike">
              <a:solidFill>
                <a:srgbClr val="000000"/>
              </a:solidFill>
              <a:latin typeface="TH SarabunPSK"/>
              <a:ea typeface="Tahoma" panose="020B0604030504040204" pitchFamily="34" charset="0"/>
              <a:cs typeface="TH SarabunPSK"/>
            </a:rPr>
            <a:pPr algn="l"/>
            <a:t>นายก อบต.</a:t>
          </a:fld>
          <a:endParaRPr lang="th-TH" sz="1400" b="0" i="0" u="none" strike="noStrike">
            <a:solidFill>
              <a:srgbClr val="000000"/>
            </a:solidFill>
            <a:latin typeface="TH SarabunPSK" panose="020B0500040200020003" pitchFamily="34" charset="-34"/>
            <a:ea typeface="Tahoma" panose="020B0604030504040204" pitchFamily="34" charset="0"/>
            <a:cs typeface="TH SarabunPSK" panose="020B0500040200020003" pitchFamily="34" charset="-34"/>
          </a:endParaRPr>
        </a:p>
      </xdr:txBody>
    </xdr:sp>
    <xdr:clientData fLocksWithSheet="0"/>
  </xdr:twoCellAnchor>
  <xdr:twoCellAnchor>
    <xdr:from>
      <xdr:col>2</xdr:col>
      <xdr:colOff>83820</xdr:colOff>
      <xdr:row>6</xdr:row>
      <xdr:rowOff>112394</xdr:rowOff>
    </xdr:from>
    <xdr:to>
      <xdr:col>2</xdr:col>
      <xdr:colOff>716280</xdr:colOff>
      <xdr:row>7</xdr:row>
      <xdr:rowOff>60960</xdr:rowOff>
    </xdr:to>
    <xdr:sp macro="" textlink="">
      <xdr:nvSpPr>
        <xdr:cNvPr id="8" name="TextBox 15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/>
        </xdr:cNvSpPr>
      </xdr:nvSpPr>
      <xdr:spPr>
        <a:xfrm>
          <a:off x="2613660" y="1895474"/>
          <a:ext cx="632460" cy="2609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59732975-C4D5-417C-BCA4-D8E7FB7DCE27}" type="TxLink">
            <a:rPr lang="th-TH" sz="1400" b="1" i="0" u="none" strike="noStrike">
              <a:solidFill>
                <a:srgbClr val="000000"/>
              </a:solidFill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pPr algn="l"/>
            <a:t>ตำแหน่ง</a:t>
          </a:fld>
          <a:endParaRPr lang="th-TH" sz="1400" b="1" i="0" u="none" strike="noStrike">
            <a:solidFill>
              <a:srgbClr val="000000"/>
            </a:solidFill>
            <a:latin typeface="TH SarabunPSK" panose="020B0500040200020003" pitchFamily="34" charset="-34"/>
            <a:ea typeface="Tahoma" panose="020B0604030504040204" pitchFamily="34" charset="0"/>
            <a:cs typeface="TH SarabunPSK" panose="020B0500040200020003" pitchFamily="34" charset="-34"/>
          </a:endParaRPr>
        </a:p>
      </xdr:txBody>
    </xdr:sp>
    <xdr:clientData fLocksWithSheet="0"/>
  </xdr:twoCellAnchor>
  <xdr:twoCellAnchor>
    <xdr:from>
      <xdr:col>2</xdr:col>
      <xdr:colOff>76200</xdr:colOff>
      <xdr:row>7</xdr:row>
      <xdr:rowOff>60960</xdr:rowOff>
    </xdr:from>
    <xdr:to>
      <xdr:col>2</xdr:col>
      <xdr:colOff>883920</xdr:colOff>
      <xdr:row>9</xdr:row>
      <xdr:rowOff>22860</xdr:rowOff>
    </xdr:to>
    <xdr:sp macro="" textlink="">
      <xdr:nvSpPr>
        <xdr:cNvPr id="9" name="TextBox 10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/>
        </xdr:cNvSpPr>
      </xdr:nvSpPr>
      <xdr:spPr>
        <a:xfrm>
          <a:off x="2606040" y="2156460"/>
          <a:ext cx="807720" cy="3352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895E288E-ABA3-4AEA-AA06-FEFF7BA598E3}" type="TxLink">
            <a:rPr lang="th-TH" sz="1400" b="1" i="0" u="none" strike="noStrike">
              <a:solidFill>
                <a:srgbClr val="000000"/>
              </a:solidFill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pPr algn="l"/>
            <a:t>เลขที่บัญชี</a:t>
          </a:fld>
          <a:endParaRPr lang="th-TH" sz="1400" b="1" i="0" u="none" strike="noStrike">
            <a:solidFill>
              <a:srgbClr val="000000"/>
            </a:solidFill>
            <a:latin typeface="TH SarabunPSK" panose="020B0500040200020003" pitchFamily="34" charset="-34"/>
            <a:ea typeface="Tahoma" panose="020B0604030504040204" pitchFamily="34" charset="0"/>
            <a:cs typeface="TH SarabunPSK" panose="020B0500040200020003" pitchFamily="34" charset="-34"/>
          </a:endParaRPr>
        </a:p>
      </xdr:txBody>
    </xdr:sp>
    <xdr:clientData fLocksWithSheet="0"/>
  </xdr:twoCellAnchor>
  <xdr:twoCellAnchor>
    <xdr:from>
      <xdr:col>2</xdr:col>
      <xdr:colOff>784859</xdr:colOff>
      <xdr:row>7</xdr:row>
      <xdr:rowOff>99060</xdr:rowOff>
    </xdr:from>
    <xdr:to>
      <xdr:col>3</xdr:col>
      <xdr:colOff>693420</xdr:colOff>
      <xdr:row>8</xdr:row>
      <xdr:rowOff>45720</xdr:rowOff>
    </xdr:to>
    <xdr:sp macro="" textlink="พิมพ์ใบแจ้ง!C14">
      <xdr:nvSpPr>
        <xdr:cNvPr id="10" name="TextBox 1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/>
        </xdr:cNvSpPr>
      </xdr:nvSpPr>
      <xdr:spPr>
        <a:xfrm>
          <a:off x="3314699" y="2194560"/>
          <a:ext cx="1562101" cy="259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05FC0CDA-D7C7-45B1-B528-3EABC2DD5752}" type="TxLink">
            <a:rPr lang="en-US" sz="1400" b="0" i="0" u="none" strike="noStrike">
              <a:solidFill>
                <a:srgbClr val="000000"/>
              </a:solidFill>
              <a:latin typeface="TH SarabunPSK"/>
              <a:ea typeface="Tahoma" panose="020B0604030504040204" pitchFamily="34" charset="0"/>
              <a:cs typeface="TH SarabunPSK"/>
            </a:rPr>
            <a:pPr algn="l"/>
            <a:t>032-293-1929</a:t>
          </a:fld>
          <a:endParaRPr lang="th-TH" sz="1400" b="0" i="0" u="none" strike="noStrike">
            <a:solidFill>
              <a:srgbClr val="000000"/>
            </a:solidFill>
            <a:latin typeface="TH SarabunPSK" panose="020B0500040200020003" pitchFamily="34" charset="-34"/>
            <a:ea typeface="Tahoma" panose="020B0604030504040204" pitchFamily="34" charset="0"/>
            <a:cs typeface="TH SarabunPSK" panose="020B0500040200020003" pitchFamily="34" charset="-34"/>
          </a:endParaRPr>
        </a:p>
      </xdr:txBody>
    </xdr:sp>
    <xdr:clientData fLocksWithSheet="0"/>
  </xdr:twoCellAnchor>
  <xdr:twoCellAnchor>
    <xdr:from>
      <xdr:col>2</xdr:col>
      <xdr:colOff>937260</xdr:colOff>
      <xdr:row>5</xdr:row>
      <xdr:rowOff>76201</xdr:rowOff>
    </xdr:from>
    <xdr:to>
      <xdr:col>3</xdr:col>
      <xdr:colOff>944880</xdr:colOff>
      <xdr:row>6</xdr:row>
      <xdr:rowOff>76201</xdr:rowOff>
    </xdr:to>
    <xdr:sp macro="" textlink="พิมพ์ใบแจ้ง!G4">
      <xdr:nvSpPr>
        <xdr:cNvPr id="11" name="TextBox 3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3467100" y="1546861"/>
          <a:ext cx="1661160" cy="3124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FF2B13DA-CCD5-48E8-A163-EA441F044AD9}" type="TxLink">
            <a:rPr lang="en-US" sz="1400" b="0" i="0" u="none" strike="noStrike">
              <a:solidFill>
                <a:srgbClr val="000000"/>
              </a:solidFill>
              <a:latin typeface="TH SarabunPSK"/>
              <a:ea typeface="Tahoma" panose="020B0604030504040204" pitchFamily="34" charset="0"/>
              <a:cs typeface="TH SarabunPSK"/>
            </a:rPr>
            <a:pPr algn="l"/>
            <a:t>25 มิถุนายน 2564</a:t>
          </a:fld>
          <a:endParaRPr lang="en-US" sz="1400" b="0" i="0" u="none" strike="noStrike">
            <a:solidFill>
              <a:srgbClr val="000000"/>
            </a:solidFill>
            <a:ea typeface="Tahoma" panose="020B0604030504040204" pitchFamily="34" charset="0"/>
          </a:endParaRPr>
        </a:p>
      </xdr:txBody>
    </xdr:sp>
    <xdr:clientData fLocksWithSheet="0"/>
  </xdr:twoCellAnchor>
  <xdr:twoCellAnchor>
    <xdr:from>
      <xdr:col>0</xdr:col>
      <xdr:colOff>45720</xdr:colOff>
      <xdr:row>7</xdr:row>
      <xdr:rowOff>121920</xdr:rowOff>
    </xdr:from>
    <xdr:to>
      <xdr:col>0</xdr:col>
      <xdr:colOff>1432560</xdr:colOff>
      <xdr:row>8</xdr:row>
      <xdr:rowOff>30480</xdr:rowOff>
    </xdr:to>
    <xdr:sp macro="" textlink="">
      <xdr:nvSpPr>
        <xdr:cNvPr id="13" name="TextBox 7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/>
        </xdr:cNvSpPr>
      </xdr:nvSpPr>
      <xdr:spPr>
        <a:xfrm>
          <a:off x="45720" y="2217420"/>
          <a:ext cx="13868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90214FC9-A3E6-4E93-90C8-1FD881E7576F}" type="TxLink">
            <a:rPr lang="th-TH" sz="1400" b="1" i="0" u="none" strike="noStrike">
              <a:solidFill>
                <a:srgbClr val="000000"/>
              </a:solidFill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pPr algn="l"/>
            <a:t>เลขประจำตัว</a:t>
          </a:fld>
          <a:r>
            <a:rPr lang="th-TH" sz="1400" b="1" i="0" u="none" strike="noStrike">
              <a:solidFill>
                <a:srgbClr val="000000"/>
              </a:solidFill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ประชาชน</a:t>
          </a:r>
        </a:p>
      </xdr:txBody>
    </xdr:sp>
    <xdr:clientData fLocksWithSheet="0"/>
  </xdr:twoCellAnchor>
  <xdr:twoCellAnchor>
    <xdr:from>
      <xdr:col>0</xdr:col>
      <xdr:colOff>1363980</xdr:colOff>
      <xdr:row>7</xdr:row>
      <xdr:rowOff>99060</xdr:rowOff>
    </xdr:from>
    <xdr:to>
      <xdr:col>2</xdr:col>
      <xdr:colOff>129540</xdr:colOff>
      <xdr:row>8</xdr:row>
      <xdr:rowOff>45720</xdr:rowOff>
    </xdr:to>
    <xdr:sp macro="" textlink="พิมพ์ใบแจ้ง!C13">
      <xdr:nvSpPr>
        <xdr:cNvPr id="14" name="TextBox 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/>
        </xdr:cNvSpPr>
      </xdr:nvSpPr>
      <xdr:spPr>
        <a:xfrm>
          <a:off x="1363980" y="2194560"/>
          <a:ext cx="1295400" cy="259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3C0FB4E9-FC00-46A2-9D1B-2A8427FCCC0B}" type="TxLink">
            <a:rPr lang="en-US" sz="1400" b="0" i="0" u="none" strike="noStrike">
              <a:solidFill>
                <a:srgbClr val="000000"/>
              </a:solidFill>
              <a:latin typeface="TH SarabunPSK"/>
              <a:ea typeface="Tahoma" panose="020B0604030504040204" pitchFamily="34" charset="0"/>
              <a:cs typeface="TH SarabunPSK"/>
            </a:rPr>
            <a:pPr algn="l"/>
            <a:t>3461300400000</a:t>
          </a:fld>
          <a:endParaRPr lang="th-TH" sz="1400">
            <a:latin typeface="TH SarabunPSK" panose="020B0500040200020003" pitchFamily="34" charset="-34"/>
            <a:ea typeface="Tahoma" panose="020B0604030504040204" pitchFamily="34" charset="0"/>
            <a:cs typeface="TH SarabunPSK" panose="020B0500040200020003" pitchFamily="34" charset="-34"/>
          </a:endParaRPr>
        </a:p>
      </xdr:txBody>
    </xdr:sp>
    <xdr:clientData fLocksWithSheet="0"/>
  </xdr:twoCellAnchor>
  <xdr:twoCellAnchor>
    <xdr:from>
      <xdr:col>2</xdr:col>
      <xdr:colOff>60960</xdr:colOff>
      <xdr:row>5</xdr:row>
      <xdr:rowOff>106680</xdr:rowOff>
    </xdr:from>
    <xdr:to>
      <xdr:col>2</xdr:col>
      <xdr:colOff>891540</xdr:colOff>
      <xdr:row>6</xdr:row>
      <xdr:rowOff>83820</xdr:rowOff>
    </xdr:to>
    <xdr:sp macro="" textlink="">
      <xdr:nvSpPr>
        <xdr:cNvPr id="15" name="TextBox 22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2590800" y="1577340"/>
          <a:ext cx="830580" cy="289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th-TH" sz="1400" b="1" i="0" u="none" strike="noStrike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วันที่โอนเงิน</a:t>
          </a:r>
          <a:endParaRPr lang="en-US" sz="1400" b="1" i="0" u="none" strike="noStrike">
            <a:solidFill>
              <a:srgbClr val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 fLocksWithSheet="0"/>
  </xdr:twoCellAnchor>
  <xdr:twoCellAnchor>
    <xdr:from>
      <xdr:col>0</xdr:col>
      <xdr:colOff>15240</xdr:colOff>
      <xdr:row>4</xdr:row>
      <xdr:rowOff>53340</xdr:rowOff>
    </xdr:from>
    <xdr:to>
      <xdr:col>3</xdr:col>
      <xdr:colOff>952500</xdr:colOff>
      <xdr:row>5</xdr:row>
      <xdr:rowOff>68580</xdr:rowOff>
    </xdr:to>
    <xdr:sp macro="" textlink="พิมพ์ใบแจ้ง!G3">
      <xdr:nvSpPr>
        <xdr:cNvPr id="17" name="TextBox 3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15240" y="1150620"/>
          <a:ext cx="5120640" cy="3276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E7ECF11E-931D-4DD9-A44A-645712F151E8}" type="TxLink">
            <a:rPr lang="th-TH" sz="1600" b="0" i="0" u="none" strike="noStrike">
              <a:solidFill>
                <a:srgbClr val="008000"/>
              </a:solidFill>
              <a:latin typeface="TH SarabunPSK"/>
              <a:ea typeface="Tahoma" panose="020B0604030504040204" pitchFamily="34" charset="0"/>
              <a:cs typeface="TH SarabunPSK"/>
            </a:rPr>
            <a:pPr algn="ctr"/>
            <a:t>ประจำเดือน  มิถุนายน พ.ศ. 2564</a:t>
          </a:fld>
          <a:endParaRPr lang="en-US" sz="1500" b="1" i="0" u="none" strike="noStrike">
            <a:solidFill>
              <a:srgbClr val="008000"/>
            </a:solidFill>
            <a:ea typeface="Tahoma" panose="020B0604030504040204" pitchFamily="34" charset="0"/>
          </a:endParaRPr>
        </a:p>
      </xdr:txBody>
    </xdr:sp>
    <xdr:clientData fLocksWithSheet="0"/>
  </xdr:twoCellAnchor>
  <xdr:twoCellAnchor>
    <xdr:from>
      <xdr:col>0</xdr:col>
      <xdr:colOff>15240</xdr:colOff>
      <xdr:row>3</xdr:row>
      <xdr:rowOff>68579</xdr:rowOff>
    </xdr:from>
    <xdr:to>
      <xdr:col>3</xdr:col>
      <xdr:colOff>952500</xdr:colOff>
      <xdr:row>4</xdr:row>
      <xdr:rowOff>121920</xdr:rowOff>
    </xdr:to>
    <xdr:sp macro="" textlink="">
      <xdr:nvSpPr>
        <xdr:cNvPr id="18" name="TextBox 22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/>
      </xdr:nvSpPr>
      <xdr:spPr>
        <a:xfrm>
          <a:off x="15240" y="937259"/>
          <a:ext cx="5120640" cy="3429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600" b="1" i="0" u="none" strike="noStrike">
              <a:solidFill>
                <a:srgbClr val="FF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ใบแจ้งรายการเงินเดือน/ค่าตอบแทน</a:t>
          </a:r>
          <a:endParaRPr lang="en-US" sz="1600" b="1" i="0" u="none" strike="noStrike">
            <a:solidFill>
              <a:srgbClr val="FF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 fLocksWithSheet="0"/>
  </xdr:twoCellAnchor>
  <xdr:twoCellAnchor>
    <xdr:from>
      <xdr:col>1</xdr:col>
      <xdr:colOff>0</xdr:colOff>
      <xdr:row>26</xdr:row>
      <xdr:rowOff>169334</xdr:rowOff>
    </xdr:from>
    <xdr:to>
      <xdr:col>2</xdr:col>
      <xdr:colOff>1018540</xdr:colOff>
      <xdr:row>29</xdr:row>
      <xdr:rowOff>8467</xdr:rowOff>
    </xdr:to>
    <xdr:sp macro="" textlink="">
      <xdr:nvSpPr>
        <xdr:cNvPr id="19" name="TextBox 12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/>
        </xdr:cNvSpPr>
      </xdr:nvSpPr>
      <xdr:spPr>
        <a:xfrm>
          <a:off x="1562100" y="6745394"/>
          <a:ext cx="1986280" cy="7078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500" b="0" i="0" u="none" strike="noStrike">
              <a:solidFill>
                <a:srgbClr val="000000"/>
              </a:solidFill>
              <a:latin typeface="TH SarabunPSK"/>
              <a:ea typeface="Tahoma" panose="020B0604030504040204" pitchFamily="34" charset="0"/>
              <a:cs typeface="TH SarabunPSK"/>
            </a:rPr>
            <a:t>( นายอนิวรรต  สุขกำเนิด )</a:t>
          </a:r>
          <a:br>
            <a:rPr lang="en-US" sz="1500" b="0" i="0" u="none" strike="noStrike">
              <a:solidFill>
                <a:srgbClr val="000000"/>
              </a:solidFill>
              <a:latin typeface="TH SarabunPSK"/>
              <a:ea typeface="Tahoma" panose="020B0604030504040204" pitchFamily="34" charset="0"/>
              <a:cs typeface="TH SarabunPSK"/>
            </a:rPr>
          </a:br>
          <a:r>
            <a:rPr lang="th-TH" sz="1500" b="0" i="0" u="none" strike="noStrike">
              <a:solidFill>
                <a:srgbClr val="000000"/>
              </a:solidFill>
              <a:latin typeface="TH SarabunPSK"/>
              <a:ea typeface="Tahoma" panose="020B0604030504040204" pitchFamily="34" charset="0"/>
              <a:cs typeface="TH SarabunPSK"/>
            </a:rPr>
            <a:t>ผู้อำนวยการกองคลัง</a:t>
          </a:r>
        </a:p>
      </xdr:txBody>
    </xdr:sp>
    <xdr:clientData fLocksWithSheet="0"/>
  </xdr:twoCellAnchor>
  <xdr:twoCellAnchor editAs="oneCell">
    <xdr:from>
      <xdr:col>0</xdr:col>
      <xdr:colOff>190500</xdr:colOff>
      <xdr:row>0</xdr:row>
      <xdr:rowOff>76200</xdr:rowOff>
    </xdr:from>
    <xdr:to>
      <xdr:col>0</xdr:col>
      <xdr:colOff>786433</xdr:colOff>
      <xdr:row>2</xdr:row>
      <xdr:rowOff>126153</xdr:rowOff>
    </xdr:to>
    <xdr:pic>
      <xdr:nvPicPr>
        <xdr:cNvPr id="23" name="รูปภาพ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76200"/>
          <a:ext cx="595933" cy="629073"/>
        </a:xfrm>
        <a:prstGeom prst="rect">
          <a:avLst/>
        </a:prstGeom>
      </xdr:spPr>
    </xdr:pic>
    <xdr:clientData/>
  </xdr:twoCellAnchor>
  <xdr:twoCellAnchor editAs="oneCell">
    <xdr:from>
      <xdr:col>1</xdr:col>
      <xdr:colOff>693420</xdr:colOff>
      <xdr:row>25</xdr:row>
      <xdr:rowOff>205740</xdr:rowOff>
    </xdr:from>
    <xdr:to>
      <xdr:col>2</xdr:col>
      <xdr:colOff>754380</xdr:colOff>
      <xdr:row>26</xdr:row>
      <xdr:rowOff>303106</xdr:rowOff>
    </xdr:to>
    <xdr:pic>
      <xdr:nvPicPr>
        <xdr:cNvPr id="27" name="รูปภาพ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30579" b="55592" l="41282" r="60816">
                      <a14:foregroundMark x1="45476" y1="43388" x2="45476" y2="43388"/>
                      <a14:foregroundMark x1="45631" y1="43278" x2="45631" y2="43278"/>
                      <a14:foregroundMark x1="47223" y1="38127" x2="47223" y2="38127"/>
                      <a14:foregroundMark x1="49126" y1="38733" x2="49126" y2="38733"/>
                      <a14:foregroundMark x1="58757" y1="37741" x2="58757" y2="37741"/>
                      <a14:foregroundMark x1="43728" y1="40000" x2="43728" y2="40000"/>
                      <a14:foregroundMark x1="43845" y1="39256" x2="43845" y2="39256"/>
                      <a14:foregroundMark x1="44893" y1="37741" x2="44893" y2="37741"/>
                      <a14:foregroundMark x1="46058" y1="39118" x2="46058" y2="39118"/>
                      <a14:foregroundMark x1="46485" y1="38375" x2="46485" y2="38375"/>
                      <a14:foregroundMark x1="42990" y1="30579" x2="42990" y2="30579"/>
                      <a14:foregroundMark x1="45631" y1="35840" x2="45631" y2="35840"/>
                      <a14:foregroundMark x1="51456" y1="35978" x2="51456" y2="35978"/>
                      <a14:foregroundMark x1="51456" y1="35978" x2="51456" y2="35978"/>
                      <a14:foregroundMark x1="51456" y1="55592" x2="51456" y2="55592"/>
                      <a14:backgroundMark x1="46641" y1="38871" x2="46641" y2="38871"/>
                      <a14:backgroundMark x1="46485" y1="37851" x2="46485" y2="37851"/>
                      <a14:backgroundMark x1="46214" y1="38237" x2="46214" y2="38237"/>
                      <a14:backgroundMark x1="46485" y1="37851" x2="46485" y2="37851"/>
                      <a14:backgroundMark x1="46058" y1="38375" x2="46058" y2="38375"/>
                      <a14:backgroundMark x1="46651" y1="39259" x2="46651" y2="39259"/>
                      <a14:backgroundMark x1="46810" y1="37749" x2="46810" y2="3774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889" t="35724" r="36696" b="55597"/>
        <a:stretch/>
      </xdr:blipFill>
      <xdr:spPr bwMode="auto">
        <a:xfrm>
          <a:off x="2255520" y="6545580"/>
          <a:ext cx="1028700" cy="40978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982132</xdr:colOff>
      <xdr:row>0</xdr:row>
      <xdr:rowOff>50800</xdr:rowOff>
    </xdr:from>
    <xdr:to>
      <xdr:col>3</xdr:col>
      <xdr:colOff>956732</xdr:colOff>
      <xdr:row>1</xdr:row>
      <xdr:rowOff>50800</xdr:rowOff>
    </xdr:to>
    <xdr:sp macro="" textlink="" fLocksText="0">
      <xdr:nvSpPr>
        <xdr:cNvPr id="26" name="TextBox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/>
      </xdr:nvSpPr>
      <xdr:spPr>
        <a:xfrm>
          <a:off x="982132" y="50800"/>
          <a:ext cx="4157133" cy="2878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>
            <a:lnSpc>
              <a:spcPct val="80000"/>
            </a:lnSpc>
          </a:pPr>
          <a:r>
            <a:rPr lang="th-TH" sz="1600" i="0" u="none" strike="noStrike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อ</a:t>
          </a:r>
          <a:r>
            <a:rPr lang="en-US" sz="1600" i="0" u="none" strike="noStrike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งค์การบริหารส่วนตำบล</a:t>
          </a:r>
          <a:r>
            <a:rPr lang="th-TH" sz="1600" i="0" u="none" strike="noStrike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......</a:t>
          </a:r>
          <a:endParaRPr lang="en-US" sz="1600" i="0" u="none" strike="noStrike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 fLocksWithSheet="0"/>
  </xdr:twoCellAnchor>
  <xdr:twoCellAnchor editAs="oneCell">
    <xdr:from>
      <xdr:col>6</xdr:col>
      <xdr:colOff>68794</xdr:colOff>
      <xdr:row>5</xdr:row>
      <xdr:rowOff>41791</xdr:rowOff>
    </xdr:from>
    <xdr:to>
      <xdr:col>6</xdr:col>
      <xdr:colOff>2058460</xdr:colOff>
      <xdr:row>6</xdr:row>
      <xdr:rowOff>168793</xdr:rowOff>
    </xdr:to>
    <xdr:sp macro="" textlink="">
      <xdr:nvSpPr>
        <xdr:cNvPr id="46" name="สี่เหลี่ยมผืนผ้า: มุมมน 4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Aspect="1"/>
        </xdr:cNvSpPr>
      </xdr:nvSpPr>
      <xdr:spPr>
        <a:xfrm>
          <a:off x="6554261" y="1447258"/>
          <a:ext cx="1989666" cy="440268"/>
        </a:xfrm>
        <a:prstGeom prst="roundRect">
          <a:avLst/>
        </a:prstGeom>
        <a:solidFill>
          <a:srgbClr val="0033CC"/>
        </a:solidFill>
        <a:ln w="1905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พิมพ์ใบแจ้ง</a:t>
          </a:r>
          <a:endParaRPr lang="en-US" sz="2000" b="1">
            <a:solidFill>
              <a:schemeClr val="bg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 editAs="oneCell">
    <xdr:from>
      <xdr:col>6</xdr:col>
      <xdr:colOff>68533</xdr:colOff>
      <xdr:row>3</xdr:row>
      <xdr:rowOff>67733</xdr:rowOff>
    </xdr:from>
    <xdr:to>
      <xdr:col>6</xdr:col>
      <xdr:colOff>2058722</xdr:colOff>
      <xdr:row>4</xdr:row>
      <xdr:rowOff>204666</xdr:rowOff>
    </xdr:to>
    <xdr:sp macro="" textlink="">
      <xdr:nvSpPr>
        <xdr:cNvPr id="28" name="สี่เหลี่ยมผืนผ้า: มุมมน 2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Aspect="1"/>
        </xdr:cNvSpPr>
      </xdr:nvSpPr>
      <xdr:spPr>
        <a:xfrm>
          <a:off x="6554000" y="872066"/>
          <a:ext cx="1990189" cy="4248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ฐานข้อมูลเงินเดือน</a:t>
          </a:r>
          <a:endParaRPr lang="en-US" sz="2000" b="1">
            <a:solidFill>
              <a:schemeClr val="bg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7BBCF4-B3AF-4A63-917A-5967774B6265}" name="Table1" displayName="Table1" ref="A2:AJ302" totalsRowShown="0" headerRowDxfId="75" dataDxfId="73" headerRowBorderDxfId="74" tableBorderDxfId="72">
  <autoFilter ref="A2:AJ302" xr:uid="{513A21F2-1AFE-4CDE-9860-9809D1271378}"/>
  <tableColumns count="36">
    <tableColumn id="1" xr3:uid="{635EC3F9-BE6E-4696-BDA7-3C4A33B6872C}" name="ลำดับที่" dataDxfId="71" totalsRowDxfId="70"/>
    <tableColumn id="31" xr3:uid="{3E8C46F3-9374-4AB5-87E9-A5E4B50E96EA}" name="ประเภท" dataDxfId="69" totalsRowDxfId="68">
      <calculatedColumnFormula>IFERROR(INDEX(ข้อมูลพื้นฐาน!$G$2:$G$7,
MATCH($F3,ข้อมูลพื้นฐาน!$H$2:$H$7,0)),"")</calculatedColumnFormula>
    </tableColumn>
    <tableColumn id="36" xr3:uid="{95CC3D8A-B00C-4DAD-AC3D-8EE25A9D1FB8}" name="เลขประจำตัวประชาชน" dataDxfId="67" totalsRowDxfId="66"/>
    <tableColumn id="3" xr3:uid="{09FF8841-0152-4EF6-B7E1-DE5165E9A31A}" name="ชื่อ" dataDxfId="65" totalsRowDxfId="64"/>
    <tableColumn id="6" xr3:uid="{6660FB37-A81D-4F93-9790-9A147908C25C}" name="ตำแหน่ง" dataDxfId="63" totalsRowDxfId="62"/>
    <tableColumn id="4" xr3:uid="{56189343-28CB-47AA-A549-277606097AB7}" name="ประเภทพนักงาน" dataDxfId="61" totalsRowDxfId="60"/>
    <tableColumn id="32" xr3:uid="{12003DF0-2591-454C-9DDF-2D2226890CA7}" name="ส่วนราชการ (สำนัก/กอง)" dataDxfId="59" totalsRowDxfId="58"/>
    <tableColumn id="2" xr3:uid="{54EEB14A-C3AD-4D59-81C1-74C180A13904}" name="งาน" dataDxfId="57" totalsRowDxfId="56"/>
    <tableColumn id="18" xr3:uid="{DEDD9EDB-CD4B-436C-BD29-FD25607DB993}" name="หน่วยงานใต้สังกัด" dataDxfId="55" totalsRowDxfId="54">
      <calculatedColumnFormula>IFERROR(INDEX(ข้อมูลพื้นฐาน!$E$2:$E$7,
MATCH($J3,ข้อมูลพื้นฐาน!$F$2:$F$7,0)),"")</calculatedColumnFormula>
    </tableColumn>
    <tableColumn id="17" xr3:uid="{E45FFEFE-B40D-45F8-AB47-2C901504B7E3}" name="ประเภทหน่วยงานใต้สังกัด" dataDxfId="53" totalsRowDxfId="52"/>
    <tableColumn id="29" xr3:uid="{346F40AE-DC38-42A8-B90D-FF2990C0DB34}" name="อีเมล์" dataDxfId="51" totalsRowDxfId="50"/>
    <tableColumn id="28" xr3:uid="{073DFB48-4362-493A-8FBF-82D65A3830E7}" name="เบอร์โทรศัพท์มือถือ" dataDxfId="49" totalsRowDxfId="48"/>
    <tableColumn id="35" xr3:uid="{D754376C-524C-4970-9005-D24375E40780}" name="เลขที่บัญชี" dataDxfId="47" totalsRowDxfId="46"/>
    <tableColumn id="9" xr3:uid="{8B9A23BE-881E-4D21-9D64-B16A936CFBEC}" name="เงินเดือน" dataDxfId="45" totalsRowDxfId="44" totalsRowCellStyle="จุลภาค"/>
    <tableColumn id="10" xr3:uid="{7B22477B-A569-4A30-BA98-92C63CE35B95}" name="เงินเพิ่ม/ค่าตอบแทน" dataDxfId="43" totalsRowDxfId="42" totalsRowCellStyle="จุลภาค"/>
    <tableColumn id="11" xr3:uid="{A0EE52B9-0D6B-4780-9AB3-75F1E58F89A2}" name="เงินประจำตำแหน่ง" dataDxfId="41" totalsRowDxfId="40" totalsRowCellStyle="จุลภาค"/>
    <tableColumn id="12" xr3:uid="{EA5ED9B4-D915-4C2C-9C12-1C92A0C52408}" name="เงินตอบแทนพิเศษของ_x000a_ผู้ได้รับเงินเดือนเต็มขั้น" dataDxfId="39" totalsRowDxfId="38" totalsRowCellStyle="จุลภาค"/>
    <tableColumn id="13" xr3:uid="{6AE8540B-CAEA-427B-9AB7-28855971DBD1}" name="เงินวิทยฐานะ" dataDxfId="37" totalsRowDxfId="36" totalsRowCellStyle="จุลภาค"/>
    <tableColumn id="14" xr3:uid="{5231AF0C-FED9-4BDB-9BE4-75E6FF5E1035}" name="ค่าตอบแทนอื่น ๆ" dataDxfId="35" totalsRowDxfId="34" totalsRowCellStyle="จุลภาค"/>
    <tableColumn id="15" xr3:uid="{5928D415-4E03-45CF-BA17-2DB9F508A127}" name="โบนัส" dataDxfId="33" totalsRowDxfId="32" totalsRowCellStyle="จุลภาค"/>
    <tableColumn id="16" xr3:uid="{AB47E44B-CF89-4647-B5DD-67FE6EB87142}" name="รายรับอื่น ๆ" dataDxfId="31" totalsRowDxfId="30" totalsRowCellStyle="จุลภาค"/>
    <tableColumn id="19" xr3:uid="{DCC4B3F6-B0C1-412C-A64D-6AE6990C69AE}" name="รวมรายการรับ" dataDxfId="29" totalsRowDxfId="28" totalsRowCellStyle="จุลภาค">
      <calculatedColumnFormula>SUM(N3:U3)</calculatedColumnFormula>
    </tableColumn>
    <tableColumn id="20" xr3:uid="{21E29A41-E6A2-4C51-BC3E-0093FD7BF4DD}" name="ภาษีหัก ณ ที่จ่าย" dataDxfId="27" totalsRowDxfId="26" totalsRowCellStyle="จุลภาค"/>
    <tableColumn id="21" xr3:uid="{18E20C17-6B26-48DE-ADC3-86C1C14A8AD5}" name="ประกันสังคม" dataDxfId="25" totalsRowDxfId="24" totalsRowCellStyle="จุลภาค">
      <calculatedColumnFormula>IF($F3="พนักงานจ้าง",ROUND(MAX(MIN(15000,$V3),1650)*$AM$3/100,0),0)</calculatedColumnFormula>
    </tableColumn>
    <tableColumn id="22" xr3:uid="{80057C2B-A16E-4F5B-A4F0-4BF053B532D6}" name="กสจ." dataDxfId="23" totalsRowDxfId="22" totalsRowCellStyle="จุลภาค"/>
    <tableColumn id="23" xr3:uid="{E042ED5F-98E2-4ECD-B677-B13FCB130B4B}" name="แก้ไขจ่าย 4" dataDxfId="21" totalsRowDxfId="20" totalsRowCellStyle="จุลภาค"/>
    <tableColumn id="24" xr3:uid="{B159F12C-BF33-4E18-BC84-94FEC5CA4DDD}" name="แก้ไขจ่าย 5" dataDxfId="19" totalsRowDxfId="18" totalsRowCellStyle="จุลภาค"/>
    <tableColumn id="25" xr3:uid="{F005A2A9-C1EA-424D-8C29-971243A90B86}" name="แก้ไขจ่าย 6" dataDxfId="17" totalsRowDxfId="16" totalsRowCellStyle="จุลภาค"/>
    <tableColumn id="26" xr3:uid="{A8D86EC0-9705-4248-8256-DFEE52FE7B3D}" name="แก้ไขจ่าย 7" dataDxfId="15" totalsRowDxfId="14" totalsRowCellStyle="จุลภาค"/>
    <tableColumn id="27" xr3:uid="{F1C0938D-2FC9-4966-891D-6CCD4AEE8F2A}" name="แก้ไขจ่าย 8" dataDxfId="13" totalsRowDxfId="12" totalsRowCellStyle="จุลภาค"/>
    <tableColumn id="7" xr3:uid="{E38F72F9-D0AC-4BC5-8F45-EE90013C5480}" name="แก้ไขจ่าย 9" dataDxfId="11" totalsRowDxfId="10" dataCellStyle="จุลภาค" totalsRowCellStyle="จุลภาค"/>
    <tableColumn id="5" xr3:uid="{848E426E-3B0E-4EE1-B045-E0821539006D}" name="แก้ไขจ่าย 10" dataDxfId="9" totalsRowDxfId="8" dataCellStyle="จุลภาค" totalsRowCellStyle="จุลภาค"/>
    <tableColumn id="33" xr3:uid="{2E82A5A5-FD9E-4A2D-86E9-D4EB76EFC435}" name="แก้ไขจ่าย 11" dataDxfId="7" totalsRowDxfId="6" dataCellStyle="จุลภาค" totalsRowCellStyle="จุลภาค"/>
    <tableColumn id="37" xr3:uid="{C7B6475E-C9A1-4E6E-B167-B5AA4946D158}" name="รวมรายการหัก" dataDxfId="5" totalsRowDxfId="4" dataCellStyle="จุลภาค" totalsRowCellStyle="จุลภาค">
      <calculatedColumnFormula>SUM($W3:$AG3)</calculatedColumnFormula>
    </tableColumn>
    <tableColumn id="30" xr3:uid="{06E0EFB8-7768-4EDC-AACF-63D08764500F}" name="รับเงินโอนสุทธิ" dataDxfId="3" totalsRowDxfId="2">
      <calculatedColumnFormula>SUM($V3-$AH3)</calculatedColumnFormula>
    </tableColumn>
    <tableColumn id="8" xr3:uid="{378A08B7-4498-4ECE-A801-11C90ECD1E05}" name="กรอง" dataDxfId="1" totalsRowDxfId="0">
      <calculatedColumnFormula>IF(SUM(N3:V3)=0,"ซ่อน","แสดง")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69E1C-FA72-42BE-8694-2C51012F5A41}">
  <sheetPr codeName="Sheet4">
    <tabColor theme="5" tint="0.39997558519241921"/>
  </sheetPr>
  <dimension ref="A1:K37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12" sqref="E12"/>
    </sheetView>
  </sheetViews>
  <sheetFormatPr defaultRowHeight="24.6" x14ac:dyDescent="0.7"/>
  <cols>
    <col min="1" max="1" width="5.8984375" style="12" customWidth="1"/>
    <col min="2" max="2" width="8.796875" style="12"/>
    <col min="3" max="3" width="4.296875" style="12" bestFit="1" customWidth="1"/>
    <col min="4" max="4" width="26.8984375" style="12" bestFit="1" customWidth="1"/>
    <col min="5" max="5" width="15.69921875" style="12" customWidth="1"/>
    <col min="6" max="6" width="30.09765625" style="12" bestFit="1" customWidth="1"/>
    <col min="7" max="7" width="14.3984375" style="12" customWidth="1"/>
    <col min="8" max="8" width="16.59765625" style="12" bestFit="1" customWidth="1"/>
    <col min="9" max="9" width="39.09765625" style="12" bestFit="1" customWidth="1"/>
    <col min="10" max="10" width="17.796875" style="11" customWidth="1"/>
    <col min="11" max="11" width="42.59765625" style="12" bestFit="1" customWidth="1"/>
    <col min="12" max="12" width="8.796875" style="12"/>
    <col min="13" max="13" width="16.5" style="12" customWidth="1"/>
    <col min="14" max="16384" width="8.796875" style="12"/>
  </cols>
  <sheetData>
    <row r="1" spans="1:11" s="3" customFormat="1" x14ac:dyDescent="0.7">
      <c r="A1" s="1" t="s">
        <v>104</v>
      </c>
      <c r="B1" s="2" t="s">
        <v>81</v>
      </c>
      <c r="C1" s="2" t="s">
        <v>94</v>
      </c>
      <c r="D1" s="2" t="s">
        <v>58</v>
      </c>
      <c r="E1" s="2" t="s">
        <v>137</v>
      </c>
      <c r="F1" s="2" t="s">
        <v>151</v>
      </c>
      <c r="G1" s="2" t="s">
        <v>149</v>
      </c>
      <c r="H1" s="2" t="s">
        <v>70</v>
      </c>
      <c r="I1" s="2" t="s">
        <v>3</v>
      </c>
      <c r="K1" s="4" t="s">
        <v>3</v>
      </c>
    </row>
    <row r="2" spans="1:11" x14ac:dyDescent="0.7">
      <c r="A2" s="14">
        <v>2564</v>
      </c>
      <c r="B2" s="5" t="s">
        <v>82</v>
      </c>
      <c r="C2" s="6">
        <v>1</v>
      </c>
      <c r="D2" s="15" t="s">
        <v>59</v>
      </c>
      <c r="E2" s="7" t="s">
        <v>137</v>
      </c>
      <c r="F2" s="8" t="s">
        <v>142</v>
      </c>
      <c r="G2" s="9" t="s">
        <v>96</v>
      </c>
      <c r="H2" s="10" t="s">
        <v>71</v>
      </c>
      <c r="I2" s="16" t="s">
        <v>22</v>
      </c>
      <c r="K2" s="17" t="s">
        <v>22</v>
      </c>
    </row>
    <row r="3" spans="1:11" x14ac:dyDescent="0.7">
      <c r="A3" s="14">
        <v>2565</v>
      </c>
      <c r="B3" s="5" t="s">
        <v>83</v>
      </c>
      <c r="C3" s="6">
        <v>2</v>
      </c>
      <c r="D3" s="15" t="s">
        <v>60</v>
      </c>
      <c r="E3" s="7" t="s">
        <v>137</v>
      </c>
      <c r="F3" s="8" t="s">
        <v>143</v>
      </c>
      <c r="G3" s="9" t="s">
        <v>96</v>
      </c>
      <c r="H3" s="10" t="s">
        <v>72</v>
      </c>
      <c r="I3" s="16" t="s">
        <v>24</v>
      </c>
      <c r="K3" s="17" t="s">
        <v>23</v>
      </c>
    </row>
    <row r="4" spans="1:11" x14ac:dyDescent="0.7">
      <c r="A4" s="14">
        <v>2566</v>
      </c>
      <c r="B4" s="5" t="s">
        <v>84</v>
      </c>
      <c r="C4" s="6">
        <v>3</v>
      </c>
      <c r="D4" s="15" t="s">
        <v>61</v>
      </c>
      <c r="E4" s="7" t="s">
        <v>137</v>
      </c>
      <c r="F4" s="8" t="s">
        <v>144</v>
      </c>
      <c r="G4" s="9" t="s">
        <v>96</v>
      </c>
      <c r="H4" s="10" t="s">
        <v>100</v>
      </c>
      <c r="I4" s="16" t="s">
        <v>28</v>
      </c>
      <c r="K4" s="17" t="s">
        <v>24</v>
      </c>
    </row>
    <row r="5" spans="1:11" x14ac:dyDescent="0.7">
      <c r="A5" s="11"/>
      <c r="B5" s="5" t="s">
        <v>85</v>
      </c>
      <c r="C5" s="6">
        <v>4</v>
      </c>
      <c r="D5" s="15" t="s">
        <v>77</v>
      </c>
      <c r="E5" s="7" t="s">
        <v>137</v>
      </c>
      <c r="F5" s="8" t="s">
        <v>145</v>
      </c>
      <c r="G5" s="9" t="s">
        <v>99</v>
      </c>
      <c r="H5" s="10" t="s">
        <v>73</v>
      </c>
      <c r="I5" s="16" t="s">
        <v>29</v>
      </c>
      <c r="K5" s="17" t="s">
        <v>25</v>
      </c>
    </row>
    <row r="6" spans="1:11" x14ac:dyDescent="0.7">
      <c r="A6" s="11"/>
      <c r="B6" s="5" t="s">
        <v>86</v>
      </c>
      <c r="C6" s="6">
        <v>5</v>
      </c>
      <c r="D6" s="15" t="s">
        <v>78</v>
      </c>
      <c r="E6" s="7" t="s">
        <v>137</v>
      </c>
      <c r="F6" s="8" t="s">
        <v>146</v>
      </c>
      <c r="G6" s="9" t="s">
        <v>99</v>
      </c>
      <c r="H6" s="10" t="s">
        <v>101</v>
      </c>
      <c r="I6" s="16" t="s">
        <v>32</v>
      </c>
      <c r="K6" s="17" t="s">
        <v>26</v>
      </c>
    </row>
    <row r="7" spans="1:11" x14ac:dyDescent="0.7">
      <c r="A7" s="11"/>
      <c r="B7" s="5" t="s">
        <v>87</v>
      </c>
      <c r="C7" s="6">
        <v>6</v>
      </c>
      <c r="D7" s="15" t="s">
        <v>75</v>
      </c>
      <c r="E7" s="7" t="s">
        <v>137</v>
      </c>
      <c r="F7" s="8" t="s">
        <v>147</v>
      </c>
      <c r="G7" s="9" t="s">
        <v>99</v>
      </c>
      <c r="H7" s="10" t="s">
        <v>74</v>
      </c>
      <c r="I7" s="16" t="s">
        <v>36</v>
      </c>
      <c r="K7" s="17" t="s">
        <v>27</v>
      </c>
    </row>
    <row r="8" spans="1:11" x14ac:dyDescent="0.7">
      <c r="A8" s="11"/>
      <c r="B8" s="5" t="s">
        <v>88</v>
      </c>
      <c r="C8" s="6">
        <v>7</v>
      </c>
      <c r="D8" s="15" t="s">
        <v>76</v>
      </c>
      <c r="E8" s="13"/>
      <c r="F8" s="13"/>
      <c r="G8" s="13"/>
      <c r="I8" s="16" t="s">
        <v>38</v>
      </c>
      <c r="K8" s="17" t="s">
        <v>28</v>
      </c>
    </row>
    <row r="9" spans="1:11" x14ac:dyDescent="0.7">
      <c r="A9" s="11"/>
      <c r="B9" s="5" t="s">
        <v>89</v>
      </c>
      <c r="C9" s="6">
        <v>8</v>
      </c>
      <c r="D9" s="15"/>
      <c r="E9" s="13"/>
      <c r="F9" s="13"/>
      <c r="G9" s="13"/>
      <c r="I9" s="16" t="s">
        <v>43</v>
      </c>
      <c r="K9" s="17" t="s">
        <v>29</v>
      </c>
    </row>
    <row r="10" spans="1:11" x14ac:dyDescent="0.7">
      <c r="A10" s="11"/>
      <c r="B10" s="5" t="s">
        <v>90</v>
      </c>
      <c r="C10" s="6">
        <v>9</v>
      </c>
      <c r="D10" s="15"/>
      <c r="E10" s="13"/>
      <c r="F10" s="13"/>
      <c r="G10" s="13"/>
      <c r="I10" s="16" t="s">
        <v>51</v>
      </c>
      <c r="K10" s="17" t="s">
        <v>30</v>
      </c>
    </row>
    <row r="11" spans="1:11" x14ac:dyDescent="0.7">
      <c r="A11" s="11"/>
      <c r="B11" s="5" t="s">
        <v>91</v>
      </c>
      <c r="C11" s="6">
        <v>10</v>
      </c>
      <c r="F11" s="13"/>
      <c r="G11" s="13"/>
      <c r="I11" s="16"/>
      <c r="K11" s="17" t="s">
        <v>31</v>
      </c>
    </row>
    <row r="12" spans="1:11" x14ac:dyDescent="0.7">
      <c r="A12" s="11"/>
      <c r="B12" s="5" t="s">
        <v>92</v>
      </c>
      <c r="C12" s="6">
        <v>11</v>
      </c>
      <c r="F12" s="13"/>
      <c r="G12" s="13"/>
      <c r="I12" s="16"/>
      <c r="K12" s="17" t="s">
        <v>32</v>
      </c>
    </row>
    <row r="13" spans="1:11" x14ac:dyDescent="0.7">
      <c r="A13" s="11"/>
      <c r="B13" s="5" t="s">
        <v>93</v>
      </c>
      <c r="C13" s="6">
        <v>12</v>
      </c>
      <c r="F13" s="13"/>
      <c r="G13" s="13"/>
      <c r="I13" s="16"/>
      <c r="K13" s="17" t="s">
        <v>33</v>
      </c>
    </row>
    <row r="14" spans="1:11" x14ac:dyDescent="0.7">
      <c r="A14" s="11"/>
      <c r="C14" s="6">
        <v>13</v>
      </c>
      <c r="I14" s="13"/>
      <c r="K14" s="17" t="s">
        <v>34</v>
      </c>
    </row>
    <row r="15" spans="1:11" x14ac:dyDescent="0.7">
      <c r="A15" s="11"/>
      <c r="C15" s="6">
        <v>14</v>
      </c>
      <c r="I15" s="13"/>
      <c r="K15" s="17" t="s">
        <v>35</v>
      </c>
    </row>
    <row r="16" spans="1:11" x14ac:dyDescent="0.7">
      <c r="A16" s="11"/>
      <c r="C16" s="6">
        <v>15</v>
      </c>
      <c r="I16" s="13"/>
      <c r="K16" s="17" t="s">
        <v>36</v>
      </c>
    </row>
    <row r="17" spans="1:11" x14ac:dyDescent="0.7">
      <c r="A17" s="11"/>
      <c r="C17" s="6">
        <v>16</v>
      </c>
      <c r="I17" s="13"/>
      <c r="K17" s="17" t="s">
        <v>37</v>
      </c>
    </row>
    <row r="18" spans="1:11" x14ac:dyDescent="0.7">
      <c r="A18" s="11"/>
      <c r="C18" s="6">
        <v>17</v>
      </c>
      <c r="I18" s="13"/>
      <c r="K18" s="17" t="s">
        <v>38</v>
      </c>
    </row>
    <row r="19" spans="1:11" x14ac:dyDescent="0.7">
      <c r="A19" s="11"/>
      <c r="C19" s="6">
        <v>18</v>
      </c>
      <c r="I19" s="13"/>
      <c r="K19" s="17" t="s">
        <v>39</v>
      </c>
    </row>
    <row r="20" spans="1:11" x14ac:dyDescent="0.7">
      <c r="A20" s="11"/>
      <c r="C20" s="6">
        <v>19</v>
      </c>
      <c r="I20" s="13"/>
      <c r="K20" s="17" t="s">
        <v>40</v>
      </c>
    </row>
    <row r="21" spans="1:11" x14ac:dyDescent="0.7">
      <c r="A21" s="11"/>
      <c r="C21" s="6">
        <v>20</v>
      </c>
      <c r="I21" s="13"/>
      <c r="K21" s="17" t="s">
        <v>41</v>
      </c>
    </row>
    <row r="22" spans="1:11" x14ac:dyDescent="0.7">
      <c r="A22" s="11"/>
      <c r="C22" s="6">
        <v>21</v>
      </c>
      <c r="I22" s="13"/>
      <c r="K22" s="17" t="s">
        <v>42</v>
      </c>
    </row>
    <row r="23" spans="1:11" x14ac:dyDescent="0.7">
      <c r="A23" s="11"/>
      <c r="C23" s="6">
        <v>22</v>
      </c>
      <c r="I23" s="13"/>
      <c r="K23" s="17" t="s">
        <v>43</v>
      </c>
    </row>
    <row r="24" spans="1:11" x14ac:dyDescent="0.7">
      <c r="A24" s="11"/>
      <c r="C24" s="6">
        <v>23</v>
      </c>
      <c r="I24" s="13"/>
      <c r="K24" s="17" t="s">
        <v>44</v>
      </c>
    </row>
    <row r="25" spans="1:11" x14ac:dyDescent="0.7">
      <c r="A25" s="11"/>
      <c r="C25" s="6">
        <v>24</v>
      </c>
      <c r="I25" s="13"/>
      <c r="K25" s="17" t="s">
        <v>45</v>
      </c>
    </row>
    <row r="26" spans="1:11" x14ac:dyDescent="0.7">
      <c r="A26" s="11"/>
      <c r="C26" s="6">
        <v>25</v>
      </c>
      <c r="I26" s="13"/>
      <c r="K26" s="17" t="s">
        <v>46</v>
      </c>
    </row>
    <row r="27" spans="1:11" x14ac:dyDescent="0.7">
      <c r="A27" s="11"/>
      <c r="C27" s="6">
        <v>26</v>
      </c>
      <c r="I27" s="13"/>
      <c r="K27" s="17" t="s">
        <v>47</v>
      </c>
    </row>
    <row r="28" spans="1:11" x14ac:dyDescent="0.7">
      <c r="A28" s="11"/>
      <c r="C28" s="6">
        <v>27</v>
      </c>
      <c r="I28" s="13"/>
      <c r="K28" s="17" t="s">
        <v>48</v>
      </c>
    </row>
    <row r="29" spans="1:11" x14ac:dyDescent="0.7">
      <c r="A29" s="11"/>
      <c r="C29" s="6">
        <v>28</v>
      </c>
      <c r="I29" s="13"/>
      <c r="K29" s="17" t="s">
        <v>49</v>
      </c>
    </row>
    <row r="30" spans="1:11" x14ac:dyDescent="0.7">
      <c r="A30" s="11"/>
      <c r="C30" s="6">
        <v>29</v>
      </c>
      <c r="I30" s="13"/>
      <c r="K30" s="17" t="s">
        <v>50</v>
      </c>
    </row>
    <row r="31" spans="1:11" x14ac:dyDescent="0.7">
      <c r="A31" s="11"/>
      <c r="C31" s="6">
        <v>30</v>
      </c>
      <c r="I31" s="13"/>
      <c r="K31" s="17" t="s">
        <v>51</v>
      </c>
    </row>
    <row r="32" spans="1:11" x14ac:dyDescent="0.7">
      <c r="A32" s="11"/>
      <c r="C32" s="6">
        <v>31</v>
      </c>
      <c r="I32" s="13"/>
      <c r="K32" s="17" t="s">
        <v>52</v>
      </c>
    </row>
    <row r="33" spans="9:11" x14ac:dyDescent="0.7">
      <c r="I33" s="13"/>
      <c r="K33" s="17" t="s">
        <v>53</v>
      </c>
    </row>
    <row r="34" spans="9:11" x14ac:dyDescent="0.7">
      <c r="I34" s="13"/>
      <c r="K34" s="17" t="s">
        <v>54</v>
      </c>
    </row>
    <row r="35" spans="9:11" x14ac:dyDescent="0.7">
      <c r="I35" s="13"/>
      <c r="K35" s="17" t="s">
        <v>55</v>
      </c>
    </row>
    <row r="36" spans="9:11" x14ac:dyDescent="0.7">
      <c r="I36" s="13"/>
      <c r="K36" s="17" t="s">
        <v>56</v>
      </c>
    </row>
    <row r="37" spans="9:11" x14ac:dyDescent="0.7">
      <c r="I37" s="13"/>
      <c r="K37" s="17" t="s">
        <v>57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B0C6F-3E4F-4FB6-A92C-446DFA64367F}">
  <sheetPr codeName="Sheet2">
    <tabColor rgb="FFFF0000"/>
  </sheetPr>
  <dimension ref="A1:AR304"/>
  <sheetViews>
    <sheetView showGridLines="0" workbookViewId="0">
      <pane xSplit="4" ySplit="2" topLeftCell="E3" activePane="bottomRight" state="frozen"/>
      <selection activeCell="A2" sqref="A2"/>
      <selection pane="topRight" activeCell="D2" sqref="D2"/>
      <selection pane="bottomLeft" activeCell="A3" sqref="A3"/>
      <selection pane="bottomRight" activeCell="G16" sqref="G16"/>
    </sheetView>
  </sheetViews>
  <sheetFormatPr defaultColWidth="8.19921875" defaultRowHeight="24.6" x14ac:dyDescent="0.7"/>
  <cols>
    <col min="1" max="1" width="8.796875" style="41" customWidth="1"/>
    <col min="2" max="2" width="16.796875" style="41" customWidth="1"/>
    <col min="3" max="3" width="22.296875" style="128" bestFit="1" customWidth="1"/>
    <col min="4" max="4" width="29.19921875" style="41" customWidth="1"/>
    <col min="5" max="6" width="24.09765625" style="63" customWidth="1"/>
    <col min="7" max="7" width="26.8984375" style="63" bestFit="1" customWidth="1"/>
    <col min="8" max="8" width="29.8984375" style="63" bestFit="1" customWidth="1"/>
    <col min="9" max="9" width="13.8984375" style="63" hidden="1" customWidth="1"/>
    <col min="10" max="10" width="30.09765625" style="63" bestFit="1" customWidth="1"/>
    <col min="11" max="11" width="28.796875" style="63" customWidth="1"/>
    <col min="12" max="12" width="16" style="63" customWidth="1"/>
    <col min="13" max="13" width="15.796875" style="129" bestFit="1" customWidth="1"/>
    <col min="14" max="14" width="14.09765625" style="130" bestFit="1" customWidth="1"/>
    <col min="15" max="15" width="17.59765625" style="130" bestFit="1" customWidth="1"/>
    <col min="16" max="16" width="16.296875" style="130" bestFit="1" customWidth="1"/>
    <col min="17" max="17" width="19.69921875" style="130" customWidth="1"/>
    <col min="18" max="18" width="20.59765625" style="130" customWidth="1"/>
    <col min="19" max="19" width="18" style="130" bestFit="1" customWidth="1"/>
    <col min="20" max="20" width="12.5" style="130" customWidth="1"/>
    <col min="21" max="21" width="17.8984375" style="130" customWidth="1"/>
    <col min="22" max="22" width="14.296875" style="131" bestFit="1" customWidth="1"/>
    <col min="23" max="23" width="18.69921875" style="130" bestFit="1" customWidth="1"/>
    <col min="24" max="24" width="14.296875" style="130" bestFit="1" customWidth="1"/>
    <col min="25" max="33" width="12.5" style="130" customWidth="1"/>
    <col min="34" max="34" width="15.3984375" style="85" customWidth="1"/>
    <col min="35" max="35" width="17.5" style="132" customWidth="1"/>
    <col min="36" max="36" width="10.5" style="133" customWidth="1"/>
    <col min="37" max="37" width="22" style="133" bestFit="1" customWidth="1"/>
    <col min="38" max="38" width="20.8984375" style="133" customWidth="1"/>
    <col min="39" max="39" width="15.5" style="85" bestFit="1" customWidth="1"/>
    <col min="40" max="40" width="31.8984375" style="63" bestFit="1" customWidth="1"/>
    <col min="41" max="42" width="8.19921875" style="63"/>
    <col min="43" max="43" width="17.69921875" style="63" customWidth="1"/>
    <col min="44" max="44" width="8.19921875" style="63"/>
    <col min="45" max="45" width="24.69921875" style="63" customWidth="1"/>
    <col min="46" max="16384" width="8.19921875" style="63"/>
  </cols>
  <sheetData>
    <row r="1" spans="1:44" s="25" customFormat="1" x14ac:dyDescent="0.7">
      <c r="A1" s="18" t="str">
        <f>Table1[[#Headers],[ลำดับที่]]</f>
        <v>ลำดับที่</v>
      </c>
      <c r="B1" s="18" t="str">
        <f>Table1[[#Headers],[ประเภท]]</f>
        <v>ประเภท</v>
      </c>
      <c r="C1" s="18" t="str">
        <f>Table1[[#Headers],[เลขประจำตัวประชาชน]]</f>
        <v>เลขประจำตัวประชาชน</v>
      </c>
      <c r="D1" s="18" t="str">
        <f>Table1[[#Headers],[ชื่อ]]</f>
        <v>ชื่อ</v>
      </c>
      <c r="E1" s="18" t="str">
        <f>Table1[[#Headers],[ตำแหน่ง]]</f>
        <v>ตำแหน่ง</v>
      </c>
      <c r="F1" s="18" t="str">
        <f>Table1[[#Headers],[ประเภทพนักงาน]]</f>
        <v>ประเภทพนักงาน</v>
      </c>
      <c r="G1" s="18" t="str">
        <f>Table1[[#Headers],[ส่วนราชการ (สำนัก/กอง)]]</f>
        <v>ส่วนราชการ (สำนัก/กอง)</v>
      </c>
      <c r="H1" s="18" t="str">
        <f>Table1[[#Headers],[งาน]]</f>
        <v>งาน</v>
      </c>
      <c r="I1" s="18" t="str">
        <f>Table1[[#Headers],[หน่วยงานใต้สังกัด]]</f>
        <v>หน่วยงานใต้สังกัด</v>
      </c>
      <c r="J1" s="18" t="str">
        <f>Table1[[#Headers],[ประเภทหน่วยงานใต้สังกัด]]</f>
        <v>ประเภทหน่วยงานใต้สังกัด</v>
      </c>
      <c r="K1" s="18" t="str">
        <f>Table1[[#Headers],[อีเมล์]]</f>
        <v>อีเมล์</v>
      </c>
      <c r="L1" s="18" t="str">
        <f>Table1[[#Headers],[เบอร์โทรศัพท์มือถือ]]</f>
        <v>เบอร์โทรศัพท์มือถือ</v>
      </c>
      <c r="M1" s="18" t="str">
        <f>Table1[[#Headers],[เลขที่บัญชี]]</f>
        <v>เลขที่บัญชี</v>
      </c>
      <c r="N1" s="19" t="s">
        <v>5</v>
      </c>
      <c r="O1" s="19" t="s">
        <v>69</v>
      </c>
      <c r="P1" s="19" t="s">
        <v>65</v>
      </c>
      <c r="Q1" s="19" t="s">
        <v>139</v>
      </c>
      <c r="R1" s="19" t="s">
        <v>138</v>
      </c>
      <c r="S1" s="20" t="s">
        <v>141</v>
      </c>
      <c r="T1" s="19" t="s">
        <v>136</v>
      </c>
      <c r="U1" s="20" t="s">
        <v>154</v>
      </c>
      <c r="V1" s="18" t="str">
        <f>Table1[[#Headers],[รวมรายการรับ]]</f>
        <v>รวมรายการรับ</v>
      </c>
      <c r="W1" s="18" t="s">
        <v>6</v>
      </c>
      <c r="X1" s="18" t="s">
        <v>7</v>
      </c>
      <c r="Y1" s="18" t="s">
        <v>153</v>
      </c>
      <c r="Z1" s="18" t="s">
        <v>119</v>
      </c>
      <c r="AA1" s="18" t="s">
        <v>120</v>
      </c>
      <c r="AB1" s="18" t="s">
        <v>121</v>
      </c>
      <c r="AC1" s="18" t="s">
        <v>122</v>
      </c>
      <c r="AD1" s="18" t="s">
        <v>123</v>
      </c>
      <c r="AE1" s="18" t="s">
        <v>124</v>
      </c>
      <c r="AF1" s="18" t="s">
        <v>125</v>
      </c>
      <c r="AG1" s="18" t="s">
        <v>152</v>
      </c>
      <c r="AH1" s="18" t="str">
        <f>Table1[[#Headers],[รวมรายการหัก]]</f>
        <v>รวมรายการหัก</v>
      </c>
      <c r="AI1" s="21" t="str">
        <f>Table1[[#Headers],[รับเงินโอนสุทธิ]]</f>
        <v>รับเงินโอนสุทธิ</v>
      </c>
      <c r="AJ1" s="22"/>
      <c r="AK1" s="23" t="s">
        <v>159</v>
      </c>
      <c r="AL1" s="23"/>
      <c r="AM1" s="24"/>
    </row>
    <row r="2" spans="1:44" s="41" customFormat="1" ht="49.2" x14ac:dyDescent="0.7">
      <c r="A2" s="26" t="s">
        <v>0</v>
      </c>
      <c r="B2" s="26" t="s">
        <v>149</v>
      </c>
      <c r="C2" s="26" t="s">
        <v>1</v>
      </c>
      <c r="D2" s="27" t="s">
        <v>107</v>
      </c>
      <c r="E2" s="27" t="s">
        <v>2</v>
      </c>
      <c r="F2" s="27" t="s">
        <v>70</v>
      </c>
      <c r="G2" s="27" t="s">
        <v>67</v>
      </c>
      <c r="H2" s="27" t="s">
        <v>3</v>
      </c>
      <c r="I2" s="27" t="s">
        <v>137</v>
      </c>
      <c r="J2" s="27" t="s">
        <v>151</v>
      </c>
      <c r="K2" s="27" t="s">
        <v>133</v>
      </c>
      <c r="L2" s="27" t="s">
        <v>156</v>
      </c>
      <c r="M2" s="28" t="s">
        <v>4</v>
      </c>
      <c r="N2" s="29" t="s">
        <v>5</v>
      </c>
      <c r="O2" s="29" t="s">
        <v>69</v>
      </c>
      <c r="P2" s="29" t="s">
        <v>65</v>
      </c>
      <c r="Q2" s="30" t="s">
        <v>140</v>
      </c>
      <c r="R2" s="29" t="s">
        <v>138</v>
      </c>
      <c r="S2" s="31" t="s">
        <v>141</v>
      </c>
      <c r="T2" s="29" t="s">
        <v>136</v>
      </c>
      <c r="U2" s="32" t="s">
        <v>154</v>
      </c>
      <c r="V2" s="33" t="s">
        <v>109</v>
      </c>
      <c r="W2" s="34" t="s">
        <v>6</v>
      </c>
      <c r="X2" s="34" t="s">
        <v>7</v>
      </c>
      <c r="Y2" s="34" t="s">
        <v>153</v>
      </c>
      <c r="Z2" s="35" t="s">
        <v>119</v>
      </c>
      <c r="AA2" s="35" t="s">
        <v>120</v>
      </c>
      <c r="AB2" s="35" t="s">
        <v>121</v>
      </c>
      <c r="AC2" s="35" t="s">
        <v>122</v>
      </c>
      <c r="AD2" s="35" t="s">
        <v>123</v>
      </c>
      <c r="AE2" s="35" t="s">
        <v>124</v>
      </c>
      <c r="AF2" s="35" t="s">
        <v>125</v>
      </c>
      <c r="AG2" s="35" t="s">
        <v>152</v>
      </c>
      <c r="AH2" s="35" t="s">
        <v>63</v>
      </c>
      <c r="AI2" s="36" t="s">
        <v>129</v>
      </c>
      <c r="AJ2" s="37" t="s">
        <v>132</v>
      </c>
      <c r="AK2" s="38" t="s">
        <v>148</v>
      </c>
      <c r="AL2" s="39" t="s">
        <v>158</v>
      </c>
      <c r="AM2" s="40" t="s">
        <v>150</v>
      </c>
      <c r="AN2" s="235" t="s">
        <v>131</v>
      </c>
      <c r="AO2" s="236"/>
      <c r="AP2" s="236"/>
      <c r="AQ2" s="237" t="s">
        <v>130</v>
      </c>
      <c r="AR2" s="238"/>
    </row>
    <row r="3" spans="1:44" x14ac:dyDescent="0.7">
      <c r="A3" s="42">
        <v>1</v>
      </c>
      <c r="B3" s="43" t="str">
        <f>IFERROR(INDEX(ข้อมูลพื้นฐาน!$G$2:$G$7,
MATCH($F3,ข้อมูลพื้นฐาน!$H$2:$H$7,0)),"")</f>
        <v>ฝ่ายการเมือง</v>
      </c>
      <c r="C3" s="44" t="s">
        <v>155</v>
      </c>
      <c r="D3" s="45" t="s">
        <v>167</v>
      </c>
      <c r="E3" s="46" t="s">
        <v>168</v>
      </c>
      <c r="F3" s="46" t="s">
        <v>71</v>
      </c>
      <c r="G3" s="46" t="s">
        <v>59</v>
      </c>
      <c r="H3" s="46" t="s">
        <v>22</v>
      </c>
      <c r="I3" s="47" t="str">
        <f>IFERROR(INDEX(ข้อมูลพื้นฐาน!$E$2:$E$7,
MATCH($J3,ข้อมูลพื้นฐาน!$F$2:$F$7,0)),"")</f>
        <v/>
      </c>
      <c r="J3" s="46"/>
      <c r="K3" s="46"/>
      <c r="L3" s="48" t="s">
        <v>135</v>
      </c>
      <c r="M3" s="49" t="s">
        <v>8</v>
      </c>
      <c r="N3" s="50">
        <v>20400</v>
      </c>
      <c r="O3" s="50">
        <v>1750</v>
      </c>
      <c r="P3" s="50">
        <v>1750</v>
      </c>
      <c r="Q3" s="50"/>
      <c r="R3" s="50">
        <v>500</v>
      </c>
      <c r="S3" s="50">
        <v>7200</v>
      </c>
      <c r="T3" s="50"/>
      <c r="U3" s="50">
        <v>5000</v>
      </c>
      <c r="V3" s="51">
        <f t="shared" ref="V3:V18" si="0">SUM(N3:U3)</f>
        <v>36600</v>
      </c>
      <c r="W3" s="50">
        <v>500</v>
      </c>
      <c r="X3" s="52">
        <f t="shared" ref="X3:X66" si="1">IF($F3="พนักงานจ้าง",ROUND(MAX(MIN(15000,$V3),1650)*$AM$3/100,0),0)</f>
        <v>0</v>
      </c>
      <c r="Y3" s="50"/>
      <c r="Z3" s="50"/>
      <c r="AA3" s="50"/>
      <c r="AB3" s="50"/>
      <c r="AC3" s="50"/>
      <c r="AD3" s="50"/>
      <c r="AE3" s="50"/>
      <c r="AF3" s="50"/>
      <c r="AG3" s="50"/>
      <c r="AH3" s="51">
        <f t="shared" ref="AH3:AH66" si="2">SUM($W3:$AG3)</f>
        <v>500</v>
      </c>
      <c r="AI3" s="53">
        <f t="shared" ref="AI3:AI34" si="3">SUM($V3-$AH3)</f>
        <v>36100</v>
      </c>
      <c r="AJ3" s="54" t="str">
        <f t="shared" ref="AJ3:AJ34" si="4">IF(SUM(N3:V3)=0,"ซ่อน","แสดง")</f>
        <v>แสดง</v>
      </c>
      <c r="AK3" s="55">
        <v>7200</v>
      </c>
      <c r="AL3" s="56">
        <v>5600</v>
      </c>
      <c r="AM3" s="57">
        <v>5</v>
      </c>
      <c r="AN3" s="58" t="s">
        <v>71</v>
      </c>
      <c r="AO3" s="59">
        <f>COUNTIF($F$3:$F$302,"นายก/รองนายก")</f>
        <v>1</v>
      </c>
      <c r="AP3" s="60" t="s">
        <v>102</v>
      </c>
      <c r="AQ3" s="61">
        <f>SUMIF($F:$F,$AN3,$V:$V)</f>
        <v>36600</v>
      </c>
      <c r="AR3" s="62" t="s">
        <v>117</v>
      </c>
    </row>
    <row r="4" spans="1:44" x14ac:dyDescent="0.7">
      <c r="A4" s="42">
        <v>2</v>
      </c>
      <c r="B4" s="43" t="str">
        <f>IFERROR(INDEX(ข้อมูลพื้นฐาน!$G$2:$G$7,
MATCH($F4,ข้อมูลพื้นฐาน!$H$2:$H$7,0)),"")</f>
        <v>ฝ่ายประจำ</v>
      </c>
      <c r="C4" s="44" t="s">
        <v>166</v>
      </c>
      <c r="D4" s="45" t="s">
        <v>165</v>
      </c>
      <c r="E4" s="46" t="s">
        <v>9</v>
      </c>
      <c r="F4" s="46" t="s">
        <v>74</v>
      </c>
      <c r="G4" s="46" t="s">
        <v>59</v>
      </c>
      <c r="H4" s="46" t="s">
        <v>22</v>
      </c>
      <c r="I4" s="46" t="str">
        <f>IFERROR(INDEX(ข้อมูลพื้นฐาน!$E$2:$E$7,
MATCH($J4,ข้อมูลพื้นฐาน!$F$2:$F$7,0)),"")</f>
        <v/>
      </c>
      <c r="J4" s="46"/>
      <c r="K4" s="46"/>
      <c r="L4" s="48"/>
      <c r="M4" s="49" t="s">
        <v>10</v>
      </c>
      <c r="N4" s="50">
        <v>15000</v>
      </c>
      <c r="O4" s="50">
        <v>350</v>
      </c>
      <c r="P4" s="50">
        <v>10</v>
      </c>
      <c r="Q4" s="50">
        <v>300</v>
      </c>
      <c r="R4" s="50">
        <v>300</v>
      </c>
      <c r="S4" s="50"/>
      <c r="T4" s="50"/>
      <c r="U4" s="50"/>
      <c r="V4" s="51">
        <f t="shared" si="0"/>
        <v>15960</v>
      </c>
      <c r="W4" s="50">
        <v>200</v>
      </c>
      <c r="X4" s="52">
        <f t="shared" si="1"/>
        <v>750</v>
      </c>
      <c r="Y4" s="50"/>
      <c r="Z4" s="50"/>
      <c r="AA4" s="50"/>
      <c r="AB4" s="50"/>
      <c r="AC4" s="50"/>
      <c r="AD4" s="50"/>
      <c r="AE4" s="50"/>
      <c r="AF4" s="50"/>
      <c r="AG4" s="50"/>
      <c r="AH4" s="51">
        <f t="shared" si="2"/>
        <v>950</v>
      </c>
      <c r="AI4" s="53">
        <f t="shared" si="3"/>
        <v>15010</v>
      </c>
      <c r="AJ4" s="64" t="str">
        <f t="shared" si="4"/>
        <v>แสดง</v>
      </c>
      <c r="AK4" s="65"/>
      <c r="AL4" s="65"/>
      <c r="AM4" s="66"/>
      <c r="AN4" s="67" t="s">
        <v>72</v>
      </c>
      <c r="AO4" s="68">
        <f>COUNTIF($F$3:$F$302,"เลขานุการ/ที่ปรึกษา")</f>
        <v>0</v>
      </c>
      <c r="AP4" s="69" t="s">
        <v>102</v>
      </c>
      <c r="AQ4" s="70">
        <f>SUMIF($F:$F,$AN4,$V:$V)</f>
        <v>0</v>
      </c>
      <c r="AR4" s="71" t="s">
        <v>117</v>
      </c>
    </row>
    <row r="5" spans="1:44" x14ac:dyDescent="0.7">
      <c r="A5" s="42">
        <v>3</v>
      </c>
      <c r="B5" s="43" t="str">
        <f>IFERROR(INDEX(ข้อมูลพื้นฐาน!$G$2:$G$7,
MATCH($F5,ข้อมูลพื้นฐาน!$H$2:$H$7,0)),"")</f>
        <v>ฝ่ายประจำ</v>
      </c>
      <c r="C5" s="44" t="s">
        <v>155</v>
      </c>
      <c r="D5" s="45" t="s">
        <v>14</v>
      </c>
      <c r="E5" s="46" t="s">
        <v>11</v>
      </c>
      <c r="F5" s="46" t="s">
        <v>74</v>
      </c>
      <c r="G5" s="46" t="s">
        <v>59</v>
      </c>
      <c r="H5" s="46" t="s">
        <v>22</v>
      </c>
      <c r="I5" s="46" t="str">
        <f>IFERROR(INDEX(ข้อมูลพื้นฐาน!$E$2:$E$7,
MATCH($J5,ข้อมูลพื้นฐาน!$F$2:$F$7,0)),"")</f>
        <v/>
      </c>
      <c r="J5" s="46"/>
      <c r="K5" s="46"/>
      <c r="L5" s="48" t="s">
        <v>134</v>
      </c>
      <c r="M5" s="49" t="s">
        <v>12</v>
      </c>
      <c r="N5" s="50">
        <v>10000</v>
      </c>
      <c r="O5" s="50">
        <v>890</v>
      </c>
      <c r="P5" s="50">
        <v>8</v>
      </c>
      <c r="Q5" s="50">
        <v>200</v>
      </c>
      <c r="R5" s="50"/>
      <c r="S5" s="50"/>
      <c r="T5" s="50"/>
      <c r="U5" s="50"/>
      <c r="V5" s="51">
        <f t="shared" si="0"/>
        <v>11098</v>
      </c>
      <c r="W5" s="50">
        <v>500</v>
      </c>
      <c r="X5" s="52">
        <f t="shared" si="1"/>
        <v>555</v>
      </c>
      <c r="Y5" s="50"/>
      <c r="Z5" s="50"/>
      <c r="AA5" s="50"/>
      <c r="AB5" s="50">
        <v>100</v>
      </c>
      <c r="AC5" s="50"/>
      <c r="AD5" s="50">
        <v>200</v>
      </c>
      <c r="AE5" s="50"/>
      <c r="AF5" s="50">
        <v>100</v>
      </c>
      <c r="AG5" s="50"/>
      <c r="AH5" s="51">
        <f t="shared" si="2"/>
        <v>1455</v>
      </c>
      <c r="AI5" s="53">
        <f t="shared" si="3"/>
        <v>9643</v>
      </c>
      <c r="AJ5" s="64" t="str">
        <f t="shared" si="4"/>
        <v>แสดง</v>
      </c>
      <c r="AK5" s="65"/>
      <c r="AL5" s="65"/>
      <c r="AM5" s="66"/>
      <c r="AN5" s="67" t="s">
        <v>100</v>
      </c>
      <c r="AO5" s="68">
        <f>COUNTIF($F$3:$F$302,"สมาชิกสภา อปท.")</f>
        <v>0</v>
      </c>
      <c r="AP5" s="72" t="s">
        <v>102</v>
      </c>
      <c r="AQ5" s="70">
        <f>SUMIF($F:$F,$AN5,$V:$V)</f>
        <v>0</v>
      </c>
      <c r="AR5" s="71" t="s">
        <v>117</v>
      </c>
    </row>
    <row r="6" spans="1:44" x14ac:dyDescent="0.7">
      <c r="A6" s="42">
        <v>4</v>
      </c>
      <c r="B6" s="43" t="str">
        <f>IFERROR(INDEX(ข้อมูลพื้นฐาน!$G$2:$G$7,
MATCH($F6,ข้อมูลพื้นฐาน!$H$2:$H$7,0)),"")</f>
        <v>ฝ่ายประจำ</v>
      </c>
      <c r="C6" s="44" t="s">
        <v>166</v>
      </c>
      <c r="D6" s="45" t="s">
        <v>15</v>
      </c>
      <c r="E6" s="46" t="s">
        <v>68</v>
      </c>
      <c r="F6" s="46" t="s">
        <v>74</v>
      </c>
      <c r="G6" s="46" t="s">
        <v>59</v>
      </c>
      <c r="H6" s="46" t="s">
        <v>22</v>
      </c>
      <c r="I6" s="46" t="str">
        <f>IFERROR(INDEX(ข้อมูลพื้นฐาน!$E$2:$E$7,
MATCH($J6,ข้อมูลพื้นฐาน!$F$2:$F$7,0)),"")</f>
        <v/>
      </c>
      <c r="J6" s="46"/>
      <c r="K6" s="46"/>
      <c r="L6" s="48" t="s">
        <v>134</v>
      </c>
      <c r="M6" s="49" t="s">
        <v>110</v>
      </c>
      <c r="N6" s="50">
        <v>11000</v>
      </c>
      <c r="O6" s="50">
        <v>890</v>
      </c>
      <c r="P6" s="50">
        <v>8</v>
      </c>
      <c r="Q6" s="50">
        <v>200</v>
      </c>
      <c r="R6" s="50"/>
      <c r="S6" s="50"/>
      <c r="T6" s="50"/>
      <c r="U6" s="50"/>
      <c r="V6" s="51">
        <f t="shared" si="0"/>
        <v>12098</v>
      </c>
      <c r="W6" s="50">
        <v>500</v>
      </c>
      <c r="X6" s="52">
        <f t="shared" si="1"/>
        <v>605</v>
      </c>
      <c r="Y6" s="50"/>
      <c r="Z6" s="50"/>
      <c r="AA6" s="50"/>
      <c r="AB6" s="50">
        <v>100</v>
      </c>
      <c r="AC6" s="50"/>
      <c r="AD6" s="50">
        <v>200</v>
      </c>
      <c r="AE6" s="50"/>
      <c r="AF6" s="50">
        <v>100</v>
      </c>
      <c r="AG6" s="50"/>
      <c r="AH6" s="51">
        <f t="shared" si="2"/>
        <v>1505</v>
      </c>
      <c r="AI6" s="53">
        <f t="shared" si="3"/>
        <v>10593</v>
      </c>
      <c r="AJ6" s="64" t="str">
        <f t="shared" si="4"/>
        <v>แสดง</v>
      </c>
      <c r="AK6" s="65"/>
      <c r="AL6" s="65"/>
      <c r="AM6" s="66"/>
      <c r="AN6" s="73" t="s">
        <v>162</v>
      </c>
      <c r="AO6" s="74"/>
      <c r="AP6" s="75"/>
      <c r="AQ6" s="76">
        <f>AK3</f>
        <v>7200</v>
      </c>
      <c r="AR6" s="77" t="s">
        <v>117</v>
      </c>
    </row>
    <row r="7" spans="1:44" x14ac:dyDescent="0.7">
      <c r="A7" s="42">
        <v>5</v>
      </c>
      <c r="B7" s="43" t="str">
        <f>IFERROR(INDEX(ข้อมูลพื้นฐาน!$G$2:$G$7,
MATCH($F7,ข้อมูลพื้นฐาน!$H$2:$H$7,0)),"")</f>
        <v>ฝ่ายประจำ</v>
      </c>
      <c r="C7" s="44" t="s">
        <v>155</v>
      </c>
      <c r="D7" s="45" t="s">
        <v>16</v>
      </c>
      <c r="E7" s="78" t="s">
        <v>13</v>
      </c>
      <c r="F7" s="46" t="s">
        <v>74</v>
      </c>
      <c r="G7" s="46" t="s">
        <v>59</v>
      </c>
      <c r="H7" s="46" t="s">
        <v>22</v>
      </c>
      <c r="I7" s="46" t="str">
        <f>IFERROR(INDEX(ข้อมูลพื้นฐาน!$E$2:$E$7,
MATCH($J7,ข้อมูลพื้นฐาน!$F$2:$F$7,0)),"")</f>
        <v/>
      </c>
      <c r="J7" s="46"/>
      <c r="K7" s="46"/>
      <c r="L7" s="48" t="s">
        <v>134</v>
      </c>
      <c r="M7" s="49" t="s">
        <v>111</v>
      </c>
      <c r="N7" s="50">
        <v>12000</v>
      </c>
      <c r="O7" s="50">
        <v>890</v>
      </c>
      <c r="P7" s="50">
        <v>8</v>
      </c>
      <c r="Q7" s="50">
        <v>200</v>
      </c>
      <c r="R7" s="50"/>
      <c r="S7" s="50"/>
      <c r="T7" s="50"/>
      <c r="U7" s="50"/>
      <c r="V7" s="51">
        <f t="shared" si="0"/>
        <v>13098</v>
      </c>
      <c r="W7" s="50">
        <v>500</v>
      </c>
      <c r="X7" s="52">
        <f t="shared" si="1"/>
        <v>655</v>
      </c>
      <c r="Y7" s="50"/>
      <c r="Z7" s="50"/>
      <c r="AA7" s="50"/>
      <c r="AB7" s="50">
        <v>100</v>
      </c>
      <c r="AC7" s="50"/>
      <c r="AD7" s="50">
        <v>200</v>
      </c>
      <c r="AE7" s="50"/>
      <c r="AF7" s="50">
        <v>100</v>
      </c>
      <c r="AG7" s="50"/>
      <c r="AH7" s="51">
        <f t="shared" si="2"/>
        <v>1555</v>
      </c>
      <c r="AI7" s="53">
        <f t="shared" si="3"/>
        <v>11543</v>
      </c>
      <c r="AJ7" s="64" t="str">
        <f t="shared" si="4"/>
        <v>แสดง</v>
      </c>
      <c r="AK7" s="65"/>
      <c r="AL7" s="65"/>
      <c r="AM7" s="66"/>
      <c r="AN7" s="79" t="s">
        <v>97</v>
      </c>
      <c r="AO7" s="80">
        <f>SUM(AO3:AO5)</f>
        <v>1</v>
      </c>
      <c r="AP7" s="81" t="s">
        <v>102</v>
      </c>
      <c r="AQ7" s="82">
        <f>SUM(AQ3:AQ6)</f>
        <v>43800</v>
      </c>
      <c r="AR7" s="83" t="s">
        <v>117</v>
      </c>
    </row>
    <row r="8" spans="1:44" x14ac:dyDescent="0.7">
      <c r="A8" s="42">
        <v>6</v>
      </c>
      <c r="B8" s="43" t="str">
        <f>IFERROR(INDEX(ข้อมูลพื้นฐาน!$G$2:$G$7,
MATCH($F8,ข้อมูลพื้นฐาน!$H$2:$H$7,0)),"")</f>
        <v>ฝ่ายประจำ</v>
      </c>
      <c r="C8" s="44" t="s">
        <v>166</v>
      </c>
      <c r="D8" s="45" t="s">
        <v>17</v>
      </c>
      <c r="E8" s="46" t="s">
        <v>68</v>
      </c>
      <c r="F8" s="46" t="s">
        <v>74</v>
      </c>
      <c r="G8" s="46" t="s">
        <v>59</v>
      </c>
      <c r="H8" s="46" t="s">
        <v>22</v>
      </c>
      <c r="I8" s="46" t="str">
        <f>IFERROR(INDEX(ข้อมูลพื้นฐาน!$E$2:$E$7,
MATCH($J8,ข้อมูลพื้นฐาน!$F$2:$F$7,0)),"")</f>
        <v/>
      </c>
      <c r="J8" s="46"/>
      <c r="K8" s="46"/>
      <c r="L8" s="48" t="s">
        <v>134</v>
      </c>
      <c r="M8" s="49" t="s">
        <v>112</v>
      </c>
      <c r="N8" s="50">
        <v>13000</v>
      </c>
      <c r="O8" s="50">
        <v>890</v>
      </c>
      <c r="P8" s="50">
        <v>8</v>
      </c>
      <c r="Q8" s="50">
        <v>200</v>
      </c>
      <c r="R8" s="50"/>
      <c r="S8" s="50"/>
      <c r="T8" s="50"/>
      <c r="U8" s="50"/>
      <c r="V8" s="51">
        <f t="shared" si="0"/>
        <v>14098</v>
      </c>
      <c r="W8" s="84">
        <v>600</v>
      </c>
      <c r="X8" s="52">
        <f t="shared" si="1"/>
        <v>705</v>
      </c>
      <c r="Y8" s="84"/>
      <c r="Z8" s="84"/>
      <c r="AA8" s="84"/>
      <c r="AB8" s="84"/>
      <c r="AC8" s="84"/>
      <c r="AD8" s="84"/>
      <c r="AE8" s="84"/>
      <c r="AF8" s="84"/>
      <c r="AG8" s="84"/>
      <c r="AH8" s="51">
        <f t="shared" si="2"/>
        <v>1305</v>
      </c>
      <c r="AI8" s="53">
        <f t="shared" si="3"/>
        <v>12793</v>
      </c>
      <c r="AJ8" s="64" t="str">
        <f t="shared" si="4"/>
        <v>แสดง</v>
      </c>
      <c r="AK8" s="65"/>
      <c r="AL8" s="65"/>
      <c r="AN8" s="58" t="s">
        <v>73</v>
      </c>
      <c r="AO8" s="59">
        <f>COUNTIF($F$3:$F$302,"ข้าราชการส่วนท้องถิ่น")</f>
        <v>2</v>
      </c>
      <c r="AP8" s="60" t="s">
        <v>102</v>
      </c>
      <c r="AQ8" s="86">
        <f>SUMIF($F:$F,$AN8,$V:$V)</f>
        <v>34196</v>
      </c>
      <c r="AR8" s="62" t="s">
        <v>117</v>
      </c>
    </row>
    <row r="9" spans="1:44" x14ac:dyDescent="0.7">
      <c r="A9" s="42">
        <v>7</v>
      </c>
      <c r="B9" s="43" t="str">
        <f>IFERROR(INDEX(ข้อมูลพื้นฐาน!$G$2:$G$7,
MATCH($F9,ข้อมูลพื้นฐาน!$H$2:$H$7,0)),"")</f>
        <v>ฝ่ายประจำ</v>
      </c>
      <c r="C9" s="44" t="s">
        <v>155</v>
      </c>
      <c r="D9" s="45" t="s">
        <v>18</v>
      </c>
      <c r="E9" s="46" t="s">
        <v>68</v>
      </c>
      <c r="F9" s="46" t="s">
        <v>101</v>
      </c>
      <c r="G9" s="46" t="s">
        <v>61</v>
      </c>
      <c r="H9" s="46" t="s">
        <v>38</v>
      </c>
      <c r="I9" s="46" t="str">
        <f>IFERROR(INDEX(ข้อมูลพื้นฐาน!$E$2:$E$7,
MATCH($J9,ข้อมูลพื้นฐาน!$F$2:$F$7,0)),"")</f>
        <v/>
      </c>
      <c r="J9" s="46"/>
      <c r="K9" s="46"/>
      <c r="L9" s="48" t="s">
        <v>134</v>
      </c>
      <c r="M9" s="49" t="s">
        <v>113</v>
      </c>
      <c r="N9" s="50">
        <v>14000</v>
      </c>
      <c r="O9" s="50">
        <v>890</v>
      </c>
      <c r="P9" s="50">
        <v>8</v>
      </c>
      <c r="Q9" s="50">
        <v>200</v>
      </c>
      <c r="R9" s="50"/>
      <c r="S9" s="50"/>
      <c r="T9" s="50"/>
      <c r="U9" s="50"/>
      <c r="V9" s="51">
        <f t="shared" si="0"/>
        <v>15098</v>
      </c>
      <c r="W9" s="84">
        <v>100</v>
      </c>
      <c r="X9" s="52">
        <f t="shared" si="1"/>
        <v>0</v>
      </c>
      <c r="Y9" s="84"/>
      <c r="Z9" s="84"/>
      <c r="AA9" s="84"/>
      <c r="AB9" s="84"/>
      <c r="AC9" s="84"/>
      <c r="AD9" s="84"/>
      <c r="AE9" s="84"/>
      <c r="AF9" s="84"/>
      <c r="AG9" s="84"/>
      <c r="AH9" s="51">
        <f t="shared" si="2"/>
        <v>100</v>
      </c>
      <c r="AI9" s="53">
        <f t="shared" si="3"/>
        <v>14998</v>
      </c>
      <c r="AJ9" s="64" t="str">
        <f t="shared" si="4"/>
        <v>แสดง</v>
      </c>
      <c r="AK9" s="65"/>
      <c r="AL9" s="65"/>
      <c r="AN9" s="87" t="s">
        <v>162</v>
      </c>
      <c r="AO9" s="88"/>
      <c r="AP9" s="89"/>
      <c r="AQ9" s="90">
        <f>AK3</f>
        <v>7200</v>
      </c>
      <c r="AR9" s="91" t="s">
        <v>117</v>
      </c>
    </row>
    <row r="10" spans="1:44" x14ac:dyDescent="0.7">
      <c r="A10" s="42">
        <v>8</v>
      </c>
      <c r="B10" s="43" t="str">
        <f>IFERROR(INDEX(ข้อมูลพื้นฐาน!$G$2:$G$7,
MATCH($F10,ข้อมูลพื้นฐาน!$H$2:$H$7,0)),"")</f>
        <v>ฝ่ายประจำ</v>
      </c>
      <c r="C10" s="44" t="s">
        <v>166</v>
      </c>
      <c r="D10" s="45" t="s">
        <v>19</v>
      </c>
      <c r="E10" s="46" t="s">
        <v>68</v>
      </c>
      <c r="F10" s="46" t="s">
        <v>73</v>
      </c>
      <c r="G10" s="46" t="s">
        <v>77</v>
      </c>
      <c r="H10" s="46" t="s">
        <v>22</v>
      </c>
      <c r="I10" s="46" t="str">
        <f>IFERROR(INDEX(ข้อมูลพื้นฐาน!$E$2:$E$7,
MATCH($J10,ข้อมูลพื้นฐาน!$F$2:$F$7,0)),"")</f>
        <v/>
      </c>
      <c r="J10" s="46"/>
      <c r="K10" s="46"/>
      <c r="L10" s="48" t="s">
        <v>134</v>
      </c>
      <c r="M10" s="49" t="s">
        <v>114</v>
      </c>
      <c r="N10" s="50">
        <v>15000</v>
      </c>
      <c r="O10" s="50">
        <v>890</v>
      </c>
      <c r="P10" s="50">
        <v>8</v>
      </c>
      <c r="Q10" s="50">
        <v>200</v>
      </c>
      <c r="R10" s="50"/>
      <c r="S10" s="50"/>
      <c r="T10" s="50"/>
      <c r="U10" s="50"/>
      <c r="V10" s="51">
        <f t="shared" si="0"/>
        <v>16098</v>
      </c>
      <c r="W10" s="84">
        <v>100</v>
      </c>
      <c r="X10" s="52">
        <f t="shared" si="1"/>
        <v>0</v>
      </c>
      <c r="Y10" s="84"/>
      <c r="Z10" s="84"/>
      <c r="AA10" s="84"/>
      <c r="AB10" s="84"/>
      <c r="AC10" s="84"/>
      <c r="AD10" s="84"/>
      <c r="AE10" s="84"/>
      <c r="AF10" s="84"/>
      <c r="AG10" s="84"/>
      <c r="AH10" s="51">
        <f t="shared" si="2"/>
        <v>100</v>
      </c>
      <c r="AI10" s="53">
        <f t="shared" si="3"/>
        <v>15998</v>
      </c>
      <c r="AJ10" s="64" t="str">
        <f t="shared" si="4"/>
        <v>แสดง</v>
      </c>
      <c r="AK10" s="65"/>
      <c r="AL10" s="65"/>
      <c r="AN10" s="92" t="s">
        <v>101</v>
      </c>
      <c r="AO10" s="68">
        <f>COUNTIF($F$3:$F$302,"ลูกจ้างประจำ")</f>
        <v>1</v>
      </c>
      <c r="AP10" s="69" t="s">
        <v>102</v>
      </c>
      <c r="AQ10" s="93">
        <f>SUMIF($F:$F,$AN10,$V:$V)</f>
        <v>15098</v>
      </c>
      <c r="AR10" s="71" t="s">
        <v>117</v>
      </c>
    </row>
    <row r="11" spans="1:44" x14ac:dyDescent="0.7">
      <c r="A11" s="42">
        <v>9</v>
      </c>
      <c r="B11" s="43" t="str">
        <f>IFERROR(INDEX(ข้อมูลพื้นฐาน!$G$2:$G$7,
MATCH($F11,ข้อมูลพื้นฐาน!$H$2:$H$7,0)),"")</f>
        <v>ฝ่ายประจำ</v>
      </c>
      <c r="C11" s="44" t="s">
        <v>155</v>
      </c>
      <c r="D11" s="45" t="s">
        <v>20</v>
      </c>
      <c r="E11" s="46" t="s">
        <v>68</v>
      </c>
      <c r="F11" s="46" t="s">
        <v>74</v>
      </c>
      <c r="G11" s="46" t="s">
        <v>60</v>
      </c>
      <c r="H11" s="46" t="s">
        <v>24</v>
      </c>
      <c r="I11" s="46" t="str">
        <f>IFERROR(INDEX(ข้อมูลพื้นฐาน!$E$2:$E$7,
MATCH($J11,ข้อมูลพื้นฐาน!$F$2:$F$7,0)),"")</f>
        <v/>
      </c>
      <c r="J11" s="46"/>
      <c r="K11" s="46"/>
      <c r="L11" s="48" t="s">
        <v>134</v>
      </c>
      <c r="M11" s="49" t="s">
        <v>115</v>
      </c>
      <c r="N11" s="50">
        <v>16000</v>
      </c>
      <c r="O11" s="50">
        <v>890</v>
      </c>
      <c r="P11" s="50">
        <v>8</v>
      </c>
      <c r="Q11" s="50">
        <v>200</v>
      </c>
      <c r="R11" s="50"/>
      <c r="S11" s="50"/>
      <c r="T11" s="50"/>
      <c r="U11" s="50"/>
      <c r="V11" s="51">
        <f t="shared" si="0"/>
        <v>17098</v>
      </c>
      <c r="W11" s="84">
        <v>100</v>
      </c>
      <c r="X11" s="52">
        <f t="shared" si="1"/>
        <v>750</v>
      </c>
      <c r="Y11" s="84"/>
      <c r="Z11" s="84"/>
      <c r="AA11" s="84"/>
      <c r="AB11" s="84"/>
      <c r="AC11" s="84"/>
      <c r="AD11" s="84"/>
      <c r="AE11" s="84"/>
      <c r="AF11" s="84"/>
      <c r="AG11" s="84"/>
      <c r="AH11" s="51">
        <f t="shared" si="2"/>
        <v>850</v>
      </c>
      <c r="AI11" s="53">
        <f t="shared" si="3"/>
        <v>16248</v>
      </c>
      <c r="AJ11" s="64" t="str">
        <f t="shared" si="4"/>
        <v>แสดง</v>
      </c>
      <c r="AK11" s="65"/>
      <c r="AL11" s="65"/>
      <c r="AN11" s="94" t="s">
        <v>74</v>
      </c>
      <c r="AO11" s="74">
        <f>COUNTIF($F$3:$F$302,"พนักงานจ้าง")</f>
        <v>6</v>
      </c>
      <c r="AP11" s="95" t="s">
        <v>102</v>
      </c>
      <c r="AQ11" s="96">
        <f>SUMIF($F:$F,$AN11,$V:$V)</f>
        <v>83450</v>
      </c>
      <c r="AR11" s="97" t="s">
        <v>117</v>
      </c>
    </row>
    <row r="12" spans="1:44" x14ac:dyDescent="0.7">
      <c r="A12" s="42">
        <v>10</v>
      </c>
      <c r="B12" s="43" t="str">
        <f>IFERROR(INDEX(ข้อมูลพื้นฐาน!$G$2:$G$7,
MATCH($F12,ข้อมูลพื้นฐาน!$H$2:$H$7,0)),"")</f>
        <v>ฝ่ายประจำ</v>
      </c>
      <c r="C12" s="44" t="s">
        <v>166</v>
      </c>
      <c r="D12" s="45" t="s">
        <v>21</v>
      </c>
      <c r="E12" s="46" t="s">
        <v>68</v>
      </c>
      <c r="F12" s="46" t="s">
        <v>73</v>
      </c>
      <c r="G12" s="46" t="s">
        <v>77</v>
      </c>
      <c r="H12" s="46" t="s">
        <v>22</v>
      </c>
      <c r="I12" s="46" t="str">
        <f>IFERROR(INDEX(ข้อมูลพื้นฐาน!$E$2:$E$7,
MATCH($J12,ข้อมูลพื้นฐาน!$F$2:$F$7,0)),"")</f>
        <v/>
      </c>
      <c r="J12" s="46"/>
      <c r="K12" s="46"/>
      <c r="L12" s="48" t="s">
        <v>134</v>
      </c>
      <c r="M12" s="49" t="s">
        <v>157</v>
      </c>
      <c r="N12" s="50">
        <v>17000</v>
      </c>
      <c r="O12" s="50">
        <v>890</v>
      </c>
      <c r="P12" s="50">
        <v>8</v>
      </c>
      <c r="Q12" s="50">
        <v>200</v>
      </c>
      <c r="R12" s="50"/>
      <c r="S12" s="50"/>
      <c r="T12" s="50"/>
      <c r="U12" s="50"/>
      <c r="V12" s="51">
        <f t="shared" si="0"/>
        <v>18098</v>
      </c>
      <c r="W12" s="84">
        <v>100</v>
      </c>
      <c r="X12" s="52">
        <f t="shared" si="1"/>
        <v>0</v>
      </c>
      <c r="Y12" s="84"/>
      <c r="Z12" s="84"/>
      <c r="AA12" s="84"/>
      <c r="AB12" s="84"/>
      <c r="AC12" s="84"/>
      <c r="AD12" s="84"/>
      <c r="AE12" s="84"/>
      <c r="AF12" s="84"/>
      <c r="AG12" s="84"/>
      <c r="AH12" s="51">
        <f t="shared" si="2"/>
        <v>100</v>
      </c>
      <c r="AI12" s="53">
        <f t="shared" si="3"/>
        <v>17998</v>
      </c>
      <c r="AJ12" s="64" t="str">
        <f t="shared" si="4"/>
        <v>แสดง</v>
      </c>
      <c r="AK12" s="65"/>
      <c r="AL12" s="65"/>
      <c r="AN12" s="79" t="s">
        <v>98</v>
      </c>
      <c r="AO12" s="80">
        <f>SUM(AO8:AO11)</f>
        <v>9</v>
      </c>
      <c r="AP12" s="81" t="s">
        <v>102</v>
      </c>
      <c r="AQ12" s="82">
        <f>SUM(AQ8-AQ9+AQ10+AQ11)</f>
        <v>125544</v>
      </c>
      <c r="AR12" s="83" t="s">
        <v>117</v>
      </c>
    </row>
    <row r="13" spans="1:44" x14ac:dyDescent="0.7">
      <c r="A13" s="42"/>
      <c r="B13" s="43" t="str">
        <f>IFERROR(INDEX(ข้อมูลพื้นฐาน!$G$2:$G$7,
MATCH($F13,ข้อมูลพื้นฐาน!$H$2:$H$7,0)),"")</f>
        <v/>
      </c>
      <c r="C13" s="44"/>
      <c r="D13" s="98"/>
      <c r="E13" s="78"/>
      <c r="F13" s="46"/>
      <c r="G13" s="46"/>
      <c r="H13" s="46"/>
      <c r="I13" s="46" t="str">
        <f>IFERROR(INDEX(ข้อมูลพื้นฐาน!$E$2:$E$7,
MATCH($J13,ข้อมูลพื้นฐาน!$F$2:$F$7,0)),"")</f>
        <v/>
      </c>
      <c r="J13" s="46"/>
      <c r="K13" s="78"/>
      <c r="L13" s="48" t="s">
        <v>134</v>
      </c>
      <c r="M13" s="49"/>
      <c r="N13" s="50"/>
      <c r="O13" s="50"/>
      <c r="P13" s="50"/>
      <c r="Q13" s="50"/>
      <c r="R13" s="50"/>
      <c r="S13" s="50"/>
      <c r="T13" s="50"/>
      <c r="U13" s="50"/>
      <c r="V13" s="51">
        <f t="shared" si="0"/>
        <v>0</v>
      </c>
      <c r="W13" s="84"/>
      <c r="X13" s="52">
        <f t="shared" si="1"/>
        <v>0</v>
      </c>
      <c r="Y13" s="84"/>
      <c r="Z13" s="84"/>
      <c r="AA13" s="84"/>
      <c r="AB13" s="84"/>
      <c r="AC13" s="84"/>
      <c r="AD13" s="84"/>
      <c r="AE13" s="84"/>
      <c r="AF13" s="84"/>
      <c r="AG13" s="84"/>
      <c r="AH13" s="51">
        <f t="shared" si="2"/>
        <v>0</v>
      </c>
      <c r="AI13" s="53">
        <f t="shared" si="3"/>
        <v>0</v>
      </c>
      <c r="AJ13" s="64" t="str">
        <f t="shared" si="4"/>
        <v>ซ่อน</v>
      </c>
      <c r="AK13" s="65"/>
      <c r="AL13" s="65"/>
    </row>
    <row r="14" spans="1:44" x14ac:dyDescent="0.7">
      <c r="A14" s="42"/>
      <c r="B14" s="43" t="str">
        <f>IFERROR(INDEX(ข้อมูลพื้นฐาน!$G$2:$G$7,
MATCH($F14,ข้อมูลพื้นฐาน!$H$2:$H$7,0)),"")</f>
        <v/>
      </c>
      <c r="C14" s="44"/>
      <c r="D14" s="98"/>
      <c r="E14" s="78"/>
      <c r="F14" s="46"/>
      <c r="G14" s="46"/>
      <c r="H14" s="46"/>
      <c r="I14" s="46" t="str">
        <f>IFERROR(INDEX(ข้อมูลพื้นฐาน!$E$2:$E$7,
MATCH($J14,ข้อมูลพื้นฐาน!$F$2:$F$7,0)),"")</f>
        <v/>
      </c>
      <c r="J14" s="46"/>
      <c r="K14" s="78"/>
      <c r="L14" s="48" t="s">
        <v>134</v>
      </c>
      <c r="M14" s="49"/>
      <c r="N14" s="50"/>
      <c r="O14" s="50"/>
      <c r="P14" s="50"/>
      <c r="Q14" s="50"/>
      <c r="R14" s="50"/>
      <c r="S14" s="50"/>
      <c r="T14" s="50"/>
      <c r="U14" s="50"/>
      <c r="V14" s="51">
        <f t="shared" si="0"/>
        <v>0</v>
      </c>
      <c r="W14" s="84"/>
      <c r="X14" s="84">
        <f t="shared" si="1"/>
        <v>0</v>
      </c>
      <c r="Y14" s="84"/>
      <c r="Z14" s="84"/>
      <c r="AA14" s="84"/>
      <c r="AB14" s="84"/>
      <c r="AC14" s="84"/>
      <c r="AD14" s="84"/>
      <c r="AE14" s="84"/>
      <c r="AF14" s="84"/>
      <c r="AG14" s="84"/>
      <c r="AH14" s="51">
        <f t="shared" si="2"/>
        <v>0</v>
      </c>
      <c r="AI14" s="53">
        <f t="shared" si="3"/>
        <v>0</v>
      </c>
      <c r="AJ14" s="64" t="str">
        <f t="shared" si="4"/>
        <v>ซ่อน</v>
      </c>
      <c r="AK14" s="65"/>
      <c r="AL14" s="65"/>
      <c r="AN14" s="99" t="s">
        <v>137</v>
      </c>
      <c r="AO14" s="99"/>
      <c r="AP14" s="99"/>
      <c r="AQ14" s="99"/>
      <c r="AR14" s="99"/>
    </row>
    <row r="15" spans="1:44" x14ac:dyDescent="0.7">
      <c r="A15" s="42"/>
      <c r="B15" s="43" t="str">
        <f>IFERROR(INDEX(ข้อมูลพื้นฐาน!$G$2:$G$7,
MATCH($F15,ข้อมูลพื้นฐาน!$H$2:$H$7,0)),"")</f>
        <v/>
      </c>
      <c r="C15" s="44"/>
      <c r="D15" s="98"/>
      <c r="E15" s="78"/>
      <c r="F15" s="46"/>
      <c r="G15" s="46"/>
      <c r="H15" s="46"/>
      <c r="I15" s="46" t="str">
        <f>IFERROR(INDEX(ข้อมูลพื้นฐาน!$E$2:$E$7,
MATCH($J15,ข้อมูลพื้นฐาน!$F$2:$F$7,0)),"")</f>
        <v/>
      </c>
      <c r="J15" s="46"/>
      <c r="K15" s="78"/>
      <c r="L15" s="48" t="s">
        <v>134</v>
      </c>
      <c r="M15" s="49"/>
      <c r="N15" s="50"/>
      <c r="O15" s="50"/>
      <c r="P15" s="50"/>
      <c r="Q15" s="50"/>
      <c r="R15" s="50"/>
      <c r="S15" s="50"/>
      <c r="T15" s="50"/>
      <c r="U15" s="50"/>
      <c r="V15" s="51">
        <f t="shared" si="0"/>
        <v>0</v>
      </c>
      <c r="W15" s="84"/>
      <c r="X15" s="84">
        <f t="shared" si="1"/>
        <v>0</v>
      </c>
      <c r="Y15" s="84"/>
      <c r="Z15" s="84"/>
      <c r="AA15" s="84"/>
      <c r="AB15" s="84"/>
      <c r="AC15" s="84"/>
      <c r="AD15" s="84"/>
      <c r="AE15" s="84"/>
      <c r="AF15" s="84"/>
      <c r="AG15" s="84"/>
      <c r="AH15" s="51">
        <f t="shared" si="2"/>
        <v>0</v>
      </c>
      <c r="AI15" s="53">
        <f t="shared" si="3"/>
        <v>0</v>
      </c>
      <c r="AJ15" s="64" t="str">
        <f t="shared" si="4"/>
        <v>ซ่อน</v>
      </c>
      <c r="AK15" s="65"/>
      <c r="AL15" s="65"/>
      <c r="AN15" s="100" t="s">
        <v>142</v>
      </c>
      <c r="AO15" s="101">
        <f>COUNTIF($J$3:$J$302,"สถานธนานุบาล")</f>
        <v>0</v>
      </c>
      <c r="AP15" s="60" t="s">
        <v>102</v>
      </c>
      <c r="AQ15" s="102">
        <f t="shared" ref="AQ15:AQ20" si="5">SUMIF($J:$J,$AN15,$V:$V)</f>
        <v>0</v>
      </c>
      <c r="AR15" s="62" t="s">
        <v>117</v>
      </c>
    </row>
    <row r="16" spans="1:44" x14ac:dyDescent="0.7">
      <c r="A16" s="98"/>
      <c r="B16" s="43" t="str">
        <f>IFERROR(INDEX(ข้อมูลพื้นฐาน!$G$2:$G$7,
MATCH($F16,ข้อมูลพื้นฐาน!$H$2:$H$7,0)),"")</f>
        <v/>
      </c>
      <c r="C16" s="44"/>
      <c r="D16" s="98"/>
      <c r="E16" s="78"/>
      <c r="F16" s="46"/>
      <c r="G16" s="46"/>
      <c r="H16" s="46"/>
      <c r="I16" s="46" t="str">
        <f>IFERROR(INDEX(ข้อมูลพื้นฐาน!$E$2:$E$7,
MATCH($J16,ข้อมูลพื้นฐาน!$F$2:$F$7,0)),"")</f>
        <v/>
      </c>
      <c r="J16" s="46"/>
      <c r="K16" s="78"/>
      <c r="L16" s="48" t="s">
        <v>134</v>
      </c>
      <c r="M16" s="49"/>
      <c r="N16" s="50"/>
      <c r="O16" s="50"/>
      <c r="P16" s="50"/>
      <c r="Q16" s="50"/>
      <c r="R16" s="50"/>
      <c r="S16" s="50"/>
      <c r="T16" s="50"/>
      <c r="U16" s="50"/>
      <c r="V16" s="51">
        <f t="shared" si="0"/>
        <v>0</v>
      </c>
      <c r="W16" s="84"/>
      <c r="X16" s="84">
        <f t="shared" si="1"/>
        <v>0</v>
      </c>
      <c r="Y16" s="84"/>
      <c r="Z16" s="84"/>
      <c r="AA16" s="84"/>
      <c r="AB16" s="84"/>
      <c r="AC16" s="84"/>
      <c r="AD16" s="84"/>
      <c r="AE16" s="84"/>
      <c r="AF16" s="84"/>
      <c r="AG16" s="84"/>
      <c r="AH16" s="51">
        <f t="shared" si="2"/>
        <v>0</v>
      </c>
      <c r="AI16" s="53">
        <f t="shared" si="3"/>
        <v>0</v>
      </c>
      <c r="AJ16" s="64" t="str">
        <f t="shared" si="4"/>
        <v>ซ่อน</v>
      </c>
      <c r="AK16" s="65"/>
      <c r="AL16" s="65"/>
      <c r="AN16" s="103" t="s">
        <v>143</v>
      </c>
      <c r="AO16" s="104">
        <f>COUNTIF($J$3:$J$302,"กิจการประปา")</f>
        <v>0</v>
      </c>
      <c r="AP16" s="69" t="s">
        <v>102</v>
      </c>
      <c r="AQ16" s="105">
        <f t="shared" si="5"/>
        <v>0</v>
      </c>
      <c r="AR16" s="71" t="s">
        <v>117</v>
      </c>
    </row>
    <row r="17" spans="1:44" x14ac:dyDescent="0.7">
      <c r="A17" s="98"/>
      <c r="B17" s="43" t="str">
        <f>IFERROR(INDEX(ข้อมูลพื้นฐาน!$G$2:$G$7,
MATCH($F17,ข้อมูลพื้นฐาน!$H$2:$H$7,0)),"")</f>
        <v/>
      </c>
      <c r="C17" s="44"/>
      <c r="D17" s="98"/>
      <c r="E17" s="78"/>
      <c r="F17" s="46"/>
      <c r="G17" s="46"/>
      <c r="H17" s="46"/>
      <c r="I17" s="46" t="str">
        <f>IFERROR(INDEX(ข้อมูลพื้นฐาน!$E$2:$E$7,
MATCH($J17,ข้อมูลพื้นฐาน!$F$2:$F$7,0)),"")</f>
        <v/>
      </c>
      <c r="J17" s="46"/>
      <c r="K17" s="78"/>
      <c r="L17" s="48" t="s">
        <v>134</v>
      </c>
      <c r="M17" s="49"/>
      <c r="N17" s="50"/>
      <c r="O17" s="50"/>
      <c r="P17" s="50"/>
      <c r="Q17" s="50"/>
      <c r="R17" s="50"/>
      <c r="S17" s="50"/>
      <c r="T17" s="50"/>
      <c r="U17" s="50"/>
      <c r="V17" s="51">
        <f t="shared" si="0"/>
        <v>0</v>
      </c>
      <c r="W17" s="84"/>
      <c r="X17" s="84">
        <f t="shared" si="1"/>
        <v>0</v>
      </c>
      <c r="Y17" s="84"/>
      <c r="Z17" s="84"/>
      <c r="AA17" s="84"/>
      <c r="AB17" s="84"/>
      <c r="AC17" s="84"/>
      <c r="AD17" s="84"/>
      <c r="AE17" s="84"/>
      <c r="AF17" s="84"/>
      <c r="AG17" s="84"/>
      <c r="AH17" s="51">
        <f t="shared" si="2"/>
        <v>0</v>
      </c>
      <c r="AI17" s="53">
        <f t="shared" si="3"/>
        <v>0</v>
      </c>
      <c r="AJ17" s="64" t="str">
        <f t="shared" si="4"/>
        <v>ซ่อน</v>
      </c>
      <c r="AK17" s="65"/>
      <c r="AL17" s="65"/>
      <c r="AN17" s="103" t="s">
        <v>144</v>
      </c>
      <c r="AO17" s="104">
        <f>COUNTIF($J$3:$J$302,"สถานีขนส่ง")</f>
        <v>0</v>
      </c>
      <c r="AP17" s="69" t="s">
        <v>102</v>
      </c>
      <c r="AQ17" s="105">
        <f t="shared" si="5"/>
        <v>0</v>
      </c>
      <c r="AR17" s="71" t="s">
        <v>117</v>
      </c>
    </row>
    <row r="18" spans="1:44" x14ac:dyDescent="0.7">
      <c r="A18" s="98"/>
      <c r="B18" s="43" t="str">
        <f>IFERROR(INDEX(ข้อมูลพื้นฐาน!$G$2:$G$7,
MATCH($F18,ข้อมูลพื้นฐาน!$H$2:$H$7,0)),"")</f>
        <v/>
      </c>
      <c r="C18" s="44"/>
      <c r="D18" s="98"/>
      <c r="E18" s="78"/>
      <c r="F18" s="46"/>
      <c r="G18" s="46"/>
      <c r="H18" s="46"/>
      <c r="I18" s="46" t="str">
        <f>IFERROR(INDEX(ข้อมูลพื้นฐาน!$E$2:$E$7,
MATCH($J18,ข้อมูลพื้นฐาน!$F$2:$F$7,0)),"")</f>
        <v/>
      </c>
      <c r="J18" s="46"/>
      <c r="K18" s="78"/>
      <c r="L18" s="48" t="s">
        <v>134</v>
      </c>
      <c r="M18" s="49"/>
      <c r="N18" s="84"/>
      <c r="O18" s="84"/>
      <c r="P18" s="84"/>
      <c r="Q18" s="84"/>
      <c r="R18" s="84"/>
      <c r="S18" s="84"/>
      <c r="T18" s="84"/>
      <c r="U18" s="84"/>
      <c r="V18" s="51">
        <f t="shared" si="0"/>
        <v>0</v>
      </c>
      <c r="W18" s="84"/>
      <c r="X18" s="84">
        <f t="shared" si="1"/>
        <v>0</v>
      </c>
      <c r="Y18" s="84"/>
      <c r="Z18" s="84"/>
      <c r="AA18" s="84"/>
      <c r="AB18" s="84"/>
      <c r="AC18" s="84"/>
      <c r="AD18" s="84"/>
      <c r="AE18" s="84"/>
      <c r="AF18" s="84"/>
      <c r="AG18" s="84"/>
      <c r="AH18" s="51">
        <f t="shared" si="2"/>
        <v>0</v>
      </c>
      <c r="AI18" s="53">
        <f t="shared" si="3"/>
        <v>0</v>
      </c>
      <c r="AJ18" s="64" t="str">
        <f t="shared" si="4"/>
        <v>ซ่อน</v>
      </c>
      <c r="AK18" s="65"/>
      <c r="AL18" s="65"/>
      <c r="AN18" s="103" t="s">
        <v>145</v>
      </c>
      <c r="AO18" s="104">
        <f>COUNTIF($J$3:$J$302,"โรงพยาบาลและหน่วยบริการสาธารณสุข")</f>
        <v>0</v>
      </c>
      <c r="AP18" s="69" t="s">
        <v>102</v>
      </c>
      <c r="AQ18" s="105">
        <f t="shared" si="5"/>
        <v>0</v>
      </c>
      <c r="AR18" s="71" t="s">
        <v>117</v>
      </c>
    </row>
    <row r="19" spans="1:44" x14ac:dyDescent="0.7">
      <c r="A19" s="98"/>
      <c r="B19" s="43" t="str">
        <f>IFERROR(INDEX(ข้อมูลพื้นฐาน!$G$2:$G$7,
MATCH($F19,ข้อมูลพื้นฐาน!$H$2:$H$7,0)),"")</f>
        <v/>
      </c>
      <c r="C19" s="44"/>
      <c r="D19" s="98"/>
      <c r="E19" s="78"/>
      <c r="F19" s="46"/>
      <c r="G19" s="46"/>
      <c r="H19" s="46"/>
      <c r="I19" s="46" t="str">
        <f>IFERROR(INDEX(ข้อมูลพื้นฐาน!$E$2:$E$7,
MATCH($J19,ข้อมูลพื้นฐาน!$F$2:$F$7,0)),"")</f>
        <v/>
      </c>
      <c r="J19" s="46"/>
      <c r="K19" s="78"/>
      <c r="L19" s="48" t="s">
        <v>134</v>
      </c>
      <c r="M19" s="49"/>
      <c r="N19" s="50"/>
      <c r="O19" s="50"/>
      <c r="P19" s="50"/>
      <c r="Q19" s="50"/>
      <c r="R19" s="50"/>
      <c r="S19" s="50"/>
      <c r="T19" s="50"/>
      <c r="U19" s="50"/>
      <c r="V19" s="51">
        <f t="shared" ref="V19:V82" si="6">SUM(N19:U19)</f>
        <v>0</v>
      </c>
      <c r="W19" s="84"/>
      <c r="X19" s="84">
        <f t="shared" si="1"/>
        <v>0</v>
      </c>
      <c r="Y19" s="84"/>
      <c r="Z19" s="84"/>
      <c r="AA19" s="84"/>
      <c r="AB19" s="84"/>
      <c r="AC19" s="84"/>
      <c r="AD19" s="84"/>
      <c r="AE19" s="84"/>
      <c r="AF19" s="84"/>
      <c r="AG19" s="84"/>
      <c r="AH19" s="51">
        <f t="shared" si="2"/>
        <v>0</v>
      </c>
      <c r="AI19" s="53">
        <f t="shared" si="3"/>
        <v>0</v>
      </c>
      <c r="AJ19" s="64" t="str">
        <f t="shared" si="4"/>
        <v>ซ่อน</v>
      </c>
      <c r="AK19" s="65"/>
      <c r="AL19" s="65"/>
      <c r="AN19" s="103" t="s">
        <v>146</v>
      </c>
      <c r="AO19" s="104">
        <f>COUNTIF($J$3:$J$302,"โรงเรียนและศูนย์พัฒนาเด็กเล็ก")</f>
        <v>0</v>
      </c>
      <c r="AP19" s="69" t="s">
        <v>102</v>
      </c>
      <c r="AQ19" s="105">
        <f t="shared" si="5"/>
        <v>0</v>
      </c>
      <c r="AR19" s="71" t="s">
        <v>117</v>
      </c>
    </row>
    <row r="20" spans="1:44" x14ac:dyDescent="0.7">
      <c r="A20" s="98"/>
      <c r="B20" s="43" t="str">
        <f>IFERROR(INDEX(ข้อมูลพื้นฐาน!$G$2:$G$7,
MATCH($F20,ข้อมูลพื้นฐาน!$H$2:$H$7,0)),"")</f>
        <v/>
      </c>
      <c r="C20" s="44"/>
      <c r="D20" s="98"/>
      <c r="E20" s="78"/>
      <c r="F20" s="46"/>
      <c r="G20" s="46"/>
      <c r="H20" s="46"/>
      <c r="I20" s="46" t="str">
        <f>IFERROR(INDEX(ข้อมูลพื้นฐาน!$E$2:$E$7,
MATCH($J20,ข้อมูลพื้นฐาน!$F$2:$F$7,0)),"")</f>
        <v/>
      </c>
      <c r="J20" s="46"/>
      <c r="K20" s="78"/>
      <c r="L20" s="48" t="s">
        <v>134</v>
      </c>
      <c r="M20" s="49"/>
      <c r="N20" s="84"/>
      <c r="O20" s="84"/>
      <c r="P20" s="84"/>
      <c r="Q20" s="84"/>
      <c r="R20" s="84"/>
      <c r="S20" s="84"/>
      <c r="T20" s="84"/>
      <c r="U20" s="84"/>
      <c r="V20" s="51">
        <f t="shared" si="6"/>
        <v>0</v>
      </c>
      <c r="W20" s="84"/>
      <c r="X20" s="84">
        <f t="shared" si="1"/>
        <v>0</v>
      </c>
      <c r="Y20" s="84"/>
      <c r="Z20" s="84"/>
      <c r="AA20" s="84"/>
      <c r="AB20" s="84"/>
      <c r="AC20" s="84"/>
      <c r="AD20" s="84"/>
      <c r="AE20" s="84"/>
      <c r="AF20" s="84"/>
      <c r="AG20" s="84"/>
      <c r="AH20" s="51">
        <f t="shared" si="2"/>
        <v>0</v>
      </c>
      <c r="AI20" s="53">
        <f t="shared" si="3"/>
        <v>0</v>
      </c>
      <c r="AJ20" s="64" t="str">
        <f t="shared" si="4"/>
        <v>ซ่อน</v>
      </c>
      <c r="AK20" s="65"/>
      <c r="AL20" s="65"/>
      <c r="AN20" s="106" t="s">
        <v>147</v>
      </c>
      <c r="AO20" s="107">
        <f>COUNTIF($J$3:$J$302,"กิจการอื่น")</f>
        <v>0</v>
      </c>
      <c r="AP20" s="95" t="s">
        <v>102</v>
      </c>
      <c r="AQ20" s="108">
        <f t="shared" si="5"/>
        <v>0</v>
      </c>
      <c r="AR20" s="97" t="s">
        <v>117</v>
      </c>
    </row>
    <row r="21" spans="1:44" x14ac:dyDescent="0.7">
      <c r="A21" s="98"/>
      <c r="B21" s="43" t="str">
        <f>IFERROR(INDEX(ข้อมูลพื้นฐาน!$G$2:$G$7,
MATCH($F21,ข้อมูลพื้นฐาน!$H$2:$H$7,0)),"")</f>
        <v/>
      </c>
      <c r="C21" s="44"/>
      <c r="D21" s="98"/>
      <c r="E21" s="78"/>
      <c r="F21" s="46"/>
      <c r="G21" s="46"/>
      <c r="H21" s="46"/>
      <c r="I21" s="46" t="str">
        <f>IFERROR(INDEX(ข้อมูลพื้นฐาน!$E$2:$E$7,
MATCH($J21,ข้อมูลพื้นฐาน!$F$2:$F$7,0)),"")</f>
        <v/>
      </c>
      <c r="J21" s="46"/>
      <c r="K21" s="78"/>
      <c r="L21" s="48" t="s">
        <v>134</v>
      </c>
      <c r="M21" s="49"/>
      <c r="N21" s="50"/>
      <c r="O21" s="50"/>
      <c r="P21" s="50"/>
      <c r="Q21" s="50"/>
      <c r="R21" s="50"/>
      <c r="S21" s="50"/>
      <c r="T21" s="50"/>
      <c r="U21" s="50"/>
      <c r="V21" s="51">
        <f t="shared" si="6"/>
        <v>0</v>
      </c>
      <c r="W21" s="84"/>
      <c r="X21" s="84">
        <f t="shared" si="1"/>
        <v>0</v>
      </c>
      <c r="Y21" s="84"/>
      <c r="Z21" s="84"/>
      <c r="AA21" s="84"/>
      <c r="AB21" s="84"/>
      <c r="AC21" s="84"/>
      <c r="AD21" s="84"/>
      <c r="AE21" s="84"/>
      <c r="AF21" s="84"/>
      <c r="AG21" s="84"/>
      <c r="AH21" s="51">
        <f t="shared" si="2"/>
        <v>0</v>
      </c>
      <c r="AI21" s="53">
        <f t="shared" si="3"/>
        <v>0</v>
      </c>
      <c r="AJ21" s="64" t="str">
        <f t="shared" si="4"/>
        <v>ซ่อน</v>
      </c>
      <c r="AK21" s="65"/>
      <c r="AL21" s="65"/>
    </row>
    <row r="22" spans="1:44" x14ac:dyDescent="0.7">
      <c r="A22" s="98"/>
      <c r="B22" s="43" t="str">
        <f>IFERROR(INDEX(ข้อมูลพื้นฐาน!$G$2:$G$7,
MATCH($F22,ข้อมูลพื้นฐาน!$H$2:$H$7,0)),"")</f>
        <v/>
      </c>
      <c r="C22" s="44"/>
      <c r="D22" s="98"/>
      <c r="E22" s="78"/>
      <c r="F22" s="46"/>
      <c r="G22" s="46"/>
      <c r="H22" s="46"/>
      <c r="I22" s="46" t="str">
        <f>IFERROR(INDEX(ข้อมูลพื้นฐาน!$E$2:$E$7,
MATCH($J22,ข้อมูลพื้นฐาน!$F$2:$F$7,0)),"")</f>
        <v/>
      </c>
      <c r="J22" s="46"/>
      <c r="K22" s="78"/>
      <c r="L22" s="48" t="s">
        <v>134</v>
      </c>
      <c r="M22" s="49"/>
      <c r="N22" s="84"/>
      <c r="O22" s="84"/>
      <c r="P22" s="84"/>
      <c r="Q22" s="84"/>
      <c r="R22" s="84"/>
      <c r="S22" s="84"/>
      <c r="T22" s="84"/>
      <c r="U22" s="84"/>
      <c r="V22" s="51">
        <f t="shared" si="6"/>
        <v>0</v>
      </c>
      <c r="W22" s="84"/>
      <c r="X22" s="84">
        <f t="shared" si="1"/>
        <v>0</v>
      </c>
      <c r="Y22" s="84"/>
      <c r="Z22" s="84"/>
      <c r="AA22" s="84"/>
      <c r="AB22" s="84"/>
      <c r="AC22" s="84"/>
      <c r="AD22" s="84"/>
      <c r="AE22" s="84"/>
      <c r="AF22" s="84"/>
      <c r="AG22" s="84"/>
      <c r="AH22" s="51">
        <f t="shared" si="2"/>
        <v>0</v>
      </c>
      <c r="AI22" s="53">
        <f t="shared" si="3"/>
        <v>0</v>
      </c>
      <c r="AJ22" s="64" t="str">
        <f t="shared" si="4"/>
        <v>ซ่อน</v>
      </c>
      <c r="AK22" s="65"/>
      <c r="AL22" s="65"/>
    </row>
    <row r="23" spans="1:44" x14ac:dyDescent="0.7">
      <c r="A23" s="98"/>
      <c r="B23" s="43" t="str">
        <f>IFERROR(INDEX(ข้อมูลพื้นฐาน!$G$2:$G$7,
MATCH($F23,ข้อมูลพื้นฐาน!$H$2:$H$7,0)),"")</f>
        <v/>
      </c>
      <c r="C23" s="44"/>
      <c r="D23" s="98"/>
      <c r="E23" s="78"/>
      <c r="F23" s="46"/>
      <c r="G23" s="46"/>
      <c r="H23" s="46"/>
      <c r="I23" s="46" t="str">
        <f>IFERROR(INDEX(ข้อมูลพื้นฐาน!$E$2:$E$7,
MATCH($J23,ข้อมูลพื้นฐาน!$F$2:$F$7,0)),"")</f>
        <v/>
      </c>
      <c r="J23" s="46"/>
      <c r="K23" s="78"/>
      <c r="L23" s="48" t="s">
        <v>134</v>
      </c>
      <c r="M23" s="49"/>
      <c r="N23" s="50"/>
      <c r="O23" s="50"/>
      <c r="P23" s="50"/>
      <c r="Q23" s="50"/>
      <c r="R23" s="50"/>
      <c r="S23" s="50"/>
      <c r="T23" s="50"/>
      <c r="U23" s="50"/>
      <c r="V23" s="51">
        <f t="shared" si="6"/>
        <v>0</v>
      </c>
      <c r="W23" s="84"/>
      <c r="X23" s="84">
        <f t="shared" si="1"/>
        <v>0</v>
      </c>
      <c r="Y23" s="84"/>
      <c r="Z23" s="84"/>
      <c r="AA23" s="84"/>
      <c r="AB23" s="84"/>
      <c r="AC23" s="84"/>
      <c r="AD23" s="84"/>
      <c r="AE23" s="84"/>
      <c r="AF23" s="84"/>
      <c r="AG23" s="84"/>
      <c r="AH23" s="51">
        <f t="shared" si="2"/>
        <v>0</v>
      </c>
      <c r="AI23" s="53">
        <f t="shared" si="3"/>
        <v>0</v>
      </c>
      <c r="AJ23" s="64" t="str">
        <f t="shared" si="4"/>
        <v>ซ่อน</v>
      </c>
      <c r="AK23" s="65"/>
      <c r="AL23" s="65"/>
    </row>
    <row r="24" spans="1:44" x14ac:dyDescent="0.7">
      <c r="A24" s="98"/>
      <c r="B24" s="43" t="str">
        <f>IFERROR(INDEX(ข้อมูลพื้นฐาน!$G$2:$G$7,
MATCH($F24,ข้อมูลพื้นฐาน!$H$2:$H$7,0)),"")</f>
        <v/>
      </c>
      <c r="C24" s="44"/>
      <c r="D24" s="98"/>
      <c r="E24" s="78"/>
      <c r="F24" s="46"/>
      <c r="G24" s="46"/>
      <c r="H24" s="46"/>
      <c r="I24" s="46" t="str">
        <f>IFERROR(INDEX(ข้อมูลพื้นฐาน!$E$2:$E$7,
MATCH($J24,ข้อมูลพื้นฐาน!$F$2:$F$7,0)),"")</f>
        <v/>
      </c>
      <c r="J24" s="46"/>
      <c r="K24" s="78"/>
      <c r="L24" s="48" t="s">
        <v>134</v>
      </c>
      <c r="M24" s="49"/>
      <c r="N24" s="84"/>
      <c r="O24" s="84"/>
      <c r="P24" s="84"/>
      <c r="Q24" s="84"/>
      <c r="R24" s="84"/>
      <c r="S24" s="84"/>
      <c r="T24" s="84"/>
      <c r="U24" s="84"/>
      <c r="V24" s="51">
        <f t="shared" si="6"/>
        <v>0</v>
      </c>
      <c r="W24" s="84"/>
      <c r="X24" s="84">
        <f t="shared" si="1"/>
        <v>0</v>
      </c>
      <c r="Y24" s="84"/>
      <c r="Z24" s="84"/>
      <c r="AA24" s="84"/>
      <c r="AB24" s="84"/>
      <c r="AC24" s="84"/>
      <c r="AD24" s="84"/>
      <c r="AE24" s="84"/>
      <c r="AF24" s="84"/>
      <c r="AG24" s="84"/>
      <c r="AH24" s="51">
        <f t="shared" si="2"/>
        <v>0</v>
      </c>
      <c r="AI24" s="53">
        <f t="shared" si="3"/>
        <v>0</v>
      </c>
      <c r="AJ24" s="64" t="str">
        <f t="shared" si="4"/>
        <v>ซ่อน</v>
      </c>
      <c r="AK24" s="65"/>
      <c r="AL24" s="65"/>
    </row>
    <row r="25" spans="1:44" x14ac:dyDescent="0.7">
      <c r="A25" s="98"/>
      <c r="B25" s="43" t="str">
        <f>IFERROR(INDEX(ข้อมูลพื้นฐาน!$G$2:$G$7,
MATCH($F25,ข้อมูลพื้นฐาน!$H$2:$H$7,0)),"")</f>
        <v/>
      </c>
      <c r="C25" s="44"/>
      <c r="D25" s="98"/>
      <c r="E25" s="78"/>
      <c r="F25" s="46"/>
      <c r="G25" s="46"/>
      <c r="H25" s="46"/>
      <c r="I25" s="46" t="str">
        <f>IFERROR(INDEX(ข้อมูลพื้นฐาน!$E$2:$E$7,
MATCH($J25,ข้อมูลพื้นฐาน!$F$2:$F$7,0)),"")</f>
        <v/>
      </c>
      <c r="J25" s="46"/>
      <c r="K25" s="78"/>
      <c r="L25" s="48" t="s">
        <v>134</v>
      </c>
      <c r="M25" s="49"/>
      <c r="N25" s="50"/>
      <c r="O25" s="50"/>
      <c r="P25" s="50"/>
      <c r="Q25" s="50"/>
      <c r="R25" s="50"/>
      <c r="S25" s="50"/>
      <c r="T25" s="50"/>
      <c r="U25" s="50"/>
      <c r="V25" s="51">
        <f t="shared" si="6"/>
        <v>0</v>
      </c>
      <c r="W25" s="84"/>
      <c r="X25" s="84">
        <f t="shared" si="1"/>
        <v>0</v>
      </c>
      <c r="Y25" s="84"/>
      <c r="Z25" s="84"/>
      <c r="AA25" s="84"/>
      <c r="AB25" s="84"/>
      <c r="AC25" s="84"/>
      <c r="AD25" s="84"/>
      <c r="AE25" s="84"/>
      <c r="AF25" s="84"/>
      <c r="AG25" s="84"/>
      <c r="AH25" s="51">
        <f t="shared" si="2"/>
        <v>0</v>
      </c>
      <c r="AI25" s="53">
        <f t="shared" si="3"/>
        <v>0</v>
      </c>
      <c r="AJ25" s="64" t="str">
        <f t="shared" si="4"/>
        <v>ซ่อน</v>
      </c>
      <c r="AK25" s="65"/>
      <c r="AL25" s="65"/>
    </row>
    <row r="26" spans="1:44" x14ac:dyDescent="0.7">
      <c r="A26" s="98"/>
      <c r="B26" s="43" t="str">
        <f>IFERROR(INDEX(ข้อมูลพื้นฐาน!$G$2:$G$7,
MATCH($F26,ข้อมูลพื้นฐาน!$H$2:$H$7,0)),"")</f>
        <v/>
      </c>
      <c r="C26" s="44"/>
      <c r="D26" s="98"/>
      <c r="E26" s="78"/>
      <c r="F26" s="46"/>
      <c r="G26" s="46"/>
      <c r="H26" s="46"/>
      <c r="I26" s="46" t="str">
        <f>IFERROR(INDEX(ข้อมูลพื้นฐาน!$E$2:$E$7,
MATCH($J26,ข้อมูลพื้นฐาน!$F$2:$F$7,0)),"")</f>
        <v/>
      </c>
      <c r="J26" s="46"/>
      <c r="K26" s="78"/>
      <c r="L26" s="48" t="s">
        <v>134</v>
      </c>
      <c r="M26" s="49"/>
      <c r="N26" s="84"/>
      <c r="O26" s="84"/>
      <c r="P26" s="84"/>
      <c r="Q26" s="84"/>
      <c r="R26" s="84"/>
      <c r="S26" s="84"/>
      <c r="T26" s="84"/>
      <c r="U26" s="84"/>
      <c r="V26" s="51">
        <f t="shared" si="6"/>
        <v>0</v>
      </c>
      <c r="W26" s="84"/>
      <c r="X26" s="84">
        <f t="shared" si="1"/>
        <v>0</v>
      </c>
      <c r="Y26" s="84"/>
      <c r="Z26" s="84"/>
      <c r="AA26" s="84"/>
      <c r="AB26" s="84"/>
      <c r="AC26" s="84"/>
      <c r="AD26" s="84"/>
      <c r="AE26" s="84"/>
      <c r="AF26" s="84"/>
      <c r="AG26" s="84"/>
      <c r="AH26" s="51">
        <f t="shared" si="2"/>
        <v>0</v>
      </c>
      <c r="AI26" s="53">
        <f t="shared" si="3"/>
        <v>0</v>
      </c>
      <c r="AJ26" s="64" t="str">
        <f t="shared" si="4"/>
        <v>ซ่อน</v>
      </c>
      <c r="AK26" s="65"/>
      <c r="AL26" s="65"/>
    </row>
    <row r="27" spans="1:44" x14ac:dyDescent="0.7">
      <c r="A27" s="98"/>
      <c r="B27" s="43" t="str">
        <f>IFERROR(INDEX(ข้อมูลพื้นฐาน!$G$2:$G$7,
MATCH($F27,ข้อมูลพื้นฐาน!$H$2:$H$7,0)),"")</f>
        <v/>
      </c>
      <c r="C27" s="44"/>
      <c r="D27" s="98"/>
      <c r="E27" s="78"/>
      <c r="F27" s="46"/>
      <c r="G27" s="46"/>
      <c r="H27" s="46"/>
      <c r="I27" s="46" t="str">
        <f>IFERROR(INDEX(ข้อมูลพื้นฐาน!$E$2:$E$7,
MATCH($J27,ข้อมูลพื้นฐาน!$F$2:$F$7,0)),"")</f>
        <v/>
      </c>
      <c r="J27" s="46"/>
      <c r="K27" s="78"/>
      <c r="L27" s="48" t="s">
        <v>134</v>
      </c>
      <c r="M27" s="49"/>
      <c r="N27" s="50"/>
      <c r="O27" s="50"/>
      <c r="P27" s="50"/>
      <c r="Q27" s="50"/>
      <c r="R27" s="50"/>
      <c r="S27" s="50"/>
      <c r="T27" s="50"/>
      <c r="U27" s="50"/>
      <c r="V27" s="51">
        <f t="shared" si="6"/>
        <v>0</v>
      </c>
      <c r="W27" s="84"/>
      <c r="X27" s="84">
        <f t="shared" si="1"/>
        <v>0</v>
      </c>
      <c r="Y27" s="84"/>
      <c r="Z27" s="84"/>
      <c r="AA27" s="84"/>
      <c r="AB27" s="84"/>
      <c r="AC27" s="84"/>
      <c r="AD27" s="84"/>
      <c r="AE27" s="84"/>
      <c r="AF27" s="84"/>
      <c r="AG27" s="84"/>
      <c r="AH27" s="51">
        <f t="shared" si="2"/>
        <v>0</v>
      </c>
      <c r="AI27" s="53">
        <f t="shared" si="3"/>
        <v>0</v>
      </c>
      <c r="AJ27" s="64" t="str">
        <f t="shared" si="4"/>
        <v>ซ่อน</v>
      </c>
      <c r="AK27" s="65"/>
      <c r="AL27" s="65"/>
    </row>
    <row r="28" spans="1:44" x14ac:dyDescent="0.7">
      <c r="A28" s="98"/>
      <c r="B28" s="43" t="str">
        <f>IFERROR(INDEX(ข้อมูลพื้นฐาน!$G$2:$G$7,
MATCH($F28,ข้อมูลพื้นฐาน!$H$2:$H$7,0)),"")</f>
        <v/>
      </c>
      <c r="C28" s="44"/>
      <c r="D28" s="98"/>
      <c r="E28" s="78"/>
      <c r="F28" s="46"/>
      <c r="G28" s="46"/>
      <c r="H28" s="46"/>
      <c r="I28" s="46" t="str">
        <f>IFERROR(INDEX(ข้อมูลพื้นฐาน!$E$2:$E$7,
MATCH($J28,ข้อมูลพื้นฐาน!$F$2:$F$7,0)),"")</f>
        <v/>
      </c>
      <c r="J28" s="46"/>
      <c r="K28" s="78"/>
      <c r="L28" s="48" t="s">
        <v>134</v>
      </c>
      <c r="M28" s="49"/>
      <c r="N28" s="84"/>
      <c r="O28" s="84"/>
      <c r="P28" s="84"/>
      <c r="Q28" s="84"/>
      <c r="R28" s="84"/>
      <c r="S28" s="84"/>
      <c r="T28" s="84"/>
      <c r="U28" s="84"/>
      <c r="V28" s="51">
        <f t="shared" si="6"/>
        <v>0</v>
      </c>
      <c r="W28" s="84"/>
      <c r="X28" s="84">
        <f t="shared" si="1"/>
        <v>0</v>
      </c>
      <c r="Y28" s="84"/>
      <c r="Z28" s="84"/>
      <c r="AA28" s="84"/>
      <c r="AB28" s="84"/>
      <c r="AC28" s="84"/>
      <c r="AD28" s="84"/>
      <c r="AE28" s="84"/>
      <c r="AF28" s="84"/>
      <c r="AG28" s="84"/>
      <c r="AH28" s="51">
        <f t="shared" si="2"/>
        <v>0</v>
      </c>
      <c r="AI28" s="53">
        <f t="shared" si="3"/>
        <v>0</v>
      </c>
      <c r="AJ28" s="64" t="str">
        <f t="shared" si="4"/>
        <v>ซ่อน</v>
      </c>
      <c r="AK28" s="65"/>
      <c r="AL28" s="65"/>
    </row>
    <row r="29" spans="1:44" x14ac:dyDescent="0.7">
      <c r="A29" s="98"/>
      <c r="B29" s="43" t="str">
        <f>IFERROR(INDEX(ข้อมูลพื้นฐาน!$G$2:$G$7,
MATCH($F29,ข้อมูลพื้นฐาน!$H$2:$H$7,0)),"")</f>
        <v/>
      </c>
      <c r="C29" s="44"/>
      <c r="D29" s="98"/>
      <c r="E29" s="78"/>
      <c r="F29" s="46"/>
      <c r="G29" s="46"/>
      <c r="H29" s="46"/>
      <c r="I29" s="46" t="str">
        <f>IFERROR(INDEX(ข้อมูลพื้นฐาน!$E$2:$E$7,
MATCH($J29,ข้อมูลพื้นฐาน!$F$2:$F$7,0)),"")</f>
        <v/>
      </c>
      <c r="J29" s="46"/>
      <c r="K29" s="78"/>
      <c r="L29" s="48" t="s">
        <v>134</v>
      </c>
      <c r="M29" s="49"/>
      <c r="N29" s="50"/>
      <c r="O29" s="50"/>
      <c r="P29" s="50"/>
      <c r="Q29" s="50"/>
      <c r="R29" s="50"/>
      <c r="S29" s="50"/>
      <c r="T29" s="50"/>
      <c r="U29" s="50"/>
      <c r="V29" s="51">
        <f t="shared" si="6"/>
        <v>0</v>
      </c>
      <c r="W29" s="84"/>
      <c r="X29" s="84">
        <f t="shared" si="1"/>
        <v>0</v>
      </c>
      <c r="Y29" s="84"/>
      <c r="Z29" s="84"/>
      <c r="AA29" s="84"/>
      <c r="AB29" s="84"/>
      <c r="AC29" s="84"/>
      <c r="AD29" s="84"/>
      <c r="AE29" s="84"/>
      <c r="AF29" s="84"/>
      <c r="AG29" s="84"/>
      <c r="AH29" s="51">
        <f t="shared" si="2"/>
        <v>0</v>
      </c>
      <c r="AI29" s="53">
        <f t="shared" si="3"/>
        <v>0</v>
      </c>
      <c r="AJ29" s="64" t="str">
        <f t="shared" si="4"/>
        <v>ซ่อน</v>
      </c>
      <c r="AK29" s="65"/>
      <c r="AL29" s="65"/>
    </row>
    <row r="30" spans="1:44" x14ac:dyDescent="0.7">
      <c r="A30" s="98"/>
      <c r="B30" s="43" t="str">
        <f>IFERROR(INDEX(ข้อมูลพื้นฐาน!$G$2:$G$7,
MATCH($F30,ข้อมูลพื้นฐาน!$H$2:$H$7,0)),"")</f>
        <v/>
      </c>
      <c r="C30" s="44"/>
      <c r="D30" s="98"/>
      <c r="E30" s="78"/>
      <c r="F30" s="46"/>
      <c r="G30" s="46"/>
      <c r="H30" s="46"/>
      <c r="I30" s="46" t="str">
        <f>IFERROR(INDEX(ข้อมูลพื้นฐาน!$E$2:$E$7,
MATCH($J30,ข้อมูลพื้นฐาน!$F$2:$F$7,0)),"")</f>
        <v/>
      </c>
      <c r="J30" s="46"/>
      <c r="K30" s="78"/>
      <c r="L30" s="48" t="s">
        <v>134</v>
      </c>
      <c r="M30" s="49"/>
      <c r="N30" s="84"/>
      <c r="O30" s="84"/>
      <c r="P30" s="84"/>
      <c r="Q30" s="84"/>
      <c r="R30" s="84"/>
      <c r="S30" s="84"/>
      <c r="T30" s="84"/>
      <c r="U30" s="84"/>
      <c r="V30" s="51">
        <f t="shared" si="6"/>
        <v>0</v>
      </c>
      <c r="W30" s="84"/>
      <c r="X30" s="84">
        <f t="shared" si="1"/>
        <v>0</v>
      </c>
      <c r="Y30" s="84"/>
      <c r="Z30" s="84"/>
      <c r="AA30" s="84"/>
      <c r="AB30" s="84"/>
      <c r="AC30" s="84"/>
      <c r="AD30" s="84"/>
      <c r="AE30" s="84"/>
      <c r="AF30" s="84"/>
      <c r="AG30" s="84"/>
      <c r="AH30" s="51">
        <f t="shared" si="2"/>
        <v>0</v>
      </c>
      <c r="AI30" s="53">
        <f t="shared" si="3"/>
        <v>0</v>
      </c>
      <c r="AJ30" s="64" t="str">
        <f t="shared" si="4"/>
        <v>ซ่อน</v>
      </c>
      <c r="AK30" s="65"/>
      <c r="AL30" s="65"/>
    </row>
    <row r="31" spans="1:44" x14ac:dyDescent="0.7">
      <c r="A31" s="98"/>
      <c r="B31" s="43" t="str">
        <f>IFERROR(INDEX(ข้อมูลพื้นฐาน!$G$2:$G$7,
MATCH($F31,ข้อมูลพื้นฐาน!$H$2:$H$7,0)),"")</f>
        <v/>
      </c>
      <c r="C31" s="44"/>
      <c r="D31" s="98"/>
      <c r="E31" s="78"/>
      <c r="F31" s="46"/>
      <c r="G31" s="46"/>
      <c r="H31" s="46"/>
      <c r="I31" s="46" t="str">
        <f>IFERROR(INDEX(ข้อมูลพื้นฐาน!$E$2:$E$7,
MATCH($J31,ข้อมูลพื้นฐาน!$F$2:$F$7,0)),"")</f>
        <v/>
      </c>
      <c r="J31" s="46"/>
      <c r="K31" s="78"/>
      <c r="L31" s="48" t="s">
        <v>134</v>
      </c>
      <c r="M31" s="49"/>
      <c r="N31" s="50"/>
      <c r="O31" s="50"/>
      <c r="P31" s="50"/>
      <c r="Q31" s="50"/>
      <c r="R31" s="50"/>
      <c r="S31" s="50"/>
      <c r="T31" s="50"/>
      <c r="U31" s="50"/>
      <c r="V31" s="51">
        <f t="shared" si="6"/>
        <v>0</v>
      </c>
      <c r="W31" s="84"/>
      <c r="X31" s="84">
        <f t="shared" si="1"/>
        <v>0</v>
      </c>
      <c r="Y31" s="84"/>
      <c r="Z31" s="84"/>
      <c r="AA31" s="84"/>
      <c r="AB31" s="84"/>
      <c r="AC31" s="84"/>
      <c r="AD31" s="84"/>
      <c r="AE31" s="84"/>
      <c r="AF31" s="84"/>
      <c r="AG31" s="84"/>
      <c r="AH31" s="51">
        <f t="shared" si="2"/>
        <v>0</v>
      </c>
      <c r="AI31" s="53">
        <f t="shared" si="3"/>
        <v>0</v>
      </c>
      <c r="AJ31" s="64" t="str">
        <f t="shared" si="4"/>
        <v>ซ่อน</v>
      </c>
      <c r="AK31" s="65"/>
      <c r="AL31" s="65"/>
    </row>
    <row r="32" spans="1:44" x14ac:dyDescent="0.7">
      <c r="A32" s="98"/>
      <c r="B32" s="43" t="str">
        <f>IFERROR(INDEX(ข้อมูลพื้นฐาน!$G$2:$G$7,
MATCH($F32,ข้อมูลพื้นฐาน!$H$2:$H$7,0)),"")</f>
        <v/>
      </c>
      <c r="C32" s="44"/>
      <c r="D32" s="98"/>
      <c r="E32" s="78"/>
      <c r="F32" s="46"/>
      <c r="G32" s="46"/>
      <c r="H32" s="46"/>
      <c r="I32" s="46" t="str">
        <f>IFERROR(INDEX(ข้อมูลพื้นฐาน!$E$2:$E$7,
MATCH($J32,ข้อมูลพื้นฐาน!$F$2:$F$7,0)),"")</f>
        <v/>
      </c>
      <c r="J32" s="46"/>
      <c r="K32" s="78"/>
      <c r="L32" s="48" t="s">
        <v>134</v>
      </c>
      <c r="M32" s="49"/>
      <c r="N32" s="84"/>
      <c r="O32" s="84"/>
      <c r="P32" s="84"/>
      <c r="Q32" s="84"/>
      <c r="R32" s="84"/>
      <c r="S32" s="84"/>
      <c r="T32" s="84"/>
      <c r="U32" s="84"/>
      <c r="V32" s="51">
        <f t="shared" si="6"/>
        <v>0</v>
      </c>
      <c r="W32" s="84"/>
      <c r="X32" s="84">
        <f t="shared" si="1"/>
        <v>0</v>
      </c>
      <c r="Y32" s="84"/>
      <c r="Z32" s="84"/>
      <c r="AA32" s="84"/>
      <c r="AB32" s="84"/>
      <c r="AC32" s="84"/>
      <c r="AD32" s="84"/>
      <c r="AE32" s="84"/>
      <c r="AF32" s="84"/>
      <c r="AG32" s="84"/>
      <c r="AH32" s="51">
        <f t="shared" si="2"/>
        <v>0</v>
      </c>
      <c r="AI32" s="53">
        <f t="shared" si="3"/>
        <v>0</v>
      </c>
      <c r="AJ32" s="64" t="str">
        <f t="shared" si="4"/>
        <v>ซ่อน</v>
      </c>
      <c r="AK32" s="65"/>
      <c r="AL32" s="65"/>
    </row>
    <row r="33" spans="1:38" x14ac:dyDescent="0.7">
      <c r="A33" s="98"/>
      <c r="B33" s="43" t="str">
        <f>IFERROR(INDEX(ข้อมูลพื้นฐาน!$G$2:$G$7,
MATCH($F33,ข้อมูลพื้นฐาน!$H$2:$H$7,0)),"")</f>
        <v/>
      </c>
      <c r="C33" s="44"/>
      <c r="D33" s="98"/>
      <c r="E33" s="78"/>
      <c r="F33" s="46"/>
      <c r="G33" s="46"/>
      <c r="H33" s="46"/>
      <c r="I33" s="46" t="str">
        <f>IFERROR(INDEX(ข้อมูลพื้นฐาน!$E$2:$E$7,
MATCH($J33,ข้อมูลพื้นฐาน!$F$2:$F$7,0)),"")</f>
        <v/>
      </c>
      <c r="J33" s="46"/>
      <c r="K33" s="78"/>
      <c r="L33" s="48" t="s">
        <v>134</v>
      </c>
      <c r="M33" s="49"/>
      <c r="N33" s="50"/>
      <c r="O33" s="50"/>
      <c r="P33" s="50"/>
      <c r="Q33" s="50"/>
      <c r="R33" s="50"/>
      <c r="S33" s="50"/>
      <c r="T33" s="50"/>
      <c r="U33" s="50"/>
      <c r="V33" s="51">
        <f t="shared" si="6"/>
        <v>0</v>
      </c>
      <c r="W33" s="84"/>
      <c r="X33" s="84">
        <f t="shared" si="1"/>
        <v>0</v>
      </c>
      <c r="Y33" s="84"/>
      <c r="Z33" s="84"/>
      <c r="AA33" s="84"/>
      <c r="AB33" s="84"/>
      <c r="AC33" s="84"/>
      <c r="AD33" s="84"/>
      <c r="AE33" s="84"/>
      <c r="AF33" s="84"/>
      <c r="AG33" s="84"/>
      <c r="AH33" s="51">
        <f t="shared" si="2"/>
        <v>0</v>
      </c>
      <c r="AI33" s="53">
        <f t="shared" si="3"/>
        <v>0</v>
      </c>
      <c r="AJ33" s="64" t="str">
        <f t="shared" si="4"/>
        <v>ซ่อน</v>
      </c>
      <c r="AK33" s="65"/>
      <c r="AL33" s="65"/>
    </row>
    <row r="34" spans="1:38" x14ac:dyDescent="0.7">
      <c r="A34" s="98"/>
      <c r="B34" s="43" t="str">
        <f>IFERROR(INDEX(ข้อมูลพื้นฐาน!$G$2:$G$7,
MATCH($F34,ข้อมูลพื้นฐาน!$H$2:$H$7,0)),"")</f>
        <v/>
      </c>
      <c r="C34" s="44"/>
      <c r="D34" s="98"/>
      <c r="E34" s="78"/>
      <c r="F34" s="46"/>
      <c r="G34" s="46"/>
      <c r="H34" s="46"/>
      <c r="I34" s="46" t="str">
        <f>IFERROR(INDEX(ข้อมูลพื้นฐาน!$E$2:$E$7,
MATCH($J34,ข้อมูลพื้นฐาน!$F$2:$F$7,0)),"")</f>
        <v/>
      </c>
      <c r="J34" s="46"/>
      <c r="K34" s="78"/>
      <c r="L34" s="48" t="s">
        <v>134</v>
      </c>
      <c r="M34" s="49"/>
      <c r="N34" s="84"/>
      <c r="O34" s="84"/>
      <c r="P34" s="84"/>
      <c r="Q34" s="84"/>
      <c r="R34" s="84"/>
      <c r="S34" s="84"/>
      <c r="T34" s="84"/>
      <c r="U34" s="84"/>
      <c r="V34" s="51">
        <f t="shared" si="6"/>
        <v>0</v>
      </c>
      <c r="W34" s="84"/>
      <c r="X34" s="84">
        <f t="shared" si="1"/>
        <v>0</v>
      </c>
      <c r="Y34" s="84"/>
      <c r="Z34" s="84"/>
      <c r="AA34" s="84"/>
      <c r="AB34" s="84"/>
      <c r="AC34" s="84"/>
      <c r="AD34" s="84"/>
      <c r="AE34" s="84"/>
      <c r="AF34" s="84"/>
      <c r="AG34" s="84"/>
      <c r="AH34" s="51">
        <f t="shared" si="2"/>
        <v>0</v>
      </c>
      <c r="AI34" s="53">
        <f t="shared" si="3"/>
        <v>0</v>
      </c>
      <c r="AJ34" s="64" t="str">
        <f t="shared" si="4"/>
        <v>ซ่อน</v>
      </c>
      <c r="AK34" s="65"/>
      <c r="AL34" s="65"/>
    </row>
    <row r="35" spans="1:38" x14ac:dyDescent="0.7">
      <c r="A35" s="98"/>
      <c r="B35" s="43" t="str">
        <f>IFERROR(INDEX(ข้อมูลพื้นฐาน!$G$2:$G$7,
MATCH($F35,ข้อมูลพื้นฐาน!$H$2:$H$7,0)),"")</f>
        <v/>
      </c>
      <c r="C35" s="44"/>
      <c r="D35" s="98"/>
      <c r="E35" s="78"/>
      <c r="F35" s="46"/>
      <c r="G35" s="46"/>
      <c r="H35" s="46"/>
      <c r="I35" s="46" t="str">
        <f>IFERROR(INDEX(ข้อมูลพื้นฐาน!$E$2:$E$7,
MATCH($J35,ข้อมูลพื้นฐาน!$F$2:$F$7,0)),"")</f>
        <v/>
      </c>
      <c r="J35" s="46"/>
      <c r="K35" s="78"/>
      <c r="L35" s="48" t="s">
        <v>134</v>
      </c>
      <c r="M35" s="49"/>
      <c r="N35" s="50"/>
      <c r="O35" s="50"/>
      <c r="P35" s="50"/>
      <c r="Q35" s="50"/>
      <c r="R35" s="50"/>
      <c r="S35" s="50"/>
      <c r="T35" s="50"/>
      <c r="U35" s="50"/>
      <c r="V35" s="51">
        <f t="shared" si="6"/>
        <v>0</v>
      </c>
      <c r="W35" s="84"/>
      <c r="X35" s="84">
        <f t="shared" si="1"/>
        <v>0</v>
      </c>
      <c r="Y35" s="84"/>
      <c r="Z35" s="84"/>
      <c r="AA35" s="84"/>
      <c r="AB35" s="84"/>
      <c r="AC35" s="84"/>
      <c r="AD35" s="84"/>
      <c r="AE35" s="84"/>
      <c r="AF35" s="84"/>
      <c r="AG35" s="84"/>
      <c r="AH35" s="51">
        <f t="shared" si="2"/>
        <v>0</v>
      </c>
      <c r="AI35" s="53">
        <f t="shared" ref="AI35:AI66" si="7">SUM($V35-$AH35)</f>
        <v>0</v>
      </c>
      <c r="AJ35" s="64" t="str">
        <f t="shared" ref="AJ35:AJ66" si="8">IF(SUM(N35:V35)=0,"ซ่อน","แสดง")</f>
        <v>ซ่อน</v>
      </c>
      <c r="AK35" s="65"/>
      <c r="AL35" s="65"/>
    </row>
    <row r="36" spans="1:38" x14ac:dyDescent="0.7">
      <c r="A36" s="98"/>
      <c r="B36" s="43" t="str">
        <f>IFERROR(INDEX(ข้อมูลพื้นฐาน!$G$2:$G$7,
MATCH($F36,ข้อมูลพื้นฐาน!$H$2:$H$7,0)),"")</f>
        <v/>
      </c>
      <c r="C36" s="44"/>
      <c r="D36" s="98"/>
      <c r="E36" s="78"/>
      <c r="F36" s="46"/>
      <c r="G36" s="46"/>
      <c r="H36" s="46"/>
      <c r="I36" s="46" t="str">
        <f>IFERROR(INDEX(ข้อมูลพื้นฐาน!$E$2:$E$7,
MATCH($J36,ข้อมูลพื้นฐาน!$F$2:$F$7,0)),"")</f>
        <v/>
      </c>
      <c r="J36" s="46"/>
      <c r="K36" s="78"/>
      <c r="L36" s="48" t="s">
        <v>134</v>
      </c>
      <c r="M36" s="49"/>
      <c r="N36" s="84"/>
      <c r="O36" s="84"/>
      <c r="P36" s="84"/>
      <c r="Q36" s="84"/>
      <c r="R36" s="84"/>
      <c r="S36" s="84"/>
      <c r="T36" s="84"/>
      <c r="U36" s="84"/>
      <c r="V36" s="51">
        <f t="shared" si="6"/>
        <v>0</v>
      </c>
      <c r="W36" s="84"/>
      <c r="X36" s="84">
        <f t="shared" si="1"/>
        <v>0</v>
      </c>
      <c r="Y36" s="84"/>
      <c r="Z36" s="84"/>
      <c r="AA36" s="84"/>
      <c r="AB36" s="84"/>
      <c r="AC36" s="84"/>
      <c r="AD36" s="84"/>
      <c r="AE36" s="84"/>
      <c r="AF36" s="84"/>
      <c r="AG36" s="84"/>
      <c r="AH36" s="51">
        <f t="shared" si="2"/>
        <v>0</v>
      </c>
      <c r="AI36" s="53">
        <f t="shared" si="7"/>
        <v>0</v>
      </c>
      <c r="AJ36" s="64" t="str">
        <f t="shared" si="8"/>
        <v>ซ่อน</v>
      </c>
      <c r="AK36" s="65"/>
      <c r="AL36" s="65"/>
    </row>
    <row r="37" spans="1:38" x14ac:dyDescent="0.7">
      <c r="A37" s="98"/>
      <c r="B37" s="43" t="str">
        <f>IFERROR(INDEX(ข้อมูลพื้นฐาน!$G$2:$G$7,
MATCH($F37,ข้อมูลพื้นฐาน!$H$2:$H$7,0)),"")</f>
        <v/>
      </c>
      <c r="C37" s="44"/>
      <c r="D37" s="98"/>
      <c r="E37" s="78"/>
      <c r="F37" s="46"/>
      <c r="G37" s="46"/>
      <c r="H37" s="46"/>
      <c r="I37" s="46" t="str">
        <f>IFERROR(INDEX(ข้อมูลพื้นฐาน!$E$2:$E$7,
MATCH($J37,ข้อมูลพื้นฐาน!$F$2:$F$7,0)),"")</f>
        <v/>
      </c>
      <c r="J37" s="46"/>
      <c r="K37" s="78"/>
      <c r="L37" s="48" t="s">
        <v>134</v>
      </c>
      <c r="M37" s="49"/>
      <c r="N37" s="50"/>
      <c r="O37" s="50"/>
      <c r="P37" s="50"/>
      <c r="Q37" s="50"/>
      <c r="R37" s="50"/>
      <c r="S37" s="50"/>
      <c r="T37" s="50"/>
      <c r="U37" s="50"/>
      <c r="V37" s="51">
        <f t="shared" si="6"/>
        <v>0</v>
      </c>
      <c r="W37" s="84"/>
      <c r="X37" s="84">
        <f t="shared" si="1"/>
        <v>0</v>
      </c>
      <c r="Y37" s="84"/>
      <c r="Z37" s="84"/>
      <c r="AA37" s="84"/>
      <c r="AB37" s="84"/>
      <c r="AC37" s="84"/>
      <c r="AD37" s="84"/>
      <c r="AE37" s="84"/>
      <c r="AF37" s="84"/>
      <c r="AG37" s="84"/>
      <c r="AH37" s="51">
        <f t="shared" si="2"/>
        <v>0</v>
      </c>
      <c r="AI37" s="53">
        <f t="shared" si="7"/>
        <v>0</v>
      </c>
      <c r="AJ37" s="64" t="str">
        <f t="shared" si="8"/>
        <v>ซ่อน</v>
      </c>
      <c r="AK37" s="65"/>
      <c r="AL37" s="65"/>
    </row>
    <row r="38" spans="1:38" x14ac:dyDescent="0.7">
      <c r="A38" s="98"/>
      <c r="B38" s="43" t="str">
        <f>IFERROR(INDEX(ข้อมูลพื้นฐาน!$G$2:$G$7,
MATCH($F38,ข้อมูลพื้นฐาน!$H$2:$H$7,0)),"")</f>
        <v/>
      </c>
      <c r="C38" s="44"/>
      <c r="D38" s="98"/>
      <c r="E38" s="78"/>
      <c r="F38" s="46"/>
      <c r="G38" s="46"/>
      <c r="H38" s="46"/>
      <c r="I38" s="46" t="str">
        <f>IFERROR(INDEX(ข้อมูลพื้นฐาน!$E$2:$E$7,
MATCH($J38,ข้อมูลพื้นฐาน!$F$2:$F$7,0)),"")</f>
        <v/>
      </c>
      <c r="J38" s="46"/>
      <c r="K38" s="78"/>
      <c r="L38" s="48" t="s">
        <v>134</v>
      </c>
      <c r="M38" s="49"/>
      <c r="N38" s="84"/>
      <c r="O38" s="84"/>
      <c r="P38" s="84"/>
      <c r="Q38" s="84"/>
      <c r="R38" s="84"/>
      <c r="S38" s="84"/>
      <c r="T38" s="84"/>
      <c r="U38" s="84"/>
      <c r="V38" s="51">
        <f t="shared" si="6"/>
        <v>0</v>
      </c>
      <c r="W38" s="84"/>
      <c r="X38" s="84">
        <f t="shared" si="1"/>
        <v>0</v>
      </c>
      <c r="Y38" s="84"/>
      <c r="Z38" s="84"/>
      <c r="AA38" s="84"/>
      <c r="AB38" s="84"/>
      <c r="AC38" s="84"/>
      <c r="AD38" s="84"/>
      <c r="AE38" s="84"/>
      <c r="AF38" s="84"/>
      <c r="AG38" s="84"/>
      <c r="AH38" s="51">
        <f t="shared" si="2"/>
        <v>0</v>
      </c>
      <c r="AI38" s="53">
        <f t="shared" si="7"/>
        <v>0</v>
      </c>
      <c r="AJ38" s="64" t="str">
        <f t="shared" si="8"/>
        <v>ซ่อน</v>
      </c>
      <c r="AK38" s="65"/>
      <c r="AL38" s="65"/>
    </row>
    <row r="39" spans="1:38" x14ac:dyDescent="0.7">
      <c r="A39" s="98"/>
      <c r="B39" s="43" t="str">
        <f>IFERROR(INDEX(ข้อมูลพื้นฐาน!$G$2:$G$7,
MATCH($F39,ข้อมูลพื้นฐาน!$H$2:$H$7,0)),"")</f>
        <v/>
      </c>
      <c r="C39" s="44"/>
      <c r="D39" s="98"/>
      <c r="E39" s="78"/>
      <c r="F39" s="46"/>
      <c r="G39" s="46"/>
      <c r="H39" s="46"/>
      <c r="I39" s="46" t="str">
        <f>IFERROR(INDEX(ข้อมูลพื้นฐาน!$E$2:$E$7,
MATCH($J39,ข้อมูลพื้นฐาน!$F$2:$F$7,0)),"")</f>
        <v/>
      </c>
      <c r="J39" s="46"/>
      <c r="K39" s="78"/>
      <c r="L39" s="48" t="s">
        <v>134</v>
      </c>
      <c r="M39" s="49"/>
      <c r="N39" s="50"/>
      <c r="O39" s="50"/>
      <c r="P39" s="50"/>
      <c r="Q39" s="50"/>
      <c r="R39" s="50"/>
      <c r="S39" s="50"/>
      <c r="T39" s="50"/>
      <c r="U39" s="50"/>
      <c r="V39" s="51">
        <f t="shared" si="6"/>
        <v>0</v>
      </c>
      <c r="W39" s="84"/>
      <c r="X39" s="84">
        <f t="shared" si="1"/>
        <v>0</v>
      </c>
      <c r="Y39" s="84"/>
      <c r="Z39" s="84"/>
      <c r="AA39" s="84"/>
      <c r="AB39" s="84"/>
      <c r="AC39" s="84"/>
      <c r="AD39" s="84"/>
      <c r="AE39" s="84"/>
      <c r="AF39" s="84"/>
      <c r="AG39" s="84"/>
      <c r="AH39" s="51">
        <f t="shared" si="2"/>
        <v>0</v>
      </c>
      <c r="AI39" s="53">
        <f t="shared" si="7"/>
        <v>0</v>
      </c>
      <c r="AJ39" s="64" t="str">
        <f t="shared" si="8"/>
        <v>ซ่อน</v>
      </c>
      <c r="AK39" s="65"/>
      <c r="AL39" s="65"/>
    </row>
    <row r="40" spans="1:38" x14ac:dyDescent="0.7">
      <c r="A40" s="98"/>
      <c r="B40" s="43" t="str">
        <f>IFERROR(INDEX(ข้อมูลพื้นฐาน!$G$2:$G$7,
MATCH($F40,ข้อมูลพื้นฐาน!$H$2:$H$7,0)),"")</f>
        <v/>
      </c>
      <c r="C40" s="44"/>
      <c r="D40" s="98"/>
      <c r="E40" s="78"/>
      <c r="F40" s="46"/>
      <c r="G40" s="46"/>
      <c r="H40" s="46"/>
      <c r="I40" s="46" t="str">
        <f>IFERROR(INDEX(ข้อมูลพื้นฐาน!$E$2:$E$7,
MATCH($J40,ข้อมูลพื้นฐาน!$F$2:$F$7,0)),"")</f>
        <v/>
      </c>
      <c r="J40" s="46"/>
      <c r="K40" s="78"/>
      <c r="L40" s="48" t="s">
        <v>134</v>
      </c>
      <c r="M40" s="49"/>
      <c r="N40" s="84"/>
      <c r="O40" s="84"/>
      <c r="P40" s="84"/>
      <c r="Q40" s="84"/>
      <c r="R40" s="84"/>
      <c r="S40" s="84"/>
      <c r="T40" s="84"/>
      <c r="U40" s="84"/>
      <c r="V40" s="51">
        <f t="shared" si="6"/>
        <v>0</v>
      </c>
      <c r="W40" s="84"/>
      <c r="X40" s="84">
        <f t="shared" si="1"/>
        <v>0</v>
      </c>
      <c r="Y40" s="84"/>
      <c r="Z40" s="84"/>
      <c r="AA40" s="84"/>
      <c r="AB40" s="84"/>
      <c r="AC40" s="84"/>
      <c r="AD40" s="84"/>
      <c r="AE40" s="84"/>
      <c r="AF40" s="84"/>
      <c r="AG40" s="84"/>
      <c r="AH40" s="51">
        <f t="shared" si="2"/>
        <v>0</v>
      </c>
      <c r="AI40" s="53">
        <f t="shared" si="7"/>
        <v>0</v>
      </c>
      <c r="AJ40" s="64" t="str">
        <f t="shared" si="8"/>
        <v>ซ่อน</v>
      </c>
      <c r="AK40" s="65"/>
      <c r="AL40" s="65"/>
    </row>
    <row r="41" spans="1:38" x14ac:dyDescent="0.7">
      <c r="A41" s="98"/>
      <c r="B41" s="43" t="str">
        <f>IFERROR(INDEX(ข้อมูลพื้นฐาน!$G$2:$G$7,
MATCH($F41,ข้อมูลพื้นฐาน!$H$2:$H$7,0)),"")</f>
        <v/>
      </c>
      <c r="C41" s="44"/>
      <c r="D41" s="98"/>
      <c r="E41" s="78"/>
      <c r="F41" s="46"/>
      <c r="G41" s="46"/>
      <c r="H41" s="46"/>
      <c r="I41" s="46" t="str">
        <f>IFERROR(INDEX(ข้อมูลพื้นฐาน!$E$2:$E$7,
MATCH($J41,ข้อมูลพื้นฐาน!$F$2:$F$7,0)),"")</f>
        <v/>
      </c>
      <c r="J41" s="46"/>
      <c r="K41" s="78"/>
      <c r="L41" s="48" t="s">
        <v>134</v>
      </c>
      <c r="M41" s="49"/>
      <c r="N41" s="50"/>
      <c r="O41" s="50"/>
      <c r="P41" s="50"/>
      <c r="Q41" s="50"/>
      <c r="R41" s="50"/>
      <c r="S41" s="50"/>
      <c r="T41" s="50"/>
      <c r="U41" s="50"/>
      <c r="V41" s="51">
        <f t="shared" si="6"/>
        <v>0</v>
      </c>
      <c r="W41" s="84"/>
      <c r="X41" s="84">
        <f t="shared" si="1"/>
        <v>0</v>
      </c>
      <c r="Y41" s="84"/>
      <c r="Z41" s="84"/>
      <c r="AA41" s="84"/>
      <c r="AB41" s="84"/>
      <c r="AC41" s="84"/>
      <c r="AD41" s="84"/>
      <c r="AE41" s="84"/>
      <c r="AF41" s="84"/>
      <c r="AG41" s="84"/>
      <c r="AH41" s="51">
        <f t="shared" si="2"/>
        <v>0</v>
      </c>
      <c r="AI41" s="53">
        <f t="shared" si="7"/>
        <v>0</v>
      </c>
      <c r="AJ41" s="64" t="str">
        <f t="shared" si="8"/>
        <v>ซ่อน</v>
      </c>
      <c r="AK41" s="65"/>
      <c r="AL41" s="65"/>
    </row>
    <row r="42" spans="1:38" x14ac:dyDescent="0.7">
      <c r="A42" s="98"/>
      <c r="B42" s="43" t="str">
        <f>IFERROR(INDEX(ข้อมูลพื้นฐาน!$G$2:$G$7,
MATCH($F42,ข้อมูลพื้นฐาน!$H$2:$H$7,0)),"")</f>
        <v/>
      </c>
      <c r="C42" s="44"/>
      <c r="D42" s="98"/>
      <c r="E42" s="78"/>
      <c r="F42" s="46"/>
      <c r="G42" s="46"/>
      <c r="H42" s="46"/>
      <c r="I42" s="46" t="str">
        <f>IFERROR(INDEX(ข้อมูลพื้นฐาน!$E$2:$E$7,
MATCH($J42,ข้อมูลพื้นฐาน!$F$2:$F$7,0)),"")</f>
        <v/>
      </c>
      <c r="J42" s="46"/>
      <c r="K42" s="78"/>
      <c r="L42" s="48" t="s">
        <v>134</v>
      </c>
      <c r="M42" s="49"/>
      <c r="N42" s="84"/>
      <c r="O42" s="84"/>
      <c r="P42" s="84"/>
      <c r="Q42" s="84"/>
      <c r="R42" s="84"/>
      <c r="S42" s="84"/>
      <c r="T42" s="84"/>
      <c r="U42" s="84"/>
      <c r="V42" s="51">
        <f t="shared" si="6"/>
        <v>0</v>
      </c>
      <c r="W42" s="84"/>
      <c r="X42" s="84">
        <f t="shared" si="1"/>
        <v>0</v>
      </c>
      <c r="Y42" s="84"/>
      <c r="Z42" s="84"/>
      <c r="AA42" s="84"/>
      <c r="AB42" s="84"/>
      <c r="AC42" s="84"/>
      <c r="AD42" s="84"/>
      <c r="AE42" s="84"/>
      <c r="AF42" s="84"/>
      <c r="AG42" s="84"/>
      <c r="AH42" s="51">
        <f t="shared" si="2"/>
        <v>0</v>
      </c>
      <c r="AI42" s="53">
        <f t="shared" si="7"/>
        <v>0</v>
      </c>
      <c r="AJ42" s="64" t="str">
        <f t="shared" si="8"/>
        <v>ซ่อน</v>
      </c>
      <c r="AK42" s="65"/>
      <c r="AL42" s="65"/>
    </row>
    <row r="43" spans="1:38" x14ac:dyDescent="0.7">
      <c r="A43" s="98"/>
      <c r="B43" s="43" t="str">
        <f>IFERROR(INDEX(ข้อมูลพื้นฐาน!$G$2:$G$7,
MATCH($F43,ข้อมูลพื้นฐาน!$H$2:$H$7,0)),"")</f>
        <v/>
      </c>
      <c r="C43" s="44"/>
      <c r="D43" s="98"/>
      <c r="E43" s="78"/>
      <c r="F43" s="46"/>
      <c r="G43" s="46"/>
      <c r="H43" s="46"/>
      <c r="I43" s="46" t="str">
        <f>IFERROR(INDEX(ข้อมูลพื้นฐาน!$E$2:$E$7,
MATCH($J43,ข้อมูลพื้นฐาน!$F$2:$F$7,0)),"")</f>
        <v/>
      </c>
      <c r="J43" s="46"/>
      <c r="K43" s="78"/>
      <c r="L43" s="48" t="s">
        <v>134</v>
      </c>
      <c r="M43" s="49"/>
      <c r="N43" s="50"/>
      <c r="O43" s="50"/>
      <c r="P43" s="50"/>
      <c r="Q43" s="50"/>
      <c r="R43" s="50"/>
      <c r="S43" s="50"/>
      <c r="T43" s="50"/>
      <c r="U43" s="50"/>
      <c r="V43" s="51">
        <f t="shared" si="6"/>
        <v>0</v>
      </c>
      <c r="W43" s="84"/>
      <c r="X43" s="84">
        <f t="shared" si="1"/>
        <v>0</v>
      </c>
      <c r="Y43" s="84"/>
      <c r="Z43" s="84"/>
      <c r="AA43" s="84"/>
      <c r="AB43" s="84"/>
      <c r="AC43" s="84"/>
      <c r="AD43" s="84"/>
      <c r="AE43" s="84"/>
      <c r="AF43" s="84"/>
      <c r="AG43" s="84"/>
      <c r="AH43" s="51">
        <f t="shared" si="2"/>
        <v>0</v>
      </c>
      <c r="AI43" s="53">
        <f t="shared" si="7"/>
        <v>0</v>
      </c>
      <c r="AJ43" s="64" t="str">
        <f t="shared" si="8"/>
        <v>ซ่อน</v>
      </c>
      <c r="AK43" s="65"/>
      <c r="AL43" s="65"/>
    </row>
    <row r="44" spans="1:38" x14ac:dyDescent="0.7">
      <c r="A44" s="98"/>
      <c r="B44" s="43" t="str">
        <f>IFERROR(INDEX(ข้อมูลพื้นฐาน!$G$2:$G$7,
MATCH($F44,ข้อมูลพื้นฐาน!$H$2:$H$7,0)),"")</f>
        <v/>
      </c>
      <c r="C44" s="44"/>
      <c r="D44" s="98"/>
      <c r="E44" s="78"/>
      <c r="F44" s="46"/>
      <c r="G44" s="46"/>
      <c r="H44" s="46"/>
      <c r="I44" s="46" t="str">
        <f>IFERROR(INDEX(ข้อมูลพื้นฐาน!$E$2:$E$7,
MATCH($J44,ข้อมูลพื้นฐาน!$F$2:$F$7,0)),"")</f>
        <v/>
      </c>
      <c r="J44" s="46"/>
      <c r="K44" s="78"/>
      <c r="L44" s="48" t="s">
        <v>134</v>
      </c>
      <c r="M44" s="49"/>
      <c r="N44" s="84"/>
      <c r="O44" s="84"/>
      <c r="P44" s="84"/>
      <c r="Q44" s="84"/>
      <c r="R44" s="84"/>
      <c r="S44" s="84"/>
      <c r="T44" s="84"/>
      <c r="U44" s="84"/>
      <c r="V44" s="51">
        <f t="shared" si="6"/>
        <v>0</v>
      </c>
      <c r="W44" s="84"/>
      <c r="X44" s="84">
        <f t="shared" si="1"/>
        <v>0</v>
      </c>
      <c r="Y44" s="84"/>
      <c r="Z44" s="84"/>
      <c r="AA44" s="84"/>
      <c r="AB44" s="84"/>
      <c r="AC44" s="84"/>
      <c r="AD44" s="84"/>
      <c r="AE44" s="84"/>
      <c r="AF44" s="84"/>
      <c r="AG44" s="84"/>
      <c r="AH44" s="51">
        <f t="shared" si="2"/>
        <v>0</v>
      </c>
      <c r="AI44" s="53">
        <f t="shared" si="7"/>
        <v>0</v>
      </c>
      <c r="AJ44" s="64" t="str">
        <f t="shared" si="8"/>
        <v>ซ่อน</v>
      </c>
      <c r="AK44" s="65"/>
      <c r="AL44" s="65"/>
    </row>
    <row r="45" spans="1:38" x14ac:dyDescent="0.7">
      <c r="A45" s="98"/>
      <c r="B45" s="43" t="str">
        <f>IFERROR(INDEX(ข้อมูลพื้นฐาน!$G$2:$G$7,
MATCH($F45,ข้อมูลพื้นฐาน!$H$2:$H$7,0)),"")</f>
        <v/>
      </c>
      <c r="C45" s="44"/>
      <c r="D45" s="98"/>
      <c r="E45" s="78"/>
      <c r="F45" s="46"/>
      <c r="G45" s="46"/>
      <c r="H45" s="46"/>
      <c r="I45" s="46" t="str">
        <f>IFERROR(INDEX(ข้อมูลพื้นฐาน!$E$2:$E$7,
MATCH($J45,ข้อมูลพื้นฐาน!$F$2:$F$7,0)),"")</f>
        <v/>
      </c>
      <c r="J45" s="46"/>
      <c r="K45" s="78"/>
      <c r="L45" s="48" t="s">
        <v>134</v>
      </c>
      <c r="M45" s="49"/>
      <c r="N45" s="50"/>
      <c r="O45" s="50"/>
      <c r="P45" s="50"/>
      <c r="Q45" s="50"/>
      <c r="R45" s="50"/>
      <c r="S45" s="50"/>
      <c r="T45" s="50"/>
      <c r="U45" s="50"/>
      <c r="V45" s="51">
        <f t="shared" si="6"/>
        <v>0</v>
      </c>
      <c r="W45" s="84"/>
      <c r="X45" s="84">
        <f t="shared" si="1"/>
        <v>0</v>
      </c>
      <c r="Y45" s="84"/>
      <c r="Z45" s="84"/>
      <c r="AA45" s="84"/>
      <c r="AB45" s="84"/>
      <c r="AC45" s="84"/>
      <c r="AD45" s="84"/>
      <c r="AE45" s="84"/>
      <c r="AF45" s="84"/>
      <c r="AG45" s="84"/>
      <c r="AH45" s="51">
        <f t="shared" si="2"/>
        <v>0</v>
      </c>
      <c r="AI45" s="53">
        <f t="shared" si="7"/>
        <v>0</v>
      </c>
      <c r="AJ45" s="64" t="str">
        <f t="shared" si="8"/>
        <v>ซ่อน</v>
      </c>
      <c r="AK45" s="65"/>
      <c r="AL45" s="65"/>
    </row>
    <row r="46" spans="1:38" x14ac:dyDescent="0.7">
      <c r="A46" s="98"/>
      <c r="B46" s="43" t="str">
        <f>IFERROR(INDEX(ข้อมูลพื้นฐาน!$G$2:$G$7,
MATCH($F46,ข้อมูลพื้นฐาน!$H$2:$H$7,0)),"")</f>
        <v/>
      </c>
      <c r="C46" s="44"/>
      <c r="D46" s="98"/>
      <c r="E46" s="78"/>
      <c r="F46" s="46"/>
      <c r="G46" s="46"/>
      <c r="H46" s="46"/>
      <c r="I46" s="46" t="str">
        <f>IFERROR(INDEX(ข้อมูลพื้นฐาน!$E$2:$E$7,
MATCH($J46,ข้อมูลพื้นฐาน!$F$2:$F$7,0)),"")</f>
        <v/>
      </c>
      <c r="J46" s="46"/>
      <c r="K46" s="78"/>
      <c r="L46" s="48" t="s">
        <v>134</v>
      </c>
      <c r="M46" s="49"/>
      <c r="N46" s="84"/>
      <c r="O46" s="84"/>
      <c r="P46" s="84"/>
      <c r="Q46" s="84"/>
      <c r="R46" s="84"/>
      <c r="S46" s="84"/>
      <c r="T46" s="84"/>
      <c r="U46" s="84"/>
      <c r="V46" s="51">
        <f t="shared" si="6"/>
        <v>0</v>
      </c>
      <c r="W46" s="84"/>
      <c r="X46" s="84">
        <f t="shared" si="1"/>
        <v>0</v>
      </c>
      <c r="Y46" s="84"/>
      <c r="Z46" s="84"/>
      <c r="AA46" s="84"/>
      <c r="AB46" s="84"/>
      <c r="AC46" s="84"/>
      <c r="AD46" s="84"/>
      <c r="AE46" s="84"/>
      <c r="AF46" s="84"/>
      <c r="AG46" s="84"/>
      <c r="AH46" s="51">
        <f t="shared" si="2"/>
        <v>0</v>
      </c>
      <c r="AI46" s="53">
        <f t="shared" si="7"/>
        <v>0</v>
      </c>
      <c r="AJ46" s="64" t="str">
        <f t="shared" si="8"/>
        <v>ซ่อน</v>
      </c>
      <c r="AK46" s="65"/>
      <c r="AL46" s="65"/>
    </row>
    <row r="47" spans="1:38" x14ac:dyDescent="0.7">
      <c r="A47" s="98"/>
      <c r="B47" s="43" t="str">
        <f>IFERROR(INDEX(ข้อมูลพื้นฐาน!$G$2:$G$7,
MATCH($F47,ข้อมูลพื้นฐาน!$H$2:$H$7,0)),"")</f>
        <v/>
      </c>
      <c r="C47" s="44"/>
      <c r="D47" s="98"/>
      <c r="E47" s="78"/>
      <c r="F47" s="46"/>
      <c r="G47" s="46"/>
      <c r="H47" s="46"/>
      <c r="I47" s="46" t="str">
        <f>IFERROR(INDEX(ข้อมูลพื้นฐาน!$E$2:$E$7,
MATCH($J47,ข้อมูลพื้นฐาน!$F$2:$F$7,0)),"")</f>
        <v/>
      </c>
      <c r="J47" s="46"/>
      <c r="K47" s="78"/>
      <c r="L47" s="48" t="s">
        <v>134</v>
      </c>
      <c r="M47" s="49"/>
      <c r="N47" s="50"/>
      <c r="O47" s="50"/>
      <c r="P47" s="50"/>
      <c r="Q47" s="50"/>
      <c r="R47" s="50"/>
      <c r="S47" s="50"/>
      <c r="T47" s="50"/>
      <c r="U47" s="50"/>
      <c r="V47" s="51">
        <f t="shared" si="6"/>
        <v>0</v>
      </c>
      <c r="W47" s="84"/>
      <c r="X47" s="84">
        <f t="shared" si="1"/>
        <v>0</v>
      </c>
      <c r="Y47" s="84"/>
      <c r="Z47" s="84"/>
      <c r="AA47" s="84"/>
      <c r="AB47" s="84"/>
      <c r="AC47" s="84"/>
      <c r="AD47" s="84"/>
      <c r="AE47" s="84"/>
      <c r="AF47" s="84"/>
      <c r="AG47" s="84"/>
      <c r="AH47" s="51">
        <f t="shared" si="2"/>
        <v>0</v>
      </c>
      <c r="AI47" s="53">
        <f t="shared" si="7"/>
        <v>0</v>
      </c>
      <c r="AJ47" s="64" t="str">
        <f t="shared" si="8"/>
        <v>ซ่อน</v>
      </c>
      <c r="AK47" s="65"/>
      <c r="AL47" s="65"/>
    </row>
    <row r="48" spans="1:38" x14ac:dyDescent="0.7">
      <c r="A48" s="98"/>
      <c r="B48" s="43" t="str">
        <f>IFERROR(INDEX(ข้อมูลพื้นฐาน!$G$2:$G$7,
MATCH($F48,ข้อมูลพื้นฐาน!$H$2:$H$7,0)),"")</f>
        <v/>
      </c>
      <c r="C48" s="44"/>
      <c r="D48" s="98"/>
      <c r="E48" s="78"/>
      <c r="F48" s="46"/>
      <c r="G48" s="46"/>
      <c r="H48" s="46"/>
      <c r="I48" s="46" t="str">
        <f>IFERROR(INDEX(ข้อมูลพื้นฐาน!$E$2:$E$7,
MATCH($J48,ข้อมูลพื้นฐาน!$F$2:$F$7,0)),"")</f>
        <v/>
      </c>
      <c r="J48" s="46"/>
      <c r="K48" s="78"/>
      <c r="L48" s="48" t="s">
        <v>134</v>
      </c>
      <c r="M48" s="49"/>
      <c r="N48" s="84"/>
      <c r="O48" s="84"/>
      <c r="P48" s="84"/>
      <c r="Q48" s="84"/>
      <c r="R48" s="84"/>
      <c r="S48" s="84"/>
      <c r="T48" s="84"/>
      <c r="U48" s="84"/>
      <c r="V48" s="51">
        <f t="shared" si="6"/>
        <v>0</v>
      </c>
      <c r="W48" s="84"/>
      <c r="X48" s="84">
        <f t="shared" si="1"/>
        <v>0</v>
      </c>
      <c r="Y48" s="84"/>
      <c r="Z48" s="84"/>
      <c r="AA48" s="84"/>
      <c r="AB48" s="84"/>
      <c r="AC48" s="84"/>
      <c r="AD48" s="84"/>
      <c r="AE48" s="84"/>
      <c r="AF48" s="84"/>
      <c r="AG48" s="84"/>
      <c r="AH48" s="51">
        <f t="shared" si="2"/>
        <v>0</v>
      </c>
      <c r="AI48" s="53">
        <f t="shared" si="7"/>
        <v>0</v>
      </c>
      <c r="AJ48" s="64" t="str">
        <f t="shared" si="8"/>
        <v>ซ่อน</v>
      </c>
      <c r="AK48" s="65"/>
      <c r="AL48" s="65"/>
    </row>
    <row r="49" spans="1:38" x14ac:dyDescent="0.7">
      <c r="A49" s="98"/>
      <c r="B49" s="43" t="str">
        <f>IFERROR(INDEX(ข้อมูลพื้นฐาน!$G$2:$G$7,
MATCH($F49,ข้อมูลพื้นฐาน!$H$2:$H$7,0)),"")</f>
        <v/>
      </c>
      <c r="C49" s="44"/>
      <c r="D49" s="98"/>
      <c r="E49" s="78"/>
      <c r="F49" s="46"/>
      <c r="G49" s="46"/>
      <c r="H49" s="46"/>
      <c r="I49" s="46" t="str">
        <f>IFERROR(INDEX(ข้อมูลพื้นฐาน!$E$2:$E$7,
MATCH($J49,ข้อมูลพื้นฐาน!$F$2:$F$7,0)),"")</f>
        <v/>
      </c>
      <c r="J49" s="46"/>
      <c r="K49" s="78"/>
      <c r="L49" s="48" t="s">
        <v>134</v>
      </c>
      <c r="M49" s="49"/>
      <c r="N49" s="50"/>
      <c r="O49" s="50"/>
      <c r="P49" s="50"/>
      <c r="Q49" s="50"/>
      <c r="R49" s="50"/>
      <c r="S49" s="50"/>
      <c r="T49" s="50"/>
      <c r="U49" s="50"/>
      <c r="V49" s="51">
        <f t="shared" si="6"/>
        <v>0</v>
      </c>
      <c r="W49" s="84"/>
      <c r="X49" s="84">
        <f t="shared" si="1"/>
        <v>0</v>
      </c>
      <c r="Y49" s="84"/>
      <c r="Z49" s="84"/>
      <c r="AA49" s="84"/>
      <c r="AB49" s="84"/>
      <c r="AC49" s="84"/>
      <c r="AD49" s="84"/>
      <c r="AE49" s="84"/>
      <c r="AF49" s="84"/>
      <c r="AG49" s="84"/>
      <c r="AH49" s="51">
        <f t="shared" si="2"/>
        <v>0</v>
      </c>
      <c r="AI49" s="53">
        <f t="shared" si="7"/>
        <v>0</v>
      </c>
      <c r="AJ49" s="64" t="str">
        <f t="shared" si="8"/>
        <v>ซ่อน</v>
      </c>
      <c r="AK49" s="65"/>
      <c r="AL49" s="65"/>
    </row>
    <row r="50" spans="1:38" x14ac:dyDescent="0.7">
      <c r="A50" s="98"/>
      <c r="B50" s="43" t="str">
        <f>IFERROR(INDEX(ข้อมูลพื้นฐาน!$G$2:$G$7,
MATCH($F50,ข้อมูลพื้นฐาน!$H$2:$H$7,0)),"")</f>
        <v/>
      </c>
      <c r="C50" s="44"/>
      <c r="D50" s="98"/>
      <c r="E50" s="78"/>
      <c r="F50" s="46"/>
      <c r="G50" s="46"/>
      <c r="H50" s="46"/>
      <c r="I50" s="46" t="str">
        <f>IFERROR(INDEX(ข้อมูลพื้นฐาน!$E$2:$E$7,
MATCH($J50,ข้อมูลพื้นฐาน!$F$2:$F$7,0)),"")</f>
        <v/>
      </c>
      <c r="J50" s="46"/>
      <c r="K50" s="78"/>
      <c r="L50" s="48" t="s">
        <v>134</v>
      </c>
      <c r="M50" s="49"/>
      <c r="N50" s="84"/>
      <c r="O50" s="84"/>
      <c r="P50" s="84"/>
      <c r="Q50" s="84"/>
      <c r="R50" s="84"/>
      <c r="S50" s="84"/>
      <c r="T50" s="84"/>
      <c r="U50" s="84"/>
      <c r="V50" s="51">
        <f t="shared" si="6"/>
        <v>0</v>
      </c>
      <c r="W50" s="84"/>
      <c r="X50" s="84">
        <f t="shared" si="1"/>
        <v>0</v>
      </c>
      <c r="Y50" s="84"/>
      <c r="Z50" s="84"/>
      <c r="AA50" s="84"/>
      <c r="AB50" s="84"/>
      <c r="AC50" s="84"/>
      <c r="AD50" s="84"/>
      <c r="AE50" s="84"/>
      <c r="AF50" s="84"/>
      <c r="AG50" s="84"/>
      <c r="AH50" s="51">
        <f t="shared" si="2"/>
        <v>0</v>
      </c>
      <c r="AI50" s="53">
        <f t="shared" si="7"/>
        <v>0</v>
      </c>
      <c r="AJ50" s="64" t="str">
        <f t="shared" si="8"/>
        <v>ซ่อน</v>
      </c>
      <c r="AK50" s="65"/>
      <c r="AL50" s="65"/>
    </row>
    <row r="51" spans="1:38" x14ac:dyDescent="0.7">
      <c r="A51" s="98"/>
      <c r="B51" s="43" t="str">
        <f>IFERROR(INDEX(ข้อมูลพื้นฐาน!$G$2:$G$7,
MATCH($F51,ข้อมูลพื้นฐาน!$H$2:$H$7,0)),"")</f>
        <v/>
      </c>
      <c r="C51" s="44"/>
      <c r="D51" s="98"/>
      <c r="E51" s="78"/>
      <c r="F51" s="46"/>
      <c r="G51" s="46"/>
      <c r="H51" s="46"/>
      <c r="I51" s="46" t="str">
        <f>IFERROR(INDEX(ข้อมูลพื้นฐาน!$E$2:$E$7,
MATCH($J51,ข้อมูลพื้นฐาน!$F$2:$F$7,0)),"")</f>
        <v/>
      </c>
      <c r="J51" s="46"/>
      <c r="K51" s="78"/>
      <c r="L51" s="48" t="s">
        <v>134</v>
      </c>
      <c r="M51" s="49"/>
      <c r="N51" s="50"/>
      <c r="O51" s="50"/>
      <c r="P51" s="50"/>
      <c r="Q51" s="50"/>
      <c r="R51" s="50"/>
      <c r="S51" s="50"/>
      <c r="T51" s="50"/>
      <c r="U51" s="50"/>
      <c r="V51" s="51">
        <f t="shared" si="6"/>
        <v>0</v>
      </c>
      <c r="W51" s="84"/>
      <c r="X51" s="84">
        <f t="shared" si="1"/>
        <v>0</v>
      </c>
      <c r="Y51" s="84"/>
      <c r="Z51" s="84"/>
      <c r="AA51" s="84"/>
      <c r="AB51" s="84"/>
      <c r="AC51" s="84"/>
      <c r="AD51" s="84"/>
      <c r="AE51" s="84"/>
      <c r="AF51" s="84"/>
      <c r="AG51" s="84"/>
      <c r="AH51" s="51">
        <f t="shared" si="2"/>
        <v>0</v>
      </c>
      <c r="AI51" s="53">
        <f t="shared" si="7"/>
        <v>0</v>
      </c>
      <c r="AJ51" s="64" t="str">
        <f t="shared" si="8"/>
        <v>ซ่อน</v>
      </c>
      <c r="AK51" s="65"/>
      <c r="AL51" s="65"/>
    </row>
    <row r="52" spans="1:38" x14ac:dyDescent="0.7">
      <c r="A52" s="98"/>
      <c r="B52" s="43" t="str">
        <f>IFERROR(INDEX(ข้อมูลพื้นฐาน!$G$2:$G$7,
MATCH($F52,ข้อมูลพื้นฐาน!$H$2:$H$7,0)),"")</f>
        <v/>
      </c>
      <c r="C52" s="44"/>
      <c r="D52" s="98"/>
      <c r="E52" s="78"/>
      <c r="F52" s="46"/>
      <c r="G52" s="46"/>
      <c r="H52" s="46"/>
      <c r="I52" s="46" t="str">
        <f>IFERROR(INDEX(ข้อมูลพื้นฐาน!$E$2:$E$7,
MATCH($J52,ข้อมูลพื้นฐาน!$F$2:$F$7,0)),"")</f>
        <v/>
      </c>
      <c r="J52" s="46"/>
      <c r="K52" s="78"/>
      <c r="L52" s="48" t="s">
        <v>134</v>
      </c>
      <c r="M52" s="49"/>
      <c r="N52" s="84"/>
      <c r="O52" s="84"/>
      <c r="P52" s="84"/>
      <c r="Q52" s="84"/>
      <c r="R52" s="84"/>
      <c r="S52" s="84"/>
      <c r="T52" s="84"/>
      <c r="U52" s="84"/>
      <c r="V52" s="51">
        <f t="shared" si="6"/>
        <v>0</v>
      </c>
      <c r="W52" s="84"/>
      <c r="X52" s="84">
        <f t="shared" si="1"/>
        <v>0</v>
      </c>
      <c r="Y52" s="84"/>
      <c r="Z52" s="84"/>
      <c r="AA52" s="84"/>
      <c r="AB52" s="84"/>
      <c r="AC52" s="84"/>
      <c r="AD52" s="84"/>
      <c r="AE52" s="84"/>
      <c r="AF52" s="84"/>
      <c r="AG52" s="84"/>
      <c r="AH52" s="51">
        <f t="shared" si="2"/>
        <v>0</v>
      </c>
      <c r="AI52" s="53">
        <f t="shared" si="7"/>
        <v>0</v>
      </c>
      <c r="AJ52" s="64" t="str">
        <f t="shared" si="8"/>
        <v>ซ่อน</v>
      </c>
      <c r="AK52" s="65"/>
      <c r="AL52" s="65"/>
    </row>
    <row r="53" spans="1:38" x14ac:dyDescent="0.7">
      <c r="A53" s="98"/>
      <c r="B53" s="43" t="str">
        <f>IFERROR(INDEX(ข้อมูลพื้นฐาน!$G$2:$G$7,
MATCH($F53,ข้อมูลพื้นฐาน!$H$2:$H$7,0)),"")</f>
        <v/>
      </c>
      <c r="C53" s="44"/>
      <c r="D53" s="98"/>
      <c r="E53" s="78"/>
      <c r="F53" s="46"/>
      <c r="G53" s="46"/>
      <c r="H53" s="46"/>
      <c r="I53" s="46" t="str">
        <f>IFERROR(INDEX(ข้อมูลพื้นฐาน!$E$2:$E$7,
MATCH($J53,ข้อมูลพื้นฐาน!$F$2:$F$7,0)),"")</f>
        <v/>
      </c>
      <c r="J53" s="46"/>
      <c r="K53" s="78"/>
      <c r="L53" s="48" t="s">
        <v>134</v>
      </c>
      <c r="M53" s="49"/>
      <c r="N53" s="50"/>
      <c r="O53" s="50"/>
      <c r="P53" s="50"/>
      <c r="Q53" s="50"/>
      <c r="R53" s="50"/>
      <c r="S53" s="50"/>
      <c r="T53" s="50"/>
      <c r="U53" s="50"/>
      <c r="V53" s="51">
        <f t="shared" si="6"/>
        <v>0</v>
      </c>
      <c r="W53" s="84"/>
      <c r="X53" s="84">
        <f t="shared" si="1"/>
        <v>0</v>
      </c>
      <c r="Y53" s="84"/>
      <c r="Z53" s="84"/>
      <c r="AA53" s="84"/>
      <c r="AB53" s="84"/>
      <c r="AC53" s="84"/>
      <c r="AD53" s="84"/>
      <c r="AE53" s="84"/>
      <c r="AF53" s="84"/>
      <c r="AG53" s="84"/>
      <c r="AH53" s="51">
        <f t="shared" si="2"/>
        <v>0</v>
      </c>
      <c r="AI53" s="53">
        <f t="shared" si="7"/>
        <v>0</v>
      </c>
      <c r="AJ53" s="64" t="str">
        <f t="shared" si="8"/>
        <v>ซ่อน</v>
      </c>
      <c r="AK53" s="65"/>
      <c r="AL53" s="65"/>
    </row>
    <row r="54" spans="1:38" x14ac:dyDescent="0.7">
      <c r="A54" s="98"/>
      <c r="B54" s="43" t="str">
        <f>IFERROR(INDEX(ข้อมูลพื้นฐาน!$G$2:$G$7,
MATCH($F54,ข้อมูลพื้นฐาน!$H$2:$H$7,0)),"")</f>
        <v/>
      </c>
      <c r="C54" s="44"/>
      <c r="D54" s="98"/>
      <c r="E54" s="78"/>
      <c r="F54" s="46"/>
      <c r="G54" s="46"/>
      <c r="H54" s="46"/>
      <c r="I54" s="46" t="str">
        <f>IFERROR(INDEX(ข้อมูลพื้นฐาน!$E$2:$E$7,
MATCH($J54,ข้อมูลพื้นฐาน!$F$2:$F$7,0)),"")</f>
        <v/>
      </c>
      <c r="J54" s="46"/>
      <c r="K54" s="78"/>
      <c r="L54" s="48" t="s">
        <v>134</v>
      </c>
      <c r="M54" s="49"/>
      <c r="N54" s="84"/>
      <c r="O54" s="84"/>
      <c r="P54" s="84"/>
      <c r="Q54" s="84"/>
      <c r="R54" s="84"/>
      <c r="S54" s="84"/>
      <c r="T54" s="84"/>
      <c r="U54" s="84"/>
      <c r="V54" s="51">
        <f t="shared" si="6"/>
        <v>0</v>
      </c>
      <c r="W54" s="84"/>
      <c r="X54" s="84">
        <f t="shared" si="1"/>
        <v>0</v>
      </c>
      <c r="Y54" s="84"/>
      <c r="Z54" s="84"/>
      <c r="AA54" s="84"/>
      <c r="AB54" s="84"/>
      <c r="AC54" s="84"/>
      <c r="AD54" s="84"/>
      <c r="AE54" s="84"/>
      <c r="AF54" s="84"/>
      <c r="AG54" s="84"/>
      <c r="AH54" s="51">
        <f t="shared" si="2"/>
        <v>0</v>
      </c>
      <c r="AI54" s="53">
        <f t="shared" si="7"/>
        <v>0</v>
      </c>
      <c r="AJ54" s="64" t="str">
        <f t="shared" si="8"/>
        <v>ซ่อน</v>
      </c>
      <c r="AK54" s="65"/>
      <c r="AL54" s="65"/>
    </row>
    <row r="55" spans="1:38" x14ac:dyDescent="0.7">
      <c r="A55" s="98"/>
      <c r="B55" s="43" t="str">
        <f>IFERROR(INDEX(ข้อมูลพื้นฐาน!$G$2:$G$7,
MATCH($F55,ข้อมูลพื้นฐาน!$H$2:$H$7,0)),"")</f>
        <v/>
      </c>
      <c r="C55" s="44"/>
      <c r="D55" s="98"/>
      <c r="E55" s="78"/>
      <c r="F55" s="46"/>
      <c r="G55" s="46"/>
      <c r="H55" s="46"/>
      <c r="I55" s="46" t="str">
        <f>IFERROR(INDEX(ข้อมูลพื้นฐาน!$E$2:$E$7,
MATCH($J55,ข้อมูลพื้นฐาน!$F$2:$F$7,0)),"")</f>
        <v/>
      </c>
      <c r="J55" s="46"/>
      <c r="K55" s="78"/>
      <c r="L55" s="48" t="s">
        <v>134</v>
      </c>
      <c r="M55" s="49"/>
      <c r="N55" s="50"/>
      <c r="O55" s="50"/>
      <c r="P55" s="50"/>
      <c r="Q55" s="50"/>
      <c r="R55" s="50"/>
      <c r="S55" s="50"/>
      <c r="T55" s="50"/>
      <c r="U55" s="50"/>
      <c r="V55" s="51">
        <f t="shared" si="6"/>
        <v>0</v>
      </c>
      <c r="W55" s="84"/>
      <c r="X55" s="84">
        <f t="shared" si="1"/>
        <v>0</v>
      </c>
      <c r="Y55" s="84"/>
      <c r="Z55" s="84"/>
      <c r="AA55" s="84"/>
      <c r="AB55" s="84"/>
      <c r="AC55" s="84"/>
      <c r="AD55" s="84"/>
      <c r="AE55" s="84"/>
      <c r="AF55" s="84"/>
      <c r="AG55" s="84"/>
      <c r="AH55" s="51">
        <f t="shared" si="2"/>
        <v>0</v>
      </c>
      <c r="AI55" s="53">
        <f t="shared" si="7"/>
        <v>0</v>
      </c>
      <c r="AJ55" s="64" t="str">
        <f t="shared" si="8"/>
        <v>ซ่อน</v>
      </c>
      <c r="AK55" s="65"/>
      <c r="AL55" s="65"/>
    </row>
    <row r="56" spans="1:38" x14ac:dyDescent="0.7">
      <c r="A56" s="98"/>
      <c r="B56" s="43" t="str">
        <f>IFERROR(INDEX(ข้อมูลพื้นฐาน!$G$2:$G$7,
MATCH($F56,ข้อมูลพื้นฐาน!$H$2:$H$7,0)),"")</f>
        <v/>
      </c>
      <c r="C56" s="44"/>
      <c r="D56" s="98"/>
      <c r="E56" s="78"/>
      <c r="F56" s="46"/>
      <c r="G56" s="46"/>
      <c r="H56" s="46"/>
      <c r="I56" s="46" t="str">
        <f>IFERROR(INDEX(ข้อมูลพื้นฐาน!$E$2:$E$7,
MATCH($J56,ข้อมูลพื้นฐาน!$F$2:$F$7,0)),"")</f>
        <v/>
      </c>
      <c r="J56" s="46"/>
      <c r="K56" s="78"/>
      <c r="L56" s="48" t="s">
        <v>134</v>
      </c>
      <c r="M56" s="49"/>
      <c r="N56" s="84"/>
      <c r="O56" s="84"/>
      <c r="P56" s="84"/>
      <c r="Q56" s="84"/>
      <c r="R56" s="84"/>
      <c r="S56" s="84"/>
      <c r="T56" s="84"/>
      <c r="U56" s="84"/>
      <c r="V56" s="51">
        <f t="shared" si="6"/>
        <v>0</v>
      </c>
      <c r="W56" s="84"/>
      <c r="X56" s="84">
        <f t="shared" si="1"/>
        <v>0</v>
      </c>
      <c r="Y56" s="84"/>
      <c r="Z56" s="84"/>
      <c r="AA56" s="84"/>
      <c r="AB56" s="84"/>
      <c r="AC56" s="84"/>
      <c r="AD56" s="84"/>
      <c r="AE56" s="84"/>
      <c r="AF56" s="84"/>
      <c r="AG56" s="84"/>
      <c r="AH56" s="51">
        <f t="shared" si="2"/>
        <v>0</v>
      </c>
      <c r="AI56" s="53">
        <f t="shared" si="7"/>
        <v>0</v>
      </c>
      <c r="AJ56" s="64" t="str">
        <f t="shared" si="8"/>
        <v>ซ่อน</v>
      </c>
      <c r="AK56" s="65"/>
      <c r="AL56" s="65"/>
    </row>
    <row r="57" spans="1:38" x14ac:dyDescent="0.7">
      <c r="A57" s="98"/>
      <c r="B57" s="43" t="str">
        <f>IFERROR(INDEX(ข้อมูลพื้นฐาน!$G$2:$G$7,
MATCH($F57,ข้อมูลพื้นฐาน!$H$2:$H$7,0)),"")</f>
        <v/>
      </c>
      <c r="C57" s="44"/>
      <c r="D57" s="98"/>
      <c r="E57" s="78"/>
      <c r="F57" s="46"/>
      <c r="G57" s="46"/>
      <c r="H57" s="46"/>
      <c r="I57" s="46" t="str">
        <f>IFERROR(INDEX(ข้อมูลพื้นฐาน!$E$2:$E$7,
MATCH($J57,ข้อมูลพื้นฐาน!$F$2:$F$7,0)),"")</f>
        <v/>
      </c>
      <c r="J57" s="46"/>
      <c r="K57" s="78"/>
      <c r="L57" s="48" t="s">
        <v>134</v>
      </c>
      <c r="M57" s="49"/>
      <c r="N57" s="50"/>
      <c r="O57" s="50"/>
      <c r="P57" s="50"/>
      <c r="Q57" s="50"/>
      <c r="R57" s="50"/>
      <c r="S57" s="50"/>
      <c r="T57" s="50"/>
      <c r="U57" s="50"/>
      <c r="V57" s="51">
        <f t="shared" si="6"/>
        <v>0</v>
      </c>
      <c r="W57" s="84"/>
      <c r="X57" s="84">
        <f t="shared" si="1"/>
        <v>0</v>
      </c>
      <c r="Y57" s="84"/>
      <c r="Z57" s="84"/>
      <c r="AA57" s="84"/>
      <c r="AB57" s="84"/>
      <c r="AC57" s="84"/>
      <c r="AD57" s="84"/>
      <c r="AE57" s="84"/>
      <c r="AF57" s="84"/>
      <c r="AG57" s="84"/>
      <c r="AH57" s="51">
        <f t="shared" si="2"/>
        <v>0</v>
      </c>
      <c r="AI57" s="53">
        <f t="shared" si="7"/>
        <v>0</v>
      </c>
      <c r="AJ57" s="64" t="str">
        <f t="shared" si="8"/>
        <v>ซ่อน</v>
      </c>
      <c r="AK57" s="65"/>
      <c r="AL57" s="65"/>
    </row>
    <row r="58" spans="1:38" x14ac:dyDescent="0.7">
      <c r="A58" s="98"/>
      <c r="B58" s="43" t="str">
        <f>IFERROR(INDEX(ข้อมูลพื้นฐาน!$G$2:$G$7,
MATCH($F58,ข้อมูลพื้นฐาน!$H$2:$H$7,0)),"")</f>
        <v/>
      </c>
      <c r="C58" s="44"/>
      <c r="D58" s="98"/>
      <c r="E58" s="78"/>
      <c r="F58" s="46"/>
      <c r="G58" s="46"/>
      <c r="H58" s="46"/>
      <c r="I58" s="46" t="str">
        <f>IFERROR(INDEX(ข้อมูลพื้นฐาน!$E$2:$E$7,
MATCH($J58,ข้อมูลพื้นฐาน!$F$2:$F$7,0)),"")</f>
        <v/>
      </c>
      <c r="J58" s="46"/>
      <c r="K58" s="78"/>
      <c r="L58" s="48" t="s">
        <v>134</v>
      </c>
      <c r="M58" s="49"/>
      <c r="N58" s="84"/>
      <c r="O58" s="84"/>
      <c r="P58" s="84"/>
      <c r="Q58" s="84"/>
      <c r="R58" s="84"/>
      <c r="S58" s="84"/>
      <c r="T58" s="84"/>
      <c r="U58" s="84"/>
      <c r="V58" s="51">
        <f t="shared" si="6"/>
        <v>0</v>
      </c>
      <c r="W58" s="84"/>
      <c r="X58" s="84">
        <f t="shared" si="1"/>
        <v>0</v>
      </c>
      <c r="Y58" s="84"/>
      <c r="Z58" s="84"/>
      <c r="AA58" s="84"/>
      <c r="AB58" s="84"/>
      <c r="AC58" s="84"/>
      <c r="AD58" s="84"/>
      <c r="AE58" s="84"/>
      <c r="AF58" s="84"/>
      <c r="AG58" s="84"/>
      <c r="AH58" s="51">
        <f t="shared" si="2"/>
        <v>0</v>
      </c>
      <c r="AI58" s="53">
        <f t="shared" si="7"/>
        <v>0</v>
      </c>
      <c r="AJ58" s="64" t="str">
        <f t="shared" si="8"/>
        <v>ซ่อน</v>
      </c>
      <c r="AK58" s="65"/>
      <c r="AL58" s="65"/>
    </row>
    <row r="59" spans="1:38" x14ac:dyDescent="0.7">
      <c r="A59" s="98"/>
      <c r="B59" s="43" t="str">
        <f>IFERROR(INDEX(ข้อมูลพื้นฐาน!$G$2:$G$7,
MATCH($F59,ข้อมูลพื้นฐาน!$H$2:$H$7,0)),"")</f>
        <v/>
      </c>
      <c r="C59" s="44"/>
      <c r="D59" s="98"/>
      <c r="E59" s="78"/>
      <c r="F59" s="46"/>
      <c r="G59" s="46"/>
      <c r="H59" s="46"/>
      <c r="I59" s="46" t="str">
        <f>IFERROR(INDEX(ข้อมูลพื้นฐาน!$E$2:$E$7,
MATCH($J59,ข้อมูลพื้นฐาน!$F$2:$F$7,0)),"")</f>
        <v/>
      </c>
      <c r="J59" s="46"/>
      <c r="K59" s="78"/>
      <c r="L59" s="48" t="s">
        <v>134</v>
      </c>
      <c r="M59" s="49"/>
      <c r="N59" s="50"/>
      <c r="O59" s="50"/>
      <c r="P59" s="50"/>
      <c r="Q59" s="50"/>
      <c r="R59" s="50"/>
      <c r="S59" s="50"/>
      <c r="T59" s="50"/>
      <c r="U59" s="50"/>
      <c r="V59" s="51">
        <f t="shared" si="6"/>
        <v>0</v>
      </c>
      <c r="W59" s="84"/>
      <c r="X59" s="84">
        <f t="shared" si="1"/>
        <v>0</v>
      </c>
      <c r="Y59" s="84"/>
      <c r="Z59" s="84"/>
      <c r="AA59" s="84"/>
      <c r="AB59" s="84"/>
      <c r="AC59" s="84"/>
      <c r="AD59" s="84"/>
      <c r="AE59" s="84"/>
      <c r="AF59" s="84"/>
      <c r="AG59" s="84"/>
      <c r="AH59" s="51">
        <f t="shared" si="2"/>
        <v>0</v>
      </c>
      <c r="AI59" s="53">
        <f t="shared" si="7"/>
        <v>0</v>
      </c>
      <c r="AJ59" s="64" t="str">
        <f t="shared" si="8"/>
        <v>ซ่อน</v>
      </c>
      <c r="AK59" s="65"/>
      <c r="AL59" s="65"/>
    </row>
    <row r="60" spans="1:38" x14ac:dyDescent="0.7">
      <c r="A60" s="98"/>
      <c r="B60" s="43" t="str">
        <f>IFERROR(INDEX(ข้อมูลพื้นฐาน!$G$2:$G$7,
MATCH($F60,ข้อมูลพื้นฐาน!$H$2:$H$7,0)),"")</f>
        <v/>
      </c>
      <c r="C60" s="44"/>
      <c r="D60" s="98"/>
      <c r="E60" s="78"/>
      <c r="F60" s="46"/>
      <c r="G60" s="46"/>
      <c r="H60" s="46"/>
      <c r="I60" s="46" t="str">
        <f>IFERROR(INDEX(ข้อมูลพื้นฐาน!$E$2:$E$7,
MATCH($J60,ข้อมูลพื้นฐาน!$F$2:$F$7,0)),"")</f>
        <v/>
      </c>
      <c r="J60" s="46"/>
      <c r="K60" s="78"/>
      <c r="L60" s="48" t="s">
        <v>134</v>
      </c>
      <c r="M60" s="49"/>
      <c r="N60" s="84"/>
      <c r="O60" s="84"/>
      <c r="P60" s="84"/>
      <c r="Q60" s="84"/>
      <c r="R60" s="84"/>
      <c r="S60" s="84"/>
      <c r="T60" s="84"/>
      <c r="U60" s="84"/>
      <c r="V60" s="51">
        <f t="shared" si="6"/>
        <v>0</v>
      </c>
      <c r="W60" s="84"/>
      <c r="X60" s="84">
        <f t="shared" si="1"/>
        <v>0</v>
      </c>
      <c r="Y60" s="84"/>
      <c r="Z60" s="84"/>
      <c r="AA60" s="84"/>
      <c r="AB60" s="84"/>
      <c r="AC60" s="84"/>
      <c r="AD60" s="84"/>
      <c r="AE60" s="84"/>
      <c r="AF60" s="84"/>
      <c r="AG60" s="84"/>
      <c r="AH60" s="51">
        <f t="shared" si="2"/>
        <v>0</v>
      </c>
      <c r="AI60" s="53">
        <f t="shared" si="7"/>
        <v>0</v>
      </c>
      <c r="AJ60" s="64" t="str">
        <f t="shared" si="8"/>
        <v>ซ่อน</v>
      </c>
      <c r="AK60" s="65"/>
      <c r="AL60" s="65"/>
    </row>
    <row r="61" spans="1:38" x14ac:dyDescent="0.7">
      <c r="A61" s="98"/>
      <c r="B61" s="43" t="str">
        <f>IFERROR(INDEX(ข้อมูลพื้นฐาน!$G$2:$G$7,
MATCH($F61,ข้อมูลพื้นฐาน!$H$2:$H$7,0)),"")</f>
        <v/>
      </c>
      <c r="C61" s="44"/>
      <c r="D61" s="98"/>
      <c r="E61" s="78"/>
      <c r="F61" s="46"/>
      <c r="G61" s="46"/>
      <c r="H61" s="46"/>
      <c r="I61" s="46" t="str">
        <f>IFERROR(INDEX(ข้อมูลพื้นฐาน!$E$2:$E$7,
MATCH($J61,ข้อมูลพื้นฐาน!$F$2:$F$7,0)),"")</f>
        <v/>
      </c>
      <c r="J61" s="46"/>
      <c r="K61" s="78"/>
      <c r="L61" s="48" t="s">
        <v>134</v>
      </c>
      <c r="M61" s="49"/>
      <c r="N61" s="50"/>
      <c r="O61" s="50"/>
      <c r="P61" s="50"/>
      <c r="Q61" s="50"/>
      <c r="R61" s="50"/>
      <c r="S61" s="50"/>
      <c r="T61" s="50"/>
      <c r="U61" s="50"/>
      <c r="V61" s="51">
        <f t="shared" si="6"/>
        <v>0</v>
      </c>
      <c r="W61" s="84"/>
      <c r="X61" s="84">
        <f t="shared" si="1"/>
        <v>0</v>
      </c>
      <c r="Y61" s="84"/>
      <c r="Z61" s="84"/>
      <c r="AA61" s="84"/>
      <c r="AB61" s="84"/>
      <c r="AC61" s="84"/>
      <c r="AD61" s="84"/>
      <c r="AE61" s="84"/>
      <c r="AF61" s="84"/>
      <c r="AG61" s="84"/>
      <c r="AH61" s="51">
        <f t="shared" si="2"/>
        <v>0</v>
      </c>
      <c r="AI61" s="53">
        <f t="shared" si="7"/>
        <v>0</v>
      </c>
      <c r="AJ61" s="64" t="str">
        <f t="shared" si="8"/>
        <v>ซ่อน</v>
      </c>
      <c r="AK61" s="65"/>
      <c r="AL61" s="65"/>
    </row>
    <row r="62" spans="1:38" x14ac:dyDescent="0.7">
      <c r="A62" s="98"/>
      <c r="B62" s="43" t="str">
        <f>IFERROR(INDEX(ข้อมูลพื้นฐาน!$G$2:$G$7,
MATCH($F62,ข้อมูลพื้นฐาน!$H$2:$H$7,0)),"")</f>
        <v/>
      </c>
      <c r="C62" s="44"/>
      <c r="D62" s="98"/>
      <c r="E62" s="78"/>
      <c r="F62" s="46"/>
      <c r="G62" s="46"/>
      <c r="H62" s="46"/>
      <c r="I62" s="46" t="str">
        <f>IFERROR(INDEX(ข้อมูลพื้นฐาน!$E$2:$E$7,
MATCH($J62,ข้อมูลพื้นฐาน!$F$2:$F$7,0)),"")</f>
        <v/>
      </c>
      <c r="J62" s="46"/>
      <c r="K62" s="78"/>
      <c r="L62" s="48" t="s">
        <v>134</v>
      </c>
      <c r="M62" s="49"/>
      <c r="N62" s="84"/>
      <c r="O62" s="84"/>
      <c r="P62" s="84"/>
      <c r="Q62" s="84"/>
      <c r="R62" s="84"/>
      <c r="S62" s="84"/>
      <c r="T62" s="84"/>
      <c r="U62" s="84"/>
      <c r="V62" s="51">
        <f t="shared" si="6"/>
        <v>0</v>
      </c>
      <c r="W62" s="84"/>
      <c r="X62" s="84">
        <f t="shared" si="1"/>
        <v>0</v>
      </c>
      <c r="Y62" s="84"/>
      <c r="Z62" s="84"/>
      <c r="AA62" s="84"/>
      <c r="AB62" s="84"/>
      <c r="AC62" s="84"/>
      <c r="AD62" s="84"/>
      <c r="AE62" s="84"/>
      <c r="AF62" s="84"/>
      <c r="AG62" s="84"/>
      <c r="AH62" s="51">
        <f t="shared" si="2"/>
        <v>0</v>
      </c>
      <c r="AI62" s="53">
        <f t="shared" si="7"/>
        <v>0</v>
      </c>
      <c r="AJ62" s="64" t="str">
        <f t="shared" si="8"/>
        <v>ซ่อน</v>
      </c>
      <c r="AK62" s="65"/>
      <c r="AL62" s="65"/>
    </row>
    <row r="63" spans="1:38" x14ac:dyDescent="0.7">
      <c r="A63" s="98"/>
      <c r="B63" s="43" t="str">
        <f>IFERROR(INDEX(ข้อมูลพื้นฐาน!$G$2:$G$7,
MATCH($F63,ข้อมูลพื้นฐาน!$H$2:$H$7,0)),"")</f>
        <v/>
      </c>
      <c r="C63" s="44"/>
      <c r="D63" s="98"/>
      <c r="E63" s="78"/>
      <c r="F63" s="46"/>
      <c r="G63" s="46"/>
      <c r="H63" s="46"/>
      <c r="I63" s="46" t="str">
        <f>IFERROR(INDEX(ข้อมูลพื้นฐาน!$E$2:$E$7,
MATCH($J63,ข้อมูลพื้นฐาน!$F$2:$F$7,0)),"")</f>
        <v/>
      </c>
      <c r="J63" s="46"/>
      <c r="K63" s="78"/>
      <c r="L63" s="48" t="s">
        <v>134</v>
      </c>
      <c r="M63" s="49"/>
      <c r="N63" s="50"/>
      <c r="O63" s="50"/>
      <c r="P63" s="50"/>
      <c r="Q63" s="50"/>
      <c r="R63" s="50"/>
      <c r="S63" s="50"/>
      <c r="T63" s="50"/>
      <c r="U63" s="50"/>
      <c r="V63" s="51">
        <f t="shared" si="6"/>
        <v>0</v>
      </c>
      <c r="W63" s="84"/>
      <c r="X63" s="84">
        <f t="shared" si="1"/>
        <v>0</v>
      </c>
      <c r="Y63" s="84"/>
      <c r="Z63" s="84"/>
      <c r="AA63" s="84"/>
      <c r="AB63" s="84"/>
      <c r="AC63" s="84"/>
      <c r="AD63" s="84"/>
      <c r="AE63" s="84"/>
      <c r="AF63" s="84"/>
      <c r="AG63" s="84"/>
      <c r="AH63" s="51">
        <f t="shared" si="2"/>
        <v>0</v>
      </c>
      <c r="AI63" s="53">
        <f t="shared" si="7"/>
        <v>0</v>
      </c>
      <c r="AJ63" s="64" t="str">
        <f t="shared" si="8"/>
        <v>ซ่อน</v>
      </c>
      <c r="AK63" s="65"/>
      <c r="AL63" s="65"/>
    </row>
    <row r="64" spans="1:38" x14ac:dyDescent="0.7">
      <c r="A64" s="98"/>
      <c r="B64" s="43" t="str">
        <f>IFERROR(INDEX(ข้อมูลพื้นฐาน!$G$2:$G$7,
MATCH($F64,ข้อมูลพื้นฐาน!$H$2:$H$7,0)),"")</f>
        <v/>
      </c>
      <c r="C64" s="44"/>
      <c r="D64" s="98"/>
      <c r="E64" s="78"/>
      <c r="F64" s="46"/>
      <c r="G64" s="46"/>
      <c r="H64" s="46"/>
      <c r="I64" s="46" t="str">
        <f>IFERROR(INDEX(ข้อมูลพื้นฐาน!$E$2:$E$7,
MATCH($J64,ข้อมูลพื้นฐาน!$F$2:$F$7,0)),"")</f>
        <v/>
      </c>
      <c r="J64" s="46"/>
      <c r="K64" s="78"/>
      <c r="L64" s="48" t="s">
        <v>134</v>
      </c>
      <c r="M64" s="49"/>
      <c r="N64" s="84"/>
      <c r="O64" s="84"/>
      <c r="P64" s="84"/>
      <c r="Q64" s="84"/>
      <c r="R64" s="84"/>
      <c r="S64" s="84"/>
      <c r="T64" s="84"/>
      <c r="U64" s="84"/>
      <c r="V64" s="51">
        <f t="shared" si="6"/>
        <v>0</v>
      </c>
      <c r="W64" s="84"/>
      <c r="X64" s="84">
        <f t="shared" si="1"/>
        <v>0</v>
      </c>
      <c r="Y64" s="84"/>
      <c r="Z64" s="84"/>
      <c r="AA64" s="84"/>
      <c r="AB64" s="84"/>
      <c r="AC64" s="84"/>
      <c r="AD64" s="84"/>
      <c r="AE64" s="84"/>
      <c r="AF64" s="84"/>
      <c r="AG64" s="84"/>
      <c r="AH64" s="51">
        <f t="shared" si="2"/>
        <v>0</v>
      </c>
      <c r="AI64" s="53">
        <f t="shared" si="7"/>
        <v>0</v>
      </c>
      <c r="AJ64" s="64" t="str">
        <f t="shared" si="8"/>
        <v>ซ่อน</v>
      </c>
      <c r="AK64" s="65"/>
      <c r="AL64" s="65"/>
    </row>
    <row r="65" spans="1:38" x14ac:dyDescent="0.7">
      <c r="A65" s="98"/>
      <c r="B65" s="43" t="str">
        <f>IFERROR(INDEX(ข้อมูลพื้นฐาน!$G$2:$G$7,
MATCH($F65,ข้อมูลพื้นฐาน!$H$2:$H$7,0)),"")</f>
        <v/>
      </c>
      <c r="C65" s="44"/>
      <c r="D65" s="98"/>
      <c r="E65" s="78"/>
      <c r="F65" s="46"/>
      <c r="G65" s="46"/>
      <c r="H65" s="46"/>
      <c r="I65" s="46" t="str">
        <f>IFERROR(INDEX(ข้อมูลพื้นฐาน!$E$2:$E$7,
MATCH($J65,ข้อมูลพื้นฐาน!$F$2:$F$7,0)),"")</f>
        <v/>
      </c>
      <c r="J65" s="46"/>
      <c r="K65" s="78"/>
      <c r="L65" s="48" t="s">
        <v>134</v>
      </c>
      <c r="M65" s="49"/>
      <c r="N65" s="50"/>
      <c r="O65" s="50"/>
      <c r="P65" s="50"/>
      <c r="Q65" s="50"/>
      <c r="R65" s="50"/>
      <c r="S65" s="50"/>
      <c r="T65" s="50"/>
      <c r="U65" s="50"/>
      <c r="V65" s="51">
        <f t="shared" si="6"/>
        <v>0</v>
      </c>
      <c r="W65" s="84"/>
      <c r="X65" s="84">
        <f t="shared" si="1"/>
        <v>0</v>
      </c>
      <c r="Y65" s="84"/>
      <c r="Z65" s="84"/>
      <c r="AA65" s="84"/>
      <c r="AB65" s="84"/>
      <c r="AC65" s="84"/>
      <c r="AD65" s="84"/>
      <c r="AE65" s="84"/>
      <c r="AF65" s="84"/>
      <c r="AG65" s="84"/>
      <c r="AH65" s="51">
        <f t="shared" si="2"/>
        <v>0</v>
      </c>
      <c r="AI65" s="53">
        <f t="shared" si="7"/>
        <v>0</v>
      </c>
      <c r="AJ65" s="64" t="str">
        <f t="shared" si="8"/>
        <v>ซ่อน</v>
      </c>
      <c r="AK65" s="65"/>
      <c r="AL65" s="65"/>
    </row>
    <row r="66" spans="1:38" x14ac:dyDescent="0.7">
      <c r="A66" s="98"/>
      <c r="B66" s="43" t="str">
        <f>IFERROR(INDEX(ข้อมูลพื้นฐาน!$G$2:$G$7,
MATCH($F66,ข้อมูลพื้นฐาน!$H$2:$H$7,0)),"")</f>
        <v/>
      </c>
      <c r="C66" s="44"/>
      <c r="D66" s="98"/>
      <c r="E66" s="78"/>
      <c r="F66" s="46"/>
      <c r="G66" s="46"/>
      <c r="H66" s="46"/>
      <c r="I66" s="46" t="str">
        <f>IFERROR(INDEX(ข้อมูลพื้นฐาน!$E$2:$E$7,
MATCH($J66,ข้อมูลพื้นฐาน!$F$2:$F$7,0)),"")</f>
        <v/>
      </c>
      <c r="J66" s="46"/>
      <c r="K66" s="78"/>
      <c r="L66" s="48" t="s">
        <v>134</v>
      </c>
      <c r="M66" s="49"/>
      <c r="N66" s="84"/>
      <c r="O66" s="84"/>
      <c r="P66" s="84"/>
      <c r="Q66" s="84"/>
      <c r="R66" s="84"/>
      <c r="S66" s="84"/>
      <c r="T66" s="84"/>
      <c r="U66" s="84"/>
      <c r="V66" s="51">
        <f t="shared" si="6"/>
        <v>0</v>
      </c>
      <c r="W66" s="84"/>
      <c r="X66" s="84">
        <f t="shared" si="1"/>
        <v>0</v>
      </c>
      <c r="Y66" s="84"/>
      <c r="Z66" s="84"/>
      <c r="AA66" s="84"/>
      <c r="AB66" s="84"/>
      <c r="AC66" s="84"/>
      <c r="AD66" s="84"/>
      <c r="AE66" s="84"/>
      <c r="AF66" s="84"/>
      <c r="AG66" s="84"/>
      <c r="AH66" s="51">
        <f t="shared" si="2"/>
        <v>0</v>
      </c>
      <c r="AI66" s="53">
        <f t="shared" si="7"/>
        <v>0</v>
      </c>
      <c r="AJ66" s="64" t="str">
        <f t="shared" si="8"/>
        <v>ซ่อน</v>
      </c>
      <c r="AK66" s="65"/>
      <c r="AL66" s="65"/>
    </row>
    <row r="67" spans="1:38" x14ac:dyDescent="0.7">
      <c r="A67" s="98"/>
      <c r="B67" s="43" t="str">
        <f>IFERROR(INDEX(ข้อมูลพื้นฐาน!$G$2:$G$7,
MATCH($F67,ข้อมูลพื้นฐาน!$H$2:$H$7,0)),"")</f>
        <v/>
      </c>
      <c r="C67" s="44"/>
      <c r="D67" s="98"/>
      <c r="E67" s="78"/>
      <c r="F67" s="46"/>
      <c r="G67" s="46"/>
      <c r="H67" s="46"/>
      <c r="I67" s="46" t="str">
        <f>IFERROR(INDEX(ข้อมูลพื้นฐาน!$E$2:$E$7,
MATCH($J67,ข้อมูลพื้นฐาน!$F$2:$F$7,0)),"")</f>
        <v/>
      </c>
      <c r="J67" s="46"/>
      <c r="K67" s="78"/>
      <c r="L67" s="48" t="s">
        <v>134</v>
      </c>
      <c r="M67" s="49"/>
      <c r="N67" s="50"/>
      <c r="O67" s="50"/>
      <c r="P67" s="50"/>
      <c r="Q67" s="50"/>
      <c r="R67" s="50"/>
      <c r="S67" s="50"/>
      <c r="T67" s="50"/>
      <c r="U67" s="50"/>
      <c r="V67" s="51">
        <f t="shared" si="6"/>
        <v>0</v>
      </c>
      <c r="W67" s="84"/>
      <c r="X67" s="84">
        <f t="shared" ref="X67:X130" si="9">IF($F67="พนักงานจ้าง",ROUND(MAX(MIN(15000,$V67),1650)*$AM$3/100,0),0)</f>
        <v>0</v>
      </c>
      <c r="Y67" s="84"/>
      <c r="Z67" s="84"/>
      <c r="AA67" s="84"/>
      <c r="AB67" s="84"/>
      <c r="AC67" s="84"/>
      <c r="AD67" s="84"/>
      <c r="AE67" s="84"/>
      <c r="AF67" s="84"/>
      <c r="AG67" s="84"/>
      <c r="AH67" s="51">
        <f t="shared" ref="AH67:AH130" si="10">SUM($W67:$AG67)</f>
        <v>0</v>
      </c>
      <c r="AI67" s="53">
        <f t="shared" ref="AI67:AI130" si="11">SUM($V67-$AH67)</f>
        <v>0</v>
      </c>
      <c r="AJ67" s="64" t="str">
        <f t="shared" ref="AJ67:AJ130" si="12">IF(SUM(N67:V67)=0,"ซ่อน","แสดง")</f>
        <v>ซ่อน</v>
      </c>
      <c r="AK67" s="65"/>
      <c r="AL67" s="65"/>
    </row>
    <row r="68" spans="1:38" x14ac:dyDescent="0.7">
      <c r="A68" s="98"/>
      <c r="B68" s="43" t="str">
        <f>IFERROR(INDEX(ข้อมูลพื้นฐาน!$G$2:$G$7,
MATCH($F68,ข้อมูลพื้นฐาน!$H$2:$H$7,0)),"")</f>
        <v/>
      </c>
      <c r="C68" s="44"/>
      <c r="D68" s="98"/>
      <c r="E68" s="78"/>
      <c r="F68" s="46"/>
      <c r="G68" s="46"/>
      <c r="H68" s="46"/>
      <c r="I68" s="46" t="str">
        <f>IFERROR(INDEX(ข้อมูลพื้นฐาน!$E$2:$E$7,
MATCH($J68,ข้อมูลพื้นฐาน!$F$2:$F$7,0)),"")</f>
        <v/>
      </c>
      <c r="J68" s="46"/>
      <c r="K68" s="78"/>
      <c r="L68" s="48" t="s">
        <v>134</v>
      </c>
      <c r="M68" s="49"/>
      <c r="N68" s="84"/>
      <c r="O68" s="84"/>
      <c r="P68" s="84"/>
      <c r="Q68" s="84"/>
      <c r="R68" s="84"/>
      <c r="S68" s="84"/>
      <c r="T68" s="84"/>
      <c r="U68" s="84"/>
      <c r="V68" s="51">
        <f t="shared" si="6"/>
        <v>0</v>
      </c>
      <c r="W68" s="84"/>
      <c r="X68" s="84">
        <f t="shared" si="9"/>
        <v>0</v>
      </c>
      <c r="Y68" s="84"/>
      <c r="Z68" s="84"/>
      <c r="AA68" s="84"/>
      <c r="AB68" s="84"/>
      <c r="AC68" s="84"/>
      <c r="AD68" s="84"/>
      <c r="AE68" s="84"/>
      <c r="AF68" s="84"/>
      <c r="AG68" s="84"/>
      <c r="AH68" s="51">
        <f t="shared" si="10"/>
        <v>0</v>
      </c>
      <c r="AI68" s="53">
        <f t="shared" si="11"/>
        <v>0</v>
      </c>
      <c r="AJ68" s="64" t="str">
        <f t="shared" si="12"/>
        <v>ซ่อน</v>
      </c>
      <c r="AK68" s="65"/>
      <c r="AL68" s="65"/>
    </row>
    <row r="69" spans="1:38" x14ac:dyDescent="0.7">
      <c r="A69" s="98"/>
      <c r="B69" s="43" t="str">
        <f>IFERROR(INDEX(ข้อมูลพื้นฐาน!$G$2:$G$7,
MATCH($F69,ข้อมูลพื้นฐาน!$H$2:$H$7,0)),"")</f>
        <v/>
      </c>
      <c r="C69" s="44"/>
      <c r="D69" s="98"/>
      <c r="E69" s="78"/>
      <c r="F69" s="46"/>
      <c r="G69" s="46"/>
      <c r="H69" s="46"/>
      <c r="I69" s="46" t="str">
        <f>IFERROR(INDEX(ข้อมูลพื้นฐาน!$E$2:$E$7,
MATCH($J69,ข้อมูลพื้นฐาน!$F$2:$F$7,0)),"")</f>
        <v/>
      </c>
      <c r="J69" s="46"/>
      <c r="K69" s="78"/>
      <c r="L69" s="48" t="s">
        <v>134</v>
      </c>
      <c r="M69" s="49"/>
      <c r="N69" s="50"/>
      <c r="O69" s="50"/>
      <c r="P69" s="50"/>
      <c r="Q69" s="50"/>
      <c r="R69" s="50"/>
      <c r="S69" s="50"/>
      <c r="T69" s="50"/>
      <c r="U69" s="50"/>
      <c r="V69" s="51">
        <f t="shared" si="6"/>
        <v>0</v>
      </c>
      <c r="W69" s="84"/>
      <c r="X69" s="84">
        <f t="shared" si="9"/>
        <v>0</v>
      </c>
      <c r="Y69" s="84"/>
      <c r="Z69" s="84"/>
      <c r="AA69" s="84"/>
      <c r="AB69" s="84"/>
      <c r="AC69" s="84"/>
      <c r="AD69" s="84"/>
      <c r="AE69" s="84"/>
      <c r="AF69" s="84"/>
      <c r="AG69" s="84"/>
      <c r="AH69" s="51">
        <f t="shared" si="10"/>
        <v>0</v>
      </c>
      <c r="AI69" s="53">
        <f t="shared" si="11"/>
        <v>0</v>
      </c>
      <c r="AJ69" s="64" t="str">
        <f t="shared" si="12"/>
        <v>ซ่อน</v>
      </c>
      <c r="AK69" s="65"/>
      <c r="AL69" s="65"/>
    </row>
    <row r="70" spans="1:38" x14ac:dyDescent="0.7">
      <c r="A70" s="98"/>
      <c r="B70" s="43" t="str">
        <f>IFERROR(INDEX(ข้อมูลพื้นฐาน!$G$2:$G$7,
MATCH($F70,ข้อมูลพื้นฐาน!$H$2:$H$7,0)),"")</f>
        <v/>
      </c>
      <c r="C70" s="44"/>
      <c r="D70" s="98"/>
      <c r="E70" s="78"/>
      <c r="F70" s="46"/>
      <c r="G70" s="46"/>
      <c r="H70" s="46"/>
      <c r="I70" s="46" t="str">
        <f>IFERROR(INDEX(ข้อมูลพื้นฐาน!$E$2:$E$7,
MATCH($J70,ข้อมูลพื้นฐาน!$F$2:$F$7,0)),"")</f>
        <v/>
      </c>
      <c r="J70" s="46"/>
      <c r="K70" s="78"/>
      <c r="L70" s="48" t="s">
        <v>134</v>
      </c>
      <c r="M70" s="49"/>
      <c r="N70" s="84"/>
      <c r="O70" s="84"/>
      <c r="P70" s="84"/>
      <c r="Q70" s="84"/>
      <c r="R70" s="84"/>
      <c r="S70" s="84"/>
      <c r="T70" s="84"/>
      <c r="U70" s="84"/>
      <c r="V70" s="51">
        <f t="shared" si="6"/>
        <v>0</v>
      </c>
      <c r="W70" s="84"/>
      <c r="X70" s="84">
        <f t="shared" si="9"/>
        <v>0</v>
      </c>
      <c r="Y70" s="84"/>
      <c r="Z70" s="84"/>
      <c r="AA70" s="84"/>
      <c r="AB70" s="84"/>
      <c r="AC70" s="84"/>
      <c r="AD70" s="84"/>
      <c r="AE70" s="84"/>
      <c r="AF70" s="84"/>
      <c r="AG70" s="84"/>
      <c r="AH70" s="51">
        <f t="shared" si="10"/>
        <v>0</v>
      </c>
      <c r="AI70" s="53">
        <f t="shared" si="11"/>
        <v>0</v>
      </c>
      <c r="AJ70" s="64" t="str">
        <f t="shared" si="12"/>
        <v>ซ่อน</v>
      </c>
      <c r="AK70" s="65"/>
      <c r="AL70" s="65"/>
    </row>
    <row r="71" spans="1:38" x14ac:dyDescent="0.7">
      <c r="A71" s="98"/>
      <c r="B71" s="43" t="str">
        <f>IFERROR(INDEX(ข้อมูลพื้นฐาน!$G$2:$G$7,
MATCH($F71,ข้อมูลพื้นฐาน!$H$2:$H$7,0)),"")</f>
        <v/>
      </c>
      <c r="C71" s="44"/>
      <c r="D71" s="98"/>
      <c r="E71" s="78"/>
      <c r="F71" s="46"/>
      <c r="G71" s="46"/>
      <c r="H71" s="46"/>
      <c r="I71" s="46" t="str">
        <f>IFERROR(INDEX(ข้อมูลพื้นฐาน!$E$2:$E$7,
MATCH($J71,ข้อมูลพื้นฐาน!$F$2:$F$7,0)),"")</f>
        <v/>
      </c>
      <c r="J71" s="46"/>
      <c r="K71" s="78"/>
      <c r="L71" s="48" t="s">
        <v>134</v>
      </c>
      <c r="M71" s="49"/>
      <c r="N71" s="50"/>
      <c r="O71" s="50"/>
      <c r="P71" s="50"/>
      <c r="Q71" s="50"/>
      <c r="R71" s="50"/>
      <c r="S71" s="50"/>
      <c r="T71" s="50"/>
      <c r="U71" s="50"/>
      <c r="V71" s="51">
        <f t="shared" si="6"/>
        <v>0</v>
      </c>
      <c r="W71" s="84"/>
      <c r="X71" s="84">
        <f t="shared" si="9"/>
        <v>0</v>
      </c>
      <c r="Y71" s="84"/>
      <c r="Z71" s="84"/>
      <c r="AA71" s="84"/>
      <c r="AB71" s="84"/>
      <c r="AC71" s="84"/>
      <c r="AD71" s="84"/>
      <c r="AE71" s="84"/>
      <c r="AF71" s="84"/>
      <c r="AG71" s="84"/>
      <c r="AH71" s="51">
        <f t="shared" si="10"/>
        <v>0</v>
      </c>
      <c r="AI71" s="53">
        <f t="shared" si="11"/>
        <v>0</v>
      </c>
      <c r="AJ71" s="64" t="str">
        <f t="shared" si="12"/>
        <v>ซ่อน</v>
      </c>
      <c r="AK71" s="65"/>
      <c r="AL71" s="65"/>
    </row>
    <row r="72" spans="1:38" x14ac:dyDescent="0.7">
      <c r="A72" s="98"/>
      <c r="B72" s="43" t="str">
        <f>IFERROR(INDEX(ข้อมูลพื้นฐาน!$G$2:$G$7,
MATCH($F72,ข้อมูลพื้นฐาน!$H$2:$H$7,0)),"")</f>
        <v/>
      </c>
      <c r="C72" s="44"/>
      <c r="D72" s="98"/>
      <c r="E72" s="78"/>
      <c r="F72" s="46"/>
      <c r="G72" s="46"/>
      <c r="H72" s="46"/>
      <c r="I72" s="46" t="str">
        <f>IFERROR(INDEX(ข้อมูลพื้นฐาน!$E$2:$E$7,
MATCH($J72,ข้อมูลพื้นฐาน!$F$2:$F$7,0)),"")</f>
        <v/>
      </c>
      <c r="J72" s="46"/>
      <c r="K72" s="78"/>
      <c r="L72" s="48" t="s">
        <v>134</v>
      </c>
      <c r="M72" s="49"/>
      <c r="N72" s="84"/>
      <c r="O72" s="84"/>
      <c r="P72" s="84"/>
      <c r="Q72" s="84"/>
      <c r="R72" s="84"/>
      <c r="S72" s="84"/>
      <c r="T72" s="84"/>
      <c r="U72" s="84"/>
      <c r="V72" s="51">
        <f t="shared" si="6"/>
        <v>0</v>
      </c>
      <c r="W72" s="84"/>
      <c r="X72" s="84">
        <f t="shared" si="9"/>
        <v>0</v>
      </c>
      <c r="Y72" s="84"/>
      <c r="Z72" s="84"/>
      <c r="AA72" s="84"/>
      <c r="AB72" s="84"/>
      <c r="AC72" s="84"/>
      <c r="AD72" s="84"/>
      <c r="AE72" s="84"/>
      <c r="AF72" s="84"/>
      <c r="AG72" s="84"/>
      <c r="AH72" s="51">
        <f t="shared" si="10"/>
        <v>0</v>
      </c>
      <c r="AI72" s="53">
        <f t="shared" si="11"/>
        <v>0</v>
      </c>
      <c r="AJ72" s="64" t="str">
        <f t="shared" si="12"/>
        <v>ซ่อน</v>
      </c>
      <c r="AK72" s="65"/>
      <c r="AL72" s="65"/>
    </row>
    <row r="73" spans="1:38" x14ac:dyDescent="0.7">
      <c r="A73" s="98"/>
      <c r="B73" s="43" t="str">
        <f>IFERROR(INDEX(ข้อมูลพื้นฐาน!$G$2:$G$7,
MATCH($F73,ข้อมูลพื้นฐาน!$H$2:$H$7,0)),"")</f>
        <v/>
      </c>
      <c r="C73" s="44"/>
      <c r="D73" s="98"/>
      <c r="E73" s="78"/>
      <c r="F73" s="46"/>
      <c r="G73" s="46"/>
      <c r="H73" s="46"/>
      <c r="I73" s="46" t="str">
        <f>IFERROR(INDEX(ข้อมูลพื้นฐาน!$E$2:$E$7,
MATCH($J73,ข้อมูลพื้นฐาน!$F$2:$F$7,0)),"")</f>
        <v/>
      </c>
      <c r="J73" s="46"/>
      <c r="K73" s="78"/>
      <c r="L73" s="48" t="s">
        <v>134</v>
      </c>
      <c r="M73" s="49"/>
      <c r="N73" s="50"/>
      <c r="O73" s="50"/>
      <c r="P73" s="50"/>
      <c r="Q73" s="50"/>
      <c r="R73" s="50"/>
      <c r="S73" s="50"/>
      <c r="T73" s="50"/>
      <c r="U73" s="50"/>
      <c r="V73" s="51">
        <f t="shared" si="6"/>
        <v>0</v>
      </c>
      <c r="W73" s="84"/>
      <c r="X73" s="84">
        <f t="shared" si="9"/>
        <v>0</v>
      </c>
      <c r="Y73" s="84"/>
      <c r="Z73" s="84"/>
      <c r="AA73" s="84"/>
      <c r="AB73" s="84"/>
      <c r="AC73" s="84"/>
      <c r="AD73" s="84"/>
      <c r="AE73" s="84"/>
      <c r="AF73" s="84"/>
      <c r="AG73" s="84"/>
      <c r="AH73" s="51">
        <f t="shared" si="10"/>
        <v>0</v>
      </c>
      <c r="AI73" s="53">
        <f t="shared" si="11"/>
        <v>0</v>
      </c>
      <c r="AJ73" s="64" t="str">
        <f t="shared" si="12"/>
        <v>ซ่อน</v>
      </c>
      <c r="AK73" s="65"/>
      <c r="AL73" s="65"/>
    </row>
    <row r="74" spans="1:38" x14ac:dyDescent="0.7">
      <c r="A74" s="98"/>
      <c r="B74" s="43" t="str">
        <f>IFERROR(INDEX(ข้อมูลพื้นฐาน!$G$2:$G$7,
MATCH($F74,ข้อมูลพื้นฐาน!$H$2:$H$7,0)),"")</f>
        <v/>
      </c>
      <c r="C74" s="44"/>
      <c r="D74" s="98"/>
      <c r="E74" s="78"/>
      <c r="F74" s="46"/>
      <c r="G74" s="46"/>
      <c r="H74" s="46"/>
      <c r="I74" s="46" t="str">
        <f>IFERROR(INDEX(ข้อมูลพื้นฐาน!$E$2:$E$7,
MATCH($J74,ข้อมูลพื้นฐาน!$F$2:$F$7,0)),"")</f>
        <v/>
      </c>
      <c r="J74" s="46"/>
      <c r="K74" s="78"/>
      <c r="L74" s="48" t="s">
        <v>134</v>
      </c>
      <c r="M74" s="49"/>
      <c r="N74" s="84"/>
      <c r="O74" s="84"/>
      <c r="P74" s="84"/>
      <c r="Q74" s="84"/>
      <c r="R74" s="84"/>
      <c r="S74" s="84"/>
      <c r="T74" s="84"/>
      <c r="U74" s="84"/>
      <c r="V74" s="51">
        <f t="shared" si="6"/>
        <v>0</v>
      </c>
      <c r="W74" s="84"/>
      <c r="X74" s="84">
        <f t="shared" si="9"/>
        <v>0</v>
      </c>
      <c r="Y74" s="84"/>
      <c r="Z74" s="84"/>
      <c r="AA74" s="84"/>
      <c r="AB74" s="84"/>
      <c r="AC74" s="84"/>
      <c r="AD74" s="84"/>
      <c r="AE74" s="84"/>
      <c r="AF74" s="84"/>
      <c r="AG74" s="84"/>
      <c r="AH74" s="51">
        <f t="shared" si="10"/>
        <v>0</v>
      </c>
      <c r="AI74" s="53">
        <f t="shared" si="11"/>
        <v>0</v>
      </c>
      <c r="AJ74" s="64" t="str">
        <f t="shared" si="12"/>
        <v>ซ่อน</v>
      </c>
      <c r="AK74" s="65"/>
      <c r="AL74" s="65"/>
    </row>
    <row r="75" spans="1:38" x14ac:dyDescent="0.7">
      <c r="A75" s="98"/>
      <c r="B75" s="43" t="str">
        <f>IFERROR(INDEX(ข้อมูลพื้นฐาน!$G$2:$G$7,
MATCH($F75,ข้อมูลพื้นฐาน!$H$2:$H$7,0)),"")</f>
        <v/>
      </c>
      <c r="C75" s="44"/>
      <c r="D75" s="98"/>
      <c r="E75" s="78"/>
      <c r="F75" s="46"/>
      <c r="G75" s="46"/>
      <c r="H75" s="46"/>
      <c r="I75" s="46" t="str">
        <f>IFERROR(INDEX(ข้อมูลพื้นฐาน!$E$2:$E$7,
MATCH($J75,ข้อมูลพื้นฐาน!$F$2:$F$7,0)),"")</f>
        <v/>
      </c>
      <c r="J75" s="46"/>
      <c r="K75" s="78"/>
      <c r="L75" s="48" t="s">
        <v>134</v>
      </c>
      <c r="M75" s="49"/>
      <c r="N75" s="50"/>
      <c r="O75" s="50"/>
      <c r="P75" s="50"/>
      <c r="Q75" s="50"/>
      <c r="R75" s="50"/>
      <c r="S75" s="50"/>
      <c r="T75" s="50"/>
      <c r="U75" s="50"/>
      <c r="V75" s="51">
        <f t="shared" si="6"/>
        <v>0</v>
      </c>
      <c r="W75" s="84"/>
      <c r="X75" s="84">
        <f t="shared" si="9"/>
        <v>0</v>
      </c>
      <c r="Y75" s="84"/>
      <c r="Z75" s="84"/>
      <c r="AA75" s="84"/>
      <c r="AB75" s="84"/>
      <c r="AC75" s="84"/>
      <c r="AD75" s="84"/>
      <c r="AE75" s="84"/>
      <c r="AF75" s="84"/>
      <c r="AG75" s="84"/>
      <c r="AH75" s="51">
        <f t="shared" si="10"/>
        <v>0</v>
      </c>
      <c r="AI75" s="53">
        <f t="shared" si="11"/>
        <v>0</v>
      </c>
      <c r="AJ75" s="64" t="str">
        <f t="shared" si="12"/>
        <v>ซ่อน</v>
      </c>
      <c r="AK75" s="65"/>
      <c r="AL75" s="65"/>
    </row>
    <row r="76" spans="1:38" x14ac:dyDescent="0.7">
      <c r="A76" s="98"/>
      <c r="B76" s="43" t="str">
        <f>IFERROR(INDEX(ข้อมูลพื้นฐาน!$G$2:$G$7,
MATCH($F76,ข้อมูลพื้นฐาน!$H$2:$H$7,0)),"")</f>
        <v/>
      </c>
      <c r="C76" s="44"/>
      <c r="D76" s="98"/>
      <c r="E76" s="78"/>
      <c r="F76" s="46"/>
      <c r="G76" s="46"/>
      <c r="H76" s="46"/>
      <c r="I76" s="46" t="str">
        <f>IFERROR(INDEX(ข้อมูลพื้นฐาน!$E$2:$E$7,
MATCH($J76,ข้อมูลพื้นฐาน!$F$2:$F$7,0)),"")</f>
        <v/>
      </c>
      <c r="J76" s="46"/>
      <c r="K76" s="78"/>
      <c r="L76" s="48" t="s">
        <v>134</v>
      </c>
      <c r="M76" s="49"/>
      <c r="N76" s="84"/>
      <c r="O76" s="84"/>
      <c r="P76" s="84"/>
      <c r="Q76" s="84"/>
      <c r="R76" s="84"/>
      <c r="S76" s="84"/>
      <c r="T76" s="84"/>
      <c r="U76" s="84"/>
      <c r="V76" s="51">
        <f t="shared" si="6"/>
        <v>0</v>
      </c>
      <c r="W76" s="84"/>
      <c r="X76" s="84">
        <f t="shared" si="9"/>
        <v>0</v>
      </c>
      <c r="Y76" s="84"/>
      <c r="Z76" s="84"/>
      <c r="AA76" s="84"/>
      <c r="AB76" s="84"/>
      <c r="AC76" s="84"/>
      <c r="AD76" s="84"/>
      <c r="AE76" s="84"/>
      <c r="AF76" s="84"/>
      <c r="AG76" s="84"/>
      <c r="AH76" s="51">
        <f t="shared" si="10"/>
        <v>0</v>
      </c>
      <c r="AI76" s="53">
        <f t="shared" si="11"/>
        <v>0</v>
      </c>
      <c r="AJ76" s="64" t="str">
        <f t="shared" si="12"/>
        <v>ซ่อน</v>
      </c>
      <c r="AK76" s="65"/>
      <c r="AL76" s="65"/>
    </row>
    <row r="77" spans="1:38" x14ac:dyDescent="0.7">
      <c r="A77" s="98"/>
      <c r="B77" s="43" t="str">
        <f>IFERROR(INDEX(ข้อมูลพื้นฐาน!$G$2:$G$7,
MATCH($F77,ข้อมูลพื้นฐาน!$H$2:$H$7,0)),"")</f>
        <v/>
      </c>
      <c r="C77" s="44"/>
      <c r="D77" s="98"/>
      <c r="E77" s="78"/>
      <c r="F77" s="46"/>
      <c r="G77" s="46"/>
      <c r="H77" s="46"/>
      <c r="I77" s="46" t="str">
        <f>IFERROR(INDEX(ข้อมูลพื้นฐาน!$E$2:$E$7,
MATCH($J77,ข้อมูลพื้นฐาน!$F$2:$F$7,0)),"")</f>
        <v/>
      </c>
      <c r="J77" s="46"/>
      <c r="K77" s="78"/>
      <c r="L77" s="48" t="s">
        <v>134</v>
      </c>
      <c r="M77" s="49"/>
      <c r="N77" s="50"/>
      <c r="O77" s="50"/>
      <c r="P77" s="50"/>
      <c r="Q77" s="50"/>
      <c r="R77" s="50"/>
      <c r="S77" s="50"/>
      <c r="T77" s="50"/>
      <c r="U77" s="50"/>
      <c r="V77" s="51">
        <f t="shared" si="6"/>
        <v>0</v>
      </c>
      <c r="W77" s="84"/>
      <c r="X77" s="84">
        <f t="shared" si="9"/>
        <v>0</v>
      </c>
      <c r="Y77" s="84"/>
      <c r="Z77" s="84"/>
      <c r="AA77" s="84"/>
      <c r="AB77" s="84"/>
      <c r="AC77" s="84"/>
      <c r="AD77" s="84"/>
      <c r="AE77" s="84"/>
      <c r="AF77" s="84"/>
      <c r="AG77" s="84"/>
      <c r="AH77" s="51">
        <f t="shared" si="10"/>
        <v>0</v>
      </c>
      <c r="AI77" s="53">
        <f t="shared" si="11"/>
        <v>0</v>
      </c>
      <c r="AJ77" s="64" t="str">
        <f t="shared" si="12"/>
        <v>ซ่อน</v>
      </c>
      <c r="AK77" s="65"/>
      <c r="AL77" s="65"/>
    </row>
    <row r="78" spans="1:38" x14ac:dyDescent="0.7">
      <c r="A78" s="98"/>
      <c r="B78" s="43" t="str">
        <f>IFERROR(INDEX(ข้อมูลพื้นฐาน!$G$2:$G$7,
MATCH($F78,ข้อมูลพื้นฐาน!$H$2:$H$7,0)),"")</f>
        <v/>
      </c>
      <c r="C78" s="44"/>
      <c r="D78" s="98"/>
      <c r="E78" s="78"/>
      <c r="F78" s="46"/>
      <c r="G78" s="46"/>
      <c r="H78" s="46"/>
      <c r="I78" s="46" t="str">
        <f>IFERROR(INDEX(ข้อมูลพื้นฐาน!$E$2:$E$7,
MATCH($J78,ข้อมูลพื้นฐาน!$F$2:$F$7,0)),"")</f>
        <v/>
      </c>
      <c r="J78" s="46"/>
      <c r="K78" s="78"/>
      <c r="L78" s="48" t="s">
        <v>134</v>
      </c>
      <c r="M78" s="49"/>
      <c r="N78" s="84"/>
      <c r="O78" s="84"/>
      <c r="P78" s="84"/>
      <c r="Q78" s="84"/>
      <c r="R78" s="84"/>
      <c r="S78" s="84"/>
      <c r="T78" s="84"/>
      <c r="U78" s="84"/>
      <c r="V78" s="51">
        <f t="shared" si="6"/>
        <v>0</v>
      </c>
      <c r="W78" s="84"/>
      <c r="X78" s="84">
        <f t="shared" si="9"/>
        <v>0</v>
      </c>
      <c r="Y78" s="84"/>
      <c r="Z78" s="84"/>
      <c r="AA78" s="84"/>
      <c r="AB78" s="84"/>
      <c r="AC78" s="84"/>
      <c r="AD78" s="84"/>
      <c r="AE78" s="84"/>
      <c r="AF78" s="84"/>
      <c r="AG78" s="84"/>
      <c r="AH78" s="51">
        <f t="shared" si="10"/>
        <v>0</v>
      </c>
      <c r="AI78" s="53">
        <f t="shared" si="11"/>
        <v>0</v>
      </c>
      <c r="AJ78" s="64" t="str">
        <f t="shared" si="12"/>
        <v>ซ่อน</v>
      </c>
      <c r="AK78" s="65"/>
      <c r="AL78" s="65"/>
    </row>
    <row r="79" spans="1:38" x14ac:dyDescent="0.7">
      <c r="A79" s="98"/>
      <c r="B79" s="43" t="str">
        <f>IFERROR(INDEX(ข้อมูลพื้นฐาน!$G$2:$G$7,
MATCH($F79,ข้อมูลพื้นฐาน!$H$2:$H$7,0)),"")</f>
        <v/>
      </c>
      <c r="C79" s="44"/>
      <c r="D79" s="98"/>
      <c r="E79" s="78"/>
      <c r="F79" s="46"/>
      <c r="G79" s="46"/>
      <c r="H79" s="46"/>
      <c r="I79" s="46" t="str">
        <f>IFERROR(INDEX(ข้อมูลพื้นฐาน!$E$2:$E$7,
MATCH($J79,ข้อมูลพื้นฐาน!$F$2:$F$7,0)),"")</f>
        <v/>
      </c>
      <c r="J79" s="46"/>
      <c r="K79" s="78"/>
      <c r="L79" s="48" t="s">
        <v>134</v>
      </c>
      <c r="M79" s="49"/>
      <c r="N79" s="50"/>
      <c r="O79" s="50"/>
      <c r="P79" s="50"/>
      <c r="Q79" s="50"/>
      <c r="R79" s="50"/>
      <c r="S79" s="50"/>
      <c r="T79" s="50"/>
      <c r="U79" s="50"/>
      <c r="V79" s="51">
        <f t="shared" si="6"/>
        <v>0</v>
      </c>
      <c r="W79" s="84"/>
      <c r="X79" s="84">
        <f t="shared" si="9"/>
        <v>0</v>
      </c>
      <c r="Y79" s="84"/>
      <c r="Z79" s="84"/>
      <c r="AA79" s="84"/>
      <c r="AB79" s="84"/>
      <c r="AC79" s="84"/>
      <c r="AD79" s="84"/>
      <c r="AE79" s="84"/>
      <c r="AF79" s="84"/>
      <c r="AG79" s="84"/>
      <c r="AH79" s="51">
        <f t="shared" si="10"/>
        <v>0</v>
      </c>
      <c r="AI79" s="53">
        <f t="shared" si="11"/>
        <v>0</v>
      </c>
      <c r="AJ79" s="64" t="str">
        <f t="shared" si="12"/>
        <v>ซ่อน</v>
      </c>
      <c r="AK79" s="65"/>
      <c r="AL79" s="65"/>
    </row>
    <row r="80" spans="1:38" x14ac:dyDescent="0.7">
      <c r="A80" s="98"/>
      <c r="B80" s="43" t="str">
        <f>IFERROR(INDEX(ข้อมูลพื้นฐาน!$G$2:$G$7,
MATCH($F80,ข้อมูลพื้นฐาน!$H$2:$H$7,0)),"")</f>
        <v/>
      </c>
      <c r="C80" s="44"/>
      <c r="D80" s="98"/>
      <c r="E80" s="78"/>
      <c r="F80" s="46"/>
      <c r="G80" s="46"/>
      <c r="H80" s="46"/>
      <c r="I80" s="46" t="str">
        <f>IFERROR(INDEX(ข้อมูลพื้นฐาน!$E$2:$E$7,
MATCH($J80,ข้อมูลพื้นฐาน!$F$2:$F$7,0)),"")</f>
        <v/>
      </c>
      <c r="J80" s="46"/>
      <c r="K80" s="78"/>
      <c r="L80" s="48" t="s">
        <v>134</v>
      </c>
      <c r="M80" s="49"/>
      <c r="N80" s="84"/>
      <c r="O80" s="84"/>
      <c r="P80" s="84"/>
      <c r="Q80" s="84"/>
      <c r="R80" s="84"/>
      <c r="S80" s="84"/>
      <c r="T80" s="84"/>
      <c r="U80" s="84"/>
      <c r="V80" s="51">
        <f t="shared" si="6"/>
        <v>0</v>
      </c>
      <c r="W80" s="84"/>
      <c r="X80" s="84">
        <f t="shared" si="9"/>
        <v>0</v>
      </c>
      <c r="Y80" s="84"/>
      <c r="Z80" s="84"/>
      <c r="AA80" s="84"/>
      <c r="AB80" s="84"/>
      <c r="AC80" s="84"/>
      <c r="AD80" s="84"/>
      <c r="AE80" s="84"/>
      <c r="AF80" s="84"/>
      <c r="AG80" s="84"/>
      <c r="AH80" s="51">
        <f t="shared" si="10"/>
        <v>0</v>
      </c>
      <c r="AI80" s="53">
        <f t="shared" si="11"/>
        <v>0</v>
      </c>
      <c r="AJ80" s="64" t="str">
        <f t="shared" si="12"/>
        <v>ซ่อน</v>
      </c>
      <c r="AK80" s="65"/>
      <c r="AL80" s="65"/>
    </row>
    <row r="81" spans="1:38" x14ac:dyDescent="0.7">
      <c r="A81" s="98"/>
      <c r="B81" s="43" t="str">
        <f>IFERROR(INDEX(ข้อมูลพื้นฐาน!$G$2:$G$7,
MATCH($F81,ข้อมูลพื้นฐาน!$H$2:$H$7,0)),"")</f>
        <v/>
      </c>
      <c r="C81" s="44"/>
      <c r="D81" s="98"/>
      <c r="E81" s="78"/>
      <c r="F81" s="46"/>
      <c r="G81" s="46"/>
      <c r="H81" s="46"/>
      <c r="I81" s="46" t="str">
        <f>IFERROR(INDEX(ข้อมูลพื้นฐาน!$E$2:$E$7,
MATCH($J81,ข้อมูลพื้นฐาน!$F$2:$F$7,0)),"")</f>
        <v/>
      </c>
      <c r="J81" s="46"/>
      <c r="K81" s="78"/>
      <c r="L81" s="48" t="s">
        <v>134</v>
      </c>
      <c r="M81" s="49"/>
      <c r="N81" s="50"/>
      <c r="O81" s="50"/>
      <c r="P81" s="50"/>
      <c r="Q81" s="50"/>
      <c r="R81" s="50"/>
      <c r="S81" s="50"/>
      <c r="T81" s="50"/>
      <c r="U81" s="50"/>
      <c r="V81" s="51">
        <f t="shared" si="6"/>
        <v>0</v>
      </c>
      <c r="W81" s="84"/>
      <c r="X81" s="84">
        <f t="shared" si="9"/>
        <v>0</v>
      </c>
      <c r="Y81" s="84"/>
      <c r="Z81" s="84"/>
      <c r="AA81" s="84"/>
      <c r="AB81" s="84"/>
      <c r="AC81" s="84"/>
      <c r="AD81" s="84"/>
      <c r="AE81" s="84"/>
      <c r="AF81" s="84"/>
      <c r="AG81" s="84"/>
      <c r="AH81" s="51">
        <f t="shared" si="10"/>
        <v>0</v>
      </c>
      <c r="AI81" s="53">
        <f t="shared" si="11"/>
        <v>0</v>
      </c>
      <c r="AJ81" s="64" t="str">
        <f t="shared" si="12"/>
        <v>ซ่อน</v>
      </c>
      <c r="AK81" s="65"/>
      <c r="AL81" s="65"/>
    </row>
    <row r="82" spans="1:38" x14ac:dyDescent="0.7">
      <c r="A82" s="98"/>
      <c r="B82" s="43" t="str">
        <f>IFERROR(INDEX(ข้อมูลพื้นฐาน!$G$2:$G$7,
MATCH($F82,ข้อมูลพื้นฐาน!$H$2:$H$7,0)),"")</f>
        <v/>
      </c>
      <c r="C82" s="44"/>
      <c r="D82" s="98"/>
      <c r="E82" s="78"/>
      <c r="F82" s="46"/>
      <c r="G82" s="46"/>
      <c r="H82" s="46"/>
      <c r="I82" s="46" t="str">
        <f>IFERROR(INDEX(ข้อมูลพื้นฐาน!$E$2:$E$7,
MATCH($J82,ข้อมูลพื้นฐาน!$F$2:$F$7,0)),"")</f>
        <v/>
      </c>
      <c r="J82" s="46"/>
      <c r="K82" s="78"/>
      <c r="L82" s="48" t="s">
        <v>134</v>
      </c>
      <c r="M82" s="49"/>
      <c r="N82" s="84"/>
      <c r="O82" s="84"/>
      <c r="P82" s="84"/>
      <c r="Q82" s="84"/>
      <c r="R82" s="84"/>
      <c r="S82" s="84"/>
      <c r="T82" s="84"/>
      <c r="U82" s="84"/>
      <c r="V82" s="51">
        <f t="shared" si="6"/>
        <v>0</v>
      </c>
      <c r="W82" s="84"/>
      <c r="X82" s="84">
        <f t="shared" si="9"/>
        <v>0</v>
      </c>
      <c r="Y82" s="84"/>
      <c r="Z82" s="84"/>
      <c r="AA82" s="84"/>
      <c r="AB82" s="84"/>
      <c r="AC82" s="84"/>
      <c r="AD82" s="84"/>
      <c r="AE82" s="84"/>
      <c r="AF82" s="84"/>
      <c r="AG82" s="84"/>
      <c r="AH82" s="51">
        <f t="shared" si="10"/>
        <v>0</v>
      </c>
      <c r="AI82" s="53">
        <f t="shared" si="11"/>
        <v>0</v>
      </c>
      <c r="AJ82" s="64" t="str">
        <f t="shared" si="12"/>
        <v>ซ่อน</v>
      </c>
      <c r="AK82" s="65"/>
      <c r="AL82" s="65"/>
    </row>
    <row r="83" spans="1:38" x14ac:dyDescent="0.7">
      <c r="A83" s="98"/>
      <c r="B83" s="43" t="str">
        <f>IFERROR(INDEX(ข้อมูลพื้นฐาน!$G$2:$G$7,
MATCH($F83,ข้อมูลพื้นฐาน!$H$2:$H$7,0)),"")</f>
        <v/>
      </c>
      <c r="C83" s="44"/>
      <c r="D83" s="98"/>
      <c r="E83" s="78"/>
      <c r="F83" s="46"/>
      <c r="G83" s="46"/>
      <c r="H83" s="46"/>
      <c r="I83" s="46" t="str">
        <f>IFERROR(INDEX(ข้อมูลพื้นฐาน!$E$2:$E$7,
MATCH($J83,ข้อมูลพื้นฐาน!$F$2:$F$7,0)),"")</f>
        <v/>
      </c>
      <c r="J83" s="46"/>
      <c r="K83" s="78"/>
      <c r="L83" s="48" t="s">
        <v>134</v>
      </c>
      <c r="M83" s="49"/>
      <c r="N83" s="50"/>
      <c r="O83" s="50"/>
      <c r="P83" s="50"/>
      <c r="Q83" s="50"/>
      <c r="R83" s="50"/>
      <c r="S83" s="50"/>
      <c r="T83" s="50"/>
      <c r="U83" s="50"/>
      <c r="V83" s="51">
        <f t="shared" ref="V83:V146" si="13">SUM(N83:U83)</f>
        <v>0</v>
      </c>
      <c r="W83" s="84"/>
      <c r="X83" s="84">
        <f t="shared" si="9"/>
        <v>0</v>
      </c>
      <c r="Y83" s="84"/>
      <c r="Z83" s="84"/>
      <c r="AA83" s="84"/>
      <c r="AB83" s="84"/>
      <c r="AC83" s="84"/>
      <c r="AD83" s="84"/>
      <c r="AE83" s="84"/>
      <c r="AF83" s="84"/>
      <c r="AG83" s="84"/>
      <c r="AH83" s="51">
        <f t="shared" si="10"/>
        <v>0</v>
      </c>
      <c r="AI83" s="53">
        <f t="shared" si="11"/>
        <v>0</v>
      </c>
      <c r="AJ83" s="64" t="str">
        <f t="shared" si="12"/>
        <v>ซ่อน</v>
      </c>
      <c r="AK83" s="65"/>
      <c r="AL83" s="65"/>
    </row>
    <row r="84" spans="1:38" x14ac:dyDescent="0.7">
      <c r="A84" s="98"/>
      <c r="B84" s="43" t="str">
        <f>IFERROR(INDEX(ข้อมูลพื้นฐาน!$G$2:$G$7,
MATCH($F84,ข้อมูลพื้นฐาน!$H$2:$H$7,0)),"")</f>
        <v/>
      </c>
      <c r="C84" s="44"/>
      <c r="D84" s="98"/>
      <c r="E84" s="78"/>
      <c r="F84" s="46"/>
      <c r="G84" s="46"/>
      <c r="H84" s="46"/>
      <c r="I84" s="46" t="str">
        <f>IFERROR(INDEX(ข้อมูลพื้นฐาน!$E$2:$E$7,
MATCH($J84,ข้อมูลพื้นฐาน!$F$2:$F$7,0)),"")</f>
        <v/>
      </c>
      <c r="J84" s="46"/>
      <c r="K84" s="78"/>
      <c r="L84" s="48" t="s">
        <v>134</v>
      </c>
      <c r="M84" s="49"/>
      <c r="N84" s="84"/>
      <c r="O84" s="84"/>
      <c r="P84" s="84"/>
      <c r="Q84" s="84"/>
      <c r="R84" s="84"/>
      <c r="S84" s="84"/>
      <c r="T84" s="84"/>
      <c r="U84" s="84"/>
      <c r="V84" s="51">
        <f t="shared" si="13"/>
        <v>0</v>
      </c>
      <c r="W84" s="84"/>
      <c r="X84" s="84">
        <f t="shared" si="9"/>
        <v>0</v>
      </c>
      <c r="Y84" s="84"/>
      <c r="Z84" s="84"/>
      <c r="AA84" s="84"/>
      <c r="AB84" s="84"/>
      <c r="AC84" s="84"/>
      <c r="AD84" s="84"/>
      <c r="AE84" s="84"/>
      <c r="AF84" s="84"/>
      <c r="AG84" s="84"/>
      <c r="AH84" s="51">
        <f t="shared" si="10"/>
        <v>0</v>
      </c>
      <c r="AI84" s="53">
        <f t="shared" si="11"/>
        <v>0</v>
      </c>
      <c r="AJ84" s="64" t="str">
        <f t="shared" si="12"/>
        <v>ซ่อน</v>
      </c>
      <c r="AK84" s="65"/>
      <c r="AL84" s="65"/>
    </row>
    <row r="85" spans="1:38" x14ac:dyDescent="0.7">
      <c r="A85" s="98"/>
      <c r="B85" s="43" t="str">
        <f>IFERROR(INDEX(ข้อมูลพื้นฐาน!$G$2:$G$7,
MATCH($F85,ข้อมูลพื้นฐาน!$H$2:$H$7,0)),"")</f>
        <v/>
      </c>
      <c r="C85" s="44"/>
      <c r="D85" s="98"/>
      <c r="E85" s="78"/>
      <c r="F85" s="46"/>
      <c r="G85" s="46"/>
      <c r="H85" s="46"/>
      <c r="I85" s="46" t="str">
        <f>IFERROR(INDEX(ข้อมูลพื้นฐาน!$E$2:$E$7,
MATCH($J85,ข้อมูลพื้นฐาน!$F$2:$F$7,0)),"")</f>
        <v/>
      </c>
      <c r="J85" s="46"/>
      <c r="K85" s="78"/>
      <c r="L85" s="48" t="s">
        <v>134</v>
      </c>
      <c r="M85" s="49"/>
      <c r="N85" s="50"/>
      <c r="O85" s="50"/>
      <c r="P85" s="50"/>
      <c r="Q85" s="50"/>
      <c r="R85" s="50"/>
      <c r="S85" s="50"/>
      <c r="T85" s="50"/>
      <c r="U85" s="50"/>
      <c r="V85" s="51">
        <f t="shared" si="13"/>
        <v>0</v>
      </c>
      <c r="W85" s="84"/>
      <c r="X85" s="84">
        <f t="shared" si="9"/>
        <v>0</v>
      </c>
      <c r="Y85" s="84"/>
      <c r="Z85" s="84"/>
      <c r="AA85" s="84"/>
      <c r="AB85" s="84"/>
      <c r="AC85" s="84"/>
      <c r="AD85" s="84"/>
      <c r="AE85" s="84"/>
      <c r="AF85" s="84"/>
      <c r="AG85" s="84"/>
      <c r="AH85" s="51">
        <f t="shared" si="10"/>
        <v>0</v>
      </c>
      <c r="AI85" s="53">
        <f t="shared" si="11"/>
        <v>0</v>
      </c>
      <c r="AJ85" s="64" t="str">
        <f t="shared" si="12"/>
        <v>ซ่อน</v>
      </c>
      <c r="AK85" s="65"/>
      <c r="AL85" s="65"/>
    </row>
    <row r="86" spans="1:38" x14ac:dyDescent="0.7">
      <c r="A86" s="98"/>
      <c r="B86" s="43" t="str">
        <f>IFERROR(INDEX(ข้อมูลพื้นฐาน!$G$2:$G$7,
MATCH($F86,ข้อมูลพื้นฐาน!$H$2:$H$7,0)),"")</f>
        <v/>
      </c>
      <c r="C86" s="44"/>
      <c r="D86" s="98"/>
      <c r="E86" s="78"/>
      <c r="F86" s="46"/>
      <c r="G86" s="46"/>
      <c r="H86" s="46"/>
      <c r="I86" s="46" t="str">
        <f>IFERROR(INDEX(ข้อมูลพื้นฐาน!$E$2:$E$7,
MATCH($J86,ข้อมูลพื้นฐาน!$F$2:$F$7,0)),"")</f>
        <v/>
      </c>
      <c r="J86" s="46"/>
      <c r="K86" s="78"/>
      <c r="L86" s="48" t="s">
        <v>134</v>
      </c>
      <c r="M86" s="49"/>
      <c r="N86" s="84"/>
      <c r="O86" s="84"/>
      <c r="P86" s="84"/>
      <c r="Q86" s="84"/>
      <c r="R86" s="84"/>
      <c r="S86" s="84"/>
      <c r="T86" s="84"/>
      <c r="U86" s="84"/>
      <c r="V86" s="51">
        <f t="shared" si="13"/>
        <v>0</v>
      </c>
      <c r="W86" s="84"/>
      <c r="X86" s="84">
        <f t="shared" si="9"/>
        <v>0</v>
      </c>
      <c r="Y86" s="84"/>
      <c r="Z86" s="84"/>
      <c r="AA86" s="84"/>
      <c r="AB86" s="84"/>
      <c r="AC86" s="84"/>
      <c r="AD86" s="84"/>
      <c r="AE86" s="84"/>
      <c r="AF86" s="84"/>
      <c r="AG86" s="84"/>
      <c r="AH86" s="51">
        <f t="shared" si="10"/>
        <v>0</v>
      </c>
      <c r="AI86" s="53">
        <f t="shared" si="11"/>
        <v>0</v>
      </c>
      <c r="AJ86" s="64" t="str">
        <f t="shared" si="12"/>
        <v>ซ่อน</v>
      </c>
      <c r="AK86" s="65"/>
      <c r="AL86" s="65"/>
    </row>
    <row r="87" spans="1:38" x14ac:dyDescent="0.7">
      <c r="A87" s="98"/>
      <c r="B87" s="43" t="str">
        <f>IFERROR(INDEX(ข้อมูลพื้นฐาน!$G$2:$G$7,
MATCH($F87,ข้อมูลพื้นฐาน!$H$2:$H$7,0)),"")</f>
        <v/>
      </c>
      <c r="C87" s="44"/>
      <c r="D87" s="98"/>
      <c r="E87" s="78"/>
      <c r="F87" s="46"/>
      <c r="G87" s="46"/>
      <c r="H87" s="46"/>
      <c r="I87" s="46" t="str">
        <f>IFERROR(INDEX(ข้อมูลพื้นฐาน!$E$2:$E$7,
MATCH($J87,ข้อมูลพื้นฐาน!$F$2:$F$7,0)),"")</f>
        <v/>
      </c>
      <c r="J87" s="46"/>
      <c r="K87" s="78"/>
      <c r="L87" s="48" t="s">
        <v>134</v>
      </c>
      <c r="M87" s="49"/>
      <c r="N87" s="50"/>
      <c r="O87" s="50"/>
      <c r="P87" s="50"/>
      <c r="Q87" s="50"/>
      <c r="R87" s="50"/>
      <c r="S87" s="50"/>
      <c r="T87" s="50"/>
      <c r="U87" s="50"/>
      <c r="V87" s="51">
        <f t="shared" si="13"/>
        <v>0</v>
      </c>
      <c r="W87" s="84"/>
      <c r="X87" s="84">
        <f t="shared" si="9"/>
        <v>0</v>
      </c>
      <c r="Y87" s="84"/>
      <c r="Z87" s="84"/>
      <c r="AA87" s="84"/>
      <c r="AB87" s="84"/>
      <c r="AC87" s="84"/>
      <c r="AD87" s="84"/>
      <c r="AE87" s="84"/>
      <c r="AF87" s="84"/>
      <c r="AG87" s="84"/>
      <c r="AH87" s="51">
        <f t="shared" si="10"/>
        <v>0</v>
      </c>
      <c r="AI87" s="53">
        <f t="shared" si="11"/>
        <v>0</v>
      </c>
      <c r="AJ87" s="64" t="str">
        <f t="shared" si="12"/>
        <v>ซ่อน</v>
      </c>
      <c r="AK87" s="65"/>
      <c r="AL87" s="65"/>
    </row>
    <row r="88" spans="1:38" x14ac:dyDescent="0.7">
      <c r="A88" s="98"/>
      <c r="B88" s="43" t="str">
        <f>IFERROR(INDEX(ข้อมูลพื้นฐาน!$G$2:$G$7,
MATCH($F88,ข้อมูลพื้นฐาน!$H$2:$H$7,0)),"")</f>
        <v/>
      </c>
      <c r="C88" s="44"/>
      <c r="D88" s="98"/>
      <c r="E88" s="78"/>
      <c r="F88" s="46"/>
      <c r="G88" s="46"/>
      <c r="H88" s="46"/>
      <c r="I88" s="46" t="str">
        <f>IFERROR(INDEX(ข้อมูลพื้นฐาน!$E$2:$E$7,
MATCH($J88,ข้อมูลพื้นฐาน!$F$2:$F$7,0)),"")</f>
        <v/>
      </c>
      <c r="J88" s="46"/>
      <c r="K88" s="78"/>
      <c r="L88" s="48" t="s">
        <v>134</v>
      </c>
      <c r="M88" s="49"/>
      <c r="N88" s="84"/>
      <c r="O88" s="84"/>
      <c r="P88" s="84"/>
      <c r="Q88" s="84"/>
      <c r="R88" s="84"/>
      <c r="S88" s="84"/>
      <c r="T88" s="84"/>
      <c r="U88" s="84"/>
      <c r="V88" s="51">
        <f t="shared" si="13"/>
        <v>0</v>
      </c>
      <c r="W88" s="84"/>
      <c r="X88" s="84">
        <f t="shared" si="9"/>
        <v>0</v>
      </c>
      <c r="Y88" s="84"/>
      <c r="Z88" s="84"/>
      <c r="AA88" s="84"/>
      <c r="AB88" s="84"/>
      <c r="AC88" s="84"/>
      <c r="AD88" s="84"/>
      <c r="AE88" s="84"/>
      <c r="AF88" s="84"/>
      <c r="AG88" s="84"/>
      <c r="AH88" s="51">
        <f t="shared" si="10"/>
        <v>0</v>
      </c>
      <c r="AI88" s="53">
        <f t="shared" si="11"/>
        <v>0</v>
      </c>
      <c r="AJ88" s="64" t="str">
        <f t="shared" si="12"/>
        <v>ซ่อน</v>
      </c>
      <c r="AK88" s="65"/>
      <c r="AL88" s="65"/>
    </row>
    <row r="89" spans="1:38" x14ac:dyDescent="0.7">
      <c r="A89" s="98"/>
      <c r="B89" s="43" t="str">
        <f>IFERROR(INDEX(ข้อมูลพื้นฐาน!$G$2:$G$7,
MATCH($F89,ข้อมูลพื้นฐาน!$H$2:$H$7,0)),"")</f>
        <v/>
      </c>
      <c r="C89" s="44"/>
      <c r="D89" s="98"/>
      <c r="E89" s="78"/>
      <c r="F89" s="46"/>
      <c r="G89" s="46"/>
      <c r="H89" s="46"/>
      <c r="I89" s="46" t="str">
        <f>IFERROR(INDEX(ข้อมูลพื้นฐาน!$E$2:$E$7,
MATCH($J89,ข้อมูลพื้นฐาน!$F$2:$F$7,0)),"")</f>
        <v/>
      </c>
      <c r="J89" s="46"/>
      <c r="K89" s="78"/>
      <c r="L89" s="48" t="s">
        <v>134</v>
      </c>
      <c r="M89" s="49"/>
      <c r="N89" s="50"/>
      <c r="O89" s="50"/>
      <c r="P89" s="50"/>
      <c r="Q89" s="50"/>
      <c r="R89" s="50"/>
      <c r="S89" s="50"/>
      <c r="T89" s="50"/>
      <c r="U89" s="50"/>
      <c r="V89" s="51">
        <f t="shared" si="13"/>
        <v>0</v>
      </c>
      <c r="W89" s="84"/>
      <c r="X89" s="84">
        <f t="shared" si="9"/>
        <v>0</v>
      </c>
      <c r="Y89" s="84"/>
      <c r="Z89" s="84"/>
      <c r="AA89" s="84"/>
      <c r="AB89" s="84"/>
      <c r="AC89" s="84"/>
      <c r="AD89" s="84"/>
      <c r="AE89" s="84"/>
      <c r="AF89" s="84"/>
      <c r="AG89" s="84"/>
      <c r="AH89" s="51">
        <f t="shared" si="10"/>
        <v>0</v>
      </c>
      <c r="AI89" s="53">
        <f t="shared" si="11"/>
        <v>0</v>
      </c>
      <c r="AJ89" s="64" t="str">
        <f t="shared" si="12"/>
        <v>ซ่อน</v>
      </c>
      <c r="AK89" s="65"/>
      <c r="AL89" s="65"/>
    </row>
    <row r="90" spans="1:38" x14ac:dyDescent="0.7">
      <c r="A90" s="98"/>
      <c r="B90" s="43" t="str">
        <f>IFERROR(INDEX(ข้อมูลพื้นฐาน!$G$2:$G$7,
MATCH($F90,ข้อมูลพื้นฐาน!$H$2:$H$7,0)),"")</f>
        <v/>
      </c>
      <c r="C90" s="44"/>
      <c r="D90" s="98"/>
      <c r="E90" s="78"/>
      <c r="F90" s="46"/>
      <c r="G90" s="46"/>
      <c r="H90" s="46"/>
      <c r="I90" s="46" t="str">
        <f>IFERROR(INDEX(ข้อมูลพื้นฐาน!$E$2:$E$7,
MATCH($J90,ข้อมูลพื้นฐาน!$F$2:$F$7,0)),"")</f>
        <v/>
      </c>
      <c r="J90" s="46"/>
      <c r="K90" s="78"/>
      <c r="L90" s="48" t="s">
        <v>134</v>
      </c>
      <c r="M90" s="49"/>
      <c r="N90" s="84"/>
      <c r="O90" s="84"/>
      <c r="P90" s="84"/>
      <c r="Q90" s="84"/>
      <c r="R90" s="84"/>
      <c r="S90" s="84"/>
      <c r="T90" s="84"/>
      <c r="U90" s="84"/>
      <c r="V90" s="51">
        <f t="shared" si="13"/>
        <v>0</v>
      </c>
      <c r="W90" s="84"/>
      <c r="X90" s="84">
        <f t="shared" si="9"/>
        <v>0</v>
      </c>
      <c r="Y90" s="84"/>
      <c r="Z90" s="84"/>
      <c r="AA90" s="84"/>
      <c r="AB90" s="84"/>
      <c r="AC90" s="84"/>
      <c r="AD90" s="84"/>
      <c r="AE90" s="84"/>
      <c r="AF90" s="84"/>
      <c r="AG90" s="84"/>
      <c r="AH90" s="51">
        <f t="shared" si="10"/>
        <v>0</v>
      </c>
      <c r="AI90" s="53">
        <f t="shared" si="11"/>
        <v>0</v>
      </c>
      <c r="AJ90" s="64" t="str">
        <f t="shared" si="12"/>
        <v>ซ่อน</v>
      </c>
      <c r="AK90" s="65"/>
      <c r="AL90" s="65"/>
    </row>
    <row r="91" spans="1:38" x14ac:dyDescent="0.7">
      <c r="A91" s="98"/>
      <c r="B91" s="43" t="str">
        <f>IFERROR(INDEX(ข้อมูลพื้นฐาน!$G$2:$G$7,
MATCH($F91,ข้อมูลพื้นฐาน!$H$2:$H$7,0)),"")</f>
        <v/>
      </c>
      <c r="C91" s="44"/>
      <c r="D91" s="98"/>
      <c r="E91" s="78"/>
      <c r="F91" s="46"/>
      <c r="G91" s="46"/>
      <c r="H91" s="46"/>
      <c r="I91" s="46" t="str">
        <f>IFERROR(INDEX(ข้อมูลพื้นฐาน!$E$2:$E$7,
MATCH($J91,ข้อมูลพื้นฐาน!$F$2:$F$7,0)),"")</f>
        <v/>
      </c>
      <c r="J91" s="46"/>
      <c r="K91" s="78"/>
      <c r="L91" s="48" t="s">
        <v>134</v>
      </c>
      <c r="M91" s="49"/>
      <c r="N91" s="50"/>
      <c r="O91" s="50"/>
      <c r="P91" s="50"/>
      <c r="Q91" s="50"/>
      <c r="R91" s="50"/>
      <c r="S91" s="50"/>
      <c r="T91" s="50"/>
      <c r="U91" s="50"/>
      <c r="V91" s="51">
        <f t="shared" si="13"/>
        <v>0</v>
      </c>
      <c r="W91" s="84"/>
      <c r="X91" s="84">
        <f t="shared" si="9"/>
        <v>0</v>
      </c>
      <c r="Y91" s="84"/>
      <c r="Z91" s="84"/>
      <c r="AA91" s="84"/>
      <c r="AB91" s="84"/>
      <c r="AC91" s="84"/>
      <c r="AD91" s="84"/>
      <c r="AE91" s="84"/>
      <c r="AF91" s="84"/>
      <c r="AG91" s="84"/>
      <c r="AH91" s="51">
        <f t="shared" si="10"/>
        <v>0</v>
      </c>
      <c r="AI91" s="53">
        <f t="shared" si="11"/>
        <v>0</v>
      </c>
      <c r="AJ91" s="64" t="str">
        <f t="shared" si="12"/>
        <v>ซ่อน</v>
      </c>
      <c r="AK91" s="65"/>
      <c r="AL91" s="65"/>
    </row>
    <row r="92" spans="1:38" x14ac:dyDescent="0.7">
      <c r="A92" s="98"/>
      <c r="B92" s="43" t="str">
        <f>IFERROR(INDEX(ข้อมูลพื้นฐาน!$G$2:$G$7,
MATCH($F92,ข้อมูลพื้นฐาน!$H$2:$H$7,0)),"")</f>
        <v/>
      </c>
      <c r="C92" s="44"/>
      <c r="D92" s="98"/>
      <c r="E92" s="78"/>
      <c r="F92" s="46"/>
      <c r="G92" s="46"/>
      <c r="H92" s="46"/>
      <c r="I92" s="46" t="str">
        <f>IFERROR(INDEX(ข้อมูลพื้นฐาน!$E$2:$E$7,
MATCH($J92,ข้อมูลพื้นฐาน!$F$2:$F$7,0)),"")</f>
        <v/>
      </c>
      <c r="J92" s="46"/>
      <c r="K92" s="78"/>
      <c r="L92" s="48" t="s">
        <v>134</v>
      </c>
      <c r="M92" s="49"/>
      <c r="N92" s="84"/>
      <c r="O92" s="84"/>
      <c r="P92" s="84"/>
      <c r="Q92" s="84"/>
      <c r="R92" s="84"/>
      <c r="S92" s="84"/>
      <c r="T92" s="84"/>
      <c r="U92" s="84"/>
      <c r="V92" s="51">
        <f t="shared" si="13"/>
        <v>0</v>
      </c>
      <c r="W92" s="84"/>
      <c r="X92" s="84">
        <f t="shared" si="9"/>
        <v>0</v>
      </c>
      <c r="Y92" s="84"/>
      <c r="Z92" s="84"/>
      <c r="AA92" s="84"/>
      <c r="AB92" s="84"/>
      <c r="AC92" s="84"/>
      <c r="AD92" s="84"/>
      <c r="AE92" s="84"/>
      <c r="AF92" s="84"/>
      <c r="AG92" s="84"/>
      <c r="AH92" s="51">
        <f t="shared" si="10"/>
        <v>0</v>
      </c>
      <c r="AI92" s="53">
        <f t="shared" si="11"/>
        <v>0</v>
      </c>
      <c r="AJ92" s="64" t="str">
        <f t="shared" si="12"/>
        <v>ซ่อน</v>
      </c>
      <c r="AK92" s="65"/>
      <c r="AL92" s="65"/>
    </row>
    <row r="93" spans="1:38" x14ac:dyDescent="0.7">
      <c r="A93" s="98"/>
      <c r="B93" s="43" t="str">
        <f>IFERROR(INDEX(ข้อมูลพื้นฐาน!$G$2:$G$7,
MATCH($F93,ข้อมูลพื้นฐาน!$H$2:$H$7,0)),"")</f>
        <v/>
      </c>
      <c r="C93" s="44"/>
      <c r="D93" s="98"/>
      <c r="E93" s="78"/>
      <c r="F93" s="46"/>
      <c r="G93" s="46"/>
      <c r="H93" s="46"/>
      <c r="I93" s="46" t="str">
        <f>IFERROR(INDEX(ข้อมูลพื้นฐาน!$E$2:$E$7,
MATCH($J93,ข้อมูลพื้นฐาน!$F$2:$F$7,0)),"")</f>
        <v/>
      </c>
      <c r="J93" s="46"/>
      <c r="K93" s="78"/>
      <c r="L93" s="48" t="s">
        <v>134</v>
      </c>
      <c r="M93" s="49"/>
      <c r="N93" s="50"/>
      <c r="O93" s="50"/>
      <c r="P93" s="50"/>
      <c r="Q93" s="50"/>
      <c r="R93" s="50"/>
      <c r="S93" s="50"/>
      <c r="T93" s="50"/>
      <c r="U93" s="50"/>
      <c r="V93" s="51">
        <f t="shared" si="13"/>
        <v>0</v>
      </c>
      <c r="W93" s="84"/>
      <c r="X93" s="84">
        <f t="shared" si="9"/>
        <v>0</v>
      </c>
      <c r="Y93" s="84"/>
      <c r="Z93" s="84"/>
      <c r="AA93" s="84"/>
      <c r="AB93" s="84"/>
      <c r="AC93" s="84"/>
      <c r="AD93" s="84"/>
      <c r="AE93" s="84"/>
      <c r="AF93" s="84"/>
      <c r="AG93" s="84"/>
      <c r="AH93" s="51">
        <f t="shared" si="10"/>
        <v>0</v>
      </c>
      <c r="AI93" s="53">
        <f t="shared" si="11"/>
        <v>0</v>
      </c>
      <c r="AJ93" s="64" t="str">
        <f t="shared" si="12"/>
        <v>ซ่อน</v>
      </c>
      <c r="AK93" s="65"/>
      <c r="AL93" s="65"/>
    </row>
    <row r="94" spans="1:38" x14ac:dyDescent="0.7">
      <c r="A94" s="98"/>
      <c r="B94" s="43" t="str">
        <f>IFERROR(INDEX(ข้อมูลพื้นฐาน!$G$2:$G$7,
MATCH($F94,ข้อมูลพื้นฐาน!$H$2:$H$7,0)),"")</f>
        <v/>
      </c>
      <c r="C94" s="44"/>
      <c r="D94" s="98"/>
      <c r="E94" s="78"/>
      <c r="F94" s="46"/>
      <c r="G94" s="46"/>
      <c r="H94" s="46"/>
      <c r="I94" s="46" t="str">
        <f>IFERROR(INDEX(ข้อมูลพื้นฐาน!$E$2:$E$7,
MATCH($J94,ข้อมูลพื้นฐาน!$F$2:$F$7,0)),"")</f>
        <v/>
      </c>
      <c r="J94" s="46"/>
      <c r="K94" s="78"/>
      <c r="L94" s="48" t="s">
        <v>134</v>
      </c>
      <c r="M94" s="49"/>
      <c r="N94" s="84"/>
      <c r="O94" s="84"/>
      <c r="P94" s="84"/>
      <c r="Q94" s="84"/>
      <c r="R94" s="84"/>
      <c r="S94" s="84"/>
      <c r="T94" s="84"/>
      <c r="U94" s="84"/>
      <c r="V94" s="51">
        <f t="shared" si="13"/>
        <v>0</v>
      </c>
      <c r="W94" s="84"/>
      <c r="X94" s="84">
        <f t="shared" si="9"/>
        <v>0</v>
      </c>
      <c r="Y94" s="84"/>
      <c r="Z94" s="84"/>
      <c r="AA94" s="84"/>
      <c r="AB94" s="84"/>
      <c r="AC94" s="84"/>
      <c r="AD94" s="84"/>
      <c r="AE94" s="84"/>
      <c r="AF94" s="84"/>
      <c r="AG94" s="84"/>
      <c r="AH94" s="51">
        <f t="shared" si="10"/>
        <v>0</v>
      </c>
      <c r="AI94" s="53">
        <f t="shared" si="11"/>
        <v>0</v>
      </c>
      <c r="AJ94" s="64" t="str">
        <f t="shared" si="12"/>
        <v>ซ่อน</v>
      </c>
      <c r="AK94" s="65"/>
      <c r="AL94" s="65"/>
    </row>
    <row r="95" spans="1:38" x14ac:dyDescent="0.7">
      <c r="A95" s="98"/>
      <c r="B95" s="43" t="str">
        <f>IFERROR(INDEX(ข้อมูลพื้นฐาน!$G$2:$G$7,
MATCH($F95,ข้อมูลพื้นฐาน!$H$2:$H$7,0)),"")</f>
        <v/>
      </c>
      <c r="C95" s="44"/>
      <c r="D95" s="98"/>
      <c r="E95" s="78"/>
      <c r="F95" s="46"/>
      <c r="G95" s="46"/>
      <c r="H95" s="46"/>
      <c r="I95" s="46" t="str">
        <f>IFERROR(INDEX(ข้อมูลพื้นฐาน!$E$2:$E$7,
MATCH($J95,ข้อมูลพื้นฐาน!$F$2:$F$7,0)),"")</f>
        <v/>
      </c>
      <c r="J95" s="46"/>
      <c r="K95" s="78"/>
      <c r="L95" s="48" t="s">
        <v>134</v>
      </c>
      <c r="M95" s="49"/>
      <c r="N95" s="50"/>
      <c r="O95" s="50"/>
      <c r="P95" s="50"/>
      <c r="Q95" s="50"/>
      <c r="R95" s="50"/>
      <c r="S95" s="50"/>
      <c r="T95" s="50"/>
      <c r="U95" s="50"/>
      <c r="V95" s="51">
        <f t="shared" si="13"/>
        <v>0</v>
      </c>
      <c r="W95" s="84"/>
      <c r="X95" s="84">
        <f t="shared" si="9"/>
        <v>0</v>
      </c>
      <c r="Y95" s="84"/>
      <c r="Z95" s="84"/>
      <c r="AA95" s="84"/>
      <c r="AB95" s="84"/>
      <c r="AC95" s="84"/>
      <c r="AD95" s="84"/>
      <c r="AE95" s="84"/>
      <c r="AF95" s="84"/>
      <c r="AG95" s="84"/>
      <c r="AH95" s="51">
        <f t="shared" si="10"/>
        <v>0</v>
      </c>
      <c r="AI95" s="53">
        <f t="shared" si="11"/>
        <v>0</v>
      </c>
      <c r="AJ95" s="64" t="str">
        <f t="shared" si="12"/>
        <v>ซ่อน</v>
      </c>
      <c r="AK95" s="65"/>
      <c r="AL95" s="65"/>
    </row>
    <row r="96" spans="1:38" x14ac:dyDescent="0.7">
      <c r="A96" s="98"/>
      <c r="B96" s="43" t="str">
        <f>IFERROR(INDEX(ข้อมูลพื้นฐาน!$G$2:$G$7,
MATCH($F96,ข้อมูลพื้นฐาน!$H$2:$H$7,0)),"")</f>
        <v/>
      </c>
      <c r="C96" s="44"/>
      <c r="D96" s="98"/>
      <c r="E96" s="78"/>
      <c r="F96" s="46"/>
      <c r="G96" s="46"/>
      <c r="H96" s="46"/>
      <c r="I96" s="46" t="str">
        <f>IFERROR(INDEX(ข้อมูลพื้นฐาน!$E$2:$E$7,
MATCH($J96,ข้อมูลพื้นฐาน!$F$2:$F$7,0)),"")</f>
        <v/>
      </c>
      <c r="J96" s="46"/>
      <c r="K96" s="78"/>
      <c r="L96" s="48" t="s">
        <v>134</v>
      </c>
      <c r="M96" s="49"/>
      <c r="N96" s="84"/>
      <c r="O96" s="84"/>
      <c r="P96" s="84"/>
      <c r="Q96" s="84"/>
      <c r="R96" s="84"/>
      <c r="S96" s="84"/>
      <c r="T96" s="84"/>
      <c r="U96" s="84"/>
      <c r="V96" s="51">
        <f t="shared" si="13"/>
        <v>0</v>
      </c>
      <c r="W96" s="84"/>
      <c r="X96" s="84">
        <f t="shared" si="9"/>
        <v>0</v>
      </c>
      <c r="Y96" s="84"/>
      <c r="Z96" s="84"/>
      <c r="AA96" s="84"/>
      <c r="AB96" s="84"/>
      <c r="AC96" s="84"/>
      <c r="AD96" s="84"/>
      <c r="AE96" s="84"/>
      <c r="AF96" s="84"/>
      <c r="AG96" s="84"/>
      <c r="AH96" s="51">
        <f t="shared" si="10"/>
        <v>0</v>
      </c>
      <c r="AI96" s="53">
        <f t="shared" si="11"/>
        <v>0</v>
      </c>
      <c r="AJ96" s="64" t="str">
        <f t="shared" si="12"/>
        <v>ซ่อน</v>
      </c>
      <c r="AK96" s="65"/>
      <c r="AL96" s="65"/>
    </row>
    <row r="97" spans="1:38" x14ac:dyDescent="0.7">
      <c r="A97" s="98"/>
      <c r="B97" s="43" t="str">
        <f>IFERROR(INDEX(ข้อมูลพื้นฐาน!$G$2:$G$7,
MATCH($F97,ข้อมูลพื้นฐาน!$H$2:$H$7,0)),"")</f>
        <v/>
      </c>
      <c r="C97" s="44"/>
      <c r="D97" s="98"/>
      <c r="E97" s="78"/>
      <c r="F97" s="46"/>
      <c r="G97" s="46"/>
      <c r="H97" s="46"/>
      <c r="I97" s="46" t="str">
        <f>IFERROR(INDEX(ข้อมูลพื้นฐาน!$E$2:$E$7,
MATCH($J97,ข้อมูลพื้นฐาน!$F$2:$F$7,0)),"")</f>
        <v/>
      </c>
      <c r="J97" s="46"/>
      <c r="K97" s="78"/>
      <c r="L97" s="48" t="s">
        <v>134</v>
      </c>
      <c r="M97" s="49"/>
      <c r="N97" s="50"/>
      <c r="O97" s="50"/>
      <c r="P97" s="50"/>
      <c r="Q97" s="50"/>
      <c r="R97" s="50"/>
      <c r="S97" s="50"/>
      <c r="T97" s="50"/>
      <c r="U97" s="50"/>
      <c r="V97" s="51">
        <f t="shared" si="13"/>
        <v>0</v>
      </c>
      <c r="W97" s="84"/>
      <c r="X97" s="84">
        <f t="shared" si="9"/>
        <v>0</v>
      </c>
      <c r="Y97" s="84"/>
      <c r="Z97" s="84"/>
      <c r="AA97" s="84"/>
      <c r="AB97" s="84"/>
      <c r="AC97" s="84"/>
      <c r="AD97" s="84"/>
      <c r="AE97" s="84"/>
      <c r="AF97" s="84"/>
      <c r="AG97" s="84"/>
      <c r="AH97" s="51">
        <f t="shared" si="10"/>
        <v>0</v>
      </c>
      <c r="AI97" s="53">
        <f t="shared" si="11"/>
        <v>0</v>
      </c>
      <c r="AJ97" s="64" t="str">
        <f t="shared" si="12"/>
        <v>ซ่อน</v>
      </c>
      <c r="AK97" s="65"/>
      <c r="AL97" s="65"/>
    </row>
    <row r="98" spans="1:38" x14ac:dyDescent="0.7">
      <c r="A98" s="98"/>
      <c r="B98" s="43" t="str">
        <f>IFERROR(INDEX(ข้อมูลพื้นฐาน!$G$2:$G$7,
MATCH($F98,ข้อมูลพื้นฐาน!$H$2:$H$7,0)),"")</f>
        <v/>
      </c>
      <c r="C98" s="44"/>
      <c r="D98" s="98"/>
      <c r="E98" s="78"/>
      <c r="F98" s="46"/>
      <c r="G98" s="46"/>
      <c r="H98" s="46"/>
      <c r="I98" s="46" t="str">
        <f>IFERROR(INDEX(ข้อมูลพื้นฐาน!$E$2:$E$7,
MATCH($J98,ข้อมูลพื้นฐาน!$F$2:$F$7,0)),"")</f>
        <v/>
      </c>
      <c r="J98" s="46"/>
      <c r="K98" s="78"/>
      <c r="L98" s="48" t="s">
        <v>134</v>
      </c>
      <c r="M98" s="49"/>
      <c r="N98" s="84"/>
      <c r="O98" s="84"/>
      <c r="P98" s="84"/>
      <c r="Q98" s="84"/>
      <c r="R98" s="84"/>
      <c r="S98" s="84"/>
      <c r="T98" s="84"/>
      <c r="U98" s="84"/>
      <c r="V98" s="51">
        <f t="shared" si="13"/>
        <v>0</v>
      </c>
      <c r="W98" s="84"/>
      <c r="X98" s="84">
        <f t="shared" si="9"/>
        <v>0</v>
      </c>
      <c r="Y98" s="84"/>
      <c r="Z98" s="84"/>
      <c r="AA98" s="84"/>
      <c r="AB98" s="84"/>
      <c r="AC98" s="84"/>
      <c r="AD98" s="84"/>
      <c r="AE98" s="84"/>
      <c r="AF98" s="84"/>
      <c r="AG98" s="84"/>
      <c r="AH98" s="51">
        <f t="shared" si="10"/>
        <v>0</v>
      </c>
      <c r="AI98" s="53">
        <f t="shared" si="11"/>
        <v>0</v>
      </c>
      <c r="AJ98" s="64" t="str">
        <f t="shared" si="12"/>
        <v>ซ่อน</v>
      </c>
      <c r="AK98" s="65"/>
      <c r="AL98" s="65"/>
    </row>
    <row r="99" spans="1:38" x14ac:dyDescent="0.7">
      <c r="A99" s="98"/>
      <c r="B99" s="43" t="str">
        <f>IFERROR(INDEX(ข้อมูลพื้นฐาน!$G$2:$G$7,
MATCH($F99,ข้อมูลพื้นฐาน!$H$2:$H$7,0)),"")</f>
        <v/>
      </c>
      <c r="C99" s="44"/>
      <c r="D99" s="98"/>
      <c r="E99" s="78"/>
      <c r="F99" s="46"/>
      <c r="G99" s="46"/>
      <c r="H99" s="46"/>
      <c r="I99" s="46" t="str">
        <f>IFERROR(INDEX(ข้อมูลพื้นฐาน!$E$2:$E$7,
MATCH($J99,ข้อมูลพื้นฐาน!$F$2:$F$7,0)),"")</f>
        <v/>
      </c>
      <c r="J99" s="46"/>
      <c r="K99" s="78"/>
      <c r="L99" s="48" t="s">
        <v>134</v>
      </c>
      <c r="M99" s="49"/>
      <c r="N99" s="50"/>
      <c r="O99" s="50"/>
      <c r="P99" s="50"/>
      <c r="Q99" s="50"/>
      <c r="R99" s="50"/>
      <c r="S99" s="50"/>
      <c r="T99" s="50"/>
      <c r="U99" s="50"/>
      <c r="V99" s="51">
        <f t="shared" si="13"/>
        <v>0</v>
      </c>
      <c r="W99" s="84"/>
      <c r="X99" s="84">
        <f t="shared" si="9"/>
        <v>0</v>
      </c>
      <c r="Y99" s="84"/>
      <c r="Z99" s="84"/>
      <c r="AA99" s="84"/>
      <c r="AB99" s="84"/>
      <c r="AC99" s="84"/>
      <c r="AD99" s="84"/>
      <c r="AE99" s="84"/>
      <c r="AF99" s="84"/>
      <c r="AG99" s="84"/>
      <c r="AH99" s="51">
        <f t="shared" si="10"/>
        <v>0</v>
      </c>
      <c r="AI99" s="53">
        <f t="shared" si="11"/>
        <v>0</v>
      </c>
      <c r="AJ99" s="64" t="str">
        <f t="shared" si="12"/>
        <v>ซ่อน</v>
      </c>
      <c r="AK99" s="65"/>
      <c r="AL99" s="65"/>
    </row>
    <row r="100" spans="1:38" x14ac:dyDescent="0.7">
      <c r="A100" s="98"/>
      <c r="B100" s="43" t="str">
        <f>IFERROR(INDEX(ข้อมูลพื้นฐาน!$G$2:$G$7,
MATCH($F100,ข้อมูลพื้นฐาน!$H$2:$H$7,0)),"")</f>
        <v/>
      </c>
      <c r="C100" s="44"/>
      <c r="D100" s="98"/>
      <c r="E100" s="78"/>
      <c r="F100" s="46"/>
      <c r="G100" s="46"/>
      <c r="H100" s="46"/>
      <c r="I100" s="46" t="str">
        <f>IFERROR(INDEX(ข้อมูลพื้นฐาน!$E$2:$E$7,
MATCH($J100,ข้อมูลพื้นฐาน!$F$2:$F$7,0)),"")</f>
        <v/>
      </c>
      <c r="J100" s="46"/>
      <c r="K100" s="78"/>
      <c r="L100" s="48" t="s">
        <v>134</v>
      </c>
      <c r="M100" s="49"/>
      <c r="N100" s="84"/>
      <c r="O100" s="84"/>
      <c r="P100" s="84"/>
      <c r="Q100" s="84"/>
      <c r="R100" s="84"/>
      <c r="S100" s="84"/>
      <c r="T100" s="84"/>
      <c r="U100" s="84"/>
      <c r="V100" s="51">
        <f t="shared" si="13"/>
        <v>0</v>
      </c>
      <c r="W100" s="84"/>
      <c r="X100" s="84">
        <f t="shared" si="9"/>
        <v>0</v>
      </c>
      <c r="Y100" s="84"/>
      <c r="Z100" s="84"/>
      <c r="AA100" s="84"/>
      <c r="AB100" s="84"/>
      <c r="AC100" s="84"/>
      <c r="AD100" s="84"/>
      <c r="AE100" s="84"/>
      <c r="AF100" s="84"/>
      <c r="AG100" s="84"/>
      <c r="AH100" s="51">
        <f t="shared" si="10"/>
        <v>0</v>
      </c>
      <c r="AI100" s="53">
        <f t="shared" si="11"/>
        <v>0</v>
      </c>
      <c r="AJ100" s="64" t="str">
        <f t="shared" si="12"/>
        <v>ซ่อน</v>
      </c>
      <c r="AK100" s="65"/>
      <c r="AL100" s="65"/>
    </row>
    <row r="101" spans="1:38" x14ac:dyDescent="0.7">
      <c r="A101" s="98"/>
      <c r="B101" s="43" t="str">
        <f>IFERROR(INDEX(ข้อมูลพื้นฐาน!$G$2:$G$7,
MATCH($F101,ข้อมูลพื้นฐาน!$H$2:$H$7,0)),"")</f>
        <v/>
      </c>
      <c r="C101" s="44"/>
      <c r="D101" s="98"/>
      <c r="E101" s="78"/>
      <c r="F101" s="46"/>
      <c r="G101" s="46"/>
      <c r="H101" s="46"/>
      <c r="I101" s="46" t="str">
        <f>IFERROR(INDEX(ข้อมูลพื้นฐาน!$E$2:$E$7,
MATCH($J101,ข้อมูลพื้นฐาน!$F$2:$F$7,0)),"")</f>
        <v/>
      </c>
      <c r="J101" s="46"/>
      <c r="K101" s="78"/>
      <c r="L101" s="48" t="s">
        <v>134</v>
      </c>
      <c r="M101" s="49"/>
      <c r="N101" s="50"/>
      <c r="O101" s="50"/>
      <c r="P101" s="50"/>
      <c r="Q101" s="50"/>
      <c r="R101" s="50"/>
      <c r="S101" s="50"/>
      <c r="T101" s="50"/>
      <c r="U101" s="50"/>
      <c r="V101" s="51">
        <f t="shared" si="13"/>
        <v>0</v>
      </c>
      <c r="W101" s="84"/>
      <c r="X101" s="84">
        <f t="shared" si="9"/>
        <v>0</v>
      </c>
      <c r="Y101" s="84"/>
      <c r="Z101" s="84"/>
      <c r="AA101" s="84"/>
      <c r="AB101" s="84"/>
      <c r="AC101" s="84"/>
      <c r="AD101" s="84"/>
      <c r="AE101" s="84"/>
      <c r="AF101" s="84"/>
      <c r="AG101" s="84"/>
      <c r="AH101" s="51">
        <f t="shared" si="10"/>
        <v>0</v>
      </c>
      <c r="AI101" s="53">
        <f t="shared" si="11"/>
        <v>0</v>
      </c>
      <c r="AJ101" s="64" t="str">
        <f t="shared" si="12"/>
        <v>ซ่อน</v>
      </c>
      <c r="AK101" s="65"/>
      <c r="AL101" s="65"/>
    </row>
    <row r="102" spans="1:38" x14ac:dyDescent="0.7">
      <c r="A102" s="98"/>
      <c r="B102" s="43" t="str">
        <f>IFERROR(INDEX(ข้อมูลพื้นฐาน!$G$2:$G$7,
MATCH($F102,ข้อมูลพื้นฐาน!$H$2:$H$7,0)),"")</f>
        <v/>
      </c>
      <c r="C102" s="44"/>
      <c r="D102" s="98"/>
      <c r="E102" s="78"/>
      <c r="F102" s="46"/>
      <c r="G102" s="46"/>
      <c r="H102" s="46"/>
      <c r="I102" s="46" t="str">
        <f>IFERROR(INDEX(ข้อมูลพื้นฐาน!$E$2:$E$7,
MATCH($J102,ข้อมูลพื้นฐาน!$F$2:$F$7,0)),"")</f>
        <v/>
      </c>
      <c r="J102" s="46"/>
      <c r="K102" s="78"/>
      <c r="L102" s="48" t="s">
        <v>134</v>
      </c>
      <c r="M102" s="49"/>
      <c r="N102" s="84"/>
      <c r="O102" s="84"/>
      <c r="P102" s="84"/>
      <c r="Q102" s="84"/>
      <c r="R102" s="84"/>
      <c r="S102" s="84"/>
      <c r="T102" s="84"/>
      <c r="U102" s="84"/>
      <c r="V102" s="51">
        <f t="shared" si="13"/>
        <v>0</v>
      </c>
      <c r="W102" s="84"/>
      <c r="X102" s="84">
        <f t="shared" si="9"/>
        <v>0</v>
      </c>
      <c r="Y102" s="84"/>
      <c r="Z102" s="84"/>
      <c r="AA102" s="84"/>
      <c r="AB102" s="84"/>
      <c r="AC102" s="84"/>
      <c r="AD102" s="84"/>
      <c r="AE102" s="84"/>
      <c r="AF102" s="84"/>
      <c r="AG102" s="84"/>
      <c r="AH102" s="51">
        <f t="shared" si="10"/>
        <v>0</v>
      </c>
      <c r="AI102" s="53">
        <f t="shared" si="11"/>
        <v>0</v>
      </c>
      <c r="AJ102" s="64" t="str">
        <f t="shared" si="12"/>
        <v>ซ่อน</v>
      </c>
      <c r="AK102" s="65"/>
      <c r="AL102" s="65"/>
    </row>
    <row r="103" spans="1:38" x14ac:dyDescent="0.7">
      <c r="A103" s="98"/>
      <c r="B103" s="43" t="str">
        <f>IFERROR(INDEX(ข้อมูลพื้นฐาน!$G$2:$G$7,
MATCH($F103,ข้อมูลพื้นฐาน!$H$2:$H$7,0)),"")</f>
        <v/>
      </c>
      <c r="C103" s="44"/>
      <c r="D103" s="98"/>
      <c r="E103" s="78"/>
      <c r="F103" s="46"/>
      <c r="G103" s="46"/>
      <c r="H103" s="46"/>
      <c r="I103" s="46" t="str">
        <f>IFERROR(INDEX(ข้อมูลพื้นฐาน!$E$2:$E$7,
MATCH($J103,ข้อมูลพื้นฐาน!$F$2:$F$7,0)),"")</f>
        <v/>
      </c>
      <c r="J103" s="46"/>
      <c r="K103" s="78"/>
      <c r="L103" s="48" t="s">
        <v>134</v>
      </c>
      <c r="M103" s="49"/>
      <c r="N103" s="50"/>
      <c r="O103" s="50"/>
      <c r="P103" s="50"/>
      <c r="Q103" s="50"/>
      <c r="R103" s="50"/>
      <c r="S103" s="50"/>
      <c r="T103" s="50"/>
      <c r="U103" s="50"/>
      <c r="V103" s="51">
        <f t="shared" si="13"/>
        <v>0</v>
      </c>
      <c r="W103" s="84"/>
      <c r="X103" s="84">
        <f t="shared" si="9"/>
        <v>0</v>
      </c>
      <c r="Y103" s="84"/>
      <c r="Z103" s="84"/>
      <c r="AA103" s="84"/>
      <c r="AB103" s="84"/>
      <c r="AC103" s="84"/>
      <c r="AD103" s="84"/>
      <c r="AE103" s="84"/>
      <c r="AF103" s="84"/>
      <c r="AG103" s="84"/>
      <c r="AH103" s="51">
        <f t="shared" si="10"/>
        <v>0</v>
      </c>
      <c r="AI103" s="53">
        <f t="shared" si="11"/>
        <v>0</v>
      </c>
      <c r="AJ103" s="64" t="str">
        <f t="shared" si="12"/>
        <v>ซ่อน</v>
      </c>
      <c r="AK103" s="65"/>
      <c r="AL103" s="65"/>
    </row>
    <row r="104" spans="1:38" x14ac:dyDescent="0.7">
      <c r="A104" s="98"/>
      <c r="B104" s="43" t="str">
        <f>IFERROR(INDEX(ข้อมูลพื้นฐาน!$G$2:$G$7,
MATCH($F104,ข้อมูลพื้นฐาน!$H$2:$H$7,0)),"")</f>
        <v/>
      </c>
      <c r="C104" s="44"/>
      <c r="D104" s="98"/>
      <c r="E104" s="78"/>
      <c r="F104" s="46"/>
      <c r="G104" s="46"/>
      <c r="H104" s="46"/>
      <c r="I104" s="46" t="str">
        <f>IFERROR(INDEX(ข้อมูลพื้นฐาน!$E$2:$E$7,
MATCH($J104,ข้อมูลพื้นฐาน!$F$2:$F$7,0)),"")</f>
        <v/>
      </c>
      <c r="J104" s="46"/>
      <c r="K104" s="78"/>
      <c r="L104" s="48" t="s">
        <v>134</v>
      </c>
      <c r="M104" s="49"/>
      <c r="N104" s="84"/>
      <c r="O104" s="84"/>
      <c r="P104" s="84"/>
      <c r="Q104" s="84"/>
      <c r="R104" s="84"/>
      <c r="S104" s="84"/>
      <c r="T104" s="84"/>
      <c r="U104" s="84"/>
      <c r="V104" s="51">
        <f t="shared" si="13"/>
        <v>0</v>
      </c>
      <c r="W104" s="84"/>
      <c r="X104" s="84">
        <f t="shared" si="9"/>
        <v>0</v>
      </c>
      <c r="Y104" s="84"/>
      <c r="Z104" s="84"/>
      <c r="AA104" s="84"/>
      <c r="AB104" s="84"/>
      <c r="AC104" s="84"/>
      <c r="AD104" s="84"/>
      <c r="AE104" s="84"/>
      <c r="AF104" s="84"/>
      <c r="AG104" s="84"/>
      <c r="AH104" s="51">
        <f t="shared" si="10"/>
        <v>0</v>
      </c>
      <c r="AI104" s="53">
        <f t="shared" si="11"/>
        <v>0</v>
      </c>
      <c r="AJ104" s="64" t="str">
        <f t="shared" si="12"/>
        <v>ซ่อน</v>
      </c>
      <c r="AK104" s="65"/>
      <c r="AL104" s="65"/>
    </row>
    <row r="105" spans="1:38" x14ac:dyDescent="0.7">
      <c r="A105" s="98"/>
      <c r="B105" s="43" t="str">
        <f>IFERROR(INDEX(ข้อมูลพื้นฐาน!$G$2:$G$7,
MATCH($F105,ข้อมูลพื้นฐาน!$H$2:$H$7,0)),"")</f>
        <v/>
      </c>
      <c r="C105" s="44"/>
      <c r="D105" s="98"/>
      <c r="E105" s="78"/>
      <c r="F105" s="46"/>
      <c r="G105" s="46"/>
      <c r="H105" s="46"/>
      <c r="I105" s="46" t="str">
        <f>IFERROR(INDEX(ข้อมูลพื้นฐาน!$E$2:$E$7,
MATCH($J105,ข้อมูลพื้นฐาน!$F$2:$F$7,0)),"")</f>
        <v/>
      </c>
      <c r="J105" s="46"/>
      <c r="K105" s="78"/>
      <c r="L105" s="48" t="s">
        <v>134</v>
      </c>
      <c r="M105" s="49"/>
      <c r="N105" s="50"/>
      <c r="O105" s="50"/>
      <c r="P105" s="50"/>
      <c r="Q105" s="50"/>
      <c r="R105" s="50"/>
      <c r="S105" s="50"/>
      <c r="T105" s="50"/>
      <c r="U105" s="50"/>
      <c r="V105" s="51">
        <f t="shared" si="13"/>
        <v>0</v>
      </c>
      <c r="W105" s="84"/>
      <c r="X105" s="84">
        <f t="shared" si="9"/>
        <v>0</v>
      </c>
      <c r="Y105" s="84"/>
      <c r="Z105" s="84"/>
      <c r="AA105" s="84"/>
      <c r="AB105" s="84"/>
      <c r="AC105" s="84"/>
      <c r="AD105" s="84"/>
      <c r="AE105" s="84"/>
      <c r="AF105" s="84"/>
      <c r="AG105" s="84"/>
      <c r="AH105" s="51">
        <f t="shared" si="10"/>
        <v>0</v>
      </c>
      <c r="AI105" s="53">
        <f t="shared" si="11"/>
        <v>0</v>
      </c>
      <c r="AJ105" s="64" t="str">
        <f t="shared" si="12"/>
        <v>ซ่อน</v>
      </c>
      <c r="AK105" s="65"/>
      <c r="AL105" s="65"/>
    </row>
    <row r="106" spans="1:38" x14ac:dyDescent="0.7">
      <c r="A106" s="98"/>
      <c r="B106" s="43" t="str">
        <f>IFERROR(INDEX(ข้อมูลพื้นฐาน!$G$2:$G$7,
MATCH($F106,ข้อมูลพื้นฐาน!$H$2:$H$7,0)),"")</f>
        <v/>
      </c>
      <c r="C106" s="44"/>
      <c r="D106" s="98"/>
      <c r="E106" s="78"/>
      <c r="F106" s="46"/>
      <c r="G106" s="46"/>
      <c r="H106" s="46"/>
      <c r="I106" s="46" t="str">
        <f>IFERROR(INDEX(ข้อมูลพื้นฐาน!$E$2:$E$7,
MATCH($J106,ข้อมูลพื้นฐาน!$F$2:$F$7,0)),"")</f>
        <v/>
      </c>
      <c r="J106" s="46"/>
      <c r="K106" s="78"/>
      <c r="L106" s="48" t="s">
        <v>134</v>
      </c>
      <c r="M106" s="49"/>
      <c r="N106" s="84"/>
      <c r="O106" s="84"/>
      <c r="P106" s="84"/>
      <c r="Q106" s="84"/>
      <c r="R106" s="84"/>
      <c r="S106" s="84"/>
      <c r="T106" s="84"/>
      <c r="U106" s="84"/>
      <c r="V106" s="51">
        <f t="shared" si="13"/>
        <v>0</v>
      </c>
      <c r="W106" s="84"/>
      <c r="X106" s="84">
        <f t="shared" si="9"/>
        <v>0</v>
      </c>
      <c r="Y106" s="84"/>
      <c r="Z106" s="84"/>
      <c r="AA106" s="84"/>
      <c r="AB106" s="84"/>
      <c r="AC106" s="84"/>
      <c r="AD106" s="84"/>
      <c r="AE106" s="84"/>
      <c r="AF106" s="84"/>
      <c r="AG106" s="84"/>
      <c r="AH106" s="51">
        <f t="shared" si="10"/>
        <v>0</v>
      </c>
      <c r="AI106" s="53">
        <f t="shared" si="11"/>
        <v>0</v>
      </c>
      <c r="AJ106" s="64" t="str">
        <f t="shared" si="12"/>
        <v>ซ่อน</v>
      </c>
      <c r="AK106" s="65"/>
      <c r="AL106" s="65"/>
    </row>
    <row r="107" spans="1:38" x14ac:dyDescent="0.7">
      <c r="A107" s="98"/>
      <c r="B107" s="43" t="str">
        <f>IFERROR(INDEX(ข้อมูลพื้นฐาน!$G$2:$G$7,
MATCH($F107,ข้อมูลพื้นฐาน!$H$2:$H$7,0)),"")</f>
        <v/>
      </c>
      <c r="C107" s="44"/>
      <c r="D107" s="98"/>
      <c r="E107" s="78"/>
      <c r="F107" s="46"/>
      <c r="G107" s="46"/>
      <c r="H107" s="46"/>
      <c r="I107" s="46" t="str">
        <f>IFERROR(INDEX(ข้อมูลพื้นฐาน!$E$2:$E$7,
MATCH($J107,ข้อมูลพื้นฐาน!$F$2:$F$7,0)),"")</f>
        <v/>
      </c>
      <c r="J107" s="46"/>
      <c r="K107" s="78"/>
      <c r="L107" s="48" t="s">
        <v>134</v>
      </c>
      <c r="M107" s="49"/>
      <c r="N107" s="50"/>
      <c r="O107" s="50"/>
      <c r="P107" s="50"/>
      <c r="Q107" s="50"/>
      <c r="R107" s="50"/>
      <c r="S107" s="50"/>
      <c r="T107" s="50"/>
      <c r="U107" s="50"/>
      <c r="V107" s="51">
        <f t="shared" si="13"/>
        <v>0</v>
      </c>
      <c r="W107" s="84"/>
      <c r="X107" s="84">
        <f t="shared" si="9"/>
        <v>0</v>
      </c>
      <c r="Y107" s="84"/>
      <c r="Z107" s="84"/>
      <c r="AA107" s="84"/>
      <c r="AB107" s="84"/>
      <c r="AC107" s="84"/>
      <c r="AD107" s="84"/>
      <c r="AE107" s="84"/>
      <c r="AF107" s="84"/>
      <c r="AG107" s="84"/>
      <c r="AH107" s="51">
        <f t="shared" si="10"/>
        <v>0</v>
      </c>
      <c r="AI107" s="53">
        <f t="shared" si="11"/>
        <v>0</v>
      </c>
      <c r="AJ107" s="64" t="str">
        <f t="shared" si="12"/>
        <v>ซ่อน</v>
      </c>
      <c r="AK107" s="65"/>
      <c r="AL107" s="65"/>
    </row>
    <row r="108" spans="1:38" x14ac:dyDescent="0.7">
      <c r="A108" s="98"/>
      <c r="B108" s="43" t="str">
        <f>IFERROR(INDEX(ข้อมูลพื้นฐาน!$G$2:$G$7,
MATCH($F108,ข้อมูลพื้นฐาน!$H$2:$H$7,0)),"")</f>
        <v/>
      </c>
      <c r="C108" s="44"/>
      <c r="D108" s="98"/>
      <c r="E108" s="78"/>
      <c r="F108" s="46"/>
      <c r="G108" s="46"/>
      <c r="H108" s="46"/>
      <c r="I108" s="46" t="str">
        <f>IFERROR(INDEX(ข้อมูลพื้นฐาน!$E$2:$E$7,
MATCH($J108,ข้อมูลพื้นฐาน!$F$2:$F$7,0)),"")</f>
        <v/>
      </c>
      <c r="J108" s="46"/>
      <c r="K108" s="78"/>
      <c r="L108" s="48" t="s">
        <v>134</v>
      </c>
      <c r="M108" s="49"/>
      <c r="N108" s="84"/>
      <c r="O108" s="84"/>
      <c r="P108" s="84"/>
      <c r="Q108" s="84"/>
      <c r="R108" s="84"/>
      <c r="S108" s="84"/>
      <c r="T108" s="84"/>
      <c r="U108" s="84"/>
      <c r="V108" s="51">
        <f t="shared" si="13"/>
        <v>0</v>
      </c>
      <c r="W108" s="84"/>
      <c r="X108" s="84">
        <f t="shared" si="9"/>
        <v>0</v>
      </c>
      <c r="Y108" s="84"/>
      <c r="Z108" s="84"/>
      <c r="AA108" s="84"/>
      <c r="AB108" s="84"/>
      <c r="AC108" s="84"/>
      <c r="AD108" s="84"/>
      <c r="AE108" s="84"/>
      <c r="AF108" s="84"/>
      <c r="AG108" s="84"/>
      <c r="AH108" s="51">
        <f t="shared" si="10"/>
        <v>0</v>
      </c>
      <c r="AI108" s="53">
        <f t="shared" si="11"/>
        <v>0</v>
      </c>
      <c r="AJ108" s="64" t="str">
        <f t="shared" si="12"/>
        <v>ซ่อน</v>
      </c>
      <c r="AK108" s="65"/>
      <c r="AL108" s="65"/>
    </row>
    <row r="109" spans="1:38" x14ac:dyDescent="0.7">
      <c r="A109" s="98"/>
      <c r="B109" s="43" t="str">
        <f>IFERROR(INDEX(ข้อมูลพื้นฐาน!$G$2:$G$7,
MATCH($F109,ข้อมูลพื้นฐาน!$H$2:$H$7,0)),"")</f>
        <v/>
      </c>
      <c r="C109" s="44"/>
      <c r="D109" s="98"/>
      <c r="E109" s="78"/>
      <c r="F109" s="46"/>
      <c r="G109" s="46"/>
      <c r="H109" s="46"/>
      <c r="I109" s="46" t="str">
        <f>IFERROR(INDEX(ข้อมูลพื้นฐาน!$E$2:$E$7,
MATCH($J109,ข้อมูลพื้นฐาน!$F$2:$F$7,0)),"")</f>
        <v/>
      </c>
      <c r="J109" s="46"/>
      <c r="K109" s="78"/>
      <c r="L109" s="48" t="s">
        <v>134</v>
      </c>
      <c r="M109" s="49"/>
      <c r="N109" s="50"/>
      <c r="O109" s="50"/>
      <c r="P109" s="50"/>
      <c r="Q109" s="50"/>
      <c r="R109" s="50"/>
      <c r="S109" s="50"/>
      <c r="T109" s="50"/>
      <c r="U109" s="50"/>
      <c r="V109" s="51">
        <f t="shared" si="13"/>
        <v>0</v>
      </c>
      <c r="W109" s="84"/>
      <c r="X109" s="84">
        <f t="shared" si="9"/>
        <v>0</v>
      </c>
      <c r="Y109" s="84"/>
      <c r="Z109" s="84"/>
      <c r="AA109" s="84"/>
      <c r="AB109" s="84"/>
      <c r="AC109" s="84"/>
      <c r="AD109" s="84"/>
      <c r="AE109" s="84"/>
      <c r="AF109" s="84"/>
      <c r="AG109" s="84"/>
      <c r="AH109" s="51">
        <f t="shared" si="10"/>
        <v>0</v>
      </c>
      <c r="AI109" s="53">
        <f t="shared" si="11"/>
        <v>0</v>
      </c>
      <c r="AJ109" s="64" t="str">
        <f t="shared" si="12"/>
        <v>ซ่อน</v>
      </c>
      <c r="AK109" s="65"/>
      <c r="AL109" s="65"/>
    </row>
    <row r="110" spans="1:38" x14ac:dyDescent="0.7">
      <c r="A110" s="98"/>
      <c r="B110" s="43" t="str">
        <f>IFERROR(INDEX(ข้อมูลพื้นฐาน!$G$2:$G$7,
MATCH($F110,ข้อมูลพื้นฐาน!$H$2:$H$7,0)),"")</f>
        <v/>
      </c>
      <c r="C110" s="44"/>
      <c r="D110" s="98"/>
      <c r="E110" s="78"/>
      <c r="F110" s="46"/>
      <c r="G110" s="46"/>
      <c r="H110" s="46"/>
      <c r="I110" s="46" t="str">
        <f>IFERROR(INDEX(ข้อมูลพื้นฐาน!$E$2:$E$7,
MATCH($J110,ข้อมูลพื้นฐาน!$F$2:$F$7,0)),"")</f>
        <v/>
      </c>
      <c r="J110" s="46"/>
      <c r="K110" s="78"/>
      <c r="L110" s="48" t="s">
        <v>134</v>
      </c>
      <c r="M110" s="49"/>
      <c r="N110" s="84"/>
      <c r="O110" s="84"/>
      <c r="P110" s="84"/>
      <c r="Q110" s="84"/>
      <c r="R110" s="84"/>
      <c r="S110" s="84"/>
      <c r="T110" s="84"/>
      <c r="U110" s="84"/>
      <c r="V110" s="51">
        <f t="shared" si="13"/>
        <v>0</v>
      </c>
      <c r="W110" s="84"/>
      <c r="X110" s="84">
        <f t="shared" si="9"/>
        <v>0</v>
      </c>
      <c r="Y110" s="84"/>
      <c r="Z110" s="84"/>
      <c r="AA110" s="84"/>
      <c r="AB110" s="84"/>
      <c r="AC110" s="84"/>
      <c r="AD110" s="84"/>
      <c r="AE110" s="84"/>
      <c r="AF110" s="84"/>
      <c r="AG110" s="84"/>
      <c r="AH110" s="51">
        <f t="shared" si="10"/>
        <v>0</v>
      </c>
      <c r="AI110" s="53">
        <f t="shared" si="11"/>
        <v>0</v>
      </c>
      <c r="AJ110" s="64" t="str">
        <f t="shared" si="12"/>
        <v>ซ่อน</v>
      </c>
      <c r="AK110" s="65"/>
      <c r="AL110" s="65"/>
    </row>
    <row r="111" spans="1:38" x14ac:dyDescent="0.7">
      <c r="A111" s="98"/>
      <c r="B111" s="43" t="str">
        <f>IFERROR(INDEX(ข้อมูลพื้นฐาน!$G$2:$G$7,
MATCH($F111,ข้อมูลพื้นฐาน!$H$2:$H$7,0)),"")</f>
        <v/>
      </c>
      <c r="C111" s="44"/>
      <c r="D111" s="98"/>
      <c r="E111" s="78"/>
      <c r="F111" s="46"/>
      <c r="G111" s="46"/>
      <c r="H111" s="46"/>
      <c r="I111" s="46" t="str">
        <f>IFERROR(INDEX(ข้อมูลพื้นฐาน!$E$2:$E$7,
MATCH($J111,ข้อมูลพื้นฐาน!$F$2:$F$7,0)),"")</f>
        <v/>
      </c>
      <c r="J111" s="46"/>
      <c r="K111" s="78"/>
      <c r="L111" s="48" t="s">
        <v>134</v>
      </c>
      <c r="M111" s="49"/>
      <c r="N111" s="50"/>
      <c r="O111" s="50"/>
      <c r="P111" s="50"/>
      <c r="Q111" s="50"/>
      <c r="R111" s="50"/>
      <c r="S111" s="50"/>
      <c r="T111" s="50"/>
      <c r="U111" s="50"/>
      <c r="V111" s="51">
        <f t="shared" si="13"/>
        <v>0</v>
      </c>
      <c r="W111" s="84"/>
      <c r="X111" s="84">
        <f t="shared" si="9"/>
        <v>0</v>
      </c>
      <c r="Y111" s="84"/>
      <c r="Z111" s="84"/>
      <c r="AA111" s="84"/>
      <c r="AB111" s="84"/>
      <c r="AC111" s="84"/>
      <c r="AD111" s="84"/>
      <c r="AE111" s="84"/>
      <c r="AF111" s="84"/>
      <c r="AG111" s="84"/>
      <c r="AH111" s="51">
        <f t="shared" si="10"/>
        <v>0</v>
      </c>
      <c r="AI111" s="53">
        <f t="shared" si="11"/>
        <v>0</v>
      </c>
      <c r="AJ111" s="64" t="str">
        <f t="shared" si="12"/>
        <v>ซ่อน</v>
      </c>
      <c r="AK111" s="65"/>
      <c r="AL111" s="65"/>
    </row>
    <row r="112" spans="1:38" x14ac:dyDescent="0.7">
      <c r="A112" s="98"/>
      <c r="B112" s="43" t="str">
        <f>IFERROR(INDEX(ข้อมูลพื้นฐาน!$G$2:$G$7,
MATCH($F112,ข้อมูลพื้นฐาน!$H$2:$H$7,0)),"")</f>
        <v/>
      </c>
      <c r="C112" s="44"/>
      <c r="D112" s="98"/>
      <c r="E112" s="78"/>
      <c r="F112" s="46"/>
      <c r="G112" s="46"/>
      <c r="H112" s="46"/>
      <c r="I112" s="46" t="str">
        <f>IFERROR(INDEX(ข้อมูลพื้นฐาน!$E$2:$E$7,
MATCH($J112,ข้อมูลพื้นฐาน!$F$2:$F$7,0)),"")</f>
        <v/>
      </c>
      <c r="J112" s="46"/>
      <c r="K112" s="78"/>
      <c r="L112" s="48" t="s">
        <v>134</v>
      </c>
      <c r="M112" s="49"/>
      <c r="N112" s="84"/>
      <c r="O112" s="84"/>
      <c r="P112" s="84"/>
      <c r="Q112" s="84"/>
      <c r="R112" s="84"/>
      <c r="S112" s="84"/>
      <c r="T112" s="84"/>
      <c r="U112" s="84"/>
      <c r="V112" s="51">
        <f t="shared" si="13"/>
        <v>0</v>
      </c>
      <c r="W112" s="84"/>
      <c r="X112" s="84">
        <f t="shared" si="9"/>
        <v>0</v>
      </c>
      <c r="Y112" s="84"/>
      <c r="Z112" s="84"/>
      <c r="AA112" s="84"/>
      <c r="AB112" s="84"/>
      <c r="AC112" s="84"/>
      <c r="AD112" s="84"/>
      <c r="AE112" s="84"/>
      <c r="AF112" s="84"/>
      <c r="AG112" s="84"/>
      <c r="AH112" s="51">
        <f t="shared" si="10"/>
        <v>0</v>
      </c>
      <c r="AI112" s="53">
        <f t="shared" si="11"/>
        <v>0</v>
      </c>
      <c r="AJ112" s="64" t="str">
        <f t="shared" si="12"/>
        <v>ซ่อน</v>
      </c>
      <c r="AK112" s="65"/>
      <c r="AL112" s="65"/>
    </row>
    <row r="113" spans="1:38" x14ac:dyDescent="0.7">
      <c r="A113" s="98"/>
      <c r="B113" s="43" t="str">
        <f>IFERROR(INDEX(ข้อมูลพื้นฐาน!$G$2:$G$7,
MATCH($F113,ข้อมูลพื้นฐาน!$H$2:$H$7,0)),"")</f>
        <v/>
      </c>
      <c r="C113" s="44"/>
      <c r="D113" s="98"/>
      <c r="E113" s="78"/>
      <c r="F113" s="46"/>
      <c r="G113" s="46"/>
      <c r="H113" s="46"/>
      <c r="I113" s="46" t="str">
        <f>IFERROR(INDEX(ข้อมูลพื้นฐาน!$E$2:$E$7,
MATCH($J113,ข้อมูลพื้นฐาน!$F$2:$F$7,0)),"")</f>
        <v/>
      </c>
      <c r="J113" s="46"/>
      <c r="K113" s="78"/>
      <c r="L113" s="48" t="s">
        <v>134</v>
      </c>
      <c r="M113" s="49"/>
      <c r="N113" s="50"/>
      <c r="O113" s="50"/>
      <c r="P113" s="50"/>
      <c r="Q113" s="50"/>
      <c r="R113" s="50"/>
      <c r="S113" s="50"/>
      <c r="T113" s="50"/>
      <c r="U113" s="50"/>
      <c r="V113" s="51">
        <f t="shared" si="13"/>
        <v>0</v>
      </c>
      <c r="W113" s="84"/>
      <c r="X113" s="84">
        <f t="shared" si="9"/>
        <v>0</v>
      </c>
      <c r="Y113" s="84"/>
      <c r="Z113" s="84"/>
      <c r="AA113" s="84"/>
      <c r="AB113" s="84"/>
      <c r="AC113" s="84"/>
      <c r="AD113" s="84"/>
      <c r="AE113" s="84"/>
      <c r="AF113" s="84"/>
      <c r="AG113" s="84"/>
      <c r="AH113" s="51">
        <f t="shared" si="10"/>
        <v>0</v>
      </c>
      <c r="AI113" s="53">
        <f t="shared" si="11"/>
        <v>0</v>
      </c>
      <c r="AJ113" s="64" t="str">
        <f t="shared" si="12"/>
        <v>ซ่อน</v>
      </c>
      <c r="AK113" s="65"/>
      <c r="AL113" s="65"/>
    </row>
    <row r="114" spans="1:38" x14ac:dyDescent="0.7">
      <c r="A114" s="98"/>
      <c r="B114" s="43" t="str">
        <f>IFERROR(INDEX(ข้อมูลพื้นฐาน!$G$2:$G$7,
MATCH($F114,ข้อมูลพื้นฐาน!$H$2:$H$7,0)),"")</f>
        <v/>
      </c>
      <c r="C114" s="44"/>
      <c r="D114" s="98"/>
      <c r="E114" s="78"/>
      <c r="F114" s="46"/>
      <c r="G114" s="46"/>
      <c r="H114" s="46"/>
      <c r="I114" s="46" t="str">
        <f>IFERROR(INDEX(ข้อมูลพื้นฐาน!$E$2:$E$7,
MATCH($J114,ข้อมูลพื้นฐาน!$F$2:$F$7,0)),"")</f>
        <v/>
      </c>
      <c r="J114" s="46"/>
      <c r="K114" s="78"/>
      <c r="L114" s="48" t="s">
        <v>134</v>
      </c>
      <c r="M114" s="49"/>
      <c r="N114" s="84"/>
      <c r="O114" s="84"/>
      <c r="P114" s="84"/>
      <c r="Q114" s="84"/>
      <c r="R114" s="84"/>
      <c r="S114" s="84"/>
      <c r="T114" s="84"/>
      <c r="U114" s="84"/>
      <c r="V114" s="51">
        <f t="shared" si="13"/>
        <v>0</v>
      </c>
      <c r="W114" s="84"/>
      <c r="X114" s="84">
        <f t="shared" si="9"/>
        <v>0</v>
      </c>
      <c r="Y114" s="84"/>
      <c r="Z114" s="84"/>
      <c r="AA114" s="84"/>
      <c r="AB114" s="84"/>
      <c r="AC114" s="84"/>
      <c r="AD114" s="84"/>
      <c r="AE114" s="84"/>
      <c r="AF114" s="84"/>
      <c r="AG114" s="84"/>
      <c r="AH114" s="51">
        <f t="shared" si="10"/>
        <v>0</v>
      </c>
      <c r="AI114" s="53">
        <f t="shared" si="11"/>
        <v>0</v>
      </c>
      <c r="AJ114" s="64" t="str">
        <f t="shared" si="12"/>
        <v>ซ่อน</v>
      </c>
      <c r="AK114" s="65"/>
      <c r="AL114" s="65"/>
    </row>
    <row r="115" spans="1:38" x14ac:dyDescent="0.7">
      <c r="A115" s="98"/>
      <c r="B115" s="43" t="str">
        <f>IFERROR(INDEX(ข้อมูลพื้นฐาน!$G$2:$G$7,
MATCH($F115,ข้อมูลพื้นฐาน!$H$2:$H$7,0)),"")</f>
        <v/>
      </c>
      <c r="C115" s="44"/>
      <c r="D115" s="98"/>
      <c r="E115" s="78"/>
      <c r="F115" s="46"/>
      <c r="G115" s="46"/>
      <c r="H115" s="46"/>
      <c r="I115" s="46" t="str">
        <f>IFERROR(INDEX(ข้อมูลพื้นฐาน!$E$2:$E$7,
MATCH($J115,ข้อมูลพื้นฐาน!$F$2:$F$7,0)),"")</f>
        <v/>
      </c>
      <c r="J115" s="46"/>
      <c r="K115" s="78"/>
      <c r="L115" s="48" t="s">
        <v>134</v>
      </c>
      <c r="M115" s="49"/>
      <c r="N115" s="50"/>
      <c r="O115" s="50"/>
      <c r="P115" s="50"/>
      <c r="Q115" s="50"/>
      <c r="R115" s="50"/>
      <c r="S115" s="50"/>
      <c r="T115" s="50"/>
      <c r="U115" s="50"/>
      <c r="V115" s="51">
        <f t="shared" si="13"/>
        <v>0</v>
      </c>
      <c r="W115" s="84"/>
      <c r="X115" s="84">
        <f t="shared" si="9"/>
        <v>0</v>
      </c>
      <c r="Y115" s="84"/>
      <c r="Z115" s="84"/>
      <c r="AA115" s="84"/>
      <c r="AB115" s="84"/>
      <c r="AC115" s="84"/>
      <c r="AD115" s="84"/>
      <c r="AE115" s="84"/>
      <c r="AF115" s="84"/>
      <c r="AG115" s="84"/>
      <c r="AH115" s="51">
        <f t="shared" si="10"/>
        <v>0</v>
      </c>
      <c r="AI115" s="53">
        <f t="shared" si="11"/>
        <v>0</v>
      </c>
      <c r="AJ115" s="64" t="str">
        <f t="shared" si="12"/>
        <v>ซ่อน</v>
      </c>
      <c r="AK115" s="65"/>
      <c r="AL115" s="65"/>
    </row>
    <row r="116" spans="1:38" x14ac:dyDescent="0.7">
      <c r="A116" s="98"/>
      <c r="B116" s="43" t="str">
        <f>IFERROR(INDEX(ข้อมูลพื้นฐาน!$G$2:$G$7,
MATCH($F116,ข้อมูลพื้นฐาน!$H$2:$H$7,0)),"")</f>
        <v/>
      </c>
      <c r="C116" s="44"/>
      <c r="D116" s="98"/>
      <c r="E116" s="78"/>
      <c r="F116" s="46"/>
      <c r="G116" s="46"/>
      <c r="H116" s="46"/>
      <c r="I116" s="46" t="str">
        <f>IFERROR(INDEX(ข้อมูลพื้นฐาน!$E$2:$E$7,
MATCH($J116,ข้อมูลพื้นฐาน!$F$2:$F$7,0)),"")</f>
        <v/>
      </c>
      <c r="J116" s="46"/>
      <c r="K116" s="78"/>
      <c r="L116" s="48" t="s">
        <v>134</v>
      </c>
      <c r="M116" s="49"/>
      <c r="N116" s="84"/>
      <c r="O116" s="84"/>
      <c r="P116" s="84"/>
      <c r="Q116" s="84"/>
      <c r="R116" s="84"/>
      <c r="S116" s="84"/>
      <c r="T116" s="84"/>
      <c r="U116" s="84"/>
      <c r="V116" s="51">
        <f t="shared" si="13"/>
        <v>0</v>
      </c>
      <c r="W116" s="84"/>
      <c r="X116" s="84">
        <f t="shared" si="9"/>
        <v>0</v>
      </c>
      <c r="Y116" s="84"/>
      <c r="Z116" s="84"/>
      <c r="AA116" s="84"/>
      <c r="AB116" s="84"/>
      <c r="AC116" s="84"/>
      <c r="AD116" s="84"/>
      <c r="AE116" s="84"/>
      <c r="AF116" s="84"/>
      <c r="AG116" s="84"/>
      <c r="AH116" s="51">
        <f t="shared" si="10"/>
        <v>0</v>
      </c>
      <c r="AI116" s="53">
        <f t="shared" si="11"/>
        <v>0</v>
      </c>
      <c r="AJ116" s="64" t="str">
        <f t="shared" si="12"/>
        <v>ซ่อน</v>
      </c>
      <c r="AK116" s="65"/>
      <c r="AL116" s="65"/>
    </row>
    <row r="117" spans="1:38" x14ac:dyDescent="0.7">
      <c r="A117" s="98"/>
      <c r="B117" s="43" t="str">
        <f>IFERROR(INDEX(ข้อมูลพื้นฐาน!$G$2:$G$7,
MATCH($F117,ข้อมูลพื้นฐาน!$H$2:$H$7,0)),"")</f>
        <v/>
      </c>
      <c r="C117" s="44"/>
      <c r="D117" s="98"/>
      <c r="E117" s="78"/>
      <c r="F117" s="46"/>
      <c r="G117" s="46"/>
      <c r="H117" s="46"/>
      <c r="I117" s="46" t="str">
        <f>IFERROR(INDEX(ข้อมูลพื้นฐาน!$E$2:$E$7,
MATCH($J117,ข้อมูลพื้นฐาน!$F$2:$F$7,0)),"")</f>
        <v/>
      </c>
      <c r="J117" s="46"/>
      <c r="K117" s="78"/>
      <c r="L117" s="48" t="s">
        <v>134</v>
      </c>
      <c r="M117" s="49"/>
      <c r="N117" s="50"/>
      <c r="O117" s="50"/>
      <c r="P117" s="50"/>
      <c r="Q117" s="50"/>
      <c r="R117" s="50"/>
      <c r="S117" s="50"/>
      <c r="T117" s="50"/>
      <c r="U117" s="50"/>
      <c r="V117" s="51">
        <f t="shared" si="13"/>
        <v>0</v>
      </c>
      <c r="W117" s="84"/>
      <c r="X117" s="84">
        <f t="shared" si="9"/>
        <v>0</v>
      </c>
      <c r="Y117" s="84"/>
      <c r="Z117" s="84"/>
      <c r="AA117" s="84"/>
      <c r="AB117" s="84"/>
      <c r="AC117" s="84"/>
      <c r="AD117" s="84"/>
      <c r="AE117" s="84"/>
      <c r="AF117" s="84"/>
      <c r="AG117" s="84"/>
      <c r="AH117" s="51">
        <f t="shared" si="10"/>
        <v>0</v>
      </c>
      <c r="AI117" s="53">
        <f t="shared" si="11"/>
        <v>0</v>
      </c>
      <c r="AJ117" s="64" t="str">
        <f t="shared" si="12"/>
        <v>ซ่อน</v>
      </c>
      <c r="AK117" s="65"/>
      <c r="AL117" s="65"/>
    </row>
    <row r="118" spans="1:38" x14ac:dyDescent="0.7">
      <c r="A118" s="98"/>
      <c r="B118" s="43" t="str">
        <f>IFERROR(INDEX(ข้อมูลพื้นฐาน!$G$2:$G$7,
MATCH($F118,ข้อมูลพื้นฐาน!$H$2:$H$7,0)),"")</f>
        <v/>
      </c>
      <c r="C118" s="44"/>
      <c r="D118" s="98"/>
      <c r="E118" s="78"/>
      <c r="F118" s="46"/>
      <c r="G118" s="46"/>
      <c r="H118" s="46"/>
      <c r="I118" s="46" t="str">
        <f>IFERROR(INDEX(ข้อมูลพื้นฐาน!$E$2:$E$7,
MATCH($J118,ข้อมูลพื้นฐาน!$F$2:$F$7,0)),"")</f>
        <v/>
      </c>
      <c r="J118" s="46"/>
      <c r="K118" s="78"/>
      <c r="L118" s="48" t="s">
        <v>134</v>
      </c>
      <c r="M118" s="49"/>
      <c r="N118" s="84"/>
      <c r="O118" s="84"/>
      <c r="P118" s="84"/>
      <c r="Q118" s="84"/>
      <c r="R118" s="84"/>
      <c r="S118" s="84"/>
      <c r="T118" s="84"/>
      <c r="U118" s="84"/>
      <c r="V118" s="51">
        <f t="shared" si="13"/>
        <v>0</v>
      </c>
      <c r="W118" s="84"/>
      <c r="X118" s="84">
        <f t="shared" si="9"/>
        <v>0</v>
      </c>
      <c r="Y118" s="84"/>
      <c r="Z118" s="84"/>
      <c r="AA118" s="84"/>
      <c r="AB118" s="84"/>
      <c r="AC118" s="84"/>
      <c r="AD118" s="84"/>
      <c r="AE118" s="84"/>
      <c r="AF118" s="84"/>
      <c r="AG118" s="84"/>
      <c r="AH118" s="51">
        <f t="shared" si="10"/>
        <v>0</v>
      </c>
      <c r="AI118" s="53">
        <f t="shared" si="11"/>
        <v>0</v>
      </c>
      <c r="AJ118" s="64" t="str">
        <f t="shared" si="12"/>
        <v>ซ่อน</v>
      </c>
      <c r="AK118" s="65"/>
      <c r="AL118" s="65"/>
    </row>
    <row r="119" spans="1:38" x14ac:dyDescent="0.7">
      <c r="A119" s="98"/>
      <c r="B119" s="43" t="str">
        <f>IFERROR(INDEX(ข้อมูลพื้นฐาน!$G$2:$G$7,
MATCH($F119,ข้อมูลพื้นฐาน!$H$2:$H$7,0)),"")</f>
        <v/>
      </c>
      <c r="C119" s="44"/>
      <c r="D119" s="98"/>
      <c r="E119" s="78"/>
      <c r="F119" s="46"/>
      <c r="G119" s="46"/>
      <c r="H119" s="46"/>
      <c r="I119" s="46" t="str">
        <f>IFERROR(INDEX(ข้อมูลพื้นฐาน!$E$2:$E$7,
MATCH($J119,ข้อมูลพื้นฐาน!$F$2:$F$7,0)),"")</f>
        <v/>
      </c>
      <c r="J119" s="46"/>
      <c r="K119" s="78"/>
      <c r="L119" s="48" t="s">
        <v>134</v>
      </c>
      <c r="M119" s="49"/>
      <c r="N119" s="50"/>
      <c r="O119" s="50"/>
      <c r="P119" s="50"/>
      <c r="Q119" s="50"/>
      <c r="R119" s="50"/>
      <c r="S119" s="50"/>
      <c r="T119" s="50"/>
      <c r="U119" s="50"/>
      <c r="V119" s="51">
        <f t="shared" si="13"/>
        <v>0</v>
      </c>
      <c r="W119" s="84"/>
      <c r="X119" s="84">
        <f t="shared" si="9"/>
        <v>0</v>
      </c>
      <c r="Y119" s="84"/>
      <c r="Z119" s="84"/>
      <c r="AA119" s="84"/>
      <c r="AB119" s="84"/>
      <c r="AC119" s="84"/>
      <c r="AD119" s="84"/>
      <c r="AE119" s="84"/>
      <c r="AF119" s="84"/>
      <c r="AG119" s="84"/>
      <c r="AH119" s="51">
        <f t="shared" si="10"/>
        <v>0</v>
      </c>
      <c r="AI119" s="53">
        <f t="shared" si="11"/>
        <v>0</v>
      </c>
      <c r="AJ119" s="64" t="str">
        <f t="shared" si="12"/>
        <v>ซ่อน</v>
      </c>
      <c r="AK119" s="65"/>
      <c r="AL119" s="65"/>
    </row>
    <row r="120" spans="1:38" x14ac:dyDescent="0.7">
      <c r="A120" s="98"/>
      <c r="B120" s="43" t="str">
        <f>IFERROR(INDEX(ข้อมูลพื้นฐาน!$G$2:$G$7,
MATCH($F120,ข้อมูลพื้นฐาน!$H$2:$H$7,0)),"")</f>
        <v/>
      </c>
      <c r="C120" s="44"/>
      <c r="D120" s="98"/>
      <c r="E120" s="78"/>
      <c r="F120" s="46"/>
      <c r="G120" s="46"/>
      <c r="H120" s="46"/>
      <c r="I120" s="46" t="str">
        <f>IFERROR(INDEX(ข้อมูลพื้นฐาน!$E$2:$E$7,
MATCH($J120,ข้อมูลพื้นฐาน!$F$2:$F$7,0)),"")</f>
        <v/>
      </c>
      <c r="J120" s="46"/>
      <c r="K120" s="78"/>
      <c r="L120" s="48" t="s">
        <v>134</v>
      </c>
      <c r="M120" s="49"/>
      <c r="N120" s="84"/>
      <c r="O120" s="84"/>
      <c r="P120" s="84"/>
      <c r="Q120" s="84"/>
      <c r="R120" s="84"/>
      <c r="S120" s="84"/>
      <c r="T120" s="84"/>
      <c r="U120" s="84"/>
      <c r="V120" s="51">
        <f t="shared" si="13"/>
        <v>0</v>
      </c>
      <c r="W120" s="84"/>
      <c r="X120" s="84">
        <f t="shared" si="9"/>
        <v>0</v>
      </c>
      <c r="Y120" s="84"/>
      <c r="Z120" s="84"/>
      <c r="AA120" s="84"/>
      <c r="AB120" s="84"/>
      <c r="AC120" s="84"/>
      <c r="AD120" s="84"/>
      <c r="AE120" s="84"/>
      <c r="AF120" s="84"/>
      <c r="AG120" s="84"/>
      <c r="AH120" s="51">
        <f t="shared" si="10"/>
        <v>0</v>
      </c>
      <c r="AI120" s="53">
        <f t="shared" si="11"/>
        <v>0</v>
      </c>
      <c r="AJ120" s="64" t="str">
        <f t="shared" si="12"/>
        <v>ซ่อน</v>
      </c>
      <c r="AK120" s="65"/>
      <c r="AL120" s="65"/>
    </row>
    <row r="121" spans="1:38" x14ac:dyDescent="0.7">
      <c r="A121" s="98"/>
      <c r="B121" s="43" t="str">
        <f>IFERROR(INDEX(ข้อมูลพื้นฐาน!$G$2:$G$7,
MATCH($F121,ข้อมูลพื้นฐาน!$H$2:$H$7,0)),"")</f>
        <v/>
      </c>
      <c r="C121" s="44"/>
      <c r="D121" s="98"/>
      <c r="E121" s="78"/>
      <c r="F121" s="46"/>
      <c r="G121" s="46"/>
      <c r="H121" s="46"/>
      <c r="I121" s="46" t="str">
        <f>IFERROR(INDEX(ข้อมูลพื้นฐาน!$E$2:$E$7,
MATCH($J121,ข้อมูลพื้นฐาน!$F$2:$F$7,0)),"")</f>
        <v/>
      </c>
      <c r="J121" s="46"/>
      <c r="K121" s="78"/>
      <c r="L121" s="48" t="s">
        <v>134</v>
      </c>
      <c r="M121" s="49"/>
      <c r="N121" s="50"/>
      <c r="O121" s="50"/>
      <c r="P121" s="50"/>
      <c r="Q121" s="50"/>
      <c r="R121" s="50"/>
      <c r="S121" s="50"/>
      <c r="T121" s="50"/>
      <c r="U121" s="50"/>
      <c r="V121" s="51">
        <f t="shared" si="13"/>
        <v>0</v>
      </c>
      <c r="W121" s="84"/>
      <c r="X121" s="84">
        <f t="shared" si="9"/>
        <v>0</v>
      </c>
      <c r="Y121" s="84"/>
      <c r="Z121" s="84"/>
      <c r="AA121" s="84"/>
      <c r="AB121" s="84"/>
      <c r="AC121" s="84"/>
      <c r="AD121" s="84"/>
      <c r="AE121" s="84"/>
      <c r="AF121" s="84"/>
      <c r="AG121" s="84"/>
      <c r="AH121" s="51">
        <f t="shared" si="10"/>
        <v>0</v>
      </c>
      <c r="AI121" s="53">
        <f t="shared" si="11"/>
        <v>0</v>
      </c>
      <c r="AJ121" s="64" t="str">
        <f t="shared" si="12"/>
        <v>ซ่อน</v>
      </c>
      <c r="AK121" s="65"/>
      <c r="AL121" s="65"/>
    </row>
    <row r="122" spans="1:38" x14ac:dyDescent="0.7">
      <c r="A122" s="98"/>
      <c r="B122" s="43" t="str">
        <f>IFERROR(INDEX(ข้อมูลพื้นฐาน!$G$2:$G$7,
MATCH($F122,ข้อมูลพื้นฐาน!$H$2:$H$7,0)),"")</f>
        <v/>
      </c>
      <c r="C122" s="44"/>
      <c r="D122" s="98"/>
      <c r="E122" s="78"/>
      <c r="F122" s="46"/>
      <c r="G122" s="46"/>
      <c r="H122" s="46"/>
      <c r="I122" s="46" t="str">
        <f>IFERROR(INDEX(ข้อมูลพื้นฐาน!$E$2:$E$7,
MATCH($J122,ข้อมูลพื้นฐาน!$F$2:$F$7,0)),"")</f>
        <v/>
      </c>
      <c r="J122" s="46"/>
      <c r="K122" s="78"/>
      <c r="L122" s="48" t="s">
        <v>134</v>
      </c>
      <c r="M122" s="49"/>
      <c r="N122" s="84"/>
      <c r="O122" s="84"/>
      <c r="P122" s="84"/>
      <c r="Q122" s="84"/>
      <c r="R122" s="84"/>
      <c r="S122" s="84"/>
      <c r="T122" s="84"/>
      <c r="U122" s="84"/>
      <c r="V122" s="51">
        <f t="shared" si="13"/>
        <v>0</v>
      </c>
      <c r="W122" s="84"/>
      <c r="X122" s="84">
        <f t="shared" si="9"/>
        <v>0</v>
      </c>
      <c r="Y122" s="84"/>
      <c r="Z122" s="84"/>
      <c r="AA122" s="84"/>
      <c r="AB122" s="84"/>
      <c r="AC122" s="84"/>
      <c r="AD122" s="84"/>
      <c r="AE122" s="84"/>
      <c r="AF122" s="84"/>
      <c r="AG122" s="84"/>
      <c r="AH122" s="51">
        <f t="shared" si="10"/>
        <v>0</v>
      </c>
      <c r="AI122" s="53">
        <f t="shared" si="11"/>
        <v>0</v>
      </c>
      <c r="AJ122" s="64" t="str">
        <f t="shared" si="12"/>
        <v>ซ่อน</v>
      </c>
      <c r="AK122" s="65"/>
      <c r="AL122" s="65"/>
    </row>
    <row r="123" spans="1:38" x14ac:dyDescent="0.7">
      <c r="A123" s="98"/>
      <c r="B123" s="43" t="str">
        <f>IFERROR(INDEX(ข้อมูลพื้นฐาน!$G$2:$G$7,
MATCH($F123,ข้อมูลพื้นฐาน!$H$2:$H$7,0)),"")</f>
        <v/>
      </c>
      <c r="C123" s="44"/>
      <c r="D123" s="98"/>
      <c r="E123" s="78"/>
      <c r="F123" s="46"/>
      <c r="G123" s="46"/>
      <c r="H123" s="46"/>
      <c r="I123" s="46" t="str">
        <f>IFERROR(INDEX(ข้อมูลพื้นฐาน!$E$2:$E$7,
MATCH($J123,ข้อมูลพื้นฐาน!$F$2:$F$7,0)),"")</f>
        <v/>
      </c>
      <c r="J123" s="46"/>
      <c r="K123" s="78"/>
      <c r="L123" s="48" t="s">
        <v>134</v>
      </c>
      <c r="M123" s="49"/>
      <c r="N123" s="50"/>
      <c r="O123" s="50"/>
      <c r="P123" s="50"/>
      <c r="Q123" s="50"/>
      <c r="R123" s="50"/>
      <c r="S123" s="50"/>
      <c r="T123" s="50"/>
      <c r="U123" s="50"/>
      <c r="V123" s="51">
        <f t="shared" si="13"/>
        <v>0</v>
      </c>
      <c r="W123" s="84"/>
      <c r="X123" s="84">
        <f t="shared" si="9"/>
        <v>0</v>
      </c>
      <c r="Y123" s="84"/>
      <c r="Z123" s="84"/>
      <c r="AA123" s="84"/>
      <c r="AB123" s="84"/>
      <c r="AC123" s="84"/>
      <c r="AD123" s="84"/>
      <c r="AE123" s="84"/>
      <c r="AF123" s="84"/>
      <c r="AG123" s="84"/>
      <c r="AH123" s="51">
        <f t="shared" si="10"/>
        <v>0</v>
      </c>
      <c r="AI123" s="53">
        <f t="shared" si="11"/>
        <v>0</v>
      </c>
      <c r="AJ123" s="64" t="str">
        <f t="shared" si="12"/>
        <v>ซ่อน</v>
      </c>
      <c r="AK123" s="65"/>
      <c r="AL123" s="65"/>
    </row>
    <row r="124" spans="1:38" x14ac:dyDescent="0.7">
      <c r="A124" s="98"/>
      <c r="B124" s="43" t="str">
        <f>IFERROR(INDEX(ข้อมูลพื้นฐาน!$G$2:$G$7,
MATCH($F124,ข้อมูลพื้นฐาน!$H$2:$H$7,0)),"")</f>
        <v/>
      </c>
      <c r="C124" s="44"/>
      <c r="D124" s="98"/>
      <c r="E124" s="78"/>
      <c r="F124" s="46"/>
      <c r="G124" s="46"/>
      <c r="H124" s="46"/>
      <c r="I124" s="46" t="str">
        <f>IFERROR(INDEX(ข้อมูลพื้นฐาน!$E$2:$E$7,
MATCH($J124,ข้อมูลพื้นฐาน!$F$2:$F$7,0)),"")</f>
        <v/>
      </c>
      <c r="J124" s="46"/>
      <c r="K124" s="78"/>
      <c r="L124" s="48" t="s">
        <v>134</v>
      </c>
      <c r="M124" s="49"/>
      <c r="N124" s="84"/>
      <c r="O124" s="84"/>
      <c r="P124" s="84"/>
      <c r="Q124" s="84"/>
      <c r="R124" s="84"/>
      <c r="S124" s="84"/>
      <c r="T124" s="84"/>
      <c r="U124" s="84"/>
      <c r="V124" s="51">
        <f t="shared" si="13"/>
        <v>0</v>
      </c>
      <c r="W124" s="84"/>
      <c r="X124" s="84">
        <f t="shared" si="9"/>
        <v>0</v>
      </c>
      <c r="Y124" s="84"/>
      <c r="Z124" s="84"/>
      <c r="AA124" s="84"/>
      <c r="AB124" s="84"/>
      <c r="AC124" s="84"/>
      <c r="AD124" s="84"/>
      <c r="AE124" s="84"/>
      <c r="AF124" s="84"/>
      <c r="AG124" s="84"/>
      <c r="AH124" s="51">
        <f t="shared" si="10"/>
        <v>0</v>
      </c>
      <c r="AI124" s="53">
        <f t="shared" si="11"/>
        <v>0</v>
      </c>
      <c r="AJ124" s="64" t="str">
        <f t="shared" si="12"/>
        <v>ซ่อน</v>
      </c>
      <c r="AK124" s="65"/>
      <c r="AL124" s="65"/>
    </row>
    <row r="125" spans="1:38" x14ac:dyDescent="0.7">
      <c r="A125" s="98"/>
      <c r="B125" s="43" t="str">
        <f>IFERROR(INDEX(ข้อมูลพื้นฐาน!$G$2:$G$7,
MATCH($F125,ข้อมูลพื้นฐาน!$H$2:$H$7,0)),"")</f>
        <v/>
      </c>
      <c r="C125" s="44"/>
      <c r="D125" s="98"/>
      <c r="E125" s="78"/>
      <c r="F125" s="46"/>
      <c r="G125" s="46"/>
      <c r="H125" s="46"/>
      <c r="I125" s="46" t="str">
        <f>IFERROR(INDEX(ข้อมูลพื้นฐาน!$E$2:$E$7,
MATCH($J125,ข้อมูลพื้นฐาน!$F$2:$F$7,0)),"")</f>
        <v/>
      </c>
      <c r="J125" s="46"/>
      <c r="K125" s="78"/>
      <c r="L125" s="48" t="s">
        <v>134</v>
      </c>
      <c r="M125" s="49"/>
      <c r="N125" s="50"/>
      <c r="O125" s="50"/>
      <c r="P125" s="50"/>
      <c r="Q125" s="50"/>
      <c r="R125" s="50"/>
      <c r="S125" s="50"/>
      <c r="T125" s="50"/>
      <c r="U125" s="50"/>
      <c r="V125" s="51">
        <f t="shared" si="13"/>
        <v>0</v>
      </c>
      <c r="W125" s="84"/>
      <c r="X125" s="84">
        <f t="shared" si="9"/>
        <v>0</v>
      </c>
      <c r="Y125" s="84"/>
      <c r="Z125" s="84"/>
      <c r="AA125" s="84"/>
      <c r="AB125" s="84"/>
      <c r="AC125" s="84"/>
      <c r="AD125" s="84"/>
      <c r="AE125" s="84"/>
      <c r="AF125" s="84"/>
      <c r="AG125" s="84"/>
      <c r="AH125" s="51">
        <f t="shared" si="10"/>
        <v>0</v>
      </c>
      <c r="AI125" s="53">
        <f t="shared" si="11"/>
        <v>0</v>
      </c>
      <c r="AJ125" s="64" t="str">
        <f t="shared" si="12"/>
        <v>ซ่อน</v>
      </c>
      <c r="AK125" s="65"/>
      <c r="AL125" s="65"/>
    </row>
    <row r="126" spans="1:38" x14ac:dyDescent="0.7">
      <c r="A126" s="98"/>
      <c r="B126" s="43" t="str">
        <f>IFERROR(INDEX(ข้อมูลพื้นฐาน!$G$2:$G$7,
MATCH($F126,ข้อมูลพื้นฐาน!$H$2:$H$7,0)),"")</f>
        <v/>
      </c>
      <c r="C126" s="44"/>
      <c r="D126" s="98"/>
      <c r="E126" s="78"/>
      <c r="F126" s="46"/>
      <c r="G126" s="46"/>
      <c r="H126" s="46"/>
      <c r="I126" s="46" t="str">
        <f>IFERROR(INDEX(ข้อมูลพื้นฐาน!$E$2:$E$7,
MATCH($J126,ข้อมูลพื้นฐาน!$F$2:$F$7,0)),"")</f>
        <v/>
      </c>
      <c r="J126" s="46"/>
      <c r="K126" s="78"/>
      <c r="L126" s="48" t="s">
        <v>134</v>
      </c>
      <c r="M126" s="49"/>
      <c r="N126" s="84"/>
      <c r="O126" s="84"/>
      <c r="P126" s="84"/>
      <c r="Q126" s="84"/>
      <c r="R126" s="84"/>
      <c r="S126" s="84"/>
      <c r="T126" s="84"/>
      <c r="U126" s="84"/>
      <c r="V126" s="51">
        <f t="shared" si="13"/>
        <v>0</v>
      </c>
      <c r="W126" s="84"/>
      <c r="X126" s="84">
        <f t="shared" si="9"/>
        <v>0</v>
      </c>
      <c r="Y126" s="84"/>
      <c r="Z126" s="84"/>
      <c r="AA126" s="84"/>
      <c r="AB126" s="84"/>
      <c r="AC126" s="84"/>
      <c r="AD126" s="84"/>
      <c r="AE126" s="84"/>
      <c r="AF126" s="84"/>
      <c r="AG126" s="84"/>
      <c r="AH126" s="51">
        <f t="shared" si="10"/>
        <v>0</v>
      </c>
      <c r="AI126" s="53">
        <f t="shared" si="11"/>
        <v>0</v>
      </c>
      <c r="AJ126" s="64" t="str">
        <f t="shared" si="12"/>
        <v>ซ่อน</v>
      </c>
      <c r="AK126" s="65"/>
      <c r="AL126" s="65"/>
    </row>
    <row r="127" spans="1:38" x14ac:dyDescent="0.7">
      <c r="A127" s="98"/>
      <c r="B127" s="43" t="str">
        <f>IFERROR(INDEX(ข้อมูลพื้นฐาน!$G$2:$G$7,
MATCH($F127,ข้อมูลพื้นฐาน!$H$2:$H$7,0)),"")</f>
        <v/>
      </c>
      <c r="C127" s="44"/>
      <c r="D127" s="98"/>
      <c r="E127" s="78"/>
      <c r="F127" s="46"/>
      <c r="G127" s="46"/>
      <c r="H127" s="46"/>
      <c r="I127" s="46" t="str">
        <f>IFERROR(INDEX(ข้อมูลพื้นฐาน!$E$2:$E$7,
MATCH($J127,ข้อมูลพื้นฐาน!$F$2:$F$7,0)),"")</f>
        <v/>
      </c>
      <c r="J127" s="46"/>
      <c r="K127" s="78"/>
      <c r="L127" s="48" t="s">
        <v>134</v>
      </c>
      <c r="M127" s="49"/>
      <c r="N127" s="50"/>
      <c r="O127" s="50"/>
      <c r="P127" s="50"/>
      <c r="Q127" s="50"/>
      <c r="R127" s="50"/>
      <c r="S127" s="50"/>
      <c r="T127" s="50"/>
      <c r="U127" s="50"/>
      <c r="V127" s="51">
        <f t="shared" si="13"/>
        <v>0</v>
      </c>
      <c r="W127" s="84"/>
      <c r="X127" s="84">
        <f t="shared" si="9"/>
        <v>0</v>
      </c>
      <c r="Y127" s="84"/>
      <c r="Z127" s="84"/>
      <c r="AA127" s="84"/>
      <c r="AB127" s="84"/>
      <c r="AC127" s="84"/>
      <c r="AD127" s="84"/>
      <c r="AE127" s="84"/>
      <c r="AF127" s="84"/>
      <c r="AG127" s="84"/>
      <c r="AH127" s="51">
        <f t="shared" si="10"/>
        <v>0</v>
      </c>
      <c r="AI127" s="53">
        <f t="shared" si="11"/>
        <v>0</v>
      </c>
      <c r="AJ127" s="64" t="str">
        <f t="shared" si="12"/>
        <v>ซ่อน</v>
      </c>
      <c r="AK127" s="65"/>
      <c r="AL127" s="65"/>
    </row>
    <row r="128" spans="1:38" x14ac:dyDescent="0.7">
      <c r="A128" s="98"/>
      <c r="B128" s="43" t="str">
        <f>IFERROR(INDEX(ข้อมูลพื้นฐาน!$G$2:$G$7,
MATCH($F128,ข้อมูลพื้นฐาน!$H$2:$H$7,0)),"")</f>
        <v/>
      </c>
      <c r="C128" s="44"/>
      <c r="D128" s="98"/>
      <c r="E128" s="78"/>
      <c r="F128" s="46"/>
      <c r="G128" s="46"/>
      <c r="H128" s="46"/>
      <c r="I128" s="46" t="str">
        <f>IFERROR(INDEX(ข้อมูลพื้นฐาน!$E$2:$E$7,
MATCH($J128,ข้อมูลพื้นฐาน!$F$2:$F$7,0)),"")</f>
        <v/>
      </c>
      <c r="J128" s="46"/>
      <c r="K128" s="78"/>
      <c r="L128" s="48" t="s">
        <v>134</v>
      </c>
      <c r="M128" s="49"/>
      <c r="N128" s="84"/>
      <c r="O128" s="84"/>
      <c r="P128" s="84"/>
      <c r="Q128" s="84"/>
      <c r="R128" s="84"/>
      <c r="S128" s="84"/>
      <c r="T128" s="84"/>
      <c r="U128" s="84"/>
      <c r="V128" s="51">
        <f t="shared" si="13"/>
        <v>0</v>
      </c>
      <c r="W128" s="84"/>
      <c r="X128" s="84">
        <f t="shared" si="9"/>
        <v>0</v>
      </c>
      <c r="Y128" s="84"/>
      <c r="Z128" s="84"/>
      <c r="AA128" s="84"/>
      <c r="AB128" s="84"/>
      <c r="AC128" s="84"/>
      <c r="AD128" s="84"/>
      <c r="AE128" s="84"/>
      <c r="AF128" s="84"/>
      <c r="AG128" s="84"/>
      <c r="AH128" s="51">
        <f t="shared" si="10"/>
        <v>0</v>
      </c>
      <c r="AI128" s="53">
        <f t="shared" si="11"/>
        <v>0</v>
      </c>
      <c r="AJ128" s="64" t="str">
        <f t="shared" si="12"/>
        <v>ซ่อน</v>
      </c>
      <c r="AK128" s="65"/>
      <c r="AL128" s="65"/>
    </row>
    <row r="129" spans="1:38" x14ac:dyDescent="0.7">
      <c r="A129" s="98"/>
      <c r="B129" s="43" t="str">
        <f>IFERROR(INDEX(ข้อมูลพื้นฐาน!$G$2:$G$7,
MATCH($F129,ข้อมูลพื้นฐาน!$H$2:$H$7,0)),"")</f>
        <v/>
      </c>
      <c r="C129" s="44"/>
      <c r="D129" s="98"/>
      <c r="E129" s="78"/>
      <c r="F129" s="46"/>
      <c r="G129" s="46"/>
      <c r="H129" s="46"/>
      <c r="I129" s="46" t="str">
        <f>IFERROR(INDEX(ข้อมูลพื้นฐาน!$E$2:$E$7,
MATCH($J129,ข้อมูลพื้นฐาน!$F$2:$F$7,0)),"")</f>
        <v/>
      </c>
      <c r="J129" s="46"/>
      <c r="K129" s="78"/>
      <c r="L129" s="48" t="s">
        <v>134</v>
      </c>
      <c r="M129" s="49"/>
      <c r="N129" s="50"/>
      <c r="O129" s="50"/>
      <c r="P129" s="50"/>
      <c r="Q129" s="50"/>
      <c r="R129" s="50"/>
      <c r="S129" s="50"/>
      <c r="T129" s="50"/>
      <c r="U129" s="50"/>
      <c r="V129" s="51">
        <f t="shared" si="13"/>
        <v>0</v>
      </c>
      <c r="W129" s="84"/>
      <c r="X129" s="84">
        <f t="shared" si="9"/>
        <v>0</v>
      </c>
      <c r="Y129" s="84"/>
      <c r="Z129" s="84"/>
      <c r="AA129" s="84"/>
      <c r="AB129" s="84"/>
      <c r="AC129" s="84"/>
      <c r="AD129" s="84"/>
      <c r="AE129" s="84"/>
      <c r="AF129" s="84"/>
      <c r="AG129" s="84"/>
      <c r="AH129" s="51">
        <f t="shared" si="10"/>
        <v>0</v>
      </c>
      <c r="AI129" s="53">
        <f t="shared" si="11"/>
        <v>0</v>
      </c>
      <c r="AJ129" s="64" t="str">
        <f t="shared" si="12"/>
        <v>ซ่อน</v>
      </c>
      <c r="AK129" s="65"/>
      <c r="AL129" s="65"/>
    </row>
    <row r="130" spans="1:38" x14ac:dyDescent="0.7">
      <c r="A130" s="98"/>
      <c r="B130" s="43" t="str">
        <f>IFERROR(INDEX(ข้อมูลพื้นฐาน!$G$2:$G$7,
MATCH($F130,ข้อมูลพื้นฐาน!$H$2:$H$7,0)),"")</f>
        <v/>
      </c>
      <c r="C130" s="44"/>
      <c r="D130" s="98"/>
      <c r="E130" s="78"/>
      <c r="F130" s="46"/>
      <c r="G130" s="46"/>
      <c r="H130" s="46"/>
      <c r="I130" s="46" t="str">
        <f>IFERROR(INDEX(ข้อมูลพื้นฐาน!$E$2:$E$7,
MATCH($J130,ข้อมูลพื้นฐาน!$F$2:$F$7,0)),"")</f>
        <v/>
      </c>
      <c r="J130" s="46"/>
      <c r="K130" s="78"/>
      <c r="L130" s="48" t="s">
        <v>134</v>
      </c>
      <c r="M130" s="49"/>
      <c r="N130" s="84"/>
      <c r="O130" s="84"/>
      <c r="P130" s="84"/>
      <c r="Q130" s="84"/>
      <c r="R130" s="84"/>
      <c r="S130" s="84"/>
      <c r="T130" s="84"/>
      <c r="U130" s="84"/>
      <c r="V130" s="51">
        <f t="shared" si="13"/>
        <v>0</v>
      </c>
      <c r="W130" s="84"/>
      <c r="X130" s="84">
        <f t="shared" si="9"/>
        <v>0</v>
      </c>
      <c r="Y130" s="84"/>
      <c r="Z130" s="84"/>
      <c r="AA130" s="84"/>
      <c r="AB130" s="84"/>
      <c r="AC130" s="84"/>
      <c r="AD130" s="84"/>
      <c r="AE130" s="84"/>
      <c r="AF130" s="84"/>
      <c r="AG130" s="84"/>
      <c r="AH130" s="51">
        <f t="shared" si="10"/>
        <v>0</v>
      </c>
      <c r="AI130" s="53">
        <f t="shared" si="11"/>
        <v>0</v>
      </c>
      <c r="AJ130" s="64" t="str">
        <f t="shared" si="12"/>
        <v>ซ่อน</v>
      </c>
      <c r="AK130" s="65"/>
      <c r="AL130" s="65"/>
    </row>
    <row r="131" spans="1:38" x14ac:dyDescent="0.7">
      <c r="A131" s="98"/>
      <c r="B131" s="43" t="str">
        <f>IFERROR(INDEX(ข้อมูลพื้นฐาน!$G$2:$G$7,
MATCH($F131,ข้อมูลพื้นฐาน!$H$2:$H$7,0)),"")</f>
        <v/>
      </c>
      <c r="C131" s="44"/>
      <c r="D131" s="98"/>
      <c r="E131" s="78"/>
      <c r="F131" s="46"/>
      <c r="G131" s="46"/>
      <c r="H131" s="46"/>
      <c r="I131" s="46" t="str">
        <f>IFERROR(INDEX(ข้อมูลพื้นฐาน!$E$2:$E$7,
MATCH($J131,ข้อมูลพื้นฐาน!$F$2:$F$7,0)),"")</f>
        <v/>
      </c>
      <c r="J131" s="46"/>
      <c r="K131" s="78"/>
      <c r="L131" s="48" t="s">
        <v>134</v>
      </c>
      <c r="M131" s="49"/>
      <c r="N131" s="50"/>
      <c r="O131" s="50"/>
      <c r="P131" s="50"/>
      <c r="Q131" s="50"/>
      <c r="R131" s="50"/>
      <c r="S131" s="50"/>
      <c r="T131" s="50"/>
      <c r="U131" s="50"/>
      <c r="V131" s="51">
        <f t="shared" si="13"/>
        <v>0</v>
      </c>
      <c r="W131" s="84"/>
      <c r="X131" s="84">
        <f t="shared" ref="X131:X194" si="14">IF($F131="พนักงานจ้าง",ROUND(MAX(MIN(15000,$V131),1650)*$AM$3/100,0),0)</f>
        <v>0</v>
      </c>
      <c r="Y131" s="84"/>
      <c r="Z131" s="84"/>
      <c r="AA131" s="84"/>
      <c r="AB131" s="84"/>
      <c r="AC131" s="84"/>
      <c r="AD131" s="84"/>
      <c r="AE131" s="84"/>
      <c r="AF131" s="84"/>
      <c r="AG131" s="84"/>
      <c r="AH131" s="51">
        <f t="shared" ref="AH131:AH194" si="15">SUM($W131:$AG131)</f>
        <v>0</v>
      </c>
      <c r="AI131" s="53">
        <f t="shared" ref="AI131:AI194" si="16">SUM($V131-$AH131)</f>
        <v>0</v>
      </c>
      <c r="AJ131" s="64" t="str">
        <f t="shared" ref="AJ131:AJ194" si="17">IF(SUM(N131:V131)=0,"ซ่อน","แสดง")</f>
        <v>ซ่อน</v>
      </c>
      <c r="AK131" s="65"/>
      <c r="AL131" s="65"/>
    </row>
    <row r="132" spans="1:38" x14ac:dyDescent="0.7">
      <c r="A132" s="98"/>
      <c r="B132" s="43" t="str">
        <f>IFERROR(INDEX(ข้อมูลพื้นฐาน!$G$2:$G$7,
MATCH($F132,ข้อมูลพื้นฐาน!$H$2:$H$7,0)),"")</f>
        <v/>
      </c>
      <c r="C132" s="44"/>
      <c r="D132" s="98"/>
      <c r="E132" s="78"/>
      <c r="F132" s="46"/>
      <c r="G132" s="46"/>
      <c r="H132" s="46"/>
      <c r="I132" s="46" t="str">
        <f>IFERROR(INDEX(ข้อมูลพื้นฐาน!$E$2:$E$7,
MATCH($J132,ข้อมูลพื้นฐาน!$F$2:$F$7,0)),"")</f>
        <v/>
      </c>
      <c r="J132" s="46"/>
      <c r="K132" s="78"/>
      <c r="L132" s="48" t="s">
        <v>134</v>
      </c>
      <c r="M132" s="49"/>
      <c r="N132" s="84"/>
      <c r="O132" s="84"/>
      <c r="P132" s="84"/>
      <c r="Q132" s="84"/>
      <c r="R132" s="84"/>
      <c r="S132" s="84"/>
      <c r="T132" s="84"/>
      <c r="U132" s="84"/>
      <c r="V132" s="51">
        <f t="shared" si="13"/>
        <v>0</v>
      </c>
      <c r="W132" s="84"/>
      <c r="X132" s="84">
        <f t="shared" si="14"/>
        <v>0</v>
      </c>
      <c r="Y132" s="84"/>
      <c r="Z132" s="84"/>
      <c r="AA132" s="84"/>
      <c r="AB132" s="84"/>
      <c r="AC132" s="84"/>
      <c r="AD132" s="84"/>
      <c r="AE132" s="84"/>
      <c r="AF132" s="84"/>
      <c r="AG132" s="84"/>
      <c r="AH132" s="51">
        <f t="shared" si="15"/>
        <v>0</v>
      </c>
      <c r="AI132" s="53">
        <f t="shared" si="16"/>
        <v>0</v>
      </c>
      <c r="AJ132" s="64" t="str">
        <f t="shared" si="17"/>
        <v>ซ่อน</v>
      </c>
      <c r="AK132" s="65"/>
      <c r="AL132" s="65"/>
    </row>
    <row r="133" spans="1:38" x14ac:dyDescent="0.7">
      <c r="A133" s="98"/>
      <c r="B133" s="43" t="str">
        <f>IFERROR(INDEX(ข้อมูลพื้นฐาน!$G$2:$G$7,
MATCH($F133,ข้อมูลพื้นฐาน!$H$2:$H$7,0)),"")</f>
        <v/>
      </c>
      <c r="C133" s="44"/>
      <c r="D133" s="98"/>
      <c r="E133" s="78"/>
      <c r="F133" s="46"/>
      <c r="G133" s="46"/>
      <c r="H133" s="46"/>
      <c r="I133" s="46" t="str">
        <f>IFERROR(INDEX(ข้อมูลพื้นฐาน!$E$2:$E$7,
MATCH($J133,ข้อมูลพื้นฐาน!$F$2:$F$7,0)),"")</f>
        <v/>
      </c>
      <c r="J133" s="46"/>
      <c r="K133" s="78"/>
      <c r="L133" s="48" t="s">
        <v>134</v>
      </c>
      <c r="M133" s="49"/>
      <c r="N133" s="50"/>
      <c r="O133" s="50"/>
      <c r="P133" s="50"/>
      <c r="Q133" s="50"/>
      <c r="R133" s="50"/>
      <c r="S133" s="50"/>
      <c r="T133" s="50"/>
      <c r="U133" s="50"/>
      <c r="V133" s="51">
        <f t="shared" si="13"/>
        <v>0</v>
      </c>
      <c r="W133" s="84"/>
      <c r="X133" s="84">
        <f t="shared" si="14"/>
        <v>0</v>
      </c>
      <c r="Y133" s="84"/>
      <c r="Z133" s="84"/>
      <c r="AA133" s="84"/>
      <c r="AB133" s="84"/>
      <c r="AC133" s="84"/>
      <c r="AD133" s="84"/>
      <c r="AE133" s="84"/>
      <c r="AF133" s="84"/>
      <c r="AG133" s="84"/>
      <c r="AH133" s="51">
        <f t="shared" si="15"/>
        <v>0</v>
      </c>
      <c r="AI133" s="53">
        <f t="shared" si="16"/>
        <v>0</v>
      </c>
      <c r="AJ133" s="64" t="str">
        <f t="shared" si="17"/>
        <v>ซ่อน</v>
      </c>
      <c r="AK133" s="65"/>
      <c r="AL133" s="65"/>
    </row>
    <row r="134" spans="1:38" x14ac:dyDescent="0.7">
      <c r="A134" s="98"/>
      <c r="B134" s="43" t="str">
        <f>IFERROR(INDEX(ข้อมูลพื้นฐาน!$G$2:$G$7,
MATCH($F134,ข้อมูลพื้นฐาน!$H$2:$H$7,0)),"")</f>
        <v/>
      </c>
      <c r="C134" s="44"/>
      <c r="D134" s="98"/>
      <c r="E134" s="78"/>
      <c r="F134" s="46"/>
      <c r="G134" s="46"/>
      <c r="H134" s="46"/>
      <c r="I134" s="46" t="str">
        <f>IFERROR(INDEX(ข้อมูลพื้นฐาน!$E$2:$E$7,
MATCH($J134,ข้อมูลพื้นฐาน!$F$2:$F$7,0)),"")</f>
        <v/>
      </c>
      <c r="J134" s="46"/>
      <c r="K134" s="78"/>
      <c r="L134" s="48" t="s">
        <v>134</v>
      </c>
      <c r="M134" s="49"/>
      <c r="N134" s="84"/>
      <c r="O134" s="84"/>
      <c r="P134" s="84"/>
      <c r="Q134" s="84"/>
      <c r="R134" s="84"/>
      <c r="S134" s="84"/>
      <c r="T134" s="84"/>
      <c r="U134" s="84"/>
      <c r="V134" s="51">
        <f t="shared" si="13"/>
        <v>0</v>
      </c>
      <c r="W134" s="84"/>
      <c r="X134" s="84">
        <f t="shared" si="14"/>
        <v>0</v>
      </c>
      <c r="Y134" s="84"/>
      <c r="Z134" s="84"/>
      <c r="AA134" s="84"/>
      <c r="AB134" s="84"/>
      <c r="AC134" s="84"/>
      <c r="AD134" s="84"/>
      <c r="AE134" s="84"/>
      <c r="AF134" s="84"/>
      <c r="AG134" s="84"/>
      <c r="AH134" s="51">
        <f t="shared" si="15"/>
        <v>0</v>
      </c>
      <c r="AI134" s="53">
        <f t="shared" si="16"/>
        <v>0</v>
      </c>
      <c r="AJ134" s="64" t="str">
        <f t="shared" si="17"/>
        <v>ซ่อน</v>
      </c>
      <c r="AK134" s="65"/>
      <c r="AL134" s="65"/>
    </row>
    <row r="135" spans="1:38" x14ac:dyDescent="0.7">
      <c r="A135" s="98"/>
      <c r="B135" s="43" t="str">
        <f>IFERROR(INDEX(ข้อมูลพื้นฐาน!$G$2:$G$7,
MATCH($F135,ข้อมูลพื้นฐาน!$H$2:$H$7,0)),"")</f>
        <v/>
      </c>
      <c r="C135" s="44"/>
      <c r="D135" s="98"/>
      <c r="E135" s="78"/>
      <c r="F135" s="46"/>
      <c r="G135" s="46"/>
      <c r="H135" s="46"/>
      <c r="I135" s="46" t="str">
        <f>IFERROR(INDEX(ข้อมูลพื้นฐาน!$E$2:$E$7,
MATCH($J135,ข้อมูลพื้นฐาน!$F$2:$F$7,0)),"")</f>
        <v/>
      </c>
      <c r="J135" s="46"/>
      <c r="K135" s="78"/>
      <c r="L135" s="48" t="s">
        <v>134</v>
      </c>
      <c r="M135" s="49"/>
      <c r="N135" s="50"/>
      <c r="O135" s="50"/>
      <c r="P135" s="50"/>
      <c r="Q135" s="50"/>
      <c r="R135" s="50"/>
      <c r="S135" s="50"/>
      <c r="T135" s="50"/>
      <c r="U135" s="50"/>
      <c r="V135" s="51">
        <f t="shared" si="13"/>
        <v>0</v>
      </c>
      <c r="W135" s="84"/>
      <c r="X135" s="84">
        <f t="shared" si="14"/>
        <v>0</v>
      </c>
      <c r="Y135" s="84"/>
      <c r="Z135" s="84"/>
      <c r="AA135" s="84"/>
      <c r="AB135" s="84"/>
      <c r="AC135" s="84"/>
      <c r="AD135" s="84"/>
      <c r="AE135" s="84"/>
      <c r="AF135" s="84"/>
      <c r="AG135" s="84"/>
      <c r="AH135" s="51">
        <f t="shared" si="15"/>
        <v>0</v>
      </c>
      <c r="AI135" s="53">
        <f t="shared" si="16"/>
        <v>0</v>
      </c>
      <c r="AJ135" s="64" t="str">
        <f t="shared" si="17"/>
        <v>ซ่อน</v>
      </c>
      <c r="AK135" s="65"/>
      <c r="AL135" s="65"/>
    </row>
    <row r="136" spans="1:38" x14ac:dyDescent="0.7">
      <c r="A136" s="98"/>
      <c r="B136" s="43" t="str">
        <f>IFERROR(INDEX(ข้อมูลพื้นฐาน!$G$2:$G$7,
MATCH($F136,ข้อมูลพื้นฐาน!$H$2:$H$7,0)),"")</f>
        <v/>
      </c>
      <c r="C136" s="44"/>
      <c r="D136" s="98"/>
      <c r="E136" s="78"/>
      <c r="F136" s="46"/>
      <c r="G136" s="46"/>
      <c r="H136" s="46"/>
      <c r="I136" s="46" t="str">
        <f>IFERROR(INDEX(ข้อมูลพื้นฐาน!$E$2:$E$7,
MATCH($J136,ข้อมูลพื้นฐาน!$F$2:$F$7,0)),"")</f>
        <v/>
      </c>
      <c r="J136" s="46"/>
      <c r="K136" s="78"/>
      <c r="L136" s="48" t="s">
        <v>134</v>
      </c>
      <c r="M136" s="49"/>
      <c r="N136" s="84"/>
      <c r="O136" s="84"/>
      <c r="P136" s="84"/>
      <c r="Q136" s="84"/>
      <c r="R136" s="84"/>
      <c r="S136" s="84"/>
      <c r="T136" s="84"/>
      <c r="U136" s="84"/>
      <c r="V136" s="51">
        <f t="shared" si="13"/>
        <v>0</v>
      </c>
      <c r="W136" s="84"/>
      <c r="X136" s="84">
        <f t="shared" si="14"/>
        <v>0</v>
      </c>
      <c r="Y136" s="84"/>
      <c r="Z136" s="84"/>
      <c r="AA136" s="84"/>
      <c r="AB136" s="84"/>
      <c r="AC136" s="84"/>
      <c r="AD136" s="84"/>
      <c r="AE136" s="84"/>
      <c r="AF136" s="84"/>
      <c r="AG136" s="84"/>
      <c r="AH136" s="51">
        <f t="shared" si="15"/>
        <v>0</v>
      </c>
      <c r="AI136" s="53">
        <f t="shared" si="16"/>
        <v>0</v>
      </c>
      <c r="AJ136" s="64" t="str">
        <f t="shared" si="17"/>
        <v>ซ่อน</v>
      </c>
      <c r="AK136" s="65"/>
      <c r="AL136" s="65"/>
    </row>
    <row r="137" spans="1:38" x14ac:dyDescent="0.7">
      <c r="A137" s="98"/>
      <c r="B137" s="43" t="str">
        <f>IFERROR(INDEX(ข้อมูลพื้นฐาน!$G$2:$G$7,
MATCH($F137,ข้อมูลพื้นฐาน!$H$2:$H$7,0)),"")</f>
        <v/>
      </c>
      <c r="C137" s="44"/>
      <c r="D137" s="98"/>
      <c r="E137" s="78"/>
      <c r="F137" s="46"/>
      <c r="G137" s="46"/>
      <c r="H137" s="46"/>
      <c r="I137" s="46" t="str">
        <f>IFERROR(INDEX(ข้อมูลพื้นฐาน!$E$2:$E$7,
MATCH($J137,ข้อมูลพื้นฐาน!$F$2:$F$7,0)),"")</f>
        <v/>
      </c>
      <c r="J137" s="46"/>
      <c r="K137" s="78"/>
      <c r="L137" s="48" t="s">
        <v>134</v>
      </c>
      <c r="M137" s="49"/>
      <c r="N137" s="50"/>
      <c r="O137" s="50"/>
      <c r="P137" s="50"/>
      <c r="Q137" s="50"/>
      <c r="R137" s="50"/>
      <c r="S137" s="50"/>
      <c r="T137" s="50"/>
      <c r="U137" s="50"/>
      <c r="V137" s="51">
        <f t="shared" si="13"/>
        <v>0</v>
      </c>
      <c r="W137" s="84"/>
      <c r="X137" s="84">
        <f t="shared" si="14"/>
        <v>0</v>
      </c>
      <c r="Y137" s="84"/>
      <c r="Z137" s="84"/>
      <c r="AA137" s="84"/>
      <c r="AB137" s="84"/>
      <c r="AC137" s="84"/>
      <c r="AD137" s="84"/>
      <c r="AE137" s="84"/>
      <c r="AF137" s="84"/>
      <c r="AG137" s="84"/>
      <c r="AH137" s="51">
        <f t="shared" si="15"/>
        <v>0</v>
      </c>
      <c r="AI137" s="53">
        <f t="shared" si="16"/>
        <v>0</v>
      </c>
      <c r="AJ137" s="64" t="str">
        <f t="shared" si="17"/>
        <v>ซ่อน</v>
      </c>
      <c r="AK137" s="65"/>
      <c r="AL137" s="65"/>
    </row>
    <row r="138" spans="1:38" x14ac:dyDescent="0.7">
      <c r="A138" s="98"/>
      <c r="B138" s="43" t="str">
        <f>IFERROR(INDEX(ข้อมูลพื้นฐาน!$G$2:$G$7,
MATCH($F138,ข้อมูลพื้นฐาน!$H$2:$H$7,0)),"")</f>
        <v/>
      </c>
      <c r="C138" s="44"/>
      <c r="D138" s="98"/>
      <c r="E138" s="78"/>
      <c r="F138" s="46"/>
      <c r="G138" s="46"/>
      <c r="H138" s="46"/>
      <c r="I138" s="46" t="str">
        <f>IFERROR(INDEX(ข้อมูลพื้นฐาน!$E$2:$E$7,
MATCH($J138,ข้อมูลพื้นฐาน!$F$2:$F$7,0)),"")</f>
        <v/>
      </c>
      <c r="J138" s="46"/>
      <c r="K138" s="78"/>
      <c r="L138" s="48" t="s">
        <v>134</v>
      </c>
      <c r="M138" s="49"/>
      <c r="N138" s="84"/>
      <c r="O138" s="84"/>
      <c r="P138" s="84"/>
      <c r="Q138" s="84"/>
      <c r="R138" s="84"/>
      <c r="S138" s="84"/>
      <c r="T138" s="84"/>
      <c r="U138" s="84"/>
      <c r="V138" s="51">
        <f t="shared" si="13"/>
        <v>0</v>
      </c>
      <c r="W138" s="84"/>
      <c r="X138" s="84">
        <f t="shared" si="14"/>
        <v>0</v>
      </c>
      <c r="Y138" s="84"/>
      <c r="Z138" s="84"/>
      <c r="AA138" s="84"/>
      <c r="AB138" s="84"/>
      <c r="AC138" s="84"/>
      <c r="AD138" s="84"/>
      <c r="AE138" s="84"/>
      <c r="AF138" s="84"/>
      <c r="AG138" s="84"/>
      <c r="AH138" s="51">
        <f t="shared" si="15"/>
        <v>0</v>
      </c>
      <c r="AI138" s="53">
        <f t="shared" si="16"/>
        <v>0</v>
      </c>
      <c r="AJ138" s="64" t="str">
        <f t="shared" si="17"/>
        <v>ซ่อน</v>
      </c>
      <c r="AK138" s="65"/>
      <c r="AL138" s="65"/>
    </row>
    <row r="139" spans="1:38" x14ac:dyDescent="0.7">
      <c r="A139" s="98"/>
      <c r="B139" s="43" t="str">
        <f>IFERROR(INDEX(ข้อมูลพื้นฐาน!$G$2:$G$7,
MATCH($F139,ข้อมูลพื้นฐาน!$H$2:$H$7,0)),"")</f>
        <v/>
      </c>
      <c r="C139" s="44"/>
      <c r="D139" s="98"/>
      <c r="E139" s="78"/>
      <c r="F139" s="46"/>
      <c r="G139" s="46"/>
      <c r="H139" s="46"/>
      <c r="I139" s="46" t="str">
        <f>IFERROR(INDEX(ข้อมูลพื้นฐาน!$E$2:$E$7,
MATCH($J139,ข้อมูลพื้นฐาน!$F$2:$F$7,0)),"")</f>
        <v/>
      </c>
      <c r="J139" s="46"/>
      <c r="K139" s="78"/>
      <c r="L139" s="48" t="s">
        <v>134</v>
      </c>
      <c r="M139" s="49"/>
      <c r="N139" s="50"/>
      <c r="O139" s="50"/>
      <c r="P139" s="50"/>
      <c r="Q139" s="50"/>
      <c r="R139" s="50"/>
      <c r="S139" s="50"/>
      <c r="T139" s="50"/>
      <c r="U139" s="50"/>
      <c r="V139" s="51">
        <f t="shared" si="13"/>
        <v>0</v>
      </c>
      <c r="W139" s="84"/>
      <c r="X139" s="84">
        <f t="shared" si="14"/>
        <v>0</v>
      </c>
      <c r="Y139" s="84"/>
      <c r="Z139" s="84"/>
      <c r="AA139" s="84"/>
      <c r="AB139" s="84"/>
      <c r="AC139" s="84"/>
      <c r="AD139" s="84"/>
      <c r="AE139" s="84"/>
      <c r="AF139" s="84"/>
      <c r="AG139" s="84"/>
      <c r="AH139" s="51">
        <f t="shared" si="15"/>
        <v>0</v>
      </c>
      <c r="AI139" s="53">
        <f t="shared" si="16"/>
        <v>0</v>
      </c>
      <c r="AJ139" s="64" t="str">
        <f t="shared" si="17"/>
        <v>ซ่อน</v>
      </c>
      <c r="AK139" s="65"/>
      <c r="AL139" s="65"/>
    </row>
    <row r="140" spans="1:38" x14ac:dyDescent="0.7">
      <c r="A140" s="98"/>
      <c r="B140" s="43" t="str">
        <f>IFERROR(INDEX(ข้อมูลพื้นฐาน!$G$2:$G$7,
MATCH($F140,ข้อมูลพื้นฐาน!$H$2:$H$7,0)),"")</f>
        <v/>
      </c>
      <c r="C140" s="44"/>
      <c r="D140" s="98"/>
      <c r="E140" s="78"/>
      <c r="F140" s="46"/>
      <c r="G140" s="46"/>
      <c r="H140" s="46"/>
      <c r="I140" s="46" t="str">
        <f>IFERROR(INDEX(ข้อมูลพื้นฐาน!$E$2:$E$7,
MATCH($J140,ข้อมูลพื้นฐาน!$F$2:$F$7,0)),"")</f>
        <v/>
      </c>
      <c r="J140" s="46"/>
      <c r="K140" s="78"/>
      <c r="L140" s="48" t="s">
        <v>134</v>
      </c>
      <c r="M140" s="49"/>
      <c r="N140" s="84"/>
      <c r="O140" s="84"/>
      <c r="P140" s="84"/>
      <c r="Q140" s="84"/>
      <c r="R140" s="84"/>
      <c r="S140" s="84"/>
      <c r="T140" s="84"/>
      <c r="U140" s="84"/>
      <c r="V140" s="51">
        <f t="shared" si="13"/>
        <v>0</v>
      </c>
      <c r="W140" s="84"/>
      <c r="X140" s="84">
        <f t="shared" si="14"/>
        <v>0</v>
      </c>
      <c r="Y140" s="84"/>
      <c r="Z140" s="84"/>
      <c r="AA140" s="84"/>
      <c r="AB140" s="84"/>
      <c r="AC140" s="84"/>
      <c r="AD140" s="84"/>
      <c r="AE140" s="84"/>
      <c r="AF140" s="84"/>
      <c r="AG140" s="84"/>
      <c r="AH140" s="51">
        <f t="shared" si="15"/>
        <v>0</v>
      </c>
      <c r="AI140" s="53">
        <f t="shared" si="16"/>
        <v>0</v>
      </c>
      <c r="AJ140" s="64" t="str">
        <f t="shared" si="17"/>
        <v>ซ่อน</v>
      </c>
      <c r="AK140" s="65"/>
      <c r="AL140" s="65"/>
    </row>
    <row r="141" spans="1:38" x14ac:dyDescent="0.7">
      <c r="A141" s="98"/>
      <c r="B141" s="43" t="str">
        <f>IFERROR(INDEX(ข้อมูลพื้นฐาน!$G$2:$G$7,
MATCH($F141,ข้อมูลพื้นฐาน!$H$2:$H$7,0)),"")</f>
        <v/>
      </c>
      <c r="C141" s="44"/>
      <c r="D141" s="98"/>
      <c r="E141" s="78"/>
      <c r="F141" s="46"/>
      <c r="G141" s="46"/>
      <c r="H141" s="46"/>
      <c r="I141" s="46" t="str">
        <f>IFERROR(INDEX(ข้อมูลพื้นฐาน!$E$2:$E$7,
MATCH($J141,ข้อมูลพื้นฐาน!$F$2:$F$7,0)),"")</f>
        <v/>
      </c>
      <c r="J141" s="46"/>
      <c r="K141" s="78"/>
      <c r="L141" s="48" t="s">
        <v>134</v>
      </c>
      <c r="M141" s="49"/>
      <c r="N141" s="50"/>
      <c r="O141" s="50"/>
      <c r="P141" s="50"/>
      <c r="Q141" s="50"/>
      <c r="R141" s="50"/>
      <c r="S141" s="50"/>
      <c r="T141" s="50"/>
      <c r="U141" s="50"/>
      <c r="V141" s="51">
        <f t="shared" si="13"/>
        <v>0</v>
      </c>
      <c r="W141" s="84"/>
      <c r="X141" s="84">
        <f t="shared" si="14"/>
        <v>0</v>
      </c>
      <c r="Y141" s="84"/>
      <c r="Z141" s="84"/>
      <c r="AA141" s="84"/>
      <c r="AB141" s="84"/>
      <c r="AC141" s="84"/>
      <c r="AD141" s="84"/>
      <c r="AE141" s="84"/>
      <c r="AF141" s="84"/>
      <c r="AG141" s="84"/>
      <c r="AH141" s="51">
        <f t="shared" si="15"/>
        <v>0</v>
      </c>
      <c r="AI141" s="53">
        <f t="shared" si="16"/>
        <v>0</v>
      </c>
      <c r="AJ141" s="64" t="str">
        <f t="shared" si="17"/>
        <v>ซ่อน</v>
      </c>
      <c r="AK141" s="65"/>
      <c r="AL141" s="65"/>
    </row>
    <row r="142" spans="1:38" x14ac:dyDescent="0.7">
      <c r="A142" s="98"/>
      <c r="B142" s="43" t="str">
        <f>IFERROR(INDEX(ข้อมูลพื้นฐาน!$G$2:$G$7,
MATCH($F142,ข้อมูลพื้นฐาน!$H$2:$H$7,0)),"")</f>
        <v/>
      </c>
      <c r="C142" s="44"/>
      <c r="D142" s="98"/>
      <c r="E142" s="78"/>
      <c r="F142" s="46"/>
      <c r="G142" s="46"/>
      <c r="H142" s="46"/>
      <c r="I142" s="46" t="str">
        <f>IFERROR(INDEX(ข้อมูลพื้นฐาน!$E$2:$E$7,
MATCH($J142,ข้อมูลพื้นฐาน!$F$2:$F$7,0)),"")</f>
        <v/>
      </c>
      <c r="J142" s="46"/>
      <c r="K142" s="78"/>
      <c r="L142" s="48" t="s">
        <v>134</v>
      </c>
      <c r="M142" s="49"/>
      <c r="N142" s="84"/>
      <c r="O142" s="84"/>
      <c r="P142" s="84"/>
      <c r="Q142" s="84"/>
      <c r="R142" s="84"/>
      <c r="S142" s="84"/>
      <c r="T142" s="84"/>
      <c r="U142" s="84"/>
      <c r="V142" s="51">
        <f t="shared" si="13"/>
        <v>0</v>
      </c>
      <c r="W142" s="84"/>
      <c r="X142" s="84">
        <f t="shared" si="14"/>
        <v>0</v>
      </c>
      <c r="Y142" s="84"/>
      <c r="Z142" s="84"/>
      <c r="AA142" s="84"/>
      <c r="AB142" s="84"/>
      <c r="AC142" s="84"/>
      <c r="AD142" s="84"/>
      <c r="AE142" s="84"/>
      <c r="AF142" s="84"/>
      <c r="AG142" s="84"/>
      <c r="AH142" s="51">
        <f t="shared" si="15"/>
        <v>0</v>
      </c>
      <c r="AI142" s="53">
        <f t="shared" si="16"/>
        <v>0</v>
      </c>
      <c r="AJ142" s="64" t="str">
        <f t="shared" si="17"/>
        <v>ซ่อน</v>
      </c>
      <c r="AK142" s="65"/>
      <c r="AL142" s="65"/>
    </row>
    <row r="143" spans="1:38" x14ac:dyDescent="0.7">
      <c r="A143" s="98"/>
      <c r="B143" s="43" t="str">
        <f>IFERROR(INDEX(ข้อมูลพื้นฐาน!$G$2:$G$7,
MATCH($F143,ข้อมูลพื้นฐาน!$H$2:$H$7,0)),"")</f>
        <v/>
      </c>
      <c r="C143" s="44"/>
      <c r="D143" s="98"/>
      <c r="E143" s="78"/>
      <c r="F143" s="46"/>
      <c r="G143" s="46"/>
      <c r="H143" s="46"/>
      <c r="I143" s="46" t="str">
        <f>IFERROR(INDEX(ข้อมูลพื้นฐาน!$E$2:$E$7,
MATCH($J143,ข้อมูลพื้นฐาน!$F$2:$F$7,0)),"")</f>
        <v/>
      </c>
      <c r="J143" s="46"/>
      <c r="K143" s="78"/>
      <c r="L143" s="48" t="s">
        <v>134</v>
      </c>
      <c r="M143" s="49"/>
      <c r="N143" s="50"/>
      <c r="O143" s="50"/>
      <c r="P143" s="50"/>
      <c r="Q143" s="50"/>
      <c r="R143" s="50"/>
      <c r="S143" s="50"/>
      <c r="T143" s="50"/>
      <c r="U143" s="50"/>
      <c r="V143" s="51">
        <f t="shared" si="13"/>
        <v>0</v>
      </c>
      <c r="W143" s="84"/>
      <c r="X143" s="84">
        <f t="shared" si="14"/>
        <v>0</v>
      </c>
      <c r="Y143" s="84"/>
      <c r="Z143" s="84"/>
      <c r="AA143" s="84"/>
      <c r="AB143" s="84"/>
      <c r="AC143" s="84"/>
      <c r="AD143" s="84"/>
      <c r="AE143" s="84"/>
      <c r="AF143" s="84"/>
      <c r="AG143" s="84"/>
      <c r="AH143" s="51">
        <f t="shared" si="15"/>
        <v>0</v>
      </c>
      <c r="AI143" s="53">
        <f t="shared" si="16"/>
        <v>0</v>
      </c>
      <c r="AJ143" s="64" t="str">
        <f t="shared" si="17"/>
        <v>ซ่อน</v>
      </c>
      <c r="AK143" s="65"/>
      <c r="AL143" s="65"/>
    </row>
    <row r="144" spans="1:38" x14ac:dyDescent="0.7">
      <c r="A144" s="98"/>
      <c r="B144" s="43" t="str">
        <f>IFERROR(INDEX(ข้อมูลพื้นฐาน!$G$2:$G$7,
MATCH($F144,ข้อมูลพื้นฐาน!$H$2:$H$7,0)),"")</f>
        <v/>
      </c>
      <c r="C144" s="44"/>
      <c r="D144" s="98"/>
      <c r="E144" s="78"/>
      <c r="F144" s="46"/>
      <c r="G144" s="46"/>
      <c r="H144" s="46"/>
      <c r="I144" s="46" t="str">
        <f>IFERROR(INDEX(ข้อมูลพื้นฐาน!$E$2:$E$7,
MATCH($J144,ข้อมูลพื้นฐาน!$F$2:$F$7,0)),"")</f>
        <v/>
      </c>
      <c r="J144" s="46"/>
      <c r="K144" s="78"/>
      <c r="L144" s="48" t="s">
        <v>134</v>
      </c>
      <c r="M144" s="49"/>
      <c r="N144" s="84"/>
      <c r="O144" s="84"/>
      <c r="P144" s="84"/>
      <c r="Q144" s="84"/>
      <c r="R144" s="84"/>
      <c r="S144" s="84"/>
      <c r="T144" s="84"/>
      <c r="U144" s="84"/>
      <c r="V144" s="51">
        <f t="shared" si="13"/>
        <v>0</v>
      </c>
      <c r="W144" s="84"/>
      <c r="X144" s="84">
        <f t="shared" si="14"/>
        <v>0</v>
      </c>
      <c r="Y144" s="84"/>
      <c r="Z144" s="84"/>
      <c r="AA144" s="84"/>
      <c r="AB144" s="84"/>
      <c r="AC144" s="84"/>
      <c r="AD144" s="84"/>
      <c r="AE144" s="84"/>
      <c r="AF144" s="84"/>
      <c r="AG144" s="84"/>
      <c r="AH144" s="51">
        <f t="shared" si="15"/>
        <v>0</v>
      </c>
      <c r="AI144" s="53">
        <f t="shared" si="16"/>
        <v>0</v>
      </c>
      <c r="AJ144" s="64" t="str">
        <f t="shared" si="17"/>
        <v>ซ่อน</v>
      </c>
      <c r="AK144" s="65"/>
      <c r="AL144" s="65"/>
    </row>
    <row r="145" spans="1:38" x14ac:dyDescent="0.7">
      <c r="A145" s="98"/>
      <c r="B145" s="43" t="str">
        <f>IFERROR(INDEX(ข้อมูลพื้นฐาน!$G$2:$G$7,
MATCH($F145,ข้อมูลพื้นฐาน!$H$2:$H$7,0)),"")</f>
        <v/>
      </c>
      <c r="C145" s="44"/>
      <c r="D145" s="98"/>
      <c r="E145" s="78"/>
      <c r="F145" s="46"/>
      <c r="G145" s="46"/>
      <c r="H145" s="46"/>
      <c r="I145" s="46" t="str">
        <f>IFERROR(INDEX(ข้อมูลพื้นฐาน!$E$2:$E$7,
MATCH($J145,ข้อมูลพื้นฐาน!$F$2:$F$7,0)),"")</f>
        <v/>
      </c>
      <c r="J145" s="46"/>
      <c r="K145" s="78"/>
      <c r="L145" s="48" t="s">
        <v>134</v>
      </c>
      <c r="M145" s="49"/>
      <c r="N145" s="50"/>
      <c r="O145" s="50"/>
      <c r="P145" s="50"/>
      <c r="Q145" s="50"/>
      <c r="R145" s="50"/>
      <c r="S145" s="50"/>
      <c r="T145" s="50"/>
      <c r="U145" s="50"/>
      <c r="V145" s="51">
        <f t="shared" si="13"/>
        <v>0</v>
      </c>
      <c r="W145" s="84"/>
      <c r="X145" s="84">
        <f t="shared" si="14"/>
        <v>0</v>
      </c>
      <c r="Y145" s="84"/>
      <c r="Z145" s="84"/>
      <c r="AA145" s="84"/>
      <c r="AB145" s="84"/>
      <c r="AC145" s="84"/>
      <c r="AD145" s="84"/>
      <c r="AE145" s="84"/>
      <c r="AF145" s="84"/>
      <c r="AG145" s="84"/>
      <c r="AH145" s="51">
        <f t="shared" si="15"/>
        <v>0</v>
      </c>
      <c r="AI145" s="53">
        <f t="shared" si="16"/>
        <v>0</v>
      </c>
      <c r="AJ145" s="64" t="str">
        <f t="shared" si="17"/>
        <v>ซ่อน</v>
      </c>
      <c r="AK145" s="65"/>
      <c r="AL145" s="65"/>
    </row>
    <row r="146" spans="1:38" x14ac:dyDescent="0.7">
      <c r="A146" s="98"/>
      <c r="B146" s="43" t="str">
        <f>IFERROR(INDEX(ข้อมูลพื้นฐาน!$G$2:$G$7,
MATCH($F146,ข้อมูลพื้นฐาน!$H$2:$H$7,0)),"")</f>
        <v/>
      </c>
      <c r="C146" s="44"/>
      <c r="D146" s="98"/>
      <c r="E146" s="78"/>
      <c r="F146" s="46"/>
      <c r="G146" s="46"/>
      <c r="H146" s="46"/>
      <c r="I146" s="46" t="str">
        <f>IFERROR(INDEX(ข้อมูลพื้นฐาน!$E$2:$E$7,
MATCH($J146,ข้อมูลพื้นฐาน!$F$2:$F$7,0)),"")</f>
        <v/>
      </c>
      <c r="J146" s="46"/>
      <c r="K146" s="78"/>
      <c r="L146" s="48" t="s">
        <v>134</v>
      </c>
      <c r="M146" s="49"/>
      <c r="N146" s="84"/>
      <c r="O146" s="84"/>
      <c r="P146" s="84"/>
      <c r="Q146" s="84"/>
      <c r="R146" s="84"/>
      <c r="S146" s="84"/>
      <c r="T146" s="84"/>
      <c r="U146" s="84"/>
      <c r="V146" s="51">
        <f t="shared" si="13"/>
        <v>0</v>
      </c>
      <c r="W146" s="84"/>
      <c r="X146" s="84">
        <f t="shared" si="14"/>
        <v>0</v>
      </c>
      <c r="Y146" s="84"/>
      <c r="Z146" s="84"/>
      <c r="AA146" s="84"/>
      <c r="AB146" s="84"/>
      <c r="AC146" s="84"/>
      <c r="AD146" s="84"/>
      <c r="AE146" s="84"/>
      <c r="AF146" s="84"/>
      <c r="AG146" s="84"/>
      <c r="AH146" s="51">
        <f t="shared" si="15"/>
        <v>0</v>
      </c>
      <c r="AI146" s="53">
        <f t="shared" si="16"/>
        <v>0</v>
      </c>
      <c r="AJ146" s="64" t="str">
        <f t="shared" si="17"/>
        <v>ซ่อน</v>
      </c>
      <c r="AK146" s="65"/>
      <c r="AL146" s="65"/>
    </row>
    <row r="147" spans="1:38" x14ac:dyDescent="0.7">
      <c r="A147" s="98"/>
      <c r="B147" s="43" t="str">
        <f>IFERROR(INDEX(ข้อมูลพื้นฐาน!$G$2:$G$7,
MATCH($F147,ข้อมูลพื้นฐาน!$H$2:$H$7,0)),"")</f>
        <v/>
      </c>
      <c r="C147" s="44"/>
      <c r="D147" s="98"/>
      <c r="E147" s="78"/>
      <c r="F147" s="46"/>
      <c r="G147" s="46"/>
      <c r="H147" s="46"/>
      <c r="I147" s="46" t="str">
        <f>IFERROR(INDEX(ข้อมูลพื้นฐาน!$E$2:$E$7,
MATCH($J147,ข้อมูลพื้นฐาน!$F$2:$F$7,0)),"")</f>
        <v/>
      </c>
      <c r="J147" s="46"/>
      <c r="K147" s="78"/>
      <c r="L147" s="48" t="s">
        <v>134</v>
      </c>
      <c r="M147" s="49"/>
      <c r="N147" s="50"/>
      <c r="O147" s="50"/>
      <c r="P147" s="50"/>
      <c r="Q147" s="50"/>
      <c r="R147" s="50"/>
      <c r="S147" s="50"/>
      <c r="T147" s="50"/>
      <c r="U147" s="50"/>
      <c r="V147" s="51">
        <f t="shared" ref="V147:V210" si="18">SUM(N147:U147)</f>
        <v>0</v>
      </c>
      <c r="W147" s="84"/>
      <c r="X147" s="84">
        <f t="shared" si="14"/>
        <v>0</v>
      </c>
      <c r="Y147" s="84"/>
      <c r="Z147" s="84"/>
      <c r="AA147" s="84"/>
      <c r="AB147" s="84"/>
      <c r="AC147" s="84"/>
      <c r="AD147" s="84"/>
      <c r="AE147" s="84"/>
      <c r="AF147" s="84"/>
      <c r="AG147" s="84"/>
      <c r="AH147" s="51">
        <f t="shared" si="15"/>
        <v>0</v>
      </c>
      <c r="AI147" s="53">
        <f t="shared" si="16"/>
        <v>0</v>
      </c>
      <c r="AJ147" s="64" t="str">
        <f t="shared" si="17"/>
        <v>ซ่อน</v>
      </c>
      <c r="AK147" s="65"/>
      <c r="AL147" s="65"/>
    </row>
    <row r="148" spans="1:38" x14ac:dyDescent="0.7">
      <c r="A148" s="98"/>
      <c r="B148" s="43" t="str">
        <f>IFERROR(INDEX(ข้อมูลพื้นฐาน!$G$2:$G$7,
MATCH($F148,ข้อมูลพื้นฐาน!$H$2:$H$7,0)),"")</f>
        <v/>
      </c>
      <c r="C148" s="44"/>
      <c r="D148" s="98"/>
      <c r="E148" s="78"/>
      <c r="F148" s="46"/>
      <c r="G148" s="46"/>
      <c r="H148" s="46"/>
      <c r="I148" s="46" t="str">
        <f>IFERROR(INDEX(ข้อมูลพื้นฐาน!$E$2:$E$7,
MATCH($J148,ข้อมูลพื้นฐาน!$F$2:$F$7,0)),"")</f>
        <v/>
      </c>
      <c r="J148" s="46"/>
      <c r="K148" s="78"/>
      <c r="L148" s="48" t="s">
        <v>134</v>
      </c>
      <c r="M148" s="49"/>
      <c r="N148" s="84"/>
      <c r="O148" s="84"/>
      <c r="P148" s="84"/>
      <c r="Q148" s="84"/>
      <c r="R148" s="84"/>
      <c r="S148" s="84"/>
      <c r="T148" s="84"/>
      <c r="U148" s="84"/>
      <c r="V148" s="51">
        <f t="shared" si="18"/>
        <v>0</v>
      </c>
      <c r="W148" s="84"/>
      <c r="X148" s="84">
        <f t="shared" si="14"/>
        <v>0</v>
      </c>
      <c r="Y148" s="84"/>
      <c r="Z148" s="84"/>
      <c r="AA148" s="84"/>
      <c r="AB148" s="84"/>
      <c r="AC148" s="84"/>
      <c r="AD148" s="84"/>
      <c r="AE148" s="84"/>
      <c r="AF148" s="84"/>
      <c r="AG148" s="84"/>
      <c r="AH148" s="51">
        <f t="shared" si="15"/>
        <v>0</v>
      </c>
      <c r="AI148" s="53">
        <f t="shared" si="16"/>
        <v>0</v>
      </c>
      <c r="AJ148" s="64" t="str">
        <f t="shared" si="17"/>
        <v>ซ่อน</v>
      </c>
      <c r="AK148" s="65"/>
      <c r="AL148" s="65"/>
    </row>
    <row r="149" spans="1:38" x14ac:dyDescent="0.7">
      <c r="A149" s="98"/>
      <c r="B149" s="43" t="str">
        <f>IFERROR(INDEX(ข้อมูลพื้นฐาน!$G$2:$G$7,
MATCH($F149,ข้อมูลพื้นฐาน!$H$2:$H$7,0)),"")</f>
        <v/>
      </c>
      <c r="C149" s="44"/>
      <c r="D149" s="98"/>
      <c r="E149" s="78"/>
      <c r="F149" s="46"/>
      <c r="G149" s="46"/>
      <c r="H149" s="46"/>
      <c r="I149" s="46" t="str">
        <f>IFERROR(INDEX(ข้อมูลพื้นฐาน!$E$2:$E$7,
MATCH($J149,ข้อมูลพื้นฐาน!$F$2:$F$7,0)),"")</f>
        <v/>
      </c>
      <c r="J149" s="46"/>
      <c r="K149" s="78"/>
      <c r="L149" s="48" t="s">
        <v>134</v>
      </c>
      <c r="M149" s="49"/>
      <c r="N149" s="50"/>
      <c r="O149" s="50"/>
      <c r="P149" s="50"/>
      <c r="Q149" s="50"/>
      <c r="R149" s="50"/>
      <c r="S149" s="50"/>
      <c r="T149" s="50"/>
      <c r="U149" s="50"/>
      <c r="V149" s="51">
        <f t="shared" si="18"/>
        <v>0</v>
      </c>
      <c r="W149" s="84"/>
      <c r="X149" s="84">
        <f t="shared" si="14"/>
        <v>0</v>
      </c>
      <c r="Y149" s="84"/>
      <c r="Z149" s="84"/>
      <c r="AA149" s="84"/>
      <c r="AB149" s="84"/>
      <c r="AC149" s="84"/>
      <c r="AD149" s="84"/>
      <c r="AE149" s="84"/>
      <c r="AF149" s="84"/>
      <c r="AG149" s="84"/>
      <c r="AH149" s="51">
        <f t="shared" si="15"/>
        <v>0</v>
      </c>
      <c r="AI149" s="53">
        <f t="shared" si="16"/>
        <v>0</v>
      </c>
      <c r="AJ149" s="64" t="str">
        <f t="shared" si="17"/>
        <v>ซ่อน</v>
      </c>
      <c r="AK149" s="65"/>
      <c r="AL149" s="65"/>
    </row>
    <row r="150" spans="1:38" x14ac:dyDescent="0.7">
      <c r="A150" s="98"/>
      <c r="B150" s="43" t="str">
        <f>IFERROR(INDEX(ข้อมูลพื้นฐาน!$G$2:$G$7,
MATCH($F150,ข้อมูลพื้นฐาน!$H$2:$H$7,0)),"")</f>
        <v/>
      </c>
      <c r="C150" s="44"/>
      <c r="D150" s="98"/>
      <c r="E150" s="78"/>
      <c r="F150" s="46"/>
      <c r="G150" s="46"/>
      <c r="H150" s="46"/>
      <c r="I150" s="46" t="str">
        <f>IFERROR(INDEX(ข้อมูลพื้นฐาน!$E$2:$E$7,
MATCH($J150,ข้อมูลพื้นฐาน!$F$2:$F$7,0)),"")</f>
        <v/>
      </c>
      <c r="J150" s="46"/>
      <c r="K150" s="78"/>
      <c r="L150" s="48" t="s">
        <v>134</v>
      </c>
      <c r="M150" s="49"/>
      <c r="N150" s="84"/>
      <c r="O150" s="84"/>
      <c r="P150" s="84"/>
      <c r="Q150" s="84"/>
      <c r="R150" s="84"/>
      <c r="S150" s="84"/>
      <c r="T150" s="84"/>
      <c r="U150" s="84"/>
      <c r="V150" s="51">
        <f t="shared" si="18"/>
        <v>0</v>
      </c>
      <c r="W150" s="84"/>
      <c r="X150" s="84">
        <f t="shared" si="14"/>
        <v>0</v>
      </c>
      <c r="Y150" s="84"/>
      <c r="Z150" s="84"/>
      <c r="AA150" s="84"/>
      <c r="AB150" s="84"/>
      <c r="AC150" s="84"/>
      <c r="AD150" s="84"/>
      <c r="AE150" s="84"/>
      <c r="AF150" s="84"/>
      <c r="AG150" s="84"/>
      <c r="AH150" s="51">
        <f t="shared" si="15"/>
        <v>0</v>
      </c>
      <c r="AI150" s="53">
        <f t="shared" si="16"/>
        <v>0</v>
      </c>
      <c r="AJ150" s="64" t="str">
        <f t="shared" si="17"/>
        <v>ซ่อน</v>
      </c>
      <c r="AK150" s="65"/>
      <c r="AL150" s="65"/>
    </row>
    <row r="151" spans="1:38" x14ac:dyDescent="0.7">
      <c r="A151" s="98"/>
      <c r="B151" s="43" t="str">
        <f>IFERROR(INDEX(ข้อมูลพื้นฐาน!$G$2:$G$7,
MATCH($F151,ข้อมูลพื้นฐาน!$H$2:$H$7,0)),"")</f>
        <v/>
      </c>
      <c r="C151" s="44"/>
      <c r="D151" s="98"/>
      <c r="E151" s="78"/>
      <c r="F151" s="46"/>
      <c r="G151" s="46"/>
      <c r="H151" s="46"/>
      <c r="I151" s="46" t="str">
        <f>IFERROR(INDEX(ข้อมูลพื้นฐาน!$E$2:$E$7,
MATCH($J151,ข้อมูลพื้นฐาน!$F$2:$F$7,0)),"")</f>
        <v/>
      </c>
      <c r="J151" s="46"/>
      <c r="K151" s="78"/>
      <c r="L151" s="48" t="s">
        <v>134</v>
      </c>
      <c r="M151" s="49"/>
      <c r="N151" s="50"/>
      <c r="O151" s="50"/>
      <c r="P151" s="50"/>
      <c r="Q151" s="50"/>
      <c r="R151" s="50"/>
      <c r="S151" s="50"/>
      <c r="T151" s="50"/>
      <c r="U151" s="50"/>
      <c r="V151" s="51">
        <f t="shared" si="18"/>
        <v>0</v>
      </c>
      <c r="W151" s="84"/>
      <c r="X151" s="84">
        <f t="shared" si="14"/>
        <v>0</v>
      </c>
      <c r="Y151" s="84"/>
      <c r="Z151" s="84"/>
      <c r="AA151" s="84"/>
      <c r="AB151" s="84"/>
      <c r="AC151" s="84"/>
      <c r="AD151" s="84"/>
      <c r="AE151" s="84"/>
      <c r="AF151" s="84"/>
      <c r="AG151" s="84"/>
      <c r="AH151" s="51">
        <f t="shared" si="15"/>
        <v>0</v>
      </c>
      <c r="AI151" s="53">
        <f t="shared" si="16"/>
        <v>0</v>
      </c>
      <c r="AJ151" s="64" t="str">
        <f t="shared" si="17"/>
        <v>ซ่อน</v>
      </c>
      <c r="AK151" s="65"/>
      <c r="AL151" s="65"/>
    </row>
    <row r="152" spans="1:38" x14ac:dyDescent="0.7">
      <c r="A152" s="98"/>
      <c r="B152" s="43" t="str">
        <f>IFERROR(INDEX(ข้อมูลพื้นฐาน!$G$2:$G$7,
MATCH($F152,ข้อมูลพื้นฐาน!$H$2:$H$7,0)),"")</f>
        <v/>
      </c>
      <c r="C152" s="44"/>
      <c r="D152" s="98"/>
      <c r="E152" s="78"/>
      <c r="F152" s="46"/>
      <c r="G152" s="46"/>
      <c r="H152" s="46"/>
      <c r="I152" s="46" t="str">
        <f>IFERROR(INDEX(ข้อมูลพื้นฐาน!$E$2:$E$7,
MATCH($J152,ข้อมูลพื้นฐาน!$F$2:$F$7,0)),"")</f>
        <v/>
      </c>
      <c r="J152" s="46"/>
      <c r="K152" s="78"/>
      <c r="L152" s="48" t="s">
        <v>134</v>
      </c>
      <c r="M152" s="49"/>
      <c r="N152" s="84"/>
      <c r="O152" s="84"/>
      <c r="P152" s="84"/>
      <c r="Q152" s="84"/>
      <c r="R152" s="84"/>
      <c r="S152" s="84"/>
      <c r="T152" s="84"/>
      <c r="U152" s="84"/>
      <c r="V152" s="51">
        <f t="shared" si="18"/>
        <v>0</v>
      </c>
      <c r="W152" s="84"/>
      <c r="X152" s="84">
        <f t="shared" si="14"/>
        <v>0</v>
      </c>
      <c r="Y152" s="84"/>
      <c r="Z152" s="84"/>
      <c r="AA152" s="84"/>
      <c r="AB152" s="84"/>
      <c r="AC152" s="84"/>
      <c r="AD152" s="84"/>
      <c r="AE152" s="84"/>
      <c r="AF152" s="84"/>
      <c r="AG152" s="84"/>
      <c r="AH152" s="51">
        <f t="shared" si="15"/>
        <v>0</v>
      </c>
      <c r="AI152" s="53">
        <f t="shared" si="16"/>
        <v>0</v>
      </c>
      <c r="AJ152" s="64" t="str">
        <f t="shared" si="17"/>
        <v>ซ่อน</v>
      </c>
      <c r="AK152" s="65"/>
      <c r="AL152" s="65"/>
    </row>
    <row r="153" spans="1:38" x14ac:dyDescent="0.7">
      <c r="A153" s="98"/>
      <c r="B153" s="43" t="str">
        <f>IFERROR(INDEX(ข้อมูลพื้นฐาน!$G$2:$G$7,
MATCH($F153,ข้อมูลพื้นฐาน!$H$2:$H$7,0)),"")</f>
        <v/>
      </c>
      <c r="C153" s="44"/>
      <c r="D153" s="98"/>
      <c r="E153" s="78"/>
      <c r="F153" s="46"/>
      <c r="G153" s="46"/>
      <c r="H153" s="46"/>
      <c r="I153" s="46" t="str">
        <f>IFERROR(INDEX(ข้อมูลพื้นฐาน!$E$2:$E$7,
MATCH($J153,ข้อมูลพื้นฐาน!$F$2:$F$7,0)),"")</f>
        <v/>
      </c>
      <c r="J153" s="46"/>
      <c r="K153" s="78"/>
      <c r="L153" s="48" t="s">
        <v>134</v>
      </c>
      <c r="M153" s="49"/>
      <c r="N153" s="50"/>
      <c r="O153" s="50"/>
      <c r="P153" s="50"/>
      <c r="Q153" s="50"/>
      <c r="R153" s="50"/>
      <c r="S153" s="50"/>
      <c r="T153" s="50"/>
      <c r="U153" s="50"/>
      <c r="V153" s="51">
        <f t="shared" si="18"/>
        <v>0</v>
      </c>
      <c r="W153" s="84"/>
      <c r="X153" s="84">
        <f t="shared" si="14"/>
        <v>0</v>
      </c>
      <c r="Y153" s="84"/>
      <c r="Z153" s="84"/>
      <c r="AA153" s="84"/>
      <c r="AB153" s="84"/>
      <c r="AC153" s="84"/>
      <c r="AD153" s="84"/>
      <c r="AE153" s="84"/>
      <c r="AF153" s="84"/>
      <c r="AG153" s="84"/>
      <c r="AH153" s="51">
        <f t="shared" si="15"/>
        <v>0</v>
      </c>
      <c r="AI153" s="53">
        <f t="shared" si="16"/>
        <v>0</v>
      </c>
      <c r="AJ153" s="64" t="str">
        <f t="shared" si="17"/>
        <v>ซ่อน</v>
      </c>
      <c r="AK153" s="65"/>
      <c r="AL153" s="65"/>
    </row>
    <row r="154" spans="1:38" x14ac:dyDescent="0.7">
      <c r="A154" s="98"/>
      <c r="B154" s="43" t="str">
        <f>IFERROR(INDEX(ข้อมูลพื้นฐาน!$G$2:$G$7,
MATCH($F154,ข้อมูลพื้นฐาน!$H$2:$H$7,0)),"")</f>
        <v/>
      </c>
      <c r="C154" s="44"/>
      <c r="D154" s="98"/>
      <c r="E154" s="78"/>
      <c r="F154" s="46"/>
      <c r="G154" s="46"/>
      <c r="H154" s="46"/>
      <c r="I154" s="46" t="str">
        <f>IFERROR(INDEX(ข้อมูลพื้นฐาน!$E$2:$E$7,
MATCH($J154,ข้อมูลพื้นฐาน!$F$2:$F$7,0)),"")</f>
        <v/>
      </c>
      <c r="J154" s="46"/>
      <c r="K154" s="78"/>
      <c r="L154" s="48" t="s">
        <v>134</v>
      </c>
      <c r="M154" s="49"/>
      <c r="N154" s="84"/>
      <c r="O154" s="84"/>
      <c r="P154" s="84"/>
      <c r="Q154" s="84"/>
      <c r="R154" s="84"/>
      <c r="S154" s="84"/>
      <c r="T154" s="84"/>
      <c r="U154" s="84"/>
      <c r="V154" s="51">
        <f t="shared" si="18"/>
        <v>0</v>
      </c>
      <c r="W154" s="84"/>
      <c r="X154" s="84">
        <f t="shared" si="14"/>
        <v>0</v>
      </c>
      <c r="Y154" s="84"/>
      <c r="Z154" s="84"/>
      <c r="AA154" s="84"/>
      <c r="AB154" s="84"/>
      <c r="AC154" s="84"/>
      <c r="AD154" s="84"/>
      <c r="AE154" s="84"/>
      <c r="AF154" s="84"/>
      <c r="AG154" s="84"/>
      <c r="AH154" s="51">
        <f t="shared" si="15"/>
        <v>0</v>
      </c>
      <c r="AI154" s="53">
        <f t="shared" si="16"/>
        <v>0</v>
      </c>
      <c r="AJ154" s="64" t="str">
        <f t="shared" si="17"/>
        <v>ซ่อน</v>
      </c>
      <c r="AK154" s="65"/>
      <c r="AL154" s="65"/>
    </row>
    <row r="155" spans="1:38" x14ac:dyDescent="0.7">
      <c r="A155" s="98"/>
      <c r="B155" s="43" t="str">
        <f>IFERROR(INDEX(ข้อมูลพื้นฐาน!$G$2:$G$7,
MATCH($F155,ข้อมูลพื้นฐาน!$H$2:$H$7,0)),"")</f>
        <v/>
      </c>
      <c r="C155" s="44"/>
      <c r="D155" s="98"/>
      <c r="E155" s="78"/>
      <c r="F155" s="46"/>
      <c r="G155" s="46"/>
      <c r="H155" s="46"/>
      <c r="I155" s="46" t="str">
        <f>IFERROR(INDEX(ข้อมูลพื้นฐาน!$E$2:$E$7,
MATCH($J155,ข้อมูลพื้นฐาน!$F$2:$F$7,0)),"")</f>
        <v/>
      </c>
      <c r="J155" s="46"/>
      <c r="K155" s="78"/>
      <c r="L155" s="48" t="s">
        <v>134</v>
      </c>
      <c r="M155" s="49"/>
      <c r="N155" s="50"/>
      <c r="O155" s="50"/>
      <c r="P155" s="50"/>
      <c r="Q155" s="50"/>
      <c r="R155" s="50"/>
      <c r="S155" s="50"/>
      <c r="T155" s="50"/>
      <c r="U155" s="50"/>
      <c r="V155" s="51">
        <f t="shared" si="18"/>
        <v>0</v>
      </c>
      <c r="W155" s="84"/>
      <c r="X155" s="84">
        <f t="shared" si="14"/>
        <v>0</v>
      </c>
      <c r="Y155" s="84"/>
      <c r="Z155" s="84"/>
      <c r="AA155" s="84"/>
      <c r="AB155" s="84"/>
      <c r="AC155" s="84"/>
      <c r="AD155" s="84"/>
      <c r="AE155" s="84"/>
      <c r="AF155" s="84"/>
      <c r="AG155" s="84"/>
      <c r="AH155" s="51">
        <f t="shared" si="15"/>
        <v>0</v>
      </c>
      <c r="AI155" s="53">
        <f t="shared" si="16"/>
        <v>0</v>
      </c>
      <c r="AJ155" s="64" t="str">
        <f t="shared" si="17"/>
        <v>ซ่อน</v>
      </c>
      <c r="AK155" s="65"/>
      <c r="AL155" s="65"/>
    </row>
    <row r="156" spans="1:38" x14ac:dyDescent="0.7">
      <c r="A156" s="98"/>
      <c r="B156" s="43" t="str">
        <f>IFERROR(INDEX(ข้อมูลพื้นฐาน!$G$2:$G$7,
MATCH($F156,ข้อมูลพื้นฐาน!$H$2:$H$7,0)),"")</f>
        <v/>
      </c>
      <c r="C156" s="44"/>
      <c r="D156" s="98"/>
      <c r="E156" s="78"/>
      <c r="F156" s="46"/>
      <c r="G156" s="46"/>
      <c r="H156" s="46"/>
      <c r="I156" s="46" t="str">
        <f>IFERROR(INDEX(ข้อมูลพื้นฐาน!$E$2:$E$7,
MATCH($J156,ข้อมูลพื้นฐาน!$F$2:$F$7,0)),"")</f>
        <v/>
      </c>
      <c r="J156" s="46"/>
      <c r="K156" s="78"/>
      <c r="L156" s="48" t="s">
        <v>134</v>
      </c>
      <c r="M156" s="49"/>
      <c r="N156" s="84"/>
      <c r="O156" s="84"/>
      <c r="P156" s="84"/>
      <c r="Q156" s="84"/>
      <c r="R156" s="84"/>
      <c r="S156" s="84"/>
      <c r="T156" s="84"/>
      <c r="U156" s="84"/>
      <c r="V156" s="51">
        <f t="shared" si="18"/>
        <v>0</v>
      </c>
      <c r="W156" s="84"/>
      <c r="X156" s="84">
        <f t="shared" si="14"/>
        <v>0</v>
      </c>
      <c r="Y156" s="84"/>
      <c r="Z156" s="84"/>
      <c r="AA156" s="84"/>
      <c r="AB156" s="84"/>
      <c r="AC156" s="84"/>
      <c r="AD156" s="84"/>
      <c r="AE156" s="84"/>
      <c r="AF156" s="84"/>
      <c r="AG156" s="84"/>
      <c r="AH156" s="51">
        <f t="shared" si="15"/>
        <v>0</v>
      </c>
      <c r="AI156" s="53">
        <f t="shared" si="16"/>
        <v>0</v>
      </c>
      <c r="AJ156" s="64" t="str">
        <f t="shared" si="17"/>
        <v>ซ่อน</v>
      </c>
      <c r="AK156" s="65"/>
      <c r="AL156" s="65"/>
    </row>
    <row r="157" spans="1:38" x14ac:dyDescent="0.7">
      <c r="A157" s="98"/>
      <c r="B157" s="43" t="str">
        <f>IFERROR(INDEX(ข้อมูลพื้นฐาน!$G$2:$G$7,
MATCH($F157,ข้อมูลพื้นฐาน!$H$2:$H$7,0)),"")</f>
        <v/>
      </c>
      <c r="C157" s="44"/>
      <c r="D157" s="98"/>
      <c r="E157" s="78"/>
      <c r="F157" s="46"/>
      <c r="G157" s="46"/>
      <c r="H157" s="46"/>
      <c r="I157" s="46" t="str">
        <f>IFERROR(INDEX(ข้อมูลพื้นฐาน!$E$2:$E$7,
MATCH($J157,ข้อมูลพื้นฐาน!$F$2:$F$7,0)),"")</f>
        <v/>
      </c>
      <c r="J157" s="46"/>
      <c r="K157" s="78"/>
      <c r="L157" s="48" t="s">
        <v>134</v>
      </c>
      <c r="M157" s="49"/>
      <c r="N157" s="50"/>
      <c r="O157" s="50"/>
      <c r="P157" s="50"/>
      <c r="Q157" s="50"/>
      <c r="R157" s="50"/>
      <c r="S157" s="50"/>
      <c r="T157" s="50"/>
      <c r="U157" s="50"/>
      <c r="V157" s="51">
        <f t="shared" si="18"/>
        <v>0</v>
      </c>
      <c r="W157" s="84"/>
      <c r="X157" s="84">
        <f t="shared" si="14"/>
        <v>0</v>
      </c>
      <c r="Y157" s="84"/>
      <c r="Z157" s="84"/>
      <c r="AA157" s="84"/>
      <c r="AB157" s="84"/>
      <c r="AC157" s="84"/>
      <c r="AD157" s="84"/>
      <c r="AE157" s="84"/>
      <c r="AF157" s="84"/>
      <c r="AG157" s="84"/>
      <c r="AH157" s="51">
        <f t="shared" si="15"/>
        <v>0</v>
      </c>
      <c r="AI157" s="53">
        <f t="shared" si="16"/>
        <v>0</v>
      </c>
      <c r="AJ157" s="64" t="str">
        <f t="shared" si="17"/>
        <v>ซ่อน</v>
      </c>
      <c r="AK157" s="65"/>
      <c r="AL157" s="65"/>
    </row>
    <row r="158" spans="1:38" x14ac:dyDescent="0.7">
      <c r="A158" s="98"/>
      <c r="B158" s="43" t="str">
        <f>IFERROR(INDEX(ข้อมูลพื้นฐาน!$G$2:$G$7,
MATCH($F158,ข้อมูลพื้นฐาน!$H$2:$H$7,0)),"")</f>
        <v/>
      </c>
      <c r="C158" s="44"/>
      <c r="D158" s="98"/>
      <c r="E158" s="78"/>
      <c r="F158" s="46"/>
      <c r="G158" s="46"/>
      <c r="H158" s="46"/>
      <c r="I158" s="46" t="str">
        <f>IFERROR(INDEX(ข้อมูลพื้นฐาน!$E$2:$E$7,
MATCH($J158,ข้อมูลพื้นฐาน!$F$2:$F$7,0)),"")</f>
        <v/>
      </c>
      <c r="J158" s="46"/>
      <c r="K158" s="78"/>
      <c r="L158" s="48" t="s">
        <v>134</v>
      </c>
      <c r="M158" s="49"/>
      <c r="N158" s="84"/>
      <c r="O158" s="84"/>
      <c r="P158" s="84"/>
      <c r="Q158" s="84"/>
      <c r="R158" s="84"/>
      <c r="S158" s="84"/>
      <c r="T158" s="84"/>
      <c r="U158" s="84"/>
      <c r="V158" s="51">
        <f t="shared" si="18"/>
        <v>0</v>
      </c>
      <c r="W158" s="84"/>
      <c r="X158" s="84">
        <f t="shared" si="14"/>
        <v>0</v>
      </c>
      <c r="Y158" s="84"/>
      <c r="Z158" s="84"/>
      <c r="AA158" s="84"/>
      <c r="AB158" s="84"/>
      <c r="AC158" s="84"/>
      <c r="AD158" s="84"/>
      <c r="AE158" s="84"/>
      <c r="AF158" s="84"/>
      <c r="AG158" s="84"/>
      <c r="AH158" s="51">
        <f t="shared" si="15"/>
        <v>0</v>
      </c>
      <c r="AI158" s="53">
        <f t="shared" si="16"/>
        <v>0</v>
      </c>
      <c r="AJ158" s="64" t="str">
        <f t="shared" si="17"/>
        <v>ซ่อน</v>
      </c>
      <c r="AK158" s="65"/>
      <c r="AL158" s="65"/>
    </row>
    <row r="159" spans="1:38" x14ac:dyDescent="0.7">
      <c r="A159" s="98"/>
      <c r="B159" s="43" t="str">
        <f>IFERROR(INDEX(ข้อมูลพื้นฐาน!$G$2:$G$7,
MATCH($F159,ข้อมูลพื้นฐาน!$H$2:$H$7,0)),"")</f>
        <v/>
      </c>
      <c r="C159" s="44"/>
      <c r="D159" s="98"/>
      <c r="E159" s="78"/>
      <c r="F159" s="46"/>
      <c r="G159" s="46"/>
      <c r="H159" s="46"/>
      <c r="I159" s="46" t="str">
        <f>IFERROR(INDEX(ข้อมูลพื้นฐาน!$E$2:$E$7,
MATCH($J159,ข้อมูลพื้นฐาน!$F$2:$F$7,0)),"")</f>
        <v/>
      </c>
      <c r="J159" s="46"/>
      <c r="K159" s="78"/>
      <c r="L159" s="48" t="s">
        <v>134</v>
      </c>
      <c r="M159" s="49"/>
      <c r="N159" s="50"/>
      <c r="O159" s="50"/>
      <c r="P159" s="50"/>
      <c r="Q159" s="50"/>
      <c r="R159" s="50"/>
      <c r="S159" s="50"/>
      <c r="T159" s="50"/>
      <c r="U159" s="50"/>
      <c r="V159" s="51">
        <f t="shared" si="18"/>
        <v>0</v>
      </c>
      <c r="W159" s="84"/>
      <c r="X159" s="84">
        <f t="shared" si="14"/>
        <v>0</v>
      </c>
      <c r="Y159" s="84"/>
      <c r="Z159" s="84"/>
      <c r="AA159" s="84"/>
      <c r="AB159" s="84"/>
      <c r="AC159" s="84"/>
      <c r="AD159" s="84"/>
      <c r="AE159" s="84"/>
      <c r="AF159" s="84"/>
      <c r="AG159" s="84"/>
      <c r="AH159" s="51">
        <f t="shared" si="15"/>
        <v>0</v>
      </c>
      <c r="AI159" s="53">
        <f t="shared" si="16"/>
        <v>0</v>
      </c>
      <c r="AJ159" s="64" t="str">
        <f t="shared" si="17"/>
        <v>ซ่อน</v>
      </c>
      <c r="AK159" s="65"/>
      <c r="AL159" s="65"/>
    </row>
    <row r="160" spans="1:38" x14ac:dyDescent="0.7">
      <c r="A160" s="98"/>
      <c r="B160" s="43" t="str">
        <f>IFERROR(INDEX(ข้อมูลพื้นฐาน!$G$2:$G$7,
MATCH($F160,ข้อมูลพื้นฐาน!$H$2:$H$7,0)),"")</f>
        <v/>
      </c>
      <c r="C160" s="44"/>
      <c r="D160" s="98"/>
      <c r="E160" s="78"/>
      <c r="F160" s="46"/>
      <c r="G160" s="46"/>
      <c r="H160" s="46"/>
      <c r="I160" s="46" t="str">
        <f>IFERROR(INDEX(ข้อมูลพื้นฐาน!$E$2:$E$7,
MATCH($J160,ข้อมูลพื้นฐาน!$F$2:$F$7,0)),"")</f>
        <v/>
      </c>
      <c r="J160" s="46"/>
      <c r="K160" s="78"/>
      <c r="L160" s="48" t="s">
        <v>134</v>
      </c>
      <c r="M160" s="49"/>
      <c r="N160" s="84"/>
      <c r="O160" s="84"/>
      <c r="P160" s="84"/>
      <c r="Q160" s="84"/>
      <c r="R160" s="84"/>
      <c r="S160" s="84"/>
      <c r="T160" s="84"/>
      <c r="U160" s="84"/>
      <c r="V160" s="51">
        <f t="shared" si="18"/>
        <v>0</v>
      </c>
      <c r="W160" s="84"/>
      <c r="X160" s="84">
        <f t="shared" si="14"/>
        <v>0</v>
      </c>
      <c r="Y160" s="84"/>
      <c r="Z160" s="84"/>
      <c r="AA160" s="84"/>
      <c r="AB160" s="84"/>
      <c r="AC160" s="84"/>
      <c r="AD160" s="84"/>
      <c r="AE160" s="84"/>
      <c r="AF160" s="84"/>
      <c r="AG160" s="84"/>
      <c r="AH160" s="51">
        <f t="shared" si="15"/>
        <v>0</v>
      </c>
      <c r="AI160" s="53">
        <f t="shared" si="16"/>
        <v>0</v>
      </c>
      <c r="AJ160" s="64" t="str">
        <f t="shared" si="17"/>
        <v>ซ่อน</v>
      </c>
      <c r="AK160" s="65"/>
      <c r="AL160" s="65"/>
    </row>
    <row r="161" spans="1:38" x14ac:dyDescent="0.7">
      <c r="A161" s="98"/>
      <c r="B161" s="43" t="str">
        <f>IFERROR(INDEX(ข้อมูลพื้นฐาน!$G$2:$G$7,
MATCH($F161,ข้อมูลพื้นฐาน!$H$2:$H$7,0)),"")</f>
        <v/>
      </c>
      <c r="C161" s="44"/>
      <c r="D161" s="98"/>
      <c r="E161" s="78"/>
      <c r="F161" s="46"/>
      <c r="G161" s="46"/>
      <c r="H161" s="46"/>
      <c r="I161" s="46" t="str">
        <f>IFERROR(INDEX(ข้อมูลพื้นฐาน!$E$2:$E$7,
MATCH($J161,ข้อมูลพื้นฐาน!$F$2:$F$7,0)),"")</f>
        <v/>
      </c>
      <c r="J161" s="46"/>
      <c r="K161" s="78"/>
      <c r="L161" s="48" t="s">
        <v>134</v>
      </c>
      <c r="M161" s="49"/>
      <c r="N161" s="50"/>
      <c r="O161" s="50"/>
      <c r="P161" s="50"/>
      <c r="Q161" s="50"/>
      <c r="R161" s="50"/>
      <c r="S161" s="50"/>
      <c r="T161" s="50"/>
      <c r="U161" s="50"/>
      <c r="V161" s="51">
        <f t="shared" si="18"/>
        <v>0</v>
      </c>
      <c r="W161" s="84"/>
      <c r="X161" s="84">
        <f t="shared" si="14"/>
        <v>0</v>
      </c>
      <c r="Y161" s="84"/>
      <c r="Z161" s="84"/>
      <c r="AA161" s="84"/>
      <c r="AB161" s="84"/>
      <c r="AC161" s="84"/>
      <c r="AD161" s="84"/>
      <c r="AE161" s="84"/>
      <c r="AF161" s="84"/>
      <c r="AG161" s="84"/>
      <c r="AH161" s="51">
        <f t="shared" si="15"/>
        <v>0</v>
      </c>
      <c r="AI161" s="53">
        <f t="shared" si="16"/>
        <v>0</v>
      </c>
      <c r="AJ161" s="64" t="str">
        <f t="shared" si="17"/>
        <v>ซ่อน</v>
      </c>
      <c r="AK161" s="65"/>
      <c r="AL161" s="65"/>
    </row>
    <row r="162" spans="1:38" x14ac:dyDescent="0.7">
      <c r="A162" s="98"/>
      <c r="B162" s="43" t="str">
        <f>IFERROR(INDEX(ข้อมูลพื้นฐาน!$G$2:$G$7,
MATCH($F162,ข้อมูลพื้นฐาน!$H$2:$H$7,0)),"")</f>
        <v/>
      </c>
      <c r="C162" s="44"/>
      <c r="D162" s="98"/>
      <c r="E162" s="78"/>
      <c r="F162" s="46"/>
      <c r="G162" s="46"/>
      <c r="H162" s="46"/>
      <c r="I162" s="46" t="str">
        <f>IFERROR(INDEX(ข้อมูลพื้นฐาน!$E$2:$E$7,
MATCH($J162,ข้อมูลพื้นฐาน!$F$2:$F$7,0)),"")</f>
        <v/>
      </c>
      <c r="J162" s="46"/>
      <c r="K162" s="78"/>
      <c r="L162" s="48" t="s">
        <v>134</v>
      </c>
      <c r="M162" s="49"/>
      <c r="N162" s="84"/>
      <c r="O162" s="84"/>
      <c r="P162" s="84"/>
      <c r="Q162" s="84"/>
      <c r="R162" s="84"/>
      <c r="S162" s="84"/>
      <c r="T162" s="84"/>
      <c r="U162" s="84"/>
      <c r="V162" s="51">
        <f t="shared" si="18"/>
        <v>0</v>
      </c>
      <c r="W162" s="84"/>
      <c r="X162" s="84">
        <f t="shared" si="14"/>
        <v>0</v>
      </c>
      <c r="Y162" s="84"/>
      <c r="Z162" s="84"/>
      <c r="AA162" s="84"/>
      <c r="AB162" s="84"/>
      <c r="AC162" s="84"/>
      <c r="AD162" s="84"/>
      <c r="AE162" s="84"/>
      <c r="AF162" s="84"/>
      <c r="AG162" s="84"/>
      <c r="AH162" s="51">
        <f t="shared" si="15"/>
        <v>0</v>
      </c>
      <c r="AI162" s="53">
        <f t="shared" si="16"/>
        <v>0</v>
      </c>
      <c r="AJ162" s="64" t="str">
        <f t="shared" si="17"/>
        <v>ซ่อน</v>
      </c>
      <c r="AK162" s="65"/>
      <c r="AL162" s="65"/>
    </row>
    <row r="163" spans="1:38" x14ac:dyDescent="0.7">
      <c r="A163" s="98"/>
      <c r="B163" s="43" t="str">
        <f>IFERROR(INDEX(ข้อมูลพื้นฐาน!$G$2:$G$7,
MATCH($F163,ข้อมูลพื้นฐาน!$H$2:$H$7,0)),"")</f>
        <v/>
      </c>
      <c r="C163" s="44"/>
      <c r="D163" s="98"/>
      <c r="E163" s="78"/>
      <c r="F163" s="46"/>
      <c r="G163" s="46"/>
      <c r="H163" s="46"/>
      <c r="I163" s="46" t="str">
        <f>IFERROR(INDEX(ข้อมูลพื้นฐาน!$E$2:$E$7,
MATCH($J163,ข้อมูลพื้นฐาน!$F$2:$F$7,0)),"")</f>
        <v/>
      </c>
      <c r="J163" s="46"/>
      <c r="K163" s="78"/>
      <c r="L163" s="48" t="s">
        <v>134</v>
      </c>
      <c r="M163" s="49"/>
      <c r="N163" s="50"/>
      <c r="O163" s="50"/>
      <c r="P163" s="50"/>
      <c r="Q163" s="50"/>
      <c r="R163" s="50"/>
      <c r="S163" s="50"/>
      <c r="T163" s="50"/>
      <c r="U163" s="50"/>
      <c r="V163" s="51">
        <f t="shared" si="18"/>
        <v>0</v>
      </c>
      <c r="W163" s="84"/>
      <c r="X163" s="84">
        <f t="shared" si="14"/>
        <v>0</v>
      </c>
      <c r="Y163" s="84"/>
      <c r="Z163" s="84"/>
      <c r="AA163" s="84"/>
      <c r="AB163" s="84"/>
      <c r="AC163" s="84"/>
      <c r="AD163" s="84"/>
      <c r="AE163" s="84"/>
      <c r="AF163" s="84"/>
      <c r="AG163" s="84"/>
      <c r="AH163" s="51">
        <f t="shared" si="15"/>
        <v>0</v>
      </c>
      <c r="AI163" s="53">
        <f t="shared" si="16"/>
        <v>0</v>
      </c>
      <c r="AJ163" s="64" t="str">
        <f t="shared" si="17"/>
        <v>ซ่อน</v>
      </c>
      <c r="AK163" s="65"/>
      <c r="AL163" s="65"/>
    </row>
    <row r="164" spans="1:38" x14ac:dyDescent="0.7">
      <c r="A164" s="98"/>
      <c r="B164" s="43" t="str">
        <f>IFERROR(INDEX(ข้อมูลพื้นฐาน!$G$2:$G$7,
MATCH($F164,ข้อมูลพื้นฐาน!$H$2:$H$7,0)),"")</f>
        <v/>
      </c>
      <c r="C164" s="44"/>
      <c r="D164" s="98"/>
      <c r="E164" s="78"/>
      <c r="F164" s="46"/>
      <c r="G164" s="46"/>
      <c r="H164" s="46"/>
      <c r="I164" s="46" t="str">
        <f>IFERROR(INDEX(ข้อมูลพื้นฐาน!$E$2:$E$7,
MATCH($J164,ข้อมูลพื้นฐาน!$F$2:$F$7,0)),"")</f>
        <v/>
      </c>
      <c r="J164" s="46"/>
      <c r="K164" s="78"/>
      <c r="L164" s="48" t="s">
        <v>134</v>
      </c>
      <c r="M164" s="49"/>
      <c r="N164" s="84"/>
      <c r="O164" s="84"/>
      <c r="P164" s="84"/>
      <c r="Q164" s="84"/>
      <c r="R164" s="84"/>
      <c r="S164" s="84"/>
      <c r="T164" s="84"/>
      <c r="U164" s="84"/>
      <c r="V164" s="51">
        <f t="shared" si="18"/>
        <v>0</v>
      </c>
      <c r="W164" s="84"/>
      <c r="X164" s="84">
        <f t="shared" si="14"/>
        <v>0</v>
      </c>
      <c r="Y164" s="84"/>
      <c r="Z164" s="84"/>
      <c r="AA164" s="84"/>
      <c r="AB164" s="84"/>
      <c r="AC164" s="84"/>
      <c r="AD164" s="84"/>
      <c r="AE164" s="84"/>
      <c r="AF164" s="84"/>
      <c r="AG164" s="84"/>
      <c r="AH164" s="51">
        <f t="shared" si="15"/>
        <v>0</v>
      </c>
      <c r="AI164" s="53">
        <f t="shared" si="16"/>
        <v>0</v>
      </c>
      <c r="AJ164" s="64" t="str">
        <f t="shared" si="17"/>
        <v>ซ่อน</v>
      </c>
      <c r="AK164" s="65"/>
      <c r="AL164" s="65"/>
    </row>
    <row r="165" spans="1:38" x14ac:dyDescent="0.7">
      <c r="A165" s="98"/>
      <c r="B165" s="43" t="str">
        <f>IFERROR(INDEX(ข้อมูลพื้นฐาน!$G$2:$G$7,
MATCH($F165,ข้อมูลพื้นฐาน!$H$2:$H$7,0)),"")</f>
        <v/>
      </c>
      <c r="C165" s="44"/>
      <c r="D165" s="98"/>
      <c r="E165" s="78"/>
      <c r="F165" s="46"/>
      <c r="G165" s="46"/>
      <c r="H165" s="46"/>
      <c r="I165" s="46" t="str">
        <f>IFERROR(INDEX(ข้อมูลพื้นฐาน!$E$2:$E$7,
MATCH($J165,ข้อมูลพื้นฐาน!$F$2:$F$7,0)),"")</f>
        <v/>
      </c>
      <c r="J165" s="46"/>
      <c r="K165" s="78"/>
      <c r="L165" s="48" t="s">
        <v>134</v>
      </c>
      <c r="M165" s="49"/>
      <c r="N165" s="50"/>
      <c r="O165" s="50"/>
      <c r="P165" s="50"/>
      <c r="Q165" s="50"/>
      <c r="R165" s="50"/>
      <c r="S165" s="50"/>
      <c r="T165" s="50"/>
      <c r="U165" s="50"/>
      <c r="V165" s="51">
        <f t="shared" si="18"/>
        <v>0</v>
      </c>
      <c r="W165" s="84"/>
      <c r="X165" s="84">
        <f t="shared" si="14"/>
        <v>0</v>
      </c>
      <c r="Y165" s="84"/>
      <c r="Z165" s="84"/>
      <c r="AA165" s="84"/>
      <c r="AB165" s="84"/>
      <c r="AC165" s="84"/>
      <c r="AD165" s="84"/>
      <c r="AE165" s="84"/>
      <c r="AF165" s="84"/>
      <c r="AG165" s="84"/>
      <c r="AH165" s="51">
        <f t="shared" si="15"/>
        <v>0</v>
      </c>
      <c r="AI165" s="53">
        <f t="shared" si="16"/>
        <v>0</v>
      </c>
      <c r="AJ165" s="64" t="str">
        <f t="shared" si="17"/>
        <v>ซ่อน</v>
      </c>
      <c r="AK165" s="65"/>
      <c r="AL165" s="65"/>
    </row>
    <row r="166" spans="1:38" x14ac:dyDescent="0.7">
      <c r="A166" s="98"/>
      <c r="B166" s="43" t="str">
        <f>IFERROR(INDEX(ข้อมูลพื้นฐาน!$G$2:$G$7,
MATCH($F166,ข้อมูลพื้นฐาน!$H$2:$H$7,0)),"")</f>
        <v/>
      </c>
      <c r="C166" s="44"/>
      <c r="D166" s="98"/>
      <c r="E166" s="78"/>
      <c r="F166" s="46"/>
      <c r="G166" s="46"/>
      <c r="H166" s="46"/>
      <c r="I166" s="46" t="str">
        <f>IFERROR(INDEX(ข้อมูลพื้นฐาน!$E$2:$E$7,
MATCH($J166,ข้อมูลพื้นฐาน!$F$2:$F$7,0)),"")</f>
        <v/>
      </c>
      <c r="J166" s="46"/>
      <c r="K166" s="78"/>
      <c r="L166" s="48" t="s">
        <v>134</v>
      </c>
      <c r="M166" s="49"/>
      <c r="N166" s="84"/>
      <c r="O166" s="84"/>
      <c r="P166" s="84"/>
      <c r="Q166" s="84"/>
      <c r="R166" s="84"/>
      <c r="S166" s="84"/>
      <c r="T166" s="84"/>
      <c r="U166" s="84"/>
      <c r="V166" s="51">
        <f t="shared" si="18"/>
        <v>0</v>
      </c>
      <c r="W166" s="84"/>
      <c r="X166" s="84">
        <f t="shared" si="14"/>
        <v>0</v>
      </c>
      <c r="Y166" s="84"/>
      <c r="Z166" s="84"/>
      <c r="AA166" s="84"/>
      <c r="AB166" s="84"/>
      <c r="AC166" s="84"/>
      <c r="AD166" s="84"/>
      <c r="AE166" s="84"/>
      <c r="AF166" s="84"/>
      <c r="AG166" s="84"/>
      <c r="AH166" s="51">
        <f t="shared" si="15"/>
        <v>0</v>
      </c>
      <c r="AI166" s="53">
        <f t="shared" si="16"/>
        <v>0</v>
      </c>
      <c r="AJ166" s="64" t="str">
        <f t="shared" si="17"/>
        <v>ซ่อน</v>
      </c>
      <c r="AK166" s="65"/>
      <c r="AL166" s="65"/>
    </row>
    <row r="167" spans="1:38" x14ac:dyDescent="0.7">
      <c r="A167" s="98"/>
      <c r="B167" s="43" t="str">
        <f>IFERROR(INDEX(ข้อมูลพื้นฐาน!$G$2:$G$7,
MATCH($F167,ข้อมูลพื้นฐาน!$H$2:$H$7,0)),"")</f>
        <v/>
      </c>
      <c r="C167" s="44"/>
      <c r="D167" s="98"/>
      <c r="E167" s="78"/>
      <c r="F167" s="46"/>
      <c r="G167" s="46"/>
      <c r="H167" s="46"/>
      <c r="I167" s="46" t="str">
        <f>IFERROR(INDEX(ข้อมูลพื้นฐาน!$E$2:$E$7,
MATCH($J167,ข้อมูลพื้นฐาน!$F$2:$F$7,0)),"")</f>
        <v/>
      </c>
      <c r="J167" s="46"/>
      <c r="K167" s="78"/>
      <c r="L167" s="48" t="s">
        <v>134</v>
      </c>
      <c r="M167" s="49"/>
      <c r="N167" s="50"/>
      <c r="O167" s="50"/>
      <c r="P167" s="50"/>
      <c r="Q167" s="50"/>
      <c r="R167" s="50"/>
      <c r="S167" s="50"/>
      <c r="T167" s="50"/>
      <c r="U167" s="50"/>
      <c r="V167" s="51">
        <f t="shared" si="18"/>
        <v>0</v>
      </c>
      <c r="W167" s="84"/>
      <c r="X167" s="84">
        <f t="shared" si="14"/>
        <v>0</v>
      </c>
      <c r="Y167" s="84"/>
      <c r="Z167" s="84"/>
      <c r="AA167" s="84"/>
      <c r="AB167" s="84"/>
      <c r="AC167" s="84"/>
      <c r="AD167" s="84"/>
      <c r="AE167" s="84"/>
      <c r="AF167" s="84"/>
      <c r="AG167" s="84"/>
      <c r="AH167" s="51">
        <f t="shared" si="15"/>
        <v>0</v>
      </c>
      <c r="AI167" s="53">
        <f t="shared" si="16"/>
        <v>0</v>
      </c>
      <c r="AJ167" s="64" t="str">
        <f t="shared" si="17"/>
        <v>ซ่อน</v>
      </c>
      <c r="AK167" s="65"/>
      <c r="AL167" s="65"/>
    </row>
    <row r="168" spans="1:38" x14ac:dyDescent="0.7">
      <c r="A168" s="98"/>
      <c r="B168" s="43" t="str">
        <f>IFERROR(INDEX(ข้อมูลพื้นฐาน!$G$2:$G$7,
MATCH($F168,ข้อมูลพื้นฐาน!$H$2:$H$7,0)),"")</f>
        <v/>
      </c>
      <c r="C168" s="44"/>
      <c r="D168" s="98"/>
      <c r="E168" s="78"/>
      <c r="F168" s="46"/>
      <c r="G168" s="46"/>
      <c r="H168" s="46"/>
      <c r="I168" s="46" t="str">
        <f>IFERROR(INDEX(ข้อมูลพื้นฐาน!$E$2:$E$7,
MATCH($J168,ข้อมูลพื้นฐาน!$F$2:$F$7,0)),"")</f>
        <v/>
      </c>
      <c r="J168" s="46"/>
      <c r="K168" s="78"/>
      <c r="L168" s="48" t="s">
        <v>134</v>
      </c>
      <c r="M168" s="49"/>
      <c r="N168" s="84"/>
      <c r="O168" s="84"/>
      <c r="P168" s="84"/>
      <c r="Q168" s="84"/>
      <c r="R168" s="84"/>
      <c r="S168" s="84"/>
      <c r="T168" s="84"/>
      <c r="U168" s="84"/>
      <c r="V168" s="51">
        <f t="shared" si="18"/>
        <v>0</v>
      </c>
      <c r="W168" s="84"/>
      <c r="X168" s="84">
        <f t="shared" si="14"/>
        <v>0</v>
      </c>
      <c r="Y168" s="84"/>
      <c r="Z168" s="84"/>
      <c r="AA168" s="84"/>
      <c r="AB168" s="84"/>
      <c r="AC168" s="84"/>
      <c r="AD168" s="84"/>
      <c r="AE168" s="84"/>
      <c r="AF168" s="84"/>
      <c r="AG168" s="84"/>
      <c r="AH168" s="51">
        <f t="shared" si="15"/>
        <v>0</v>
      </c>
      <c r="AI168" s="53">
        <f t="shared" si="16"/>
        <v>0</v>
      </c>
      <c r="AJ168" s="64" t="str">
        <f t="shared" si="17"/>
        <v>ซ่อน</v>
      </c>
      <c r="AK168" s="65"/>
      <c r="AL168" s="65"/>
    </row>
    <row r="169" spans="1:38" x14ac:dyDescent="0.7">
      <c r="A169" s="98"/>
      <c r="B169" s="43" t="str">
        <f>IFERROR(INDEX(ข้อมูลพื้นฐาน!$G$2:$G$7,
MATCH($F169,ข้อมูลพื้นฐาน!$H$2:$H$7,0)),"")</f>
        <v/>
      </c>
      <c r="C169" s="44"/>
      <c r="D169" s="98"/>
      <c r="E169" s="78"/>
      <c r="F169" s="46"/>
      <c r="G169" s="46"/>
      <c r="H169" s="46"/>
      <c r="I169" s="46" t="str">
        <f>IFERROR(INDEX(ข้อมูลพื้นฐาน!$E$2:$E$7,
MATCH($J169,ข้อมูลพื้นฐาน!$F$2:$F$7,0)),"")</f>
        <v/>
      </c>
      <c r="J169" s="46"/>
      <c r="K169" s="78"/>
      <c r="L169" s="48" t="s">
        <v>134</v>
      </c>
      <c r="M169" s="49"/>
      <c r="N169" s="50"/>
      <c r="O169" s="50"/>
      <c r="P169" s="50"/>
      <c r="Q169" s="50"/>
      <c r="R169" s="50"/>
      <c r="S169" s="50"/>
      <c r="T169" s="50"/>
      <c r="U169" s="50"/>
      <c r="V169" s="51">
        <f t="shared" si="18"/>
        <v>0</v>
      </c>
      <c r="W169" s="84"/>
      <c r="X169" s="84">
        <f t="shared" si="14"/>
        <v>0</v>
      </c>
      <c r="Y169" s="84"/>
      <c r="Z169" s="84"/>
      <c r="AA169" s="84"/>
      <c r="AB169" s="84"/>
      <c r="AC169" s="84"/>
      <c r="AD169" s="84"/>
      <c r="AE169" s="84"/>
      <c r="AF169" s="84"/>
      <c r="AG169" s="84"/>
      <c r="AH169" s="51">
        <f t="shared" si="15"/>
        <v>0</v>
      </c>
      <c r="AI169" s="53">
        <f t="shared" si="16"/>
        <v>0</v>
      </c>
      <c r="AJ169" s="64" t="str">
        <f t="shared" si="17"/>
        <v>ซ่อน</v>
      </c>
      <c r="AK169" s="65"/>
      <c r="AL169" s="65"/>
    </row>
    <row r="170" spans="1:38" x14ac:dyDescent="0.7">
      <c r="A170" s="98"/>
      <c r="B170" s="43" t="str">
        <f>IFERROR(INDEX(ข้อมูลพื้นฐาน!$G$2:$G$7,
MATCH($F170,ข้อมูลพื้นฐาน!$H$2:$H$7,0)),"")</f>
        <v/>
      </c>
      <c r="C170" s="44"/>
      <c r="D170" s="98"/>
      <c r="E170" s="78"/>
      <c r="F170" s="46"/>
      <c r="G170" s="46"/>
      <c r="H170" s="46"/>
      <c r="I170" s="46" t="str">
        <f>IFERROR(INDEX(ข้อมูลพื้นฐาน!$E$2:$E$7,
MATCH($J170,ข้อมูลพื้นฐาน!$F$2:$F$7,0)),"")</f>
        <v/>
      </c>
      <c r="J170" s="46"/>
      <c r="K170" s="78"/>
      <c r="L170" s="48" t="s">
        <v>134</v>
      </c>
      <c r="M170" s="49"/>
      <c r="N170" s="84"/>
      <c r="O170" s="84"/>
      <c r="P170" s="84"/>
      <c r="Q170" s="84"/>
      <c r="R170" s="84"/>
      <c r="S170" s="84"/>
      <c r="T170" s="84"/>
      <c r="U170" s="84"/>
      <c r="V170" s="51">
        <f t="shared" si="18"/>
        <v>0</v>
      </c>
      <c r="W170" s="84"/>
      <c r="X170" s="84">
        <f t="shared" si="14"/>
        <v>0</v>
      </c>
      <c r="Y170" s="84"/>
      <c r="Z170" s="84"/>
      <c r="AA170" s="84"/>
      <c r="AB170" s="84"/>
      <c r="AC170" s="84"/>
      <c r="AD170" s="84"/>
      <c r="AE170" s="84"/>
      <c r="AF170" s="84"/>
      <c r="AG170" s="84"/>
      <c r="AH170" s="51">
        <f t="shared" si="15"/>
        <v>0</v>
      </c>
      <c r="AI170" s="53">
        <f t="shared" si="16"/>
        <v>0</v>
      </c>
      <c r="AJ170" s="64" t="str">
        <f t="shared" si="17"/>
        <v>ซ่อน</v>
      </c>
      <c r="AK170" s="65"/>
      <c r="AL170" s="65"/>
    </row>
    <row r="171" spans="1:38" x14ac:dyDescent="0.7">
      <c r="A171" s="98"/>
      <c r="B171" s="43" t="str">
        <f>IFERROR(INDEX(ข้อมูลพื้นฐาน!$G$2:$G$7,
MATCH($F171,ข้อมูลพื้นฐาน!$H$2:$H$7,0)),"")</f>
        <v/>
      </c>
      <c r="C171" s="44"/>
      <c r="D171" s="98"/>
      <c r="E171" s="78"/>
      <c r="F171" s="46"/>
      <c r="G171" s="46"/>
      <c r="H171" s="46"/>
      <c r="I171" s="46" t="str">
        <f>IFERROR(INDEX(ข้อมูลพื้นฐาน!$E$2:$E$7,
MATCH($J171,ข้อมูลพื้นฐาน!$F$2:$F$7,0)),"")</f>
        <v/>
      </c>
      <c r="J171" s="46"/>
      <c r="K171" s="78"/>
      <c r="L171" s="48" t="s">
        <v>134</v>
      </c>
      <c r="M171" s="49"/>
      <c r="N171" s="50"/>
      <c r="O171" s="50"/>
      <c r="P171" s="50"/>
      <c r="Q171" s="50"/>
      <c r="R171" s="50"/>
      <c r="S171" s="50"/>
      <c r="T171" s="50"/>
      <c r="U171" s="50"/>
      <c r="V171" s="51">
        <f t="shared" si="18"/>
        <v>0</v>
      </c>
      <c r="W171" s="84"/>
      <c r="X171" s="84">
        <f t="shared" si="14"/>
        <v>0</v>
      </c>
      <c r="Y171" s="84"/>
      <c r="Z171" s="84"/>
      <c r="AA171" s="84"/>
      <c r="AB171" s="84"/>
      <c r="AC171" s="84"/>
      <c r="AD171" s="84"/>
      <c r="AE171" s="84"/>
      <c r="AF171" s="84"/>
      <c r="AG171" s="84"/>
      <c r="AH171" s="51">
        <f t="shared" si="15"/>
        <v>0</v>
      </c>
      <c r="AI171" s="53">
        <f t="shared" si="16"/>
        <v>0</v>
      </c>
      <c r="AJ171" s="64" t="str">
        <f t="shared" si="17"/>
        <v>ซ่อน</v>
      </c>
      <c r="AK171" s="65"/>
      <c r="AL171" s="65"/>
    </row>
    <row r="172" spans="1:38" x14ac:dyDescent="0.7">
      <c r="A172" s="98"/>
      <c r="B172" s="43" t="str">
        <f>IFERROR(INDEX(ข้อมูลพื้นฐาน!$G$2:$G$7,
MATCH($F172,ข้อมูลพื้นฐาน!$H$2:$H$7,0)),"")</f>
        <v/>
      </c>
      <c r="C172" s="44"/>
      <c r="D172" s="98"/>
      <c r="E172" s="78"/>
      <c r="F172" s="46"/>
      <c r="G172" s="46"/>
      <c r="H172" s="46"/>
      <c r="I172" s="46" t="str">
        <f>IFERROR(INDEX(ข้อมูลพื้นฐาน!$E$2:$E$7,
MATCH($J172,ข้อมูลพื้นฐาน!$F$2:$F$7,0)),"")</f>
        <v/>
      </c>
      <c r="J172" s="46"/>
      <c r="K172" s="78"/>
      <c r="L172" s="48" t="s">
        <v>134</v>
      </c>
      <c r="M172" s="49"/>
      <c r="N172" s="84"/>
      <c r="O172" s="84"/>
      <c r="P172" s="84"/>
      <c r="Q172" s="84"/>
      <c r="R172" s="84"/>
      <c r="S172" s="84"/>
      <c r="T172" s="84"/>
      <c r="U172" s="84"/>
      <c r="V172" s="51">
        <f t="shared" si="18"/>
        <v>0</v>
      </c>
      <c r="W172" s="84"/>
      <c r="X172" s="84">
        <f t="shared" si="14"/>
        <v>0</v>
      </c>
      <c r="Y172" s="84"/>
      <c r="Z172" s="84"/>
      <c r="AA172" s="84"/>
      <c r="AB172" s="84"/>
      <c r="AC172" s="84"/>
      <c r="AD172" s="84"/>
      <c r="AE172" s="84"/>
      <c r="AF172" s="84"/>
      <c r="AG172" s="84"/>
      <c r="AH172" s="51">
        <f t="shared" si="15"/>
        <v>0</v>
      </c>
      <c r="AI172" s="53">
        <f t="shared" si="16"/>
        <v>0</v>
      </c>
      <c r="AJ172" s="64" t="str">
        <f t="shared" si="17"/>
        <v>ซ่อน</v>
      </c>
      <c r="AK172" s="65"/>
      <c r="AL172" s="65"/>
    </row>
    <row r="173" spans="1:38" x14ac:dyDescent="0.7">
      <c r="A173" s="98"/>
      <c r="B173" s="43" t="str">
        <f>IFERROR(INDEX(ข้อมูลพื้นฐาน!$G$2:$G$7,
MATCH($F173,ข้อมูลพื้นฐาน!$H$2:$H$7,0)),"")</f>
        <v/>
      </c>
      <c r="C173" s="44"/>
      <c r="D173" s="98"/>
      <c r="E173" s="78"/>
      <c r="F173" s="46"/>
      <c r="G173" s="46"/>
      <c r="H173" s="46"/>
      <c r="I173" s="46" t="str">
        <f>IFERROR(INDEX(ข้อมูลพื้นฐาน!$E$2:$E$7,
MATCH($J173,ข้อมูลพื้นฐาน!$F$2:$F$7,0)),"")</f>
        <v/>
      </c>
      <c r="J173" s="46"/>
      <c r="K173" s="78"/>
      <c r="L173" s="48" t="s">
        <v>134</v>
      </c>
      <c r="M173" s="49"/>
      <c r="N173" s="50"/>
      <c r="O173" s="50"/>
      <c r="P173" s="50"/>
      <c r="Q173" s="50"/>
      <c r="R173" s="50"/>
      <c r="S173" s="50"/>
      <c r="T173" s="50"/>
      <c r="U173" s="50"/>
      <c r="V173" s="51">
        <f t="shared" si="18"/>
        <v>0</v>
      </c>
      <c r="W173" s="84"/>
      <c r="X173" s="84">
        <f t="shared" si="14"/>
        <v>0</v>
      </c>
      <c r="Y173" s="84"/>
      <c r="Z173" s="84"/>
      <c r="AA173" s="84"/>
      <c r="AB173" s="84"/>
      <c r="AC173" s="84"/>
      <c r="AD173" s="84"/>
      <c r="AE173" s="84"/>
      <c r="AF173" s="84"/>
      <c r="AG173" s="84"/>
      <c r="AH173" s="51">
        <f t="shared" si="15"/>
        <v>0</v>
      </c>
      <c r="AI173" s="53">
        <f t="shared" si="16"/>
        <v>0</v>
      </c>
      <c r="AJ173" s="64" t="str">
        <f t="shared" si="17"/>
        <v>ซ่อน</v>
      </c>
      <c r="AK173" s="65"/>
      <c r="AL173" s="65"/>
    </row>
    <row r="174" spans="1:38" x14ac:dyDescent="0.7">
      <c r="A174" s="98"/>
      <c r="B174" s="43" t="str">
        <f>IFERROR(INDEX(ข้อมูลพื้นฐาน!$G$2:$G$7,
MATCH($F174,ข้อมูลพื้นฐาน!$H$2:$H$7,0)),"")</f>
        <v/>
      </c>
      <c r="C174" s="44"/>
      <c r="D174" s="98"/>
      <c r="E174" s="78"/>
      <c r="F174" s="46"/>
      <c r="G174" s="46"/>
      <c r="H174" s="46"/>
      <c r="I174" s="46" t="str">
        <f>IFERROR(INDEX(ข้อมูลพื้นฐาน!$E$2:$E$7,
MATCH($J174,ข้อมูลพื้นฐาน!$F$2:$F$7,0)),"")</f>
        <v/>
      </c>
      <c r="J174" s="46"/>
      <c r="K174" s="78"/>
      <c r="L174" s="48" t="s">
        <v>134</v>
      </c>
      <c r="M174" s="49"/>
      <c r="N174" s="84"/>
      <c r="O174" s="84"/>
      <c r="P174" s="84"/>
      <c r="Q174" s="84"/>
      <c r="R174" s="84"/>
      <c r="S174" s="84"/>
      <c r="T174" s="84"/>
      <c r="U174" s="84"/>
      <c r="V174" s="51">
        <f t="shared" si="18"/>
        <v>0</v>
      </c>
      <c r="W174" s="84"/>
      <c r="X174" s="84">
        <f t="shared" si="14"/>
        <v>0</v>
      </c>
      <c r="Y174" s="84"/>
      <c r="Z174" s="84"/>
      <c r="AA174" s="84"/>
      <c r="AB174" s="84"/>
      <c r="AC174" s="84"/>
      <c r="AD174" s="84"/>
      <c r="AE174" s="84"/>
      <c r="AF174" s="84"/>
      <c r="AG174" s="84"/>
      <c r="AH174" s="51">
        <f t="shared" si="15"/>
        <v>0</v>
      </c>
      <c r="AI174" s="53">
        <f t="shared" si="16"/>
        <v>0</v>
      </c>
      <c r="AJ174" s="64" t="str">
        <f t="shared" si="17"/>
        <v>ซ่อน</v>
      </c>
      <c r="AK174" s="65"/>
      <c r="AL174" s="65"/>
    </row>
    <row r="175" spans="1:38" x14ac:dyDescent="0.7">
      <c r="A175" s="98"/>
      <c r="B175" s="43" t="str">
        <f>IFERROR(INDEX(ข้อมูลพื้นฐาน!$G$2:$G$7,
MATCH($F175,ข้อมูลพื้นฐาน!$H$2:$H$7,0)),"")</f>
        <v/>
      </c>
      <c r="C175" s="44"/>
      <c r="D175" s="98"/>
      <c r="E175" s="78"/>
      <c r="F175" s="46"/>
      <c r="G175" s="46"/>
      <c r="H175" s="46"/>
      <c r="I175" s="46" t="str">
        <f>IFERROR(INDEX(ข้อมูลพื้นฐาน!$E$2:$E$7,
MATCH($J175,ข้อมูลพื้นฐาน!$F$2:$F$7,0)),"")</f>
        <v/>
      </c>
      <c r="J175" s="46"/>
      <c r="K175" s="78"/>
      <c r="L175" s="48" t="s">
        <v>134</v>
      </c>
      <c r="M175" s="49"/>
      <c r="N175" s="50"/>
      <c r="O175" s="50"/>
      <c r="P175" s="50"/>
      <c r="Q175" s="50"/>
      <c r="R175" s="50"/>
      <c r="S175" s="50"/>
      <c r="T175" s="50"/>
      <c r="U175" s="50"/>
      <c r="V175" s="51">
        <f t="shared" si="18"/>
        <v>0</v>
      </c>
      <c r="W175" s="84"/>
      <c r="X175" s="84">
        <f t="shared" si="14"/>
        <v>0</v>
      </c>
      <c r="Y175" s="84"/>
      <c r="Z175" s="84"/>
      <c r="AA175" s="84"/>
      <c r="AB175" s="84"/>
      <c r="AC175" s="84"/>
      <c r="AD175" s="84"/>
      <c r="AE175" s="84"/>
      <c r="AF175" s="84"/>
      <c r="AG175" s="84"/>
      <c r="AH175" s="51">
        <f t="shared" si="15"/>
        <v>0</v>
      </c>
      <c r="AI175" s="53">
        <f t="shared" si="16"/>
        <v>0</v>
      </c>
      <c r="AJ175" s="64" t="str">
        <f t="shared" si="17"/>
        <v>ซ่อน</v>
      </c>
      <c r="AK175" s="65"/>
      <c r="AL175" s="65"/>
    </row>
    <row r="176" spans="1:38" x14ac:dyDescent="0.7">
      <c r="A176" s="98"/>
      <c r="B176" s="43" t="str">
        <f>IFERROR(INDEX(ข้อมูลพื้นฐาน!$G$2:$G$7,
MATCH($F176,ข้อมูลพื้นฐาน!$H$2:$H$7,0)),"")</f>
        <v/>
      </c>
      <c r="C176" s="44"/>
      <c r="D176" s="98"/>
      <c r="E176" s="78"/>
      <c r="F176" s="46"/>
      <c r="G176" s="46"/>
      <c r="H176" s="46"/>
      <c r="I176" s="46" t="str">
        <f>IFERROR(INDEX(ข้อมูลพื้นฐาน!$E$2:$E$7,
MATCH($J176,ข้อมูลพื้นฐาน!$F$2:$F$7,0)),"")</f>
        <v/>
      </c>
      <c r="J176" s="46"/>
      <c r="K176" s="78"/>
      <c r="L176" s="48" t="s">
        <v>134</v>
      </c>
      <c r="M176" s="49"/>
      <c r="N176" s="84"/>
      <c r="O176" s="84"/>
      <c r="P176" s="84"/>
      <c r="Q176" s="84"/>
      <c r="R176" s="84"/>
      <c r="S176" s="84"/>
      <c r="T176" s="84"/>
      <c r="U176" s="84"/>
      <c r="V176" s="51">
        <f t="shared" si="18"/>
        <v>0</v>
      </c>
      <c r="W176" s="84"/>
      <c r="X176" s="84">
        <f t="shared" si="14"/>
        <v>0</v>
      </c>
      <c r="Y176" s="84"/>
      <c r="Z176" s="84"/>
      <c r="AA176" s="84"/>
      <c r="AB176" s="84"/>
      <c r="AC176" s="84"/>
      <c r="AD176" s="84"/>
      <c r="AE176" s="84"/>
      <c r="AF176" s="84"/>
      <c r="AG176" s="84"/>
      <c r="AH176" s="51">
        <f t="shared" si="15"/>
        <v>0</v>
      </c>
      <c r="AI176" s="53">
        <f t="shared" si="16"/>
        <v>0</v>
      </c>
      <c r="AJ176" s="64" t="str">
        <f t="shared" si="17"/>
        <v>ซ่อน</v>
      </c>
      <c r="AK176" s="65"/>
      <c r="AL176" s="65"/>
    </row>
    <row r="177" spans="1:38" x14ac:dyDescent="0.7">
      <c r="A177" s="98"/>
      <c r="B177" s="43" t="str">
        <f>IFERROR(INDEX(ข้อมูลพื้นฐาน!$G$2:$G$7,
MATCH($F177,ข้อมูลพื้นฐาน!$H$2:$H$7,0)),"")</f>
        <v/>
      </c>
      <c r="C177" s="44"/>
      <c r="D177" s="98"/>
      <c r="E177" s="78"/>
      <c r="F177" s="46"/>
      <c r="G177" s="46"/>
      <c r="H177" s="46"/>
      <c r="I177" s="46" t="str">
        <f>IFERROR(INDEX(ข้อมูลพื้นฐาน!$E$2:$E$7,
MATCH($J177,ข้อมูลพื้นฐาน!$F$2:$F$7,0)),"")</f>
        <v/>
      </c>
      <c r="J177" s="46"/>
      <c r="K177" s="78"/>
      <c r="L177" s="48" t="s">
        <v>134</v>
      </c>
      <c r="M177" s="49"/>
      <c r="N177" s="50"/>
      <c r="O177" s="50"/>
      <c r="P177" s="50"/>
      <c r="Q177" s="50"/>
      <c r="R177" s="50"/>
      <c r="S177" s="50"/>
      <c r="T177" s="50"/>
      <c r="U177" s="50"/>
      <c r="V177" s="51">
        <f t="shared" si="18"/>
        <v>0</v>
      </c>
      <c r="W177" s="84"/>
      <c r="X177" s="84">
        <f t="shared" si="14"/>
        <v>0</v>
      </c>
      <c r="Y177" s="84"/>
      <c r="Z177" s="84"/>
      <c r="AA177" s="84"/>
      <c r="AB177" s="84"/>
      <c r="AC177" s="84"/>
      <c r="AD177" s="84"/>
      <c r="AE177" s="84"/>
      <c r="AF177" s="84"/>
      <c r="AG177" s="84"/>
      <c r="AH177" s="51">
        <f t="shared" si="15"/>
        <v>0</v>
      </c>
      <c r="AI177" s="53">
        <f t="shared" si="16"/>
        <v>0</v>
      </c>
      <c r="AJ177" s="64" t="str">
        <f t="shared" si="17"/>
        <v>ซ่อน</v>
      </c>
      <c r="AK177" s="65"/>
      <c r="AL177" s="65"/>
    </row>
    <row r="178" spans="1:38" x14ac:dyDescent="0.7">
      <c r="A178" s="98"/>
      <c r="B178" s="43" t="str">
        <f>IFERROR(INDEX(ข้อมูลพื้นฐาน!$G$2:$G$7,
MATCH($F178,ข้อมูลพื้นฐาน!$H$2:$H$7,0)),"")</f>
        <v/>
      </c>
      <c r="C178" s="44"/>
      <c r="D178" s="98"/>
      <c r="E178" s="78"/>
      <c r="F178" s="46"/>
      <c r="G178" s="46"/>
      <c r="H178" s="46"/>
      <c r="I178" s="46" t="str">
        <f>IFERROR(INDEX(ข้อมูลพื้นฐาน!$E$2:$E$7,
MATCH($J178,ข้อมูลพื้นฐาน!$F$2:$F$7,0)),"")</f>
        <v/>
      </c>
      <c r="J178" s="46"/>
      <c r="K178" s="78"/>
      <c r="L178" s="48" t="s">
        <v>134</v>
      </c>
      <c r="M178" s="49"/>
      <c r="N178" s="84"/>
      <c r="O178" s="84"/>
      <c r="P178" s="84"/>
      <c r="Q178" s="84"/>
      <c r="R178" s="84"/>
      <c r="S178" s="84"/>
      <c r="T178" s="84"/>
      <c r="U178" s="84"/>
      <c r="V178" s="51">
        <f t="shared" si="18"/>
        <v>0</v>
      </c>
      <c r="W178" s="84"/>
      <c r="X178" s="84">
        <f t="shared" si="14"/>
        <v>0</v>
      </c>
      <c r="Y178" s="84"/>
      <c r="Z178" s="84"/>
      <c r="AA178" s="84"/>
      <c r="AB178" s="84"/>
      <c r="AC178" s="84"/>
      <c r="AD178" s="84"/>
      <c r="AE178" s="84"/>
      <c r="AF178" s="84"/>
      <c r="AG178" s="84"/>
      <c r="AH178" s="51">
        <f t="shared" si="15"/>
        <v>0</v>
      </c>
      <c r="AI178" s="53">
        <f t="shared" si="16"/>
        <v>0</v>
      </c>
      <c r="AJ178" s="64" t="str">
        <f t="shared" si="17"/>
        <v>ซ่อน</v>
      </c>
      <c r="AK178" s="65"/>
      <c r="AL178" s="65"/>
    </row>
    <row r="179" spans="1:38" x14ac:dyDescent="0.7">
      <c r="A179" s="98"/>
      <c r="B179" s="43" t="str">
        <f>IFERROR(INDEX(ข้อมูลพื้นฐาน!$G$2:$G$7,
MATCH($F179,ข้อมูลพื้นฐาน!$H$2:$H$7,0)),"")</f>
        <v/>
      </c>
      <c r="C179" s="44"/>
      <c r="D179" s="98"/>
      <c r="E179" s="78"/>
      <c r="F179" s="46"/>
      <c r="G179" s="46"/>
      <c r="H179" s="46"/>
      <c r="I179" s="46" t="str">
        <f>IFERROR(INDEX(ข้อมูลพื้นฐาน!$E$2:$E$7,
MATCH($J179,ข้อมูลพื้นฐาน!$F$2:$F$7,0)),"")</f>
        <v/>
      </c>
      <c r="J179" s="46"/>
      <c r="K179" s="78"/>
      <c r="L179" s="48" t="s">
        <v>134</v>
      </c>
      <c r="M179" s="49"/>
      <c r="N179" s="50"/>
      <c r="O179" s="50"/>
      <c r="P179" s="50"/>
      <c r="Q179" s="50"/>
      <c r="R179" s="50"/>
      <c r="S179" s="50"/>
      <c r="T179" s="50"/>
      <c r="U179" s="50"/>
      <c r="V179" s="51">
        <f t="shared" si="18"/>
        <v>0</v>
      </c>
      <c r="W179" s="84"/>
      <c r="X179" s="84">
        <f t="shared" si="14"/>
        <v>0</v>
      </c>
      <c r="Y179" s="84"/>
      <c r="Z179" s="84"/>
      <c r="AA179" s="84"/>
      <c r="AB179" s="84"/>
      <c r="AC179" s="84"/>
      <c r="AD179" s="84"/>
      <c r="AE179" s="84"/>
      <c r="AF179" s="84"/>
      <c r="AG179" s="84"/>
      <c r="AH179" s="51">
        <f t="shared" si="15"/>
        <v>0</v>
      </c>
      <c r="AI179" s="53">
        <f t="shared" si="16"/>
        <v>0</v>
      </c>
      <c r="AJ179" s="64" t="str">
        <f t="shared" si="17"/>
        <v>ซ่อน</v>
      </c>
      <c r="AK179" s="65"/>
      <c r="AL179" s="65"/>
    </row>
    <row r="180" spans="1:38" x14ac:dyDescent="0.7">
      <c r="A180" s="98"/>
      <c r="B180" s="43" t="str">
        <f>IFERROR(INDEX(ข้อมูลพื้นฐาน!$G$2:$G$7,
MATCH($F180,ข้อมูลพื้นฐาน!$H$2:$H$7,0)),"")</f>
        <v/>
      </c>
      <c r="C180" s="44"/>
      <c r="D180" s="98"/>
      <c r="E180" s="78"/>
      <c r="F180" s="46"/>
      <c r="G180" s="46"/>
      <c r="H180" s="46"/>
      <c r="I180" s="46" t="str">
        <f>IFERROR(INDEX(ข้อมูลพื้นฐาน!$E$2:$E$7,
MATCH($J180,ข้อมูลพื้นฐาน!$F$2:$F$7,0)),"")</f>
        <v/>
      </c>
      <c r="J180" s="46"/>
      <c r="K180" s="78"/>
      <c r="L180" s="48" t="s">
        <v>134</v>
      </c>
      <c r="M180" s="49"/>
      <c r="N180" s="84"/>
      <c r="O180" s="84"/>
      <c r="P180" s="84"/>
      <c r="Q180" s="84"/>
      <c r="R180" s="84"/>
      <c r="S180" s="84"/>
      <c r="T180" s="84"/>
      <c r="U180" s="84"/>
      <c r="V180" s="51">
        <f t="shared" si="18"/>
        <v>0</v>
      </c>
      <c r="W180" s="84"/>
      <c r="X180" s="84">
        <f t="shared" si="14"/>
        <v>0</v>
      </c>
      <c r="Y180" s="84"/>
      <c r="Z180" s="84"/>
      <c r="AA180" s="84"/>
      <c r="AB180" s="84"/>
      <c r="AC180" s="84"/>
      <c r="AD180" s="84"/>
      <c r="AE180" s="84"/>
      <c r="AF180" s="84"/>
      <c r="AG180" s="84"/>
      <c r="AH180" s="51">
        <f t="shared" si="15"/>
        <v>0</v>
      </c>
      <c r="AI180" s="53">
        <f t="shared" si="16"/>
        <v>0</v>
      </c>
      <c r="AJ180" s="64" t="str">
        <f t="shared" si="17"/>
        <v>ซ่อน</v>
      </c>
      <c r="AK180" s="65"/>
      <c r="AL180" s="65"/>
    </row>
    <row r="181" spans="1:38" x14ac:dyDescent="0.7">
      <c r="A181" s="98"/>
      <c r="B181" s="43" t="str">
        <f>IFERROR(INDEX(ข้อมูลพื้นฐาน!$G$2:$G$7,
MATCH($F181,ข้อมูลพื้นฐาน!$H$2:$H$7,0)),"")</f>
        <v/>
      </c>
      <c r="C181" s="44"/>
      <c r="D181" s="98"/>
      <c r="E181" s="78"/>
      <c r="F181" s="46"/>
      <c r="G181" s="46"/>
      <c r="H181" s="46"/>
      <c r="I181" s="46" t="str">
        <f>IFERROR(INDEX(ข้อมูลพื้นฐาน!$E$2:$E$7,
MATCH($J181,ข้อมูลพื้นฐาน!$F$2:$F$7,0)),"")</f>
        <v/>
      </c>
      <c r="J181" s="46"/>
      <c r="K181" s="78"/>
      <c r="L181" s="48" t="s">
        <v>134</v>
      </c>
      <c r="M181" s="49"/>
      <c r="N181" s="50"/>
      <c r="O181" s="50"/>
      <c r="P181" s="50"/>
      <c r="Q181" s="50"/>
      <c r="R181" s="50"/>
      <c r="S181" s="50"/>
      <c r="T181" s="50"/>
      <c r="U181" s="50"/>
      <c r="V181" s="51">
        <f t="shared" si="18"/>
        <v>0</v>
      </c>
      <c r="W181" s="84"/>
      <c r="X181" s="84">
        <f t="shared" si="14"/>
        <v>0</v>
      </c>
      <c r="Y181" s="84"/>
      <c r="Z181" s="84"/>
      <c r="AA181" s="84"/>
      <c r="AB181" s="84"/>
      <c r="AC181" s="84"/>
      <c r="AD181" s="84"/>
      <c r="AE181" s="84"/>
      <c r="AF181" s="84"/>
      <c r="AG181" s="84"/>
      <c r="AH181" s="51">
        <f t="shared" si="15"/>
        <v>0</v>
      </c>
      <c r="AI181" s="53">
        <f t="shared" si="16"/>
        <v>0</v>
      </c>
      <c r="AJ181" s="64" t="str">
        <f t="shared" si="17"/>
        <v>ซ่อน</v>
      </c>
      <c r="AK181" s="65"/>
      <c r="AL181" s="65"/>
    </row>
    <row r="182" spans="1:38" x14ac:dyDescent="0.7">
      <c r="A182" s="98"/>
      <c r="B182" s="43" t="str">
        <f>IFERROR(INDEX(ข้อมูลพื้นฐาน!$G$2:$G$7,
MATCH($F182,ข้อมูลพื้นฐาน!$H$2:$H$7,0)),"")</f>
        <v/>
      </c>
      <c r="C182" s="44"/>
      <c r="D182" s="98"/>
      <c r="E182" s="78"/>
      <c r="F182" s="46"/>
      <c r="G182" s="46"/>
      <c r="H182" s="46"/>
      <c r="I182" s="46" t="str">
        <f>IFERROR(INDEX(ข้อมูลพื้นฐาน!$E$2:$E$7,
MATCH($J182,ข้อมูลพื้นฐาน!$F$2:$F$7,0)),"")</f>
        <v/>
      </c>
      <c r="J182" s="46"/>
      <c r="K182" s="78"/>
      <c r="L182" s="48" t="s">
        <v>134</v>
      </c>
      <c r="M182" s="49"/>
      <c r="N182" s="84"/>
      <c r="O182" s="84"/>
      <c r="P182" s="84"/>
      <c r="Q182" s="84"/>
      <c r="R182" s="84"/>
      <c r="S182" s="84"/>
      <c r="T182" s="84"/>
      <c r="U182" s="84"/>
      <c r="V182" s="51">
        <f t="shared" si="18"/>
        <v>0</v>
      </c>
      <c r="W182" s="84"/>
      <c r="X182" s="84">
        <f t="shared" si="14"/>
        <v>0</v>
      </c>
      <c r="Y182" s="84"/>
      <c r="Z182" s="84"/>
      <c r="AA182" s="84"/>
      <c r="AB182" s="84"/>
      <c r="AC182" s="84"/>
      <c r="AD182" s="84"/>
      <c r="AE182" s="84"/>
      <c r="AF182" s="84"/>
      <c r="AG182" s="84"/>
      <c r="AH182" s="51">
        <f t="shared" si="15"/>
        <v>0</v>
      </c>
      <c r="AI182" s="53">
        <f t="shared" si="16"/>
        <v>0</v>
      </c>
      <c r="AJ182" s="64" t="str">
        <f t="shared" si="17"/>
        <v>ซ่อน</v>
      </c>
      <c r="AK182" s="65"/>
      <c r="AL182" s="65"/>
    </row>
    <row r="183" spans="1:38" x14ac:dyDescent="0.7">
      <c r="A183" s="98"/>
      <c r="B183" s="43" t="str">
        <f>IFERROR(INDEX(ข้อมูลพื้นฐาน!$G$2:$G$7,
MATCH($F183,ข้อมูลพื้นฐาน!$H$2:$H$7,0)),"")</f>
        <v/>
      </c>
      <c r="C183" s="44"/>
      <c r="D183" s="98"/>
      <c r="E183" s="78"/>
      <c r="F183" s="46"/>
      <c r="G183" s="46"/>
      <c r="H183" s="46"/>
      <c r="I183" s="46" t="str">
        <f>IFERROR(INDEX(ข้อมูลพื้นฐาน!$E$2:$E$7,
MATCH($J183,ข้อมูลพื้นฐาน!$F$2:$F$7,0)),"")</f>
        <v/>
      </c>
      <c r="J183" s="46"/>
      <c r="K183" s="78"/>
      <c r="L183" s="48" t="s">
        <v>134</v>
      </c>
      <c r="M183" s="49"/>
      <c r="N183" s="50"/>
      <c r="O183" s="50"/>
      <c r="P183" s="50"/>
      <c r="Q183" s="50"/>
      <c r="R183" s="50"/>
      <c r="S183" s="50"/>
      <c r="T183" s="50"/>
      <c r="U183" s="50"/>
      <c r="V183" s="51">
        <f t="shared" si="18"/>
        <v>0</v>
      </c>
      <c r="W183" s="84"/>
      <c r="X183" s="84">
        <f t="shared" si="14"/>
        <v>0</v>
      </c>
      <c r="Y183" s="84"/>
      <c r="Z183" s="84"/>
      <c r="AA183" s="84"/>
      <c r="AB183" s="84"/>
      <c r="AC183" s="84"/>
      <c r="AD183" s="84"/>
      <c r="AE183" s="84"/>
      <c r="AF183" s="84"/>
      <c r="AG183" s="84"/>
      <c r="AH183" s="51">
        <f t="shared" si="15"/>
        <v>0</v>
      </c>
      <c r="AI183" s="53">
        <f t="shared" si="16"/>
        <v>0</v>
      </c>
      <c r="AJ183" s="64" t="str">
        <f t="shared" si="17"/>
        <v>ซ่อน</v>
      </c>
      <c r="AK183" s="65"/>
      <c r="AL183" s="65"/>
    </row>
    <row r="184" spans="1:38" x14ac:dyDescent="0.7">
      <c r="A184" s="98"/>
      <c r="B184" s="43" t="str">
        <f>IFERROR(INDEX(ข้อมูลพื้นฐาน!$G$2:$G$7,
MATCH($F184,ข้อมูลพื้นฐาน!$H$2:$H$7,0)),"")</f>
        <v/>
      </c>
      <c r="C184" s="44"/>
      <c r="D184" s="98"/>
      <c r="E184" s="78"/>
      <c r="F184" s="46"/>
      <c r="G184" s="46"/>
      <c r="H184" s="46"/>
      <c r="I184" s="46" t="str">
        <f>IFERROR(INDEX(ข้อมูลพื้นฐาน!$E$2:$E$7,
MATCH($J184,ข้อมูลพื้นฐาน!$F$2:$F$7,0)),"")</f>
        <v/>
      </c>
      <c r="J184" s="46"/>
      <c r="K184" s="78"/>
      <c r="L184" s="48" t="s">
        <v>134</v>
      </c>
      <c r="M184" s="49"/>
      <c r="N184" s="84"/>
      <c r="O184" s="84"/>
      <c r="P184" s="84"/>
      <c r="Q184" s="84"/>
      <c r="R184" s="84"/>
      <c r="S184" s="84"/>
      <c r="T184" s="84"/>
      <c r="U184" s="84"/>
      <c r="V184" s="51">
        <f t="shared" si="18"/>
        <v>0</v>
      </c>
      <c r="W184" s="84"/>
      <c r="X184" s="84">
        <f t="shared" si="14"/>
        <v>0</v>
      </c>
      <c r="Y184" s="84"/>
      <c r="Z184" s="84"/>
      <c r="AA184" s="84"/>
      <c r="AB184" s="84"/>
      <c r="AC184" s="84"/>
      <c r="AD184" s="84"/>
      <c r="AE184" s="84"/>
      <c r="AF184" s="84"/>
      <c r="AG184" s="84"/>
      <c r="AH184" s="51">
        <f t="shared" si="15"/>
        <v>0</v>
      </c>
      <c r="AI184" s="53">
        <f t="shared" si="16"/>
        <v>0</v>
      </c>
      <c r="AJ184" s="64" t="str">
        <f t="shared" si="17"/>
        <v>ซ่อน</v>
      </c>
      <c r="AK184" s="65"/>
      <c r="AL184" s="65"/>
    </row>
    <row r="185" spans="1:38" x14ac:dyDescent="0.7">
      <c r="A185" s="98"/>
      <c r="B185" s="43" t="str">
        <f>IFERROR(INDEX(ข้อมูลพื้นฐาน!$G$2:$G$7,
MATCH($F185,ข้อมูลพื้นฐาน!$H$2:$H$7,0)),"")</f>
        <v/>
      </c>
      <c r="C185" s="44"/>
      <c r="D185" s="98"/>
      <c r="E185" s="78"/>
      <c r="F185" s="46"/>
      <c r="G185" s="46"/>
      <c r="H185" s="46"/>
      <c r="I185" s="46" t="str">
        <f>IFERROR(INDEX(ข้อมูลพื้นฐาน!$E$2:$E$7,
MATCH($J185,ข้อมูลพื้นฐาน!$F$2:$F$7,0)),"")</f>
        <v/>
      </c>
      <c r="J185" s="46"/>
      <c r="K185" s="78"/>
      <c r="L185" s="48" t="s">
        <v>134</v>
      </c>
      <c r="M185" s="49"/>
      <c r="N185" s="50"/>
      <c r="O185" s="50"/>
      <c r="P185" s="50"/>
      <c r="Q185" s="50"/>
      <c r="R185" s="50"/>
      <c r="S185" s="50"/>
      <c r="T185" s="50"/>
      <c r="U185" s="50"/>
      <c r="V185" s="51">
        <f t="shared" si="18"/>
        <v>0</v>
      </c>
      <c r="W185" s="84"/>
      <c r="X185" s="84">
        <f t="shared" si="14"/>
        <v>0</v>
      </c>
      <c r="Y185" s="84"/>
      <c r="Z185" s="84"/>
      <c r="AA185" s="84"/>
      <c r="AB185" s="84"/>
      <c r="AC185" s="84"/>
      <c r="AD185" s="84"/>
      <c r="AE185" s="84"/>
      <c r="AF185" s="84"/>
      <c r="AG185" s="84"/>
      <c r="AH185" s="51">
        <f t="shared" si="15"/>
        <v>0</v>
      </c>
      <c r="AI185" s="53">
        <f t="shared" si="16"/>
        <v>0</v>
      </c>
      <c r="AJ185" s="64" t="str">
        <f t="shared" si="17"/>
        <v>ซ่อน</v>
      </c>
      <c r="AK185" s="65"/>
      <c r="AL185" s="65"/>
    </row>
    <row r="186" spans="1:38" x14ac:dyDescent="0.7">
      <c r="A186" s="98"/>
      <c r="B186" s="43" t="str">
        <f>IFERROR(INDEX(ข้อมูลพื้นฐาน!$G$2:$G$7,
MATCH($F186,ข้อมูลพื้นฐาน!$H$2:$H$7,0)),"")</f>
        <v/>
      </c>
      <c r="C186" s="44"/>
      <c r="D186" s="98"/>
      <c r="E186" s="78"/>
      <c r="F186" s="46"/>
      <c r="G186" s="46"/>
      <c r="H186" s="46"/>
      <c r="I186" s="46" t="str">
        <f>IFERROR(INDEX(ข้อมูลพื้นฐาน!$E$2:$E$7,
MATCH($J186,ข้อมูลพื้นฐาน!$F$2:$F$7,0)),"")</f>
        <v/>
      </c>
      <c r="J186" s="46"/>
      <c r="K186" s="78"/>
      <c r="L186" s="48" t="s">
        <v>134</v>
      </c>
      <c r="M186" s="49"/>
      <c r="N186" s="84"/>
      <c r="O186" s="84"/>
      <c r="P186" s="84"/>
      <c r="Q186" s="84"/>
      <c r="R186" s="84"/>
      <c r="S186" s="84"/>
      <c r="T186" s="84"/>
      <c r="U186" s="84"/>
      <c r="V186" s="51">
        <f t="shared" si="18"/>
        <v>0</v>
      </c>
      <c r="W186" s="84"/>
      <c r="X186" s="84">
        <f t="shared" si="14"/>
        <v>0</v>
      </c>
      <c r="Y186" s="84"/>
      <c r="Z186" s="84"/>
      <c r="AA186" s="84"/>
      <c r="AB186" s="84"/>
      <c r="AC186" s="84"/>
      <c r="AD186" s="84"/>
      <c r="AE186" s="84"/>
      <c r="AF186" s="84"/>
      <c r="AG186" s="84"/>
      <c r="AH186" s="51">
        <f t="shared" si="15"/>
        <v>0</v>
      </c>
      <c r="AI186" s="53">
        <f t="shared" si="16"/>
        <v>0</v>
      </c>
      <c r="AJ186" s="64" t="str">
        <f t="shared" si="17"/>
        <v>ซ่อน</v>
      </c>
      <c r="AK186" s="65"/>
      <c r="AL186" s="65"/>
    </row>
    <row r="187" spans="1:38" x14ac:dyDescent="0.7">
      <c r="A187" s="98"/>
      <c r="B187" s="43" t="str">
        <f>IFERROR(INDEX(ข้อมูลพื้นฐาน!$G$2:$G$7,
MATCH($F187,ข้อมูลพื้นฐาน!$H$2:$H$7,0)),"")</f>
        <v/>
      </c>
      <c r="C187" s="44"/>
      <c r="D187" s="98"/>
      <c r="E187" s="78"/>
      <c r="F187" s="46"/>
      <c r="G187" s="46"/>
      <c r="H187" s="46"/>
      <c r="I187" s="46" t="str">
        <f>IFERROR(INDEX(ข้อมูลพื้นฐาน!$E$2:$E$7,
MATCH($J187,ข้อมูลพื้นฐาน!$F$2:$F$7,0)),"")</f>
        <v/>
      </c>
      <c r="J187" s="46"/>
      <c r="K187" s="78"/>
      <c r="L187" s="48" t="s">
        <v>134</v>
      </c>
      <c r="M187" s="49"/>
      <c r="N187" s="50"/>
      <c r="O187" s="50"/>
      <c r="P187" s="50"/>
      <c r="Q187" s="50"/>
      <c r="R187" s="50"/>
      <c r="S187" s="50"/>
      <c r="T187" s="50"/>
      <c r="U187" s="50"/>
      <c r="V187" s="51">
        <f t="shared" si="18"/>
        <v>0</v>
      </c>
      <c r="W187" s="84"/>
      <c r="X187" s="84">
        <f t="shared" si="14"/>
        <v>0</v>
      </c>
      <c r="Y187" s="84"/>
      <c r="Z187" s="84"/>
      <c r="AA187" s="84"/>
      <c r="AB187" s="84"/>
      <c r="AC187" s="84"/>
      <c r="AD187" s="84"/>
      <c r="AE187" s="84"/>
      <c r="AF187" s="84"/>
      <c r="AG187" s="84"/>
      <c r="AH187" s="51">
        <f t="shared" si="15"/>
        <v>0</v>
      </c>
      <c r="AI187" s="53">
        <f t="shared" si="16"/>
        <v>0</v>
      </c>
      <c r="AJ187" s="64" t="str">
        <f t="shared" si="17"/>
        <v>ซ่อน</v>
      </c>
      <c r="AK187" s="65"/>
      <c r="AL187" s="65"/>
    </row>
    <row r="188" spans="1:38" x14ac:dyDescent="0.7">
      <c r="A188" s="98"/>
      <c r="B188" s="43" t="str">
        <f>IFERROR(INDEX(ข้อมูลพื้นฐาน!$G$2:$G$7,
MATCH($F188,ข้อมูลพื้นฐาน!$H$2:$H$7,0)),"")</f>
        <v/>
      </c>
      <c r="C188" s="44"/>
      <c r="D188" s="98"/>
      <c r="E188" s="78"/>
      <c r="F188" s="46"/>
      <c r="G188" s="46"/>
      <c r="H188" s="46"/>
      <c r="I188" s="46" t="str">
        <f>IFERROR(INDEX(ข้อมูลพื้นฐาน!$E$2:$E$7,
MATCH($J188,ข้อมูลพื้นฐาน!$F$2:$F$7,0)),"")</f>
        <v/>
      </c>
      <c r="J188" s="46"/>
      <c r="K188" s="78"/>
      <c r="L188" s="48" t="s">
        <v>134</v>
      </c>
      <c r="M188" s="49"/>
      <c r="N188" s="84"/>
      <c r="O188" s="84"/>
      <c r="P188" s="84"/>
      <c r="Q188" s="84"/>
      <c r="R188" s="84"/>
      <c r="S188" s="84"/>
      <c r="T188" s="84"/>
      <c r="U188" s="84"/>
      <c r="V188" s="51">
        <f t="shared" si="18"/>
        <v>0</v>
      </c>
      <c r="W188" s="84"/>
      <c r="X188" s="84">
        <f t="shared" si="14"/>
        <v>0</v>
      </c>
      <c r="Y188" s="84"/>
      <c r="Z188" s="84"/>
      <c r="AA188" s="84"/>
      <c r="AB188" s="84"/>
      <c r="AC188" s="84"/>
      <c r="AD188" s="84"/>
      <c r="AE188" s="84"/>
      <c r="AF188" s="84"/>
      <c r="AG188" s="84"/>
      <c r="AH188" s="51">
        <f t="shared" si="15"/>
        <v>0</v>
      </c>
      <c r="AI188" s="53">
        <f t="shared" si="16"/>
        <v>0</v>
      </c>
      <c r="AJ188" s="64" t="str">
        <f t="shared" si="17"/>
        <v>ซ่อน</v>
      </c>
      <c r="AK188" s="65"/>
      <c r="AL188" s="65"/>
    </row>
    <row r="189" spans="1:38" x14ac:dyDescent="0.7">
      <c r="A189" s="98"/>
      <c r="B189" s="43" t="str">
        <f>IFERROR(INDEX(ข้อมูลพื้นฐาน!$G$2:$G$7,
MATCH($F189,ข้อมูลพื้นฐาน!$H$2:$H$7,0)),"")</f>
        <v/>
      </c>
      <c r="C189" s="44"/>
      <c r="D189" s="98"/>
      <c r="E189" s="78"/>
      <c r="F189" s="46"/>
      <c r="G189" s="46"/>
      <c r="H189" s="46"/>
      <c r="I189" s="46" t="str">
        <f>IFERROR(INDEX(ข้อมูลพื้นฐาน!$E$2:$E$7,
MATCH($J189,ข้อมูลพื้นฐาน!$F$2:$F$7,0)),"")</f>
        <v/>
      </c>
      <c r="J189" s="46"/>
      <c r="K189" s="78"/>
      <c r="L189" s="48" t="s">
        <v>134</v>
      </c>
      <c r="M189" s="49"/>
      <c r="N189" s="50"/>
      <c r="O189" s="50"/>
      <c r="P189" s="50"/>
      <c r="Q189" s="50"/>
      <c r="R189" s="50"/>
      <c r="S189" s="50"/>
      <c r="T189" s="50"/>
      <c r="U189" s="50"/>
      <c r="V189" s="51">
        <f t="shared" si="18"/>
        <v>0</v>
      </c>
      <c r="W189" s="84"/>
      <c r="X189" s="84">
        <f t="shared" si="14"/>
        <v>0</v>
      </c>
      <c r="Y189" s="84"/>
      <c r="Z189" s="84"/>
      <c r="AA189" s="84"/>
      <c r="AB189" s="84"/>
      <c r="AC189" s="84"/>
      <c r="AD189" s="84"/>
      <c r="AE189" s="84"/>
      <c r="AF189" s="84"/>
      <c r="AG189" s="84"/>
      <c r="AH189" s="51">
        <f t="shared" si="15"/>
        <v>0</v>
      </c>
      <c r="AI189" s="53">
        <f t="shared" si="16"/>
        <v>0</v>
      </c>
      <c r="AJ189" s="64" t="str">
        <f t="shared" si="17"/>
        <v>ซ่อน</v>
      </c>
      <c r="AK189" s="65"/>
      <c r="AL189" s="65"/>
    </row>
    <row r="190" spans="1:38" x14ac:dyDescent="0.7">
      <c r="A190" s="98"/>
      <c r="B190" s="43" t="str">
        <f>IFERROR(INDEX(ข้อมูลพื้นฐาน!$G$2:$G$7,
MATCH($F190,ข้อมูลพื้นฐาน!$H$2:$H$7,0)),"")</f>
        <v/>
      </c>
      <c r="C190" s="44"/>
      <c r="D190" s="98"/>
      <c r="E190" s="78"/>
      <c r="F190" s="46"/>
      <c r="G190" s="46"/>
      <c r="H190" s="46"/>
      <c r="I190" s="46" t="str">
        <f>IFERROR(INDEX(ข้อมูลพื้นฐาน!$E$2:$E$7,
MATCH($J190,ข้อมูลพื้นฐาน!$F$2:$F$7,0)),"")</f>
        <v/>
      </c>
      <c r="J190" s="46"/>
      <c r="K190" s="78"/>
      <c r="L190" s="48" t="s">
        <v>134</v>
      </c>
      <c r="M190" s="49"/>
      <c r="N190" s="84"/>
      <c r="O190" s="84"/>
      <c r="P190" s="84"/>
      <c r="Q190" s="84"/>
      <c r="R190" s="84"/>
      <c r="S190" s="84"/>
      <c r="T190" s="84"/>
      <c r="U190" s="84"/>
      <c r="V190" s="51">
        <f t="shared" si="18"/>
        <v>0</v>
      </c>
      <c r="W190" s="84"/>
      <c r="X190" s="84">
        <f t="shared" si="14"/>
        <v>0</v>
      </c>
      <c r="Y190" s="84"/>
      <c r="Z190" s="84"/>
      <c r="AA190" s="84"/>
      <c r="AB190" s="84"/>
      <c r="AC190" s="84"/>
      <c r="AD190" s="84"/>
      <c r="AE190" s="84"/>
      <c r="AF190" s="84"/>
      <c r="AG190" s="84"/>
      <c r="AH190" s="51">
        <f t="shared" si="15"/>
        <v>0</v>
      </c>
      <c r="AI190" s="53">
        <f t="shared" si="16"/>
        <v>0</v>
      </c>
      <c r="AJ190" s="64" t="str">
        <f t="shared" si="17"/>
        <v>ซ่อน</v>
      </c>
      <c r="AK190" s="65"/>
      <c r="AL190" s="65"/>
    </row>
    <row r="191" spans="1:38" x14ac:dyDescent="0.7">
      <c r="A191" s="98"/>
      <c r="B191" s="43" t="str">
        <f>IFERROR(INDEX(ข้อมูลพื้นฐาน!$G$2:$G$7,
MATCH($F191,ข้อมูลพื้นฐาน!$H$2:$H$7,0)),"")</f>
        <v/>
      </c>
      <c r="C191" s="44"/>
      <c r="D191" s="98"/>
      <c r="E191" s="78"/>
      <c r="F191" s="46"/>
      <c r="G191" s="46"/>
      <c r="H191" s="46"/>
      <c r="I191" s="46" t="str">
        <f>IFERROR(INDEX(ข้อมูลพื้นฐาน!$E$2:$E$7,
MATCH($J191,ข้อมูลพื้นฐาน!$F$2:$F$7,0)),"")</f>
        <v/>
      </c>
      <c r="J191" s="46"/>
      <c r="K191" s="78"/>
      <c r="L191" s="48" t="s">
        <v>134</v>
      </c>
      <c r="M191" s="49"/>
      <c r="N191" s="50"/>
      <c r="O191" s="50"/>
      <c r="P191" s="50"/>
      <c r="Q191" s="50"/>
      <c r="R191" s="50"/>
      <c r="S191" s="50"/>
      <c r="T191" s="50"/>
      <c r="U191" s="50"/>
      <c r="V191" s="51">
        <f t="shared" si="18"/>
        <v>0</v>
      </c>
      <c r="W191" s="84"/>
      <c r="X191" s="84">
        <f t="shared" si="14"/>
        <v>0</v>
      </c>
      <c r="Y191" s="84"/>
      <c r="Z191" s="84"/>
      <c r="AA191" s="84"/>
      <c r="AB191" s="84"/>
      <c r="AC191" s="84"/>
      <c r="AD191" s="84"/>
      <c r="AE191" s="84"/>
      <c r="AF191" s="84"/>
      <c r="AG191" s="84"/>
      <c r="AH191" s="51">
        <f t="shared" si="15"/>
        <v>0</v>
      </c>
      <c r="AI191" s="53">
        <f t="shared" si="16"/>
        <v>0</v>
      </c>
      <c r="AJ191" s="64" t="str">
        <f t="shared" si="17"/>
        <v>ซ่อน</v>
      </c>
      <c r="AK191" s="65"/>
      <c r="AL191" s="65"/>
    </row>
    <row r="192" spans="1:38" x14ac:dyDescent="0.7">
      <c r="A192" s="98"/>
      <c r="B192" s="43" t="str">
        <f>IFERROR(INDEX(ข้อมูลพื้นฐาน!$G$2:$G$7,
MATCH($F192,ข้อมูลพื้นฐาน!$H$2:$H$7,0)),"")</f>
        <v/>
      </c>
      <c r="C192" s="44"/>
      <c r="D192" s="98"/>
      <c r="E192" s="78"/>
      <c r="F192" s="46"/>
      <c r="G192" s="46"/>
      <c r="H192" s="46"/>
      <c r="I192" s="46" t="str">
        <f>IFERROR(INDEX(ข้อมูลพื้นฐาน!$E$2:$E$7,
MATCH($J192,ข้อมูลพื้นฐาน!$F$2:$F$7,0)),"")</f>
        <v/>
      </c>
      <c r="J192" s="46"/>
      <c r="K192" s="78"/>
      <c r="L192" s="48" t="s">
        <v>134</v>
      </c>
      <c r="M192" s="49"/>
      <c r="N192" s="84"/>
      <c r="O192" s="84"/>
      <c r="P192" s="84"/>
      <c r="Q192" s="84"/>
      <c r="R192" s="84"/>
      <c r="S192" s="84"/>
      <c r="T192" s="84"/>
      <c r="U192" s="84"/>
      <c r="V192" s="51">
        <f t="shared" si="18"/>
        <v>0</v>
      </c>
      <c r="W192" s="84"/>
      <c r="X192" s="84">
        <f t="shared" si="14"/>
        <v>0</v>
      </c>
      <c r="Y192" s="84"/>
      <c r="Z192" s="84"/>
      <c r="AA192" s="84"/>
      <c r="AB192" s="84"/>
      <c r="AC192" s="84"/>
      <c r="AD192" s="84"/>
      <c r="AE192" s="84"/>
      <c r="AF192" s="84"/>
      <c r="AG192" s="84"/>
      <c r="AH192" s="51">
        <f t="shared" si="15"/>
        <v>0</v>
      </c>
      <c r="AI192" s="53">
        <f t="shared" si="16"/>
        <v>0</v>
      </c>
      <c r="AJ192" s="64" t="str">
        <f t="shared" si="17"/>
        <v>ซ่อน</v>
      </c>
      <c r="AK192" s="65"/>
      <c r="AL192" s="65"/>
    </row>
    <row r="193" spans="1:38" x14ac:dyDescent="0.7">
      <c r="A193" s="98"/>
      <c r="B193" s="43" t="str">
        <f>IFERROR(INDEX(ข้อมูลพื้นฐาน!$G$2:$G$7,
MATCH($F193,ข้อมูลพื้นฐาน!$H$2:$H$7,0)),"")</f>
        <v/>
      </c>
      <c r="C193" s="44"/>
      <c r="D193" s="98"/>
      <c r="E193" s="78"/>
      <c r="F193" s="46"/>
      <c r="G193" s="46"/>
      <c r="H193" s="46"/>
      <c r="I193" s="46" t="str">
        <f>IFERROR(INDEX(ข้อมูลพื้นฐาน!$E$2:$E$7,
MATCH($J193,ข้อมูลพื้นฐาน!$F$2:$F$7,0)),"")</f>
        <v/>
      </c>
      <c r="J193" s="46"/>
      <c r="K193" s="78"/>
      <c r="L193" s="48" t="s">
        <v>134</v>
      </c>
      <c r="M193" s="49"/>
      <c r="N193" s="50"/>
      <c r="O193" s="50"/>
      <c r="P193" s="50"/>
      <c r="Q193" s="50"/>
      <c r="R193" s="50"/>
      <c r="S193" s="50"/>
      <c r="T193" s="50"/>
      <c r="U193" s="50"/>
      <c r="V193" s="51">
        <f t="shared" si="18"/>
        <v>0</v>
      </c>
      <c r="W193" s="84"/>
      <c r="X193" s="84">
        <f t="shared" si="14"/>
        <v>0</v>
      </c>
      <c r="Y193" s="84"/>
      <c r="Z193" s="84"/>
      <c r="AA193" s="84"/>
      <c r="AB193" s="84"/>
      <c r="AC193" s="84"/>
      <c r="AD193" s="84"/>
      <c r="AE193" s="84"/>
      <c r="AF193" s="84"/>
      <c r="AG193" s="84"/>
      <c r="AH193" s="51">
        <f t="shared" si="15"/>
        <v>0</v>
      </c>
      <c r="AI193" s="53">
        <f t="shared" si="16"/>
        <v>0</v>
      </c>
      <c r="AJ193" s="64" t="str">
        <f t="shared" si="17"/>
        <v>ซ่อน</v>
      </c>
      <c r="AK193" s="65"/>
      <c r="AL193" s="65"/>
    </row>
    <row r="194" spans="1:38" x14ac:dyDescent="0.7">
      <c r="A194" s="98"/>
      <c r="B194" s="43" t="str">
        <f>IFERROR(INDEX(ข้อมูลพื้นฐาน!$G$2:$G$7,
MATCH($F194,ข้อมูลพื้นฐาน!$H$2:$H$7,0)),"")</f>
        <v/>
      </c>
      <c r="C194" s="44"/>
      <c r="D194" s="98"/>
      <c r="E194" s="78"/>
      <c r="F194" s="46"/>
      <c r="G194" s="46"/>
      <c r="H194" s="46"/>
      <c r="I194" s="46" t="str">
        <f>IFERROR(INDEX(ข้อมูลพื้นฐาน!$E$2:$E$7,
MATCH($J194,ข้อมูลพื้นฐาน!$F$2:$F$7,0)),"")</f>
        <v/>
      </c>
      <c r="J194" s="46"/>
      <c r="K194" s="78"/>
      <c r="L194" s="48" t="s">
        <v>134</v>
      </c>
      <c r="M194" s="49"/>
      <c r="N194" s="84"/>
      <c r="O194" s="84"/>
      <c r="P194" s="84"/>
      <c r="Q194" s="84"/>
      <c r="R194" s="84"/>
      <c r="S194" s="84"/>
      <c r="T194" s="84"/>
      <c r="U194" s="84"/>
      <c r="V194" s="51">
        <f t="shared" si="18"/>
        <v>0</v>
      </c>
      <c r="W194" s="84"/>
      <c r="X194" s="84">
        <f t="shared" si="14"/>
        <v>0</v>
      </c>
      <c r="Y194" s="84"/>
      <c r="Z194" s="84"/>
      <c r="AA194" s="84"/>
      <c r="AB194" s="84"/>
      <c r="AC194" s="84"/>
      <c r="AD194" s="84"/>
      <c r="AE194" s="84"/>
      <c r="AF194" s="84"/>
      <c r="AG194" s="84"/>
      <c r="AH194" s="51">
        <f t="shared" si="15"/>
        <v>0</v>
      </c>
      <c r="AI194" s="53">
        <f t="shared" si="16"/>
        <v>0</v>
      </c>
      <c r="AJ194" s="64" t="str">
        <f t="shared" si="17"/>
        <v>ซ่อน</v>
      </c>
      <c r="AK194" s="65"/>
      <c r="AL194" s="65"/>
    </row>
    <row r="195" spans="1:38" x14ac:dyDescent="0.7">
      <c r="A195" s="98"/>
      <c r="B195" s="43" t="str">
        <f>IFERROR(INDEX(ข้อมูลพื้นฐาน!$G$2:$G$7,
MATCH($F195,ข้อมูลพื้นฐาน!$H$2:$H$7,0)),"")</f>
        <v/>
      </c>
      <c r="C195" s="44"/>
      <c r="D195" s="98"/>
      <c r="E195" s="78"/>
      <c r="F195" s="46"/>
      <c r="G195" s="46"/>
      <c r="H195" s="46"/>
      <c r="I195" s="46" t="str">
        <f>IFERROR(INDEX(ข้อมูลพื้นฐาน!$E$2:$E$7,
MATCH($J195,ข้อมูลพื้นฐาน!$F$2:$F$7,0)),"")</f>
        <v/>
      </c>
      <c r="J195" s="46"/>
      <c r="K195" s="78"/>
      <c r="L195" s="48" t="s">
        <v>134</v>
      </c>
      <c r="M195" s="49"/>
      <c r="N195" s="50"/>
      <c r="O195" s="50"/>
      <c r="P195" s="50"/>
      <c r="Q195" s="50"/>
      <c r="R195" s="50"/>
      <c r="S195" s="50"/>
      <c r="T195" s="50"/>
      <c r="U195" s="50"/>
      <c r="V195" s="51">
        <f t="shared" si="18"/>
        <v>0</v>
      </c>
      <c r="W195" s="84"/>
      <c r="X195" s="84">
        <f t="shared" ref="X195:X258" si="19">IF($F195="พนักงานจ้าง",ROUND(MAX(MIN(15000,$V195),1650)*$AM$3/100,0),0)</f>
        <v>0</v>
      </c>
      <c r="Y195" s="84"/>
      <c r="Z195" s="84"/>
      <c r="AA195" s="84"/>
      <c r="AB195" s="84"/>
      <c r="AC195" s="84"/>
      <c r="AD195" s="84"/>
      <c r="AE195" s="84"/>
      <c r="AF195" s="84"/>
      <c r="AG195" s="84"/>
      <c r="AH195" s="51">
        <f t="shared" ref="AH195:AH258" si="20">SUM($W195:$AG195)</f>
        <v>0</v>
      </c>
      <c r="AI195" s="53">
        <f t="shared" ref="AI195:AI258" si="21">SUM($V195-$AH195)</f>
        <v>0</v>
      </c>
      <c r="AJ195" s="64" t="str">
        <f t="shared" ref="AJ195:AJ258" si="22">IF(SUM(N195:V195)=0,"ซ่อน","แสดง")</f>
        <v>ซ่อน</v>
      </c>
      <c r="AK195" s="65"/>
      <c r="AL195" s="65"/>
    </row>
    <row r="196" spans="1:38" x14ac:dyDescent="0.7">
      <c r="A196" s="98"/>
      <c r="B196" s="43" t="str">
        <f>IFERROR(INDEX(ข้อมูลพื้นฐาน!$G$2:$G$7,
MATCH($F196,ข้อมูลพื้นฐาน!$H$2:$H$7,0)),"")</f>
        <v/>
      </c>
      <c r="C196" s="44"/>
      <c r="D196" s="98"/>
      <c r="E196" s="78"/>
      <c r="F196" s="46"/>
      <c r="G196" s="46"/>
      <c r="H196" s="46"/>
      <c r="I196" s="46" t="str">
        <f>IFERROR(INDEX(ข้อมูลพื้นฐาน!$E$2:$E$7,
MATCH($J196,ข้อมูลพื้นฐาน!$F$2:$F$7,0)),"")</f>
        <v/>
      </c>
      <c r="J196" s="46"/>
      <c r="K196" s="78"/>
      <c r="L196" s="48" t="s">
        <v>134</v>
      </c>
      <c r="M196" s="49"/>
      <c r="N196" s="84"/>
      <c r="O196" s="84"/>
      <c r="P196" s="84"/>
      <c r="Q196" s="84"/>
      <c r="R196" s="84"/>
      <c r="S196" s="84"/>
      <c r="T196" s="84"/>
      <c r="U196" s="84"/>
      <c r="V196" s="51">
        <f t="shared" si="18"/>
        <v>0</v>
      </c>
      <c r="W196" s="84"/>
      <c r="X196" s="84">
        <f t="shared" si="19"/>
        <v>0</v>
      </c>
      <c r="Y196" s="84"/>
      <c r="Z196" s="84"/>
      <c r="AA196" s="84"/>
      <c r="AB196" s="84"/>
      <c r="AC196" s="84"/>
      <c r="AD196" s="84"/>
      <c r="AE196" s="84"/>
      <c r="AF196" s="84"/>
      <c r="AG196" s="84"/>
      <c r="AH196" s="51">
        <f t="shared" si="20"/>
        <v>0</v>
      </c>
      <c r="AI196" s="53">
        <f t="shared" si="21"/>
        <v>0</v>
      </c>
      <c r="AJ196" s="64" t="str">
        <f t="shared" si="22"/>
        <v>ซ่อน</v>
      </c>
      <c r="AK196" s="65"/>
      <c r="AL196" s="65"/>
    </row>
    <row r="197" spans="1:38" x14ac:dyDescent="0.7">
      <c r="A197" s="98"/>
      <c r="B197" s="43" t="str">
        <f>IFERROR(INDEX(ข้อมูลพื้นฐาน!$G$2:$G$7,
MATCH($F197,ข้อมูลพื้นฐาน!$H$2:$H$7,0)),"")</f>
        <v/>
      </c>
      <c r="C197" s="44"/>
      <c r="D197" s="98"/>
      <c r="E197" s="78"/>
      <c r="F197" s="46"/>
      <c r="G197" s="46"/>
      <c r="H197" s="46"/>
      <c r="I197" s="46" t="str">
        <f>IFERROR(INDEX(ข้อมูลพื้นฐาน!$E$2:$E$7,
MATCH($J197,ข้อมูลพื้นฐาน!$F$2:$F$7,0)),"")</f>
        <v/>
      </c>
      <c r="J197" s="46"/>
      <c r="K197" s="78"/>
      <c r="L197" s="48" t="s">
        <v>134</v>
      </c>
      <c r="M197" s="49"/>
      <c r="N197" s="50"/>
      <c r="O197" s="50"/>
      <c r="P197" s="50"/>
      <c r="Q197" s="50"/>
      <c r="R197" s="50"/>
      <c r="S197" s="50"/>
      <c r="T197" s="50"/>
      <c r="U197" s="50"/>
      <c r="V197" s="51">
        <f t="shared" si="18"/>
        <v>0</v>
      </c>
      <c r="W197" s="84"/>
      <c r="X197" s="84">
        <f t="shared" si="19"/>
        <v>0</v>
      </c>
      <c r="Y197" s="84"/>
      <c r="Z197" s="84"/>
      <c r="AA197" s="84"/>
      <c r="AB197" s="84"/>
      <c r="AC197" s="84"/>
      <c r="AD197" s="84"/>
      <c r="AE197" s="84"/>
      <c r="AF197" s="84"/>
      <c r="AG197" s="84"/>
      <c r="AH197" s="51">
        <f t="shared" si="20"/>
        <v>0</v>
      </c>
      <c r="AI197" s="53">
        <f t="shared" si="21"/>
        <v>0</v>
      </c>
      <c r="AJ197" s="64" t="str">
        <f t="shared" si="22"/>
        <v>ซ่อน</v>
      </c>
      <c r="AK197" s="65"/>
      <c r="AL197" s="65"/>
    </row>
    <row r="198" spans="1:38" x14ac:dyDescent="0.7">
      <c r="A198" s="98"/>
      <c r="B198" s="43" t="str">
        <f>IFERROR(INDEX(ข้อมูลพื้นฐาน!$G$2:$G$7,
MATCH($F198,ข้อมูลพื้นฐาน!$H$2:$H$7,0)),"")</f>
        <v/>
      </c>
      <c r="C198" s="44"/>
      <c r="D198" s="98"/>
      <c r="E198" s="78"/>
      <c r="F198" s="46"/>
      <c r="G198" s="46"/>
      <c r="H198" s="46"/>
      <c r="I198" s="46" t="str">
        <f>IFERROR(INDEX(ข้อมูลพื้นฐาน!$E$2:$E$7,
MATCH($J198,ข้อมูลพื้นฐาน!$F$2:$F$7,0)),"")</f>
        <v/>
      </c>
      <c r="J198" s="46"/>
      <c r="K198" s="78"/>
      <c r="L198" s="48" t="s">
        <v>134</v>
      </c>
      <c r="M198" s="49"/>
      <c r="N198" s="84"/>
      <c r="O198" s="84"/>
      <c r="P198" s="84"/>
      <c r="Q198" s="84"/>
      <c r="R198" s="84"/>
      <c r="S198" s="84"/>
      <c r="T198" s="84"/>
      <c r="U198" s="84"/>
      <c r="V198" s="51">
        <f t="shared" si="18"/>
        <v>0</v>
      </c>
      <c r="W198" s="84"/>
      <c r="X198" s="84">
        <f t="shared" si="19"/>
        <v>0</v>
      </c>
      <c r="Y198" s="84"/>
      <c r="Z198" s="84"/>
      <c r="AA198" s="84"/>
      <c r="AB198" s="84"/>
      <c r="AC198" s="84"/>
      <c r="AD198" s="84"/>
      <c r="AE198" s="84"/>
      <c r="AF198" s="84"/>
      <c r="AG198" s="84"/>
      <c r="AH198" s="51">
        <f t="shared" si="20"/>
        <v>0</v>
      </c>
      <c r="AI198" s="53">
        <f t="shared" si="21"/>
        <v>0</v>
      </c>
      <c r="AJ198" s="64" t="str">
        <f t="shared" si="22"/>
        <v>ซ่อน</v>
      </c>
      <c r="AK198" s="65"/>
      <c r="AL198" s="65"/>
    </row>
    <row r="199" spans="1:38" x14ac:dyDescent="0.7">
      <c r="A199" s="98"/>
      <c r="B199" s="43" t="str">
        <f>IFERROR(INDEX(ข้อมูลพื้นฐาน!$G$2:$G$7,
MATCH($F199,ข้อมูลพื้นฐาน!$H$2:$H$7,0)),"")</f>
        <v/>
      </c>
      <c r="C199" s="44"/>
      <c r="D199" s="98"/>
      <c r="E199" s="78"/>
      <c r="F199" s="46"/>
      <c r="G199" s="46"/>
      <c r="H199" s="46"/>
      <c r="I199" s="46" t="str">
        <f>IFERROR(INDEX(ข้อมูลพื้นฐาน!$E$2:$E$7,
MATCH($J199,ข้อมูลพื้นฐาน!$F$2:$F$7,0)),"")</f>
        <v/>
      </c>
      <c r="J199" s="46"/>
      <c r="K199" s="78"/>
      <c r="L199" s="48" t="s">
        <v>134</v>
      </c>
      <c r="M199" s="49"/>
      <c r="N199" s="50"/>
      <c r="O199" s="50"/>
      <c r="P199" s="50"/>
      <c r="Q199" s="50"/>
      <c r="R199" s="50"/>
      <c r="S199" s="50"/>
      <c r="T199" s="50"/>
      <c r="U199" s="50"/>
      <c r="V199" s="51">
        <f t="shared" si="18"/>
        <v>0</v>
      </c>
      <c r="W199" s="84"/>
      <c r="X199" s="84">
        <f t="shared" si="19"/>
        <v>0</v>
      </c>
      <c r="Y199" s="84"/>
      <c r="Z199" s="84"/>
      <c r="AA199" s="84"/>
      <c r="AB199" s="84"/>
      <c r="AC199" s="84"/>
      <c r="AD199" s="84"/>
      <c r="AE199" s="84"/>
      <c r="AF199" s="84"/>
      <c r="AG199" s="84"/>
      <c r="AH199" s="51">
        <f t="shared" si="20"/>
        <v>0</v>
      </c>
      <c r="AI199" s="53">
        <f t="shared" si="21"/>
        <v>0</v>
      </c>
      <c r="AJ199" s="64" t="str">
        <f t="shared" si="22"/>
        <v>ซ่อน</v>
      </c>
      <c r="AK199" s="65"/>
      <c r="AL199" s="65"/>
    </row>
    <row r="200" spans="1:38" x14ac:dyDescent="0.7">
      <c r="A200" s="98"/>
      <c r="B200" s="43" t="str">
        <f>IFERROR(INDEX(ข้อมูลพื้นฐาน!$G$2:$G$7,
MATCH($F200,ข้อมูลพื้นฐาน!$H$2:$H$7,0)),"")</f>
        <v/>
      </c>
      <c r="C200" s="44"/>
      <c r="D200" s="98"/>
      <c r="E200" s="78"/>
      <c r="F200" s="46"/>
      <c r="G200" s="46"/>
      <c r="H200" s="46"/>
      <c r="I200" s="46" t="str">
        <f>IFERROR(INDEX(ข้อมูลพื้นฐาน!$E$2:$E$7,
MATCH($J200,ข้อมูลพื้นฐาน!$F$2:$F$7,0)),"")</f>
        <v/>
      </c>
      <c r="J200" s="46"/>
      <c r="K200" s="78"/>
      <c r="L200" s="48" t="s">
        <v>134</v>
      </c>
      <c r="M200" s="49"/>
      <c r="N200" s="84"/>
      <c r="O200" s="84"/>
      <c r="P200" s="84"/>
      <c r="Q200" s="84"/>
      <c r="R200" s="84"/>
      <c r="S200" s="84"/>
      <c r="T200" s="84"/>
      <c r="U200" s="84"/>
      <c r="V200" s="51">
        <f t="shared" si="18"/>
        <v>0</v>
      </c>
      <c r="W200" s="84"/>
      <c r="X200" s="84">
        <f t="shared" si="19"/>
        <v>0</v>
      </c>
      <c r="Y200" s="84"/>
      <c r="Z200" s="84"/>
      <c r="AA200" s="84"/>
      <c r="AB200" s="84"/>
      <c r="AC200" s="84"/>
      <c r="AD200" s="84"/>
      <c r="AE200" s="84"/>
      <c r="AF200" s="84"/>
      <c r="AG200" s="84"/>
      <c r="AH200" s="51">
        <f t="shared" si="20"/>
        <v>0</v>
      </c>
      <c r="AI200" s="53">
        <f t="shared" si="21"/>
        <v>0</v>
      </c>
      <c r="AJ200" s="64" t="str">
        <f t="shared" si="22"/>
        <v>ซ่อน</v>
      </c>
      <c r="AK200" s="65"/>
      <c r="AL200" s="65"/>
    </row>
    <row r="201" spans="1:38" x14ac:dyDescent="0.7">
      <c r="A201" s="98"/>
      <c r="B201" s="43" t="str">
        <f>IFERROR(INDEX(ข้อมูลพื้นฐาน!$G$2:$G$7,
MATCH($F201,ข้อมูลพื้นฐาน!$H$2:$H$7,0)),"")</f>
        <v/>
      </c>
      <c r="C201" s="44"/>
      <c r="D201" s="98"/>
      <c r="E201" s="78"/>
      <c r="F201" s="46"/>
      <c r="G201" s="46"/>
      <c r="H201" s="46"/>
      <c r="I201" s="46" t="str">
        <f>IFERROR(INDEX(ข้อมูลพื้นฐาน!$E$2:$E$7,
MATCH($J201,ข้อมูลพื้นฐาน!$F$2:$F$7,0)),"")</f>
        <v/>
      </c>
      <c r="J201" s="46"/>
      <c r="K201" s="78"/>
      <c r="L201" s="48" t="s">
        <v>134</v>
      </c>
      <c r="M201" s="49"/>
      <c r="N201" s="50"/>
      <c r="O201" s="50"/>
      <c r="P201" s="50"/>
      <c r="Q201" s="50"/>
      <c r="R201" s="50"/>
      <c r="S201" s="50"/>
      <c r="T201" s="50"/>
      <c r="U201" s="50"/>
      <c r="V201" s="51">
        <f t="shared" si="18"/>
        <v>0</v>
      </c>
      <c r="W201" s="84"/>
      <c r="X201" s="84">
        <f t="shared" si="19"/>
        <v>0</v>
      </c>
      <c r="Y201" s="84"/>
      <c r="Z201" s="84"/>
      <c r="AA201" s="84"/>
      <c r="AB201" s="84"/>
      <c r="AC201" s="84"/>
      <c r="AD201" s="84"/>
      <c r="AE201" s="84"/>
      <c r="AF201" s="84"/>
      <c r="AG201" s="84"/>
      <c r="AH201" s="51">
        <f t="shared" si="20"/>
        <v>0</v>
      </c>
      <c r="AI201" s="53">
        <f t="shared" si="21"/>
        <v>0</v>
      </c>
      <c r="AJ201" s="64" t="str">
        <f t="shared" si="22"/>
        <v>ซ่อน</v>
      </c>
      <c r="AK201" s="65"/>
      <c r="AL201" s="65"/>
    </row>
    <row r="202" spans="1:38" x14ac:dyDescent="0.7">
      <c r="A202" s="98"/>
      <c r="B202" s="43" t="str">
        <f>IFERROR(INDEX(ข้อมูลพื้นฐาน!$G$2:$G$7,
MATCH($F202,ข้อมูลพื้นฐาน!$H$2:$H$7,0)),"")</f>
        <v/>
      </c>
      <c r="C202" s="44"/>
      <c r="D202" s="98"/>
      <c r="E202" s="78"/>
      <c r="F202" s="46"/>
      <c r="G202" s="46"/>
      <c r="H202" s="46"/>
      <c r="I202" s="46" t="str">
        <f>IFERROR(INDEX(ข้อมูลพื้นฐาน!$E$2:$E$7,
MATCH($J202,ข้อมูลพื้นฐาน!$F$2:$F$7,0)),"")</f>
        <v/>
      </c>
      <c r="J202" s="46"/>
      <c r="K202" s="78"/>
      <c r="L202" s="48" t="s">
        <v>134</v>
      </c>
      <c r="M202" s="49"/>
      <c r="N202" s="84"/>
      <c r="O202" s="84"/>
      <c r="P202" s="84"/>
      <c r="Q202" s="84"/>
      <c r="R202" s="84"/>
      <c r="S202" s="84"/>
      <c r="T202" s="84"/>
      <c r="U202" s="84"/>
      <c r="V202" s="51">
        <f t="shared" si="18"/>
        <v>0</v>
      </c>
      <c r="W202" s="84"/>
      <c r="X202" s="84">
        <f t="shared" si="19"/>
        <v>0</v>
      </c>
      <c r="Y202" s="84"/>
      <c r="Z202" s="84"/>
      <c r="AA202" s="84"/>
      <c r="AB202" s="84"/>
      <c r="AC202" s="84"/>
      <c r="AD202" s="84"/>
      <c r="AE202" s="84"/>
      <c r="AF202" s="84"/>
      <c r="AG202" s="84"/>
      <c r="AH202" s="51">
        <f t="shared" si="20"/>
        <v>0</v>
      </c>
      <c r="AI202" s="53">
        <f t="shared" si="21"/>
        <v>0</v>
      </c>
      <c r="AJ202" s="64" t="str">
        <f t="shared" si="22"/>
        <v>ซ่อน</v>
      </c>
      <c r="AK202" s="65"/>
      <c r="AL202" s="65"/>
    </row>
    <row r="203" spans="1:38" x14ac:dyDescent="0.7">
      <c r="A203" s="98"/>
      <c r="B203" s="43" t="str">
        <f>IFERROR(INDEX(ข้อมูลพื้นฐาน!$G$2:$G$7,
MATCH($F203,ข้อมูลพื้นฐาน!$H$2:$H$7,0)),"")</f>
        <v/>
      </c>
      <c r="C203" s="44"/>
      <c r="D203" s="98"/>
      <c r="E203" s="78"/>
      <c r="F203" s="46"/>
      <c r="G203" s="46"/>
      <c r="H203" s="46"/>
      <c r="I203" s="46" t="str">
        <f>IFERROR(INDEX(ข้อมูลพื้นฐาน!$E$2:$E$7,
MATCH($J203,ข้อมูลพื้นฐาน!$F$2:$F$7,0)),"")</f>
        <v/>
      </c>
      <c r="J203" s="46"/>
      <c r="K203" s="78"/>
      <c r="L203" s="48" t="s">
        <v>134</v>
      </c>
      <c r="M203" s="49"/>
      <c r="N203" s="50"/>
      <c r="O203" s="50"/>
      <c r="P203" s="50"/>
      <c r="Q203" s="50"/>
      <c r="R203" s="50"/>
      <c r="S203" s="50"/>
      <c r="T203" s="50"/>
      <c r="U203" s="50"/>
      <c r="V203" s="51">
        <f t="shared" si="18"/>
        <v>0</v>
      </c>
      <c r="W203" s="84"/>
      <c r="X203" s="84">
        <f t="shared" si="19"/>
        <v>0</v>
      </c>
      <c r="Y203" s="84"/>
      <c r="Z203" s="84"/>
      <c r="AA203" s="84"/>
      <c r="AB203" s="84"/>
      <c r="AC203" s="84"/>
      <c r="AD203" s="84"/>
      <c r="AE203" s="84"/>
      <c r="AF203" s="84"/>
      <c r="AG203" s="84"/>
      <c r="AH203" s="51">
        <f t="shared" si="20"/>
        <v>0</v>
      </c>
      <c r="AI203" s="53">
        <f t="shared" si="21"/>
        <v>0</v>
      </c>
      <c r="AJ203" s="64" t="str">
        <f t="shared" si="22"/>
        <v>ซ่อน</v>
      </c>
      <c r="AK203" s="65"/>
      <c r="AL203" s="65"/>
    </row>
    <row r="204" spans="1:38" x14ac:dyDescent="0.7">
      <c r="A204" s="98"/>
      <c r="B204" s="43" t="str">
        <f>IFERROR(INDEX(ข้อมูลพื้นฐาน!$G$2:$G$7,
MATCH($F204,ข้อมูลพื้นฐาน!$H$2:$H$7,0)),"")</f>
        <v/>
      </c>
      <c r="C204" s="44"/>
      <c r="D204" s="98"/>
      <c r="E204" s="78"/>
      <c r="F204" s="46"/>
      <c r="G204" s="46"/>
      <c r="H204" s="46"/>
      <c r="I204" s="46" t="str">
        <f>IFERROR(INDEX(ข้อมูลพื้นฐาน!$E$2:$E$7,
MATCH($J204,ข้อมูลพื้นฐาน!$F$2:$F$7,0)),"")</f>
        <v/>
      </c>
      <c r="J204" s="46"/>
      <c r="K204" s="78"/>
      <c r="L204" s="48" t="s">
        <v>134</v>
      </c>
      <c r="M204" s="49"/>
      <c r="N204" s="84"/>
      <c r="O204" s="84"/>
      <c r="P204" s="84"/>
      <c r="Q204" s="84"/>
      <c r="R204" s="84"/>
      <c r="S204" s="84"/>
      <c r="T204" s="84"/>
      <c r="U204" s="84"/>
      <c r="V204" s="51">
        <f t="shared" si="18"/>
        <v>0</v>
      </c>
      <c r="W204" s="84"/>
      <c r="X204" s="84">
        <f t="shared" si="19"/>
        <v>0</v>
      </c>
      <c r="Y204" s="84"/>
      <c r="Z204" s="84"/>
      <c r="AA204" s="84"/>
      <c r="AB204" s="84"/>
      <c r="AC204" s="84"/>
      <c r="AD204" s="84"/>
      <c r="AE204" s="84"/>
      <c r="AF204" s="84"/>
      <c r="AG204" s="84"/>
      <c r="AH204" s="51">
        <f t="shared" si="20"/>
        <v>0</v>
      </c>
      <c r="AI204" s="53">
        <f t="shared" si="21"/>
        <v>0</v>
      </c>
      <c r="AJ204" s="64" t="str">
        <f t="shared" si="22"/>
        <v>ซ่อน</v>
      </c>
      <c r="AK204" s="65"/>
      <c r="AL204" s="65"/>
    </row>
    <row r="205" spans="1:38" x14ac:dyDescent="0.7">
      <c r="A205" s="98"/>
      <c r="B205" s="43" t="str">
        <f>IFERROR(INDEX(ข้อมูลพื้นฐาน!$G$2:$G$7,
MATCH($F205,ข้อมูลพื้นฐาน!$H$2:$H$7,0)),"")</f>
        <v/>
      </c>
      <c r="C205" s="44"/>
      <c r="D205" s="98"/>
      <c r="E205" s="78"/>
      <c r="F205" s="46"/>
      <c r="G205" s="46"/>
      <c r="H205" s="46"/>
      <c r="I205" s="46" t="str">
        <f>IFERROR(INDEX(ข้อมูลพื้นฐาน!$E$2:$E$7,
MATCH($J205,ข้อมูลพื้นฐาน!$F$2:$F$7,0)),"")</f>
        <v/>
      </c>
      <c r="J205" s="46"/>
      <c r="K205" s="78"/>
      <c r="L205" s="48" t="s">
        <v>134</v>
      </c>
      <c r="M205" s="49"/>
      <c r="N205" s="50"/>
      <c r="O205" s="50"/>
      <c r="P205" s="50"/>
      <c r="Q205" s="50"/>
      <c r="R205" s="50"/>
      <c r="S205" s="50"/>
      <c r="T205" s="50"/>
      <c r="U205" s="50"/>
      <c r="V205" s="51">
        <f t="shared" si="18"/>
        <v>0</v>
      </c>
      <c r="W205" s="84"/>
      <c r="X205" s="84">
        <f t="shared" si="19"/>
        <v>0</v>
      </c>
      <c r="Y205" s="84"/>
      <c r="Z205" s="84"/>
      <c r="AA205" s="84"/>
      <c r="AB205" s="84"/>
      <c r="AC205" s="84"/>
      <c r="AD205" s="84"/>
      <c r="AE205" s="84"/>
      <c r="AF205" s="84"/>
      <c r="AG205" s="84"/>
      <c r="AH205" s="51">
        <f t="shared" si="20"/>
        <v>0</v>
      </c>
      <c r="AI205" s="53">
        <f t="shared" si="21"/>
        <v>0</v>
      </c>
      <c r="AJ205" s="64" t="str">
        <f t="shared" si="22"/>
        <v>ซ่อน</v>
      </c>
      <c r="AK205" s="65"/>
      <c r="AL205" s="65"/>
    </row>
    <row r="206" spans="1:38" x14ac:dyDescent="0.7">
      <c r="A206" s="98"/>
      <c r="B206" s="43" t="str">
        <f>IFERROR(INDEX(ข้อมูลพื้นฐาน!$G$2:$G$7,
MATCH($F206,ข้อมูลพื้นฐาน!$H$2:$H$7,0)),"")</f>
        <v/>
      </c>
      <c r="C206" s="44"/>
      <c r="D206" s="98"/>
      <c r="E206" s="78"/>
      <c r="F206" s="46"/>
      <c r="G206" s="46"/>
      <c r="H206" s="46"/>
      <c r="I206" s="46" t="str">
        <f>IFERROR(INDEX(ข้อมูลพื้นฐาน!$E$2:$E$7,
MATCH($J206,ข้อมูลพื้นฐาน!$F$2:$F$7,0)),"")</f>
        <v/>
      </c>
      <c r="J206" s="46"/>
      <c r="K206" s="78"/>
      <c r="L206" s="48" t="s">
        <v>134</v>
      </c>
      <c r="M206" s="49"/>
      <c r="N206" s="84"/>
      <c r="O206" s="84"/>
      <c r="P206" s="84"/>
      <c r="Q206" s="84"/>
      <c r="R206" s="84"/>
      <c r="S206" s="84"/>
      <c r="T206" s="84"/>
      <c r="U206" s="84"/>
      <c r="V206" s="51">
        <f t="shared" si="18"/>
        <v>0</v>
      </c>
      <c r="W206" s="84"/>
      <c r="X206" s="84">
        <f t="shared" si="19"/>
        <v>0</v>
      </c>
      <c r="Y206" s="84"/>
      <c r="Z206" s="84"/>
      <c r="AA206" s="84"/>
      <c r="AB206" s="84"/>
      <c r="AC206" s="84"/>
      <c r="AD206" s="84"/>
      <c r="AE206" s="84"/>
      <c r="AF206" s="84"/>
      <c r="AG206" s="84"/>
      <c r="AH206" s="51">
        <f t="shared" si="20"/>
        <v>0</v>
      </c>
      <c r="AI206" s="53">
        <f t="shared" si="21"/>
        <v>0</v>
      </c>
      <c r="AJ206" s="64" t="str">
        <f t="shared" si="22"/>
        <v>ซ่อน</v>
      </c>
      <c r="AK206" s="65"/>
      <c r="AL206" s="65"/>
    </row>
    <row r="207" spans="1:38" x14ac:dyDescent="0.7">
      <c r="A207" s="98"/>
      <c r="B207" s="43" t="str">
        <f>IFERROR(INDEX(ข้อมูลพื้นฐาน!$G$2:$G$7,
MATCH($F207,ข้อมูลพื้นฐาน!$H$2:$H$7,0)),"")</f>
        <v/>
      </c>
      <c r="C207" s="44"/>
      <c r="D207" s="98"/>
      <c r="E207" s="78"/>
      <c r="F207" s="46"/>
      <c r="G207" s="46"/>
      <c r="H207" s="46"/>
      <c r="I207" s="46" t="str">
        <f>IFERROR(INDEX(ข้อมูลพื้นฐาน!$E$2:$E$7,
MATCH($J207,ข้อมูลพื้นฐาน!$F$2:$F$7,0)),"")</f>
        <v/>
      </c>
      <c r="J207" s="46"/>
      <c r="K207" s="78"/>
      <c r="L207" s="48" t="s">
        <v>134</v>
      </c>
      <c r="M207" s="49"/>
      <c r="N207" s="50"/>
      <c r="O207" s="50"/>
      <c r="P207" s="50"/>
      <c r="Q207" s="50"/>
      <c r="R207" s="50"/>
      <c r="S207" s="50"/>
      <c r="T207" s="50"/>
      <c r="U207" s="50"/>
      <c r="V207" s="51">
        <f t="shared" si="18"/>
        <v>0</v>
      </c>
      <c r="W207" s="84"/>
      <c r="X207" s="84">
        <f t="shared" si="19"/>
        <v>0</v>
      </c>
      <c r="Y207" s="84"/>
      <c r="Z207" s="84"/>
      <c r="AA207" s="84"/>
      <c r="AB207" s="84"/>
      <c r="AC207" s="84"/>
      <c r="AD207" s="84"/>
      <c r="AE207" s="84"/>
      <c r="AF207" s="84"/>
      <c r="AG207" s="84"/>
      <c r="AH207" s="51">
        <f t="shared" si="20"/>
        <v>0</v>
      </c>
      <c r="AI207" s="53">
        <f t="shared" si="21"/>
        <v>0</v>
      </c>
      <c r="AJ207" s="64" t="str">
        <f t="shared" si="22"/>
        <v>ซ่อน</v>
      </c>
      <c r="AK207" s="65"/>
      <c r="AL207" s="65"/>
    </row>
    <row r="208" spans="1:38" x14ac:dyDescent="0.7">
      <c r="A208" s="98"/>
      <c r="B208" s="43" t="str">
        <f>IFERROR(INDEX(ข้อมูลพื้นฐาน!$G$2:$G$7,
MATCH($F208,ข้อมูลพื้นฐาน!$H$2:$H$7,0)),"")</f>
        <v/>
      </c>
      <c r="C208" s="44"/>
      <c r="D208" s="98"/>
      <c r="E208" s="78"/>
      <c r="F208" s="46"/>
      <c r="G208" s="46"/>
      <c r="H208" s="46"/>
      <c r="I208" s="46" t="str">
        <f>IFERROR(INDEX(ข้อมูลพื้นฐาน!$E$2:$E$7,
MATCH($J208,ข้อมูลพื้นฐาน!$F$2:$F$7,0)),"")</f>
        <v/>
      </c>
      <c r="J208" s="46"/>
      <c r="K208" s="78"/>
      <c r="L208" s="48" t="s">
        <v>134</v>
      </c>
      <c r="M208" s="49"/>
      <c r="N208" s="84"/>
      <c r="O208" s="84"/>
      <c r="P208" s="84"/>
      <c r="Q208" s="84"/>
      <c r="R208" s="84"/>
      <c r="S208" s="84"/>
      <c r="T208" s="84"/>
      <c r="U208" s="84"/>
      <c r="V208" s="51">
        <f t="shared" si="18"/>
        <v>0</v>
      </c>
      <c r="W208" s="84"/>
      <c r="X208" s="84">
        <f t="shared" si="19"/>
        <v>0</v>
      </c>
      <c r="Y208" s="84"/>
      <c r="Z208" s="84"/>
      <c r="AA208" s="84"/>
      <c r="AB208" s="84"/>
      <c r="AC208" s="84"/>
      <c r="AD208" s="84"/>
      <c r="AE208" s="84"/>
      <c r="AF208" s="84"/>
      <c r="AG208" s="84"/>
      <c r="AH208" s="51">
        <f t="shared" si="20"/>
        <v>0</v>
      </c>
      <c r="AI208" s="53">
        <f t="shared" si="21"/>
        <v>0</v>
      </c>
      <c r="AJ208" s="64" t="str">
        <f t="shared" si="22"/>
        <v>ซ่อน</v>
      </c>
      <c r="AK208" s="65"/>
      <c r="AL208" s="65"/>
    </row>
    <row r="209" spans="1:38" x14ac:dyDescent="0.7">
      <c r="A209" s="98"/>
      <c r="B209" s="43" t="str">
        <f>IFERROR(INDEX(ข้อมูลพื้นฐาน!$G$2:$G$7,
MATCH($F209,ข้อมูลพื้นฐาน!$H$2:$H$7,0)),"")</f>
        <v/>
      </c>
      <c r="C209" s="44"/>
      <c r="D209" s="98"/>
      <c r="E209" s="78"/>
      <c r="F209" s="46"/>
      <c r="G209" s="46"/>
      <c r="H209" s="46"/>
      <c r="I209" s="46" t="str">
        <f>IFERROR(INDEX(ข้อมูลพื้นฐาน!$E$2:$E$7,
MATCH($J209,ข้อมูลพื้นฐาน!$F$2:$F$7,0)),"")</f>
        <v/>
      </c>
      <c r="J209" s="46"/>
      <c r="K209" s="78"/>
      <c r="L209" s="48" t="s">
        <v>134</v>
      </c>
      <c r="M209" s="49"/>
      <c r="N209" s="50"/>
      <c r="O209" s="50"/>
      <c r="P209" s="50"/>
      <c r="Q209" s="50"/>
      <c r="R209" s="50"/>
      <c r="S209" s="50"/>
      <c r="T209" s="50"/>
      <c r="U209" s="50"/>
      <c r="V209" s="51">
        <f t="shared" si="18"/>
        <v>0</v>
      </c>
      <c r="W209" s="84"/>
      <c r="X209" s="84">
        <f t="shared" si="19"/>
        <v>0</v>
      </c>
      <c r="Y209" s="84"/>
      <c r="Z209" s="84"/>
      <c r="AA209" s="84"/>
      <c r="AB209" s="84"/>
      <c r="AC209" s="84"/>
      <c r="AD209" s="84"/>
      <c r="AE209" s="84"/>
      <c r="AF209" s="84"/>
      <c r="AG209" s="84"/>
      <c r="AH209" s="51">
        <f t="shared" si="20"/>
        <v>0</v>
      </c>
      <c r="AI209" s="53">
        <f t="shared" si="21"/>
        <v>0</v>
      </c>
      <c r="AJ209" s="64" t="str">
        <f t="shared" si="22"/>
        <v>ซ่อน</v>
      </c>
      <c r="AK209" s="65"/>
      <c r="AL209" s="65"/>
    </row>
    <row r="210" spans="1:38" x14ac:dyDescent="0.7">
      <c r="A210" s="98"/>
      <c r="B210" s="43" t="str">
        <f>IFERROR(INDEX(ข้อมูลพื้นฐาน!$G$2:$G$7,
MATCH($F210,ข้อมูลพื้นฐาน!$H$2:$H$7,0)),"")</f>
        <v/>
      </c>
      <c r="C210" s="44"/>
      <c r="D210" s="98"/>
      <c r="E210" s="78"/>
      <c r="F210" s="46"/>
      <c r="G210" s="46"/>
      <c r="H210" s="46"/>
      <c r="I210" s="46" t="str">
        <f>IFERROR(INDEX(ข้อมูลพื้นฐาน!$E$2:$E$7,
MATCH($J210,ข้อมูลพื้นฐาน!$F$2:$F$7,0)),"")</f>
        <v/>
      </c>
      <c r="J210" s="46"/>
      <c r="K210" s="78"/>
      <c r="L210" s="48" t="s">
        <v>134</v>
      </c>
      <c r="M210" s="49"/>
      <c r="N210" s="84"/>
      <c r="O210" s="84"/>
      <c r="P210" s="84"/>
      <c r="Q210" s="84"/>
      <c r="R210" s="84"/>
      <c r="S210" s="84"/>
      <c r="T210" s="84"/>
      <c r="U210" s="84"/>
      <c r="V210" s="51">
        <f t="shared" si="18"/>
        <v>0</v>
      </c>
      <c r="W210" s="84"/>
      <c r="X210" s="84">
        <f t="shared" si="19"/>
        <v>0</v>
      </c>
      <c r="Y210" s="84"/>
      <c r="Z210" s="84"/>
      <c r="AA210" s="84"/>
      <c r="AB210" s="84"/>
      <c r="AC210" s="84"/>
      <c r="AD210" s="84"/>
      <c r="AE210" s="84"/>
      <c r="AF210" s="84"/>
      <c r="AG210" s="84"/>
      <c r="AH210" s="51">
        <f t="shared" si="20"/>
        <v>0</v>
      </c>
      <c r="AI210" s="53">
        <f t="shared" si="21"/>
        <v>0</v>
      </c>
      <c r="AJ210" s="64" t="str">
        <f t="shared" si="22"/>
        <v>ซ่อน</v>
      </c>
      <c r="AK210" s="65"/>
      <c r="AL210" s="65"/>
    </row>
    <row r="211" spans="1:38" x14ac:dyDescent="0.7">
      <c r="A211" s="98"/>
      <c r="B211" s="43" t="str">
        <f>IFERROR(INDEX(ข้อมูลพื้นฐาน!$G$2:$G$7,
MATCH($F211,ข้อมูลพื้นฐาน!$H$2:$H$7,0)),"")</f>
        <v/>
      </c>
      <c r="C211" s="44"/>
      <c r="D211" s="98"/>
      <c r="E211" s="78"/>
      <c r="F211" s="46"/>
      <c r="G211" s="46"/>
      <c r="H211" s="46"/>
      <c r="I211" s="46" t="str">
        <f>IFERROR(INDEX(ข้อมูลพื้นฐาน!$E$2:$E$7,
MATCH($J211,ข้อมูลพื้นฐาน!$F$2:$F$7,0)),"")</f>
        <v/>
      </c>
      <c r="J211" s="46"/>
      <c r="K211" s="78"/>
      <c r="L211" s="48" t="s">
        <v>134</v>
      </c>
      <c r="M211" s="49"/>
      <c r="N211" s="50"/>
      <c r="O211" s="50"/>
      <c r="P211" s="50"/>
      <c r="Q211" s="50"/>
      <c r="R211" s="50"/>
      <c r="S211" s="50"/>
      <c r="T211" s="50"/>
      <c r="U211" s="50"/>
      <c r="V211" s="51">
        <f t="shared" ref="V211:V274" si="23">SUM(N211:U211)</f>
        <v>0</v>
      </c>
      <c r="W211" s="84"/>
      <c r="X211" s="84">
        <f t="shared" si="19"/>
        <v>0</v>
      </c>
      <c r="Y211" s="84"/>
      <c r="Z211" s="84"/>
      <c r="AA211" s="84"/>
      <c r="AB211" s="84"/>
      <c r="AC211" s="84"/>
      <c r="AD211" s="84"/>
      <c r="AE211" s="84"/>
      <c r="AF211" s="84"/>
      <c r="AG211" s="84"/>
      <c r="AH211" s="51">
        <f t="shared" si="20"/>
        <v>0</v>
      </c>
      <c r="AI211" s="53">
        <f t="shared" si="21"/>
        <v>0</v>
      </c>
      <c r="AJ211" s="64" t="str">
        <f t="shared" si="22"/>
        <v>ซ่อน</v>
      </c>
      <c r="AK211" s="65"/>
      <c r="AL211" s="65"/>
    </row>
    <row r="212" spans="1:38" x14ac:dyDescent="0.7">
      <c r="A212" s="98"/>
      <c r="B212" s="43" t="str">
        <f>IFERROR(INDEX(ข้อมูลพื้นฐาน!$G$2:$G$7,
MATCH($F212,ข้อมูลพื้นฐาน!$H$2:$H$7,0)),"")</f>
        <v/>
      </c>
      <c r="C212" s="44"/>
      <c r="D212" s="98"/>
      <c r="E212" s="78"/>
      <c r="F212" s="46"/>
      <c r="G212" s="46"/>
      <c r="H212" s="46"/>
      <c r="I212" s="46" t="str">
        <f>IFERROR(INDEX(ข้อมูลพื้นฐาน!$E$2:$E$7,
MATCH($J212,ข้อมูลพื้นฐาน!$F$2:$F$7,0)),"")</f>
        <v/>
      </c>
      <c r="J212" s="46"/>
      <c r="K212" s="78"/>
      <c r="L212" s="48" t="s">
        <v>134</v>
      </c>
      <c r="M212" s="49"/>
      <c r="N212" s="84"/>
      <c r="O212" s="84"/>
      <c r="P212" s="84"/>
      <c r="Q212" s="84"/>
      <c r="R212" s="84"/>
      <c r="S212" s="84"/>
      <c r="T212" s="84"/>
      <c r="U212" s="84"/>
      <c r="V212" s="51">
        <f t="shared" si="23"/>
        <v>0</v>
      </c>
      <c r="W212" s="84"/>
      <c r="X212" s="84">
        <f t="shared" si="19"/>
        <v>0</v>
      </c>
      <c r="Y212" s="84"/>
      <c r="Z212" s="84"/>
      <c r="AA212" s="84"/>
      <c r="AB212" s="84"/>
      <c r="AC212" s="84"/>
      <c r="AD212" s="84"/>
      <c r="AE212" s="84"/>
      <c r="AF212" s="84"/>
      <c r="AG212" s="84"/>
      <c r="AH212" s="51">
        <f t="shared" si="20"/>
        <v>0</v>
      </c>
      <c r="AI212" s="53">
        <f t="shared" si="21"/>
        <v>0</v>
      </c>
      <c r="AJ212" s="64" t="str">
        <f t="shared" si="22"/>
        <v>ซ่อน</v>
      </c>
      <c r="AK212" s="65"/>
      <c r="AL212" s="65"/>
    </row>
    <row r="213" spans="1:38" x14ac:dyDescent="0.7">
      <c r="A213" s="98"/>
      <c r="B213" s="43" t="str">
        <f>IFERROR(INDEX(ข้อมูลพื้นฐาน!$G$2:$G$7,
MATCH($F213,ข้อมูลพื้นฐาน!$H$2:$H$7,0)),"")</f>
        <v/>
      </c>
      <c r="C213" s="44"/>
      <c r="D213" s="98"/>
      <c r="E213" s="78"/>
      <c r="F213" s="46"/>
      <c r="G213" s="46"/>
      <c r="H213" s="46"/>
      <c r="I213" s="46" t="str">
        <f>IFERROR(INDEX(ข้อมูลพื้นฐาน!$E$2:$E$7,
MATCH($J213,ข้อมูลพื้นฐาน!$F$2:$F$7,0)),"")</f>
        <v/>
      </c>
      <c r="J213" s="46"/>
      <c r="K213" s="78"/>
      <c r="L213" s="48" t="s">
        <v>134</v>
      </c>
      <c r="M213" s="49"/>
      <c r="N213" s="50"/>
      <c r="O213" s="50"/>
      <c r="P213" s="50"/>
      <c r="Q213" s="50"/>
      <c r="R213" s="50"/>
      <c r="S213" s="50"/>
      <c r="T213" s="50"/>
      <c r="U213" s="50"/>
      <c r="V213" s="51">
        <f t="shared" si="23"/>
        <v>0</v>
      </c>
      <c r="W213" s="84"/>
      <c r="X213" s="84">
        <f t="shared" si="19"/>
        <v>0</v>
      </c>
      <c r="Y213" s="84"/>
      <c r="Z213" s="84"/>
      <c r="AA213" s="84"/>
      <c r="AB213" s="84"/>
      <c r="AC213" s="84"/>
      <c r="AD213" s="84"/>
      <c r="AE213" s="84"/>
      <c r="AF213" s="84"/>
      <c r="AG213" s="84"/>
      <c r="AH213" s="51">
        <f t="shared" si="20"/>
        <v>0</v>
      </c>
      <c r="AI213" s="53">
        <f t="shared" si="21"/>
        <v>0</v>
      </c>
      <c r="AJ213" s="64" t="str">
        <f t="shared" si="22"/>
        <v>ซ่อน</v>
      </c>
      <c r="AK213" s="65"/>
      <c r="AL213" s="65"/>
    </row>
    <row r="214" spans="1:38" x14ac:dyDescent="0.7">
      <c r="A214" s="98"/>
      <c r="B214" s="43" t="str">
        <f>IFERROR(INDEX(ข้อมูลพื้นฐาน!$G$2:$G$7,
MATCH($F214,ข้อมูลพื้นฐาน!$H$2:$H$7,0)),"")</f>
        <v/>
      </c>
      <c r="C214" s="44"/>
      <c r="D214" s="98"/>
      <c r="E214" s="78"/>
      <c r="F214" s="46"/>
      <c r="G214" s="46"/>
      <c r="H214" s="46"/>
      <c r="I214" s="46" t="str">
        <f>IFERROR(INDEX(ข้อมูลพื้นฐาน!$E$2:$E$7,
MATCH($J214,ข้อมูลพื้นฐาน!$F$2:$F$7,0)),"")</f>
        <v/>
      </c>
      <c r="J214" s="46"/>
      <c r="K214" s="78"/>
      <c r="L214" s="48" t="s">
        <v>134</v>
      </c>
      <c r="M214" s="49"/>
      <c r="N214" s="84"/>
      <c r="O214" s="84"/>
      <c r="P214" s="84"/>
      <c r="Q214" s="84"/>
      <c r="R214" s="84"/>
      <c r="S214" s="84"/>
      <c r="T214" s="84"/>
      <c r="U214" s="84"/>
      <c r="V214" s="51">
        <f t="shared" si="23"/>
        <v>0</v>
      </c>
      <c r="W214" s="84"/>
      <c r="X214" s="84">
        <f t="shared" si="19"/>
        <v>0</v>
      </c>
      <c r="Y214" s="84"/>
      <c r="Z214" s="84"/>
      <c r="AA214" s="84"/>
      <c r="AB214" s="84"/>
      <c r="AC214" s="84"/>
      <c r="AD214" s="84"/>
      <c r="AE214" s="84"/>
      <c r="AF214" s="84"/>
      <c r="AG214" s="84"/>
      <c r="AH214" s="51">
        <f t="shared" si="20"/>
        <v>0</v>
      </c>
      <c r="AI214" s="53">
        <f t="shared" si="21"/>
        <v>0</v>
      </c>
      <c r="AJ214" s="64" t="str">
        <f t="shared" si="22"/>
        <v>ซ่อน</v>
      </c>
      <c r="AK214" s="65"/>
      <c r="AL214" s="65"/>
    </row>
    <row r="215" spans="1:38" x14ac:dyDescent="0.7">
      <c r="A215" s="98"/>
      <c r="B215" s="43" t="str">
        <f>IFERROR(INDEX(ข้อมูลพื้นฐาน!$G$2:$G$7,
MATCH($F215,ข้อมูลพื้นฐาน!$H$2:$H$7,0)),"")</f>
        <v/>
      </c>
      <c r="C215" s="44"/>
      <c r="D215" s="98"/>
      <c r="E215" s="78"/>
      <c r="F215" s="46"/>
      <c r="G215" s="46"/>
      <c r="H215" s="46"/>
      <c r="I215" s="46" t="str">
        <f>IFERROR(INDEX(ข้อมูลพื้นฐาน!$E$2:$E$7,
MATCH($J215,ข้อมูลพื้นฐาน!$F$2:$F$7,0)),"")</f>
        <v/>
      </c>
      <c r="J215" s="46"/>
      <c r="K215" s="78"/>
      <c r="L215" s="48" t="s">
        <v>134</v>
      </c>
      <c r="M215" s="49"/>
      <c r="N215" s="50"/>
      <c r="O215" s="50"/>
      <c r="P215" s="50"/>
      <c r="Q215" s="50"/>
      <c r="R215" s="50"/>
      <c r="S215" s="50"/>
      <c r="T215" s="50"/>
      <c r="U215" s="50"/>
      <c r="V215" s="51">
        <f t="shared" si="23"/>
        <v>0</v>
      </c>
      <c r="W215" s="84"/>
      <c r="X215" s="84">
        <f t="shared" si="19"/>
        <v>0</v>
      </c>
      <c r="Y215" s="84"/>
      <c r="Z215" s="84"/>
      <c r="AA215" s="84"/>
      <c r="AB215" s="84"/>
      <c r="AC215" s="84"/>
      <c r="AD215" s="84"/>
      <c r="AE215" s="84"/>
      <c r="AF215" s="84"/>
      <c r="AG215" s="84"/>
      <c r="AH215" s="51">
        <f t="shared" si="20"/>
        <v>0</v>
      </c>
      <c r="AI215" s="53">
        <f t="shared" si="21"/>
        <v>0</v>
      </c>
      <c r="AJ215" s="64" t="str">
        <f t="shared" si="22"/>
        <v>ซ่อน</v>
      </c>
      <c r="AK215" s="65"/>
      <c r="AL215" s="65"/>
    </row>
    <row r="216" spans="1:38" x14ac:dyDescent="0.7">
      <c r="A216" s="98"/>
      <c r="B216" s="43" t="str">
        <f>IFERROR(INDEX(ข้อมูลพื้นฐาน!$G$2:$G$7,
MATCH($F216,ข้อมูลพื้นฐาน!$H$2:$H$7,0)),"")</f>
        <v/>
      </c>
      <c r="C216" s="44"/>
      <c r="D216" s="98"/>
      <c r="E216" s="78"/>
      <c r="F216" s="46"/>
      <c r="G216" s="46"/>
      <c r="H216" s="46"/>
      <c r="I216" s="46" t="str">
        <f>IFERROR(INDEX(ข้อมูลพื้นฐาน!$E$2:$E$7,
MATCH($J216,ข้อมูลพื้นฐาน!$F$2:$F$7,0)),"")</f>
        <v/>
      </c>
      <c r="J216" s="46"/>
      <c r="K216" s="78"/>
      <c r="L216" s="48" t="s">
        <v>134</v>
      </c>
      <c r="M216" s="49"/>
      <c r="N216" s="84"/>
      <c r="O216" s="84"/>
      <c r="P216" s="84"/>
      <c r="Q216" s="84"/>
      <c r="R216" s="84"/>
      <c r="S216" s="84"/>
      <c r="T216" s="84"/>
      <c r="U216" s="84"/>
      <c r="V216" s="51">
        <f t="shared" si="23"/>
        <v>0</v>
      </c>
      <c r="W216" s="84"/>
      <c r="X216" s="84">
        <f t="shared" si="19"/>
        <v>0</v>
      </c>
      <c r="Y216" s="84"/>
      <c r="Z216" s="84"/>
      <c r="AA216" s="84"/>
      <c r="AB216" s="84"/>
      <c r="AC216" s="84"/>
      <c r="AD216" s="84"/>
      <c r="AE216" s="84"/>
      <c r="AF216" s="84"/>
      <c r="AG216" s="84"/>
      <c r="AH216" s="51">
        <f t="shared" si="20"/>
        <v>0</v>
      </c>
      <c r="AI216" s="53">
        <f t="shared" si="21"/>
        <v>0</v>
      </c>
      <c r="AJ216" s="64" t="str">
        <f t="shared" si="22"/>
        <v>ซ่อน</v>
      </c>
      <c r="AK216" s="65"/>
      <c r="AL216" s="65"/>
    </row>
    <row r="217" spans="1:38" x14ac:dyDescent="0.7">
      <c r="A217" s="98"/>
      <c r="B217" s="43" t="str">
        <f>IFERROR(INDEX(ข้อมูลพื้นฐาน!$G$2:$G$7,
MATCH($F217,ข้อมูลพื้นฐาน!$H$2:$H$7,0)),"")</f>
        <v/>
      </c>
      <c r="C217" s="44"/>
      <c r="D217" s="98"/>
      <c r="E217" s="78"/>
      <c r="F217" s="46"/>
      <c r="G217" s="46"/>
      <c r="H217" s="46"/>
      <c r="I217" s="46" t="str">
        <f>IFERROR(INDEX(ข้อมูลพื้นฐาน!$E$2:$E$7,
MATCH($J217,ข้อมูลพื้นฐาน!$F$2:$F$7,0)),"")</f>
        <v/>
      </c>
      <c r="J217" s="46"/>
      <c r="K217" s="78"/>
      <c r="L217" s="48" t="s">
        <v>134</v>
      </c>
      <c r="M217" s="49"/>
      <c r="N217" s="50"/>
      <c r="O217" s="50"/>
      <c r="P217" s="50"/>
      <c r="Q217" s="50"/>
      <c r="R217" s="50"/>
      <c r="S217" s="50"/>
      <c r="T217" s="50"/>
      <c r="U217" s="50"/>
      <c r="V217" s="51">
        <f t="shared" si="23"/>
        <v>0</v>
      </c>
      <c r="W217" s="84"/>
      <c r="X217" s="84">
        <f t="shared" si="19"/>
        <v>0</v>
      </c>
      <c r="Y217" s="84"/>
      <c r="Z217" s="84"/>
      <c r="AA217" s="84"/>
      <c r="AB217" s="84"/>
      <c r="AC217" s="84"/>
      <c r="AD217" s="84"/>
      <c r="AE217" s="84"/>
      <c r="AF217" s="84"/>
      <c r="AG217" s="84"/>
      <c r="AH217" s="51">
        <f t="shared" si="20"/>
        <v>0</v>
      </c>
      <c r="AI217" s="53">
        <f t="shared" si="21"/>
        <v>0</v>
      </c>
      <c r="AJ217" s="64" t="str">
        <f t="shared" si="22"/>
        <v>ซ่อน</v>
      </c>
      <c r="AK217" s="65"/>
      <c r="AL217" s="65"/>
    </row>
    <row r="218" spans="1:38" x14ac:dyDescent="0.7">
      <c r="A218" s="98"/>
      <c r="B218" s="43" t="str">
        <f>IFERROR(INDEX(ข้อมูลพื้นฐาน!$G$2:$G$7,
MATCH($F218,ข้อมูลพื้นฐาน!$H$2:$H$7,0)),"")</f>
        <v/>
      </c>
      <c r="C218" s="44"/>
      <c r="D218" s="98"/>
      <c r="E218" s="78"/>
      <c r="F218" s="46"/>
      <c r="G218" s="46"/>
      <c r="H218" s="46"/>
      <c r="I218" s="46" t="str">
        <f>IFERROR(INDEX(ข้อมูลพื้นฐาน!$E$2:$E$7,
MATCH($J218,ข้อมูลพื้นฐาน!$F$2:$F$7,0)),"")</f>
        <v/>
      </c>
      <c r="J218" s="46"/>
      <c r="K218" s="78"/>
      <c r="L218" s="48" t="s">
        <v>134</v>
      </c>
      <c r="M218" s="49"/>
      <c r="N218" s="84"/>
      <c r="O218" s="84"/>
      <c r="P218" s="84"/>
      <c r="Q218" s="84"/>
      <c r="R218" s="84"/>
      <c r="S218" s="84"/>
      <c r="T218" s="84"/>
      <c r="U218" s="84"/>
      <c r="V218" s="51">
        <f t="shared" si="23"/>
        <v>0</v>
      </c>
      <c r="W218" s="84"/>
      <c r="X218" s="84">
        <f t="shared" si="19"/>
        <v>0</v>
      </c>
      <c r="Y218" s="84"/>
      <c r="Z218" s="84"/>
      <c r="AA218" s="84"/>
      <c r="AB218" s="84"/>
      <c r="AC218" s="84"/>
      <c r="AD218" s="84"/>
      <c r="AE218" s="84"/>
      <c r="AF218" s="84"/>
      <c r="AG218" s="84"/>
      <c r="AH218" s="51">
        <f t="shared" si="20"/>
        <v>0</v>
      </c>
      <c r="AI218" s="53">
        <f t="shared" si="21"/>
        <v>0</v>
      </c>
      <c r="AJ218" s="64" t="str">
        <f t="shared" si="22"/>
        <v>ซ่อน</v>
      </c>
      <c r="AK218" s="65"/>
      <c r="AL218" s="65"/>
    </row>
    <row r="219" spans="1:38" x14ac:dyDescent="0.7">
      <c r="A219" s="98"/>
      <c r="B219" s="43" t="str">
        <f>IFERROR(INDEX(ข้อมูลพื้นฐาน!$G$2:$G$7,
MATCH($F219,ข้อมูลพื้นฐาน!$H$2:$H$7,0)),"")</f>
        <v/>
      </c>
      <c r="C219" s="44"/>
      <c r="D219" s="98"/>
      <c r="E219" s="78"/>
      <c r="F219" s="46"/>
      <c r="G219" s="46"/>
      <c r="H219" s="46"/>
      <c r="I219" s="46" t="str">
        <f>IFERROR(INDEX(ข้อมูลพื้นฐาน!$E$2:$E$7,
MATCH($J219,ข้อมูลพื้นฐาน!$F$2:$F$7,0)),"")</f>
        <v/>
      </c>
      <c r="J219" s="46"/>
      <c r="K219" s="78"/>
      <c r="L219" s="48" t="s">
        <v>134</v>
      </c>
      <c r="M219" s="49"/>
      <c r="N219" s="50"/>
      <c r="O219" s="50"/>
      <c r="P219" s="50"/>
      <c r="Q219" s="50"/>
      <c r="R219" s="50"/>
      <c r="S219" s="50"/>
      <c r="T219" s="50"/>
      <c r="U219" s="50"/>
      <c r="V219" s="51">
        <f t="shared" si="23"/>
        <v>0</v>
      </c>
      <c r="W219" s="84"/>
      <c r="X219" s="84">
        <f t="shared" si="19"/>
        <v>0</v>
      </c>
      <c r="Y219" s="84"/>
      <c r="Z219" s="84"/>
      <c r="AA219" s="84"/>
      <c r="AB219" s="84"/>
      <c r="AC219" s="84"/>
      <c r="AD219" s="84"/>
      <c r="AE219" s="84"/>
      <c r="AF219" s="84"/>
      <c r="AG219" s="84"/>
      <c r="AH219" s="51">
        <f t="shared" si="20"/>
        <v>0</v>
      </c>
      <c r="AI219" s="53">
        <f t="shared" si="21"/>
        <v>0</v>
      </c>
      <c r="AJ219" s="64" t="str">
        <f t="shared" si="22"/>
        <v>ซ่อน</v>
      </c>
      <c r="AK219" s="65"/>
      <c r="AL219" s="65"/>
    </row>
    <row r="220" spans="1:38" x14ac:dyDescent="0.7">
      <c r="A220" s="98"/>
      <c r="B220" s="43" t="str">
        <f>IFERROR(INDEX(ข้อมูลพื้นฐาน!$G$2:$G$7,
MATCH($F220,ข้อมูลพื้นฐาน!$H$2:$H$7,0)),"")</f>
        <v/>
      </c>
      <c r="C220" s="44"/>
      <c r="D220" s="98"/>
      <c r="E220" s="78"/>
      <c r="F220" s="46"/>
      <c r="G220" s="46"/>
      <c r="H220" s="46"/>
      <c r="I220" s="46" t="str">
        <f>IFERROR(INDEX(ข้อมูลพื้นฐาน!$E$2:$E$7,
MATCH($J220,ข้อมูลพื้นฐาน!$F$2:$F$7,0)),"")</f>
        <v/>
      </c>
      <c r="J220" s="46"/>
      <c r="K220" s="78"/>
      <c r="L220" s="48" t="s">
        <v>134</v>
      </c>
      <c r="M220" s="49"/>
      <c r="N220" s="84"/>
      <c r="O220" s="84"/>
      <c r="P220" s="84"/>
      <c r="Q220" s="84"/>
      <c r="R220" s="84"/>
      <c r="S220" s="84"/>
      <c r="T220" s="84"/>
      <c r="U220" s="84"/>
      <c r="V220" s="51">
        <f t="shared" si="23"/>
        <v>0</v>
      </c>
      <c r="W220" s="84"/>
      <c r="X220" s="84">
        <f t="shared" si="19"/>
        <v>0</v>
      </c>
      <c r="Y220" s="84"/>
      <c r="Z220" s="84"/>
      <c r="AA220" s="84"/>
      <c r="AB220" s="84"/>
      <c r="AC220" s="84"/>
      <c r="AD220" s="84"/>
      <c r="AE220" s="84"/>
      <c r="AF220" s="84"/>
      <c r="AG220" s="84"/>
      <c r="AH220" s="51">
        <f t="shared" si="20"/>
        <v>0</v>
      </c>
      <c r="AI220" s="53">
        <f t="shared" si="21"/>
        <v>0</v>
      </c>
      <c r="AJ220" s="64" t="str">
        <f t="shared" si="22"/>
        <v>ซ่อน</v>
      </c>
      <c r="AK220" s="65"/>
      <c r="AL220" s="65"/>
    </row>
    <row r="221" spans="1:38" x14ac:dyDescent="0.7">
      <c r="A221" s="98"/>
      <c r="B221" s="43" t="str">
        <f>IFERROR(INDEX(ข้อมูลพื้นฐาน!$G$2:$G$7,
MATCH($F221,ข้อมูลพื้นฐาน!$H$2:$H$7,0)),"")</f>
        <v/>
      </c>
      <c r="C221" s="44"/>
      <c r="D221" s="98"/>
      <c r="E221" s="78"/>
      <c r="F221" s="46"/>
      <c r="G221" s="46"/>
      <c r="H221" s="46"/>
      <c r="I221" s="46" t="str">
        <f>IFERROR(INDEX(ข้อมูลพื้นฐาน!$E$2:$E$7,
MATCH($J221,ข้อมูลพื้นฐาน!$F$2:$F$7,0)),"")</f>
        <v/>
      </c>
      <c r="J221" s="46"/>
      <c r="K221" s="78"/>
      <c r="L221" s="48" t="s">
        <v>134</v>
      </c>
      <c r="M221" s="49"/>
      <c r="N221" s="50"/>
      <c r="O221" s="50"/>
      <c r="P221" s="50"/>
      <c r="Q221" s="50"/>
      <c r="R221" s="50"/>
      <c r="S221" s="50"/>
      <c r="T221" s="50"/>
      <c r="U221" s="50"/>
      <c r="V221" s="51">
        <f t="shared" si="23"/>
        <v>0</v>
      </c>
      <c r="W221" s="84"/>
      <c r="X221" s="84">
        <f t="shared" si="19"/>
        <v>0</v>
      </c>
      <c r="Y221" s="84"/>
      <c r="Z221" s="84"/>
      <c r="AA221" s="84"/>
      <c r="AB221" s="84"/>
      <c r="AC221" s="84"/>
      <c r="AD221" s="84"/>
      <c r="AE221" s="84"/>
      <c r="AF221" s="84"/>
      <c r="AG221" s="84"/>
      <c r="AH221" s="51">
        <f t="shared" si="20"/>
        <v>0</v>
      </c>
      <c r="AI221" s="53">
        <f t="shared" si="21"/>
        <v>0</v>
      </c>
      <c r="AJ221" s="64" t="str">
        <f t="shared" si="22"/>
        <v>ซ่อน</v>
      </c>
      <c r="AK221" s="65"/>
      <c r="AL221" s="65"/>
    </row>
    <row r="222" spans="1:38" x14ac:dyDescent="0.7">
      <c r="A222" s="98"/>
      <c r="B222" s="43" t="str">
        <f>IFERROR(INDEX(ข้อมูลพื้นฐาน!$G$2:$G$7,
MATCH($F222,ข้อมูลพื้นฐาน!$H$2:$H$7,0)),"")</f>
        <v/>
      </c>
      <c r="C222" s="44"/>
      <c r="D222" s="98"/>
      <c r="E222" s="78"/>
      <c r="F222" s="46"/>
      <c r="G222" s="46"/>
      <c r="H222" s="46"/>
      <c r="I222" s="46" t="str">
        <f>IFERROR(INDEX(ข้อมูลพื้นฐาน!$E$2:$E$7,
MATCH($J222,ข้อมูลพื้นฐาน!$F$2:$F$7,0)),"")</f>
        <v/>
      </c>
      <c r="J222" s="46"/>
      <c r="K222" s="78"/>
      <c r="L222" s="48" t="s">
        <v>134</v>
      </c>
      <c r="M222" s="49"/>
      <c r="N222" s="84"/>
      <c r="O222" s="84"/>
      <c r="P222" s="84"/>
      <c r="Q222" s="84"/>
      <c r="R222" s="84"/>
      <c r="S222" s="84"/>
      <c r="T222" s="84"/>
      <c r="U222" s="84"/>
      <c r="V222" s="51">
        <f t="shared" si="23"/>
        <v>0</v>
      </c>
      <c r="W222" s="84"/>
      <c r="X222" s="84">
        <f t="shared" si="19"/>
        <v>0</v>
      </c>
      <c r="Y222" s="84"/>
      <c r="Z222" s="84"/>
      <c r="AA222" s="84"/>
      <c r="AB222" s="84"/>
      <c r="AC222" s="84"/>
      <c r="AD222" s="84"/>
      <c r="AE222" s="84"/>
      <c r="AF222" s="84"/>
      <c r="AG222" s="84"/>
      <c r="AH222" s="51">
        <f t="shared" si="20"/>
        <v>0</v>
      </c>
      <c r="AI222" s="53">
        <f t="shared" si="21"/>
        <v>0</v>
      </c>
      <c r="AJ222" s="64" t="str">
        <f t="shared" si="22"/>
        <v>ซ่อน</v>
      </c>
      <c r="AK222" s="65"/>
      <c r="AL222" s="65"/>
    </row>
    <row r="223" spans="1:38" x14ac:dyDescent="0.7">
      <c r="A223" s="98"/>
      <c r="B223" s="43" t="str">
        <f>IFERROR(INDEX(ข้อมูลพื้นฐาน!$G$2:$G$7,
MATCH($F223,ข้อมูลพื้นฐาน!$H$2:$H$7,0)),"")</f>
        <v/>
      </c>
      <c r="C223" s="44"/>
      <c r="D223" s="98"/>
      <c r="E223" s="78"/>
      <c r="F223" s="46"/>
      <c r="G223" s="46"/>
      <c r="H223" s="46"/>
      <c r="I223" s="46" t="str">
        <f>IFERROR(INDEX(ข้อมูลพื้นฐาน!$E$2:$E$7,
MATCH($J223,ข้อมูลพื้นฐาน!$F$2:$F$7,0)),"")</f>
        <v/>
      </c>
      <c r="J223" s="46"/>
      <c r="K223" s="78"/>
      <c r="L223" s="48" t="s">
        <v>134</v>
      </c>
      <c r="M223" s="49"/>
      <c r="N223" s="50"/>
      <c r="O223" s="50"/>
      <c r="P223" s="50"/>
      <c r="Q223" s="50"/>
      <c r="R223" s="50"/>
      <c r="S223" s="50"/>
      <c r="T223" s="50"/>
      <c r="U223" s="50"/>
      <c r="V223" s="51">
        <f t="shared" si="23"/>
        <v>0</v>
      </c>
      <c r="W223" s="84"/>
      <c r="X223" s="84">
        <f t="shared" si="19"/>
        <v>0</v>
      </c>
      <c r="Y223" s="84"/>
      <c r="Z223" s="84"/>
      <c r="AA223" s="84"/>
      <c r="AB223" s="84"/>
      <c r="AC223" s="84"/>
      <c r="AD223" s="84"/>
      <c r="AE223" s="84"/>
      <c r="AF223" s="84"/>
      <c r="AG223" s="84"/>
      <c r="AH223" s="51">
        <f t="shared" si="20"/>
        <v>0</v>
      </c>
      <c r="AI223" s="53">
        <f t="shared" si="21"/>
        <v>0</v>
      </c>
      <c r="AJ223" s="64" t="str">
        <f t="shared" si="22"/>
        <v>ซ่อน</v>
      </c>
      <c r="AK223" s="65"/>
      <c r="AL223" s="65"/>
    </row>
    <row r="224" spans="1:38" x14ac:dyDescent="0.7">
      <c r="A224" s="98"/>
      <c r="B224" s="43" t="str">
        <f>IFERROR(INDEX(ข้อมูลพื้นฐาน!$G$2:$G$7,
MATCH($F224,ข้อมูลพื้นฐาน!$H$2:$H$7,0)),"")</f>
        <v/>
      </c>
      <c r="C224" s="44"/>
      <c r="D224" s="98"/>
      <c r="E224" s="78"/>
      <c r="F224" s="46"/>
      <c r="G224" s="46"/>
      <c r="H224" s="46"/>
      <c r="I224" s="46" t="str">
        <f>IFERROR(INDEX(ข้อมูลพื้นฐาน!$E$2:$E$7,
MATCH($J224,ข้อมูลพื้นฐาน!$F$2:$F$7,0)),"")</f>
        <v/>
      </c>
      <c r="J224" s="46"/>
      <c r="K224" s="78"/>
      <c r="L224" s="48" t="s">
        <v>134</v>
      </c>
      <c r="M224" s="49"/>
      <c r="N224" s="84"/>
      <c r="O224" s="84"/>
      <c r="P224" s="84"/>
      <c r="Q224" s="84"/>
      <c r="R224" s="84"/>
      <c r="S224" s="84"/>
      <c r="T224" s="84"/>
      <c r="U224" s="84"/>
      <c r="V224" s="51">
        <f t="shared" si="23"/>
        <v>0</v>
      </c>
      <c r="W224" s="84"/>
      <c r="X224" s="84">
        <f t="shared" si="19"/>
        <v>0</v>
      </c>
      <c r="Y224" s="84"/>
      <c r="Z224" s="84"/>
      <c r="AA224" s="84"/>
      <c r="AB224" s="84"/>
      <c r="AC224" s="84"/>
      <c r="AD224" s="84"/>
      <c r="AE224" s="84"/>
      <c r="AF224" s="84"/>
      <c r="AG224" s="84"/>
      <c r="AH224" s="51">
        <f t="shared" si="20"/>
        <v>0</v>
      </c>
      <c r="AI224" s="53">
        <f t="shared" si="21"/>
        <v>0</v>
      </c>
      <c r="AJ224" s="64" t="str">
        <f t="shared" si="22"/>
        <v>ซ่อน</v>
      </c>
      <c r="AK224" s="65"/>
      <c r="AL224" s="65"/>
    </row>
    <row r="225" spans="1:38" x14ac:dyDescent="0.7">
      <c r="A225" s="98"/>
      <c r="B225" s="43" t="str">
        <f>IFERROR(INDEX(ข้อมูลพื้นฐาน!$G$2:$G$7,
MATCH($F225,ข้อมูลพื้นฐาน!$H$2:$H$7,0)),"")</f>
        <v/>
      </c>
      <c r="C225" s="44"/>
      <c r="D225" s="98"/>
      <c r="E225" s="78"/>
      <c r="F225" s="46"/>
      <c r="G225" s="46"/>
      <c r="H225" s="46"/>
      <c r="I225" s="46" t="str">
        <f>IFERROR(INDEX(ข้อมูลพื้นฐาน!$E$2:$E$7,
MATCH($J225,ข้อมูลพื้นฐาน!$F$2:$F$7,0)),"")</f>
        <v/>
      </c>
      <c r="J225" s="46"/>
      <c r="K225" s="78"/>
      <c r="L225" s="48" t="s">
        <v>134</v>
      </c>
      <c r="M225" s="49"/>
      <c r="N225" s="50"/>
      <c r="O225" s="50"/>
      <c r="P225" s="50"/>
      <c r="Q225" s="50"/>
      <c r="R225" s="50"/>
      <c r="S225" s="50"/>
      <c r="T225" s="50"/>
      <c r="U225" s="50"/>
      <c r="V225" s="51">
        <f t="shared" si="23"/>
        <v>0</v>
      </c>
      <c r="W225" s="84"/>
      <c r="X225" s="84">
        <f t="shared" si="19"/>
        <v>0</v>
      </c>
      <c r="Y225" s="84"/>
      <c r="Z225" s="84"/>
      <c r="AA225" s="84"/>
      <c r="AB225" s="84"/>
      <c r="AC225" s="84"/>
      <c r="AD225" s="84"/>
      <c r="AE225" s="84"/>
      <c r="AF225" s="84"/>
      <c r="AG225" s="84"/>
      <c r="AH225" s="51">
        <f t="shared" si="20"/>
        <v>0</v>
      </c>
      <c r="AI225" s="53">
        <f t="shared" si="21"/>
        <v>0</v>
      </c>
      <c r="AJ225" s="64" t="str">
        <f t="shared" si="22"/>
        <v>ซ่อน</v>
      </c>
      <c r="AK225" s="65"/>
      <c r="AL225" s="65"/>
    </row>
    <row r="226" spans="1:38" x14ac:dyDescent="0.7">
      <c r="A226" s="98"/>
      <c r="B226" s="43" t="str">
        <f>IFERROR(INDEX(ข้อมูลพื้นฐาน!$G$2:$G$7,
MATCH($F226,ข้อมูลพื้นฐาน!$H$2:$H$7,0)),"")</f>
        <v/>
      </c>
      <c r="C226" s="44"/>
      <c r="D226" s="98"/>
      <c r="E226" s="78"/>
      <c r="F226" s="46"/>
      <c r="G226" s="46"/>
      <c r="H226" s="46"/>
      <c r="I226" s="46" t="str">
        <f>IFERROR(INDEX(ข้อมูลพื้นฐาน!$E$2:$E$7,
MATCH($J226,ข้อมูลพื้นฐาน!$F$2:$F$7,0)),"")</f>
        <v/>
      </c>
      <c r="J226" s="46"/>
      <c r="K226" s="78"/>
      <c r="L226" s="48" t="s">
        <v>134</v>
      </c>
      <c r="M226" s="49"/>
      <c r="N226" s="84"/>
      <c r="O226" s="84"/>
      <c r="P226" s="84"/>
      <c r="Q226" s="84"/>
      <c r="R226" s="84"/>
      <c r="S226" s="84"/>
      <c r="T226" s="84"/>
      <c r="U226" s="84"/>
      <c r="V226" s="51">
        <f t="shared" si="23"/>
        <v>0</v>
      </c>
      <c r="W226" s="84"/>
      <c r="X226" s="84">
        <f t="shared" si="19"/>
        <v>0</v>
      </c>
      <c r="Y226" s="84"/>
      <c r="Z226" s="84"/>
      <c r="AA226" s="84"/>
      <c r="AB226" s="84"/>
      <c r="AC226" s="84"/>
      <c r="AD226" s="84"/>
      <c r="AE226" s="84"/>
      <c r="AF226" s="84"/>
      <c r="AG226" s="84"/>
      <c r="AH226" s="51">
        <f t="shared" si="20"/>
        <v>0</v>
      </c>
      <c r="AI226" s="53">
        <f t="shared" si="21"/>
        <v>0</v>
      </c>
      <c r="AJ226" s="64" t="str">
        <f t="shared" si="22"/>
        <v>ซ่อน</v>
      </c>
      <c r="AK226" s="65"/>
      <c r="AL226" s="65"/>
    </row>
    <row r="227" spans="1:38" x14ac:dyDescent="0.7">
      <c r="A227" s="98"/>
      <c r="B227" s="43" t="str">
        <f>IFERROR(INDEX(ข้อมูลพื้นฐาน!$G$2:$G$7,
MATCH($F227,ข้อมูลพื้นฐาน!$H$2:$H$7,0)),"")</f>
        <v/>
      </c>
      <c r="C227" s="44"/>
      <c r="D227" s="98"/>
      <c r="E227" s="78"/>
      <c r="F227" s="46"/>
      <c r="G227" s="46"/>
      <c r="H227" s="46"/>
      <c r="I227" s="46" t="str">
        <f>IFERROR(INDEX(ข้อมูลพื้นฐาน!$E$2:$E$7,
MATCH($J227,ข้อมูลพื้นฐาน!$F$2:$F$7,0)),"")</f>
        <v/>
      </c>
      <c r="J227" s="46"/>
      <c r="K227" s="78"/>
      <c r="L227" s="48" t="s">
        <v>134</v>
      </c>
      <c r="M227" s="49"/>
      <c r="N227" s="50"/>
      <c r="O227" s="50"/>
      <c r="P227" s="50"/>
      <c r="Q227" s="50"/>
      <c r="R227" s="50"/>
      <c r="S227" s="50"/>
      <c r="T227" s="50"/>
      <c r="U227" s="50"/>
      <c r="V227" s="51">
        <f t="shared" si="23"/>
        <v>0</v>
      </c>
      <c r="W227" s="84"/>
      <c r="X227" s="84">
        <f t="shared" si="19"/>
        <v>0</v>
      </c>
      <c r="Y227" s="84"/>
      <c r="Z227" s="84"/>
      <c r="AA227" s="84"/>
      <c r="AB227" s="84"/>
      <c r="AC227" s="84"/>
      <c r="AD227" s="84"/>
      <c r="AE227" s="84"/>
      <c r="AF227" s="84"/>
      <c r="AG227" s="84"/>
      <c r="AH227" s="51">
        <f t="shared" si="20"/>
        <v>0</v>
      </c>
      <c r="AI227" s="53">
        <f t="shared" si="21"/>
        <v>0</v>
      </c>
      <c r="AJ227" s="64" t="str">
        <f t="shared" si="22"/>
        <v>ซ่อน</v>
      </c>
      <c r="AK227" s="65"/>
      <c r="AL227" s="65"/>
    </row>
    <row r="228" spans="1:38" x14ac:dyDescent="0.7">
      <c r="A228" s="98"/>
      <c r="B228" s="43" t="str">
        <f>IFERROR(INDEX(ข้อมูลพื้นฐาน!$G$2:$G$7,
MATCH($F228,ข้อมูลพื้นฐาน!$H$2:$H$7,0)),"")</f>
        <v/>
      </c>
      <c r="C228" s="44"/>
      <c r="D228" s="98"/>
      <c r="E228" s="78"/>
      <c r="F228" s="46"/>
      <c r="G228" s="46"/>
      <c r="H228" s="46"/>
      <c r="I228" s="46" t="str">
        <f>IFERROR(INDEX(ข้อมูลพื้นฐาน!$E$2:$E$7,
MATCH($J228,ข้อมูลพื้นฐาน!$F$2:$F$7,0)),"")</f>
        <v/>
      </c>
      <c r="J228" s="46"/>
      <c r="K228" s="78"/>
      <c r="L228" s="48" t="s">
        <v>134</v>
      </c>
      <c r="M228" s="49"/>
      <c r="N228" s="84"/>
      <c r="O228" s="84"/>
      <c r="P228" s="84"/>
      <c r="Q228" s="84"/>
      <c r="R228" s="84"/>
      <c r="S228" s="84"/>
      <c r="T228" s="84"/>
      <c r="U228" s="84"/>
      <c r="V228" s="51">
        <f t="shared" si="23"/>
        <v>0</v>
      </c>
      <c r="W228" s="84"/>
      <c r="X228" s="84">
        <f t="shared" si="19"/>
        <v>0</v>
      </c>
      <c r="Y228" s="84"/>
      <c r="Z228" s="84"/>
      <c r="AA228" s="84"/>
      <c r="AB228" s="84"/>
      <c r="AC228" s="84"/>
      <c r="AD228" s="84"/>
      <c r="AE228" s="84"/>
      <c r="AF228" s="84"/>
      <c r="AG228" s="84"/>
      <c r="AH228" s="51">
        <f t="shared" si="20"/>
        <v>0</v>
      </c>
      <c r="AI228" s="53">
        <f t="shared" si="21"/>
        <v>0</v>
      </c>
      <c r="AJ228" s="64" t="str">
        <f t="shared" si="22"/>
        <v>ซ่อน</v>
      </c>
      <c r="AK228" s="65"/>
      <c r="AL228" s="65"/>
    </row>
    <row r="229" spans="1:38" x14ac:dyDescent="0.7">
      <c r="A229" s="98"/>
      <c r="B229" s="43" t="str">
        <f>IFERROR(INDEX(ข้อมูลพื้นฐาน!$G$2:$G$7,
MATCH($F229,ข้อมูลพื้นฐาน!$H$2:$H$7,0)),"")</f>
        <v/>
      </c>
      <c r="C229" s="44"/>
      <c r="D229" s="98"/>
      <c r="E229" s="78"/>
      <c r="F229" s="46"/>
      <c r="G229" s="46"/>
      <c r="H229" s="46"/>
      <c r="I229" s="46" t="str">
        <f>IFERROR(INDEX(ข้อมูลพื้นฐาน!$E$2:$E$7,
MATCH($J229,ข้อมูลพื้นฐาน!$F$2:$F$7,0)),"")</f>
        <v/>
      </c>
      <c r="J229" s="46"/>
      <c r="K229" s="78"/>
      <c r="L229" s="48" t="s">
        <v>134</v>
      </c>
      <c r="M229" s="49"/>
      <c r="N229" s="50"/>
      <c r="O229" s="50"/>
      <c r="P229" s="50"/>
      <c r="Q229" s="50"/>
      <c r="R229" s="50"/>
      <c r="S229" s="50"/>
      <c r="T229" s="50"/>
      <c r="U229" s="50"/>
      <c r="V229" s="51">
        <f t="shared" si="23"/>
        <v>0</v>
      </c>
      <c r="W229" s="84"/>
      <c r="X229" s="84">
        <f t="shared" si="19"/>
        <v>0</v>
      </c>
      <c r="Y229" s="84"/>
      <c r="Z229" s="84"/>
      <c r="AA229" s="84"/>
      <c r="AB229" s="84"/>
      <c r="AC229" s="84"/>
      <c r="AD229" s="84"/>
      <c r="AE229" s="84"/>
      <c r="AF229" s="84"/>
      <c r="AG229" s="84"/>
      <c r="AH229" s="51">
        <f t="shared" si="20"/>
        <v>0</v>
      </c>
      <c r="AI229" s="53">
        <f t="shared" si="21"/>
        <v>0</v>
      </c>
      <c r="AJ229" s="64" t="str">
        <f t="shared" si="22"/>
        <v>ซ่อน</v>
      </c>
      <c r="AK229" s="65"/>
      <c r="AL229" s="65"/>
    </row>
    <row r="230" spans="1:38" x14ac:dyDescent="0.7">
      <c r="A230" s="98"/>
      <c r="B230" s="43" t="str">
        <f>IFERROR(INDEX(ข้อมูลพื้นฐาน!$G$2:$G$7,
MATCH($F230,ข้อมูลพื้นฐาน!$H$2:$H$7,0)),"")</f>
        <v/>
      </c>
      <c r="C230" s="44"/>
      <c r="D230" s="98"/>
      <c r="E230" s="78"/>
      <c r="F230" s="46"/>
      <c r="G230" s="46"/>
      <c r="H230" s="46"/>
      <c r="I230" s="46" t="str">
        <f>IFERROR(INDEX(ข้อมูลพื้นฐาน!$E$2:$E$7,
MATCH($J230,ข้อมูลพื้นฐาน!$F$2:$F$7,0)),"")</f>
        <v/>
      </c>
      <c r="J230" s="46"/>
      <c r="K230" s="78"/>
      <c r="L230" s="48" t="s">
        <v>134</v>
      </c>
      <c r="M230" s="49"/>
      <c r="N230" s="84"/>
      <c r="O230" s="84"/>
      <c r="P230" s="84"/>
      <c r="Q230" s="84"/>
      <c r="R230" s="84"/>
      <c r="S230" s="84"/>
      <c r="T230" s="84"/>
      <c r="U230" s="84"/>
      <c r="V230" s="51">
        <f t="shared" si="23"/>
        <v>0</v>
      </c>
      <c r="W230" s="84"/>
      <c r="X230" s="84">
        <f t="shared" si="19"/>
        <v>0</v>
      </c>
      <c r="Y230" s="84"/>
      <c r="Z230" s="84"/>
      <c r="AA230" s="84"/>
      <c r="AB230" s="84"/>
      <c r="AC230" s="84"/>
      <c r="AD230" s="84"/>
      <c r="AE230" s="84"/>
      <c r="AF230" s="84"/>
      <c r="AG230" s="84"/>
      <c r="AH230" s="51">
        <f t="shared" si="20"/>
        <v>0</v>
      </c>
      <c r="AI230" s="53">
        <f t="shared" si="21"/>
        <v>0</v>
      </c>
      <c r="AJ230" s="64" t="str">
        <f t="shared" si="22"/>
        <v>ซ่อน</v>
      </c>
      <c r="AK230" s="65"/>
      <c r="AL230" s="65"/>
    </row>
    <row r="231" spans="1:38" x14ac:dyDescent="0.7">
      <c r="A231" s="98"/>
      <c r="B231" s="43" t="str">
        <f>IFERROR(INDEX(ข้อมูลพื้นฐาน!$G$2:$G$7,
MATCH($F231,ข้อมูลพื้นฐาน!$H$2:$H$7,0)),"")</f>
        <v/>
      </c>
      <c r="C231" s="44"/>
      <c r="D231" s="98"/>
      <c r="E231" s="78"/>
      <c r="F231" s="46"/>
      <c r="G231" s="46"/>
      <c r="H231" s="46"/>
      <c r="I231" s="46" t="str">
        <f>IFERROR(INDEX(ข้อมูลพื้นฐาน!$E$2:$E$7,
MATCH($J231,ข้อมูลพื้นฐาน!$F$2:$F$7,0)),"")</f>
        <v/>
      </c>
      <c r="J231" s="46"/>
      <c r="K231" s="78"/>
      <c r="L231" s="48" t="s">
        <v>134</v>
      </c>
      <c r="M231" s="49"/>
      <c r="N231" s="50"/>
      <c r="O231" s="50"/>
      <c r="P231" s="50"/>
      <c r="Q231" s="50"/>
      <c r="R231" s="50"/>
      <c r="S231" s="50"/>
      <c r="T231" s="50"/>
      <c r="U231" s="50"/>
      <c r="V231" s="51">
        <f t="shared" si="23"/>
        <v>0</v>
      </c>
      <c r="W231" s="84"/>
      <c r="X231" s="84">
        <f t="shared" si="19"/>
        <v>0</v>
      </c>
      <c r="Y231" s="84"/>
      <c r="Z231" s="84"/>
      <c r="AA231" s="84"/>
      <c r="AB231" s="84"/>
      <c r="AC231" s="84"/>
      <c r="AD231" s="84"/>
      <c r="AE231" s="84"/>
      <c r="AF231" s="84"/>
      <c r="AG231" s="84"/>
      <c r="AH231" s="51">
        <f t="shared" si="20"/>
        <v>0</v>
      </c>
      <c r="AI231" s="53">
        <f t="shared" si="21"/>
        <v>0</v>
      </c>
      <c r="AJ231" s="64" t="str">
        <f t="shared" si="22"/>
        <v>ซ่อน</v>
      </c>
      <c r="AK231" s="65"/>
      <c r="AL231" s="65"/>
    </row>
    <row r="232" spans="1:38" x14ac:dyDescent="0.7">
      <c r="A232" s="98"/>
      <c r="B232" s="43" t="str">
        <f>IFERROR(INDEX(ข้อมูลพื้นฐาน!$G$2:$G$7,
MATCH($F232,ข้อมูลพื้นฐาน!$H$2:$H$7,0)),"")</f>
        <v/>
      </c>
      <c r="C232" s="44"/>
      <c r="D232" s="98"/>
      <c r="E232" s="78"/>
      <c r="F232" s="46"/>
      <c r="G232" s="46"/>
      <c r="H232" s="46"/>
      <c r="I232" s="46" t="str">
        <f>IFERROR(INDEX(ข้อมูลพื้นฐาน!$E$2:$E$7,
MATCH($J232,ข้อมูลพื้นฐาน!$F$2:$F$7,0)),"")</f>
        <v/>
      </c>
      <c r="J232" s="46"/>
      <c r="K232" s="78"/>
      <c r="L232" s="48" t="s">
        <v>134</v>
      </c>
      <c r="M232" s="49"/>
      <c r="N232" s="84"/>
      <c r="O232" s="84"/>
      <c r="P232" s="84"/>
      <c r="Q232" s="84"/>
      <c r="R232" s="84"/>
      <c r="S232" s="84"/>
      <c r="T232" s="84"/>
      <c r="U232" s="84"/>
      <c r="V232" s="51">
        <f t="shared" si="23"/>
        <v>0</v>
      </c>
      <c r="W232" s="84"/>
      <c r="X232" s="84">
        <f t="shared" si="19"/>
        <v>0</v>
      </c>
      <c r="Y232" s="84"/>
      <c r="Z232" s="84"/>
      <c r="AA232" s="84"/>
      <c r="AB232" s="84"/>
      <c r="AC232" s="84"/>
      <c r="AD232" s="84"/>
      <c r="AE232" s="84"/>
      <c r="AF232" s="84"/>
      <c r="AG232" s="84"/>
      <c r="AH232" s="51">
        <f t="shared" si="20"/>
        <v>0</v>
      </c>
      <c r="AI232" s="53">
        <f t="shared" si="21"/>
        <v>0</v>
      </c>
      <c r="AJ232" s="64" t="str">
        <f t="shared" si="22"/>
        <v>ซ่อน</v>
      </c>
      <c r="AK232" s="65"/>
      <c r="AL232" s="65"/>
    </row>
    <row r="233" spans="1:38" x14ac:dyDescent="0.7">
      <c r="A233" s="98"/>
      <c r="B233" s="43" t="str">
        <f>IFERROR(INDEX(ข้อมูลพื้นฐาน!$G$2:$G$7,
MATCH($F233,ข้อมูลพื้นฐาน!$H$2:$H$7,0)),"")</f>
        <v/>
      </c>
      <c r="C233" s="44"/>
      <c r="D233" s="98"/>
      <c r="E233" s="78"/>
      <c r="F233" s="46"/>
      <c r="G233" s="46"/>
      <c r="H233" s="46"/>
      <c r="I233" s="46" t="str">
        <f>IFERROR(INDEX(ข้อมูลพื้นฐาน!$E$2:$E$7,
MATCH($J233,ข้อมูลพื้นฐาน!$F$2:$F$7,0)),"")</f>
        <v/>
      </c>
      <c r="J233" s="46"/>
      <c r="K233" s="78"/>
      <c r="L233" s="48" t="s">
        <v>134</v>
      </c>
      <c r="M233" s="49"/>
      <c r="N233" s="50"/>
      <c r="O233" s="50"/>
      <c r="P233" s="50"/>
      <c r="Q233" s="50"/>
      <c r="R233" s="50"/>
      <c r="S233" s="50"/>
      <c r="T233" s="50"/>
      <c r="U233" s="50"/>
      <c r="V233" s="51">
        <f t="shared" si="23"/>
        <v>0</v>
      </c>
      <c r="W233" s="84"/>
      <c r="X233" s="84">
        <f t="shared" si="19"/>
        <v>0</v>
      </c>
      <c r="Y233" s="84"/>
      <c r="Z233" s="84"/>
      <c r="AA233" s="84"/>
      <c r="AB233" s="84"/>
      <c r="AC233" s="84"/>
      <c r="AD233" s="84"/>
      <c r="AE233" s="84"/>
      <c r="AF233" s="84"/>
      <c r="AG233" s="84"/>
      <c r="AH233" s="51">
        <f t="shared" si="20"/>
        <v>0</v>
      </c>
      <c r="AI233" s="53">
        <f t="shared" si="21"/>
        <v>0</v>
      </c>
      <c r="AJ233" s="64" t="str">
        <f t="shared" si="22"/>
        <v>ซ่อน</v>
      </c>
      <c r="AK233" s="65"/>
      <c r="AL233" s="65"/>
    </row>
    <row r="234" spans="1:38" x14ac:dyDescent="0.7">
      <c r="A234" s="98"/>
      <c r="B234" s="43" t="str">
        <f>IFERROR(INDEX(ข้อมูลพื้นฐาน!$G$2:$G$7,
MATCH($F234,ข้อมูลพื้นฐาน!$H$2:$H$7,0)),"")</f>
        <v/>
      </c>
      <c r="C234" s="44"/>
      <c r="D234" s="98"/>
      <c r="E234" s="78"/>
      <c r="F234" s="46"/>
      <c r="G234" s="46"/>
      <c r="H234" s="46"/>
      <c r="I234" s="46" t="str">
        <f>IFERROR(INDEX(ข้อมูลพื้นฐาน!$E$2:$E$7,
MATCH($J234,ข้อมูลพื้นฐาน!$F$2:$F$7,0)),"")</f>
        <v/>
      </c>
      <c r="J234" s="46"/>
      <c r="K234" s="78"/>
      <c r="L234" s="48" t="s">
        <v>134</v>
      </c>
      <c r="M234" s="49"/>
      <c r="N234" s="84"/>
      <c r="O234" s="84"/>
      <c r="P234" s="84"/>
      <c r="Q234" s="84"/>
      <c r="R234" s="84"/>
      <c r="S234" s="84"/>
      <c r="T234" s="84"/>
      <c r="U234" s="84"/>
      <c r="V234" s="51">
        <f t="shared" si="23"/>
        <v>0</v>
      </c>
      <c r="W234" s="84"/>
      <c r="X234" s="84">
        <f t="shared" si="19"/>
        <v>0</v>
      </c>
      <c r="Y234" s="84"/>
      <c r="Z234" s="84"/>
      <c r="AA234" s="84"/>
      <c r="AB234" s="84"/>
      <c r="AC234" s="84"/>
      <c r="AD234" s="84"/>
      <c r="AE234" s="84"/>
      <c r="AF234" s="84"/>
      <c r="AG234" s="84"/>
      <c r="AH234" s="51">
        <f t="shared" si="20"/>
        <v>0</v>
      </c>
      <c r="AI234" s="53">
        <f t="shared" si="21"/>
        <v>0</v>
      </c>
      <c r="AJ234" s="64" t="str">
        <f t="shared" si="22"/>
        <v>ซ่อน</v>
      </c>
      <c r="AK234" s="65"/>
      <c r="AL234" s="65"/>
    </row>
    <row r="235" spans="1:38" x14ac:dyDescent="0.7">
      <c r="A235" s="98"/>
      <c r="B235" s="43" t="str">
        <f>IFERROR(INDEX(ข้อมูลพื้นฐาน!$G$2:$G$7,
MATCH($F235,ข้อมูลพื้นฐาน!$H$2:$H$7,0)),"")</f>
        <v/>
      </c>
      <c r="C235" s="44"/>
      <c r="D235" s="98"/>
      <c r="E235" s="78"/>
      <c r="F235" s="46"/>
      <c r="G235" s="46"/>
      <c r="H235" s="46"/>
      <c r="I235" s="46" t="str">
        <f>IFERROR(INDEX(ข้อมูลพื้นฐาน!$E$2:$E$7,
MATCH($J235,ข้อมูลพื้นฐาน!$F$2:$F$7,0)),"")</f>
        <v/>
      </c>
      <c r="J235" s="46"/>
      <c r="K235" s="78"/>
      <c r="L235" s="48" t="s">
        <v>134</v>
      </c>
      <c r="M235" s="49"/>
      <c r="N235" s="50"/>
      <c r="O235" s="50"/>
      <c r="P235" s="50"/>
      <c r="Q235" s="50"/>
      <c r="R235" s="50"/>
      <c r="S235" s="50"/>
      <c r="T235" s="50"/>
      <c r="U235" s="50"/>
      <c r="V235" s="51">
        <f t="shared" si="23"/>
        <v>0</v>
      </c>
      <c r="W235" s="84"/>
      <c r="X235" s="84">
        <f t="shared" si="19"/>
        <v>0</v>
      </c>
      <c r="Y235" s="84"/>
      <c r="Z235" s="84"/>
      <c r="AA235" s="84"/>
      <c r="AB235" s="84"/>
      <c r="AC235" s="84"/>
      <c r="AD235" s="84"/>
      <c r="AE235" s="84"/>
      <c r="AF235" s="84"/>
      <c r="AG235" s="84"/>
      <c r="AH235" s="51">
        <f t="shared" si="20"/>
        <v>0</v>
      </c>
      <c r="AI235" s="53">
        <f t="shared" si="21"/>
        <v>0</v>
      </c>
      <c r="AJ235" s="64" t="str">
        <f t="shared" si="22"/>
        <v>ซ่อน</v>
      </c>
      <c r="AK235" s="65"/>
      <c r="AL235" s="65"/>
    </row>
    <row r="236" spans="1:38" x14ac:dyDescent="0.7">
      <c r="A236" s="98"/>
      <c r="B236" s="43" t="str">
        <f>IFERROR(INDEX(ข้อมูลพื้นฐาน!$G$2:$G$7,
MATCH($F236,ข้อมูลพื้นฐาน!$H$2:$H$7,0)),"")</f>
        <v/>
      </c>
      <c r="C236" s="44"/>
      <c r="D236" s="98"/>
      <c r="E236" s="78"/>
      <c r="F236" s="46"/>
      <c r="G236" s="46"/>
      <c r="H236" s="46"/>
      <c r="I236" s="46" t="str">
        <f>IFERROR(INDEX(ข้อมูลพื้นฐาน!$E$2:$E$7,
MATCH($J236,ข้อมูลพื้นฐาน!$F$2:$F$7,0)),"")</f>
        <v/>
      </c>
      <c r="J236" s="46"/>
      <c r="K236" s="78"/>
      <c r="L236" s="48" t="s">
        <v>134</v>
      </c>
      <c r="M236" s="49"/>
      <c r="N236" s="84"/>
      <c r="O236" s="84"/>
      <c r="P236" s="84"/>
      <c r="Q236" s="84"/>
      <c r="R236" s="84"/>
      <c r="S236" s="84"/>
      <c r="T236" s="84"/>
      <c r="U236" s="84"/>
      <c r="V236" s="51">
        <f t="shared" si="23"/>
        <v>0</v>
      </c>
      <c r="W236" s="84"/>
      <c r="X236" s="84">
        <f t="shared" si="19"/>
        <v>0</v>
      </c>
      <c r="Y236" s="84"/>
      <c r="Z236" s="84"/>
      <c r="AA236" s="84"/>
      <c r="AB236" s="84"/>
      <c r="AC236" s="84"/>
      <c r="AD236" s="84"/>
      <c r="AE236" s="84"/>
      <c r="AF236" s="84"/>
      <c r="AG236" s="84"/>
      <c r="AH236" s="51">
        <f t="shared" si="20"/>
        <v>0</v>
      </c>
      <c r="AI236" s="53">
        <f t="shared" si="21"/>
        <v>0</v>
      </c>
      <c r="AJ236" s="64" t="str">
        <f t="shared" si="22"/>
        <v>ซ่อน</v>
      </c>
      <c r="AK236" s="65"/>
      <c r="AL236" s="65"/>
    </row>
    <row r="237" spans="1:38" x14ac:dyDescent="0.7">
      <c r="A237" s="98"/>
      <c r="B237" s="43" t="str">
        <f>IFERROR(INDEX(ข้อมูลพื้นฐาน!$G$2:$G$7,
MATCH($F237,ข้อมูลพื้นฐาน!$H$2:$H$7,0)),"")</f>
        <v/>
      </c>
      <c r="C237" s="44"/>
      <c r="D237" s="98"/>
      <c r="E237" s="78"/>
      <c r="F237" s="46"/>
      <c r="G237" s="46"/>
      <c r="H237" s="46"/>
      <c r="I237" s="46" t="str">
        <f>IFERROR(INDEX(ข้อมูลพื้นฐาน!$E$2:$E$7,
MATCH($J237,ข้อมูลพื้นฐาน!$F$2:$F$7,0)),"")</f>
        <v/>
      </c>
      <c r="J237" s="46"/>
      <c r="K237" s="78"/>
      <c r="L237" s="48" t="s">
        <v>134</v>
      </c>
      <c r="M237" s="49"/>
      <c r="N237" s="50"/>
      <c r="O237" s="50"/>
      <c r="P237" s="50"/>
      <c r="Q237" s="50"/>
      <c r="R237" s="50"/>
      <c r="S237" s="50"/>
      <c r="T237" s="50"/>
      <c r="U237" s="50"/>
      <c r="V237" s="51">
        <f t="shared" si="23"/>
        <v>0</v>
      </c>
      <c r="W237" s="84"/>
      <c r="X237" s="84">
        <f t="shared" si="19"/>
        <v>0</v>
      </c>
      <c r="Y237" s="84"/>
      <c r="Z237" s="84"/>
      <c r="AA237" s="84"/>
      <c r="AB237" s="84"/>
      <c r="AC237" s="84"/>
      <c r="AD237" s="84"/>
      <c r="AE237" s="84"/>
      <c r="AF237" s="84"/>
      <c r="AG237" s="84"/>
      <c r="AH237" s="51">
        <f t="shared" si="20"/>
        <v>0</v>
      </c>
      <c r="AI237" s="53">
        <f t="shared" si="21"/>
        <v>0</v>
      </c>
      <c r="AJ237" s="64" t="str">
        <f t="shared" si="22"/>
        <v>ซ่อน</v>
      </c>
      <c r="AK237" s="65"/>
      <c r="AL237" s="65"/>
    </row>
    <row r="238" spans="1:38" x14ac:dyDescent="0.7">
      <c r="A238" s="98"/>
      <c r="B238" s="43" t="str">
        <f>IFERROR(INDEX(ข้อมูลพื้นฐาน!$G$2:$G$7,
MATCH($F238,ข้อมูลพื้นฐาน!$H$2:$H$7,0)),"")</f>
        <v/>
      </c>
      <c r="C238" s="44"/>
      <c r="D238" s="98"/>
      <c r="E238" s="78"/>
      <c r="F238" s="46"/>
      <c r="G238" s="46"/>
      <c r="H238" s="46"/>
      <c r="I238" s="46" t="str">
        <f>IFERROR(INDEX(ข้อมูลพื้นฐาน!$E$2:$E$7,
MATCH($J238,ข้อมูลพื้นฐาน!$F$2:$F$7,0)),"")</f>
        <v/>
      </c>
      <c r="J238" s="46"/>
      <c r="K238" s="78"/>
      <c r="L238" s="48" t="s">
        <v>134</v>
      </c>
      <c r="M238" s="49"/>
      <c r="N238" s="84"/>
      <c r="O238" s="84"/>
      <c r="P238" s="84"/>
      <c r="Q238" s="84"/>
      <c r="R238" s="84"/>
      <c r="S238" s="84"/>
      <c r="T238" s="84"/>
      <c r="U238" s="84"/>
      <c r="V238" s="51">
        <f t="shared" si="23"/>
        <v>0</v>
      </c>
      <c r="W238" s="84"/>
      <c r="X238" s="84">
        <f t="shared" si="19"/>
        <v>0</v>
      </c>
      <c r="Y238" s="84"/>
      <c r="Z238" s="84"/>
      <c r="AA238" s="84"/>
      <c r="AB238" s="84"/>
      <c r="AC238" s="84"/>
      <c r="AD238" s="84"/>
      <c r="AE238" s="84"/>
      <c r="AF238" s="84"/>
      <c r="AG238" s="84"/>
      <c r="AH238" s="51">
        <f t="shared" si="20"/>
        <v>0</v>
      </c>
      <c r="AI238" s="53">
        <f t="shared" si="21"/>
        <v>0</v>
      </c>
      <c r="AJ238" s="64" t="str">
        <f t="shared" si="22"/>
        <v>ซ่อน</v>
      </c>
      <c r="AK238" s="65"/>
      <c r="AL238" s="65"/>
    </row>
    <row r="239" spans="1:38" x14ac:dyDescent="0.7">
      <c r="A239" s="98"/>
      <c r="B239" s="43" t="str">
        <f>IFERROR(INDEX(ข้อมูลพื้นฐาน!$G$2:$G$7,
MATCH($F239,ข้อมูลพื้นฐาน!$H$2:$H$7,0)),"")</f>
        <v/>
      </c>
      <c r="C239" s="44"/>
      <c r="D239" s="98"/>
      <c r="E239" s="78"/>
      <c r="F239" s="46"/>
      <c r="G239" s="46"/>
      <c r="H239" s="46"/>
      <c r="I239" s="46" t="str">
        <f>IFERROR(INDEX(ข้อมูลพื้นฐาน!$E$2:$E$7,
MATCH($J239,ข้อมูลพื้นฐาน!$F$2:$F$7,0)),"")</f>
        <v/>
      </c>
      <c r="J239" s="46"/>
      <c r="K239" s="78"/>
      <c r="L239" s="48" t="s">
        <v>134</v>
      </c>
      <c r="M239" s="49"/>
      <c r="N239" s="50"/>
      <c r="O239" s="50"/>
      <c r="P239" s="50"/>
      <c r="Q239" s="50"/>
      <c r="R239" s="50"/>
      <c r="S239" s="50"/>
      <c r="T239" s="50"/>
      <c r="U239" s="50"/>
      <c r="V239" s="51">
        <f t="shared" si="23"/>
        <v>0</v>
      </c>
      <c r="W239" s="84"/>
      <c r="X239" s="84">
        <f t="shared" si="19"/>
        <v>0</v>
      </c>
      <c r="Y239" s="84"/>
      <c r="Z239" s="84"/>
      <c r="AA239" s="84"/>
      <c r="AB239" s="84"/>
      <c r="AC239" s="84"/>
      <c r="AD239" s="84"/>
      <c r="AE239" s="84"/>
      <c r="AF239" s="84"/>
      <c r="AG239" s="84"/>
      <c r="AH239" s="51">
        <f t="shared" si="20"/>
        <v>0</v>
      </c>
      <c r="AI239" s="53">
        <f t="shared" si="21"/>
        <v>0</v>
      </c>
      <c r="AJ239" s="64" t="str">
        <f t="shared" si="22"/>
        <v>ซ่อน</v>
      </c>
      <c r="AK239" s="65"/>
      <c r="AL239" s="65"/>
    </row>
    <row r="240" spans="1:38" x14ac:dyDescent="0.7">
      <c r="A240" s="98"/>
      <c r="B240" s="43" t="str">
        <f>IFERROR(INDEX(ข้อมูลพื้นฐาน!$G$2:$G$7,
MATCH($F240,ข้อมูลพื้นฐาน!$H$2:$H$7,0)),"")</f>
        <v/>
      </c>
      <c r="C240" s="44"/>
      <c r="D240" s="98"/>
      <c r="E240" s="78"/>
      <c r="F240" s="46"/>
      <c r="G240" s="46"/>
      <c r="H240" s="46"/>
      <c r="I240" s="46" t="str">
        <f>IFERROR(INDEX(ข้อมูลพื้นฐาน!$E$2:$E$7,
MATCH($J240,ข้อมูลพื้นฐาน!$F$2:$F$7,0)),"")</f>
        <v/>
      </c>
      <c r="J240" s="46"/>
      <c r="K240" s="78"/>
      <c r="L240" s="48" t="s">
        <v>134</v>
      </c>
      <c r="M240" s="49"/>
      <c r="N240" s="84"/>
      <c r="O240" s="84"/>
      <c r="P240" s="84"/>
      <c r="Q240" s="84"/>
      <c r="R240" s="84"/>
      <c r="S240" s="84"/>
      <c r="T240" s="84"/>
      <c r="U240" s="84"/>
      <c r="V240" s="51">
        <f t="shared" si="23"/>
        <v>0</v>
      </c>
      <c r="W240" s="84"/>
      <c r="X240" s="84">
        <f t="shared" si="19"/>
        <v>0</v>
      </c>
      <c r="Y240" s="84"/>
      <c r="Z240" s="84"/>
      <c r="AA240" s="84"/>
      <c r="AB240" s="84"/>
      <c r="AC240" s="84"/>
      <c r="AD240" s="84"/>
      <c r="AE240" s="84"/>
      <c r="AF240" s="84"/>
      <c r="AG240" s="84"/>
      <c r="AH240" s="51">
        <f t="shared" si="20"/>
        <v>0</v>
      </c>
      <c r="AI240" s="53">
        <f t="shared" si="21"/>
        <v>0</v>
      </c>
      <c r="AJ240" s="64" t="str">
        <f t="shared" si="22"/>
        <v>ซ่อน</v>
      </c>
      <c r="AK240" s="65"/>
      <c r="AL240" s="65"/>
    </row>
    <row r="241" spans="1:38" x14ac:dyDescent="0.7">
      <c r="A241" s="98"/>
      <c r="B241" s="43" t="str">
        <f>IFERROR(INDEX(ข้อมูลพื้นฐาน!$G$2:$G$7,
MATCH($F241,ข้อมูลพื้นฐาน!$H$2:$H$7,0)),"")</f>
        <v/>
      </c>
      <c r="C241" s="44"/>
      <c r="D241" s="98"/>
      <c r="E241" s="78"/>
      <c r="F241" s="46"/>
      <c r="G241" s="46"/>
      <c r="H241" s="46"/>
      <c r="I241" s="46" t="str">
        <f>IFERROR(INDEX(ข้อมูลพื้นฐาน!$E$2:$E$7,
MATCH($J241,ข้อมูลพื้นฐาน!$F$2:$F$7,0)),"")</f>
        <v/>
      </c>
      <c r="J241" s="46"/>
      <c r="K241" s="78"/>
      <c r="L241" s="48" t="s">
        <v>134</v>
      </c>
      <c r="M241" s="49"/>
      <c r="N241" s="50"/>
      <c r="O241" s="50"/>
      <c r="P241" s="50"/>
      <c r="Q241" s="50"/>
      <c r="R241" s="50"/>
      <c r="S241" s="50"/>
      <c r="T241" s="50"/>
      <c r="U241" s="50"/>
      <c r="V241" s="51">
        <f t="shared" si="23"/>
        <v>0</v>
      </c>
      <c r="W241" s="84"/>
      <c r="X241" s="84">
        <f t="shared" si="19"/>
        <v>0</v>
      </c>
      <c r="Y241" s="84"/>
      <c r="Z241" s="84"/>
      <c r="AA241" s="84"/>
      <c r="AB241" s="84"/>
      <c r="AC241" s="84"/>
      <c r="AD241" s="84"/>
      <c r="AE241" s="84"/>
      <c r="AF241" s="84"/>
      <c r="AG241" s="84"/>
      <c r="AH241" s="51">
        <f t="shared" si="20"/>
        <v>0</v>
      </c>
      <c r="AI241" s="53">
        <f t="shared" si="21"/>
        <v>0</v>
      </c>
      <c r="AJ241" s="64" t="str">
        <f t="shared" si="22"/>
        <v>ซ่อน</v>
      </c>
      <c r="AK241" s="65"/>
      <c r="AL241" s="65"/>
    </row>
    <row r="242" spans="1:38" x14ac:dyDescent="0.7">
      <c r="A242" s="98"/>
      <c r="B242" s="43" t="str">
        <f>IFERROR(INDEX(ข้อมูลพื้นฐาน!$G$2:$G$7,
MATCH($F242,ข้อมูลพื้นฐาน!$H$2:$H$7,0)),"")</f>
        <v/>
      </c>
      <c r="C242" s="44"/>
      <c r="D242" s="98"/>
      <c r="E242" s="78"/>
      <c r="F242" s="46"/>
      <c r="G242" s="46"/>
      <c r="H242" s="46"/>
      <c r="I242" s="46" t="str">
        <f>IFERROR(INDEX(ข้อมูลพื้นฐาน!$E$2:$E$7,
MATCH($J242,ข้อมูลพื้นฐาน!$F$2:$F$7,0)),"")</f>
        <v/>
      </c>
      <c r="J242" s="46"/>
      <c r="K242" s="78"/>
      <c r="L242" s="48" t="s">
        <v>134</v>
      </c>
      <c r="M242" s="49"/>
      <c r="N242" s="84"/>
      <c r="O242" s="84"/>
      <c r="P242" s="84"/>
      <c r="Q242" s="84"/>
      <c r="R242" s="84"/>
      <c r="S242" s="84"/>
      <c r="T242" s="84"/>
      <c r="U242" s="84"/>
      <c r="V242" s="51">
        <f t="shared" si="23"/>
        <v>0</v>
      </c>
      <c r="W242" s="84"/>
      <c r="X242" s="84">
        <f t="shared" si="19"/>
        <v>0</v>
      </c>
      <c r="Y242" s="84"/>
      <c r="Z242" s="84"/>
      <c r="AA242" s="84"/>
      <c r="AB242" s="84"/>
      <c r="AC242" s="84"/>
      <c r="AD242" s="84"/>
      <c r="AE242" s="84"/>
      <c r="AF242" s="84"/>
      <c r="AG242" s="84"/>
      <c r="AH242" s="51">
        <f t="shared" si="20"/>
        <v>0</v>
      </c>
      <c r="AI242" s="53">
        <f t="shared" si="21"/>
        <v>0</v>
      </c>
      <c r="AJ242" s="64" t="str">
        <f t="shared" si="22"/>
        <v>ซ่อน</v>
      </c>
      <c r="AK242" s="65"/>
      <c r="AL242" s="65"/>
    </row>
    <row r="243" spans="1:38" x14ac:dyDescent="0.7">
      <c r="A243" s="98"/>
      <c r="B243" s="43" t="str">
        <f>IFERROR(INDEX(ข้อมูลพื้นฐาน!$G$2:$G$7,
MATCH($F243,ข้อมูลพื้นฐาน!$H$2:$H$7,0)),"")</f>
        <v/>
      </c>
      <c r="C243" s="44"/>
      <c r="D243" s="98"/>
      <c r="E243" s="78"/>
      <c r="F243" s="46"/>
      <c r="G243" s="46"/>
      <c r="H243" s="46"/>
      <c r="I243" s="46" t="str">
        <f>IFERROR(INDEX(ข้อมูลพื้นฐาน!$E$2:$E$7,
MATCH($J243,ข้อมูลพื้นฐาน!$F$2:$F$7,0)),"")</f>
        <v/>
      </c>
      <c r="J243" s="46"/>
      <c r="K243" s="78"/>
      <c r="L243" s="48" t="s">
        <v>134</v>
      </c>
      <c r="M243" s="49"/>
      <c r="N243" s="50"/>
      <c r="O243" s="50"/>
      <c r="P243" s="50"/>
      <c r="Q243" s="50"/>
      <c r="R243" s="50"/>
      <c r="S243" s="50"/>
      <c r="T243" s="50"/>
      <c r="U243" s="50"/>
      <c r="V243" s="51">
        <f t="shared" si="23"/>
        <v>0</v>
      </c>
      <c r="W243" s="84"/>
      <c r="X243" s="84">
        <f t="shared" si="19"/>
        <v>0</v>
      </c>
      <c r="Y243" s="84"/>
      <c r="Z243" s="84"/>
      <c r="AA243" s="84"/>
      <c r="AB243" s="84"/>
      <c r="AC243" s="84"/>
      <c r="AD243" s="84"/>
      <c r="AE243" s="84"/>
      <c r="AF243" s="84"/>
      <c r="AG243" s="84"/>
      <c r="AH243" s="51">
        <f t="shared" si="20"/>
        <v>0</v>
      </c>
      <c r="AI243" s="53">
        <f t="shared" si="21"/>
        <v>0</v>
      </c>
      <c r="AJ243" s="64" t="str">
        <f t="shared" si="22"/>
        <v>ซ่อน</v>
      </c>
      <c r="AK243" s="65"/>
      <c r="AL243" s="65"/>
    </row>
    <row r="244" spans="1:38" x14ac:dyDescent="0.7">
      <c r="A244" s="98"/>
      <c r="B244" s="43" t="str">
        <f>IFERROR(INDEX(ข้อมูลพื้นฐาน!$G$2:$G$7,
MATCH($F244,ข้อมูลพื้นฐาน!$H$2:$H$7,0)),"")</f>
        <v/>
      </c>
      <c r="C244" s="44"/>
      <c r="D244" s="98"/>
      <c r="E244" s="78"/>
      <c r="F244" s="46"/>
      <c r="G244" s="46"/>
      <c r="H244" s="46"/>
      <c r="I244" s="46" t="str">
        <f>IFERROR(INDEX(ข้อมูลพื้นฐาน!$E$2:$E$7,
MATCH($J244,ข้อมูลพื้นฐาน!$F$2:$F$7,0)),"")</f>
        <v/>
      </c>
      <c r="J244" s="46"/>
      <c r="K244" s="78"/>
      <c r="L244" s="48" t="s">
        <v>134</v>
      </c>
      <c r="M244" s="49"/>
      <c r="N244" s="84"/>
      <c r="O244" s="84"/>
      <c r="P244" s="84"/>
      <c r="Q244" s="84"/>
      <c r="R244" s="84"/>
      <c r="S244" s="84"/>
      <c r="T244" s="84"/>
      <c r="U244" s="84"/>
      <c r="V244" s="51">
        <f t="shared" si="23"/>
        <v>0</v>
      </c>
      <c r="W244" s="84"/>
      <c r="X244" s="84">
        <f t="shared" si="19"/>
        <v>0</v>
      </c>
      <c r="Y244" s="84"/>
      <c r="Z244" s="84"/>
      <c r="AA244" s="84"/>
      <c r="AB244" s="84"/>
      <c r="AC244" s="84"/>
      <c r="AD244" s="84"/>
      <c r="AE244" s="84"/>
      <c r="AF244" s="84"/>
      <c r="AG244" s="84"/>
      <c r="AH244" s="51">
        <f t="shared" si="20"/>
        <v>0</v>
      </c>
      <c r="AI244" s="53">
        <f t="shared" si="21"/>
        <v>0</v>
      </c>
      <c r="AJ244" s="64" t="str">
        <f t="shared" si="22"/>
        <v>ซ่อน</v>
      </c>
      <c r="AK244" s="65"/>
      <c r="AL244" s="65"/>
    </row>
    <row r="245" spans="1:38" x14ac:dyDescent="0.7">
      <c r="A245" s="98"/>
      <c r="B245" s="43" t="str">
        <f>IFERROR(INDEX(ข้อมูลพื้นฐาน!$G$2:$G$7,
MATCH($F245,ข้อมูลพื้นฐาน!$H$2:$H$7,0)),"")</f>
        <v/>
      </c>
      <c r="C245" s="44"/>
      <c r="D245" s="98"/>
      <c r="E245" s="78"/>
      <c r="F245" s="46"/>
      <c r="G245" s="46"/>
      <c r="H245" s="46"/>
      <c r="I245" s="46" t="str">
        <f>IFERROR(INDEX(ข้อมูลพื้นฐาน!$E$2:$E$7,
MATCH($J245,ข้อมูลพื้นฐาน!$F$2:$F$7,0)),"")</f>
        <v/>
      </c>
      <c r="J245" s="46"/>
      <c r="K245" s="78"/>
      <c r="L245" s="48" t="s">
        <v>134</v>
      </c>
      <c r="M245" s="49"/>
      <c r="N245" s="50"/>
      <c r="O245" s="50"/>
      <c r="P245" s="50"/>
      <c r="Q245" s="50"/>
      <c r="R245" s="50"/>
      <c r="S245" s="50"/>
      <c r="T245" s="50"/>
      <c r="U245" s="50"/>
      <c r="V245" s="51">
        <f t="shared" si="23"/>
        <v>0</v>
      </c>
      <c r="W245" s="84"/>
      <c r="X245" s="84">
        <f t="shared" si="19"/>
        <v>0</v>
      </c>
      <c r="Y245" s="84"/>
      <c r="Z245" s="84"/>
      <c r="AA245" s="84"/>
      <c r="AB245" s="84"/>
      <c r="AC245" s="84"/>
      <c r="AD245" s="84"/>
      <c r="AE245" s="84"/>
      <c r="AF245" s="84"/>
      <c r="AG245" s="84"/>
      <c r="AH245" s="51">
        <f t="shared" si="20"/>
        <v>0</v>
      </c>
      <c r="AI245" s="53">
        <f t="shared" si="21"/>
        <v>0</v>
      </c>
      <c r="AJ245" s="64" t="str">
        <f t="shared" si="22"/>
        <v>ซ่อน</v>
      </c>
      <c r="AK245" s="65"/>
      <c r="AL245" s="65"/>
    </row>
    <row r="246" spans="1:38" x14ac:dyDescent="0.7">
      <c r="A246" s="98"/>
      <c r="B246" s="43" t="str">
        <f>IFERROR(INDEX(ข้อมูลพื้นฐาน!$G$2:$G$7,
MATCH($F246,ข้อมูลพื้นฐาน!$H$2:$H$7,0)),"")</f>
        <v/>
      </c>
      <c r="C246" s="44"/>
      <c r="D246" s="98"/>
      <c r="E246" s="78"/>
      <c r="F246" s="46"/>
      <c r="G246" s="46"/>
      <c r="H246" s="46"/>
      <c r="I246" s="46" t="str">
        <f>IFERROR(INDEX(ข้อมูลพื้นฐาน!$E$2:$E$7,
MATCH($J246,ข้อมูลพื้นฐาน!$F$2:$F$7,0)),"")</f>
        <v/>
      </c>
      <c r="J246" s="46"/>
      <c r="K246" s="78"/>
      <c r="L246" s="48" t="s">
        <v>134</v>
      </c>
      <c r="M246" s="49"/>
      <c r="N246" s="84"/>
      <c r="O246" s="84"/>
      <c r="P246" s="84"/>
      <c r="Q246" s="84"/>
      <c r="R246" s="84"/>
      <c r="S246" s="84"/>
      <c r="T246" s="84"/>
      <c r="U246" s="84"/>
      <c r="V246" s="51">
        <f t="shared" si="23"/>
        <v>0</v>
      </c>
      <c r="W246" s="84"/>
      <c r="X246" s="84">
        <f t="shared" si="19"/>
        <v>0</v>
      </c>
      <c r="Y246" s="84"/>
      <c r="Z246" s="84"/>
      <c r="AA246" s="84"/>
      <c r="AB246" s="84"/>
      <c r="AC246" s="84"/>
      <c r="AD246" s="84"/>
      <c r="AE246" s="84"/>
      <c r="AF246" s="84"/>
      <c r="AG246" s="84"/>
      <c r="AH246" s="51">
        <f t="shared" si="20"/>
        <v>0</v>
      </c>
      <c r="AI246" s="53">
        <f t="shared" si="21"/>
        <v>0</v>
      </c>
      <c r="AJ246" s="64" t="str">
        <f t="shared" si="22"/>
        <v>ซ่อน</v>
      </c>
      <c r="AK246" s="65"/>
      <c r="AL246" s="65"/>
    </row>
    <row r="247" spans="1:38" x14ac:dyDescent="0.7">
      <c r="A247" s="98"/>
      <c r="B247" s="43" t="str">
        <f>IFERROR(INDEX(ข้อมูลพื้นฐาน!$G$2:$G$7,
MATCH($F247,ข้อมูลพื้นฐาน!$H$2:$H$7,0)),"")</f>
        <v/>
      </c>
      <c r="C247" s="44"/>
      <c r="D247" s="98"/>
      <c r="E247" s="78"/>
      <c r="F247" s="46"/>
      <c r="G247" s="46"/>
      <c r="H247" s="46"/>
      <c r="I247" s="46" t="str">
        <f>IFERROR(INDEX(ข้อมูลพื้นฐาน!$E$2:$E$7,
MATCH($J247,ข้อมูลพื้นฐาน!$F$2:$F$7,0)),"")</f>
        <v/>
      </c>
      <c r="J247" s="46"/>
      <c r="K247" s="78"/>
      <c r="L247" s="48" t="s">
        <v>134</v>
      </c>
      <c r="M247" s="49"/>
      <c r="N247" s="50"/>
      <c r="O247" s="50"/>
      <c r="P247" s="50"/>
      <c r="Q247" s="50"/>
      <c r="R247" s="50"/>
      <c r="S247" s="50"/>
      <c r="T247" s="50"/>
      <c r="U247" s="50"/>
      <c r="V247" s="51">
        <f t="shared" si="23"/>
        <v>0</v>
      </c>
      <c r="W247" s="84"/>
      <c r="X247" s="84">
        <f t="shared" si="19"/>
        <v>0</v>
      </c>
      <c r="Y247" s="84"/>
      <c r="Z247" s="84"/>
      <c r="AA247" s="84"/>
      <c r="AB247" s="84"/>
      <c r="AC247" s="84"/>
      <c r="AD247" s="84"/>
      <c r="AE247" s="84"/>
      <c r="AF247" s="84"/>
      <c r="AG247" s="84"/>
      <c r="AH247" s="51">
        <f t="shared" si="20"/>
        <v>0</v>
      </c>
      <c r="AI247" s="53">
        <f t="shared" si="21"/>
        <v>0</v>
      </c>
      <c r="AJ247" s="64" t="str">
        <f t="shared" si="22"/>
        <v>ซ่อน</v>
      </c>
      <c r="AK247" s="65"/>
      <c r="AL247" s="65"/>
    </row>
    <row r="248" spans="1:38" x14ac:dyDescent="0.7">
      <c r="A248" s="98"/>
      <c r="B248" s="43" t="str">
        <f>IFERROR(INDEX(ข้อมูลพื้นฐาน!$G$2:$G$7,
MATCH($F248,ข้อมูลพื้นฐาน!$H$2:$H$7,0)),"")</f>
        <v/>
      </c>
      <c r="C248" s="44"/>
      <c r="D248" s="98"/>
      <c r="E248" s="78"/>
      <c r="F248" s="46"/>
      <c r="G248" s="46"/>
      <c r="H248" s="46"/>
      <c r="I248" s="46" t="str">
        <f>IFERROR(INDEX(ข้อมูลพื้นฐาน!$E$2:$E$7,
MATCH($J248,ข้อมูลพื้นฐาน!$F$2:$F$7,0)),"")</f>
        <v/>
      </c>
      <c r="J248" s="46"/>
      <c r="K248" s="78"/>
      <c r="L248" s="48" t="s">
        <v>134</v>
      </c>
      <c r="M248" s="49"/>
      <c r="N248" s="84"/>
      <c r="O248" s="84"/>
      <c r="P248" s="84"/>
      <c r="Q248" s="84"/>
      <c r="R248" s="84"/>
      <c r="S248" s="84"/>
      <c r="T248" s="84"/>
      <c r="U248" s="84"/>
      <c r="V248" s="51">
        <f t="shared" si="23"/>
        <v>0</v>
      </c>
      <c r="W248" s="84"/>
      <c r="X248" s="84">
        <f t="shared" si="19"/>
        <v>0</v>
      </c>
      <c r="Y248" s="84"/>
      <c r="Z248" s="84"/>
      <c r="AA248" s="84"/>
      <c r="AB248" s="84"/>
      <c r="AC248" s="84"/>
      <c r="AD248" s="84"/>
      <c r="AE248" s="84"/>
      <c r="AF248" s="84"/>
      <c r="AG248" s="84"/>
      <c r="AH248" s="51">
        <f t="shared" si="20"/>
        <v>0</v>
      </c>
      <c r="AI248" s="53">
        <f t="shared" si="21"/>
        <v>0</v>
      </c>
      <c r="AJ248" s="64" t="str">
        <f t="shared" si="22"/>
        <v>ซ่อน</v>
      </c>
      <c r="AK248" s="65"/>
      <c r="AL248" s="65"/>
    </row>
    <row r="249" spans="1:38" x14ac:dyDescent="0.7">
      <c r="A249" s="98"/>
      <c r="B249" s="43" t="str">
        <f>IFERROR(INDEX(ข้อมูลพื้นฐาน!$G$2:$G$7,
MATCH($F249,ข้อมูลพื้นฐาน!$H$2:$H$7,0)),"")</f>
        <v/>
      </c>
      <c r="C249" s="44"/>
      <c r="D249" s="98"/>
      <c r="E249" s="78"/>
      <c r="F249" s="46"/>
      <c r="G249" s="46"/>
      <c r="H249" s="46"/>
      <c r="I249" s="46" t="str">
        <f>IFERROR(INDEX(ข้อมูลพื้นฐาน!$E$2:$E$7,
MATCH($J249,ข้อมูลพื้นฐาน!$F$2:$F$7,0)),"")</f>
        <v/>
      </c>
      <c r="J249" s="46"/>
      <c r="K249" s="78"/>
      <c r="L249" s="48" t="s">
        <v>134</v>
      </c>
      <c r="M249" s="49"/>
      <c r="N249" s="50"/>
      <c r="O249" s="50"/>
      <c r="P249" s="50"/>
      <c r="Q249" s="50"/>
      <c r="R249" s="50"/>
      <c r="S249" s="50"/>
      <c r="T249" s="50"/>
      <c r="U249" s="50"/>
      <c r="V249" s="51">
        <f t="shared" si="23"/>
        <v>0</v>
      </c>
      <c r="W249" s="84"/>
      <c r="X249" s="84">
        <f t="shared" si="19"/>
        <v>0</v>
      </c>
      <c r="Y249" s="84"/>
      <c r="Z249" s="84"/>
      <c r="AA249" s="84"/>
      <c r="AB249" s="84"/>
      <c r="AC249" s="84"/>
      <c r="AD249" s="84"/>
      <c r="AE249" s="84"/>
      <c r="AF249" s="84"/>
      <c r="AG249" s="84"/>
      <c r="AH249" s="51">
        <f t="shared" si="20"/>
        <v>0</v>
      </c>
      <c r="AI249" s="53">
        <f t="shared" si="21"/>
        <v>0</v>
      </c>
      <c r="AJ249" s="64" t="str">
        <f t="shared" si="22"/>
        <v>ซ่อน</v>
      </c>
      <c r="AK249" s="65"/>
      <c r="AL249" s="65"/>
    </row>
    <row r="250" spans="1:38" x14ac:dyDescent="0.7">
      <c r="A250" s="98"/>
      <c r="B250" s="43" t="str">
        <f>IFERROR(INDEX(ข้อมูลพื้นฐาน!$G$2:$G$7,
MATCH($F250,ข้อมูลพื้นฐาน!$H$2:$H$7,0)),"")</f>
        <v/>
      </c>
      <c r="C250" s="44"/>
      <c r="D250" s="98"/>
      <c r="E250" s="78"/>
      <c r="F250" s="46"/>
      <c r="G250" s="46"/>
      <c r="H250" s="46"/>
      <c r="I250" s="46" t="str">
        <f>IFERROR(INDEX(ข้อมูลพื้นฐาน!$E$2:$E$7,
MATCH($J250,ข้อมูลพื้นฐาน!$F$2:$F$7,0)),"")</f>
        <v/>
      </c>
      <c r="J250" s="46"/>
      <c r="K250" s="78"/>
      <c r="L250" s="48" t="s">
        <v>134</v>
      </c>
      <c r="M250" s="49"/>
      <c r="N250" s="84"/>
      <c r="O250" s="84"/>
      <c r="P250" s="84"/>
      <c r="Q250" s="84"/>
      <c r="R250" s="84"/>
      <c r="S250" s="84"/>
      <c r="T250" s="84"/>
      <c r="U250" s="84"/>
      <c r="V250" s="51">
        <f t="shared" si="23"/>
        <v>0</v>
      </c>
      <c r="W250" s="84"/>
      <c r="X250" s="84">
        <f t="shared" si="19"/>
        <v>0</v>
      </c>
      <c r="Y250" s="84"/>
      <c r="Z250" s="84"/>
      <c r="AA250" s="84"/>
      <c r="AB250" s="84"/>
      <c r="AC250" s="84"/>
      <c r="AD250" s="84"/>
      <c r="AE250" s="84"/>
      <c r="AF250" s="84"/>
      <c r="AG250" s="84"/>
      <c r="AH250" s="51">
        <f t="shared" si="20"/>
        <v>0</v>
      </c>
      <c r="AI250" s="53">
        <f t="shared" si="21"/>
        <v>0</v>
      </c>
      <c r="AJ250" s="64" t="str">
        <f t="shared" si="22"/>
        <v>ซ่อน</v>
      </c>
      <c r="AK250" s="65"/>
      <c r="AL250" s="65"/>
    </row>
    <row r="251" spans="1:38" x14ac:dyDescent="0.7">
      <c r="A251" s="98"/>
      <c r="B251" s="43" t="str">
        <f>IFERROR(INDEX(ข้อมูลพื้นฐาน!$G$2:$G$7,
MATCH($F251,ข้อมูลพื้นฐาน!$H$2:$H$7,0)),"")</f>
        <v/>
      </c>
      <c r="C251" s="44"/>
      <c r="D251" s="98"/>
      <c r="E251" s="78"/>
      <c r="F251" s="46"/>
      <c r="G251" s="46"/>
      <c r="H251" s="46"/>
      <c r="I251" s="46" t="str">
        <f>IFERROR(INDEX(ข้อมูลพื้นฐาน!$E$2:$E$7,
MATCH($J251,ข้อมูลพื้นฐาน!$F$2:$F$7,0)),"")</f>
        <v/>
      </c>
      <c r="J251" s="46"/>
      <c r="K251" s="78"/>
      <c r="L251" s="48" t="s">
        <v>134</v>
      </c>
      <c r="M251" s="49"/>
      <c r="N251" s="50"/>
      <c r="O251" s="50"/>
      <c r="P251" s="50"/>
      <c r="Q251" s="50"/>
      <c r="R251" s="50"/>
      <c r="S251" s="50"/>
      <c r="T251" s="50"/>
      <c r="U251" s="50"/>
      <c r="V251" s="51">
        <f t="shared" si="23"/>
        <v>0</v>
      </c>
      <c r="W251" s="84"/>
      <c r="X251" s="84">
        <f t="shared" si="19"/>
        <v>0</v>
      </c>
      <c r="Y251" s="84"/>
      <c r="Z251" s="84"/>
      <c r="AA251" s="84"/>
      <c r="AB251" s="84"/>
      <c r="AC251" s="84"/>
      <c r="AD251" s="84"/>
      <c r="AE251" s="84"/>
      <c r="AF251" s="84"/>
      <c r="AG251" s="84"/>
      <c r="AH251" s="51">
        <f t="shared" si="20"/>
        <v>0</v>
      </c>
      <c r="AI251" s="53">
        <f t="shared" si="21"/>
        <v>0</v>
      </c>
      <c r="AJ251" s="64" t="str">
        <f t="shared" si="22"/>
        <v>ซ่อน</v>
      </c>
      <c r="AK251" s="65"/>
      <c r="AL251" s="65"/>
    </row>
    <row r="252" spans="1:38" x14ac:dyDescent="0.7">
      <c r="A252" s="98"/>
      <c r="B252" s="43" t="str">
        <f>IFERROR(INDEX(ข้อมูลพื้นฐาน!$G$2:$G$7,
MATCH($F252,ข้อมูลพื้นฐาน!$H$2:$H$7,0)),"")</f>
        <v/>
      </c>
      <c r="C252" s="44"/>
      <c r="D252" s="98"/>
      <c r="E252" s="78"/>
      <c r="F252" s="46"/>
      <c r="G252" s="46"/>
      <c r="H252" s="46"/>
      <c r="I252" s="46" t="str">
        <f>IFERROR(INDEX(ข้อมูลพื้นฐาน!$E$2:$E$7,
MATCH($J252,ข้อมูลพื้นฐาน!$F$2:$F$7,0)),"")</f>
        <v/>
      </c>
      <c r="J252" s="46"/>
      <c r="K252" s="78"/>
      <c r="L252" s="48" t="s">
        <v>134</v>
      </c>
      <c r="M252" s="49"/>
      <c r="N252" s="84"/>
      <c r="O252" s="84"/>
      <c r="P252" s="84"/>
      <c r="Q252" s="84"/>
      <c r="R252" s="84"/>
      <c r="S252" s="84"/>
      <c r="T252" s="84"/>
      <c r="U252" s="84"/>
      <c r="V252" s="51">
        <f t="shared" si="23"/>
        <v>0</v>
      </c>
      <c r="W252" s="84"/>
      <c r="X252" s="84">
        <f t="shared" si="19"/>
        <v>0</v>
      </c>
      <c r="Y252" s="84"/>
      <c r="Z252" s="84"/>
      <c r="AA252" s="84"/>
      <c r="AB252" s="84"/>
      <c r="AC252" s="84"/>
      <c r="AD252" s="84"/>
      <c r="AE252" s="84"/>
      <c r="AF252" s="84"/>
      <c r="AG252" s="84"/>
      <c r="AH252" s="51">
        <f t="shared" si="20"/>
        <v>0</v>
      </c>
      <c r="AI252" s="53">
        <f t="shared" si="21"/>
        <v>0</v>
      </c>
      <c r="AJ252" s="64" t="str">
        <f t="shared" si="22"/>
        <v>ซ่อน</v>
      </c>
      <c r="AK252" s="65"/>
      <c r="AL252" s="65"/>
    </row>
    <row r="253" spans="1:38" x14ac:dyDescent="0.7">
      <c r="A253" s="98"/>
      <c r="B253" s="43" t="str">
        <f>IFERROR(INDEX(ข้อมูลพื้นฐาน!$G$2:$G$7,
MATCH($F253,ข้อมูลพื้นฐาน!$H$2:$H$7,0)),"")</f>
        <v/>
      </c>
      <c r="C253" s="44"/>
      <c r="D253" s="98"/>
      <c r="E253" s="78"/>
      <c r="F253" s="46"/>
      <c r="G253" s="46"/>
      <c r="H253" s="46"/>
      <c r="I253" s="46" t="str">
        <f>IFERROR(INDEX(ข้อมูลพื้นฐาน!$E$2:$E$7,
MATCH($J253,ข้อมูลพื้นฐาน!$F$2:$F$7,0)),"")</f>
        <v/>
      </c>
      <c r="J253" s="46"/>
      <c r="K253" s="78"/>
      <c r="L253" s="48" t="s">
        <v>134</v>
      </c>
      <c r="M253" s="49"/>
      <c r="N253" s="50"/>
      <c r="O253" s="50"/>
      <c r="P253" s="50"/>
      <c r="Q253" s="50"/>
      <c r="R253" s="50"/>
      <c r="S253" s="50"/>
      <c r="T253" s="50"/>
      <c r="U253" s="50"/>
      <c r="V253" s="51">
        <f t="shared" si="23"/>
        <v>0</v>
      </c>
      <c r="W253" s="84"/>
      <c r="X253" s="84">
        <f t="shared" si="19"/>
        <v>0</v>
      </c>
      <c r="Y253" s="84"/>
      <c r="Z253" s="84"/>
      <c r="AA253" s="84"/>
      <c r="AB253" s="84"/>
      <c r="AC253" s="84"/>
      <c r="AD253" s="84"/>
      <c r="AE253" s="84"/>
      <c r="AF253" s="84"/>
      <c r="AG253" s="84"/>
      <c r="AH253" s="51">
        <f t="shared" si="20"/>
        <v>0</v>
      </c>
      <c r="AI253" s="53">
        <f t="shared" si="21"/>
        <v>0</v>
      </c>
      <c r="AJ253" s="64" t="str">
        <f t="shared" si="22"/>
        <v>ซ่อน</v>
      </c>
      <c r="AK253" s="65"/>
      <c r="AL253" s="65"/>
    </row>
    <row r="254" spans="1:38" x14ac:dyDescent="0.7">
      <c r="A254" s="98"/>
      <c r="B254" s="43" t="str">
        <f>IFERROR(INDEX(ข้อมูลพื้นฐาน!$G$2:$G$7,
MATCH($F254,ข้อมูลพื้นฐาน!$H$2:$H$7,0)),"")</f>
        <v/>
      </c>
      <c r="C254" s="44"/>
      <c r="D254" s="98"/>
      <c r="E254" s="78"/>
      <c r="F254" s="46"/>
      <c r="G254" s="46"/>
      <c r="H254" s="46"/>
      <c r="I254" s="46" t="str">
        <f>IFERROR(INDEX(ข้อมูลพื้นฐาน!$E$2:$E$7,
MATCH($J254,ข้อมูลพื้นฐาน!$F$2:$F$7,0)),"")</f>
        <v/>
      </c>
      <c r="J254" s="46"/>
      <c r="K254" s="78"/>
      <c r="L254" s="48" t="s">
        <v>134</v>
      </c>
      <c r="M254" s="49"/>
      <c r="N254" s="84"/>
      <c r="O254" s="84"/>
      <c r="P254" s="84"/>
      <c r="Q254" s="84"/>
      <c r="R254" s="84"/>
      <c r="S254" s="84"/>
      <c r="T254" s="84"/>
      <c r="U254" s="84"/>
      <c r="V254" s="51">
        <f t="shared" si="23"/>
        <v>0</v>
      </c>
      <c r="W254" s="84"/>
      <c r="X254" s="84">
        <f t="shared" si="19"/>
        <v>0</v>
      </c>
      <c r="Y254" s="84"/>
      <c r="Z254" s="84"/>
      <c r="AA254" s="84"/>
      <c r="AB254" s="84"/>
      <c r="AC254" s="84"/>
      <c r="AD254" s="84"/>
      <c r="AE254" s="84"/>
      <c r="AF254" s="84"/>
      <c r="AG254" s="84"/>
      <c r="AH254" s="51">
        <f t="shared" si="20"/>
        <v>0</v>
      </c>
      <c r="AI254" s="53">
        <f t="shared" si="21"/>
        <v>0</v>
      </c>
      <c r="AJ254" s="64" t="str">
        <f t="shared" si="22"/>
        <v>ซ่อน</v>
      </c>
      <c r="AK254" s="65"/>
      <c r="AL254" s="65"/>
    </row>
    <row r="255" spans="1:38" x14ac:dyDescent="0.7">
      <c r="A255" s="98"/>
      <c r="B255" s="43" t="str">
        <f>IFERROR(INDEX(ข้อมูลพื้นฐาน!$G$2:$G$7,
MATCH($F255,ข้อมูลพื้นฐาน!$H$2:$H$7,0)),"")</f>
        <v/>
      </c>
      <c r="C255" s="44"/>
      <c r="D255" s="98"/>
      <c r="E255" s="78"/>
      <c r="F255" s="46"/>
      <c r="G255" s="46"/>
      <c r="H255" s="46"/>
      <c r="I255" s="46" t="str">
        <f>IFERROR(INDEX(ข้อมูลพื้นฐาน!$E$2:$E$7,
MATCH($J255,ข้อมูลพื้นฐาน!$F$2:$F$7,0)),"")</f>
        <v/>
      </c>
      <c r="J255" s="46"/>
      <c r="K255" s="78"/>
      <c r="L255" s="48" t="s">
        <v>134</v>
      </c>
      <c r="M255" s="49"/>
      <c r="N255" s="50"/>
      <c r="O255" s="50"/>
      <c r="P255" s="50"/>
      <c r="Q255" s="50"/>
      <c r="R255" s="50"/>
      <c r="S255" s="50"/>
      <c r="T255" s="50"/>
      <c r="U255" s="50"/>
      <c r="V255" s="51">
        <f t="shared" si="23"/>
        <v>0</v>
      </c>
      <c r="W255" s="84"/>
      <c r="X255" s="84">
        <f t="shared" si="19"/>
        <v>0</v>
      </c>
      <c r="Y255" s="84"/>
      <c r="Z255" s="84"/>
      <c r="AA255" s="84"/>
      <c r="AB255" s="84"/>
      <c r="AC255" s="84"/>
      <c r="AD255" s="84"/>
      <c r="AE255" s="84"/>
      <c r="AF255" s="84"/>
      <c r="AG255" s="84"/>
      <c r="AH255" s="51">
        <f t="shared" si="20"/>
        <v>0</v>
      </c>
      <c r="AI255" s="53">
        <f t="shared" si="21"/>
        <v>0</v>
      </c>
      <c r="AJ255" s="64" t="str">
        <f t="shared" si="22"/>
        <v>ซ่อน</v>
      </c>
      <c r="AK255" s="65"/>
      <c r="AL255" s="65"/>
    </row>
    <row r="256" spans="1:38" x14ac:dyDescent="0.7">
      <c r="A256" s="98"/>
      <c r="B256" s="43" t="str">
        <f>IFERROR(INDEX(ข้อมูลพื้นฐาน!$G$2:$G$7,
MATCH($F256,ข้อมูลพื้นฐาน!$H$2:$H$7,0)),"")</f>
        <v/>
      </c>
      <c r="C256" s="44"/>
      <c r="D256" s="98"/>
      <c r="E256" s="78"/>
      <c r="F256" s="46"/>
      <c r="G256" s="46"/>
      <c r="H256" s="46"/>
      <c r="I256" s="46" t="str">
        <f>IFERROR(INDEX(ข้อมูลพื้นฐาน!$E$2:$E$7,
MATCH($J256,ข้อมูลพื้นฐาน!$F$2:$F$7,0)),"")</f>
        <v/>
      </c>
      <c r="J256" s="46"/>
      <c r="K256" s="78"/>
      <c r="L256" s="48" t="s">
        <v>134</v>
      </c>
      <c r="M256" s="49"/>
      <c r="N256" s="84"/>
      <c r="O256" s="84"/>
      <c r="P256" s="84"/>
      <c r="Q256" s="84"/>
      <c r="R256" s="84"/>
      <c r="S256" s="84"/>
      <c r="T256" s="84"/>
      <c r="U256" s="84"/>
      <c r="V256" s="51">
        <f t="shared" si="23"/>
        <v>0</v>
      </c>
      <c r="W256" s="84"/>
      <c r="X256" s="84">
        <f t="shared" si="19"/>
        <v>0</v>
      </c>
      <c r="Y256" s="84"/>
      <c r="Z256" s="84"/>
      <c r="AA256" s="84"/>
      <c r="AB256" s="84"/>
      <c r="AC256" s="84"/>
      <c r="AD256" s="84"/>
      <c r="AE256" s="84"/>
      <c r="AF256" s="84"/>
      <c r="AG256" s="84"/>
      <c r="AH256" s="51">
        <f t="shared" si="20"/>
        <v>0</v>
      </c>
      <c r="AI256" s="53">
        <f t="shared" si="21"/>
        <v>0</v>
      </c>
      <c r="AJ256" s="64" t="str">
        <f t="shared" si="22"/>
        <v>ซ่อน</v>
      </c>
      <c r="AK256" s="65"/>
      <c r="AL256" s="65"/>
    </row>
    <row r="257" spans="1:38" x14ac:dyDescent="0.7">
      <c r="A257" s="98"/>
      <c r="B257" s="43" t="str">
        <f>IFERROR(INDEX(ข้อมูลพื้นฐาน!$G$2:$G$7,
MATCH($F257,ข้อมูลพื้นฐาน!$H$2:$H$7,0)),"")</f>
        <v/>
      </c>
      <c r="C257" s="44"/>
      <c r="D257" s="98"/>
      <c r="E257" s="78"/>
      <c r="F257" s="46"/>
      <c r="G257" s="46"/>
      <c r="H257" s="46"/>
      <c r="I257" s="46" t="str">
        <f>IFERROR(INDEX(ข้อมูลพื้นฐาน!$E$2:$E$7,
MATCH($J257,ข้อมูลพื้นฐาน!$F$2:$F$7,0)),"")</f>
        <v/>
      </c>
      <c r="J257" s="46"/>
      <c r="K257" s="78"/>
      <c r="L257" s="48" t="s">
        <v>134</v>
      </c>
      <c r="M257" s="49"/>
      <c r="N257" s="50"/>
      <c r="O257" s="50"/>
      <c r="P257" s="50"/>
      <c r="Q257" s="50"/>
      <c r="R257" s="50"/>
      <c r="S257" s="50"/>
      <c r="T257" s="50"/>
      <c r="U257" s="50"/>
      <c r="V257" s="51">
        <f t="shared" si="23"/>
        <v>0</v>
      </c>
      <c r="W257" s="84"/>
      <c r="X257" s="84">
        <f t="shared" si="19"/>
        <v>0</v>
      </c>
      <c r="Y257" s="84"/>
      <c r="Z257" s="84"/>
      <c r="AA257" s="84"/>
      <c r="AB257" s="84"/>
      <c r="AC257" s="84"/>
      <c r="AD257" s="84"/>
      <c r="AE257" s="84"/>
      <c r="AF257" s="84"/>
      <c r="AG257" s="84"/>
      <c r="AH257" s="51">
        <f t="shared" si="20"/>
        <v>0</v>
      </c>
      <c r="AI257" s="53">
        <f t="shared" si="21"/>
        <v>0</v>
      </c>
      <c r="AJ257" s="64" t="str">
        <f t="shared" si="22"/>
        <v>ซ่อน</v>
      </c>
      <c r="AK257" s="65"/>
      <c r="AL257" s="65"/>
    </row>
    <row r="258" spans="1:38" x14ac:dyDescent="0.7">
      <c r="A258" s="98"/>
      <c r="B258" s="43" t="str">
        <f>IFERROR(INDEX(ข้อมูลพื้นฐาน!$G$2:$G$7,
MATCH($F258,ข้อมูลพื้นฐาน!$H$2:$H$7,0)),"")</f>
        <v/>
      </c>
      <c r="C258" s="44"/>
      <c r="D258" s="98"/>
      <c r="E258" s="78"/>
      <c r="F258" s="46"/>
      <c r="G258" s="46"/>
      <c r="H258" s="46"/>
      <c r="I258" s="46" t="str">
        <f>IFERROR(INDEX(ข้อมูลพื้นฐาน!$E$2:$E$7,
MATCH($J258,ข้อมูลพื้นฐาน!$F$2:$F$7,0)),"")</f>
        <v/>
      </c>
      <c r="J258" s="46"/>
      <c r="K258" s="78"/>
      <c r="L258" s="48" t="s">
        <v>134</v>
      </c>
      <c r="M258" s="49"/>
      <c r="N258" s="84"/>
      <c r="O258" s="84"/>
      <c r="P258" s="84"/>
      <c r="Q258" s="84"/>
      <c r="R258" s="84"/>
      <c r="S258" s="84"/>
      <c r="T258" s="84"/>
      <c r="U258" s="84"/>
      <c r="V258" s="51">
        <f t="shared" si="23"/>
        <v>0</v>
      </c>
      <c r="W258" s="84"/>
      <c r="X258" s="84">
        <f t="shared" si="19"/>
        <v>0</v>
      </c>
      <c r="Y258" s="84"/>
      <c r="Z258" s="84"/>
      <c r="AA258" s="84"/>
      <c r="AB258" s="84"/>
      <c r="AC258" s="84"/>
      <c r="AD258" s="84"/>
      <c r="AE258" s="84"/>
      <c r="AF258" s="84"/>
      <c r="AG258" s="84"/>
      <c r="AH258" s="51">
        <f t="shared" si="20"/>
        <v>0</v>
      </c>
      <c r="AI258" s="53">
        <f t="shared" si="21"/>
        <v>0</v>
      </c>
      <c r="AJ258" s="64" t="str">
        <f t="shared" si="22"/>
        <v>ซ่อน</v>
      </c>
      <c r="AK258" s="65"/>
      <c r="AL258" s="65"/>
    </row>
    <row r="259" spans="1:38" x14ac:dyDescent="0.7">
      <c r="A259" s="98"/>
      <c r="B259" s="43" t="str">
        <f>IFERROR(INDEX(ข้อมูลพื้นฐาน!$G$2:$G$7,
MATCH($F259,ข้อมูลพื้นฐาน!$H$2:$H$7,0)),"")</f>
        <v/>
      </c>
      <c r="C259" s="44"/>
      <c r="D259" s="98"/>
      <c r="E259" s="78"/>
      <c r="F259" s="46"/>
      <c r="G259" s="46"/>
      <c r="H259" s="46"/>
      <c r="I259" s="46" t="str">
        <f>IFERROR(INDEX(ข้อมูลพื้นฐาน!$E$2:$E$7,
MATCH($J259,ข้อมูลพื้นฐาน!$F$2:$F$7,0)),"")</f>
        <v/>
      </c>
      <c r="J259" s="46"/>
      <c r="K259" s="78"/>
      <c r="L259" s="48" t="s">
        <v>134</v>
      </c>
      <c r="M259" s="49"/>
      <c r="N259" s="50"/>
      <c r="O259" s="50"/>
      <c r="P259" s="50"/>
      <c r="Q259" s="50"/>
      <c r="R259" s="50"/>
      <c r="S259" s="50"/>
      <c r="T259" s="50"/>
      <c r="U259" s="50"/>
      <c r="V259" s="51">
        <f t="shared" si="23"/>
        <v>0</v>
      </c>
      <c r="W259" s="84"/>
      <c r="X259" s="84">
        <f t="shared" ref="X259:X302" si="24">IF($F259="พนักงานจ้าง",ROUND(MAX(MIN(15000,$V259),1650)*$AM$3/100,0),0)</f>
        <v>0</v>
      </c>
      <c r="Y259" s="84"/>
      <c r="Z259" s="84"/>
      <c r="AA259" s="84"/>
      <c r="AB259" s="84"/>
      <c r="AC259" s="84"/>
      <c r="AD259" s="84"/>
      <c r="AE259" s="84"/>
      <c r="AF259" s="84"/>
      <c r="AG259" s="84"/>
      <c r="AH259" s="51">
        <f t="shared" ref="AH259:AH302" si="25">SUM($W259:$AG259)</f>
        <v>0</v>
      </c>
      <c r="AI259" s="53">
        <f t="shared" ref="AI259:AI302" si="26">SUM($V259-$AH259)</f>
        <v>0</v>
      </c>
      <c r="AJ259" s="64" t="str">
        <f t="shared" ref="AJ259:AJ302" si="27">IF(SUM(N259:V259)=0,"ซ่อน","แสดง")</f>
        <v>ซ่อน</v>
      </c>
      <c r="AK259" s="65"/>
      <c r="AL259" s="65"/>
    </row>
    <row r="260" spans="1:38" x14ac:dyDescent="0.7">
      <c r="A260" s="98"/>
      <c r="B260" s="43" t="str">
        <f>IFERROR(INDEX(ข้อมูลพื้นฐาน!$G$2:$G$7,
MATCH($F260,ข้อมูลพื้นฐาน!$H$2:$H$7,0)),"")</f>
        <v/>
      </c>
      <c r="C260" s="44"/>
      <c r="D260" s="98"/>
      <c r="E260" s="78"/>
      <c r="F260" s="46"/>
      <c r="G260" s="46"/>
      <c r="H260" s="46"/>
      <c r="I260" s="46" t="str">
        <f>IFERROR(INDEX(ข้อมูลพื้นฐาน!$E$2:$E$7,
MATCH($J260,ข้อมูลพื้นฐาน!$F$2:$F$7,0)),"")</f>
        <v/>
      </c>
      <c r="J260" s="46"/>
      <c r="K260" s="78"/>
      <c r="L260" s="48" t="s">
        <v>134</v>
      </c>
      <c r="M260" s="49"/>
      <c r="N260" s="84"/>
      <c r="O260" s="84"/>
      <c r="P260" s="84"/>
      <c r="Q260" s="84"/>
      <c r="R260" s="84"/>
      <c r="S260" s="84"/>
      <c r="T260" s="84"/>
      <c r="U260" s="84"/>
      <c r="V260" s="51">
        <f t="shared" si="23"/>
        <v>0</v>
      </c>
      <c r="W260" s="84"/>
      <c r="X260" s="84">
        <f t="shared" si="24"/>
        <v>0</v>
      </c>
      <c r="Y260" s="84"/>
      <c r="Z260" s="84"/>
      <c r="AA260" s="84"/>
      <c r="AB260" s="84"/>
      <c r="AC260" s="84"/>
      <c r="AD260" s="84"/>
      <c r="AE260" s="84"/>
      <c r="AF260" s="84"/>
      <c r="AG260" s="84"/>
      <c r="AH260" s="51">
        <f t="shared" si="25"/>
        <v>0</v>
      </c>
      <c r="AI260" s="53">
        <f t="shared" si="26"/>
        <v>0</v>
      </c>
      <c r="AJ260" s="64" t="str">
        <f t="shared" si="27"/>
        <v>ซ่อน</v>
      </c>
      <c r="AK260" s="65"/>
      <c r="AL260" s="65"/>
    </row>
    <row r="261" spans="1:38" x14ac:dyDescent="0.7">
      <c r="A261" s="98"/>
      <c r="B261" s="43" t="str">
        <f>IFERROR(INDEX(ข้อมูลพื้นฐาน!$G$2:$G$7,
MATCH($F261,ข้อมูลพื้นฐาน!$H$2:$H$7,0)),"")</f>
        <v/>
      </c>
      <c r="C261" s="44"/>
      <c r="D261" s="98"/>
      <c r="E261" s="78"/>
      <c r="F261" s="46"/>
      <c r="G261" s="46"/>
      <c r="H261" s="46"/>
      <c r="I261" s="46" t="str">
        <f>IFERROR(INDEX(ข้อมูลพื้นฐาน!$E$2:$E$7,
MATCH($J261,ข้อมูลพื้นฐาน!$F$2:$F$7,0)),"")</f>
        <v/>
      </c>
      <c r="J261" s="46"/>
      <c r="K261" s="78"/>
      <c r="L261" s="48" t="s">
        <v>134</v>
      </c>
      <c r="M261" s="49"/>
      <c r="N261" s="50"/>
      <c r="O261" s="50"/>
      <c r="P261" s="50"/>
      <c r="Q261" s="50"/>
      <c r="R261" s="50"/>
      <c r="S261" s="50"/>
      <c r="T261" s="50"/>
      <c r="U261" s="50"/>
      <c r="V261" s="51">
        <f t="shared" si="23"/>
        <v>0</v>
      </c>
      <c r="W261" s="84"/>
      <c r="X261" s="84">
        <f t="shared" si="24"/>
        <v>0</v>
      </c>
      <c r="Y261" s="84"/>
      <c r="Z261" s="84"/>
      <c r="AA261" s="84"/>
      <c r="AB261" s="84"/>
      <c r="AC261" s="84"/>
      <c r="AD261" s="84"/>
      <c r="AE261" s="84"/>
      <c r="AF261" s="84"/>
      <c r="AG261" s="84"/>
      <c r="AH261" s="51">
        <f t="shared" si="25"/>
        <v>0</v>
      </c>
      <c r="AI261" s="53">
        <f t="shared" si="26"/>
        <v>0</v>
      </c>
      <c r="AJ261" s="64" t="str">
        <f t="shared" si="27"/>
        <v>ซ่อน</v>
      </c>
      <c r="AK261" s="65"/>
      <c r="AL261" s="65"/>
    </row>
    <row r="262" spans="1:38" x14ac:dyDescent="0.7">
      <c r="A262" s="98"/>
      <c r="B262" s="43" t="str">
        <f>IFERROR(INDEX(ข้อมูลพื้นฐาน!$G$2:$G$7,
MATCH($F262,ข้อมูลพื้นฐาน!$H$2:$H$7,0)),"")</f>
        <v/>
      </c>
      <c r="C262" s="44"/>
      <c r="D262" s="98"/>
      <c r="E262" s="78"/>
      <c r="F262" s="46"/>
      <c r="G262" s="46"/>
      <c r="H262" s="46"/>
      <c r="I262" s="46" t="str">
        <f>IFERROR(INDEX(ข้อมูลพื้นฐาน!$E$2:$E$7,
MATCH($J262,ข้อมูลพื้นฐาน!$F$2:$F$7,0)),"")</f>
        <v/>
      </c>
      <c r="J262" s="46"/>
      <c r="K262" s="78"/>
      <c r="L262" s="48" t="s">
        <v>134</v>
      </c>
      <c r="M262" s="49"/>
      <c r="N262" s="84"/>
      <c r="O262" s="84"/>
      <c r="P262" s="84"/>
      <c r="Q262" s="84"/>
      <c r="R262" s="84"/>
      <c r="S262" s="84"/>
      <c r="T262" s="84"/>
      <c r="U262" s="84"/>
      <c r="V262" s="51">
        <f t="shared" si="23"/>
        <v>0</v>
      </c>
      <c r="W262" s="84"/>
      <c r="X262" s="84">
        <f t="shared" si="24"/>
        <v>0</v>
      </c>
      <c r="Y262" s="84"/>
      <c r="Z262" s="84"/>
      <c r="AA262" s="84"/>
      <c r="AB262" s="84"/>
      <c r="AC262" s="84"/>
      <c r="AD262" s="84"/>
      <c r="AE262" s="84"/>
      <c r="AF262" s="84"/>
      <c r="AG262" s="84"/>
      <c r="AH262" s="51">
        <f t="shared" si="25"/>
        <v>0</v>
      </c>
      <c r="AI262" s="53">
        <f t="shared" si="26"/>
        <v>0</v>
      </c>
      <c r="AJ262" s="64" t="str">
        <f t="shared" si="27"/>
        <v>ซ่อน</v>
      </c>
      <c r="AK262" s="65"/>
      <c r="AL262" s="65"/>
    </row>
    <row r="263" spans="1:38" x14ac:dyDescent="0.7">
      <c r="A263" s="98"/>
      <c r="B263" s="43" t="str">
        <f>IFERROR(INDEX(ข้อมูลพื้นฐาน!$G$2:$G$7,
MATCH($F263,ข้อมูลพื้นฐาน!$H$2:$H$7,0)),"")</f>
        <v/>
      </c>
      <c r="C263" s="44"/>
      <c r="D263" s="98"/>
      <c r="E263" s="78"/>
      <c r="F263" s="46"/>
      <c r="G263" s="46"/>
      <c r="H263" s="46"/>
      <c r="I263" s="46" t="str">
        <f>IFERROR(INDEX(ข้อมูลพื้นฐาน!$E$2:$E$7,
MATCH($J263,ข้อมูลพื้นฐาน!$F$2:$F$7,0)),"")</f>
        <v/>
      </c>
      <c r="J263" s="46"/>
      <c r="K263" s="78"/>
      <c r="L263" s="48" t="s">
        <v>134</v>
      </c>
      <c r="M263" s="49"/>
      <c r="N263" s="50"/>
      <c r="O263" s="50"/>
      <c r="P263" s="50"/>
      <c r="Q263" s="50"/>
      <c r="R263" s="50"/>
      <c r="S263" s="50"/>
      <c r="T263" s="50"/>
      <c r="U263" s="50"/>
      <c r="V263" s="51">
        <f t="shared" si="23"/>
        <v>0</v>
      </c>
      <c r="W263" s="84"/>
      <c r="X263" s="84">
        <f t="shared" si="24"/>
        <v>0</v>
      </c>
      <c r="Y263" s="84"/>
      <c r="Z263" s="84"/>
      <c r="AA263" s="84"/>
      <c r="AB263" s="84"/>
      <c r="AC263" s="84"/>
      <c r="AD263" s="84"/>
      <c r="AE263" s="84"/>
      <c r="AF263" s="84"/>
      <c r="AG263" s="84"/>
      <c r="AH263" s="51">
        <f t="shared" si="25"/>
        <v>0</v>
      </c>
      <c r="AI263" s="53">
        <f t="shared" si="26"/>
        <v>0</v>
      </c>
      <c r="AJ263" s="64" t="str">
        <f t="shared" si="27"/>
        <v>ซ่อน</v>
      </c>
      <c r="AK263" s="65"/>
      <c r="AL263" s="65"/>
    </row>
    <row r="264" spans="1:38" x14ac:dyDescent="0.7">
      <c r="A264" s="98"/>
      <c r="B264" s="43" t="str">
        <f>IFERROR(INDEX(ข้อมูลพื้นฐาน!$G$2:$G$7,
MATCH($F264,ข้อมูลพื้นฐาน!$H$2:$H$7,0)),"")</f>
        <v/>
      </c>
      <c r="C264" s="44"/>
      <c r="D264" s="98"/>
      <c r="E264" s="78"/>
      <c r="F264" s="46"/>
      <c r="G264" s="46"/>
      <c r="H264" s="46"/>
      <c r="I264" s="46" t="str">
        <f>IFERROR(INDEX(ข้อมูลพื้นฐาน!$E$2:$E$7,
MATCH($J264,ข้อมูลพื้นฐาน!$F$2:$F$7,0)),"")</f>
        <v/>
      </c>
      <c r="J264" s="46"/>
      <c r="K264" s="78"/>
      <c r="L264" s="48" t="s">
        <v>134</v>
      </c>
      <c r="M264" s="49"/>
      <c r="N264" s="84"/>
      <c r="O264" s="84"/>
      <c r="P264" s="84"/>
      <c r="Q264" s="84"/>
      <c r="R264" s="84"/>
      <c r="S264" s="84"/>
      <c r="T264" s="84"/>
      <c r="U264" s="84"/>
      <c r="V264" s="51">
        <f t="shared" si="23"/>
        <v>0</v>
      </c>
      <c r="W264" s="84"/>
      <c r="X264" s="84">
        <f t="shared" si="24"/>
        <v>0</v>
      </c>
      <c r="Y264" s="84"/>
      <c r="Z264" s="84"/>
      <c r="AA264" s="84"/>
      <c r="AB264" s="84"/>
      <c r="AC264" s="84"/>
      <c r="AD264" s="84"/>
      <c r="AE264" s="84"/>
      <c r="AF264" s="84"/>
      <c r="AG264" s="84"/>
      <c r="AH264" s="51">
        <f t="shared" si="25"/>
        <v>0</v>
      </c>
      <c r="AI264" s="53">
        <f t="shared" si="26"/>
        <v>0</v>
      </c>
      <c r="AJ264" s="64" t="str">
        <f t="shared" si="27"/>
        <v>ซ่อน</v>
      </c>
      <c r="AK264" s="65"/>
      <c r="AL264" s="65"/>
    </row>
    <row r="265" spans="1:38" x14ac:dyDescent="0.7">
      <c r="A265" s="98"/>
      <c r="B265" s="43" t="str">
        <f>IFERROR(INDEX(ข้อมูลพื้นฐาน!$G$2:$G$7,
MATCH($F265,ข้อมูลพื้นฐาน!$H$2:$H$7,0)),"")</f>
        <v/>
      </c>
      <c r="C265" s="44"/>
      <c r="D265" s="98"/>
      <c r="E265" s="78"/>
      <c r="F265" s="46"/>
      <c r="G265" s="46"/>
      <c r="H265" s="46"/>
      <c r="I265" s="46" t="str">
        <f>IFERROR(INDEX(ข้อมูลพื้นฐาน!$E$2:$E$7,
MATCH($J265,ข้อมูลพื้นฐาน!$F$2:$F$7,0)),"")</f>
        <v/>
      </c>
      <c r="J265" s="46"/>
      <c r="K265" s="78"/>
      <c r="L265" s="48" t="s">
        <v>134</v>
      </c>
      <c r="M265" s="49"/>
      <c r="N265" s="50"/>
      <c r="O265" s="50"/>
      <c r="P265" s="50"/>
      <c r="Q265" s="50"/>
      <c r="R265" s="50"/>
      <c r="S265" s="50"/>
      <c r="T265" s="50"/>
      <c r="U265" s="50"/>
      <c r="V265" s="51">
        <f t="shared" si="23"/>
        <v>0</v>
      </c>
      <c r="W265" s="84"/>
      <c r="X265" s="84">
        <f t="shared" si="24"/>
        <v>0</v>
      </c>
      <c r="Y265" s="84"/>
      <c r="Z265" s="84"/>
      <c r="AA265" s="84"/>
      <c r="AB265" s="84"/>
      <c r="AC265" s="84"/>
      <c r="AD265" s="84"/>
      <c r="AE265" s="84"/>
      <c r="AF265" s="84"/>
      <c r="AG265" s="84"/>
      <c r="AH265" s="51">
        <f t="shared" si="25"/>
        <v>0</v>
      </c>
      <c r="AI265" s="53">
        <f t="shared" si="26"/>
        <v>0</v>
      </c>
      <c r="AJ265" s="64" t="str">
        <f t="shared" si="27"/>
        <v>ซ่อน</v>
      </c>
      <c r="AK265" s="65"/>
      <c r="AL265" s="65"/>
    </row>
    <row r="266" spans="1:38" x14ac:dyDescent="0.7">
      <c r="A266" s="98"/>
      <c r="B266" s="43" t="str">
        <f>IFERROR(INDEX(ข้อมูลพื้นฐาน!$G$2:$G$7,
MATCH($F266,ข้อมูลพื้นฐาน!$H$2:$H$7,0)),"")</f>
        <v/>
      </c>
      <c r="C266" s="44"/>
      <c r="D266" s="98"/>
      <c r="E266" s="78"/>
      <c r="F266" s="46"/>
      <c r="G266" s="46"/>
      <c r="H266" s="46"/>
      <c r="I266" s="46" t="str">
        <f>IFERROR(INDEX(ข้อมูลพื้นฐาน!$E$2:$E$7,
MATCH($J266,ข้อมูลพื้นฐาน!$F$2:$F$7,0)),"")</f>
        <v/>
      </c>
      <c r="J266" s="46"/>
      <c r="K266" s="78"/>
      <c r="L266" s="48" t="s">
        <v>134</v>
      </c>
      <c r="M266" s="49"/>
      <c r="N266" s="84"/>
      <c r="O266" s="84"/>
      <c r="P266" s="84"/>
      <c r="Q266" s="84"/>
      <c r="R266" s="84"/>
      <c r="S266" s="84"/>
      <c r="T266" s="84"/>
      <c r="U266" s="84"/>
      <c r="V266" s="51">
        <f t="shared" si="23"/>
        <v>0</v>
      </c>
      <c r="W266" s="84"/>
      <c r="X266" s="84">
        <f t="shared" si="24"/>
        <v>0</v>
      </c>
      <c r="Y266" s="84"/>
      <c r="Z266" s="84"/>
      <c r="AA266" s="84"/>
      <c r="AB266" s="84"/>
      <c r="AC266" s="84"/>
      <c r="AD266" s="84"/>
      <c r="AE266" s="84"/>
      <c r="AF266" s="84"/>
      <c r="AG266" s="84"/>
      <c r="AH266" s="51">
        <f t="shared" si="25"/>
        <v>0</v>
      </c>
      <c r="AI266" s="53">
        <f t="shared" si="26"/>
        <v>0</v>
      </c>
      <c r="AJ266" s="64" t="str">
        <f t="shared" si="27"/>
        <v>ซ่อน</v>
      </c>
      <c r="AK266" s="65"/>
      <c r="AL266" s="65"/>
    </row>
    <row r="267" spans="1:38" x14ac:dyDescent="0.7">
      <c r="A267" s="98"/>
      <c r="B267" s="43" t="str">
        <f>IFERROR(INDEX(ข้อมูลพื้นฐาน!$G$2:$G$7,
MATCH($F267,ข้อมูลพื้นฐาน!$H$2:$H$7,0)),"")</f>
        <v/>
      </c>
      <c r="C267" s="44"/>
      <c r="D267" s="98"/>
      <c r="E267" s="78"/>
      <c r="F267" s="46"/>
      <c r="G267" s="46"/>
      <c r="H267" s="46"/>
      <c r="I267" s="46" t="str">
        <f>IFERROR(INDEX(ข้อมูลพื้นฐาน!$E$2:$E$7,
MATCH($J267,ข้อมูลพื้นฐาน!$F$2:$F$7,0)),"")</f>
        <v/>
      </c>
      <c r="J267" s="46"/>
      <c r="K267" s="78"/>
      <c r="L267" s="48" t="s">
        <v>134</v>
      </c>
      <c r="M267" s="49"/>
      <c r="N267" s="50"/>
      <c r="O267" s="50"/>
      <c r="P267" s="50"/>
      <c r="Q267" s="50"/>
      <c r="R267" s="50"/>
      <c r="S267" s="50"/>
      <c r="T267" s="50"/>
      <c r="U267" s="50"/>
      <c r="V267" s="51">
        <f t="shared" si="23"/>
        <v>0</v>
      </c>
      <c r="W267" s="84"/>
      <c r="X267" s="84">
        <f t="shared" si="24"/>
        <v>0</v>
      </c>
      <c r="Y267" s="84"/>
      <c r="Z267" s="84"/>
      <c r="AA267" s="84"/>
      <c r="AB267" s="84"/>
      <c r="AC267" s="84"/>
      <c r="AD267" s="84"/>
      <c r="AE267" s="84"/>
      <c r="AF267" s="84"/>
      <c r="AG267" s="84"/>
      <c r="AH267" s="51">
        <f t="shared" si="25"/>
        <v>0</v>
      </c>
      <c r="AI267" s="53">
        <f t="shared" si="26"/>
        <v>0</v>
      </c>
      <c r="AJ267" s="64" t="str">
        <f t="shared" si="27"/>
        <v>ซ่อน</v>
      </c>
      <c r="AK267" s="65"/>
      <c r="AL267" s="65"/>
    </row>
    <row r="268" spans="1:38" x14ac:dyDescent="0.7">
      <c r="A268" s="98"/>
      <c r="B268" s="43" t="str">
        <f>IFERROR(INDEX(ข้อมูลพื้นฐาน!$G$2:$G$7,
MATCH($F268,ข้อมูลพื้นฐาน!$H$2:$H$7,0)),"")</f>
        <v/>
      </c>
      <c r="C268" s="44"/>
      <c r="D268" s="98"/>
      <c r="E268" s="78"/>
      <c r="F268" s="46"/>
      <c r="G268" s="46"/>
      <c r="H268" s="46"/>
      <c r="I268" s="46" t="str">
        <f>IFERROR(INDEX(ข้อมูลพื้นฐาน!$E$2:$E$7,
MATCH($J268,ข้อมูลพื้นฐาน!$F$2:$F$7,0)),"")</f>
        <v/>
      </c>
      <c r="J268" s="46"/>
      <c r="K268" s="78"/>
      <c r="L268" s="48" t="s">
        <v>134</v>
      </c>
      <c r="M268" s="49"/>
      <c r="N268" s="84"/>
      <c r="O268" s="84"/>
      <c r="P268" s="84"/>
      <c r="Q268" s="84"/>
      <c r="R268" s="84"/>
      <c r="S268" s="84"/>
      <c r="T268" s="84"/>
      <c r="U268" s="84"/>
      <c r="V268" s="51">
        <f t="shared" si="23"/>
        <v>0</v>
      </c>
      <c r="W268" s="84"/>
      <c r="X268" s="84">
        <f t="shared" si="24"/>
        <v>0</v>
      </c>
      <c r="Y268" s="84"/>
      <c r="Z268" s="84"/>
      <c r="AA268" s="84"/>
      <c r="AB268" s="84"/>
      <c r="AC268" s="84"/>
      <c r="AD268" s="84"/>
      <c r="AE268" s="84"/>
      <c r="AF268" s="84"/>
      <c r="AG268" s="84"/>
      <c r="AH268" s="51">
        <f t="shared" si="25"/>
        <v>0</v>
      </c>
      <c r="AI268" s="53">
        <f t="shared" si="26"/>
        <v>0</v>
      </c>
      <c r="AJ268" s="64" t="str">
        <f t="shared" si="27"/>
        <v>ซ่อน</v>
      </c>
      <c r="AK268" s="65"/>
      <c r="AL268" s="65"/>
    </row>
    <row r="269" spans="1:38" x14ac:dyDescent="0.7">
      <c r="A269" s="98"/>
      <c r="B269" s="43" t="str">
        <f>IFERROR(INDEX(ข้อมูลพื้นฐาน!$G$2:$G$7,
MATCH($F269,ข้อมูลพื้นฐาน!$H$2:$H$7,0)),"")</f>
        <v/>
      </c>
      <c r="C269" s="44"/>
      <c r="D269" s="98"/>
      <c r="E269" s="78"/>
      <c r="F269" s="46"/>
      <c r="G269" s="46"/>
      <c r="H269" s="46"/>
      <c r="I269" s="46" t="str">
        <f>IFERROR(INDEX(ข้อมูลพื้นฐาน!$E$2:$E$7,
MATCH($J269,ข้อมูลพื้นฐาน!$F$2:$F$7,0)),"")</f>
        <v/>
      </c>
      <c r="J269" s="46"/>
      <c r="K269" s="78"/>
      <c r="L269" s="48" t="s">
        <v>134</v>
      </c>
      <c r="M269" s="49"/>
      <c r="N269" s="50"/>
      <c r="O269" s="50"/>
      <c r="P269" s="50"/>
      <c r="Q269" s="50"/>
      <c r="R269" s="50"/>
      <c r="S269" s="50"/>
      <c r="T269" s="50"/>
      <c r="U269" s="50"/>
      <c r="V269" s="51">
        <f t="shared" si="23"/>
        <v>0</v>
      </c>
      <c r="W269" s="84"/>
      <c r="X269" s="84">
        <f t="shared" si="24"/>
        <v>0</v>
      </c>
      <c r="Y269" s="84"/>
      <c r="Z269" s="84"/>
      <c r="AA269" s="84"/>
      <c r="AB269" s="84"/>
      <c r="AC269" s="84"/>
      <c r="AD269" s="84"/>
      <c r="AE269" s="84"/>
      <c r="AF269" s="84"/>
      <c r="AG269" s="84"/>
      <c r="AH269" s="51">
        <f t="shared" si="25"/>
        <v>0</v>
      </c>
      <c r="AI269" s="53">
        <f t="shared" si="26"/>
        <v>0</v>
      </c>
      <c r="AJ269" s="64" t="str">
        <f t="shared" si="27"/>
        <v>ซ่อน</v>
      </c>
      <c r="AK269" s="65"/>
      <c r="AL269" s="65"/>
    </row>
    <row r="270" spans="1:38" x14ac:dyDescent="0.7">
      <c r="A270" s="98"/>
      <c r="B270" s="43" t="str">
        <f>IFERROR(INDEX(ข้อมูลพื้นฐาน!$G$2:$G$7,
MATCH($F270,ข้อมูลพื้นฐาน!$H$2:$H$7,0)),"")</f>
        <v/>
      </c>
      <c r="C270" s="44"/>
      <c r="D270" s="98"/>
      <c r="E270" s="78"/>
      <c r="F270" s="46"/>
      <c r="G270" s="46"/>
      <c r="H270" s="46"/>
      <c r="I270" s="46" t="str">
        <f>IFERROR(INDEX(ข้อมูลพื้นฐาน!$E$2:$E$7,
MATCH($J270,ข้อมูลพื้นฐาน!$F$2:$F$7,0)),"")</f>
        <v/>
      </c>
      <c r="J270" s="46"/>
      <c r="K270" s="78"/>
      <c r="L270" s="48" t="s">
        <v>134</v>
      </c>
      <c r="M270" s="49"/>
      <c r="N270" s="84"/>
      <c r="O270" s="84"/>
      <c r="P270" s="84"/>
      <c r="Q270" s="84"/>
      <c r="R270" s="84"/>
      <c r="S270" s="84"/>
      <c r="T270" s="84"/>
      <c r="U270" s="84"/>
      <c r="V270" s="51">
        <f t="shared" si="23"/>
        <v>0</v>
      </c>
      <c r="W270" s="84"/>
      <c r="X270" s="84">
        <f t="shared" si="24"/>
        <v>0</v>
      </c>
      <c r="Y270" s="84"/>
      <c r="Z270" s="84"/>
      <c r="AA270" s="84"/>
      <c r="AB270" s="84"/>
      <c r="AC270" s="84"/>
      <c r="AD270" s="84"/>
      <c r="AE270" s="84"/>
      <c r="AF270" s="84"/>
      <c r="AG270" s="84"/>
      <c r="AH270" s="51">
        <f t="shared" si="25"/>
        <v>0</v>
      </c>
      <c r="AI270" s="53">
        <f t="shared" si="26"/>
        <v>0</v>
      </c>
      <c r="AJ270" s="64" t="str">
        <f t="shared" si="27"/>
        <v>ซ่อน</v>
      </c>
      <c r="AK270" s="65"/>
      <c r="AL270" s="65"/>
    </row>
    <row r="271" spans="1:38" x14ac:dyDescent="0.7">
      <c r="A271" s="98"/>
      <c r="B271" s="43" t="str">
        <f>IFERROR(INDEX(ข้อมูลพื้นฐาน!$G$2:$G$7,
MATCH($F271,ข้อมูลพื้นฐาน!$H$2:$H$7,0)),"")</f>
        <v/>
      </c>
      <c r="C271" s="44"/>
      <c r="D271" s="98"/>
      <c r="E271" s="78"/>
      <c r="F271" s="46"/>
      <c r="G271" s="46"/>
      <c r="H271" s="46"/>
      <c r="I271" s="46" t="str">
        <f>IFERROR(INDEX(ข้อมูลพื้นฐาน!$E$2:$E$7,
MATCH($J271,ข้อมูลพื้นฐาน!$F$2:$F$7,0)),"")</f>
        <v/>
      </c>
      <c r="J271" s="46"/>
      <c r="K271" s="78"/>
      <c r="L271" s="48" t="s">
        <v>134</v>
      </c>
      <c r="M271" s="49"/>
      <c r="N271" s="50"/>
      <c r="O271" s="50"/>
      <c r="P271" s="50"/>
      <c r="Q271" s="50"/>
      <c r="R271" s="50"/>
      <c r="S271" s="50"/>
      <c r="T271" s="50"/>
      <c r="U271" s="50"/>
      <c r="V271" s="51">
        <f t="shared" si="23"/>
        <v>0</v>
      </c>
      <c r="W271" s="84"/>
      <c r="X271" s="84">
        <f t="shared" si="24"/>
        <v>0</v>
      </c>
      <c r="Y271" s="84"/>
      <c r="Z271" s="84"/>
      <c r="AA271" s="84"/>
      <c r="AB271" s="84"/>
      <c r="AC271" s="84"/>
      <c r="AD271" s="84"/>
      <c r="AE271" s="84"/>
      <c r="AF271" s="84"/>
      <c r="AG271" s="84"/>
      <c r="AH271" s="51">
        <f t="shared" si="25"/>
        <v>0</v>
      </c>
      <c r="AI271" s="53">
        <f t="shared" si="26"/>
        <v>0</v>
      </c>
      <c r="AJ271" s="64" t="str">
        <f t="shared" si="27"/>
        <v>ซ่อน</v>
      </c>
      <c r="AK271" s="65"/>
      <c r="AL271" s="65"/>
    </row>
    <row r="272" spans="1:38" x14ac:dyDescent="0.7">
      <c r="A272" s="98"/>
      <c r="B272" s="43" t="str">
        <f>IFERROR(INDEX(ข้อมูลพื้นฐาน!$G$2:$G$7,
MATCH($F272,ข้อมูลพื้นฐาน!$H$2:$H$7,0)),"")</f>
        <v/>
      </c>
      <c r="C272" s="44"/>
      <c r="D272" s="98"/>
      <c r="E272" s="78"/>
      <c r="F272" s="46"/>
      <c r="G272" s="46"/>
      <c r="H272" s="46"/>
      <c r="I272" s="46" t="str">
        <f>IFERROR(INDEX(ข้อมูลพื้นฐาน!$E$2:$E$7,
MATCH($J272,ข้อมูลพื้นฐาน!$F$2:$F$7,0)),"")</f>
        <v/>
      </c>
      <c r="J272" s="46"/>
      <c r="K272" s="78"/>
      <c r="L272" s="48" t="s">
        <v>134</v>
      </c>
      <c r="M272" s="49"/>
      <c r="N272" s="84"/>
      <c r="O272" s="84"/>
      <c r="P272" s="84"/>
      <c r="Q272" s="84"/>
      <c r="R272" s="84"/>
      <c r="S272" s="84"/>
      <c r="T272" s="84"/>
      <c r="U272" s="84"/>
      <c r="V272" s="51">
        <f t="shared" si="23"/>
        <v>0</v>
      </c>
      <c r="W272" s="84"/>
      <c r="X272" s="84">
        <f t="shared" si="24"/>
        <v>0</v>
      </c>
      <c r="Y272" s="84"/>
      <c r="Z272" s="84"/>
      <c r="AA272" s="84"/>
      <c r="AB272" s="84"/>
      <c r="AC272" s="84"/>
      <c r="AD272" s="84"/>
      <c r="AE272" s="84"/>
      <c r="AF272" s="84"/>
      <c r="AG272" s="84"/>
      <c r="AH272" s="51">
        <f t="shared" si="25"/>
        <v>0</v>
      </c>
      <c r="AI272" s="53">
        <f t="shared" si="26"/>
        <v>0</v>
      </c>
      <c r="AJ272" s="64" t="str">
        <f t="shared" si="27"/>
        <v>ซ่อน</v>
      </c>
      <c r="AK272" s="65"/>
      <c r="AL272" s="65"/>
    </row>
    <row r="273" spans="1:38" x14ac:dyDescent="0.7">
      <c r="A273" s="98"/>
      <c r="B273" s="43" t="str">
        <f>IFERROR(INDEX(ข้อมูลพื้นฐาน!$G$2:$G$7,
MATCH($F273,ข้อมูลพื้นฐาน!$H$2:$H$7,0)),"")</f>
        <v/>
      </c>
      <c r="C273" s="44"/>
      <c r="D273" s="98"/>
      <c r="E273" s="78"/>
      <c r="F273" s="46"/>
      <c r="G273" s="46"/>
      <c r="H273" s="46"/>
      <c r="I273" s="46" t="str">
        <f>IFERROR(INDEX(ข้อมูลพื้นฐาน!$E$2:$E$7,
MATCH($J273,ข้อมูลพื้นฐาน!$F$2:$F$7,0)),"")</f>
        <v/>
      </c>
      <c r="J273" s="46"/>
      <c r="K273" s="78"/>
      <c r="L273" s="48" t="s">
        <v>134</v>
      </c>
      <c r="M273" s="49"/>
      <c r="N273" s="50"/>
      <c r="O273" s="50"/>
      <c r="P273" s="50"/>
      <c r="Q273" s="50"/>
      <c r="R273" s="50"/>
      <c r="S273" s="50"/>
      <c r="T273" s="50"/>
      <c r="U273" s="50"/>
      <c r="V273" s="51">
        <f t="shared" si="23"/>
        <v>0</v>
      </c>
      <c r="W273" s="84"/>
      <c r="X273" s="84">
        <f t="shared" si="24"/>
        <v>0</v>
      </c>
      <c r="Y273" s="84"/>
      <c r="Z273" s="84"/>
      <c r="AA273" s="84"/>
      <c r="AB273" s="84"/>
      <c r="AC273" s="84"/>
      <c r="AD273" s="84"/>
      <c r="AE273" s="84"/>
      <c r="AF273" s="84"/>
      <c r="AG273" s="84"/>
      <c r="AH273" s="51">
        <f t="shared" si="25"/>
        <v>0</v>
      </c>
      <c r="AI273" s="53">
        <f t="shared" si="26"/>
        <v>0</v>
      </c>
      <c r="AJ273" s="64" t="str">
        <f t="shared" si="27"/>
        <v>ซ่อน</v>
      </c>
      <c r="AK273" s="65"/>
      <c r="AL273" s="65"/>
    </row>
    <row r="274" spans="1:38" x14ac:dyDescent="0.7">
      <c r="A274" s="98"/>
      <c r="B274" s="43" t="str">
        <f>IFERROR(INDEX(ข้อมูลพื้นฐาน!$G$2:$G$7,
MATCH($F274,ข้อมูลพื้นฐาน!$H$2:$H$7,0)),"")</f>
        <v/>
      </c>
      <c r="C274" s="44"/>
      <c r="D274" s="98"/>
      <c r="E274" s="78"/>
      <c r="F274" s="46"/>
      <c r="G274" s="46"/>
      <c r="H274" s="46"/>
      <c r="I274" s="46" t="str">
        <f>IFERROR(INDEX(ข้อมูลพื้นฐาน!$E$2:$E$7,
MATCH($J274,ข้อมูลพื้นฐาน!$F$2:$F$7,0)),"")</f>
        <v/>
      </c>
      <c r="J274" s="46"/>
      <c r="K274" s="78"/>
      <c r="L274" s="48" t="s">
        <v>134</v>
      </c>
      <c r="M274" s="49"/>
      <c r="N274" s="84"/>
      <c r="O274" s="84"/>
      <c r="P274" s="84"/>
      <c r="Q274" s="84"/>
      <c r="R274" s="84"/>
      <c r="S274" s="84"/>
      <c r="T274" s="84"/>
      <c r="U274" s="84"/>
      <c r="V274" s="51">
        <f t="shared" si="23"/>
        <v>0</v>
      </c>
      <c r="W274" s="84"/>
      <c r="X274" s="84">
        <f t="shared" si="24"/>
        <v>0</v>
      </c>
      <c r="Y274" s="84"/>
      <c r="Z274" s="84"/>
      <c r="AA274" s="84"/>
      <c r="AB274" s="84"/>
      <c r="AC274" s="84"/>
      <c r="AD274" s="84"/>
      <c r="AE274" s="84"/>
      <c r="AF274" s="84"/>
      <c r="AG274" s="84"/>
      <c r="AH274" s="51">
        <f t="shared" si="25"/>
        <v>0</v>
      </c>
      <c r="AI274" s="53">
        <f t="shared" si="26"/>
        <v>0</v>
      </c>
      <c r="AJ274" s="64" t="str">
        <f t="shared" si="27"/>
        <v>ซ่อน</v>
      </c>
      <c r="AK274" s="65"/>
      <c r="AL274" s="65"/>
    </row>
    <row r="275" spans="1:38" x14ac:dyDescent="0.7">
      <c r="A275" s="98"/>
      <c r="B275" s="43" t="str">
        <f>IFERROR(INDEX(ข้อมูลพื้นฐาน!$G$2:$G$7,
MATCH($F275,ข้อมูลพื้นฐาน!$H$2:$H$7,0)),"")</f>
        <v/>
      </c>
      <c r="C275" s="44"/>
      <c r="D275" s="98"/>
      <c r="E275" s="78"/>
      <c r="F275" s="46"/>
      <c r="G275" s="46"/>
      <c r="H275" s="46"/>
      <c r="I275" s="46" t="str">
        <f>IFERROR(INDEX(ข้อมูลพื้นฐาน!$E$2:$E$7,
MATCH($J275,ข้อมูลพื้นฐาน!$F$2:$F$7,0)),"")</f>
        <v/>
      </c>
      <c r="J275" s="46"/>
      <c r="K275" s="78"/>
      <c r="L275" s="48" t="s">
        <v>134</v>
      </c>
      <c r="M275" s="49"/>
      <c r="N275" s="50"/>
      <c r="O275" s="50"/>
      <c r="P275" s="50"/>
      <c r="Q275" s="50"/>
      <c r="R275" s="50"/>
      <c r="S275" s="50"/>
      <c r="T275" s="50"/>
      <c r="U275" s="50"/>
      <c r="V275" s="51">
        <f t="shared" ref="V275:V302" si="28">SUM(N275:U275)</f>
        <v>0</v>
      </c>
      <c r="W275" s="84"/>
      <c r="X275" s="84">
        <f t="shared" si="24"/>
        <v>0</v>
      </c>
      <c r="Y275" s="84"/>
      <c r="Z275" s="84"/>
      <c r="AA275" s="84"/>
      <c r="AB275" s="84"/>
      <c r="AC275" s="84"/>
      <c r="AD275" s="84"/>
      <c r="AE275" s="84"/>
      <c r="AF275" s="84"/>
      <c r="AG275" s="84"/>
      <c r="AH275" s="51">
        <f t="shared" si="25"/>
        <v>0</v>
      </c>
      <c r="AI275" s="53">
        <f t="shared" si="26"/>
        <v>0</v>
      </c>
      <c r="AJ275" s="64" t="str">
        <f t="shared" si="27"/>
        <v>ซ่อน</v>
      </c>
      <c r="AK275" s="65"/>
      <c r="AL275" s="65"/>
    </row>
    <row r="276" spans="1:38" x14ac:dyDescent="0.7">
      <c r="A276" s="98"/>
      <c r="B276" s="43" t="str">
        <f>IFERROR(INDEX(ข้อมูลพื้นฐาน!$G$2:$G$7,
MATCH($F276,ข้อมูลพื้นฐาน!$H$2:$H$7,0)),"")</f>
        <v/>
      </c>
      <c r="C276" s="44"/>
      <c r="D276" s="98"/>
      <c r="E276" s="78"/>
      <c r="F276" s="46"/>
      <c r="G276" s="46"/>
      <c r="H276" s="46"/>
      <c r="I276" s="46" t="str">
        <f>IFERROR(INDEX(ข้อมูลพื้นฐาน!$E$2:$E$7,
MATCH($J276,ข้อมูลพื้นฐาน!$F$2:$F$7,0)),"")</f>
        <v/>
      </c>
      <c r="J276" s="46"/>
      <c r="K276" s="78"/>
      <c r="L276" s="48" t="s">
        <v>134</v>
      </c>
      <c r="M276" s="49"/>
      <c r="N276" s="84"/>
      <c r="O276" s="84"/>
      <c r="P276" s="84"/>
      <c r="Q276" s="84"/>
      <c r="R276" s="84"/>
      <c r="S276" s="84"/>
      <c r="T276" s="84"/>
      <c r="U276" s="84"/>
      <c r="V276" s="51">
        <f t="shared" si="28"/>
        <v>0</v>
      </c>
      <c r="W276" s="84"/>
      <c r="X276" s="84">
        <f t="shared" si="24"/>
        <v>0</v>
      </c>
      <c r="Y276" s="84"/>
      <c r="Z276" s="84"/>
      <c r="AA276" s="84"/>
      <c r="AB276" s="84"/>
      <c r="AC276" s="84"/>
      <c r="AD276" s="84"/>
      <c r="AE276" s="84"/>
      <c r="AF276" s="84"/>
      <c r="AG276" s="84"/>
      <c r="AH276" s="51">
        <f t="shared" si="25"/>
        <v>0</v>
      </c>
      <c r="AI276" s="53">
        <f t="shared" si="26"/>
        <v>0</v>
      </c>
      <c r="AJ276" s="64" t="str">
        <f t="shared" si="27"/>
        <v>ซ่อน</v>
      </c>
      <c r="AK276" s="65"/>
      <c r="AL276" s="65"/>
    </row>
    <row r="277" spans="1:38" x14ac:dyDescent="0.7">
      <c r="A277" s="98"/>
      <c r="B277" s="43" t="str">
        <f>IFERROR(INDEX(ข้อมูลพื้นฐาน!$G$2:$G$7,
MATCH($F277,ข้อมูลพื้นฐาน!$H$2:$H$7,0)),"")</f>
        <v/>
      </c>
      <c r="C277" s="44"/>
      <c r="D277" s="98"/>
      <c r="E277" s="78"/>
      <c r="F277" s="46"/>
      <c r="G277" s="46"/>
      <c r="H277" s="46"/>
      <c r="I277" s="46" t="str">
        <f>IFERROR(INDEX(ข้อมูลพื้นฐาน!$E$2:$E$7,
MATCH($J277,ข้อมูลพื้นฐาน!$F$2:$F$7,0)),"")</f>
        <v/>
      </c>
      <c r="J277" s="46"/>
      <c r="K277" s="78"/>
      <c r="L277" s="48" t="s">
        <v>134</v>
      </c>
      <c r="M277" s="49"/>
      <c r="N277" s="50"/>
      <c r="O277" s="50"/>
      <c r="P277" s="50"/>
      <c r="Q277" s="50"/>
      <c r="R277" s="50"/>
      <c r="S277" s="50"/>
      <c r="T277" s="50"/>
      <c r="U277" s="50"/>
      <c r="V277" s="51">
        <f t="shared" si="28"/>
        <v>0</v>
      </c>
      <c r="W277" s="84"/>
      <c r="X277" s="84">
        <f t="shared" si="24"/>
        <v>0</v>
      </c>
      <c r="Y277" s="84"/>
      <c r="Z277" s="84"/>
      <c r="AA277" s="84"/>
      <c r="AB277" s="84"/>
      <c r="AC277" s="84"/>
      <c r="AD277" s="84"/>
      <c r="AE277" s="84"/>
      <c r="AF277" s="84"/>
      <c r="AG277" s="84"/>
      <c r="AH277" s="51">
        <f t="shared" si="25"/>
        <v>0</v>
      </c>
      <c r="AI277" s="53">
        <f t="shared" si="26"/>
        <v>0</v>
      </c>
      <c r="AJ277" s="64" t="str">
        <f t="shared" si="27"/>
        <v>ซ่อน</v>
      </c>
      <c r="AK277" s="65"/>
      <c r="AL277" s="65"/>
    </row>
    <row r="278" spans="1:38" x14ac:dyDescent="0.7">
      <c r="A278" s="98"/>
      <c r="B278" s="43" t="str">
        <f>IFERROR(INDEX(ข้อมูลพื้นฐาน!$G$2:$G$7,
MATCH($F278,ข้อมูลพื้นฐาน!$H$2:$H$7,0)),"")</f>
        <v/>
      </c>
      <c r="C278" s="44"/>
      <c r="D278" s="98"/>
      <c r="E278" s="78"/>
      <c r="F278" s="46"/>
      <c r="G278" s="46"/>
      <c r="H278" s="46"/>
      <c r="I278" s="46" t="str">
        <f>IFERROR(INDEX(ข้อมูลพื้นฐาน!$E$2:$E$7,
MATCH($J278,ข้อมูลพื้นฐาน!$F$2:$F$7,0)),"")</f>
        <v/>
      </c>
      <c r="J278" s="46"/>
      <c r="K278" s="78"/>
      <c r="L278" s="48" t="s">
        <v>134</v>
      </c>
      <c r="M278" s="49"/>
      <c r="N278" s="84"/>
      <c r="O278" s="84"/>
      <c r="P278" s="84"/>
      <c r="Q278" s="84"/>
      <c r="R278" s="84"/>
      <c r="S278" s="84"/>
      <c r="T278" s="84"/>
      <c r="U278" s="84"/>
      <c r="V278" s="51">
        <f t="shared" si="28"/>
        <v>0</v>
      </c>
      <c r="W278" s="84"/>
      <c r="X278" s="84">
        <f t="shared" si="24"/>
        <v>0</v>
      </c>
      <c r="Y278" s="84"/>
      <c r="Z278" s="84"/>
      <c r="AA278" s="84"/>
      <c r="AB278" s="84"/>
      <c r="AC278" s="84"/>
      <c r="AD278" s="84"/>
      <c r="AE278" s="84"/>
      <c r="AF278" s="84"/>
      <c r="AG278" s="84"/>
      <c r="AH278" s="51">
        <f t="shared" si="25"/>
        <v>0</v>
      </c>
      <c r="AI278" s="53">
        <f t="shared" si="26"/>
        <v>0</v>
      </c>
      <c r="AJ278" s="64" t="str">
        <f t="shared" si="27"/>
        <v>ซ่อน</v>
      </c>
      <c r="AK278" s="65"/>
      <c r="AL278" s="65"/>
    </row>
    <row r="279" spans="1:38" x14ac:dyDescent="0.7">
      <c r="A279" s="98"/>
      <c r="B279" s="43" t="str">
        <f>IFERROR(INDEX(ข้อมูลพื้นฐาน!$G$2:$G$7,
MATCH($F279,ข้อมูลพื้นฐาน!$H$2:$H$7,0)),"")</f>
        <v/>
      </c>
      <c r="C279" s="44"/>
      <c r="D279" s="98"/>
      <c r="E279" s="78"/>
      <c r="F279" s="46"/>
      <c r="G279" s="46"/>
      <c r="H279" s="46"/>
      <c r="I279" s="46" t="str">
        <f>IFERROR(INDEX(ข้อมูลพื้นฐาน!$E$2:$E$7,
MATCH($J279,ข้อมูลพื้นฐาน!$F$2:$F$7,0)),"")</f>
        <v/>
      </c>
      <c r="J279" s="46"/>
      <c r="K279" s="78"/>
      <c r="L279" s="48" t="s">
        <v>134</v>
      </c>
      <c r="M279" s="49"/>
      <c r="N279" s="50"/>
      <c r="O279" s="50"/>
      <c r="P279" s="50"/>
      <c r="Q279" s="50"/>
      <c r="R279" s="50"/>
      <c r="S279" s="50"/>
      <c r="T279" s="50"/>
      <c r="U279" s="50"/>
      <c r="V279" s="51">
        <f t="shared" si="28"/>
        <v>0</v>
      </c>
      <c r="W279" s="84"/>
      <c r="X279" s="84">
        <f t="shared" si="24"/>
        <v>0</v>
      </c>
      <c r="Y279" s="84"/>
      <c r="Z279" s="84"/>
      <c r="AA279" s="84"/>
      <c r="AB279" s="84"/>
      <c r="AC279" s="84"/>
      <c r="AD279" s="84"/>
      <c r="AE279" s="84"/>
      <c r="AF279" s="84"/>
      <c r="AG279" s="84"/>
      <c r="AH279" s="51">
        <f t="shared" si="25"/>
        <v>0</v>
      </c>
      <c r="AI279" s="53">
        <f t="shared" si="26"/>
        <v>0</v>
      </c>
      <c r="AJ279" s="64" t="str">
        <f t="shared" si="27"/>
        <v>ซ่อน</v>
      </c>
      <c r="AK279" s="65"/>
      <c r="AL279" s="65"/>
    </row>
    <row r="280" spans="1:38" x14ac:dyDescent="0.7">
      <c r="A280" s="98"/>
      <c r="B280" s="43" t="str">
        <f>IFERROR(INDEX(ข้อมูลพื้นฐาน!$G$2:$G$7,
MATCH($F280,ข้อมูลพื้นฐาน!$H$2:$H$7,0)),"")</f>
        <v/>
      </c>
      <c r="C280" s="44"/>
      <c r="D280" s="98"/>
      <c r="E280" s="78"/>
      <c r="F280" s="46"/>
      <c r="G280" s="46"/>
      <c r="H280" s="46"/>
      <c r="I280" s="46" t="str">
        <f>IFERROR(INDEX(ข้อมูลพื้นฐาน!$E$2:$E$7,
MATCH($J280,ข้อมูลพื้นฐาน!$F$2:$F$7,0)),"")</f>
        <v/>
      </c>
      <c r="J280" s="46"/>
      <c r="K280" s="78"/>
      <c r="L280" s="48" t="s">
        <v>134</v>
      </c>
      <c r="M280" s="49"/>
      <c r="N280" s="84"/>
      <c r="O280" s="84"/>
      <c r="P280" s="84"/>
      <c r="Q280" s="84"/>
      <c r="R280" s="84"/>
      <c r="S280" s="84"/>
      <c r="T280" s="84"/>
      <c r="U280" s="84"/>
      <c r="V280" s="51">
        <f t="shared" si="28"/>
        <v>0</v>
      </c>
      <c r="W280" s="84"/>
      <c r="X280" s="84">
        <f t="shared" si="24"/>
        <v>0</v>
      </c>
      <c r="Y280" s="84"/>
      <c r="Z280" s="84"/>
      <c r="AA280" s="84"/>
      <c r="AB280" s="84"/>
      <c r="AC280" s="84"/>
      <c r="AD280" s="84"/>
      <c r="AE280" s="84"/>
      <c r="AF280" s="84"/>
      <c r="AG280" s="84"/>
      <c r="AH280" s="51">
        <f t="shared" si="25"/>
        <v>0</v>
      </c>
      <c r="AI280" s="53">
        <f t="shared" si="26"/>
        <v>0</v>
      </c>
      <c r="AJ280" s="64" t="str">
        <f t="shared" si="27"/>
        <v>ซ่อน</v>
      </c>
      <c r="AK280" s="65"/>
      <c r="AL280" s="65"/>
    </row>
    <row r="281" spans="1:38" x14ac:dyDescent="0.7">
      <c r="A281" s="98"/>
      <c r="B281" s="43" t="str">
        <f>IFERROR(INDEX(ข้อมูลพื้นฐาน!$G$2:$G$7,
MATCH($F281,ข้อมูลพื้นฐาน!$H$2:$H$7,0)),"")</f>
        <v/>
      </c>
      <c r="C281" s="44"/>
      <c r="D281" s="98"/>
      <c r="E281" s="78"/>
      <c r="F281" s="46"/>
      <c r="G281" s="46"/>
      <c r="H281" s="46"/>
      <c r="I281" s="46" t="str">
        <f>IFERROR(INDEX(ข้อมูลพื้นฐาน!$E$2:$E$7,
MATCH($J281,ข้อมูลพื้นฐาน!$F$2:$F$7,0)),"")</f>
        <v/>
      </c>
      <c r="J281" s="46"/>
      <c r="K281" s="78"/>
      <c r="L281" s="48" t="s">
        <v>134</v>
      </c>
      <c r="M281" s="49"/>
      <c r="N281" s="50"/>
      <c r="O281" s="50"/>
      <c r="P281" s="50"/>
      <c r="Q281" s="50"/>
      <c r="R281" s="50"/>
      <c r="S281" s="50"/>
      <c r="T281" s="50"/>
      <c r="U281" s="50"/>
      <c r="V281" s="51">
        <f t="shared" si="28"/>
        <v>0</v>
      </c>
      <c r="W281" s="84"/>
      <c r="X281" s="84">
        <f t="shared" si="24"/>
        <v>0</v>
      </c>
      <c r="Y281" s="84"/>
      <c r="Z281" s="84"/>
      <c r="AA281" s="84"/>
      <c r="AB281" s="84"/>
      <c r="AC281" s="84"/>
      <c r="AD281" s="84"/>
      <c r="AE281" s="84"/>
      <c r="AF281" s="84"/>
      <c r="AG281" s="84"/>
      <c r="AH281" s="51">
        <f t="shared" si="25"/>
        <v>0</v>
      </c>
      <c r="AI281" s="53">
        <f t="shared" si="26"/>
        <v>0</v>
      </c>
      <c r="AJ281" s="64" t="str">
        <f t="shared" si="27"/>
        <v>ซ่อน</v>
      </c>
      <c r="AK281" s="65"/>
      <c r="AL281" s="65"/>
    </row>
    <row r="282" spans="1:38" x14ac:dyDescent="0.7">
      <c r="A282" s="98"/>
      <c r="B282" s="43" t="str">
        <f>IFERROR(INDEX(ข้อมูลพื้นฐาน!$G$2:$G$7,
MATCH($F282,ข้อมูลพื้นฐาน!$H$2:$H$7,0)),"")</f>
        <v/>
      </c>
      <c r="C282" s="44"/>
      <c r="D282" s="98"/>
      <c r="E282" s="78"/>
      <c r="F282" s="46"/>
      <c r="G282" s="46"/>
      <c r="H282" s="46"/>
      <c r="I282" s="46" t="str">
        <f>IFERROR(INDEX(ข้อมูลพื้นฐาน!$E$2:$E$7,
MATCH($J282,ข้อมูลพื้นฐาน!$F$2:$F$7,0)),"")</f>
        <v/>
      </c>
      <c r="J282" s="46"/>
      <c r="K282" s="78"/>
      <c r="L282" s="48" t="s">
        <v>134</v>
      </c>
      <c r="M282" s="49"/>
      <c r="N282" s="84"/>
      <c r="O282" s="84"/>
      <c r="P282" s="84"/>
      <c r="Q282" s="84"/>
      <c r="R282" s="84"/>
      <c r="S282" s="84"/>
      <c r="T282" s="84"/>
      <c r="U282" s="84"/>
      <c r="V282" s="51">
        <f t="shared" si="28"/>
        <v>0</v>
      </c>
      <c r="W282" s="84"/>
      <c r="X282" s="84">
        <f t="shared" si="24"/>
        <v>0</v>
      </c>
      <c r="Y282" s="84"/>
      <c r="Z282" s="84"/>
      <c r="AA282" s="84"/>
      <c r="AB282" s="84"/>
      <c r="AC282" s="84"/>
      <c r="AD282" s="84"/>
      <c r="AE282" s="84"/>
      <c r="AF282" s="84"/>
      <c r="AG282" s="84"/>
      <c r="AH282" s="51">
        <f t="shared" si="25"/>
        <v>0</v>
      </c>
      <c r="AI282" s="53">
        <f t="shared" si="26"/>
        <v>0</v>
      </c>
      <c r="AJ282" s="64" t="str">
        <f t="shared" si="27"/>
        <v>ซ่อน</v>
      </c>
      <c r="AK282" s="65"/>
      <c r="AL282" s="65"/>
    </row>
    <row r="283" spans="1:38" x14ac:dyDescent="0.7">
      <c r="A283" s="98"/>
      <c r="B283" s="43" t="str">
        <f>IFERROR(INDEX(ข้อมูลพื้นฐาน!$G$2:$G$7,
MATCH($F283,ข้อมูลพื้นฐาน!$H$2:$H$7,0)),"")</f>
        <v/>
      </c>
      <c r="C283" s="44"/>
      <c r="D283" s="98"/>
      <c r="E283" s="78"/>
      <c r="F283" s="46"/>
      <c r="G283" s="46"/>
      <c r="H283" s="46"/>
      <c r="I283" s="46" t="str">
        <f>IFERROR(INDEX(ข้อมูลพื้นฐาน!$E$2:$E$7,
MATCH($J283,ข้อมูลพื้นฐาน!$F$2:$F$7,0)),"")</f>
        <v/>
      </c>
      <c r="J283" s="46"/>
      <c r="K283" s="78"/>
      <c r="L283" s="48" t="s">
        <v>134</v>
      </c>
      <c r="M283" s="49"/>
      <c r="N283" s="50"/>
      <c r="O283" s="50"/>
      <c r="P283" s="50"/>
      <c r="Q283" s="50"/>
      <c r="R283" s="50"/>
      <c r="S283" s="50"/>
      <c r="T283" s="50"/>
      <c r="U283" s="50"/>
      <c r="V283" s="51">
        <f t="shared" si="28"/>
        <v>0</v>
      </c>
      <c r="W283" s="84"/>
      <c r="X283" s="84">
        <f t="shared" si="24"/>
        <v>0</v>
      </c>
      <c r="Y283" s="84"/>
      <c r="Z283" s="84"/>
      <c r="AA283" s="84"/>
      <c r="AB283" s="84"/>
      <c r="AC283" s="84"/>
      <c r="AD283" s="84"/>
      <c r="AE283" s="84"/>
      <c r="AF283" s="84"/>
      <c r="AG283" s="84"/>
      <c r="AH283" s="51">
        <f t="shared" si="25"/>
        <v>0</v>
      </c>
      <c r="AI283" s="53">
        <f t="shared" si="26"/>
        <v>0</v>
      </c>
      <c r="AJ283" s="64" t="str">
        <f t="shared" si="27"/>
        <v>ซ่อน</v>
      </c>
      <c r="AK283" s="65"/>
      <c r="AL283" s="65"/>
    </row>
    <row r="284" spans="1:38" x14ac:dyDescent="0.7">
      <c r="A284" s="98"/>
      <c r="B284" s="43" t="str">
        <f>IFERROR(INDEX(ข้อมูลพื้นฐาน!$G$2:$G$7,
MATCH($F284,ข้อมูลพื้นฐาน!$H$2:$H$7,0)),"")</f>
        <v/>
      </c>
      <c r="C284" s="44"/>
      <c r="D284" s="98"/>
      <c r="E284" s="78"/>
      <c r="F284" s="46"/>
      <c r="G284" s="46"/>
      <c r="H284" s="46"/>
      <c r="I284" s="46" t="str">
        <f>IFERROR(INDEX(ข้อมูลพื้นฐาน!$E$2:$E$7,
MATCH($J284,ข้อมูลพื้นฐาน!$F$2:$F$7,0)),"")</f>
        <v/>
      </c>
      <c r="J284" s="46"/>
      <c r="K284" s="78"/>
      <c r="L284" s="48" t="s">
        <v>134</v>
      </c>
      <c r="M284" s="49"/>
      <c r="N284" s="84"/>
      <c r="O284" s="84"/>
      <c r="P284" s="84"/>
      <c r="Q284" s="84"/>
      <c r="R284" s="84"/>
      <c r="S284" s="84"/>
      <c r="T284" s="84"/>
      <c r="U284" s="84"/>
      <c r="V284" s="51">
        <f t="shared" si="28"/>
        <v>0</v>
      </c>
      <c r="W284" s="84"/>
      <c r="X284" s="84">
        <f t="shared" si="24"/>
        <v>0</v>
      </c>
      <c r="Y284" s="84"/>
      <c r="Z284" s="84"/>
      <c r="AA284" s="84"/>
      <c r="AB284" s="84"/>
      <c r="AC284" s="84"/>
      <c r="AD284" s="84"/>
      <c r="AE284" s="84"/>
      <c r="AF284" s="84"/>
      <c r="AG284" s="84"/>
      <c r="AH284" s="51">
        <f t="shared" si="25"/>
        <v>0</v>
      </c>
      <c r="AI284" s="53">
        <f t="shared" si="26"/>
        <v>0</v>
      </c>
      <c r="AJ284" s="64" t="str">
        <f t="shared" si="27"/>
        <v>ซ่อน</v>
      </c>
      <c r="AK284" s="65"/>
      <c r="AL284" s="65"/>
    </row>
    <row r="285" spans="1:38" x14ac:dyDescent="0.7">
      <c r="A285" s="98"/>
      <c r="B285" s="43" t="str">
        <f>IFERROR(INDEX(ข้อมูลพื้นฐาน!$G$2:$G$7,
MATCH($F285,ข้อมูลพื้นฐาน!$H$2:$H$7,0)),"")</f>
        <v/>
      </c>
      <c r="C285" s="44"/>
      <c r="D285" s="98"/>
      <c r="E285" s="78"/>
      <c r="F285" s="46"/>
      <c r="G285" s="46"/>
      <c r="H285" s="46"/>
      <c r="I285" s="46" t="str">
        <f>IFERROR(INDEX(ข้อมูลพื้นฐาน!$E$2:$E$7,
MATCH($J285,ข้อมูลพื้นฐาน!$F$2:$F$7,0)),"")</f>
        <v/>
      </c>
      <c r="J285" s="46"/>
      <c r="K285" s="78"/>
      <c r="L285" s="48" t="s">
        <v>134</v>
      </c>
      <c r="M285" s="49"/>
      <c r="N285" s="50"/>
      <c r="O285" s="50"/>
      <c r="P285" s="50"/>
      <c r="Q285" s="50"/>
      <c r="R285" s="50"/>
      <c r="S285" s="50"/>
      <c r="T285" s="50"/>
      <c r="U285" s="50"/>
      <c r="V285" s="51">
        <f t="shared" si="28"/>
        <v>0</v>
      </c>
      <c r="W285" s="84"/>
      <c r="X285" s="84">
        <f t="shared" si="24"/>
        <v>0</v>
      </c>
      <c r="Y285" s="84"/>
      <c r="Z285" s="84"/>
      <c r="AA285" s="84"/>
      <c r="AB285" s="84"/>
      <c r="AC285" s="84"/>
      <c r="AD285" s="84"/>
      <c r="AE285" s="84"/>
      <c r="AF285" s="84"/>
      <c r="AG285" s="84"/>
      <c r="AH285" s="51">
        <f t="shared" si="25"/>
        <v>0</v>
      </c>
      <c r="AI285" s="53">
        <f t="shared" si="26"/>
        <v>0</v>
      </c>
      <c r="AJ285" s="64" t="str">
        <f t="shared" si="27"/>
        <v>ซ่อน</v>
      </c>
      <c r="AK285" s="65"/>
      <c r="AL285" s="65"/>
    </row>
    <row r="286" spans="1:38" x14ac:dyDescent="0.7">
      <c r="A286" s="98"/>
      <c r="B286" s="43" t="str">
        <f>IFERROR(INDEX(ข้อมูลพื้นฐาน!$G$2:$G$7,
MATCH($F286,ข้อมูลพื้นฐาน!$H$2:$H$7,0)),"")</f>
        <v/>
      </c>
      <c r="C286" s="44"/>
      <c r="D286" s="98"/>
      <c r="E286" s="78"/>
      <c r="F286" s="46"/>
      <c r="G286" s="46"/>
      <c r="H286" s="46"/>
      <c r="I286" s="46" t="str">
        <f>IFERROR(INDEX(ข้อมูลพื้นฐาน!$E$2:$E$7,
MATCH($J286,ข้อมูลพื้นฐาน!$F$2:$F$7,0)),"")</f>
        <v/>
      </c>
      <c r="J286" s="46"/>
      <c r="K286" s="78"/>
      <c r="L286" s="48" t="s">
        <v>134</v>
      </c>
      <c r="M286" s="49"/>
      <c r="N286" s="84"/>
      <c r="O286" s="84"/>
      <c r="P286" s="84"/>
      <c r="Q286" s="84"/>
      <c r="R286" s="84"/>
      <c r="S286" s="84"/>
      <c r="T286" s="84"/>
      <c r="U286" s="84"/>
      <c r="V286" s="51">
        <f t="shared" si="28"/>
        <v>0</v>
      </c>
      <c r="W286" s="84"/>
      <c r="X286" s="84">
        <f t="shared" si="24"/>
        <v>0</v>
      </c>
      <c r="Y286" s="84"/>
      <c r="Z286" s="84"/>
      <c r="AA286" s="84"/>
      <c r="AB286" s="84"/>
      <c r="AC286" s="84"/>
      <c r="AD286" s="84"/>
      <c r="AE286" s="84"/>
      <c r="AF286" s="84"/>
      <c r="AG286" s="84"/>
      <c r="AH286" s="51">
        <f t="shared" si="25"/>
        <v>0</v>
      </c>
      <c r="AI286" s="53">
        <f t="shared" si="26"/>
        <v>0</v>
      </c>
      <c r="AJ286" s="64" t="str">
        <f t="shared" si="27"/>
        <v>ซ่อน</v>
      </c>
      <c r="AK286" s="65"/>
      <c r="AL286" s="65"/>
    </row>
    <row r="287" spans="1:38" x14ac:dyDescent="0.7">
      <c r="A287" s="98"/>
      <c r="B287" s="43" t="str">
        <f>IFERROR(INDEX(ข้อมูลพื้นฐาน!$G$2:$G$7,
MATCH($F287,ข้อมูลพื้นฐาน!$H$2:$H$7,0)),"")</f>
        <v/>
      </c>
      <c r="C287" s="44"/>
      <c r="D287" s="98"/>
      <c r="E287" s="78"/>
      <c r="F287" s="46"/>
      <c r="G287" s="46"/>
      <c r="H287" s="46"/>
      <c r="I287" s="46" t="str">
        <f>IFERROR(INDEX(ข้อมูลพื้นฐาน!$E$2:$E$7,
MATCH($J287,ข้อมูลพื้นฐาน!$F$2:$F$7,0)),"")</f>
        <v/>
      </c>
      <c r="J287" s="46"/>
      <c r="K287" s="78"/>
      <c r="L287" s="48" t="s">
        <v>134</v>
      </c>
      <c r="M287" s="49"/>
      <c r="N287" s="50"/>
      <c r="O287" s="50"/>
      <c r="P287" s="50"/>
      <c r="Q287" s="50"/>
      <c r="R287" s="50"/>
      <c r="S287" s="50"/>
      <c r="T287" s="50"/>
      <c r="U287" s="50"/>
      <c r="V287" s="51">
        <f t="shared" si="28"/>
        <v>0</v>
      </c>
      <c r="W287" s="84"/>
      <c r="X287" s="84">
        <f t="shared" si="24"/>
        <v>0</v>
      </c>
      <c r="Y287" s="84"/>
      <c r="Z287" s="84"/>
      <c r="AA287" s="84"/>
      <c r="AB287" s="84"/>
      <c r="AC287" s="84"/>
      <c r="AD287" s="84"/>
      <c r="AE287" s="84"/>
      <c r="AF287" s="84"/>
      <c r="AG287" s="84"/>
      <c r="AH287" s="51">
        <f t="shared" si="25"/>
        <v>0</v>
      </c>
      <c r="AI287" s="53">
        <f t="shared" si="26"/>
        <v>0</v>
      </c>
      <c r="AJ287" s="64" t="str">
        <f t="shared" si="27"/>
        <v>ซ่อน</v>
      </c>
      <c r="AK287" s="65"/>
      <c r="AL287" s="65"/>
    </row>
    <row r="288" spans="1:38" x14ac:dyDescent="0.7">
      <c r="A288" s="98"/>
      <c r="B288" s="43" t="str">
        <f>IFERROR(INDEX(ข้อมูลพื้นฐาน!$G$2:$G$7,
MATCH($F288,ข้อมูลพื้นฐาน!$H$2:$H$7,0)),"")</f>
        <v/>
      </c>
      <c r="C288" s="44"/>
      <c r="D288" s="98"/>
      <c r="E288" s="78"/>
      <c r="F288" s="46"/>
      <c r="G288" s="46"/>
      <c r="H288" s="46"/>
      <c r="I288" s="46" t="str">
        <f>IFERROR(INDEX(ข้อมูลพื้นฐาน!$E$2:$E$7,
MATCH($J288,ข้อมูลพื้นฐาน!$F$2:$F$7,0)),"")</f>
        <v/>
      </c>
      <c r="J288" s="46"/>
      <c r="K288" s="78"/>
      <c r="L288" s="48" t="s">
        <v>134</v>
      </c>
      <c r="M288" s="49"/>
      <c r="N288" s="84"/>
      <c r="O288" s="84"/>
      <c r="P288" s="84"/>
      <c r="Q288" s="84"/>
      <c r="R288" s="84"/>
      <c r="S288" s="84"/>
      <c r="T288" s="84"/>
      <c r="U288" s="84"/>
      <c r="V288" s="51">
        <f t="shared" si="28"/>
        <v>0</v>
      </c>
      <c r="W288" s="84"/>
      <c r="X288" s="84">
        <f t="shared" si="24"/>
        <v>0</v>
      </c>
      <c r="Y288" s="84"/>
      <c r="Z288" s="84"/>
      <c r="AA288" s="84"/>
      <c r="AB288" s="84"/>
      <c r="AC288" s="84"/>
      <c r="AD288" s="84"/>
      <c r="AE288" s="84"/>
      <c r="AF288" s="84"/>
      <c r="AG288" s="84"/>
      <c r="AH288" s="51">
        <f t="shared" si="25"/>
        <v>0</v>
      </c>
      <c r="AI288" s="53">
        <f t="shared" si="26"/>
        <v>0</v>
      </c>
      <c r="AJ288" s="64" t="str">
        <f t="shared" si="27"/>
        <v>ซ่อน</v>
      </c>
      <c r="AK288" s="65"/>
      <c r="AL288" s="65"/>
    </row>
    <row r="289" spans="1:38" x14ac:dyDescent="0.7">
      <c r="A289" s="98"/>
      <c r="B289" s="43" t="str">
        <f>IFERROR(INDEX(ข้อมูลพื้นฐาน!$G$2:$G$7,
MATCH($F289,ข้อมูลพื้นฐาน!$H$2:$H$7,0)),"")</f>
        <v/>
      </c>
      <c r="C289" s="44"/>
      <c r="D289" s="98"/>
      <c r="E289" s="78"/>
      <c r="F289" s="46"/>
      <c r="G289" s="46"/>
      <c r="H289" s="46"/>
      <c r="I289" s="46" t="str">
        <f>IFERROR(INDEX(ข้อมูลพื้นฐาน!$E$2:$E$7,
MATCH($J289,ข้อมูลพื้นฐาน!$F$2:$F$7,0)),"")</f>
        <v/>
      </c>
      <c r="J289" s="46"/>
      <c r="K289" s="78"/>
      <c r="L289" s="48" t="s">
        <v>134</v>
      </c>
      <c r="M289" s="49"/>
      <c r="N289" s="50"/>
      <c r="O289" s="50"/>
      <c r="P289" s="50"/>
      <c r="Q289" s="50"/>
      <c r="R289" s="50"/>
      <c r="S289" s="50"/>
      <c r="T289" s="50"/>
      <c r="U289" s="50"/>
      <c r="V289" s="51">
        <f t="shared" si="28"/>
        <v>0</v>
      </c>
      <c r="W289" s="84"/>
      <c r="X289" s="84">
        <f t="shared" si="24"/>
        <v>0</v>
      </c>
      <c r="Y289" s="84"/>
      <c r="Z289" s="84"/>
      <c r="AA289" s="84"/>
      <c r="AB289" s="84"/>
      <c r="AC289" s="84"/>
      <c r="AD289" s="84"/>
      <c r="AE289" s="84"/>
      <c r="AF289" s="84"/>
      <c r="AG289" s="84"/>
      <c r="AH289" s="51">
        <f t="shared" si="25"/>
        <v>0</v>
      </c>
      <c r="AI289" s="53">
        <f t="shared" si="26"/>
        <v>0</v>
      </c>
      <c r="AJ289" s="64" t="str">
        <f t="shared" si="27"/>
        <v>ซ่อน</v>
      </c>
      <c r="AK289" s="65"/>
      <c r="AL289" s="65"/>
    </row>
    <row r="290" spans="1:38" x14ac:dyDescent="0.7">
      <c r="A290" s="98"/>
      <c r="B290" s="43" t="str">
        <f>IFERROR(INDEX(ข้อมูลพื้นฐาน!$G$2:$G$7,
MATCH($F290,ข้อมูลพื้นฐาน!$H$2:$H$7,0)),"")</f>
        <v/>
      </c>
      <c r="C290" s="44"/>
      <c r="D290" s="98"/>
      <c r="E290" s="78"/>
      <c r="F290" s="46"/>
      <c r="G290" s="46"/>
      <c r="H290" s="46"/>
      <c r="I290" s="46" t="str">
        <f>IFERROR(INDEX(ข้อมูลพื้นฐาน!$E$2:$E$7,
MATCH($J290,ข้อมูลพื้นฐาน!$F$2:$F$7,0)),"")</f>
        <v/>
      </c>
      <c r="J290" s="46"/>
      <c r="K290" s="78"/>
      <c r="L290" s="48" t="s">
        <v>134</v>
      </c>
      <c r="M290" s="49"/>
      <c r="N290" s="84"/>
      <c r="O290" s="84"/>
      <c r="P290" s="84"/>
      <c r="Q290" s="84"/>
      <c r="R290" s="84"/>
      <c r="S290" s="84"/>
      <c r="T290" s="84"/>
      <c r="U290" s="84"/>
      <c r="V290" s="51">
        <f t="shared" si="28"/>
        <v>0</v>
      </c>
      <c r="W290" s="84"/>
      <c r="X290" s="84">
        <f t="shared" si="24"/>
        <v>0</v>
      </c>
      <c r="Y290" s="84"/>
      <c r="Z290" s="84"/>
      <c r="AA290" s="84"/>
      <c r="AB290" s="84"/>
      <c r="AC290" s="84"/>
      <c r="AD290" s="84"/>
      <c r="AE290" s="84"/>
      <c r="AF290" s="84"/>
      <c r="AG290" s="84"/>
      <c r="AH290" s="51">
        <f t="shared" si="25"/>
        <v>0</v>
      </c>
      <c r="AI290" s="53">
        <f t="shared" si="26"/>
        <v>0</v>
      </c>
      <c r="AJ290" s="64" t="str">
        <f t="shared" si="27"/>
        <v>ซ่อน</v>
      </c>
      <c r="AK290" s="65"/>
      <c r="AL290" s="65"/>
    </row>
    <row r="291" spans="1:38" x14ac:dyDescent="0.7">
      <c r="A291" s="98"/>
      <c r="B291" s="43" t="str">
        <f>IFERROR(INDEX(ข้อมูลพื้นฐาน!$G$2:$G$7,
MATCH($F291,ข้อมูลพื้นฐาน!$H$2:$H$7,0)),"")</f>
        <v/>
      </c>
      <c r="C291" s="44"/>
      <c r="D291" s="98"/>
      <c r="E291" s="78"/>
      <c r="F291" s="46"/>
      <c r="G291" s="46"/>
      <c r="H291" s="46"/>
      <c r="I291" s="46" t="str">
        <f>IFERROR(INDEX(ข้อมูลพื้นฐาน!$E$2:$E$7,
MATCH($J291,ข้อมูลพื้นฐาน!$F$2:$F$7,0)),"")</f>
        <v/>
      </c>
      <c r="J291" s="46"/>
      <c r="K291" s="78"/>
      <c r="L291" s="48" t="s">
        <v>134</v>
      </c>
      <c r="M291" s="49"/>
      <c r="N291" s="50"/>
      <c r="O291" s="50"/>
      <c r="P291" s="50"/>
      <c r="Q291" s="50"/>
      <c r="R291" s="50"/>
      <c r="S291" s="50"/>
      <c r="T291" s="50"/>
      <c r="U291" s="50"/>
      <c r="V291" s="51">
        <f t="shared" si="28"/>
        <v>0</v>
      </c>
      <c r="W291" s="84"/>
      <c r="X291" s="84">
        <f t="shared" si="24"/>
        <v>0</v>
      </c>
      <c r="Y291" s="84"/>
      <c r="Z291" s="84"/>
      <c r="AA291" s="84"/>
      <c r="AB291" s="84"/>
      <c r="AC291" s="84"/>
      <c r="AD291" s="84"/>
      <c r="AE291" s="84"/>
      <c r="AF291" s="84"/>
      <c r="AG291" s="84"/>
      <c r="AH291" s="51">
        <f t="shared" si="25"/>
        <v>0</v>
      </c>
      <c r="AI291" s="53">
        <f t="shared" si="26"/>
        <v>0</v>
      </c>
      <c r="AJ291" s="64" t="str">
        <f t="shared" si="27"/>
        <v>ซ่อน</v>
      </c>
      <c r="AK291" s="65"/>
      <c r="AL291" s="65"/>
    </row>
    <row r="292" spans="1:38" x14ac:dyDescent="0.7">
      <c r="A292" s="98"/>
      <c r="B292" s="43" t="str">
        <f>IFERROR(INDEX(ข้อมูลพื้นฐาน!$G$2:$G$7,
MATCH($F292,ข้อมูลพื้นฐาน!$H$2:$H$7,0)),"")</f>
        <v/>
      </c>
      <c r="C292" s="44"/>
      <c r="D292" s="98"/>
      <c r="E292" s="78"/>
      <c r="F292" s="46"/>
      <c r="G292" s="46"/>
      <c r="H292" s="46"/>
      <c r="I292" s="46" t="str">
        <f>IFERROR(INDEX(ข้อมูลพื้นฐาน!$E$2:$E$7,
MATCH($J292,ข้อมูลพื้นฐาน!$F$2:$F$7,0)),"")</f>
        <v/>
      </c>
      <c r="J292" s="46"/>
      <c r="K292" s="78"/>
      <c r="L292" s="48" t="s">
        <v>134</v>
      </c>
      <c r="M292" s="49"/>
      <c r="N292" s="84"/>
      <c r="O292" s="84"/>
      <c r="P292" s="84"/>
      <c r="Q292" s="84"/>
      <c r="R292" s="84"/>
      <c r="S292" s="84"/>
      <c r="T292" s="84"/>
      <c r="U292" s="84"/>
      <c r="V292" s="51">
        <f t="shared" si="28"/>
        <v>0</v>
      </c>
      <c r="W292" s="84"/>
      <c r="X292" s="84">
        <f t="shared" si="24"/>
        <v>0</v>
      </c>
      <c r="Y292" s="84"/>
      <c r="Z292" s="84"/>
      <c r="AA292" s="84"/>
      <c r="AB292" s="84"/>
      <c r="AC292" s="84"/>
      <c r="AD292" s="84"/>
      <c r="AE292" s="84"/>
      <c r="AF292" s="84"/>
      <c r="AG292" s="84"/>
      <c r="AH292" s="51">
        <f t="shared" si="25"/>
        <v>0</v>
      </c>
      <c r="AI292" s="53">
        <f t="shared" si="26"/>
        <v>0</v>
      </c>
      <c r="AJ292" s="64" t="str">
        <f t="shared" si="27"/>
        <v>ซ่อน</v>
      </c>
      <c r="AK292" s="65"/>
      <c r="AL292" s="65"/>
    </row>
    <row r="293" spans="1:38" x14ac:dyDescent="0.7">
      <c r="A293" s="98"/>
      <c r="B293" s="43" t="str">
        <f>IFERROR(INDEX(ข้อมูลพื้นฐาน!$G$2:$G$7,
MATCH($F293,ข้อมูลพื้นฐาน!$H$2:$H$7,0)),"")</f>
        <v/>
      </c>
      <c r="C293" s="44"/>
      <c r="D293" s="98"/>
      <c r="E293" s="78"/>
      <c r="F293" s="46"/>
      <c r="G293" s="46"/>
      <c r="H293" s="46"/>
      <c r="I293" s="46" t="str">
        <f>IFERROR(INDEX(ข้อมูลพื้นฐาน!$E$2:$E$7,
MATCH($J293,ข้อมูลพื้นฐาน!$F$2:$F$7,0)),"")</f>
        <v/>
      </c>
      <c r="J293" s="46"/>
      <c r="K293" s="78"/>
      <c r="L293" s="48" t="s">
        <v>134</v>
      </c>
      <c r="M293" s="49"/>
      <c r="N293" s="50"/>
      <c r="O293" s="50"/>
      <c r="P293" s="50"/>
      <c r="Q293" s="50"/>
      <c r="R293" s="50"/>
      <c r="S293" s="50"/>
      <c r="T293" s="50"/>
      <c r="U293" s="50"/>
      <c r="V293" s="51">
        <f t="shared" si="28"/>
        <v>0</v>
      </c>
      <c r="W293" s="84"/>
      <c r="X293" s="84">
        <f t="shared" si="24"/>
        <v>0</v>
      </c>
      <c r="Y293" s="84"/>
      <c r="Z293" s="84"/>
      <c r="AA293" s="84"/>
      <c r="AB293" s="84"/>
      <c r="AC293" s="84"/>
      <c r="AD293" s="84"/>
      <c r="AE293" s="84"/>
      <c r="AF293" s="84"/>
      <c r="AG293" s="84"/>
      <c r="AH293" s="51">
        <f t="shared" si="25"/>
        <v>0</v>
      </c>
      <c r="AI293" s="53">
        <f t="shared" si="26"/>
        <v>0</v>
      </c>
      <c r="AJ293" s="64" t="str">
        <f t="shared" si="27"/>
        <v>ซ่อน</v>
      </c>
      <c r="AK293" s="65"/>
      <c r="AL293" s="65"/>
    </row>
    <row r="294" spans="1:38" x14ac:dyDescent="0.7">
      <c r="A294" s="98"/>
      <c r="B294" s="43" t="str">
        <f>IFERROR(INDEX(ข้อมูลพื้นฐาน!$G$2:$G$7,
MATCH($F294,ข้อมูลพื้นฐาน!$H$2:$H$7,0)),"")</f>
        <v/>
      </c>
      <c r="C294" s="44"/>
      <c r="D294" s="98"/>
      <c r="E294" s="78"/>
      <c r="F294" s="46"/>
      <c r="G294" s="46"/>
      <c r="H294" s="46"/>
      <c r="I294" s="46" t="str">
        <f>IFERROR(INDEX(ข้อมูลพื้นฐาน!$E$2:$E$7,
MATCH($J294,ข้อมูลพื้นฐาน!$F$2:$F$7,0)),"")</f>
        <v/>
      </c>
      <c r="J294" s="46"/>
      <c r="K294" s="78"/>
      <c r="L294" s="48" t="s">
        <v>134</v>
      </c>
      <c r="M294" s="49"/>
      <c r="N294" s="84"/>
      <c r="O294" s="84"/>
      <c r="P294" s="84"/>
      <c r="Q294" s="84"/>
      <c r="R294" s="84"/>
      <c r="S294" s="84"/>
      <c r="T294" s="84"/>
      <c r="U294" s="84"/>
      <c r="V294" s="51">
        <f t="shared" si="28"/>
        <v>0</v>
      </c>
      <c r="W294" s="84"/>
      <c r="X294" s="84">
        <f t="shared" si="24"/>
        <v>0</v>
      </c>
      <c r="Y294" s="84"/>
      <c r="Z294" s="84"/>
      <c r="AA294" s="84"/>
      <c r="AB294" s="84"/>
      <c r="AC294" s="84"/>
      <c r="AD294" s="84"/>
      <c r="AE294" s="84"/>
      <c r="AF294" s="84"/>
      <c r="AG294" s="84"/>
      <c r="AH294" s="51">
        <f t="shared" si="25"/>
        <v>0</v>
      </c>
      <c r="AI294" s="53">
        <f t="shared" si="26"/>
        <v>0</v>
      </c>
      <c r="AJ294" s="64" t="str">
        <f t="shared" si="27"/>
        <v>ซ่อน</v>
      </c>
      <c r="AK294" s="65"/>
      <c r="AL294" s="65"/>
    </row>
    <row r="295" spans="1:38" x14ac:dyDescent="0.7">
      <c r="A295" s="98"/>
      <c r="B295" s="43" t="str">
        <f>IFERROR(INDEX(ข้อมูลพื้นฐาน!$G$2:$G$7,
MATCH($F295,ข้อมูลพื้นฐาน!$H$2:$H$7,0)),"")</f>
        <v/>
      </c>
      <c r="C295" s="44"/>
      <c r="D295" s="98"/>
      <c r="E295" s="78"/>
      <c r="F295" s="46"/>
      <c r="G295" s="46"/>
      <c r="H295" s="46"/>
      <c r="I295" s="46" t="str">
        <f>IFERROR(INDEX(ข้อมูลพื้นฐาน!$E$2:$E$7,
MATCH($J295,ข้อมูลพื้นฐาน!$F$2:$F$7,0)),"")</f>
        <v/>
      </c>
      <c r="J295" s="46"/>
      <c r="K295" s="78"/>
      <c r="L295" s="48" t="s">
        <v>134</v>
      </c>
      <c r="M295" s="49"/>
      <c r="N295" s="50"/>
      <c r="O295" s="50"/>
      <c r="P295" s="50"/>
      <c r="Q295" s="50"/>
      <c r="R295" s="50"/>
      <c r="S295" s="50"/>
      <c r="T295" s="50"/>
      <c r="U295" s="50"/>
      <c r="V295" s="51">
        <f t="shared" si="28"/>
        <v>0</v>
      </c>
      <c r="W295" s="84"/>
      <c r="X295" s="84">
        <f t="shared" si="24"/>
        <v>0</v>
      </c>
      <c r="Y295" s="84"/>
      <c r="Z295" s="84"/>
      <c r="AA295" s="84"/>
      <c r="AB295" s="84"/>
      <c r="AC295" s="84"/>
      <c r="AD295" s="84"/>
      <c r="AE295" s="84"/>
      <c r="AF295" s="84"/>
      <c r="AG295" s="84"/>
      <c r="AH295" s="51">
        <f t="shared" si="25"/>
        <v>0</v>
      </c>
      <c r="AI295" s="53">
        <f t="shared" si="26"/>
        <v>0</v>
      </c>
      <c r="AJ295" s="64" t="str">
        <f t="shared" si="27"/>
        <v>ซ่อน</v>
      </c>
      <c r="AK295" s="65"/>
      <c r="AL295" s="65"/>
    </row>
    <row r="296" spans="1:38" x14ac:dyDescent="0.7">
      <c r="A296" s="98"/>
      <c r="B296" s="43" t="str">
        <f>IFERROR(INDEX(ข้อมูลพื้นฐาน!$G$2:$G$7,
MATCH($F296,ข้อมูลพื้นฐาน!$H$2:$H$7,0)),"")</f>
        <v/>
      </c>
      <c r="C296" s="44"/>
      <c r="D296" s="98"/>
      <c r="E296" s="78"/>
      <c r="F296" s="46"/>
      <c r="G296" s="46"/>
      <c r="H296" s="46"/>
      <c r="I296" s="46" t="str">
        <f>IFERROR(INDEX(ข้อมูลพื้นฐาน!$E$2:$E$7,
MATCH($J296,ข้อมูลพื้นฐาน!$F$2:$F$7,0)),"")</f>
        <v/>
      </c>
      <c r="J296" s="46"/>
      <c r="K296" s="78"/>
      <c r="L296" s="48" t="s">
        <v>134</v>
      </c>
      <c r="M296" s="49"/>
      <c r="N296" s="84"/>
      <c r="O296" s="84"/>
      <c r="P296" s="84"/>
      <c r="Q296" s="84"/>
      <c r="R296" s="84"/>
      <c r="S296" s="84"/>
      <c r="T296" s="84"/>
      <c r="U296" s="84"/>
      <c r="V296" s="51">
        <f t="shared" si="28"/>
        <v>0</v>
      </c>
      <c r="W296" s="84"/>
      <c r="X296" s="84">
        <f t="shared" si="24"/>
        <v>0</v>
      </c>
      <c r="Y296" s="84"/>
      <c r="Z296" s="84"/>
      <c r="AA296" s="84"/>
      <c r="AB296" s="84"/>
      <c r="AC296" s="84"/>
      <c r="AD296" s="84"/>
      <c r="AE296" s="84"/>
      <c r="AF296" s="84"/>
      <c r="AG296" s="84"/>
      <c r="AH296" s="51">
        <f t="shared" si="25"/>
        <v>0</v>
      </c>
      <c r="AI296" s="53">
        <f t="shared" si="26"/>
        <v>0</v>
      </c>
      <c r="AJ296" s="64" t="str">
        <f t="shared" si="27"/>
        <v>ซ่อน</v>
      </c>
      <c r="AK296" s="65"/>
      <c r="AL296" s="65"/>
    </row>
    <row r="297" spans="1:38" x14ac:dyDescent="0.7">
      <c r="A297" s="98"/>
      <c r="B297" s="43" t="str">
        <f>IFERROR(INDEX(ข้อมูลพื้นฐาน!$G$2:$G$7,
MATCH($F297,ข้อมูลพื้นฐาน!$H$2:$H$7,0)),"")</f>
        <v/>
      </c>
      <c r="C297" s="44"/>
      <c r="D297" s="98"/>
      <c r="E297" s="78"/>
      <c r="F297" s="46"/>
      <c r="G297" s="46"/>
      <c r="H297" s="46"/>
      <c r="I297" s="46" t="str">
        <f>IFERROR(INDEX(ข้อมูลพื้นฐาน!$E$2:$E$7,
MATCH($J297,ข้อมูลพื้นฐาน!$F$2:$F$7,0)),"")</f>
        <v/>
      </c>
      <c r="J297" s="46"/>
      <c r="K297" s="78"/>
      <c r="L297" s="48" t="s">
        <v>134</v>
      </c>
      <c r="M297" s="49"/>
      <c r="N297" s="50"/>
      <c r="O297" s="50"/>
      <c r="P297" s="50"/>
      <c r="Q297" s="50"/>
      <c r="R297" s="50"/>
      <c r="S297" s="50"/>
      <c r="T297" s="50"/>
      <c r="U297" s="50"/>
      <c r="V297" s="51">
        <f t="shared" si="28"/>
        <v>0</v>
      </c>
      <c r="W297" s="84"/>
      <c r="X297" s="84">
        <f t="shared" si="24"/>
        <v>0</v>
      </c>
      <c r="Y297" s="84"/>
      <c r="Z297" s="84"/>
      <c r="AA297" s="84"/>
      <c r="AB297" s="84"/>
      <c r="AC297" s="84"/>
      <c r="AD297" s="84"/>
      <c r="AE297" s="84"/>
      <c r="AF297" s="84"/>
      <c r="AG297" s="84"/>
      <c r="AH297" s="51">
        <f t="shared" si="25"/>
        <v>0</v>
      </c>
      <c r="AI297" s="53">
        <f t="shared" si="26"/>
        <v>0</v>
      </c>
      <c r="AJ297" s="64" t="str">
        <f t="shared" si="27"/>
        <v>ซ่อน</v>
      </c>
      <c r="AK297" s="65"/>
      <c r="AL297" s="65"/>
    </row>
    <row r="298" spans="1:38" x14ac:dyDescent="0.7">
      <c r="A298" s="98"/>
      <c r="B298" s="43" t="str">
        <f>IFERROR(INDEX(ข้อมูลพื้นฐาน!$G$2:$G$7,
MATCH($F298,ข้อมูลพื้นฐาน!$H$2:$H$7,0)),"")</f>
        <v/>
      </c>
      <c r="C298" s="44"/>
      <c r="D298" s="98"/>
      <c r="E298" s="78"/>
      <c r="F298" s="46"/>
      <c r="G298" s="46"/>
      <c r="H298" s="46"/>
      <c r="I298" s="46" t="str">
        <f>IFERROR(INDEX(ข้อมูลพื้นฐาน!$E$2:$E$7,
MATCH($J298,ข้อมูลพื้นฐาน!$F$2:$F$7,0)),"")</f>
        <v/>
      </c>
      <c r="J298" s="46"/>
      <c r="K298" s="78"/>
      <c r="L298" s="48" t="s">
        <v>134</v>
      </c>
      <c r="M298" s="49"/>
      <c r="N298" s="84"/>
      <c r="O298" s="84"/>
      <c r="P298" s="84"/>
      <c r="Q298" s="84"/>
      <c r="R298" s="84"/>
      <c r="S298" s="84"/>
      <c r="T298" s="84"/>
      <c r="U298" s="84"/>
      <c r="V298" s="51">
        <f t="shared" si="28"/>
        <v>0</v>
      </c>
      <c r="W298" s="84"/>
      <c r="X298" s="84">
        <f t="shared" si="24"/>
        <v>0</v>
      </c>
      <c r="Y298" s="84"/>
      <c r="Z298" s="84"/>
      <c r="AA298" s="84"/>
      <c r="AB298" s="84"/>
      <c r="AC298" s="84"/>
      <c r="AD298" s="84"/>
      <c r="AE298" s="84"/>
      <c r="AF298" s="84"/>
      <c r="AG298" s="84"/>
      <c r="AH298" s="51">
        <f t="shared" si="25"/>
        <v>0</v>
      </c>
      <c r="AI298" s="53">
        <f t="shared" si="26"/>
        <v>0</v>
      </c>
      <c r="AJ298" s="64" t="str">
        <f t="shared" si="27"/>
        <v>ซ่อน</v>
      </c>
      <c r="AK298" s="65"/>
      <c r="AL298" s="65"/>
    </row>
    <row r="299" spans="1:38" x14ac:dyDescent="0.7">
      <c r="A299" s="98"/>
      <c r="B299" s="43" t="str">
        <f>IFERROR(INDEX(ข้อมูลพื้นฐาน!$G$2:$G$7,
MATCH($F299,ข้อมูลพื้นฐาน!$H$2:$H$7,0)),"")</f>
        <v/>
      </c>
      <c r="C299" s="44"/>
      <c r="D299" s="98"/>
      <c r="E299" s="78"/>
      <c r="F299" s="46"/>
      <c r="G299" s="46"/>
      <c r="H299" s="46"/>
      <c r="I299" s="46" t="str">
        <f>IFERROR(INDEX(ข้อมูลพื้นฐาน!$E$2:$E$7,
MATCH($J299,ข้อมูลพื้นฐาน!$F$2:$F$7,0)),"")</f>
        <v/>
      </c>
      <c r="J299" s="46"/>
      <c r="K299" s="78"/>
      <c r="L299" s="48" t="s">
        <v>134</v>
      </c>
      <c r="M299" s="49"/>
      <c r="N299" s="50"/>
      <c r="O299" s="50"/>
      <c r="P299" s="50"/>
      <c r="Q299" s="50"/>
      <c r="R299" s="50"/>
      <c r="S299" s="50"/>
      <c r="T299" s="50"/>
      <c r="U299" s="50"/>
      <c r="V299" s="51">
        <f t="shared" si="28"/>
        <v>0</v>
      </c>
      <c r="W299" s="84"/>
      <c r="X299" s="84">
        <f t="shared" si="24"/>
        <v>0</v>
      </c>
      <c r="Y299" s="84"/>
      <c r="Z299" s="84"/>
      <c r="AA299" s="84"/>
      <c r="AB299" s="84"/>
      <c r="AC299" s="84"/>
      <c r="AD299" s="84"/>
      <c r="AE299" s="84"/>
      <c r="AF299" s="84"/>
      <c r="AG299" s="84"/>
      <c r="AH299" s="51">
        <f t="shared" si="25"/>
        <v>0</v>
      </c>
      <c r="AI299" s="53">
        <f t="shared" si="26"/>
        <v>0</v>
      </c>
      <c r="AJ299" s="64" t="str">
        <f t="shared" si="27"/>
        <v>ซ่อน</v>
      </c>
      <c r="AK299" s="65"/>
      <c r="AL299" s="65"/>
    </row>
    <row r="300" spans="1:38" x14ac:dyDescent="0.7">
      <c r="A300" s="98"/>
      <c r="B300" s="43" t="str">
        <f>IFERROR(INDEX(ข้อมูลพื้นฐาน!$G$2:$G$7,
MATCH($F300,ข้อมูลพื้นฐาน!$H$2:$H$7,0)),"")</f>
        <v/>
      </c>
      <c r="C300" s="44"/>
      <c r="D300" s="98"/>
      <c r="E300" s="78"/>
      <c r="F300" s="46"/>
      <c r="G300" s="46"/>
      <c r="H300" s="46"/>
      <c r="I300" s="46" t="str">
        <f>IFERROR(INDEX(ข้อมูลพื้นฐาน!$E$2:$E$7,
MATCH($J300,ข้อมูลพื้นฐาน!$F$2:$F$7,0)),"")</f>
        <v/>
      </c>
      <c r="J300" s="46"/>
      <c r="K300" s="78"/>
      <c r="L300" s="48" t="s">
        <v>134</v>
      </c>
      <c r="M300" s="49"/>
      <c r="N300" s="84"/>
      <c r="O300" s="84"/>
      <c r="P300" s="84"/>
      <c r="Q300" s="84"/>
      <c r="R300" s="84"/>
      <c r="S300" s="84"/>
      <c r="T300" s="84"/>
      <c r="U300" s="84"/>
      <c r="V300" s="51">
        <f t="shared" si="28"/>
        <v>0</v>
      </c>
      <c r="W300" s="84"/>
      <c r="X300" s="84">
        <f t="shared" si="24"/>
        <v>0</v>
      </c>
      <c r="Y300" s="84"/>
      <c r="Z300" s="84"/>
      <c r="AA300" s="84"/>
      <c r="AB300" s="84"/>
      <c r="AC300" s="84"/>
      <c r="AD300" s="84"/>
      <c r="AE300" s="84"/>
      <c r="AF300" s="84"/>
      <c r="AG300" s="84"/>
      <c r="AH300" s="51">
        <f t="shared" si="25"/>
        <v>0</v>
      </c>
      <c r="AI300" s="53">
        <f t="shared" si="26"/>
        <v>0</v>
      </c>
      <c r="AJ300" s="64" t="str">
        <f t="shared" si="27"/>
        <v>ซ่อน</v>
      </c>
      <c r="AK300" s="65"/>
      <c r="AL300" s="65"/>
    </row>
    <row r="301" spans="1:38" x14ac:dyDescent="0.7">
      <c r="A301" s="98"/>
      <c r="B301" s="43" t="str">
        <f>IFERROR(INDEX(ข้อมูลพื้นฐาน!$G$2:$G$7,
MATCH($F301,ข้อมูลพื้นฐาน!$H$2:$H$7,0)),"")</f>
        <v/>
      </c>
      <c r="C301" s="44"/>
      <c r="D301" s="98"/>
      <c r="E301" s="78"/>
      <c r="F301" s="46"/>
      <c r="G301" s="46"/>
      <c r="H301" s="46"/>
      <c r="I301" s="46" t="str">
        <f>IFERROR(INDEX(ข้อมูลพื้นฐาน!$E$2:$E$7,
MATCH($J301,ข้อมูลพื้นฐาน!$F$2:$F$7,0)),"")</f>
        <v/>
      </c>
      <c r="J301" s="46"/>
      <c r="K301" s="78"/>
      <c r="L301" s="48" t="s">
        <v>134</v>
      </c>
      <c r="M301" s="49"/>
      <c r="N301" s="50"/>
      <c r="O301" s="50"/>
      <c r="P301" s="50"/>
      <c r="Q301" s="50"/>
      <c r="R301" s="50"/>
      <c r="S301" s="50"/>
      <c r="T301" s="50"/>
      <c r="U301" s="50"/>
      <c r="V301" s="51">
        <f t="shared" si="28"/>
        <v>0</v>
      </c>
      <c r="W301" s="84"/>
      <c r="X301" s="84">
        <f t="shared" si="24"/>
        <v>0</v>
      </c>
      <c r="Y301" s="84"/>
      <c r="Z301" s="84"/>
      <c r="AA301" s="84"/>
      <c r="AB301" s="84"/>
      <c r="AC301" s="84"/>
      <c r="AD301" s="84"/>
      <c r="AE301" s="84"/>
      <c r="AF301" s="84"/>
      <c r="AG301" s="84"/>
      <c r="AH301" s="51">
        <f t="shared" si="25"/>
        <v>0</v>
      </c>
      <c r="AI301" s="53">
        <f t="shared" si="26"/>
        <v>0</v>
      </c>
      <c r="AJ301" s="64" t="str">
        <f t="shared" si="27"/>
        <v>ซ่อน</v>
      </c>
      <c r="AK301" s="65"/>
      <c r="AL301" s="65"/>
    </row>
    <row r="302" spans="1:38" x14ac:dyDescent="0.7">
      <c r="A302" s="109"/>
      <c r="B302" s="110" t="str">
        <f>IFERROR(INDEX(ข้อมูลพื้นฐาน!$G$2:$G$7,
MATCH($F302,ข้อมูลพื้นฐาน!$H$2:$H$7,0)),"")</f>
        <v/>
      </c>
      <c r="C302" s="111"/>
      <c r="D302" s="109"/>
      <c r="E302" s="112"/>
      <c r="F302" s="113"/>
      <c r="G302" s="113"/>
      <c r="H302" s="113"/>
      <c r="I302" s="113" t="str">
        <f>IFERROR(INDEX(ข้อมูลพื้นฐาน!$E$2:$E$7,
MATCH($J302,ข้อมูลพื้นฐาน!$F$2:$F$7,0)),"")</f>
        <v/>
      </c>
      <c r="J302" s="113"/>
      <c r="K302" s="112"/>
      <c r="L302" s="114" t="s">
        <v>134</v>
      </c>
      <c r="M302" s="115"/>
      <c r="N302" s="116"/>
      <c r="O302" s="116"/>
      <c r="P302" s="116"/>
      <c r="Q302" s="116"/>
      <c r="R302" s="116"/>
      <c r="S302" s="116"/>
      <c r="T302" s="116"/>
      <c r="U302" s="116"/>
      <c r="V302" s="117">
        <f t="shared" si="28"/>
        <v>0</v>
      </c>
      <c r="W302" s="116"/>
      <c r="X302" s="116">
        <f t="shared" si="24"/>
        <v>0</v>
      </c>
      <c r="Y302" s="116"/>
      <c r="Z302" s="116"/>
      <c r="AA302" s="116"/>
      <c r="AB302" s="116"/>
      <c r="AC302" s="116"/>
      <c r="AD302" s="116"/>
      <c r="AE302" s="116"/>
      <c r="AF302" s="116"/>
      <c r="AG302" s="116"/>
      <c r="AH302" s="51">
        <f t="shared" si="25"/>
        <v>0</v>
      </c>
      <c r="AI302" s="53">
        <f t="shared" si="26"/>
        <v>0</v>
      </c>
      <c r="AJ302" s="64" t="str">
        <f t="shared" si="27"/>
        <v>ซ่อน</v>
      </c>
      <c r="AK302" s="65"/>
      <c r="AL302" s="65"/>
    </row>
    <row r="303" spans="1:38" ht="25.2" thickBot="1" x14ac:dyDescent="0.75">
      <c r="A303" s="118"/>
      <c r="B303" s="118"/>
      <c r="C303" s="119"/>
      <c r="D303" s="120"/>
      <c r="E303" s="121"/>
      <c r="F303" s="122"/>
      <c r="G303" s="122"/>
      <c r="H303" s="121"/>
      <c r="I303" s="121"/>
      <c r="J303" s="121"/>
      <c r="K303" s="121"/>
      <c r="L303" s="121"/>
      <c r="M303" s="123" t="s">
        <v>128</v>
      </c>
      <c r="N303" s="124">
        <f t="shared" ref="N303:AI303" si="29">SUBTOTAL(109,N3:N302)</f>
        <v>143400</v>
      </c>
      <c r="O303" s="124">
        <f t="shared" si="29"/>
        <v>9220</v>
      </c>
      <c r="P303" s="124">
        <f t="shared" si="29"/>
        <v>1824</v>
      </c>
      <c r="Q303" s="124">
        <f t="shared" si="29"/>
        <v>1900</v>
      </c>
      <c r="R303" s="124">
        <f t="shared" si="29"/>
        <v>800</v>
      </c>
      <c r="S303" s="124">
        <f t="shared" si="29"/>
        <v>7200</v>
      </c>
      <c r="T303" s="124">
        <f t="shared" si="29"/>
        <v>0</v>
      </c>
      <c r="U303" s="124">
        <f t="shared" si="29"/>
        <v>5000</v>
      </c>
      <c r="V303" s="124">
        <f t="shared" si="29"/>
        <v>169344</v>
      </c>
      <c r="W303" s="125">
        <f t="shared" si="29"/>
        <v>3200</v>
      </c>
      <c r="X303" s="125">
        <f t="shared" si="29"/>
        <v>4020</v>
      </c>
      <c r="Y303" s="125">
        <f t="shared" si="29"/>
        <v>0</v>
      </c>
      <c r="Z303" s="125">
        <f t="shared" si="29"/>
        <v>0</v>
      </c>
      <c r="AA303" s="125">
        <f t="shared" si="29"/>
        <v>0</v>
      </c>
      <c r="AB303" s="125">
        <f t="shared" si="29"/>
        <v>300</v>
      </c>
      <c r="AC303" s="125">
        <f t="shared" si="29"/>
        <v>0</v>
      </c>
      <c r="AD303" s="125">
        <f t="shared" si="29"/>
        <v>600</v>
      </c>
      <c r="AE303" s="125">
        <f t="shared" si="29"/>
        <v>0</v>
      </c>
      <c r="AF303" s="125">
        <f t="shared" si="29"/>
        <v>300</v>
      </c>
      <c r="AG303" s="125"/>
      <c r="AH303" s="125">
        <f t="shared" si="29"/>
        <v>8420</v>
      </c>
      <c r="AI303" s="126">
        <f t="shared" si="29"/>
        <v>160924</v>
      </c>
      <c r="AJ303" s="127"/>
      <c r="AK303" s="65"/>
      <c r="AL303" s="65"/>
    </row>
    <row r="304" spans="1:38" ht="25.2" thickTop="1" x14ac:dyDescent="0.7"/>
  </sheetData>
  <mergeCells count="2">
    <mergeCell ref="AN2:AP2"/>
    <mergeCell ref="AQ2:AR2"/>
  </mergeCells>
  <phoneticPr fontId="7" type="noConversion"/>
  <dataValidations count="4">
    <dataValidation type="list" allowBlank="1" showInputMessage="1" showErrorMessage="1" sqref="H3:H302" xr:uid="{5401138A-1F4B-4CBC-A1F6-1158989DE327}">
      <formula1>งาน</formula1>
    </dataValidation>
    <dataValidation type="list" allowBlank="1" showInputMessage="1" showErrorMessage="1" sqref="F3:F302" xr:uid="{6B665829-4A82-406F-8316-D8EA9148EB7E}">
      <formula1>ประเภทพนักงาน</formula1>
    </dataValidation>
    <dataValidation type="list" allowBlank="1" showInputMessage="1" showErrorMessage="1" sqref="G3:G302" xr:uid="{66A7700C-59E5-42ED-8D27-5606EFAFF148}">
      <formula1>ส่วนราชการ</formula1>
    </dataValidation>
    <dataValidation type="list" allowBlank="1" showInputMessage="1" showErrorMessage="1" sqref="J3:J302" xr:uid="{86858465-FFD0-4CCE-BD14-146B2BC23190}">
      <formula1>ประเภทหน่วยงานใต้สังกัด</formula1>
    </dataValidation>
  </dataValidations>
  <pageMargins left="0.7" right="0.7" top="0.75" bottom="0.75" header="0.3" footer="0.3"/>
  <pageSetup paperSize="9" orientation="portrait" r:id="rId1"/>
  <ignoredErrors>
    <ignoredError sqref="AQ9" formula="1"/>
  </ignoredError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F453E-55A4-49DE-8F23-02BACB8C69AB}">
  <sheetPr codeName="Sheet1">
    <tabColor rgb="FF0033CC"/>
  </sheetPr>
  <dimension ref="A1:O710"/>
  <sheetViews>
    <sheetView showGridLines="0" tabSelected="1" zoomScale="90" zoomScaleNormal="90" workbookViewId="0">
      <pane xSplit="18" ySplit="18" topLeftCell="S19" activePane="bottomRight" state="frozen"/>
      <selection pane="topRight" activeCell="S1" sqref="S1"/>
      <selection pane="bottomLeft" activeCell="A18" sqref="A18"/>
      <selection pane="bottomRight" activeCell="E7" sqref="E7:F8"/>
    </sheetView>
  </sheetViews>
  <sheetFormatPr defaultColWidth="8.19921875" defaultRowHeight="24.6" x14ac:dyDescent="0.7"/>
  <cols>
    <col min="1" max="1" width="4.69921875" style="134" customWidth="1"/>
    <col min="2" max="2" width="20.5" style="134" customWidth="1"/>
    <col min="3" max="3" width="13.59765625" style="134" customWidth="1"/>
    <col min="4" max="4" width="6" style="134" customWidth="1"/>
    <col min="5" max="5" width="14" style="134" customWidth="1"/>
    <col min="6" max="6" width="8.69921875" style="134" customWidth="1"/>
    <col min="7" max="7" width="7.59765625" style="134" hidden="1" customWidth="1"/>
    <col min="8" max="8" width="6" style="134" customWidth="1"/>
    <col min="9" max="9" width="18.8984375" style="134" customWidth="1"/>
    <col min="10" max="11" width="8.19921875" style="134"/>
    <col min="12" max="12" width="17.59765625" style="134" customWidth="1"/>
    <col min="13" max="13" width="7.59765625" style="134" customWidth="1"/>
    <col min="14" max="14" width="4" style="134" customWidth="1"/>
    <col min="15" max="15" width="26.19921875" style="134" customWidth="1"/>
    <col min="16" max="16" width="8.19921875" style="134" customWidth="1"/>
    <col min="17" max="16384" width="8.19921875" style="134"/>
  </cols>
  <sheetData>
    <row r="1" spans="1:15" ht="33.6" x14ac:dyDescent="0.95"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1:15" ht="12" customHeight="1" thickBot="1" x14ac:dyDescent="0.75"/>
    <row r="3" spans="1:15" ht="24.6" customHeight="1" x14ac:dyDescent="0.75">
      <c r="B3" s="135" t="s">
        <v>80</v>
      </c>
      <c r="C3" s="136">
        <v>2564</v>
      </c>
      <c r="D3" s="240" t="s">
        <v>103</v>
      </c>
      <c r="E3" s="240"/>
      <c r="F3" s="241"/>
      <c r="G3" s="134" t="str">
        <f>B4&amp;"  "&amp;C4&amp;" "&amp;"พ.ศ. "&amp;C3</f>
        <v>ประจำเดือน  มิถุนายน พ.ศ. 2564</v>
      </c>
      <c r="H3" s="137"/>
    </row>
    <row r="4" spans="1:15" ht="27.6" thickBot="1" x14ac:dyDescent="0.8">
      <c r="B4" s="138" t="s">
        <v>79</v>
      </c>
      <c r="C4" s="139" t="s">
        <v>87</v>
      </c>
      <c r="D4" s="140">
        <v>25</v>
      </c>
      <c r="E4" s="141" t="s">
        <v>87</v>
      </c>
      <c r="F4" s="142">
        <v>2564</v>
      </c>
      <c r="G4" s="134" t="str">
        <f>D4&amp;" "&amp;E4&amp;" "&amp;F4</f>
        <v>25 มิถุนายน 2564</v>
      </c>
      <c r="H4" s="137"/>
    </row>
    <row r="5" spans="1:15" ht="25.2" thickBot="1" x14ac:dyDescent="0.75">
      <c r="B5" s="252" t="s">
        <v>126</v>
      </c>
      <c r="C5" s="253"/>
      <c r="D5" s="143">
        <f>ฐานข้อมูลเงินเดือน!AM3</f>
        <v>5</v>
      </c>
      <c r="E5" s="144"/>
      <c r="F5" s="144"/>
      <c r="I5" s="145" t="s">
        <v>127</v>
      </c>
      <c r="J5" s="146"/>
      <c r="K5" s="146"/>
      <c r="L5" s="146" t="s">
        <v>105</v>
      </c>
      <c r="M5" s="147"/>
    </row>
    <row r="6" spans="1:15" ht="25.2" thickBot="1" x14ac:dyDescent="0.75">
      <c r="E6" s="262" t="s">
        <v>160</v>
      </c>
      <c r="F6" s="263"/>
      <c r="I6" s="148" t="s">
        <v>96</v>
      </c>
      <c r="J6" s="149">
        <f>ฐานข้อมูลเงินเดือน!AO7</f>
        <v>1</v>
      </c>
      <c r="K6" s="150" t="s">
        <v>116</v>
      </c>
      <c r="L6" s="151">
        <f>ฐานข้อมูลเงินเดือน!AQ7</f>
        <v>43800</v>
      </c>
      <c r="M6" s="152" t="s">
        <v>117</v>
      </c>
    </row>
    <row r="7" spans="1:15" ht="25.2" customHeight="1" thickTop="1" x14ac:dyDescent="0.7">
      <c r="B7" s="248"/>
      <c r="C7" s="250">
        <v>1</v>
      </c>
      <c r="E7" s="264">
        <f>COUNTA(ฐานข้อมูลเงินเดือน!A3:A302)</f>
        <v>10</v>
      </c>
      <c r="F7" s="265"/>
      <c r="G7" s="153"/>
      <c r="H7" s="153"/>
      <c r="I7" s="154" t="s">
        <v>99</v>
      </c>
      <c r="J7" s="155">
        <f>ฐานข้อมูลเงินเดือน!AO12</f>
        <v>9</v>
      </c>
      <c r="K7" s="156" t="s">
        <v>116</v>
      </c>
      <c r="L7" s="157">
        <f>ฐานข้อมูลเงินเดือน!AQ12</f>
        <v>125544</v>
      </c>
      <c r="M7" s="158" t="s">
        <v>117</v>
      </c>
    </row>
    <row r="8" spans="1:15" ht="24.6" customHeight="1" thickBot="1" x14ac:dyDescent="0.75">
      <c r="B8" s="249"/>
      <c r="C8" s="251"/>
      <c r="E8" s="264"/>
      <c r="F8" s="265"/>
      <c r="G8" s="159"/>
      <c r="H8" s="160"/>
      <c r="I8" s="161" t="s">
        <v>106</v>
      </c>
      <c r="J8" s="162">
        <f>SUM(J6:J7)</f>
        <v>10</v>
      </c>
      <c r="K8" s="163" t="s">
        <v>95</v>
      </c>
      <c r="L8" s="164">
        <f>SUM(L6:L7)</f>
        <v>169344</v>
      </c>
      <c r="M8" s="165" t="s">
        <v>117</v>
      </c>
    </row>
    <row r="9" spans="1:15" ht="25.8" thickTop="1" thickBot="1" x14ac:dyDescent="0.75">
      <c r="G9" s="159"/>
      <c r="H9" s="166" t="str">
        <f>IF(SUM($E7-$J8)=0,"","ข้อมูลไม่ตรงกัน")</f>
        <v/>
      </c>
    </row>
    <row r="10" spans="1:15" x14ac:dyDescent="0.7">
      <c r="B10" s="167" t="str">
        <f>"ข้อมูลพนักงานลำดับที่ "&amp;C7</f>
        <v>ข้อมูลพนักงานลำดับที่ 1</v>
      </c>
      <c r="C10" s="168"/>
      <c r="D10" s="168"/>
      <c r="E10" s="168"/>
      <c r="F10" s="169"/>
      <c r="G10" s="170"/>
      <c r="H10" s="170"/>
      <c r="I10" s="171" t="s">
        <v>118</v>
      </c>
      <c r="J10" s="172"/>
      <c r="K10" s="173"/>
      <c r="L10" s="172"/>
      <c r="M10" s="174"/>
    </row>
    <row r="11" spans="1:15" s="179" customFormat="1" x14ac:dyDescent="0.7">
      <c r="A11" s="134"/>
      <c r="B11" s="175" t="s">
        <v>107</v>
      </c>
      <c r="C11" s="254" t="str">
        <f>VLOOKUP(C$7,ฐานข้อมูลเงินเดือน!$A$3:$AI$785,MATCH(B11,ฐานข้อมูลเงินเดือน!$1:$1,FALSE),FALSE)</f>
        <v>นาย 1.</v>
      </c>
      <c r="D11" s="254"/>
      <c r="E11" s="254"/>
      <c r="F11" s="255"/>
      <c r="G11" s="159"/>
      <c r="H11" s="159"/>
      <c r="I11" s="176"/>
      <c r="J11" s="177"/>
      <c r="K11" s="177"/>
      <c r="L11" s="177"/>
      <c r="M11" s="178"/>
      <c r="N11" s="134"/>
    </row>
    <row r="12" spans="1:15" x14ac:dyDescent="0.7">
      <c r="B12" s="180" t="s">
        <v>2</v>
      </c>
      <c r="C12" s="256" t="str">
        <f>VLOOKUP(C$7,ฐานข้อมูลเงินเดือน!$A$3:$AI$785,MATCH(B12,ฐานข้อมูลเงินเดือน!$1:$1,FALSE),FALSE)</f>
        <v>นายก อบต.</v>
      </c>
      <c r="D12" s="256"/>
      <c r="E12" s="256"/>
      <c r="F12" s="257"/>
      <c r="G12" s="170"/>
      <c r="H12" s="170"/>
      <c r="I12" s="181"/>
      <c r="J12" s="182"/>
      <c r="K12" s="183"/>
      <c r="L12" s="183"/>
      <c r="M12" s="184"/>
    </row>
    <row r="13" spans="1:15" ht="25.2" thickBot="1" x14ac:dyDescent="0.75">
      <c r="B13" s="185" t="s">
        <v>1</v>
      </c>
      <c r="C13" s="258" t="str">
        <f>VLOOKUP(C$7,ฐานข้อมูลเงินเดือน!$A$3:$AI$785,MATCH(B13,ฐานข้อมูลเงินเดือน!$1:$1,FALSE),FALSE)</f>
        <v>3461300400000</v>
      </c>
      <c r="D13" s="258"/>
      <c r="E13" s="258"/>
      <c r="F13" s="259"/>
      <c r="G13" s="186"/>
      <c r="H13" s="186"/>
      <c r="I13" s="187"/>
      <c r="J13" s="188"/>
      <c r="K13" s="189"/>
      <c r="L13" s="189"/>
      <c r="M13" s="190"/>
    </row>
    <row r="14" spans="1:15" ht="25.2" thickBot="1" x14ac:dyDescent="0.75">
      <c r="B14" s="185" t="s">
        <v>4</v>
      </c>
      <c r="C14" s="260" t="str">
        <f>VLOOKUP(C$7,ฐานข้อมูลเงินเดือน!$A$3:$AI$785,MATCH(B14,ฐานข้อมูลเงินเดือน!$1:$1,FALSE),FALSE)</f>
        <v>032-293-1929</v>
      </c>
      <c r="D14" s="260"/>
      <c r="E14" s="260"/>
      <c r="F14" s="261"/>
      <c r="G14" s="186"/>
      <c r="H14" s="186"/>
    </row>
    <row r="15" spans="1:15" ht="27.6" thickBot="1" x14ac:dyDescent="0.8">
      <c r="B15" s="185" t="s">
        <v>109</v>
      </c>
      <c r="C15" s="242">
        <f>VLOOKUP(C$7,ฐานข้อมูลเงินเดือน!$A$3:$AI$785,MATCH(B15,ฐานข้อมูลเงินเดือน!$1:$1,FALSE),FALSE)</f>
        <v>36600</v>
      </c>
      <c r="D15" s="242"/>
      <c r="E15" s="191"/>
      <c r="F15" s="192"/>
      <c r="G15" s="186"/>
      <c r="H15" s="186"/>
      <c r="I15" s="193" t="s">
        <v>161</v>
      </c>
      <c r="J15" s="194"/>
      <c r="K15" s="195"/>
      <c r="L15" s="196"/>
      <c r="M15" s="197"/>
      <c r="O15" s="198"/>
    </row>
    <row r="16" spans="1:15" ht="27" x14ac:dyDescent="0.7">
      <c r="B16" s="185" t="s">
        <v>63</v>
      </c>
      <c r="C16" s="242">
        <f>VLOOKUP(C$7,ฐานข้อมูลเงินเดือน!$A$3:$AI$785,MATCH(B16,ฐานข้อมูลเงินเดือน!$1:$1,FALSE),FALSE)</f>
        <v>500</v>
      </c>
      <c r="D16" s="242"/>
      <c r="E16" s="191"/>
      <c r="F16" s="192"/>
      <c r="G16" s="186"/>
      <c r="H16" s="186"/>
      <c r="I16" s="243" t="s">
        <v>163</v>
      </c>
      <c r="J16" s="244"/>
      <c r="K16" s="199">
        <f>C7</f>
        <v>1</v>
      </c>
      <c r="L16" s="200"/>
      <c r="M16" s="201"/>
      <c r="O16" s="198"/>
    </row>
    <row r="17" spans="1:15" ht="27.6" thickBot="1" x14ac:dyDescent="0.75">
      <c r="B17" s="202" t="s">
        <v>129</v>
      </c>
      <c r="C17" s="247">
        <f>VLOOKUP(C$7,ฐานข้อมูลเงินเดือน!$A$3:$AI$785,MATCH(B17,ฐานข้อมูลเงินเดือน!$1:$1,FALSE),FALSE)</f>
        <v>36100</v>
      </c>
      <c r="D17" s="247"/>
      <c r="E17" s="203"/>
      <c r="F17" s="204"/>
      <c r="G17" s="186"/>
      <c r="H17" s="186"/>
      <c r="I17" s="245" t="s">
        <v>164</v>
      </c>
      <c r="J17" s="246"/>
      <c r="K17" s="205">
        <v>6</v>
      </c>
      <c r="L17" s="206"/>
      <c r="M17" s="207"/>
      <c r="O17" s="198"/>
    </row>
    <row r="18" spans="1:15" x14ac:dyDescent="0.7">
      <c r="G18" s="186"/>
      <c r="H18" s="186"/>
      <c r="I18" s="186"/>
      <c r="J18" s="186"/>
      <c r="K18" s="186"/>
      <c r="L18" s="186"/>
      <c r="M18" s="186"/>
    </row>
    <row r="19" spans="1:15" x14ac:dyDescent="0.7">
      <c r="G19" s="186"/>
      <c r="H19" s="186"/>
      <c r="I19" s="186"/>
      <c r="J19" s="186"/>
    </row>
    <row r="20" spans="1:15" x14ac:dyDescent="0.7">
      <c r="G20" s="186"/>
      <c r="H20" s="186"/>
      <c r="I20" s="186"/>
      <c r="J20" s="186"/>
    </row>
    <row r="23" spans="1:15" x14ac:dyDescent="0.7">
      <c r="A23" s="208"/>
    </row>
    <row r="73" spans="3:3" x14ac:dyDescent="0.7">
      <c r="C73" s="134">
        <v>1</v>
      </c>
    </row>
    <row r="74" spans="3:3" x14ac:dyDescent="0.7">
      <c r="C74" s="134">
        <v>2</v>
      </c>
    </row>
    <row r="75" spans="3:3" x14ac:dyDescent="0.7">
      <c r="C75" s="134">
        <v>3</v>
      </c>
    </row>
    <row r="76" spans="3:3" x14ac:dyDescent="0.7">
      <c r="C76" s="134">
        <v>4</v>
      </c>
    </row>
    <row r="77" spans="3:3" x14ac:dyDescent="0.7">
      <c r="C77" s="134">
        <v>5</v>
      </c>
    </row>
    <row r="78" spans="3:3" x14ac:dyDescent="0.7">
      <c r="C78" s="134">
        <v>6</v>
      </c>
    </row>
    <row r="79" spans="3:3" x14ac:dyDescent="0.7">
      <c r="C79" s="134">
        <v>7</v>
      </c>
    </row>
    <row r="710" spans="3:3" x14ac:dyDescent="0.7">
      <c r="C710" s="134">
        <v>8</v>
      </c>
    </row>
  </sheetData>
  <mergeCells count="16">
    <mergeCell ref="B1:O1"/>
    <mergeCell ref="D3:F3"/>
    <mergeCell ref="C16:D16"/>
    <mergeCell ref="I16:J16"/>
    <mergeCell ref="I17:J17"/>
    <mergeCell ref="C17:D17"/>
    <mergeCell ref="B7:B8"/>
    <mergeCell ref="C7:C8"/>
    <mergeCell ref="B5:C5"/>
    <mergeCell ref="C11:F11"/>
    <mergeCell ref="C12:F12"/>
    <mergeCell ref="C13:F13"/>
    <mergeCell ref="C14:F14"/>
    <mergeCell ref="C15:D15"/>
    <mergeCell ref="E6:F6"/>
    <mergeCell ref="E7:F8"/>
  </mergeCells>
  <phoneticPr fontId="7" type="noConversion"/>
  <dataValidations count="3">
    <dataValidation type="list" allowBlank="1" showInputMessage="1" showErrorMessage="1" sqref="F4 C3" xr:uid="{1E333CA9-20F7-48AF-B95D-F222E6301FAC}">
      <formula1>พ.ศ.</formula1>
    </dataValidation>
    <dataValidation type="list" allowBlank="1" showInputMessage="1" showErrorMessage="1" sqref="C4 E4" xr:uid="{3C01FE62-FFB1-4586-A41A-42F88ABCC751}">
      <formula1>เดือน</formula1>
    </dataValidation>
    <dataValidation type="list" allowBlank="1" showInputMessage="1" showErrorMessage="1" sqref="D4" xr:uid="{0C80D89D-E922-4DC6-9E19-5462022DEE6B}">
      <formula1>วันที่</formula1>
    </dataValidation>
  </dataValidations>
  <printOptions horizontalCentered="1"/>
  <pageMargins left="0.25" right="0.11811023622047245" top="0.37" bottom="0.31" header="0.31496062992125984" footer="0.19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0" r:id="rId4" name="Button 8">
              <controlPr defaultSize="0" print="0" autoFill="0" autoPict="0" macro="[0]!AutoPrintSlip">
                <anchor moveWithCells="1">
                  <from>
                    <xdr:col>9</xdr:col>
                    <xdr:colOff>342900</xdr:colOff>
                    <xdr:row>10</xdr:row>
                    <xdr:rowOff>129540</xdr:rowOff>
                  </from>
                  <to>
                    <xdr:col>11</xdr:col>
                    <xdr:colOff>175260</xdr:colOff>
                    <xdr:row>12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AutoPrintSlipPDF">
                <anchor moveWithCells="1">
                  <from>
                    <xdr:col>11</xdr:col>
                    <xdr:colOff>525780</xdr:colOff>
                    <xdr:row>10</xdr:row>
                    <xdr:rowOff>129540</xdr:rowOff>
                  </from>
                  <to>
                    <xdr:col>12</xdr:col>
                    <xdr:colOff>266700</xdr:colOff>
                    <xdr:row>12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PrintOut">
                <anchor moveWithCells="1">
                  <from>
                    <xdr:col>8</xdr:col>
                    <xdr:colOff>350520</xdr:colOff>
                    <xdr:row>10</xdr:row>
                    <xdr:rowOff>129540</xdr:rowOff>
                  </from>
                  <to>
                    <xdr:col>8</xdr:col>
                    <xdr:colOff>1432560</xdr:colOff>
                    <xdr:row>12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7" name="Button 12">
              <controlPr defaultSize="0" print="0" autoFill="0" autoPict="0" macro="[0]!PrintPreview">
                <anchor moveWithCells="1">
                  <from>
                    <xdr:col>14</xdr:col>
                    <xdr:colOff>38100</xdr:colOff>
                    <xdr:row>11</xdr:row>
                    <xdr:rowOff>167640</xdr:rowOff>
                  </from>
                  <to>
                    <xdr:col>14</xdr:col>
                    <xdr:colOff>1996440</xdr:colOff>
                    <xdr:row>13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8" name="Spinner 14">
              <controlPr defaultSize="0" autoPict="0">
                <anchor moveWithCells="1" sizeWithCells="1">
                  <from>
                    <xdr:col>3</xdr:col>
                    <xdr:colOff>15240</xdr:colOff>
                    <xdr:row>6</xdr:row>
                    <xdr:rowOff>0</xdr:rowOff>
                  </from>
                  <to>
                    <xdr:col>4</xdr:col>
                    <xdr:colOff>0</xdr:colOff>
                    <xdr:row>8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17776-E898-42C9-84DC-E8B19CE1C2DC}">
  <sheetPr codeName="Sheet6">
    <tabColor rgb="FFFF99FF"/>
  </sheetPr>
  <dimension ref="A1:D29"/>
  <sheetViews>
    <sheetView showGridLines="0" zoomScaleNormal="100" workbookViewId="0">
      <selection activeCell="H13" sqref="H13"/>
    </sheetView>
  </sheetViews>
  <sheetFormatPr defaultRowHeight="24.6" x14ac:dyDescent="0.7"/>
  <cols>
    <col min="1" max="1" width="20.5" style="234" customWidth="1"/>
    <col min="2" max="2" width="12.69921875" style="223" customWidth="1"/>
    <col min="3" max="3" width="21.69921875" style="234" customWidth="1"/>
    <col min="4" max="4" width="12.69921875" style="223" customWidth="1"/>
    <col min="5" max="6" width="8.796875" style="12"/>
    <col min="7" max="7" width="27.796875" style="12" customWidth="1"/>
    <col min="8" max="16384" width="8.796875" style="12"/>
  </cols>
  <sheetData>
    <row r="1" spans="1:4" ht="22.8" customHeight="1" x14ac:dyDescent="0.7">
      <c r="A1" s="209"/>
      <c r="B1" s="209"/>
      <c r="C1" s="209"/>
      <c r="D1" s="209"/>
    </row>
    <row r="2" spans="1:4" ht="22.8" customHeight="1" x14ac:dyDescent="0.7">
      <c r="A2" s="210"/>
      <c r="B2" s="210"/>
      <c r="C2" s="210"/>
      <c r="D2" s="210"/>
    </row>
    <row r="3" spans="1:4" ht="18" customHeight="1" x14ac:dyDescent="0.7">
      <c r="A3" s="210"/>
      <c r="B3" s="210"/>
      <c r="C3" s="210"/>
      <c r="D3" s="210"/>
    </row>
    <row r="4" spans="1:4" ht="22.8" customHeight="1" x14ac:dyDescent="0.7">
      <c r="A4" s="210"/>
      <c r="B4" s="210"/>
      <c r="C4" s="210"/>
      <c r="D4" s="210"/>
    </row>
    <row r="5" spans="1:4" x14ac:dyDescent="0.7">
      <c r="A5" s="211"/>
      <c r="B5" s="212"/>
      <c r="C5" s="213"/>
      <c r="D5" s="214"/>
    </row>
    <row r="6" spans="1:4" x14ac:dyDescent="0.7">
      <c r="A6" s="211"/>
      <c r="B6" s="212"/>
      <c r="C6" s="213"/>
      <c r="D6" s="214"/>
    </row>
    <row r="7" spans="1:4" x14ac:dyDescent="0.7">
      <c r="A7" s="211"/>
      <c r="B7" s="212"/>
      <c r="C7" s="213"/>
      <c r="D7" s="214"/>
    </row>
    <row r="8" spans="1:4" x14ac:dyDescent="0.7">
      <c r="A8" s="211"/>
      <c r="B8" s="212"/>
      <c r="C8" s="213"/>
      <c r="D8" s="214"/>
    </row>
    <row r="9" spans="1:4" ht="4.8" customHeight="1" x14ac:dyDescent="0.7">
      <c r="A9" s="215"/>
      <c r="B9" s="266"/>
      <c r="C9" s="266"/>
      <c r="D9" s="216"/>
    </row>
    <row r="10" spans="1:4" x14ac:dyDescent="0.7">
      <c r="A10" s="267" t="s">
        <v>66</v>
      </c>
      <c r="B10" s="267"/>
      <c r="C10" s="268" t="s">
        <v>62</v>
      </c>
      <c r="D10" s="268"/>
    </row>
    <row r="11" spans="1:4" ht="4.8" customHeight="1" x14ac:dyDescent="0.7">
      <c r="A11" s="217"/>
      <c r="B11" s="218"/>
      <c r="C11" s="219"/>
      <c r="D11" s="220"/>
    </row>
    <row r="12" spans="1:4" x14ac:dyDescent="0.7">
      <c r="A12" s="221" t="str">
        <f>ฐานข้อมูลเงินเดือน!N1</f>
        <v>เงินเดือน</v>
      </c>
      <c r="B12" s="222">
        <f>IFERROR(VLOOKUP(พิมพ์ใบแจ้ง!$C$7,ฐานข้อมูลเงินเดือน!$A$3:$AI$785,MATCH(A12,ฐานข้อมูลเงินเดือน!$1:$1,0),0)," ")</f>
        <v>20400</v>
      </c>
      <c r="C12" s="221" t="str">
        <f>ฐานข้อมูลเงินเดือน!W1</f>
        <v>ภาษีหัก ณ ที่จ่าย</v>
      </c>
      <c r="D12" s="222">
        <f>IFERROR(VLOOKUP(พิมพ์ใบแจ้ง!$C$7,ฐานข้อมูลเงินเดือน!$A$3:$AI$302,MATCH($C12,ฐานข้อมูลเงินเดือน!$1:$1,0),0)," ")</f>
        <v>500</v>
      </c>
    </row>
    <row r="13" spans="1:4" x14ac:dyDescent="0.7">
      <c r="A13" s="221" t="str">
        <f>ฐานข้อมูลเงินเดือน!O1</f>
        <v>เงินเพิ่ม/ค่าตอบแทน</v>
      </c>
      <c r="B13" s="222">
        <f>IFERROR(VLOOKUP(พิมพ์ใบแจ้ง!$C$7,ฐานข้อมูลเงินเดือน!$A$3:$AI$785,MATCH(A13,ฐานข้อมูลเงินเดือน!$1:$1,0),0)," ")</f>
        <v>1750</v>
      </c>
      <c r="C13" s="221" t="str">
        <f>ฐานข้อมูลเงินเดือน!X1</f>
        <v>ประกันสังคม</v>
      </c>
      <c r="D13" s="222">
        <f>IFERROR(VLOOKUP(พิมพ์ใบแจ้ง!$C$7,ฐานข้อมูลเงินเดือน!$A$3:$AI$302,MATCH($C13,ฐานข้อมูลเงินเดือน!$1:$1,0),0)," ")</f>
        <v>0</v>
      </c>
    </row>
    <row r="14" spans="1:4" x14ac:dyDescent="0.7">
      <c r="A14" s="221" t="str">
        <f>ฐานข้อมูลเงินเดือน!P1</f>
        <v>เงินประจำตำแหน่ง</v>
      </c>
      <c r="B14" s="222">
        <f>IFERROR(VLOOKUP(พิมพ์ใบแจ้ง!$C$7,ฐานข้อมูลเงินเดือน!$A$3:$AI$785,MATCH(A14,ฐานข้อมูลเงินเดือน!$1:$1,0),0)," ")</f>
        <v>1750</v>
      </c>
      <c r="C14" s="221" t="str">
        <f>ฐานข้อมูลเงินเดือน!Y1</f>
        <v>กสจ.</v>
      </c>
      <c r="D14" s="222">
        <f>IFERROR(VLOOKUP(พิมพ์ใบแจ้ง!$C$7,ฐานข้อมูลเงินเดือน!$A$3:$AI$302,MATCH($C14,ฐานข้อมูลเงินเดือน!$1:$1,0),0)," ")</f>
        <v>0</v>
      </c>
    </row>
    <row r="15" spans="1:4" x14ac:dyDescent="0.7">
      <c r="A15" s="274" t="str">
        <f>ฐานข้อมูลเงินเดือน!Q1</f>
        <v>เงินตอบแทนพิเศษของผู้ได้รับเงินเดือนเต็มขั้น</v>
      </c>
      <c r="B15" s="222">
        <f>IFERROR(VLOOKUP(พิมพ์ใบแจ้ง!$C$7,ฐานข้อมูลเงินเดือน!$A$3:$AI$785,MATCH(A15,ฐานข้อมูลเงินเดือน!$1:$1,0),0)," ")</f>
        <v>0</v>
      </c>
      <c r="C15" s="221" t="str">
        <f>ฐานข้อมูลเงินเดือน!Z1</f>
        <v>แก้ไขจ่าย 4</v>
      </c>
      <c r="D15" s="222">
        <f>IFERROR(VLOOKUP(พิมพ์ใบแจ้ง!$C$7,ฐานข้อมูลเงินเดือน!$A$3:$AI$302,MATCH($C15,ฐานข้อมูลเงินเดือน!$1:$1,0),0)," ")</f>
        <v>0</v>
      </c>
    </row>
    <row r="16" spans="1:4" x14ac:dyDescent="0.7">
      <c r="A16" s="274"/>
      <c r="C16" s="221" t="str">
        <f>ฐานข้อมูลเงินเดือน!AA1</f>
        <v>แก้ไขจ่าย 5</v>
      </c>
      <c r="D16" s="222">
        <f>IFERROR(VLOOKUP(พิมพ์ใบแจ้ง!$C$7,ฐานข้อมูลเงินเดือน!$A$3:$AI$302,MATCH($C16,ฐานข้อมูลเงินเดือน!$1:$1,0),0)," ")</f>
        <v>0</v>
      </c>
    </row>
    <row r="17" spans="1:4" x14ac:dyDescent="0.7">
      <c r="A17" s="221" t="str">
        <f>ฐานข้อมูลเงินเดือน!R1</f>
        <v>เงินวิทยฐานะ</v>
      </c>
      <c r="B17" s="222">
        <f>IFERROR(VLOOKUP(พิมพ์ใบแจ้ง!$C$7,ฐานข้อมูลเงินเดือน!$A$3:$AI$785,MATCH(A17,ฐานข้อมูลเงินเดือน!$1:$1,0),0)," ")</f>
        <v>500</v>
      </c>
      <c r="C17" s="221" t="str">
        <f>ฐานข้อมูลเงินเดือน!AB1</f>
        <v>แก้ไขจ่าย 6</v>
      </c>
      <c r="D17" s="222">
        <f>IFERROR(VLOOKUP(พิมพ์ใบแจ้ง!$C$7,ฐานข้อมูลเงินเดือน!$A$3:$AI$302,MATCH($C17,ฐานข้อมูลเงินเดือน!$1:$1,0),0)," ")</f>
        <v>0</v>
      </c>
    </row>
    <row r="18" spans="1:4" x14ac:dyDescent="0.7">
      <c r="A18" s="221" t="str">
        <f>ฐานข้อมูลเงินเดือน!S1</f>
        <v>ค่าตอบแทนอื่น ๆ</v>
      </c>
      <c r="B18" s="222">
        <f>IFERROR(VLOOKUP(พิมพ์ใบแจ้ง!$C$7,ฐานข้อมูลเงินเดือน!$A$3:$AI$785,MATCH(A18,ฐานข้อมูลเงินเดือน!$1:$1,0),0)," ")</f>
        <v>7200</v>
      </c>
      <c r="C18" s="221" t="str">
        <f>ฐานข้อมูลเงินเดือน!AC1</f>
        <v>แก้ไขจ่าย 7</v>
      </c>
      <c r="D18" s="222">
        <f>IFERROR(VLOOKUP(พิมพ์ใบแจ้ง!$C$7,ฐานข้อมูลเงินเดือน!$A$3:$AI$302,MATCH($C18,ฐานข้อมูลเงินเดือน!$1:$1,0),0)," ")</f>
        <v>0</v>
      </c>
    </row>
    <row r="19" spans="1:4" x14ac:dyDescent="0.7">
      <c r="A19" s="221" t="str">
        <f>ฐานข้อมูลเงินเดือน!T1</f>
        <v>โบนัส</v>
      </c>
      <c r="B19" s="222">
        <f>IFERROR(VLOOKUP(พิมพ์ใบแจ้ง!$C$7,ฐานข้อมูลเงินเดือน!$A$3:$AI$785,MATCH(A19,ฐานข้อมูลเงินเดือน!$1:$1,0),0)," ")</f>
        <v>0</v>
      </c>
      <c r="C19" s="221" t="str">
        <f>ฐานข้อมูลเงินเดือน!AD1</f>
        <v>แก้ไขจ่าย 8</v>
      </c>
      <c r="D19" s="222">
        <f>IFERROR(VLOOKUP(พิมพ์ใบแจ้ง!$C$7,ฐานข้อมูลเงินเดือน!$A$3:$AI$302,MATCH($C19,ฐานข้อมูลเงินเดือน!$1:$1,0),0)," ")</f>
        <v>0</v>
      </c>
    </row>
    <row r="20" spans="1:4" x14ac:dyDescent="0.7">
      <c r="A20" s="224" t="str">
        <f>ฐานข้อมูลเงินเดือน!U1</f>
        <v>รายรับอื่น ๆ</v>
      </c>
      <c r="B20" s="222">
        <f>IFERROR(VLOOKUP(พิมพ์ใบแจ้ง!$C$7,ฐานข้อมูลเงินเดือน!$A$3:$AI$785,MATCH(A20,ฐานข้อมูลเงินเดือน!$1:$1,0),0)," ")</f>
        <v>5000</v>
      </c>
      <c r="C20" s="221" t="str">
        <f>ฐานข้อมูลเงินเดือน!AE1</f>
        <v>แก้ไขจ่าย 9</v>
      </c>
      <c r="D20" s="222">
        <f>IFERROR(VLOOKUP(พิมพ์ใบแจ้ง!$C$7,ฐานข้อมูลเงินเดือน!$A$3:$AI$302,MATCH($C20,ฐานข้อมูลเงินเดือน!$1:$1,0),0)," ")</f>
        <v>0</v>
      </c>
    </row>
    <row r="21" spans="1:4" x14ac:dyDescent="0.7">
      <c r="A21" s="221"/>
      <c r="B21" s="222"/>
      <c r="C21" s="221" t="str">
        <f>ฐานข้อมูลเงินเดือน!AF1</f>
        <v>แก้ไขจ่าย 10</v>
      </c>
      <c r="D21" s="222">
        <f>IFERROR(VLOOKUP(พิมพ์ใบแจ้ง!$C$7,ฐานข้อมูลเงินเดือน!$A$3:$AI$302,MATCH($C21,ฐานข้อมูลเงินเดือน!$1:$1,0),0)," ")</f>
        <v>0</v>
      </c>
    </row>
    <row r="22" spans="1:4" x14ac:dyDescent="0.7">
      <c r="A22" s="221">
        <v>0</v>
      </c>
      <c r="B22" s="225">
        <v>0</v>
      </c>
      <c r="C22" s="221" t="str">
        <f>ฐานข้อมูลเงินเดือน!AG1</f>
        <v>แก้ไขจ่าย 11</v>
      </c>
      <c r="D22" s="225">
        <f>IFERROR(VLOOKUP(พิมพ์ใบแจ้ง!$C$7,ฐานข้อมูลเงินเดือน!$A$3:$AI$302,MATCH($C22,ฐานข้อมูลเงินเดือน!$1:$1,0),0)," ")</f>
        <v>0</v>
      </c>
    </row>
    <row r="23" spans="1:4" x14ac:dyDescent="0.7">
      <c r="A23" s="226" t="s">
        <v>108</v>
      </c>
      <c r="B23" s="227">
        <f>SUM(B12:B20)</f>
        <v>36600</v>
      </c>
      <c r="C23" s="228" t="s">
        <v>63</v>
      </c>
      <c r="D23" s="229">
        <f>SUM(D12:D22)</f>
        <v>500</v>
      </c>
    </row>
    <row r="24" spans="1:4" x14ac:dyDescent="0.7">
      <c r="A24" s="269" t="s">
        <v>129</v>
      </c>
      <c r="B24" s="271">
        <f>B23-D23</f>
        <v>36100</v>
      </c>
      <c r="C24" s="230" t="s">
        <v>64</v>
      </c>
      <c r="D24" s="231"/>
    </row>
    <row r="25" spans="1:4" x14ac:dyDescent="0.7">
      <c r="A25" s="270"/>
      <c r="B25" s="272"/>
      <c r="C25" s="273" t="str">
        <f>"("&amp;BAHTTEXT(B24)&amp;")"</f>
        <v>(สามหมื่นหกพันหนึ่งร้อยบาทถ้วน)</v>
      </c>
      <c r="D25" s="273"/>
    </row>
    <row r="26" spans="1:4" x14ac:dyDescent="0.7">
      <c r="A26" s="232"/>
      <c r="B26" s="233"/>
      <c r="C26" s="232"/>
      <c r="D26" s="234"/>
    </row>
    <row r="27" spans="1:4" x14ac:dyDescent="0.7">
      <c r="A27" s="232"/>
      <c r="B27" s="233"/>
      <c r="C27" s="232"/>
      <c r="D27" s="234"/>
    </row>
    <row r="28" spans="1:4" x14ac:dyDescent="0.7">
      <c r="A28" s="232"/>
      <c r="B28" s="233"/>
      <c r="C28" s="232"/>
      <c r="D28" s="234"/>
    </row>
    <row r="29" spans="1:4" x14ac:dyDescent="0.7">
      <c r="A29" s="232"/>
      <c r="B29" s="233"/>
      <c r="C29" s="232"/>
      <c r="D29" s="234"/>
    </row>
  </sheetData>
  <protectedRanges>
    <protectedRange algorithmName="SHA-512" hashValue="XuVQeGryBye0fWMMqQnwb6Kt6hRkvMCJtJHw+sGr0+oZwLrKL9MsfUj5cR1XjKvf7f/kuNFLEVMZFyykoeu6tA==" saltValue="0I7yv0Zt/JWPZ3OJpZwknw==" spinCount="100000" sqref="C2:D8 B5:B8 D9:D11 A23:D23 A24:B29 B10:B11 A2:A11 C25:C29 C10:C22" name="Range1"/>
    <protectedRange algorithmName="SHA-512" hashValue="XuVQeGryBye0fWMMqQnwb6Kt6hRkvMCJtJHw+sGr0+oZwLrKL9MsfUj5cR1XjKvf7f/kuNFLEVMZFyykoeu6tA==" saltValue="0I7yv0Zt/JWPZ3OJpZwknw==" spinCount="100000" sqref="A22:B22" name="Range1_2"/>
    <protectedRange algorithmName="SHA-512" hashValue="XuVQeGryBye0fWMMqQnwb6Kt6hRkvMCJtJHw+sGr0+oZwLrKL9MsfUj5cR1XjKvf7f/kuNFLEVMZFyykoeu6tA==" saltValue="0I7yv0Zt/JWPZ3OJpZwknw==" spinCount="100000" sqref="D22" name="Range1_1"/>
    <protectedRange algorithmName="SHA-512" hashValue="XuVQeGryBye0fWMMqQnwb6Kt6hRkvMCJtJHw+sGr0+oZwLrKL9MsfUj5cR1XjKvf7f/kuNFLEVMZFyykoeu6tA==" saltValue="0I7yv0Zt/JWPZ3OJpZwknw==" spinCount="100000" sqref="A12:A15 A17:A21" name="Range1_3"/>
  </protectedRanges>
  <mergeCells count="7">
    <mergeCell ref="B9:C9"/>
    <mergeCell ref="A10:B10"/>
    <mergeCell ref="C10:D10"/>
    <mergeCell ref="A24:A25"/>
    <mergeCell ref="B24:B25"/>
    <mergeCell ref="C25:D25"/>
    <mergeCell ref="A15:A16"/>
  </mergeCells>
  <printOptions horizontalCentered="1"/>
  <pageMargins left="0.19685039370078741" right="0.11811023622047245" top="0.23" bottom="0.15" header="0.2" footer="0.12"/>
  <pageSetup paperSize="11" scale="95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10</vt:i4>
      </vt:variant>
    </vt:vector>
  </HeadingPairs>
  <TitlesOfParts>
    <vt:vector size="14" baseType="lpstr">
      <vt:lpstr>ข้อมูลพื้นฐาน</vt:lpstr>
      <vt:lpstr>ฐานข้อมูลเงินเดือน</vt:lpstr>
      <vt:lpstr>พิมพ์ใบแจ้ง</vt:lpstr>
      <vt:lpstr>SlipFormA5</vt:lpstr>
      <vt:lpstr>Finish</vt:lpstr>
      <vt:lpstr>SlipFormA5!Print_Area</vt:lpstr>
      <vt:lpstr>start</vt:lpstr>
      <vt:lpstr>งาน</vt:lpstr>
      <vt:lpstr>เดือน</vt:lpstr>
      <vt:lpstr>ประเภทพนักงาน</vt:lpstr>
      <vt:lpstr>ประเภทหน่วยงานใต้สังกัด</vt:lpstr>
      <vt:lpstr>พ.ศ.</vt:lpstr>
      <vt:lpstr>วันที่</vt:lpstr>
      <vt:lpstr>ส่วนราชการ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Together</dc:creator>
  <cp:lastModifiedBy>Together</cp:lastModifiedBy>
  <cp:lastPrinted>2021-07-09T04:22:47Z</cp:lastPrinted>
  <dcterms:created xsi:type="dcterms:W3CDTF">2021-06-26T05:38:06Z</dcterms:created>
  <dcterms:modified xsi:type="dcterms:W3CDTF">2021-07-09T06:31:38Z</dcterms:modified>
</cp:coreProperties>
</file>