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90" windowWidth="15075" windowHeight="8010" tabRatio="849"/>
  </bookViews>
  <sheets>
    <sheet name="PrintReport" sheetId="3" r:id="rId1"/>
    <sheet name="Employee Data" sheetId="7" r:id="rId2"/>
  </sheets>
  <definedNames>
    <definedName name="OT_ชม.">'Employee Data'!$H:$H</definedName>
    <definedName name="_xlnm.Print_Area" localSheetId="0">PrintReport!$D$4:$D$17</definedName>
    <definedName name="ValData">OFFSET('Employee Data'!$AG$2,0,0,'Employee Data'!$AG$1)</definedName>
    <definedName name="ค่าแรง">'Employee Data'!$G:$G</definedName>
    <definedName name="ชื่อพนักงาน">'Employee Data'!$D:$D</definedName>
    <definedName name="ชื่อเล่น">'Employee Data'!$E:$E</definedName>
    <definedName name="ประกันสังคม">'Employee Data'!$O$1</definedName>
    <definedName name="แผนก">'Employee Data'!$C:$C</definedName>
    <definedName name="รหัส">'Employee Data'!$B:$B</definedName>
    <definedName name="รับล่วงหน้า">#REF!</definedName>
    <definedName name="ออกแล้ว">'Employee Data'!$AH$1</definedName>
  </definedNames>
  <calcPr calcId="125725" fullCalcOnLoad="1"/>
</workbook>
</file>

<file path=xl/calcChain.xml><?xml version="1.0" encoding="utf-8"?>
<calcChain xmlns="http://schemas.openxmlformats.org/spreadsheetml/2006/main">
  <c r="AE2" i="7"/>
  <c r="AE3"/>
  <c r="G2"/>
  <c r="H2"/>
  <c r="G3"/>
  <c r="H3"/>
  <c r="G5"/>
  <c r="G10"/>
  <c r="H5"/>
  <c r="H10"/>
  <c r="G4"/>
  <c r="G8"/>
  <c r="H4"/>
  <c r="H8"/>
  <c r="G9"/>
  <c r="H9"/>
  <c r="G11"/>
  <c r="H11"/>
  <c r="H7"/>
  <c r="H6"/>
  <c r="G6"/>
  <c r="G7"/>
  <c r="P5"/>
  <c r="P3"/>
  <c r="P4"/>
  <c r="P6"/>
  <c r="P7"/>
  <c r="P8"/>
  <c r="P9"/>
  <c r="P10"/>
  <c r="P11"/>
  <c r="P2"/>
  <c r="A3"/>
  <c r="A4"/>
  <c r="A5"/>
  <c r="A6"/>
  <c r="A7"/>
  <c r="A8"/>
  <c r="A9"/>
  <c r="A10"/>
  <c r="A11"/>
  <c r="J11"/>
  <c r="K11"/>
  <c r="L11"/>
  <c r="T11"/>
  <c r="U11"/>
  <c r="V11"/>
  <c r="J10"/>
  <c r="K10"/>
  <c r="L10"/>
  <c r="J9"/>
  <c r="K9"/>
  <c r="L9"/>
  <c r="T9"/>
  <c r="U9"/>
  <c r="V9"/>
  <c r="T10"/>
  <c r="U10"/>
  <c r="V10"/>
  <c r="V8"/>
  <c r="U8"/>
  <c r="T8"/>
  <c r="L8"/>
  <c r="K8"/>
  <c r="J8"/>
  <c r="V7"/>
  <c r="U7"/>
  <c r="T7"/>
  <c r="L7"/>
  <c r="K7"/>
  <c r="J7"/>
  <c r="V6"/>
  <c r="U6"/>
  <c r="T6"/>
  <c r="L6"/>
  <c r="K6"/>
  <c r="J6"/>
  <c r="V5"/>
  <c r="U5"/>
  <c r="T5"/>
  <c r="L5"/>
  <c r="K5"/>
  <c r="J5"/>
  <c r="V4"/>
  <c r="U4"/>
  <c r="T4"/>
  <c r="L4"/>
  <c r="K4"/>
  <c r="J4"/>
  <c r="V3"/>
  <c r="U3"/>
  <c r="T3"/>
  <c r="L3"/>
  <c r="K3"/>
  <c r="J3"/>
  <c r="V2"/>
  <c r="U2"/>
  <c r="T2"/>
  <c r="L2"/>
  <c r="K2"/>
  <c r="J2"/>
  <c r="AE4"/>
  <c r="AE5"/>
  <c r="AE6"/>
  <c r="AE7"/>
  <c r="AE8"/>
  <c r="AE9"/>
  <c r="AE10"/>
  <c r="AE11"/>
  <c r="AG1"/>
  <c r="AG3"/>
  <c r="AG2"/>
  <c r="AG10"/>
  <c r="AG6"/>
  <c r="AG9"/>
  <c r="AG8"/>
  <c r="AG4"/>
  <c r="AG7"/>
  <c r="AG11"/>
  <c r="AG5"/>
</calcChain>
</file>

<file path=xl/sharedStrings.xml><?xml version="1.0" encoding="utf-8"?>
<sst xmlns="http://schemas.openxmlformats.org/spreadsheetml/2006/main" count="78" uniqueCount="59">
  <si>
    <t>รหัส</t>
  </si>
  <si>
    <t>ชื่อพนักงาน</t>
  </si>
  <si>
    <t>ค่าแรง</t>
  </si>
  <si>
    <t>C</t>
  </si>
  <si>
    <t>ระบุช่วงวันที่ พิมพ์รายงาน</t>
  </si>
  <si>
    <t>ที่</t>
  </si>
  <si>
    <t>วัน</t>
  </si>
  <si>
    <t>แผนก</t>
  </si>
  <si>
    <t>วันที่เริ่มต้น</t>
  </si>
  <si>
    <t>A</t>
  </si>
  <si>
    <t>B</t>
  </si>
  <si>
    <t>OT/ชม.</t>
  </si>
  <si>
    <t>วันที่สิ้นสุด</t>
  </si>
  <si>
    <t>แรกเข้า</t>
  </si>
  <si>
    <t>วันเดือนปีเกิด</t>
  </si>
  <si>
    <t>อายุงาน</t>
  </si>
  <si>
    <t>ชื่อเล่น</t>
  </si>
  <si>
    <t>เพศ</t>
  </si>
  <si>
    <t>เดือน</t>
  </si>
  <si>
    <t>เงินเบิกคงค้าง</t>
  </si>
  <si>
    <t>ที่อยู่</t>
  </si>
  <si>
    <t>หมู่ที่</t>
  </si>
  <si>
    <t>ตำบล</t>
  </si>
  <si>
    <t>อำเภอ</t>
  </si>
  <si>
    <t>จังหวัด</t>
  </si>
  <si>
    <t>เลขที่บัตรประชาชน</t>
  </si>
  <si>
    <t>วันออกบัตร</t>
  </si>
  <si>
    <t>บัตรหมดอายุ</t>
  </si>
  <si>
    <t>ใส่วันเข้างาน</t>
  </si>
  <si>
    <t>สถานะงาน</t>
  </si>
  <si>
    <t>ออกแล้ว</t>
  </si>
  <si>
    <t>วันที่ออก</t>
  </si>
  <si>
    <t>เข้าอายุ</t>
  </si>
  <si>
    <t>ปี</t>
  </si>
  <si>
    <t>ประกันสังคม</t>
  </si>
  <si>
    <t>*</t>
  </si>
  <si>
    <t>ก</t>
  </si>
  <si>
    <t>ข</t>
  </si>
  <si>
    <t>จ</t>
  </si>
  <si>
    <t>ด</t>
  </si>
  <si>
    <t>ห</t>
  </si>
  <si>
    <t>อ</t>
  </si>
  <si>
    <t>พ</t>
  </si>
  <si>
    <t>ผ</t>
  </si>
  <si>
    <t>ส</t>
  </si>
  <si>
    <t>ต</t>
  </si>
  <si>
    <t>วิเชียร  สิงโต</t>
  </si>
  <si>
    <t>นารี  น่าจัง</t>
  </si>
  <si>
    <t xml:space="preserve"> #</t>
  </si>
  <si>
    <t>นันท์</t>
  </si>
  <si>
    <t>จิตร</t>
  </si>
  <si>
    <t>จอห์น</t>
  </si>
  <si>
    <t>ประวิท</t>
  </si>
  <si>
    <t>กาญจนา</t>
  </si>
  <si>
    <t>กันยา</t>
  </si>
  <si>
    <t>วรวิทย์</t>
  </si>
  <si>
    <t>จันทร์</t>
  </si>
  <si>
    <t>ป</t>
  </si>
  <si>
    <t>ท</t>
  </si>
</sst>
</file>

<file path=xl/styles.xml><?xml version="1.0" encoding="utf-8"?>
<styleSheet xmlns="http://schemas.openxmlformats.org/spreadsheetml/2006/main">
  <numFmts count="5">
    <numFmt numFmtId="183" formatCode="dd/mm/yyyy;@"/>
    <numFmt numFmtId="185" formatCode="[$-107041E]d\ mmm\ yy;@"/>
    <numFmt numFmtId="186" formatCode="[$-101041E]d\ mmm\ yy;@"/>
    <numFmt numFmtId="192" formatCode="[$-101041E]d\ mmmm\ yyyy;@"/>
    <numFmt numFmtId="194" formatCode="[$-1000000]0\ 0000\ 00000\ 00\ 0"/>
  </numFmts>
  <fonts count="12">
    <font>
      <sz val="14"/>
      <name val="AngsanaUPC"/>
      <charset val="222"/>
    </font>
    <font>
      <sz val="14"/>
      <name val="AngsanaUPC"/>
      <charset val="222"/>
    </font>
    <font>
      <sz val="16"/>
      <name val="AngsanaUPC"/>
      <family val="1"/>
      <charset val="222"/>
    </font>
    <font>
      <sz val="14"/>
      <name val="Cordia New"/>
      <family val="2"/>
    </font>
    <font>
      <sz val="16"/>
      <color indexed="9"/>
      <name val="AngsanaUPC"/>
      <family val="1"/>
      <charset val="222"/>
    </font>
    <font>
      <sz val="12"/>
      <name val="AngsanaUPC"/>
      <family val="1"/>
      <charset val="222"/>
    </font>
    <font>
      <sz val="14"/>
      <name val="AngsanaUPC"/>
      <family val="1"/>
      <charset val="222"/>
    </font>
    <font>
      <sz val="8"/>
      <name val="AngsanaUPC"/>
      <family val="1"/>
    </font>
    <font>
      <sz val="14"/>
      <color indexed="17"/>
      <name val="AngsanaUPC"/>
      <family val="1"/>
      <charset val="222"/>
    </font>
    <font>
      <sz val="14"/>
      <color indexed="12"/>
      <name val="AngsanaUPC"/>
      <family val="1"/>
      <charset val="222"/>
    </font>
    <font>
      <sz val="14"/>
      <color indexed="14"/>
      <name val="AngsanaUPC"/>
      <family val="1"/>
      <charset val="222"/>
    </font>
    <font>
      <sz val="14"/>
      <color indexed="12"/>
      <name val="AngsanaUPC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3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3" fontId="4" fillId="0" borderId="2" xfId="0" applyNumberFormat="1" applyFont="1" applyBorder="1" applyAlignment="1" applyProtection="1">
      <alignment horizontal="center"/>
      <protection locked="0"/>
    </xf>
    <xf numFmtId="0" fontId="2" fillId="0" borderId="3" xfId="0" applyFont="1" applyBorder="1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183" fontId="2" fillId="0" borderId="0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0" fillId="0" borderId="2" xfId="0" applyBorder="1"/>
    <xf numFmtId="0" fontId="5" fillId="0" borderId="3" xfId="0" applyFont="1" applyBorder="1"/>
    <xf numFmtId="0" fontId="0" fillId="0" borderId="1" xfId="0" applyBorder="1"/>
    <xf numFmtId="0" fontId="0" fillId="3" borderId="1" xfId="0" applyNumberFormat="1" applyFill="1" applyBorder="1"/>
    <xf numFmtId="0" fontId="0" fillId="3" borderId="1" xfId="0" applyFill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6" xfId="0" applyFont="1" applyFill="1" applyBorder="1" applyAlignment="1"/>
    <xf numFmtId="0" fontId="6" fillId="5" borderId="1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7" xfId="0" applyBorder="1"/>
    <xf numFmtId="0" fontId="6" fillId="0" borderId="7" xfId="0" applyFont="1" applyBorder="1" applyAlignment="1">
      <alignment horizontal="center"/>
    </xf>
    <xf numFmtId="0" fontId="5" fillId="0" borderId="4" xfId="0" applyFont="1" applyBorder="1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6" fillId="2" borderId="1" xfId="0" applyFont="1" applyFill="1" applyBorder="1" applyProtection="1">
      <protection locked="0"/>
    </xf>
    <xf numFmtId="0" fontId="6" fillId="0" borderId="1" xfId="0" applyFont="1" applyBorder="1" applyProtection="1">
      <protection locked="0"/>
    </xf>
    <xf numFmtId="192" fontId="0" fillId="0" borderId="1" xfId="0" applyNumberFormat="1" applyBorder="1" applyProtection="1">
      <protection locked="0"/>
    </xf>
    <xf numFmtId="185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10" fillId="0" borderId="1" xfId="0" applyFont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92" fontId="11" fillId="0" borderId="1" xfId="0" applyNumberFormat="1" applyFont="1" applyBorder="1" applyProtection="1">
      <protection locked="0"/>
    </xf>
    <xf numFmtId="194" fontId="9" fillId="0" borderId="1" xfId="0" applyNumberFormat="1" applyFont="1" applyBorder="1" applyProtection="1">
      <protection locked="0"/>
    </xf>
    <xf numFmtId="186" fontId="9" fillId="0" borderId="1" xfId="0" applyNumberFormat="1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0" fillId="0" borderId="1" xfId="0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0" xfId="0" applyFill="1"/>
    <xf numFmtId="183" fontId="2" fillId="0" borderId="10" xfId="0" applyNumberFormat="1" applyFont="1" applyBorder="1" applyAlignment="1">
      <alignment horizontal="center"/>
    </xf>
    <xf numFmtId="0" fontId="1" fillId="0" borderId="1" xfId="0" applyFont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3" borderId="1" xfId="0" applyNumberFormat="1" applyFont="1" applyFill="1" applyBorder="1"/>
    <xf numFmtId="3" fontId="2" fillId="0" borderId="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indexed="10"/>
      </font>
      <fill>
        <patternFill>
          <bgColor indexed="42"/>
        </patternFill>
      </fill>
    </dxf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10"/>
      </font>
      <fill>
        <patternFill>
          <bgColor indexed="43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4577"/>
  <ax:ocxPr ax:name="_ExtentY" ax:value="3757"/>
  <ax:ocxPr ax:name="_StockProps" ax:value="1"/>
  <ax:ocxPr ax:name="BackColor" ax:value="-2147483633"/>
  <ax:ocxPr ax:name="Year" ax:value="2011"/>
  <ax:ocxPr ax:name="Month" ax:value="10"/>
  <ax:ocxPr ax:name="Day" ax:value="29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13"/>
  </sheetPr>
  <dimension ref="A1:BN18"/>
  <sheetViews>
    <sheetView tabSelected="1" workbookViewId="0">
      <selection activeCell="H10" sqref="H10"/>
    </sheetView>
  </sheetViews>
  <sheetFormatPr defaultRowHeight="23.25"/>
  <cols>
    <col min="1" max="1" width="3.1640625" bestFit="1" customWidth="1"/>
    <col min="2" max="2" width="4.1640625" customWidth="1"/>
    <col min="4" max="4" width="18.6640625" style="1" customWidth="1"/>
  </cols>
  <sheetData>
    <row r="1" spans="1:4">
      <c r="B1" s="50" t="s">
        <v>4</v>
      </c>
      <c r="C1" s="50"/>
      <c r="D1" s="50"/>
    </row>
    <row r="2" spans="1:4">
      <c r="B2" s="50" t="s">
        <v>8</v>
      </c>
      <c r="C2" s="50"/>
      <c r="D2" s="9">
        <v>40840</v>
      </c>
    </row>
    <row r="3" spans="1:4">
      <c r="B3" s="51" t="s">
        <v>12</v>
      </c>
      <c r="C3" s="51"/>
      <c r="D3" s="46">
        <v>40845</v>
      </c>
    </row>
    <row r="4" spans="1:4" ht="18" customHeight="1">
      <c r="A4" s="11"/>
      <c r="B4" s="11"/>
      <c r="C4" s="7"/>
      <c r="D4" s="3"/>
    </row>
    <row r="5" spans="1:4" s="5" customFormat="1" ht="18" customHeight="1">
      <c r="A5" s="12"/>
      <c r="B5" s="12"/>
      <c r="C5" s="8"/>
      <c r="D5" s="4"/>
    </row>
    <row r="6" spans="1:4" s="5" customFormat="1" ht="18" customHeight="1" thickBot="1">
      <c r="A6" s="27" t="s">
        <v>48</v>
      </c>
      <c r="B6" s="10" t="s">
        <v>7</v>
      </c>
      <c r="C6" s="10" t="s">
        <v>0</v>
      </c>
      <c r="D6" s="10" t="s">
        <v>1</v>
      </c>
    </row>
    <row r="7" spans="1:4" ht="18" customHeight="1" thickTop="1">
      <c r="A7" s="25"/>
      <c r="B7" s="26"/>
      <c r="C7" s="2"/>
      <c r="D7" s="6" t="s">
        <v>36</v>
      </c>
    </row>
    <row r="8" spans="1:4" ht="18" customHeight="1">
      <c r="A8" s="13"/>
      <c r="B8" s="26"/>
      <c r="C8" s="2"/>
      <c r="D8" s="6" t="s">
        <v>57</v>
      </c>
    </row>
    <row r="9" spans="1:4" ht="18" customHeight="1">
      <c r="A9" s="13"/>
      <c r="B9" s="26"/>
      <c r="C9" s="2"/>
      <c r="D9" s="6" t="s">
        <v>58</v>
      </c>
    </row>
    <row r="10" spans="1:4" ht="18" customHeight="1">
      <c r="A10" s="13"/>
      <c r="B10" s="26"/>
      <c r="C10" s="2"/>
      <c r="D10" s="6" t="s">
        <v>41</v>
      </c>
    </row>
    <row r="11" spans="1:4" ht="18" customHeight="1">
      <c r="A11" s="13"/>
      <c r="B11" s="26"/>
      <c r="C11" s="2"/>
      <c r="D11" s="6" t="s">
        <v>54</v>
      </c>
    </row>
    <row r="12" spans="1:4" ht="18" customHeight="1">
      <c r="A12" s="13"/>
      <c r="B12" s="26"/>
      <c r="C12" s="2"/>
      <c r="D12" s="6" t="s">
        <v>38</v>
      </c>
    </row>
    <row r="13" spans="1:4" ht="18" customHeight="1">
      <c r="A13" s="13"/>
      <c r="B13" s="26"/>
      <c r="C13" s="2"/>
      <c r="D13" s="6" t="s">
        <v>38</v>
      </c>
    </row>
    <row r="14" spans="1:4" ht="18" customHeight="1">
      <c r="A14" s="13"/>
      <c r="B14" s="26"/>
      <c r="C14" s="2"/>
      <c r="D14" s="6" t="s">
        <v>38</v>
      </c>
    </row>
    <row r="15" spans="1:4" ht="18" customHeight="1">
      <c r="A15" s="13"/>
      <c r="B15" s="26"/>
      <c r="C15" s="2"/>
      <c r="D15" s="6" t="s">
        <v>38</v>
      </c>
    </row>
    <row r="16" spans="1:4" ht="18" customHeight="1">
      <c r="A16" s="13"/>
      <c r="B16" s="26"/>
      <c r="C16" s="2"/>
      <c r="D16" s="6" t="s">
        <v>38</v>
      </c>
    </row>
    <row r="17" spans="1:4" ht="18" customHeight="1">
      <c r="A17" s="41"/>
      <c r="C17" s="16"/>
      <c r="D17" s="17"/>
    </row>
    <row r="18" spans="1:4" ht="21">
      <c r="D18"/>
    </row>
  </sheetData>
  <mergeCells count="3">
    <mergeCell ref="B1:D1"/>
    <mergeCell ref="B2:C2"/>
    <mergeCell ref="B3:C3"/>
  </mergeCells>
  <phoneticPr fontId="7" type="noConversion"/>
  <dataValidations count="1">
    <dataValidation type="list" allowBlank="1" showInputMessage="1" sqref="D7:D16">
      <formula1>ValData</formula1>
    </dataValidation>
  </dataValidations>
  <printOptions horizontalCentered="1" verticalCentered="1"/>
  <pageMargins left="0.39370078740157483" right="0.19685039370078741" top="0.98425196850393704" bottom="0.98425196850393704" header="0.51181102362204722" footer="0.51181102362204722"/>
  <pageSetup paperSize="9" orientation="landscape" r:id="rId1"/>
  <headerFooter alignWithMargins="0"/>
  <legacyDrawing r:id="rId2"/>
  <controls>
    <control shapeId="3102" r:id="rId3" name="Calenda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45"/>
  </sheetPr>
  <dimension ref="A1:AH12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AE7" sqref="AE7"/>
    </sheetView>
  </sheetViews>
  <sheetFormatPr defaultRowHeight="21"/>
  <cols>
    <col min="1" max="1" width="3.1640625" hidden="1" customWidth="1"/>
    <col min="2" max="2" width="8.1640625" hidden="1" customWidth="1"/>
    <col min="3" max="3" width="6.1640625" hidden="1" customWidth="1"/>
    <col min="4" max="4" width="21.83203125" customWidth="1"/>
    <col min="5" max="5" width="6.83203125" hidden="1" customWidth="1"/>
    <col min="6" max="6" width="7.33203125" hidden="1" customWidth="1"/>
    <col min="7" max="7" width="0" hidden="1" customWidth="1"/>
    <col min="8" max="8" width="7.5" hidden="1" customWidth="1"/>
    <col min="9" max="9" width="16.33203125" hidden="1" customWidth="1"/>
    <col min="10" max="10" width="4.1640625" hidden="1" customWidth="1"/>
    <col min="11" max="12" width="3.1640625" hidden="1" customWidth="1"/>
    <col min="13" max="13" width="9.6640625" hidden="1" customWidth="1"/>
    <col min="14" max="14" width="10.5" hidden="1" customWidth="1"/>
    <col min="15" max="15" width="12.1640625" hidden="1" customWidth="1"/>
    <col min="16" max="16" width="12.6640625" hidden="1" customWidth="1"/>
    <col min="17" max="17" width="5.33203125" hidden="1" customWidth="1"/>
    <col min="18" max="18" width="7.1640625" hidden="1" customWidth="1"/>
    <col min="19" max="19" width="15.83203125" hidden="1" customWidth="1"/>
    <col min="20" max="20" width="4.33203125" hidden="1" customWidth="1"/>
    <col min="21" max="21" width="5.6640625" hidden="1" customWidth="1"/>
    <col min="22" max="22" width="3.6640625" hidden="1" customWidth="1"/>
    <col min="23" max="23" width="17.6640625" hidden="1" customWidth="1"/>
    <col min="24" max="24" width="10.6640625" hidden="1" customWidth="1"/>
    <col min="25" max="25" width="11.83203125" hidden="1" customWidth="1"/>
    <col min="26" max="26" width="0" hidden="1" customWidth="1"/>
    <col min="27" max="27" width="16.6640625" hidden="1" customWidth="1"/>
    <col min="28" max="28" width="10.6640625" hidden="1" customWidth="1"/>
    <col min="29" max="29" width="14.6640625" hidden="1" customWidth="1"/>
    <col min="30" max="30" width="15.33203125" hidden="1" customWidth="1"/>
    <col min="31" max="31" width="9.83203125" customWidth="1"/>
    <col min="32" max="32" width="13.6640625" bestFit="1" customWidth="1"/>
    <col min="33" max="33" width="16.83203125" bestFit="1" customWidth="1"/>
    <col min="34" max="34" width="12.1640625" bestFit="1" customWidth="1"/>
  </cols>
  <sheetData>
    <row r="1" spans="1:34" ht="50.1" customHeight="1">
      <c r="A1" s="42" t="s">
        <v>5</v>
      </c>
      <c r="B1" s="19" t="s">
        <v>0</v>
      </c>
      <c r="C1" s="24" t="s">
        <v>7</v>
      </c>
      <c r="D1" s="19" t="s">
        <v>1</v>
      </c>
      <c r="E1" s="18" t="s">
        <v>16</v>
      </c>
      <c r="F1" s="18" t="s">
        <v>13</v>
      </c>
      <c r="G1" s="18" t="s">
        <v>2</v>
      </c>
      <c r="H1" s="18" t="s">
        <v>11</v>
      </c>
      <c r="I1" s="18" t="s">
        <v>28</v>
      </c>
      <c r="J1" s="52" t="s">
        <v>15</v>
      </c>
      <c r="K1" s="53"/>
      <c r="L1" s="54"/>
      <c r="M1" s="20" t="s">
        <v>31</v>
      </c>
      <c r="N1" s="19" t="s">
        <v>29</v>
      </c>
      <c r="O1" s="19" t="s">
        <v>34</v>
      </c>
      <c r="P1" s="19" t="s">
        <v>19</v>
      </c>
      <c r="Q1" s="21" t="s">
        <v>17</v>
      </c>
      <c r="R1" s="21" t="s">
        <v>32</v>
      </c>
      <c r="S1" s="22" t="s">
        <v>14</v>
      </c>
      <c r="T1" s="21" t="s">
        <v>33</v>
      </c>
      <c r="U1" s="21" t="s">
        <v>18</v>
      </c>
      <c r="V1" s="21" t="s">
        <v>6</v>
      </c>
      <c r="W1" s="21" t="s">
        <v>25</v>
      </c>
      <c r="X1" s="21" t="s">
        <v>26</v>
      </c>
      <c r="Y1" s="21" t="s">
        <v>27</v>
      </c>
      <c r="Z1" s="21" t="s">
        <v>20</v>
      </c>
      <c r="AA1" s="21" t="s">
        <v>21</v>
      </c>
      <c r="AB1" s="21" t="s">
        <v>22</v>
      </c>
      <c r="AC1" s="21" t="s">
        <v>23</v>
      </c>
      <c r="AD1" s="21" t="s">
        <v>24</v>
      </c>
      <c r="AE1" s="45">
        <v>0</v>
      </c>
      <c r="AF1" s="45" t="s">
        <v>54</v>
      </c>
      <c r="AG1" s="45">
        <f>LOOKUP(9.99999999999999E+307,AE:AE)</f>
        <v>1</v>
      </c>
      <c r="AH1" s="23" t="s">
        <v>30</v>
      </c>
    </row>
    <row r="2" spans="1:34">
      <c r="A2" s="43">
        <v>1</v>
      </c>
      <c r="B2" s="28">
        <v>3601001</v>
      </c>
      <c r="C2" s="29" t="s">
        <v>9</v>
      </c>
      <c r="D2" s="47" t="s">
        <v>46</v>
      </c>
      <c r="E2" s="48" t="s">
        <v>36</v>
      </c>
      <c r="F2" s="30"/>
      <c r="G2" s="15">
        <f>LOOKUP(9.99999999999999E+307,CHOOSE({1,2},0,LOOKUP(2,1/(#REF!=$D2),#REF!)))</f>
        <v>0</v>
      </c>
      <c r="H2" s="15">
        <f>LOOKUP(9.99999999999999E+307,CHOOSE({1,2},0,LOOKUP(2,1/(#REF!=$D2),#REF!)))</f>
        <v>0</v>
      </c>
      <c r="I2" s="32"/>
      <c r="J2" s="14">
        <f t="shared" ref="J2:J11" si="0">DATEDIF(DATE(YEAR($I2)-(YEAR($I2)&gt;2400)*543,MONTH($I2),DAY($I2)),($M2),"y")</f>
        <v>0</v>
      </c>
      <c r="K2" s="14">
        <f t="shared" ref="K2:K11" si="1">DATEDIF(DATE(YEAR($I2)-(YEAR($I2)&gt;2400)*543,MONTH($I2),DAY($I2)),($M2),"ym")</f>
        <v>0</v>
      </c>
      <c r="L2" s="14">
        <f t="shared" ref="L2:L7" si="2">DATEDIF(DATE(YEAR($I2)-(YEAR($I2)&gt;2400)*543,MONTH($I2),DAY($I2)),($M2),"md")</f>
        <v>0</v>
      </c>
      <c r="M2" s="33"/>
      <c r="N2" s="34"/>
      <c r="O2" s="35"/>
      <c r="P2" s="15">
        <f>LOOKUP(9.99999999999999E+307,CHOOSE({1,2},0,LOOKUP(2,1/(#REF!=$D2),#REF!)))</f>
        <v>0</v>
      </c>
      <c r="Q2" s="30"/>
      <c r="R2" s="36"/>
      <c r="S2" s="37"/>
      <c r="T2" s="49">
        <f t="shared" ref="T2:T11" ca="1" si="3">DATEDIF(DATE(YEAR($S2)-(YEAR($S2)&gt;2400)*543,MONTH($S2),DAY($S2)),TODAY(),"y")</f>
        <v>111</v>
      </c>
      <c r="U2" s="49">
        <f t="shared" ref="U2:U11" ca="1" si="4">DATEDIF(DATE(YEAR($S2)-(YEAR($S2)&gt;2400)*543,MONTH($S2),DAY($S2)),TODAY(),"ym")</f>
        <v>10</v>
      </c>
      <c r="V2" s="49">
        <f t="shared" ref="V2:V11" ca="1" si="5">DATEDIF(DATE(YEAR($S2)-(YEAR($S2)&gt;2400)*543,MONTH($S2),DAY($S2)),TODAY(),"md")</f>
        <v>2</v>
      </c>
      <c r="W2" s="38"/>
      <c r="X2" s="39"/>
      <c r="Y2" s="39"/>
      <c r="Z2" s="40"/>
      <c r="AA2" s="40"/>
      <c r="AB2" s="40"/>
      <c r="AC2" s="40"/>
      <c r="AD2" s="40"/>
      <c r="AE2" s="45" t="str">
        <f>IF(ISNUMBER(SEARCH($AF$1,D2)),LOOKUP(9.99999999999999E+307,AE$1:AE1)+1,"")</f>
        <v/>
      </c>
      <c r="AF2" s="45"/>
      <c r="AG2" s="45" t="str">
        <f>IF(ROWS(AG$2:AG2)&gt;$AG$1,"",LOOKUP(ROWS(AG$2:AG2),AE:AE,D:D))</f>
        <v>กันยา</v>
      </c>
    </row>
    <row r="3" spans="1:34">
      <c r="A3" s="43">
        <f t="shared" ref="A3:A11" si="6">A2+1</f>
        <v>2</v>
      </c>
      <c r="B3" s="28">
        <v>4304001</v>
      </c>
      <c r="C3" s="29" t="s">
        <v>9</v>
      </c>
      <c r="D3" s="47" t="s">
        <v>55</v>
      </c>
      <c r="E3" s="48" t="s">
        <v>37</v>
      </c>
      <c r="F3" s="30"/>
      <c r="G3" s="15">
        <f>LOOKUP(9.99999999999999E+307,CHOOSE({1,2},0,LOOKUP(2,1/(#REF!=$D3),#REF!)))</f>
        <v>0</v>
      </c>
      <c r="H3" s="15">
        <f>LOOKUP(9.99999999999999E+307,CHOOSE({1,2},0,LOOKUP(2,1/(#REF!=$D3),#REF!)))</f>
        <v>0</v>
      </c>
      <c r="I3" s="32"/>
      <c r="J3" s="14">
        <f t="shared" si="0"/>
        <v>0</v>
      </c>
      <c r="K3" s="14">
        <f t="shared" si="1"/>
        <v>0</v>
      </c>
      <c r="L3" s="14">
        <f t="shared" si="2"/>
        <v>0</v>
      </c>
      <c r="M3" s="33"/>
      <c r="N3" s="34"/>
      <c r="O3" s="35"/>
      <c r="P3" s="15">
        <f>LOOKUP(9.99999999999999E+307,CHOOSE({1,2},0,LOOKUP(2,1/(#REF!=$D3),#REF!)))</f>
        <v>0</v>
      </c>
      <c r="Q3" s="30"/>
      <c r="R3" s="36"/>
      <c r="S3" s="37"/>
      <c r="T3" s="49">
        <f t="shared" ca="1" si="3"/>
        <v>111</v>
      </c>
      <c r="U3" s="49">
        <f t="shared" ca="1" si="4"/>
        <v>10</v>
      </c>
      <c r="V3" s="49">
        <f t="shared" ca="1" si="5"/>
        <v>2</v>
      </c>
      <c r="W3" s="38"/>
      <c r="X3" s="39"/>
      <c r="Y3" s="39"/>
      <c r="Z3" s="40"/>
      <c r="AA3" s="40"/>
      <c r="AB3" s="40"/>
      <c r="AC3" s="40"/>
      <c r="AD3" s="40"/>
      <c r="AE3" s="45" t="str">
        <f>IF(ISNUMBER(SEARCH($AF$1,D3)),LOOKUP(9.99999999999999E+307,AE$1:AE2)+1,"")</f>
        <v/>
      </c>
      <c r="AF3" s="45"/>
      <c r="AG3" s="45" t="str">
        <f>IF(ROWS(AG$2:AG3)&gt;$AG$1,"",LOOKUP(ROWS(AG$2:AG3),AE:AE,D:D))</f>
        <v/>
      </c>
    </row>
    <row r="4" spans="1:34">
      <c r="A4" s="43">
        <f t="shared" si="6"/>
        <v>3</v>
      </c>
      <c r="B4" s="28">
        <v>4504001</v>
      </c>
      <c r="C4" s="29" t="s">
        <v>9</v>
      </c>
      <c r="D4" s="48" t="s">
        <v>50</v>
      </c>
      <c r="E4" s="47" t="s">
        <v>38</v>
      </c>
      <c r="F4" s="31"/>
      <c r="G4" s="15">
        <f>LOOKUP(9.99999999999999E+307,CHOOSE({1,2},0,LOOKUP(2,1/(#REF!=$D4),#REF!)))</f>
        <v>0</v>
      </c>
      <c r="H4" s="15">
        <f>LOOKUP(9.99999999999999E+307,CHOOSE({1,2},0,LOOKUP(2,1/(#REF!=$D4),#REF!)))</f>
        <v>0</v>
      </c>
      <c r="I4" s="32"/>
      <c r="J4" s="14">
        <f t="shared" si="0"/>
        <v>0</v>
      </c>
      <c r="K4" s="14">
        <f t="shared" si="1"/>
        <v>0</v>
      </c>
      <c r="L4" s="14">
        <f t="shared" si="2"/>
        <v>0</v>
      </c>
      <c r="M4" s="33"/>
      <c r="N4" s="34"/>
      <c r="O4" s="35"/>
      <c r="P4" s="15">
        <f>LOOKUP(9.99999999999999E+307,CHOOSE({1,2},0,LOOKUP(2,1/(#REF!=$D4),#REF!)))</f>
        <v>0</v>
      </c>
      <c r="Q4" s="30"/>
      <c r="R4" s="36"/>
      <c r="S4" s="37"/>
      <c r="T4" s="49">
        <f t="shared" ca="1" si="3"/>
        <v>111</v>
      </c>
      <c r="U4" s="49">
        <f t="shared" ca="1" si="4"/>
        <v>10</v>
      </c>
      <c r="V4" s="49">
        <f t="shared" ca="1" si="5"/>
        <v>2</v>
      </c>
      <c r="W4" s="38"/>
      <c r="X4" s="39"/>
      <c r="Y4" s="39"/>
      <c r="Z4" s="40"/>
      <c r="AA4" s="40"/>
      <c r="AB4" s="40"/>
      <c r="AC4" s="40"/>
      <c r="AD4" s="40"/>
      <c r="AE4" s="45" t="str">
        <f>IF(ISNUMBER(SEARCH($AF$1,D4)),LOOKUP(9.99999999999999E+307,AE$1:AE3)+1,"")</f>
        <v/>
      </c>
      <c r="AF4" s="45"/>
      <c r="AG4" s="45" t="str">
        <f>IF(ROWS(AG$2:AG4)&gt;$AG$1,"",LOOKUP(ROWS(AG$2:AG4),AE:AE,D:D))</f>
        <v/>
      </c>
    </row>
    <row r="5" spans="1:34">
      <c r="A5" s="43">
        <f t="shared" si="6"/>
        <v>4</v>
      </c>
      <c r="B5" s="28">
        <v>4505002</v>
      </c>
      <c r="C5" s="29" t="s">
        <v>10</v>
      </c>
      <c r="D5" s="48" t="s">
        <v>52</v>
      </c>
      <c r="E5" s="48" t="s">
        <v>39</v>
      </c>
      <c r="F5" s="30"/>
      <c r="G5" s="15">
        <f>LOOKUP(9.99999999999999E+307,CHOOSE({1,2},0,LOOKUP(2,1/(#REF!=$D5),#REF!)))</f>
        <v>0</v>
      </c>
      <c r="H5" s="15">
        <f>LOOKUP(9.99999999999999E+307,CHOOSE({1,2},0,LOOKUP(2,1/(#REF!=$D5),#REF!)))</f>
        <v>0</v>
      </c>
      <c r="I5" s="32"/>
      <c r="J5" s="14">
        <f t="shared" si="0"/>
        <v>0</v>
      </c>
      <c r="K5" s="14">
        <f t="shared" si="1"/>
        <v>0</v>
      </c>
      <c r="L5" s="14">
        <f t="shared" si="2"/>
        <v>0</v>
      </c>
      <c r="M5" s="33"/>
      <c r="N5" s="34"/>
      <c r="O5" s="35"/>
      <c r="P5" s="15">
        <f>LOOKUP(9.99999999999999E+307,CHOOSE({1,2},0,LOOKUP(2,1/(#REF!=$D5),#REF!)))</f>
        <v>0</v>
      </c>
      <c r="Q5" s="30"/>
      <c r="R5" s="36"/>
      <c r="S5" s="37"/>
      <c r="T5" s="49">
        <f t="shared" ca="1" si="3"/>
        <v>111</v>
      </c>
      <c r="U5" s="49">
        <f t="shared" ca="1" si="4"/>
        <v>10</v>
      </c>
      <c r="V5" s="49">
        <f t="shared" ca="1" si="5"/>
        <v>2</v>
      </c>
      <c r="W5" s="38"/>
      <c r="X5" s="39"/>
      <c r="Y5" s="39"/>
      <c r="Z5" s="40"/>
      <c r="AA5" s="40"/>
      <c r="AB5" s="40"/>
      <c r="AC5" s="40"/>
      <c r="AD5" s="40"/>
      <c r="AE5" s="45" t="str">
        <f>IF(ISNUMBER(SEARCH($AF$1,D5)),LOOKUP(9.99999999999999E+307,AE$1:AE4)+1,"")</f>
        <v/>
      </c>
      <c r="AF5" s="45"/>
      <c r="AG5" s="45" t="str">
        <f>IF(ROWS(AG$2:AG5)&gt;$AG$1,"",LOOKUP(ROWS(AG$2:AG5),AE:AE,D:D))</f>
        <v/>
      </c>
    </row>
    <row r="6" spans="1:34">
      <c r="A6" s="43">
        <f t="shared" si="6"/>
        <v>5</v>
      </c>
      <c r="B6" s="28">
        <v>3812001</v>
      </c>
      <c r="C6" s="29" t="s">
        <v>10</v>
      </c>
      <c r="D6" s="47" t="s">
        <v>54</v>
      </c>
      <c r="E6" s="48" t="s">
        <v>40</v>
      </c>
      <c r="F6" s="30"/>
      <c r="G6" s="15">
        <f>LOOKUP(9.99999999999999E+307,CHOOSE({1,2},0,LOOKUP(2,1/(#REF!=$D6),#REF!)))</f>
        <v>0</v>
      </c>
      <c r="H6" s="15">
        <f>LOOKUP(9.99999999999999E+307,CHOOSE({1,2},0,LOOKUP(2,1/(#REF!=$D6),#REF!)))</f>
        <v>0</v>
      </c>
      <c r="I6" s="32"/>
      <c r="J6" s="14">
        <f t="shared" si="0"/>
        <v>0</v>
      </c>
      <c r="K6" s="14">
        <f t="shared" si="1"/>
        <v>0</v>
      </c>
      <c r="L6" s="14">
        <f t="shared" si="2"/>
        <v>0</v>
      </c>
      <c r="M6" s="33"/>
      <c r="N6" s="34"/>
      <c r="O6" s="35"/>
      <c r="P6" s="15">
        <f>LOOKUP(9.99999999999999E+307,CHOOSE({1,2},0,LOOKUP(2,1/(#REF!=$D6),#REF!)))</f>
        <v>0</v>
      </c>
      <c r="Q6" s="30"/>
      <c r="R6" s="36"/>
      <c r="S6" s="37"/>
      <c r="T6" s="49">
        <f t="shared" ca="1" si="3"/>
        <v>111</v>
      </c>
      <c r="U6" s="49">
        <f t="shared" ca="1" si="4"/>
        <v>10</v>
      </c>
      <c r="V6" s="49">
        <f t="shared" ca="1" si="5"/>
        <v>2</v>
      </c>
      <c r="W6" s="38"/>
      <c r="X6" s="39"/>
      <c r="Y6" s="39"/>
      <c r="Z6" s="40"/>
      <c r="AA6" s="40"/>
      <c r="AB6" s="40"/>
      <c r="AC6" s="40"/>
      <c r="AD6" s="40"/>
      <c r="AE6" s="45">
        <f>IF(ISNUMBER(SEARCH($AF$1,D6)),LOOKUP(9.99999999999999E+307,AE$1:AE5)+1,"")</f>
        <v>1</v>
      </c>
      <c r="AF6" s="45"/>
      <c r="AG6" s="45" t="str">
        <f>IF(ROWS(AG$2:AG6)&gt;$AG$1,"",LOOKUP(ROWS(AG$2:AG6),AE:AE,D:D))</f>
        <v/>
      </c>
    </row>
    <row r="7" spans="1:34">
      <c r="A7" s="43">
        <f t="shared" si="6"/>
        <v>6</v>
      </c>
      <c r="B7" s="28">
        <v>5407001</v>
      </c>
      <c r="C7" s="29" t="s">
        <v>10</v>
      </c>
      <c r="D7" s="47" t="s">
        <v>47</v>
      </c>
      <c r="E7" s="48" t="s">
        <v>41</v>
      </c>
      <c r="F7" s="30"/>
      <c r="G7" s="15">
        <f>LOOKUP(9.99999999999999E+307,CHOOSE({1,2},0,LOOKUP(2,1/(#REF!=$D7),#REF!)))</f>
        <v>0</v>
      </c>
      <c r="H7" s="15">
        <f>LOOKUP(9.99999999999999E+307,CHOOSE({1,2},0,LOOKUP(2,1/(#REF!=$D7),#REF!)))</f>
        <v>0</v>
      </c>
      <c r="I7" s="32"/>
      <c r="J7" s="14">
        <f t="shared" si="0"/>
        <v>0</v>
      </c>
      <c r="K7" s="14">
        <f t="shared" si="1"/>
        <v>0</v>
      </c>
      <c r="L7" s="14">
        <f t="shared" si="2"/>
        <v>0</v>
      </c>
      <c r="M7" s="33"/>
      <c r="N7" s="34"/>
      <c r="O7" s="35"/>
      <c r="P7" s="15">
        <f>LOOKUP(9.99999999999999E+307,CHOOSE({1,2},0,LOOKUP(2,1/(#REF!=$D7),#REF!)))</f>
        <v>0</v>
      </c>
      <c r="Q7" s="30"/>
      <c r="R7" s="36"/>
      <c r="S7" s="37"/>
      <c r="T7" s="49">
        <f t="shared" ca="1" si="3"/>
        <v>111</v>
      </c>
      <c r="U7" s="49">
        <f t="shared" ca="1" si="4"/>
        <v>10</v>
      </c>
      <c r="V7" s="49">
        <f t="shared" ca="1" si="5"/>
        <v>2</v>
      </c>
      <c r="W7" s="38"/>
      <c r="X7" s="39"/>
      <c r="Y7" s="39"/>
      <c r="Z7" s="40"/>
      <c r="AA7" s="40"/>
      <c r="AB7" s="40"/>
      <c r="AC7" s="40"/>
      <c r="AD7" s="40"/>
      <c r="AE7" s="45" t="str">
        <f>IF(ISNUMBER(SEARCH($AF$1,D7)),LOOKUP(9.99999999999999E+307,AE$1:AE6)+1,"")</f>
        <v/>
      </c>
      <c r="AF7" s="45"/>
      <c r="AG7" s="45" t="str">
        <f>IF(ROWS(AG$2:AG7)&gt;$AG$1,"",LOOKUP(ROWS(AG$2:AG7),AE:AE,D:D))</f>
        <v/>
      </c>
    </row>
    <row r="8" spans="1:34">
      <c r="A8" s="43">
        <f t="shared" si="6"/>
        <v>7</v>
      </c>
      <c r="B8" s="28">
        <v>5409002</v>
      </c>
      <c r="C8" s="29" t="s">
        <v>3</v>
      </c>
      <c r="D8" s="48" t="s">
        <v>56</v>
      </c>
      <c r="E8" s="48" t="s">
        <v>42</v>
      </c>
      <c r="F8" s="30"/>
      <c r="G8" s="15">
        <f>LOOKUP(9.99999999999999E+307,CHOOSE({1,2},0,LOOKUP(2,1/(#REF!=$D8),#REF!)))</f>
        <v>0</v>
      </c>
      <c r="H8" s="15">
        <f>LOOKUP(9.99999999999999E+307,CHOOSE({1,2},0,LOOKUP(2,1/(#REF!=$D8),#REF!)))</f>
        <v>0</v>
      </c>
      <c r="I8" s="32"/>
      <c r="J8" s="14">
        <f t="shared" si="0"/>
        <v>0</v>
      </c>
      <c r="K8" s="14">
        <f t="shared" si="1"/>
        <v>0</v>
      </c>
      <c r="L8" s="14">
        <f>DATEDIF(DATE(YEAR($I8)-(YEAR($I8)&gt;2400)*543,MONTH($I8),DAY($I8)),($M8),"md")</f>
        <v>0</v>
      </c>
      <c r="M8" s="33"/>
      <c r="N8" s="34"/>
      <c r="O8" s="35"/>
      <c r="P8" s="15">
        <f>LOOKUP(9.99999999999999E+307,CHOOSE({1,2},0,LOOKUP(2,1/(#REF!=$D8),#REF!)))</f>
        <v>0</v>
      </c>
      <c r="Q8" s="30"/>
      <c r="R8" s="36"/>
      <c r="S8" s="37"/>
      <c r="T8" s="49">
        <f t="shared" ca="1" si="3"/>
        <v>111</v>
      </c>
      <c r="U8" s="49">
        <f t="shared" ca="1" si="4"/>
        <v>10</v>
      </c>
      <c r="V8" s="49">
        <f t="shared" ca="1" si="5"/>
        <v>2</v>
      </c>
      <c r="W8" s="38"/>
      <c r="X8" s="39"/>
      <c r="Y8" s="39"/>
      <c r="Z8" s="40"/>
      <c r="AA8" s="40"/>
      <c r="AB8" s="40"/>
      <c r="AC8" s="40"/>
      <c r="AD8" s="40"/>
      <c r="AE8" s="45" t="str">
        <f>IF(ISNUMBER(SEARCH($AF$1,D8)),LOOKUP(9.99999999999999E+307,AE$1:AE7)+1,"")</f>
        <v/>
      </c>
      <c r="AF8" s="45"/>
      <c r="AG8" s="45" t="str">
        <f>IF(ROWS(AG$2:AG8)&gt;$AG$1,"",LOOKUP(ROWS(AG$2:AG8),AE:AE,D:D))</f>
        <v/>
      </c>
    </row>
    <row r="9" spans="1:34">
      <c r="A9" s="43">
        <f t="shared" si="6"/>
        <v>8</v>
      </c>
      <c r="B9" s="28">
        <v>5409003</v>
      </c>
      <c r="C9" s="29" t="s">
        <v>3</v>
      </c>
      <c r="D9" s="48" t="s">
        <v>49</v>
      </c>
      <c r="E9" s="47" t="s">
        <v>43</v>
      </c>
      <c r="F9" s="30"/>
      <c r="G9" s="15">
        <f>LOOKUP(9.99999999999999E+307,CHOOSE({1,2},0,LOOKUP(2,1/(#REF!=$D9),#REF!)))</f>
        <v>0</v>
      </c>
      <c r="H9" s="15">
        <f>LOOKUP(9.99999999999999E+307,CHOOSE({1,2},0,LOOKUP(2,1/(#REF!=$D9),#REF!)))</f>
        <v>0</v>
      </c>
      <c r="I9" s="32"/>
      <c r="J9" s="14">
        <f t="shared" si="0"/>
        <v>0</v>
      </c>
      <c r="K9" s="14">
        <f t="shared" si="1"/>
        <v>0</v>
      </c>
      <c r="L9" s="14">
        <f>DATEDIF(DATE(YEAR($I9)-(YEAR($I9)&gt;2400)*543,MONTH($I9),DAY($I9)),($M9),"md")</f>
        <v>0</v>
      </c>
      <c r="M9" s="33"/>
      <c r="N9" s="34"/>
      <c r="O9" s="35"/>
      <c r="P9" s="15">
        <f>LOOKUP(9.99999999999999E+307,CHOOSE({1,2},0,LOOKUP(2,1/(#REF!=$D9),#REF!)))</f>
        <v>0</v>
      </c>
      <c r="Q9" s="30"/>
      <c r="R9" s="36"/>
      <c r="S9" s="37"/>
      <c r="T9" s="49">
        <f t="shared" ca="1" si="3"/>
        <v>111</v>
      </c>
      <c r="U9" s="49">
        <f t="shared" ca="1" si="4"/>
        <v>10</v>
      </c>
      <c r="V9" s="49">
        <f t="shared" ca="1" si="5"/>
        <v>2</v>
      </c>
      <c r="W9" s="38"/>
      <c r="X9" s="39"/>
      <c r="Y9" s="39"/>
      <c r="Z9" s="40"/>
      <c r="AA9" s="40"/>
      <c r="AB9" s="40"/>
      <c r="AC9" s="40"/>
      <c r="AD9" s="40"/>
      <c r="AE9" s="45" t="str">
        <f>IF(ISNUMBER(SEARCH($AF$1,D9)),LOOKUP(9.99999999999999E+307,AE$1:AE8)+1,"")</f>
        <v/>
      </c>
      <c r="AF9" s="45"/>
      <c r="AG9" s="45" t="str">
        <f>IF(ROWS(AG$2:AG9)&gt;$AG$1,"",LOOKUP(ROWS(AG$2:AG9),AE:AE,D:D))</f>
        <v/>
      </c>
    </row>
    <row r="10" spans="1:34">
      <c r="A10" s="43">
        <f t="shared" si="6"/>
        <v>9</v>
      </c>
      <c r="B10" s="28">
        <v>5409004</v>
      </c>
      <c r="C10" s="29" t="s">
        <v>3</v>
      </c>
      <c r="D10" s="47" t="s">
        <v>51</v>
      </c>
      <c r="E10" s="47" t="s">
        <v>44</v>
      </c>
      <c r="F10" s="28"/>
      <c r="G10" s="15">
        <f>LOOKUP(9.99999999999999E+307,CHOOSE({1,2},0,LOOKUP(2,1/(#REF!=$D10),#REF!)))</f>
        <v>0</v>
      </c>
      <c r="H10" s="15">
        <f>LOOKUP(9.99999999999999E+307,CHOOSE({1,2},0,LOOKUP(2,1/(#REF!=$D10),#REF!)))</f>
        <v>0</v>
      </c>
      <c r="I10" s="32"/>
      <c r="J10" s="14">
        <f t="shared" si="0"/>
        <v>0</v>
      </c>
      <c r="K10" s="14">
        <f t="shared" si="1"/>
        <v>0</v>
      </c>
      <c r="L10" s="14">
        <f>DATEDIF(DATE(YEAR($I10)-(YEAR($I10)&gt;2400)*543,MONTH($I10),DAY($I10)),($M10),"md")</f>
        <v>0</v>
      </c>
      <c r="M10" s="33"/>
      <c r="N10" s="34"/>
      <c r="O10" s="35"/>
      <c r="P10" s="15">
        <f>LOOKUP(9.99999999999999E+307,CHOOSE({1,2},0,LOOKUP(2,1/(#REF!=$D10),#REF!)))</f>
        <v>0</v>
      </c>
      <c r="Q10" s="30"/>
      <c r="R10" s="36"/>
      <c r="S10" s="37"/>
      <c r="T10" s="49">
        <f t="shared" ca="1" si="3"/>
        <v>111</v>
      </c>
      <c r="U10" s="49">
        <f t="shared" ca="1" si="4"/>
        <v>10</v>
      </c>
      <c r="V10" s="49">
        <f t="shared" ca="1" si="5"/>
        <v>2</v>
      </c>
      <c r="W10" s="38"/>
      <c r="X10" s="39"/>
      <c r="Y10" s="39"/>
      <c r="Z10" s="40"/>
      <c r="AA10" s="40"/>
      <c r="AB10" s="40"/>
      <c r="AC10" s="40"/>
      <c r="AD10" s="40"/>
      <c r="AE10" s="45" t="str">
        <f>IF(ISNUMBER(SEARCH($AF$1,D10)),LOOKUP(9.99999999999999E+307,AE$1:AE9)+1,"")</f>
        <v/>
      </c>
      <c r="AF10" s="45"/>
      <c r="AG10" s="45" t="str">
        <f>IF(ROWS(AG$2:AG10)&gt;$AG$1,"",LOOKUP(ROWS(AG$2:AG10),AE:AE,D:D))</f>
        <v/>
      </c>
    </row>
    <row r="11" spans="1:34">
      <c r="A11" s="43">
        <f t="shared" si="6"/>
        <v>10</v>
      </c>
      <c r="B11" s="28">
        <v>5409005</v>
      </c>
      <c r="C11" s="29" t="s">
        <v>3</v>
      </c>
      <c r="D11" s="48" t="s">
        <v>53</v>
      </c>
      <c r="E11" s="47" t="s">
        <v>45</v>
      </c>
      <c r="F11" s="28"/>
      <c r="G11" s="15">
        <f>LOOKUP(9.99999999999999E+307,CHOOSE({1,2},0,LOOKUP(2,1/(#REF!=$D11),#REF!)))</f>
        <v>0</v>
      </c>
      <c r="H11" s="15">
        <f>LOOKUP(9.99999999999999E+307,CHOOSE({1,2},0,LOOKUP(2,1/(#REF!=$D11),#REF!)))</f>
        <v>0</v>
      </c>
      <c r="I11" s="32"/>
      <c r="J11" s="14">
        <f t="shared" si="0"/>
        <v>0</v>
      </c>
      <c r="K11" s="14">
        <f t="shared" si="1"/>
        <v>0</v>
      </c>
      <c r="L11" s="14">
        <f>DATEDIF(DATE(YEAR($I11)-(YEAR($I11)&gt;2400)*543,MONTH($I11),DAY($I11)),($M11),"md")</f>
        <v>0</v>
      </c>
      <c r="M11" s="33"/>
      <c r="N11" s="34"/>
      <c r="O11" s="35"/>
      <c r="P11" s="15">
        <f>LOOKUP(9.99999999999999E+307,CHOOSE({1,2},0,LOOKUP(2,1/(#REF!=$D11),#REF!)))</f>
        <v>0</v>
      </c>
      <c r="Q11" s="28"/>
      <c r="R11" s="36"/>
      <c r="S11" s="37"/>
      <c r="T11" s="49">
        <f t="shared" ca="1" si="3"/>
        <v>111</v>
      </c>
      <c r="U11" s="49">
        <f t="shared" ca="1" si="4"/>
        <v>10</v>
      </c>
      <c r="V11" s="49">
        <f t="shared" ca="1" si="5"/>
        <v>2</v>
      </c>
      <c r="W11" s="38"/>
      <c r="X11" s="39"/>
      <c r="Y11" s="39"/>
      <c r="Z11" s="40"/>
      <c r="AA11" s="40"/>
      <c r="AB11" s="40"/>
      <c r="AC11" s="40"/>
      <c r="AD11" s="40"/>
      <c r="AE11" s="45" t="str">
        <f>IF(ISNUMBER(SEARCH($AF$1,D11)),LOOKUP(9.99999999999999E+307,AE$1:AE10)+1,"")</f>
        <v/>
      </c>
      <c r="AF11" s="45"/>
      <c r="AG11" s="45" t="str">
        <f>IF(ROWS(AG$2:AG11)&gt;$AG$1,"",LOOKUP(ROWS(AG$2:AG11),AE:AE,D:D))</f>
        <v/>
      </c>
    </row>
    <row r="12" spans="1:34">
      <c r="A12" s="44" t="s">
        <v>35</v>
      </c>
    </row>
  </sheetData>
  <sheetCalcPr fullCalcOnLoad="1"/>
  <sheetProtection selectLockedCells="1"/>
  <mergeCells count="1">
    <mergeCell ref="J1:L1"/>
  </mergeCells>
  <phoneticPr fontId="7" type="noConversion"/>
  <conditionalFormatting sqref="D2:D9 F2:F9 C2:C10 B2:B11 C11:F11 G2:AD11 E2:E8 D10:F10">
    <cfRule type="expression" dxfId="2" priority="1" stopIfTrue="1">
      <formula>$N2="ออกแล้ว"</formula>
    </cfRule>
  </conditionalFormatting>
  <conditionalFormatting sqref="E9">
    <cfRule type="expression" dxfId="1" priority="2" stopIfTrue="1">
      <formula>$M9="ออกแล้ว"</formula>
    </cfRule>
  </conditionalFormatting>
  <conditionalFormatting sqref="A2:A11">
    <cfRule type="expression" dxfId="0" priority="3" stopIfTrue="1">
      <formula>$AC2="รับล่วงหน้า"</formula>
    </cfRule>
  </conditionalFormatting>
  <dataValidations count="2">
    <dataValidation type="list" allowBlank="1" showInputMessage="1" showErrorMessage="1" sqref="N2:N11">
      <formula1>ออกแล้ว</formula1>
    </dataValidation>
    <dataValidation type="list" allowBlank="1" showInputMessage="1" showErrorMessage="1" sqref="O2:O11">
      <formula1>ประกันสังคม</formula1>
    </dataValidation>
  </dataValidations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9</vt:i4>
      </vt:variant>
    </vt:vector>
  </HeadingPairs>
  <TitlesOfParts>
    <vt:vector size="11" baseType="lpstr">
      <vt:lpstr>PrintReport</vt:lpstr>
      <vt:lpstr>Employee Data</vt:lpstr>
      <vt:lpstr>OT_ชม.</vt:lpstr>
      <vt:lpstr>PrintReport!Print_Area</vt:lpstr>
      <vt:lpstr>ค่าแรง</vt:lpstr>
      <vt:lpstr>ชื่อพนักงาน</vt:lpstr>
      <vt:lpstr>ชื่อเล่น</vt:lpstr>
      <vt:lpstr>ประกันสังคม</vt:lpstr>
      <vt:lpstr>แผนก</vt:lpstr>
      <vt:lpstr>รหัส</vt:lpstr>
      <vt:lpstr>ออกแล้ว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Windows XP Mode</cp:lastModifiedBy>
  <cp:lastPrinted>2011-10-27T06:02:04Z</cp:lastPrinted>
  <dcterms:created xsi:type="dcterms:W3CDTF">2011-03-31T09:56:03Z</dcterms:created>
  <dcterms:modified xsi:type="dcterms:W3CDTF">2011-11-02T08:13:30Z</dcterms:modified>
</cp:coreProperties>
</file>